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marcela.reyes\Documents\ARCHIVOS SECRETARIA DE AMBIENTE\PLAN ANUAL ADQUISIONES\BOGOTA HUMANA\2015\"/>
    </mc:Choice>
  </mc:AlternateContent>
  <xr:revisionPtr revIDLastSave="0" documentId="8_{6971D01C-77B9-459A-BD23-61062CD4AB13}" xr6:coauthVersionLast="36" xr6:coauthVersionMax="36" xr10:uidLastSave="{00000000-0000-0000-0000-000000000000}"/>
  <workbookProtection workbookPassword="C921" lockStructure="1"/>
  <bookViews>
    <workbookView xWindow="0" yWindow="0" windowWidth="24000" windowHeight="10920" xr2:uid="{00000000-000D-0000-FFFF-FFFF00000000}"/>
  </bookViews>
  <sheets>
    <sheet name="INFO GENERAL" sheetId="13" r:id="rId1"/>
    <sheet name="131" sheetId="1" r:id="rId2"/>
    <sheet name="817" sheetId="16" r:id="rId3"/>
    <sheet name="811" sheetId="4" r:id="rId4"/>
    <sheet name="957" sheetId="6" r:id="rId5"/>
    <sheet name="826" sheetId="2" r:id="rId6"/>
    <sheet name="574" sheetId="10" r:id="rId7"/>
    <sheet name="961" sheetId="14" r:id="rId8"/>
    <sheet name="819" sheetId="15" r:id="rId9"/>
    <sheet name="820" sheetId="11" r:id="rId10"/>
    <sheet name="821" sheetId="5" r:id="rId11"/>
    <sheet name="956" sheetId="7" r:id="rId12"/>
    <sheet name="844" sheetId="9" r:id="rId13"/>
    <sheet name="FUNCIONAMIENTO" sheetId="17" r:id="rId14"/>
    <sheet name="CONSOLIDADO" sheetId="18" r:id="rId15"/>
  </sheets>
  <definedNames>
    <definedName name="_xlnm._FilterDatabase" localSheetId="1" hidden="1">'131'!$A$1:$V$127</definedName>
    <definedName name="_xlnm._FilterDatabase" localSheetId="6" hidden="1">'574'!$A$1:$V$494</definedName>
    <definedName name="_xlnm._FilterDatabase" localSheetId="3" hidden="1">'811'!$A$25:$V$155</definedName>
    <definedName name="_xlnm._FilterDatabase" localSheetId="2" hidden="1">'817'!$A$1:$Z$57</definedName>
    <definedName name="_xlnm._FilterDatabase" localSheetId="8" hidden="1">'819'!$A$1:$V$212</definedName>
    <definedName name="_xlnm._FilterDatabase" localSheetId="9" hidden="1">'820'!$A$1:$V$1</definedName>
    <definedName name="_xlnm._FilterDatabase" localSheetId="10" hidden="1">'821'!$A$1:$V$394</definedName>
    <definedName name="_xlnm._FilterDatabase" localSheetId="5" hidden="1">'826'!$A$1:$V$183</definedName>
    <definedName name="_xlnm._FilterDatabase" localSheetId="12" hidden="1">'844'!$A$1:$V$150</definedName>
    <definedName name="_xlnm._FilterDatabase" localSheetId="11" hidden="1">'956'!$A$1:$V$50</definedName>
    <definedName name="_xlnm._FilterDatabase" localSheetId="4" hidden="1">'957'!$A$1:$AA$55</definedName>
    <definedName name="_xlnm._FilterDatabase" localSheetId="7" hidden="1">'961'!$A$1:$V$32</definedName>
    <definedName name="_xlnm._FilterDatabase" localSheetId="13" hidden="1">FUNCIONAMIENTO!$A$1:$M$1</definedName>
    <definedName name="_xlnm.Print_Area" localSheetId="3">'811'!$P$26:$AB$113</definedName>
    <definedName name="_xlnm.Print_Area" localSheetId="10">'821'!$A$1:$V$395</definedName>
    <definedName name="_xlnm.Print_Area" localSheetId="4">'957'!$D$1:$AA$47</definedName>
    <definedName name="_xlnm.Print_Titles" localSheetId="3">'811'!$25:$25</definedName>
    <definedName name="_xlnm.Print_Titles" localSheetId="8">'819'!$1:$1</definedName>
    <definedName name="_xlnm.Print_Titles" localSheetId="11">'956'!$1:$1</definedName>
    <definedName name="_xlnm.Print_Titles" localSheetId="4">'957'!$1:$1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38" i="17" l="1"/>
  <c r="P57" i="16" l="1"/>
  <c r="P56" i="16"/>
  <c r="T56" i="16" s="1"/>
  <c r="P55" i="16"/>
  <c r="T54" i="16"/>
  <c r="T53" i="16"/>
  <c r="T52" i="16"/>
  <c r="T51" i="16"/>
  <c r="O50" i="16"/>
  <c r="P50" i="16" s="1"/>
  <c r="O49" i="16"/>
  <c r="P49" i="16" s="1"/>
  <c r="P48" i="16"/>
  <c r="P46" i="16"/>
  <c r="P45" i="16"/>
  <c r="P44" i="16"/>
  <c r="P43" i="16"/>
  <c r="P42" i="16"/>
  <c r="P39" i="16"/>
  <c r="T39" i="16" s="1"/>
  <c r="P38" i="16"/>
  <c r="T38" i="16" s="1"/>
  <c r="P37" i="16"/>
  <c r="T37" i="16" s="1"/>
  <c r="T36" i="16"/>
  <c r="T35" i="16"/>
  <c r="T34" i="16"/>
  <c r="P33" i="16"/>
  <c r="T33" i="16" s="1"/>
  <c r="T32" i="16"/>
  <c r="T31" i="16"/>
  <c r="P30" i="16"/>
  <c r="T25" i="16"/>
  <c r="P24" i="16"/>
  <c r="P16" i="16"/>
  <c r="P15" i="16"/>
  <c r="T15" i="16" s="1"/>
  <c r="T12" i="16"/>
  <c r="T11" i="16"/>
  <c r="P9" i="16"/>
  <c r="O8" i="16"/>
  <c r="P8" i="16" s="1"/>
  <c r="T8" i="16" s="1"/>
  <c r="P7" i="16"/>
  <c r="T212" i="15"/>
  <c r="P211" i="15"/>
  <c r="T211" i="15" s="1"/>
  <c r="P210" i="15"/>
  <c r="T210" i="15" s="1"/>
  <c r="T209" i="15"/>
  <c r="O208" i="15"/>
  <c r="P208" i="15" s="1"/>
  <c r="O207" i="15"/>
  <c r="P207" i="15" s="1"/>
  <c r="O206" i="15"/>
  <c r="P206" i="15" s="1"/>
  <c r="O205" i="15"/>
  <c r="P205" i="15" s="1"/>
  <c r="O204" i="15"/>
  <c r="P204" i="15" s="1"/>
  <c r="O203" i="15"/>
  <c r="P203" i="15" s="1"/>
  <c r="O202" i="15"/>
  <c r="P202" i="15" s="1"/>
  <c r="O201" i="15"/>
  <c r="P201" i="15" s="1"/>
  <c r="O200" i="15"/>
  <c r="P200" i="15" s="1"/>
  <c r="P199" i="15"/>
  <c r="O198" i="15"/>
  <c r="P198" i="15" s="1"/>
  <c r="O197" i="15"/>
  <c r="P197" i="15" s="1"/>
  <c r="O196" i="15"/>
  <c r="P196" i="15" s="1"/>
  <c r="O195" i="15"/>
  <c r="P195" i="15" s="1"/>
  <c r="O194" i="15"/>
  <c r="P194" i="15" s="1"/>
  <c r="O193" i="15"/>
  <c r="P193" i="15" s="1"/>
  <c r="O192" i="15"/>
  <c r="P192" i="15" s="1"/>
  <c r="O191" i="15"/>
  <c r="P191" i="15" s="1"/>
  <c r="O190" i="15"/>
  <c r="P190" i="15" s="1"/>
  <c r="O189" i="15"/>
  <c r="P189" i="15" s="1"/>
  <c r="O188" i="15"/>
  <c r="P188" i="15" s="1"/>
  <c r="P187" i="15"/>
  <c r="O187" i="15"/>
  <c r="P186" i="15"/>
  <c r="O185" i="15"/>
  <c r="P185" i="15" s="1"/>
  <c r="O184" i="15"/>
  <c r="P184" i="15" s="1"/>
  <c r="O183" i="15"/>
  <c r="P183" i="15" s="1"/>
  <c r="O182" i="15"/>
  <c r="P182" i="15" s="1"/>
  <c r="O181" i="15"/>
  <c r="P181" i="15" s="1"/>
  <c r="O180" i="15"/>
  <c r="P180" i="15" s="1"/>
  <c r="O179" i="15"/>
  <c r="P179" i="15" s="1"/>
  <c r="O178" i="15"/>
  <c r="P178" i="15" s="1"/>
  <c r="O177" i="15"/>
  <c r="P177" i="15" s="1"/>
  <c r="O176" i="15"/>
  <c r="P176" i="15" s="1"/>
  <c r="O175" i="15"/>
  <c r="P175" i="15" s="1"/>
  <c r="O174" i="15"/>
  <c r="P174" i="15" s="1"/>
  <c r="O173" i="15"/>
  <c r="P173" i="15" s="1"/>
  <c r="O172" i="15"/>
  <c r="P172" i="15" s="1"/>
  <c r="P171" i="15"/>
  <c r="O171" i="15"/>
  <c r="O170" i="15"/>
  <c r="P170" i="15" s="1"/>
  <c r="P169" i="15"/>
  <c r="O169" i="15"/>
  <c r="O168" i="15"/>
  <c r="P168" i="15" s="1"/>
  <c r="O167" i="15"/>
  <c r="P167" i="15" s="1"/>
  <c r="O166" i="15"/>
  <c r="P166" i="15" s="1"/>
  <c r="O165" i="15"/>
  <c r="P165" i="15" s="1"/>
  <c r="O164" i="15"/>
  <c r="P164" i="15" s="1"/>
  <c r="O163" i="15"/>
  <c r="P163" i="15" s="1"/>
  <c r="O162" i="15"/>
  <c r="P162" i="15" s="1"/>
  <c r="T161" i="15"/>
  <c r="O160" i="15"/>
  <c r="P160" i="15" s="1"/>
  <c r="P159" i="15"/>
  <c r="T159" i="15" s="1"/>
  <c r="T142" i="15"/>
  <c r="P140" i="15"/>
  <c r="T140" i="15" s="1"/>
  <c r="T115" i="15"/>
  <c r="T111" i="15"/>
  <c r="T109" i="15"/>
  <c r="O108" i="15"/>
  <c r="T32" i="15"/>
  <c r="P32" i="14"/>
  <c r="O29" i="14"/>
  <c r="O27" i="14"/>
  <c r="O26" i="14"/>
  <c r="O25" i="14"/>
  <c r="O24" i="14"/>
  <c r="O23" i="14"/>
  <c r="O22" i="14"/>
  <c r="T20" i="14"/>
  <c r="T19" i="14"/>
  <c r="T18" i="14"/>
  <c r="T17" i="14"/>
  <c r="T16" i="14"/>
  <c r="T15" i="14"/>
  <c r="O12" i="14"/>
  <c r="T358" i="11"/>
  <c r="T250" i="11"/>
  <c r="T142" i="11"/>
  <c r="T48" i="11"/>
  <c r="T41" i="11"/>
  <c r="P108" i="15" l="1"/>
  <c r="T494" i="10"/>
  <c r="O494" i="10"/>
  <c r="T493" i="10"/>
  <c r="O493" i="10"/>
  <c r="T492" i="10"/>
  <c r="O492" i="10"/>
  <c r="T491" i="10"/>
  <c r="O491" i="10"/>
  <c r="O490" i="10"/>
  <c r="O489" i="10"/>
  <c r="T488" i="10"/>
  <c r="O488" i="10"/>
  <c r="T487" i="10"/>
  <c r="O487" i="10"/>
  <c r="O486" i="10"/>
  <c r="T486" i="10" s="1"/>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T387" i="10"/>
  <c r="O387" i="10"/>
  <c r="O386" i="10"/>
  <c r="O385" i="10"/>
  <c r="T384"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T355" i="10"/>
  <c r="O355" i="10"/>
  <c r="O354" i="10"/>
  <c r="T353" i="10"/>
  <c r="O353" i="10"/>
  <c r="O352" i="10"/>
  <c r="T351" i="10"/>
  <c r="O351" i="10"/>
  <c r="O350" i="10"/>
  <c r="O349" i="10"/>
  <c r="T349" i="10" s="1"/>
  <c r="O348" i="10"/>
  <c r="T347" i="10"/>
  <c r="O347" i="10"/>
  <c r="O346" i="10"/>
  <c r="O345" i="10"/>
  <c r="O344" i="10"/>
  <c r="O343" i="10"/>
  <c r="T342" i="10"/>
  <c r="O342" i="10"/>
  <c r="T341" i="10"/>
  <c r="O341" i="10"/>
  <c r="T340" i="10"/>
  <c r="O340" i="10"/>
  <c r="O339" i="10"/>
  <c r="T339" i="10" s="1"/>
  <c r="O338" i="10"/>
  <c r="O337" i="10"/>
  <c r="T337" i="10" s="1"/>
  <c r="O336" i="10"/>
  <c r="T336" i="10" s="1"/>
  <c r="O335" i="10"/>
  <c r="T335" i="10" s="1"/>
  <c r="O334" i="10"/>
  <c r="O333" i="10"/>
  <c r="O332" i="10"/>
  <c r="O331" i="10"/>
  <c r="T330" i="10"/>
  <c r="O330" i="10"/>
  <c r="T329" i="10"/>
  <c r="O329" i="10"/>
  <c r="T328" i="10"/>
  <c r="O328" i="10"/>
  <c r="O327" i="10"/>
  <c r="T327" i="10" s="1"/>
  <c r="O326" i="10"/>
  <c r="T325" i="10"/>
  <c r="O325" i="10"/>
  <c r="O324" i="10"/>
  <c r="O323" i="10"/>
  <c r="O322" i="10"/>
  <c r="O321" i="10"/>
  <c r="T320" i="10"/>
  <c r="O320" i="10"/>
  <c r="T319" i="10"/>
  <c r="O319" i="10"/>
  <c r="O318" i="10"/>
  <c r="T317" i="10"/>
  <c r="O317" i="10"/>
  <c r="O316" i="10"/>
  <c r="O315" i="10"/>
  <c r="T315" i="10" s="1"/>
  <c r="O314" i="10"/>
  <c r="O313" i="10"/>
  <c r="O312" i="10"/>
  <c r="O311" i="10"/>
  <c r="O310" i="10"/>
  <c r="O309" i="10"/>
  <c r="O308" i="10"/>
  <c r="O307" i="10"/>
  <c r="O306" i="10"/>
  <c r="T305" i="10"/>
  <c r="O305" i="10"/>
  <c r="O304" i="10"/>
  <c r="T304" i="10" s="1"/>
  <c r="O303" i="10"/>
  <c r="T303" i="10" s="1"/>
  <c r="T302" i="10"/>
  <c r="O302" i="10"/>
  <c r="O301" i="10"/>
  <c r="T301" i="10" s="1"/>
  <c r="O300" i="10"/>
  <c r="T300" i="10" s="1"/>
  <c r="O299" i="10"/>
  <c r="T299" i="10" s="1"/>
  <c r="O298" i="10"/>
  <c r="T298" i="10" s="1"/>
  <c r="O297" i="10"/>
  <c r="T297" i="10" s="1"/>
  <c r="O296" i="10"/>
  <c r="T296" i="10" s="1"/>
  <c r="O295" i="10"/>
  <c r="T295" i="10" s="1"/>
  <c r="O294" i="10"/>
  <c r="T294" i="10" s="1"/>
  <c r="O293" i="10"/>
  <c r="T293" i="10" s="1"/>
  <c r="O292" i="10"/>
  <c r="T292" i="10" s="1"/>
  <c r="O291" i="10"/>
  <c r="T291" i="10" s="1"/>
  <c r="T290" i="10"/>
  <c r="O290" i="10"/>
  <c r="T289" i="10"/>
  <c r="O289" i="10"/>
  <c r="T288" i="10"/>
  <c r="O288" i="10"/>
  <c r="O287" i="10"/>
  <c r="O286" i="10"/>
  <c r="O285" i="10"/>
  <c r="O284" i="10"/>
  <c r="O283" i="10"/>
  <c r="O282" i="10"/>
  <c r="O281" i="10"/>
  <c r="O280" i="10"/>
  <c r="O279" i="10"/>
  <c r="O278" i="10"/>
  <c r="O277" i="10"/>
  <c r="O276" i="10"/>
  <c r="O275" i="10"/>
  <c r="O274" i="10"/>
  <c r="T273" i="10"/>
  <c r="O273" i="10"/>
  <c r="T272" i="10"/>
  <c r="O272" i="10"/>
  <c r="T271" i="10"/>
  <c r="O271" i="10"/>
  <c r="T270" i="10"/>
  <c r="O270" i="10"/>
  <c r="O269" i="10"/>
  <c r="T268" i="10"/>
  <c r="O268" i="10"/>
  <c r="T267" i="10"/>
  <c r="O267" i="10"/>
  <c r="O266" i="10"/>
  <c r="T265" i="10"/>
  <c r="O265" i="10"/>
  <c r="O264" i="10"/>
  <c r="T263" i="10"/>
  <c r="O263" i="10"/>
  <c r="O262" i="10"/>
  <c r="O261" i="10"/>
  <c r="O260" i="10"/>
  <c r="T260" i="10" s="1"/>
  <c r="O259" i="10"/>
  <c r="O258" i="10"/>
  <c r="O257" i="10"/>
  <c r="T257" i="10" s="1"/>
  <c r="O256" i="10"/>
  <c r="O255" i="10"/>
  <c r="O254" i="10"/>
  <c r="O253" i="10"/>
  <c r="O252" i="10"/>
  <c r="T252" i="10" s="1"/>
  <c r="O251" i="10"/>
  <c r="T251" i="10" s="1"/>
  <c r="O250" i="10"/>
  <c r="T250" i="10" s="1"/>
  <c r="O249" i="10"/>
  <c r="O248" i="10"/>
  <c r="T248" i="10" s="1"/>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T222" i="10"/>
  <c r="O222" i="10"/>
  <c r="T221" i="10"/>
  <c r="O221" i="10"/>
  <c r="T220" i="10"/>
  <c r="O220" i="10"/>
  <c r="O219" i="10"/>
  <c r="O218" i="10"/>
  <c r="O217" i="10"/>
  <c r="O216" i="10"/>
  <c r="O215" i="10"/>
  <c r="O214" i="10"/>
  <c r="O213" i="10"/>
  <c r="O212" i="10"/>
  <c r="O211" i="10"/>
  <c r="O210" i="10"/>
  <c r="O209" i="10"/>
  <c r="O208" i="10"/>
  <c r="T207" i="10"/>
  <c r="O207" i="10"/>
  <c r="O206" i="10"/>
  <c r="O205" i="10"/>
  <c r="O204" i="10"/>
  <c r="T203" i="10"/>
  <c r="O203" i="10"/>
  <c r="O202" i="10"/>
  <c r="T202" i="10" s="1"/>
  <c r="O201" i="10"/>
  <c r="O200" i="10"/>
  <c r="O199" i="10"/>
  <c r="O198" i="10"/>
  <c r="O197" i="10"/>
  <c r="O196" i="10"/>
  <c r="O195" i="10"/>
  <c r="O194" i="10"/>
  <c r="O193" i="10"/>
  <c r="T192" i="10"/>
  <c r="O192" i="10"/>
  <c r="T191" i="10"/>
  <c r="O191" i="10"/>
  <c r="T190" i="10"/>
  <c r="O190" i="10"/>
  <c r="T189" i="10"/>
  <c r="O189" i="10"/>
  <c r="T188" i="10"/>
  <c r="O188" i="10"/>
  <c r="T187" i="10"/>
  <c r="O187" i="10"/>
  <c r="T186" i="10"/>
  <c r="O186" i="10"/>
  <c r="O185" i="10"/>
  <c r="T185" i="10" s="1"/>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T103" i="10" s="1"/>
  <c r="O102" i="10"/>
  <c r="O101" i="10"/>
  <c r="T100" i="10"/>
  <c r="O100" i="10"/>
  <c r="T99" i="10"/>
  <c r="O99" i="10"/>
  <c r="T98" i="10"/>
  <c r="O98" i="10"/>
  <c r="T97" i="10"/>
  <c r="O97" i="10"/>
  <c r="T96" i="10"/>
  <c r="O96" i="10"/>
  <c r="T95" i="10"/>
  <c r="O95" i="10"/>
  <c r="T94" i="10"/>
  <c r="O94" i="10"/>
  <c r="T93" i="10"/>
  <c r="O93" i="10"/>
  <c r="T92" i="10"/>
  <c r="O92" i="10"/>
  <c r="T91" i="10"/>
  <c r="O91" i="10"/>
  <c r="T90" i="10"/>
  <c r="O90" i="10"/>
  <c r="T89" i="10"/>
  <c r="O89" i="10"/>
  <c r="T88" i="10"/>
  <c r="O88" i="10"/>
  <c r="T87" i="10"/>
  <c r="O87" i="10"/>
  <c r="T86" i="10"/>
  <c r="O86" i="10"/>
  <c r="T85" i="10"/>
  <c r="O85" i="10"/>
  <c r="O84" i="10"/>
  <c r="O83" i="10"/>
  <c r="T82"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T35"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O3" i="10"/>
  <c r="O2" i="10"/>
  <c r="P150" i="9" l="1"/>
  <c r="T150" i="9" s="1"/>
  <c r="P149" i="9"/>
  <c r="P148" i="9"/>
  <c r="T148" i="9" s="1"/>
  <c r="P147" i="9"/>
  <c r="P146" i="9"/>
  <c r="P145" i="9"/>
  <c r="P144" i="9"/>
  <c r="P143" i="9"/>
  <c r="T143" i="9" s="1"/>
  <c r="P142" i="9"/>
  <c r="P141" i="9"/>
  <c r="P140" i="9"/>
  <c r="T140" i="9" s="1"/>
  <c r="P139" i="9"/>
  <c r="P138" i="9"/>
  <c r="P137" i="9"/>
  <c r="P136" i="9"/>
  <c r="P135" i="9"/>
  <c r="P134" i="9"/>
  <c r="P133" i="9"/>
  <c r="P132" i="9"/>
  <c r="T132" i="9" s="1"/>
  <c r="P131" i="9"/>
  <c r="P130" i="9"/>
  <c r="T130" i="9" s="1"/>
  <c r="T129" i="9"/>
  <c r="P129" i="9"/>
  <c r="P128" i="9"/>
  <c r="P127" i="9"/>
  <c r="P126" i="9"/>
  <c r="P125" i="9"/>
  <c r="P124" i="9"/>
  <c r="P123" i="9"/>
  <c r="T122" i="9"/>
  <c r="P122" i="9"/>
  <c r="P121" i="9"/>
  <c r="P120" i="9"/>
  <c r="T120" i="9" s="1"/>
  <c r="P119" i="9"/>
  <c r="P118" i="9"/>
  <c r="P117" i="9"/>
  <c r="P116" i="9"/>
  <c r="P115" i="9"/>
  <c r="P114" i="9"/>
  <c r="P113" i="9"/>
  <c r="P112" i="9"/>
  <c r="P111" i="9"/>
  <c r="T110" i="9"/>
  <c r="P110" i="9"/>
  <c r="P109" i="9"/>
  <c r="P108" i="9"/>
  <c r="P107" i="9"/>
  <c r="P106" i="9"/>
  <c r="P105" i="9"/>
  <c r="P104" i="9"/>
  <c r="P103" i="9"/>
  <c r="P102" i="9"/>
  <c r="P101" i="9"/>
  <c r="T101" i="9" s="1"/>
  <c r="P100" i="9"/>
  <c r="T100" i="9" s="1"/>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T52" i="9" s="1"/>
  <c r="P51" i="9"/>
  <c r="T51" i="9" s="1"/>
  <c r="T50" i="9"/>
  <c r="P50" i="9"/>
  <c r="P49" i="9"/>
  <c r="P48" i="9"/>
  <c r="P47" i="9"/>
  <c r="P46" i="9"/>
  <c r="P45" i="9"/>
  <c r="P44" i="9"/>
  <c r="P43" i="9"/>
  <c r="P42" i="9"/>
  <c r="P41" i="9"/>
  <c r="P40" i="9"/>
  <c r="P39" i="9"/>
  <c r="P38" i="9"/>
  <c r="P37" i="9"/>
  <c r="P36" i="9"/>
  <c r="T36" i="9" s="1"/>
  <c r="P35" i="9"/>
  <c r="P34" i="9"/>
  <c r="T33" i="9"/>
  <c r="P33" i="9"/>
  <c r="T32" i="9"/>
  <c r="P32" i="9"/>
  <c r="P31" i="9"/>
  <c r="P30" i="9"/>
  <c r="T29" i="9"/>
  <c r="P29" i="9"/>
  <c r="P28" i="9"/>
  <c r="P27" i="9"/>
  <c r="P26" i="9"/>
  <c r="P25" i="9"/>
  <c r="P24" i="9"/>
  <c r="P23" i="9"/>
  <c r="P22" i="9"/>
  <c r="P21" i="9"/>
  <c r="P20" i="9"/>
  <c r="P19" i="9"/>
  <c r="P18" i="9"/>
  <c r="P17" i="9"/>
  <c r="P16" i="9"/>
  <c r="P15" i="9"/>
  <c r="P14" i="9"/>
  <c r="P13" i="9"/>
  <c r="P12" i="9"/>
  <c r="P11" i="9"/>
  <c r="P10" i="9"/>
  <c r="P9" i="9"/>
  <c r="P8" i="9"/>
  <c r="P7" i="9"/>
  <c r="P6" i="9"/>
  <c r="P5" i="9"/>
  <c r="P4" i="9"/>
  <c r="P3" i="9"/>
  <c r="P2" i="9"/>
  <c r="T154" i="4"/>
  <c r="T153" i="4"/>
  <c r="P3" i="1" l="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2" i="1"/>
  <c r="O154" i="4" l="1"/>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Q8" i="7"/>
  <c r="P8" i="7"/>
  <c r="P7" i="7"/>
  <c r="P6" i="7"/>
  <c r="P5" i="7"/>
  <c r="P4" i="7"/>
  <c r="P3" i="7"/>
  <c r="P2" i="7"/>
  <c r="P54" i="6"/>
  <c r="O54" i="6" s="1"/>
  <c r="L53" i="6"/>
  <c r="P53" i="6" s="1"/>
  <c r="O53" i="6" s="1"/>
  <c r="P52" i="6"/>
  <c r="O52" i="6" s="1"/>
  <c r="L51" i="6"/>
  <c r="P51" i="6" s="1"/>
  <c r="O51" i="6" s="1"/>
  <c r="L50" i="6"/>
  <c r="P50" i="6" s="1"/>
  <c r="O50" i="6" s="1"/>
  <c r="P49" i="6"/>
  <c r="O49" i="6" s="1"/>
  <c r="L48" i="6"/>
  <c r="P48" i="6" s="1"/>
  <c r="O48" i="6" s="1"/>
  <c r="P47" i="6"/>
  <c r="O47" i="6" s="1"/>
  <c r="L46" i="6"/>
  <c r="P46" i="6" s="1"/>
  <c r="O46" i="6" s="1"/>
  <c r="P45" i="6"/>
  <c r="O45" i="6" s="1"/>
  <c r="P44" i="6"/>
  <c r="O44" i="6" s="1"/>
  <c r="P43" i="6"/>
  <c r="O43" i="6" s="1"/>
  <c r="P42" i="6"/>
  <c r="O42" i="6" s="1"/>
  <c r="T41" i="6"/>
  <c r="O41" i="6"/>
  <c r="L40" i="6"/>
  <c r="P40" i="6" s="1"/>
  <c r="O40" i="6" s="1"/>
  <c r="P39" i="6"/>
  <c r="O39" i="6" s="1"/>
  <c r="O38" i="6"/>
  <c r="P37" i="6"/>
  <c r="T37" i="6" s="1"/>
  <c r="P36" i="6"/>
  <c r="O36" i="6" s="1"/>
  <c r="P35" i="6"/>
  <c r="O35" i="6" s="1"/>
  <c r="O34" i="6"/>
  <c r="P33" i="6"/>
  <c r="O33" i="6" s="1"/>
  <c r="P32" i="6"/>
  <c r="O32" i="6" s="1"/>
  <c r="P31" i="6"/>
  <c r="O31" i="6" s="1"/>
  <c r="P30" i="6"/>
  <c r="O30" i="6" s="1"/>
  <c r="P29" i="6"/>
  <c r="O29" i="6" s="1"/>
  <c r="P28" i="6"/>
  <c r="O28" i="6" s="1"/>
  <c r="O27" i="6"/>
  <c r="P26" i="6"/>
  <c r="O26" i="6" s="1"/>
  <c r="P25" i="6"/>
  <c r="O25" i="6" s="1"/>
  <c r="P24" i="6"/>
  <c r="O24" i="6" s="1"/>
  <c r="P23" i="6"/>
  <c r="O23" i="6" s="1"/>
  <c r="O22" i="6"/>
  <c r="L22" i="6"/>
  <c r="P21" i="6"/>
  <c r="O21" i="6" s="1"/>
  <c r="P20" i="6"/>
  <c r="O20" i="6" s="1"/>
  <c r="P19" i="6"/>
  <c r="O19" i="6" s="1"/>
  <c r="P18" i="6"/>
  <c r="O18" i="6" s="1"/>
  <c r="P17" i="6"/>
  <c r="O17" i="6" s="1"/>
  <c r="P16" i="6"/>
  <c r="O15" i="6"/>
  <c r="L14" i="6"/>
  <c r="P14" i="6" s="1"/>
  <c r="O14" i="6" s="1"/>
  <c r="O13" i="6"/>
  <c r="P12" i="6"/>
  <c r="O12" i="6" s="1"/>
  <c r="T11" i="6"/>
  <c r="O11" i="6"/>
  <c r="L10" i="6"/>
  <c r="P10" i="6" s="1"/>
  <c r="O10" i="6" s="1"/>
  <c r="P9" i="6"/>
  <c r="O9" i="6" s="1"/>
  <c r="P8" i="6"/>
  <c r="O8" i="6" s="1"/>
  <c r="P7" i="6"/>
  <c r="O7" i="6" s="1"/>
  <c r="P6" i="6"/>
  <c r="O6" i="6" s="1"/>
  <c r="P5" i="6"/>
  <c r="O5" i="6" s="1"/>
  <c r="P4" i="6"/>
  <c r="O4" i="6" s="1"/>
  <c r="P3" i="6"/>
  <c r="O3" i="6" s="1"/>
  <c r="P2" i="6"/>
  <c r="O2" i="6" s="1"/>
  <c r="P394" i="5"/>
  <c r="T394" i="5" s="1"/>
  <c r="P393" i="5"/>
  <c r="T393" i="5" s="1"/>
  <c r="P392" i="5"/>
  <c r="T392" i="5" s="1"/>
  <c r="P391" i="5"/>
  <c r="T391" i="5" s="1"/>
  <c r="P390" i="5"/>
  <c r="T390" i="5" s="1"/>
  <c r="P389" i="5"/>
  <c r="T389" i="5" s="1"/>
  <c r="P388" i="5"/>
  <c r="T388" i="5" s="1"/>
  <c r="P387" i="5"/>
  <c r="T387" i="5" s="1"/>
  <c r="P386" i="5"/>
  <c r="T386" i="5" s="1"/>
  <c r="P385" i="5"/>
  <c r="T385" i="5" s="1"/>
  <c r="P384" i="5"/>
  <c r="T384" i="5" s="1"/>
  <c r="P383" i="5"/>
  <c r="T383" i="5" s="1"/>
  <c r="P382" i="5"/>
  <c r="T382" i="5" s="1"/>
  <c r="P381" i="5"/>
  <c r="T381" i="5" s="1"/>
  <c r="P380" i="5"/>
  <c r="T380" i="5" s="1"/>
  <c r="P379" i="5"/>
  <c r="T379" i="5" s="1"/>
  <c r="P378" i="5"/>
  <c r="T378" i="5" s="1"/>
  <c r="P377" i="5"/>
  <c r="T377" i="5" s="1"/>
  <c r="P376" i="5"/>
  <c r="T376" i="5" s="1"/>
  <c r="P375" i="5"/>
  <c r="T375" i="5" s="1"/>
  <c r="P374" i="5"/>
  <c r="T374" i="5" s="1"/>
  <c r="P373" i="5"/>
  <c r="T373" i="5" s="1"/>
  <c r="P372" i="5"/>
  <c r="T372" i="5" s="1"/>
  <c r="P371" i="5"/>
  <c r="T371" i="5" s="1"/>
  <c r="P370" i="5"/>
  <c r="T370" i="5" s="1"/>
  <c r="P369" i="5"/>
  <c r="T369" i="5" s="1"/>
  <c r="P368" i="5"/>
  <c r="T368" i="5" s="1"/>
  <c r="P367" i="5"/>
  <c r="T367" i="5" s="1"/>
  <c r="P366" i="5"/>
  <c r="T366" i="5" s="1"/>
  <c r="P365" i="5"/>
  <c r="T365" i="5" s="1"/>
  <c r="P364" i="5"/>
  <c r="T364" i="5" s="1"/>
  <c r="P363" i="5"/>
  <c r="T363" i="5" s="1"/>
  <c r="P362" i="5"/>
  <c r="T362" i="5" s="1"/>
  <c r="P361" i="5"/>
  <c r="T361" i="5" s="1"/>
  <c r="P360" i="5"/>
  <c r="T360" i="5" s="1"/>
  <c r="P359" i="5"/>
  <c r="T359" i="5" s="1"/>
  <c r="P358" i="5"/>
  <c r="T358" i="5" s="1"/>
  <c r="P357" i="5"/>
  <c r="T357" i="5" s="1"/>
  <c r="P356" i="5"/>
  <c r="T356" i="5" s="1"/>
  <c r="P355" i="5"/>
  <c r="T355" i="5" s="1"/>
  <c r="P354" i="5"/>
  <c r="T354" i="5" s="1"/>
  <c r="P353" i="5"/>
  <c r="T353" i="5" s="1"/>
  <c r="P352" i="5"/>
  <c r="T352" i="5" s="1"/>
  <c r="P351" i="5"/>
  <c r="T351" i="5" s="1"/>
  <c r="P350" i="5"/>
  <c r="T350" i="5" s="1"/>
  <c r="P349" i="5"/>
  <c r="T349" i="5" s="1"/>
  <c r="P348" i="5"/>
  <c r="T348" i="5" s="1"/>
  <c r="P347" i="5"/>
  <c r="T347" i="5" s="1"/>
  <c r="P346" i="5"/>
  <c r="T346" i="5" s="1"/>
  <c r="P345" i="5"/>
  <c r="T345" i="5" s="1"/>
  <c r="P344" i="5"/>
  <c r="T344" i="5" s="1"/>
  <c r="P343" i="5"/>
  <c r="T343" i="5" s="1"/>
  <c r="P342" i="5"/>
  <c r="T342" i="5" s="1"/>
  <c r="P341" i="5"/>
  <c r="T341" i="5" s="1"/>
  <c r="P340" i="5"/>
  <c r="T340" i="5" s="1"/>
  <c r="P339" i="5"/>
  <c r="T339" i="5" s="1"/>
  <c r="P338" i="5"/>
  <c r="T338" i="5" s="1"/>
  <c r="P337" i="5"/>
  <c r="T337" i="5" s="1"/>
  <c r="P336" i="5"/>
  <c r="T336" i="5" s="1"/>
  <c r="P335" i="5"/>
  <c r="T335" i="5" s="1"/>
  <c r="P334" i="5"/>
  <c r="T334" i="5" s="1"/>
  <c r="P333" i="5"/>
  <c r="T333" i="5" s="1"/>
  <c r="P332" i="5"/>
  <c r="T332" i="5" s="1"/>
  <c r="P331" i="5"/>
  <c r="T331" i="5" s="1"/>
  <c r="P330" i="5"/>
  <c r="T330" i="5" s="1"/>
  <c r="P329" i="5"/>
  <c r="T329" i="5" s="1"/>
  <c r="P328" i="5"/>
  <c r="T328" i="5" s="1"/>
  <c r="P327" i="5"/>
  <c r="T327" i="5" s="1"/>
  <c r="P326" i="5"/>
  <c r="T326" i="5" s="1"/>
  <c r="P325" i="5"/>
  <c r="T325" i="5" s="1"/>
  <c r="P324" i="5"/>
  <c r="T324" i="5" s="1"/>
  <c r="P323" i="5"/>
  <c r="T323" i="5" s="1"/>
  <c r="P322" i="5"/>
  <c r="T322" i="5" s="1"/>
  <c r="P321" i="5"/>
  <c r="T321" i="5" s="1"/>
  <c r="P320" i="5"/>
  <c r="T320" i="5" s="1"/>
  <c r="P319" i="5"/>
  <c r="T319" i="5" s="1"/>
  <c r="P318" i="5"/>
  <c r="T318" i="5" s="1"/>
  <c r="P317" i="5"/>
  <c r="T317" i="5" s="1"/>
  <c r="P316" i="5"/>
  <c r="T316" i="5" s="1"/>
  <c r="P315" i="5"/>
  <c r="T315" i="5" s="1"/>
  <c r="P314" i="5"/>
  <c r="T314" i="5" s="1"/>
  <c r="P313" i="5"/>
  <c r="T313" i="5" s="1"/>
  <c r="P312" i="5"/>
  <c r="T312" i="5" s="1"/>
  <c r="P311" i="5"/>
  <c r="T311" i="5" s="1"/>
  <c r="P310" i="5"/>
  <c r="T310" i="5" s="1"/>
  <c r="P309" i="5"/>
  <c r="T309" i="5" s="1"/>
  <c r="P308" i="5"/>
  <c r="T308" i="5" s="1"/>
  <c r="P307" i="5"/>
  <c r="T307" i="5" s="1"/>
  <c r="P306" i="5"/>
  <c r="T306" i="5" s="1"/>
  <c r="P305" i="5"/>
  <c r="T305" i="5" s="1"/>
  <c r="P304" i="5"/>
  <c r="T304" i="5" s="1"/>
  <c r="P303" i="5"/>
  <c r="T303" i="5" s="1"/>
  <c r="P302" i="5"/>
  <c r="T302" i="5" s="1"/>
  <c r="P301" i="5"/>
  <c r="T301" i="5" s="1"/>
  <c r="P300" i="5"/>
  <c r="T300" i="5" s="1"/>
  <c r="P299" i="5"/>
  <c r="T299" i="5" s="1"/>
  <c r="P298" i="5"/>
  <c r="T298" i="5" s="1"/>
  <c r="P297" i="5"/>
  <c r="T297" i="5" s="1"/>
  <c r="P296" i="5"/>
  <c r="T296" i="5" s="1"/>
  <c r="P295" i="5"/>
  <c r="T295" i="5" s="1"/>
  <c r="P294" i="5"/>
  <c r="T294" i="5" s="1"/>
  <c r="P293" i="5"/>
  <c r="T293" i="5" s="1"/>
  <c r="P292" i="5"/>
  <c r="T292" i="5" s="1"/>
  <c r="P291" i="5"/>
  <c r="T291" i="5" s="1"/>
  <c r="P290" i="5"/>
  <c r="T290" i="5" s="1"/>
  <c r="P289" i="5"/>
  <c r="T289" i="5" s="1"/>
  <c r="P288" i="5"/>
  <c r="T288" i="5" s="1"/>
  <c r="P287" i="5"/>
  <c r="T287" i="5" s="1"/>
  <c r="P286" i="5"/>
  <c r="T286" i="5" s="1"/>
  <c r="P285" i="5"/>
  <c r="T285" i="5" s="1"/>
  <c r="P284" i="5"/>
  <c r="T284" i="5" s="1"/>
  <c r="P283" i="5"/>
  <c r="T283" i="5" s="1"/>
  <c r="P282" i="5"/>
  <c r="T282" i="5" s="1"/>
  <c r="P281" i="5"/>
  <c r="T281" i="5" s="1"/>
  <c r="P280" i="5"/>
  <c r="T280" i="5" s="1"/>
  <c r="P279" i="5"/>
  <c r="T279" i="5" s="1"/>
  <c r="P278" i="5"/>
  <c r="T278" i="5" s="1"/>
  <c r="P277" i="5"/>
  <c r="T277" i="5" s="1"/>
  <c r="P276" i="5"/>
  <c r="T276" i="5" s="1"/>
  <c r="P275" i="5"/>
  <c r="T275" i="5" s="1"/>
  <c r="P274" i="5"/>
  <c r="T274" i="5" s="1"/>
  <c r="P273" i="5"/>
  <c r="T273" i="5" s="1"/>
  <c r="P272" i="5"/>
  <c r="T272" i="5" s="1"/>
  <c r="P271" i="5"/>
  <c r="T271" i="5" s="1"/>
  <c r="P270" i="5"/>
  <c r="T270" i="5" s="1"/>
  <c r="P269" i="5"/>
  <c r="T269" i="5" s="1"/>
  <c r="P268" i="5"/>
  <c r="T268" i="5" s="1"/>
  <c r="P267" i="5"/>
  <c r="T267" i="5" s="1"/>
  <c r="P266" i="5"/>
  <c r="T266" i="5" s="1"/>
  <c r="P265" i="5"/>
  <c r="T265" i="5" s="1"/>
  <c r="P264" i="5"/>
  <c r="T264" i="5" s="1"/>
  <c r="P263" i="5"/>
  <c r="T263" i="5" s="1"/>
  <c r="P262" i="5"/>
  <c r="T262" i="5" s="1"/>
  <c r="P261" i="5"/>
  <c r="T261" i="5" s="1"/>
  <c r="P260" i="5"/>
  <c r="T260" i="5" s="1"/>
  <c r="P259" i="5"/>
  <c r="T259" i="5" s="1"/>
  <c r="P258" i="5"/>
  <c r="T258" i="5" s="1"/>
  <c r="P257" i="5"/>
  <c r="T257" i="5" s="1"/>
  <c r="P256" i="5"/>
  <c r="T256" i="5" s="1"/>
  <c r="P255" i="5"/>
  <c r="T255" i="5" s="1"/>
  <c r="P254" i="5"/>
  <c r="T254" i="5" s="1"/>
  <c r="P253" i="5"/>
  <c r="T253" i="5" s="1"/>
  <c r="P252" i="5"/>
  <c r="T252" i="5" s="1"/>
  <c r="P251" i="5"/>
  <c r="T251" i="5" s="1"/>
  <c r="P250" i="5"/>
  <c r="T250" i="5" s="1"/>
  <c r="P249" i="5"/>
  <c r="T249" i="5" s="1"/>
  <c r="P248" i="5"/>
  <c r="T248" i="5" s="1"/>
  <c r="P247" i="5"/>
  <c r="T247" i="5" s="1"/>
  <c r="P246" i="5"/>
  <c r="T246" i="5" s="1"/>
  <c r="P245" i="5"/>
  <c r="T245" i="5" s="1"/>
  <c r="P244" i="5"/>
  <c r="T244" i="5" s="1"/>
  <c r="P243" i="5"/>
  <c r="T243" i="5" s="1"/>
  <c r="P242" i="5"/>
  <c r="T242" i="5" s="1"/>
  <c r="P241" i="5"/>
  <c r="T241" i="5" s="1"/>
  <c r="P240" i="5"/>
  <c r="T240" i="5" s="1"/>
  <c r="P239" i="5"/>
  <c r="T239" i="5" s="1"/>
  <c r="P238" i="5"/>
  <c r="T238" i="5" s="1"/>
  <c r="P237" i="5"/>
  <c r="T237" i="5" s="1"/>
  <c r="P236" i="5"/>
  <c r="T236" i="5" s="1"/>
  <c r="P235" i="5"/>
  <c r="T235" i="5" s="1"/>
  <c r="P234" i="5"/>
  <c r="T234" i="5" s="1"/>
  <c r="P233" i="5"/>
  <c r="T233" i="5" s="1"/>
  <c r="P232" i="5"/>
  <c r="T232" i="5" s="1"/>
  <c r="P231" i="5"/>
  <c r="T231" i="5" s="1"/>
  <c r="P230" i="5"/>
  <c r="T230" i="5" s="1"/>
  <c r="P229" i="5"/>
  <c r="T229" i="5" s="1"/>
  <c r="P228" i="5"/>
  <c r="T228" i="5" s="1"/>
  <c r="P227" i="5"/>
  <c r="T227" i="5" s="1"/>
  <c r="P226" i="5"/>
  <c r="T226" i="5" s="1"/>
  <c r="P225" i="5"/>
  <c r="T225" i="5" s="1"/>
  <c r="P224" i="5"/>
  <c r="T224" i="5" s="1"/>
  <c r="P223" i="5"/>
  <c r="T223" i="5" s="1"/>
  <c r="P222" i="5"/>
  <c r="T222" i="5" s="1"/>
  <c r="P221" i="5"/>
  <c r="T221" i="5" s="1"/>
  <c r="P220" i="5"/>
  <c r="T220" i="5" s="1"/>
  <c r="P219" i="5"/>
  <c r="T219" i="5" s="1"/>
  <c r="P218" i="5"/>
  <c r="T218" i="5" s="1"/>
  <c r="P217" i="5"/>
  <c r="T217" i="5" s="1"/>
  <c r="P216" i="5"/>
  <c r="T216" i="5" s="1"/>
  <c r="P215" i="5"/>
  <c r="T215" i="5" s="1"/>
  <c r="P214" i="5"/>
  <c r="T214" i="5" s="1"/>
  <c r="P213" i="5"/>
  <c r="T213" i="5" s="1"/>
  <c r="P212" i="5"/>
  <c r="T212" i="5" s="1"/>
  <c r="P211" i="5"/>
  <c r="T211" i="5" s="1"/>
  <c r="P210" i="5"/>
  <c r="T210" i="5" s="1"/>
  <c r="R209" i="5"/>
  <c r="P209" i="5"/>
  <c r="T209" i="5" s="1"/>
  <c r="P208" i="5"/>
  <c r="T208" i="5" s="1"/>
  <c r="P207" i="5"/>
  <c r="T207" i="5" s="1"/>
  <c r="P206" i="5"/>
  <c r="T206" i="5" s="1"/>
  <c r="P205" i="5"/>
  <c r="T205" i="5" s="1"/>
  <c r="P204" i="5"/>
  <c r="T204" i="5" s="1"/>
  <c r="P203" i="5"/>
  <c r="T203" i="5" s="1"/>
  <c r="P202" i="5"/>
  <c r="T202" i="5" s="1"/>
  <c r="P201" i="5"/>
  <c r="T201" i="5" s="1"/>
  <c r="P200" i="5"/>
  <c r="T200" i="5" s="1"/>
  <c r="P199" i="5"/>
  <c r="T199" i="5" s="1"/>
  <c r="P198" i="5"/>
  <c r="T198" i="5" s="1"/>
  <c r="P197" i="5"/>
  <c r="T197" i="5" s="1"/>
  <c r="P196" i="5"/>
  <c r="T196" i="5" s="1"/>
  <c r="P195" i="5"/>
  <c r="T195" i="5" s="1"/>
  <c r="P194" i="5"/>
  <c r="T194" i="5" s="1"/>
  <c r="P193" i="5"/>
  <c r="T193" i="5" s="1"/>
  <c r="P192" i="5"/>
  <c r="T192" i="5" s="1"/>
  <c r="P191" i="5"/>
  <c r="T191" i="5" s="1"/>
  <c r="P190" i="5"/>
  <c r="T190" i="5" s="1"/>
  <c r="P189" i="5"/>
  <c r="T189" i="5" s="1"/>
  <c r="P188" i="5"/>
  <c r="T188" i="5" s="1"/>
  <c r="P187" i="5"/>
  <c r="T187" i="5" s="1"/>
  <c r="P186" i="5"/>
  <c r="T186" i="5" s="1"/>
  <c r="P185" i="5"/>
  <c r="T185" i="5" s="1"/>
  <c r="P184" i="5"/>
  <c r="T184" i="5" s="1"/>
  <c r="P183" i="5"/>
  <c r="T183" i="5" s="1"/>
  <c r="P182" i="5"/>
  <c r="T182" i="5" s="1"/>
  <c r="P181" i="5"/>
  <c r="T181" i="5" s="1"/>
  <c r="P180" i="5"/>
  <c r="T180" i="5" s="1"/>
  <c r="P179" i="5"/>
  <c r="T179" i="5" s="1"/>
  <c r="P178" i="5"/>
  <c r="T178" i="5" s="1"/>
  <c r="P177" i="5"/>
  <c r="T177" i="5" s="1"/>
  <c r="P176" i="5"/>
  <c r="T176" i="5" s="1"/>
  <c r="P175" i="5"/>
  <c r="T175" i="5" s="1"/>
  <c r="P174" i="5"/>
  <c r="T174" i="5" s="1"/>
  <c r="P173" i="5"/>
  <c r="T173" i="5" s="1"/>
  <c r="P172" i="5"/>
  <c r="T172" i="5" s="1"/>
  <c r="P171" i="5"/>
  <c r="T171" i="5" s="1"/>
  <c r="P170" i="5"/>
  <c r="T170" i="5" s="1"/>
  <c r="P169" i="5"/>
  <c r="T169" i="5" s="1"/>
  <c r="P168" i="5"/>
  <c r="T168" i="5" s="1"/>
  <c r="P167" i="5"/>
  <c r="T167" i="5" s="1"/>
  <c r="P166" i="5"/>
  <c r="T166" i="5" s="1"/>
  <c r="P165" i="5"/>
  <c r="T165" i="5" s="1"/>
  <c r="P164" i="5"/>
  <c r="T164" i="5" s="1"/>
  <c r="P163" i="5"/>
  <c r="T163" i="5" s="1"/>
  <c r="P162" i="5"/>
  <c r="T162" i="5" s="1"/>
  <c r="P161" i="5"/>
  <c r="T161" i="5" s="1"/>
  <c r="P160" i="5"/>
  <c r="T160" i="5" s="1"/>
  <c r="P159" i="5"/>
  <c r="T159" i="5" s="1"/>
  <c r="P158" i="5"/>
  <c r="T158" i="5" s="1"/>
  <c r="P157" i="5"/>
  <c r="T157" i="5" s="1"/>
  <c r="P156" i="5"/>
  <c r="T156" i="5" s="1"/>
  <c r="P155" i="5"/>
  <c r="T155" i="5" s="1"/>
  <c r="P154" i="5"/>
  <c r="T154" i="5" s="1"/>
  <c r="P153" i="5"/>
  <c r="T153" i="5" s="1"/>
  <c r="P152" i="5"/>
  <c r="T152" i="5" s="1"/>
  <c r="P151" i="5"/>
  <c r="T151" i="5" s="1"/>
  <c r="P150" i="5"/>
  <c r="T150" i="5" s="1"/>
  <c r="P149" i="5"/>
  <c r="T149" i="5" s="1"/>
  <c r="P148" i="5"/>
  <c r="T148" i="5" s="1"/>
  <c r="P147" i="5"/>
  <c r="T147" i="5" s="1"/>
  <c r="P146" i="5"/>
  <c r="T146" i="5" s="1"/>
  <c r="P145" i="5"/>
  <c r="T145" i="5" s="1"/>
  <c r="P144" i="5"/>
  <c r="T144" i="5" s="1"/>
  <c r="P143" i="5"/>
  <c r="T143" i="5" s="1"/>
  <c r="P142" i="5"/>
  <c r="T142" i="5" s="1"/>
  <c r="P141" i="5"/>
  <c r="T141" i="5" s="1"/>
  <c r="P140" i="5"/>
  <c r="T140" i="5" s="1"/>
  <c r="P139" i="5"/>
  <c r="T139" i="5" s="1"/>
  <c r="P138" i="5"/>
  <c r="T138" i="5" s="1"/>
  <c r="P137" i="5"/>
  <c r="T137" i="5" s="1"/>
  <c r="P136" i="5"/>
  <c r="T136" i="5" s="1"/>
  <c r="P135" i="5"/>
  <c r="T135" i="5" s="1"/>
  <c r="P134" i="5"/>
  <c r="T134" i="5" s="1"/>
  <c r="P133" i="5"/>
  <c r="T133" i="5" s="1"/>
  <c r="P132" i="5"/>
  <c r="T132" i="5" s="1"/>
  <c r="P131" i="5"/>
  <c r="T131" i="5" s="1"/>
  <c r="P130" i="5"/>
  <c r="T130" i="5" s="1"/>
  <c r="P129" i="5"/>
  <c r="T129" i="5" s="1"/>
  <c r="P128" i="5"/>
  <c r="T128" i="5" s="1"/>
  <c r="P127" i="5"/>
  <c r="T127" i="5" s="1"/>
  <c r="P126" i="5"/>
  <c r="T126" i="5" s="1"/>
  <c r="P125" i="5"/>
  <c r="T125" i="5" s="1"/>
  <c r="P124" i="5"/>
  <c r="T124" i="5" s="1"/>
  <c r="P123" i="5"/>
  <c r="T123" i="5" s="1"/>
  <c r="P122" i="5"/>
  <c r="T122" i="5" s="1"/>
  <c r="P121" i="5"/>
  <c r="T121" i="5" s="1"/>
  <c r="P120" i="5"/>
  <c r="T120" i="5" s="1"/>
  <c r="P119" i="5"/>
  <c r="T119" i="5" s="1"/>
  <c r="P118" i="5"/>
  <c r="T118" i="5" s="1"/>
  <c r="P117" i="5"/>
  <c r="T117" i="5" s="1"/>
  <c r="P116" i="5"/>
  <c r="T116" i="5" s="1"/>
  <c r="P115" i="5"/>
  <c r="T115" i="5" s="1"/>
  <c r="P114" i="5"/>
  <c r="T114" i="5" s="1"/>
  <c r="P113" i="5"/>
  <c r="T113" i="5" s="1"/>
  <c r="P112" i="5"/>
  <c r="T112" i="5" s="1"/>
  <c r="P111" i="5"/>
  <c r="T111" i="5" s="1"/>
  <c r="P110" i="5"/>
  <c r="T110" i="5" s="1"/>
  <c r="P109" i="5"/>
  <c r="T109" i="5" s="1"/>
  <c r="P108" i="5"/>
  <c r="T108" i="5" s="1"/>
  <c r="P107" i="5"/>
  <c r="T107" i="5" s="1"/>
  <c r="P106" i="5"/>
  <c r="T106" i="5" s="1"/>
  <c r="P105" i="5"/>
  <c r="T105" i="5" s="1"/>
  <c r="P104" i="5"/>
  <c r="T104" i="5" s="1"/>
  <c r="P103" i="5"/>
  <c r="T103" i="5" s="1"/>
  <c r="P102" i="5"/>
  <c r="T102" i="5" s="1"/>
  <c r="P101" i="5"/>
  <c r="T101" i="5" s="1"/>
  <c r="P100" i="5"/>
  <c r="T100" i="5" s="1"/>
  <c r="P99" i="5"/>
  <c r="T99" i="5" s="1"/>
  <c r="P98" i="5"/>
  <c r="T98" i="5" s="1"/>
  <c r="P97" i="5"/>
  <c r="T97" i="5" s="1"/>
  <c r="P96" i="5"/>
  <c r="T96" i="5" s="1"/>
  <c r="P95" i="5"/>
  <c r="T95" i="5" s="1"/>
  <c r="P94" i="5"/>
  <c r="T94" i="5" s="1"/>
  <c r="P93" i="5"/>
  <c r="T93" i="5" s="1"/>
  <c r="P92" i="5"/>
  <c r="T92" i="5" s="1"/>
  <c r="P91" i="5"/>
  <c r="T91" i="5" s="1"/>
  <c r="P90" i="5"/>
  <c r="T90" i="5" s="1"/>
  <c r="P89" i="5"/>
  <c r="T89" i="5" s="1"/>
  <c r="P88" i="5"/>
  <c r="T88" i="5" s="1"/>
  <c r="P87" i="5"/>
  <c r="T87" i="5" s="1"/>
  <c r="P86" i="5"/>
  <c r="T86" i="5" s="1"/>
  <c r="P85" i="5"/>
  <c r="T85" i="5" s="1"/>
  <c r="P84" i="5"/>
  <c r="T84" i="5" s="1"/>
  <c r="P83" i="5"/>
  <c r="T83" i="5" s="1"/>
  <c r="P82" i="5"/>
  <c r="T82" i="5" s="1"/>
  <c r="P81" i="5"/>
  <c r="T81" i="5" s="1"/>
  <c r="P80" i="5"/>
  <c r="T80" i="5" s="1"/>
  <c r="P79" i="5"/>
  <c r="T79" i="5" s="1"/>
  <c r="P78" i="5"/>
  <c r="T78" i="5" s="1"/>
  <c r="P77" i="5"/>
  <c r="T77" i="5" s="1"/>
  <c r="P76" i="5"/>
  <c r="T76" i="5" s="1"/>
  <c r="P75" i="5"/>
  <c r="T75" i="5" s="1"/>
  <c r="P74" i="5"/>
  <c r="T74" i="5" s="1"/>
  <c r="P73" i="5"/>
  <c r="T73" i="5" s="1"/>
  <c r="P72" i="5"/>
  <c r="T72" i="5" s="1"/>
  <c r="P71" i="5"/>
  <c r="T71" i="5" s="1"/>
  <c r="P70" i="5"/>
  <c r="T70" i="5" s="1"/>
  <c r="P69" i="5"/>
  <c r="T69" i="5" s="1"/>
  <c r="P68" i="5"/>
  <c r="T68" i="5" s="1"/>
  <c r="P67" i="5"/>
  <c r="T67" i="5" s="1"/>
  <c r="P66" i="5"/>
  <c r="T66" i="5" s="1"/>
  <c r="P65" i="5"/>
  <c r="T65" i="5" s="1"/>
  <c r="P64" i="5"/>
  <c r="T64" i="5" s="1"/>
  <c r="P63" i="5"/>
  <c r="T63" i="5" s="1"/>
  <c r="P62" i="5"/>
  <c r="T62" i="5" s="1"/>
  <c r="P61" i="5"/>
  <c r="T61" i="5" s="1"/>
  <c r="P60" i="5"/>
  <c r="T60" i="5" s="1"/>
  <c r="P59" i="5"/>
  <c r="T59" i="5" s="1"/>
  <c r="P58" i="5"/>
  <c r="T58" i="5" s="1"/>
  <c r="P57" i="5"/>
  <c r="T57" i="5" s="1"/>
  <c r="P56" i="5"/>
  <c r="T56" i="5" s="1"/>
  <c r="P55" i="5"/>
  <c r="T55" i="5" s="1"/>
  <c r="P54" i="5"/>
  <c r="T54" i="5" s="1"/>
  <c r="P53" i="5"/>
  <c r="T53" i="5" s="1"/>
  <c r="P52" i="5"/>
  <c r="T52" i="5" s="1"/>
  <c r="P51" i="5"/>
  <c r="T51" i="5" s="1"/>
  <c r="P50" i="5"/>
  <c r="T50" i="5" s="1"/>
  <c r="P49" i="5"/>
  <c r="T49" i="5" s="1"/>
  <c r="P48" i="5"/>
  <c r="T48" i="5" s="1"/>
  <c r="P47" i="5"/>
  <c r="T47" i="5" s="1"/>
  <c r="P46" i="5"/>
  <c r="T46" i="5" s="1"/>
  <c r="P45" i="5"/>
  <c r="T45" i="5" s="1"/>
  <c r="P44" i="5"/>
  <c r="T44" i="5" s="1"/>
  <c r="P43" i="5"/>
  <c r="T43" i="5" s="1"/>
  <c r="P42" i="5"/>
  <c r="T42" i="5" s="1"/>
  <c r="P41" i="5"/>
  <c r="T41" i="5" s="1"/>
  <c r="P40" i="5"/>
  <c r="T40" i="5" s="1"/>
  <c r="P39" i="5"/>
  <c r="T39" i="5" s="1"/>
  <c r="P38" i="5"/>
  <c r="T38" i="5" s="1"/>
  <c r="P37" i="5"/>
  <c r="T37" i="5" s="1"/>
  <c r="P36" i="5"/>
  <c r="T36" i="5" s="1"/>
  <c r="P35" i="5"/>
  <c r="T35" i="5" s="1"/>
  <c r="P34" i="5"/>
  <c r="T34" i="5" s="1"/>
  <c r="P33" i="5"/>
  <c r="T33" i="5" s="1"/>
  <c r="P32" i="5"/>
  <c r="T32" i="5" s="1"/>
  <c r="P31" i="5"/>
  <c r="T31" i="5" s="1"/>
  <c r="P30" i="5"/>
  <c r="T30" i="5" s="1"/>
  <c r="P29" i="5"/>
  <c r="T29" i="5" s="1"/>
  <c r="P28" i="5"/>
  <c r="T28" i="5" s="1"/>
  <c r="P27" i="5"/>
  <c r="T27" i="5" s="1"/>
  <c r="P26" i="5"/>
  <c r="T26" i="5" s="1"/>
  <c r="P25" i="5"/>
  <c r="T25" i="5" s="1"/>
  <c r="P24" i="5"/>
  <c r="T24" i="5" s="1"/>
  <c r="P23" i="5"/>
  <c r="T23" i="5" s="1"/>
  <c r="P22" i="5"/>
  <c r="T22" i="5" s="1"/>
  <c r="P21" i="5"/>
  <c r="T21" i="5" s="1"/>
  <c r="P20" i="5"/>
  <c r="T20" i="5" s="1"/>
  <c r="P19" i="5"/>
  <c r="T19" i="5" s="1"/>
  <c r="P18" i="5"/>
  <c r="T18" i="5" s="1"/>
  <c r="P17" i="5"/>
  <c r="T17" i="5" s="1"/>
  <c r="P16" i="5"/>
  <c r="T16" i="5" s="1"/>
  <c r="P15" i="5"/>
  <c r="T15" i="5" s="1"/>
  <c r="P14" i="5"/>
  <c r="T14" i="5" s="1"/>
  <c r="P13" i="5"/>
  <c r="T13" i="5" s="1"/>
  <c r="P12" i="5"/>
  <c r="T12" i="5" s="1"/>
  <c r="P11" i="5"/>
  <c r="T11" i="5" s="1"/>
  <c r="P10" i="5"/>
  <c r="T10" i="5" s="1"/>
  <c r="P9" i="5"/>
  <c r="T9" i="5" s="1"/>
  <c r="P8" i="5"/>
  <c r="T8" i="5" s="1"/>
  <c r="P7" i="5"/>
  <c r="T7" i="5" s="1"/>
  <c r="P6" i="5"/>
  <c r="T6" i="5" s="1"/>
  <c r="P5" i="5"/>
  <c r="T5" i="5" s="1"/>
  <c r="P4" i="5"/>
  <c r="T4" i="5" s="1"/>
  <c r="P3" i="5"/>
  <c r="T3" i="5" s="1"/>
  <c r="P2" i="5"/>
  <c r="O37" i="6" l="1"/>
  <c r="T2" i="5"/>
  <c r="L154" i="4"/>
  <c r="O153" i="4"/>
  <c r="O152" i="4"/>
  <c r="O151" i="4"/>
  <c r="O150" i="4"/>
  <c r="O149" i="4"/>
  <c r="O148" i="4"/>
  <c r="O147" i="4"/>
  <c r="O146" i="4"/>
  <c r="O145" i="4"/>
  <c r="O144" i="4"/>
  <c r="O143" i="4"/>
  <c r="O142" i="4"/>
  <c r="O141" i="4"/>
  <c r="O140" i="4"/>
  <c r="O139" i="4"/>
  <c r="O138" i="4"/>
  <c r="O137" i="4"/>
  <c r="O136" i="4"/>
  <c r="O135" i="4"/>
  <c r="O134" i="4"/>
  <c r="O133" i="4"/>
  <c r="O132" i="4"/>
  <c r="P131" i="4"/>
  <c r="O131" i="4" s="1"/>
  <c r="T130" i="4"/>
  <c r="P130" i="4" s="1"/>
  <c r="O130" i="4" s="1"/>
  <c r="T129" i="4"/>
  <c r="P129" i="4" s="1"/>
  <c r="O129" i="4" s="1"/>
  <c r="L129" i="4"/>
  <c r="T128" i="4"/>
  <c r="P127" i="4"/>
  <c r="O127" i="4" s="1"/>
  <c r="L127" i="4"/>
  <c r="P126" i="4"/>
  <c r="O126" i="4" s="1"/>
  <c r="L125" i="4"/>
  <c r="P125" i="4" s="1"/>
  <c r="O125" i="4" s="1"/>
  <c r="L124" i="4"/>
  <c r="P124" i="4" s="1"/>
  <c r="O124" i="4" s="1"/>
  <c r="L123" i="4"/>
  <c r="P123" i="4" s="1"/>
  <c r="O123" i="4" s="1"/>
  <c r="O122" i="4"/>
  <c r="O121" i="4"/>
  <c r="O120" i="4"/>
  <c r="O119" i="4"/>
  <c r="T118" i="4"/>
  <c r="O118" i="4"/>
  <c r="T117" i="4"/>
  <c r="O117" i="4"/>
  <c r="P116" i="4"/>
  <c r="O116" i="4" s="1"/>
  <c r="L115" i="4"/>
  <c r="P115" i="4" s="1"/>
  <c r="O115" i="4" s="1"/>
  <c r="T114" i="4"/>
  <c r="P114" i="4"/>
  <c r="O114" i="4" s="1"/>
  <c r="L114" i="4"/>
  <c r="P113" i="4"/>
  <c r="O113" i="4" s="1"/>
  <c r="T112" i="4"/>
  <c r="P112" i="4"/>
  <c r="O112" i="4" s="1"/>
  <c r="O111" i="4"/>
  <c r="T110" i="4"/>
  <c r="P110" i="4" s="1"/>
  <c r="O110" i="4" s="1"/>
  <c r="P109" i="4"/>
  <c r="O109" i="4"/>
  <c r="P108" i="4"/>
  <c r="O108" i="4" s="1"/>
  <c r="P107" i="4"/>
  <c r="O107" i="4" s="1"/>
  <c r="P106" i="4"/>
  <c r="O106" i="4" s="1"/>
  <c r="P105" i="4"/>
  <c r="O105" i="4" s="1"/>
  <c r="P104" i="4"/>
  <c r="O104" i="4" s="1"/>
  <c r="P103" i="4"/>
  <c r="O103" i="4" s="1"/>
  <c r="T102" i="4"/>
  <c r="O102" i="4"/>
  <c r="P101" i="4"/>
  <c r="O101" i="4" s="1"/>
  <c r="P100" i="4"/>
  <c r="O100" i="4" s="1"/>
  <c r="P99" i="4"/>
  <c r="O99" i="4" s="1"/>
  <c r="P98" i="4"/>
  <c r="O98" i="4" s="1"/>
  <c r="P97" i="4"/>
  <c r="O97" i="4" s="1"/>
  <c r="P96" i="4"/>
  <c r="O96" i="4" s="1"/>
  <c r="P95" i="4"/>
  <c r="O95" i="4" s="1"/>
  <c r="T94" i="4"/>
  <c r="P93" i="4"/>
  <c r="O93" i="4" s="1"/>
  <c r="P92" i="4"/>
  <c r="O92" i="4" s="1"/>
  <c r="P91" i="4"/>
  <c r="O91" i="4" s="1"/>
  <c r="P90" i="4"/>
  <c r="O90" i="4" s="1"/>
  <c r="P89" i="4"/>
  <c r="O89" i="4" s="1"/>
  <c r="P88" i="4"/>
  <c r="O88" i="4" s="1"/>
  <c r="P87" i="4"/>
  <c r="O87" i="4" s="1"/>
  <c r="P86" i="4"/>
  <c r="O86" i="4" s="1"/>
  <c r="P85" i="4"/>
  <c r="O85" i="4" s="1"/>
  <c r="P84" i="4"/>
  <c r="O84" i="4" s="1"/>
  <c r="P83" i="4"/>
  <c r="O83" i="4" s="1"/>
  <c r="P82" i="4"/>
  <c r="O82" i="4" s="1"/>
  <c r="P81" i="4"/>
  <c r="O81" i="4" s="1"/>
  <c r="O80" i="4"/>
  <c r="O79" i="4"/>
  <c r="O78" i="4"/>
  <c r="P77" i="4"/>
  <c r="O77" i="4" s="1"/>
  <c r="P76" i="4"/>
  <c r="O76" i="4" s="1"/>
  <c r="P75" i="4"/>
  <c r="O75" i="4" s="1"/>
  <c r="P74" i="4"/>
  <c r="O74" i="4" s="1"/>
  <c r="P73" i="4"/>
  <c r="O73" i="4" s="1"/>
  <c r="P72" i="4"/>
  <c r="O72" i="4" s="1"/>
  <c r="O71" i="4"/>
  <c r="P70" i="4"/>
  <c r="O70" i="4" s="1"/>
  <c r="P69" i="4"/>
  <c r="O69" i="4" s="1"/>
  <c r="O68" i="4"/>
  <c r="L68" i="4"/>
  <c r="T67" i="4"/>
  <c r="P67" i="4"/>
  <c r="O67" i="4" s="1"/>
  <c r="T66" i="4"/>
  <c r="L66" i="4" s="1"/>
  <c r="O66" i="4"/>
  <c r="T64" i="4"/>
  <c r="P64" i="4" s="1"/>
  <c r="O64" i="4" s="1"/>
  <c r="T63" i="4"/>
  <c r="O63" i="4"/>
  <c r="T62" i="4"/>
  <c r="P62" i="4" s="1"/>
  <c r="O62" i="4" s="1"/>
  <c r="T61" i="4"/>
  <c r="P61" i="4"/>
  <c r="O61" i="4" s="1"/>
  <c r="O60" i="4"/>
  <c r="T59" i="4"/>
  <c r="P59" i="4" s="1"/>
  <c r="O59" i="4" s="1"/>
  <c r="P58" i="4"/>
  <c r="O58" i="4" s="1"/>
  <c r="T57" i="4"/>
  <c r="P57" i="4" s="1"/>
  <c r="O57" i="4" s="1"/>
  <c r="T56" i="4"/>
  <c r="P56" i="4" s="1"/>
  <c r="O56" i="4" s="1"/>
  <c r="T55" i="4"/>
  <c r="P55" i="4" s="1"/>
  <c r="O55" i="4" s="1"/>
  <c r="P54" i="4"/>
  <c r="O54" i="4" s="1"/>
  <c r="T53" i="4"/>
  <c r="P53" i="4" s="1"/>
  <c r="O53" i="4" s="1"/>
  <c r="T52" i="4"/>
  <c r="P52" i="4" s="1"/>
  <c r="O52" i="4" s="1"/>
  <c r="O51" i="4"/>
  <c r="T50" i="4"/>
  <c r="O50" i="4" s="1"/>
  <c r="P50" i="4" s="1"/>
  <c r="O49" i="4"/>
  <c r="P49" i="4" s="1"/>
  <c r="T48" i="4"/>
  <c r="O48" i="4" s="1"/>
  <c r="P48" i="4" s="1"/>
  <c r="T47" i="4"/>
  <c r="O47" i="4" s="1"/>
  <c r="P47" i="4" s="1"/>
  <c r="T46" i="4"/>
  <c r="O46" i="4" s="1"/>
  <c r="P46" i="4" s="1"/>
  <c r="T45" i="4"/>
  <c r="O45" i="4" s="1"/>
  <c r="P45" i="4" s="1"/>
  <c r="T44" i="4"/>
  <c r="O44" i="4" s="1"/>
  <c r="P44" i="4" s="1"/>
  <c r="P43" i="4"/>
  <c r="O43" i="4" s="1"/>
  <c r="O42" i="4"/>
  <c r="L42" i="4"/>
  <c r="T41" i="4"/>
  <c r="O41" i="4" s="1"/>
  <c r="P41" i="4" s="1"/>
  <c r="T40" i="4"/>
  <c r="O40" i="4" s="1"/>
  <c r="P40" i="4" s="1"/>
  <c r="T39" i="4"/>
  <c r="O39" i="4"/>
  <c r="P39" i="4" s="1"/>
  <c r="T38" i="4"/>
  <c r="O38" i="4" s="1"/>
  <c r="P38" i="4" s="1"/>
  <c r="O37" i="4"/>
  <c r="P37" i="4" s="1"/>
  <c r="T36" i="4"/>
  <c r="O36" i="4" s="1"/>
  <c r="P36" i="4" s="1"/>
  <c r="L35" i="4"/>
  <c r="P35" i="4" s="1"/>
  <c r="O35" i="4" s="1"/>
  <c r="T34" i="4"/>
  <c r="P34" i="4" s="1"/>
  <c r="O34" i="4" s="1"/>
  <c r="T33" i="4"/>
  <c r="P33" i="4" s="1"/>
  <c r="O33" i="4" s="1"/>
  <c r="T32" i="4"/>
  <c r="P32" i="4" s="1"/>
  <c r="O32" i="4" s="1"/>
  <c r="T31" i="4"/>
  <c r="P31" i="4" s="1"/>
  <c r="O31" i="4" s="1"/>
  <c r="T30" i="4"/>
  <c r="P30" i="4" s="1"/>
  <c r="O30" i="4" s="1"/>
  <c r="T29" i="4"/>
  <c r="P29" i="4"/>
  <c r="O29" i="4" s="1"/>
  <c r="P28" i="4"/>
  <c r="O28" i="4" s="1"/>
  <c r="T27" i="4"/>
  <c r="P27" i="4" s="1"/>
  <c r="O27" i="4" s="1"/>
  <c r="T26" i="4"/>
  <c r="P26" i="4"/>
  <c r="O26" i="4" l="1"/>
  <c r="T126" i="1" l="1"/>
  <c r="T125" i="1"/>
  <c r="A113" i="1"/>
  <c r="A114" i="1" s="1"/>
  <c r="A115" i="1" s="1"/>
  <c r="A116" i="1" s="1"/>
  <c r="A117" i="1" s="1"/>
  <c r="A118" i="1" s="1"/>
  <c r="A119" i="1" s="1"/>
  <c r="A120" i="1" s="1"/>
  <c r="A121" i="1" s="1"/>
  <c r="A122" i="1" s="1"/>
  <c r="A123" i="1" s="1"/>
  <c r="A124" i="1" s="1"/>
  <c r="A125" i="1" s="1"/>
  <c r="A126" i="1" s="1"/>
  <c r="T112" i="1"/>
  <c r="T1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J11" authorId="0" shapeId="0" xr:uid="{00000000-0006-0000-0400-000001000000}">
      <text>
        <r>
          <rPr>
            <b/>
            <sz val="9"/>
            <color indexed="81"/>
            <rFont val="Tahoma"/>
            <family val="2"/>
          </rPr>
          <t>myriam.leon:</t>
        </r>
        <r>
          <rPr>
            <sz val="9"/>
            <color indexed="81"/>
            <rFont val="Tahoma"/>
            <family val="2"/>
          </rPr>
          <t xml:space="preserve">
14,315,212</t>
        </r>
      </text>
    </comment>
    <comment ref="J37" authorId="0" shapeId="0" xr:uid="{00000000-0006-0000-0400-000002000000}">
      <text>
        <r>
          <rPr>
            <b/>
            <sz val="9"/>
            <color indexed="81"/>
            <rFont val="Tahoma"/>
            <family val="2"/>
          </rPr>
          <t>myriam.leon:
cambio de Impresoera</t>
        </r>
      </text>
    </comment>
    <comment ref="L51" authorId="0" shapeId="0" xr:uid="{00000000-0006-0000-0400-000003000000}">
      <text>
        <r>
          <rPr>
            <b/>
            <sz val="9"/>
            <color indexed="81"/>
            <rFont val="Tahoma"/>
            <family val="2"/>
          </rPr>
          <t>myriam.leon:</t>
        </r>
        <r>
          <rPr>
            <sz val="9"/>
            <color indexed="81"/>
            <rFont val="Tahoma"/>
            <family val="2"/>
          </rPr>
          <t xml:space="preserve">
21
 días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RICARDO.ALFONSO</author>
  </authors>
  <commentList>
    <comment ref="O92" authorId="0" shapeId="0" xr:uid="{00000000-0006-0000-0A00-000001000000}">
      <text>
        <r>
          <rPr>
            <b/>
            <sz val="9"/>
            <color indexed="81"/>
            <rFont val="Tahoma"/>
            <family val="2"/>
          </rPr>
          <t>RICARDO.ALFONSO:</t>
        </r>
        <r>
          <rPr>
            <sz val="9"/>
            <color indexed="81"/>
            <rFont val="Tahoma"/>
            <family val="2"/>
          </rPr>
          <t xml:space="preserve">
SE ADJUDICO POR ESTE VALOR</t>
        </r>
      </text>
    </comment>
    <comment ref="P92" authorId="0" shapeId="0" xr:uid="{00000000-0006-0000-0A00-000002000000}">
      <text>
        <r>
          <rPr>
            <b/>
            <sz val="9"/>
            <color indexed="81"/>
            <rFont val="Tahoma"/>
            <family val="2"/>
          </rPr>
          <t>RICARDO.ALFONSO:</t>
        </r>
        <r>
          <rPr>
            <sz val="9"/>
            <color indexed="81"/>
            <rFont val="Tahoma"/>
            <family val="2"/>
          </rPr>
          <t xml:space="preserve">
SE ADJUDICO POR ESTE VALOR</t>
        </r>
      </text>
    </comment>
    <comment ref="P103" authorId="0" shapeId="0" xr:uid="{00000000-0006-0000-0A00-000003000000}">
      <text>
        <r>
          <rPr>
            <b/>
            <sz val="9"/>
            <color indexed="81"/>
            <rFont val="Tahoma"/>
            <family val="2"/>
          </rPr>
          <t>RICARDO.ALFONSO:</t>
        </r>
        <r>
          <rPr>
            <sz val="9"/>
            <color indexed="81"/>
            <rFont val="Tahoma"/>
            <family val="2"/>
          </rPr>
          <t xml:space="preserve">
ADJUDICADO POR ESTE VALOR</t>
        </r>
      </text>
    </comment>
    <comment ref="O275" authorId="0" shapeId="0" xr:uid="{00000000-0006-0000-0A00-000004000000}">
      <text>
        <r>
          <rPr>
            <b/>
            <sz val="9"/>
            <color indexed="81"/>
            <rFont val="Tahoma"/>
            <family val="2"/>
          </rPr>
          <t>RICARDO.ALFONSO:</t>
        </r>
        <r>
          <rPr>
            <sz val="9"/>
            <color indexed="81"/>
            <rFont val="Tahoma"/>
            <family val="2"/>
          </rPr>
          <t xml:space="preserve">
SE ADJUDICO POR ESTE VALOR, el valor del proceso </t>
        </r>
      </text>
    </comment>
    <comment ref="P275" authorId="0" shapeId="0" xr:uid="{00000000-0006-0000-0A00-000005000000}">
      <text>
        <r>
          <rPr>
            <b/>
            <sz val="9"/>
            <color indexed="81"/>
            <rFont val="Tahoma"/>
            <family val="2"/>
          </rPr>
          <t>RICARDO.ALFONSO:</t>
        </r>
        <r>
          <rPr>
            <sz val="9"/>
            <color indexed="81"/>
            <rFont val="Tahoma"/>
            <family val="2"/>
          </rPr>
          <t xml:space="preserve">
SE ADJUDICO POR ESTE VALOR, el valor del proceso </t>
        </r>
      </text>
    </comment>
  </commentList>
</comments>
</file>

<file path=xl/sharedStrings.xml><?xml version="1.0" encoding="utf-8"?>
<sst xmlns="http://schemas.openxmlformats.org/spreadsheetml/2006/main" count="50609" uniqueCount="3451">
  <si>
    <t>No. de Proceso</t>
  </si>
  <si>
    <t>Rubro</t>
  </si>
  <si>
    <t>Meta Plan de Desarrollo Distrital</t>
  </si>
  <si>
    <t xml:space="preserve">Línea </t>
  </si>
  <si>
    <t>Meta Proyecto de Inversión</t>
  </si>
  <si>
    <t>Tipo de gasto</t>
  </si>
  <si>
    <t>Componente de gasto</t>
  </si>
  <si>
    <t>Concepto de gasto</t>
  </si>
  <si>
    <t>Códigos UNSPSC</t>
  </si>
  <si>
    <t>Descripción (Objeto Indicativo)</t>
  </si>
  <si>
    <r>
      <t xml:space="preserve">Fecha estimada inicio proceso de selección
</t>
    </r>
    <r>
      <rPr>
        <sz val="11"/>
        <color indexed="9"/>
        <rFont val="Arial"/>
        <family val="2"/>
      </rPr>
      <t>(Mes y año)</t>
    </r>
  </si>
  <si>
    <r>
      <t xml:space="preserve">Duración estimada del contrato
</t>
    </r>
    <r>
      <rPr>
        <sz val="11"/>
        <color indexed="9"/>
        <rFont val="Arial"/>
        <family val="2"/>
      </rPr>
      <t>(Meses)</t>
    </r>
  </si>
  <si>
    <t xml:space="preserve">Modalidad de selección </t>
  </si>
  <si>
    <t>Fuente de los recursos</t>
  </si>
  <si>
    <t>Valor total estimado</t>
  </si>
  <si>
    <t>Valor estimado en la vigencia actual</t>
  </si>
  <si>
    <t>¿Se requieren vigencias futuras?</t>
  </si>
  <si>
    <t>Estado de solicitud de vigencias futuras</t>
  </si>
  <si>
    <r>
      <t xml:space="preserve">Datos de contacto del responsable
</t>
    </r>
    <r>
      <rPr>
        <sz val="11"/>
        <color indexed="9"/>
        <rFont val="Arial"/>
        <family val="2"/>
      </rPr>
      <t>(Gerente de proyecto o Jefe de dependencia)</t>
    </r>
  </si>
  <si>
    <t>Valor mensual estimado en la vigencia actual</t>
  </si>
  <si>
    <t>ESTADO</t>
  </si>
  <si>
    <t>3-3-1-14-02-17-0131-182</t>
  </si>
  <si>
    <t>INVOLUCRAR UN TOTAL DE 2.400.000 HABITANTES EN ESTRATEGIAS DE EDUCACIÓN E INVESTIGACIÓN AMBIENTAL PARA LA APROPIACIÓN SOCIAL DE LOS TERRITORIOS DEL AGUA</t>
  </si>
  <si>
    <t>IMPLEMENTACIÓN DE LA POLÍTICA PUBLICA DISTRITAL DE EDUCACIÓN AMBIENTAL</t>
  </si>
  <si>
    <t>INVOLUCRAR 300,000 HABITANTES EN ESTRATEGIAS DE EDUCACIÓN  AMBIENTAL EN LOS ESPACIOS ADMINISTRADOS POR LA SECRETARÍA DISTRITAL DE AMBIENTE</t>
  </si>
  <si>
    <t>03- RECURSO HUMANO</t>
  </si>
  <si>
    <t>01-  DIVULGACIÓN, ASISTENCIA TÉCNICA Y CAPACITACIÓN DE LA POBLACIÓN</t>
  </si>
  <si>
    <t>0276-PERSONAL CONTRATADO PARA LA GESTIÓN AMBIENTAL Y ESTRATEGIA PARTICIPATIVA LOCAL Y TERRITORIAL</t>
  </si>
  <si>
    <t>REALIZAR LA PLANEACIÓN Y EJECUCIÓN DE  ACTIVIDADES EDUCATIVAS EN EL AULA AMBIENTAL ADMINISTRADA POR LA SDA.</t>
  </si>
  <si>
    <t xml:space="preserve">CONTRATACIÓN DIRECTA </t>
  </si>
  <si>
    <t>12-OTROS DISTRITO</t>
  </si>
  <si>
    <t>N/A</t>
  </si>
  <si>
    <t>MIGUEL ÁNGEL JULIO 
miguel.julio@ambientebogota.gov.co
Tel 3778881</t>
  </si>
  <si>
    <t>LINA MARIA CARDENAS HERNANDEZ</t>
  </si>
  <si>
    <t xml:space="preserve">REALIZAR LA PLANEACIÓN Y EJECUCIÓN DE  ACTIVIDADES EDUCATIVAS EN EL AULA AMBIENTAL ADMINISTRADA POR LA SDA.
</t>
  </si>
  <si>
    <t xml:space="preserve">JULLY DANITZA CASTAÑO ANDRADE </t>
  </si>
  <si>
    <t>YERY CAROLINA ABRIL</t>
  </si>
  <si>
    <t>ELIZABETH BUSTOS LINARES/ LUISA FERNANDA CASTRO
CORTES</t>
  </si>
  <si>
    <t>WILSON JAVIR MORA/DIANA MARCELA ARIAS SANCHEZ</t>
  </si>
  <si>
    <t xml:space="preserve">EJECUTAR ACCIONES PEDAGÓGICAS Y PROCESOS DE FORMACIÓN EN DESARROLLO DE LA ESTRATEGIA DE AULAS AMBIENTALES PREVISTA EN LA POLÍTICA PÚBLICA DISTRITAL DE EDUCACIÓN AMBIENTAL. </t>
  </si>
  <si>
    <t>LUZ MARCELA CORREAL LOZANO</t>
  </si>
  <si>
    <t xml:space="preserve">LIGIA AMPARO CALVO </t>
  </si>
  <si>
    <t>HAROLD ALEXANDER VILLAY QUIÑONES</t>
  </si>
  <si>
    <t xml:space="preserve">KAREN LORENA MARTINEZ HIGUERA </t>
  </si>
  <si>
    <t>SOLANGHER PARRA ALAYA</t>
  </si>
  <si>
    <t>KATHERIN ANDREA CAMACHO HIGUERA</t>
  </si>
  <si>
    <t>CINDY NATALIA CONTRERAS
PINEDA</t>
  </si>
  <si>
    <t>CHRISTIAN DANIEL MARTINEZ RODRIGUEZ</t>
  </si>
  <si>
    <t>VANNESSA TORRES</t>
  </si>
  <si>
    <t>DESARROLLAR LAS ACTIVIDADES Y ACCIONES PEDAGÓGICAS PROGRAMADAS EN EL AULA AMBIENTAL ADMINISTRADA POR LA SDA, PARA DAR CUMPLIMIENTO A LA ESTRATEGIA DE EDUCACIÓN AMBIENTAL.</t>
  </si>
  <si>
    <t>DAVID STEVEN ACOSTA</t>
  </si>
  <si>
    <t xml:space="preserve">LUPITA OLLOA ROJAS </t>
  </si>
  <si>
    <t>ANGEL HUMBERTO MEDELLIN</t>
  </si>
  <si>
    <t>ANDREA TERESA RIVERA RIVERA</t>
  </si>
  <si>
    <t>FABIO VARGAS CRISTANCHO</t>
  </si>
  <si>
    <t>LEONARDO GUILLERMO GARCIA</t>
  </si>
  <si>
    <t>LUZ BELSY  FERNANDEZ FUENTES</t>
  </si>
  <si>
    <t xml:space="preserve">ANGIE JINETH TIUSABA RIVEROS/ALIX ADRIANA SUAREZ TAMARA </t>
  </si>
  <si>
    <t>JONATHAN ANDREY VILLALOBOS</t>
  </si>
  <si>
    <t>VICTOR MANUEL LEGUIZAMO
PERALES</t>
  </si>
  <si>
    <t>GLORIA ILSE MEDINA RAMIREZ</t>
  </si>
  <si>
    <t>LIZ CATHERINE NAVARRO
FORONDA</t>
  </si>
  <si>
    <t>REALIZAR ACCIONES QUE PERMITAN VISIBILIZAR LA DIVERSIDAD ÉTNICA EN LOS PROCESOS DE FORMACIÓN ADELANTADOS EN LOS ESPACIOS Y ESCENARIOS DONDE HACE PRESENCIA LA SDA.</t>
  </si>
  <si>
    <t>NATALIA MATAPI YUCUNA</t>
  </si>
  <si>
    <t>REALIZAR ACCIONES QUE PERMITAN VISIBILIZAR LA DIVERSIDAD ETNICA EN LOS PROCESOS DE FORMACIÓN ADELNATADOS EN LOS ESPACIOS Y ESCENARIOS DONDE HACE PRESENCIA LA SDA</t>
  </si>
  <si>
    <t>JOSE JAVIER MENDEZ ORTIZ</t>
  </si>
  <si>
    <t xml:space="preserve"> REALIZAR ACCIONES QUE PERMITAN VISIBILIZAR LA DIVERSIDAD ÉTNICA EN LOS PROCESOS DE FORMACIÓN ADELANTADOS EN LOS ESPACIOS Y ESCENARIOS DONDE HACE PRESENCIA LA SDA.</t>
  </si>
  <si>
    <t>CONTRATACION DIRECTA</t>
  </si>
  <si>
    <t>JAIME FAUSTO MORENO DUEÑAS</t>
  </si>
  <si>
    <t>JESUS FERNEY NEUTA FERNANDEZ</t>
  </si>
  <si>
    <t xml:space="preserve">02-DOTACIÓN </t>
  </si>
  <si>
    <t>01 - ADQUISICIÓN Y/O PRODUCCIÓN DE EQUIPOS, MATERIALES, SUMINISTROS Y SERVICIOS PROPIOS DEL SECTOR</t>
  </si>
  <si>
    <t>0517-ADQUISICIÓN DE EQUIPOS, MATERIALES, SUMINISTROS, SERVICIOS Y/O PRODUCCIÓN DE PIEZAS DIVULGATIVAS PARA LA GESTIÒN PARTICIPATIVA Y TERRITORIAL</t>
  </si>
  <si>
    <t>CONTRATAR EL SUMINISTRO DE MATERIAL IMPRESO, EDITORIAL DIVULGATIVO Y PIEZAS DE COMUNICACIÓN INSTITUCIONAES REQUERIDAS POR LA SECRETARIA DISTRITAL DE AMBINETE PARA SOCIALIZAR Y TRASMITAR A LA CIUDADANIA INFORMACIÓN RELACIONADA CON LOS PROGRAMAS, PLANES, EVENTOS, TRAMITES, Y PORYECTOS LIDERADOS POR LA AUTORIDAD AMBIENTAL EN EL DISTRITO CAPITAL</t>
  </si>
  <si>
    <t>SUBASTA INVERSA</t>
  </si>
  <si>
    <t>INVOLUCRAR 900,000 HABITANTES EN ESTRATEGIAS DE EDUCACIÓN AMBIENTAL EN LAS LOCALIDADES DEL DISTRITO CAPITAL.</t>
  </si>
  <si>
    <t>APOYAR LA COORDINACIÓN DE ACCIONES REQUERIDAS PARA EL FUNCIONAMIENTO DE LA  COMISIÓN INTERSECTORIAL DE EDUCACIÓN AMBIENTAL Y DINAMIZAR LA GESTIÓN INTERINSTITUCIONAL EN EDUCACIÓN AMBIENTAL COMPLEMENTARIA A LA ENTIDAD.</t>
  </si>
  <si>
    <t>ROSA ANGELA SALAMANCA</t>
  </si>
  <si>
    <t>LLEVAR A CABO LA PLANEACIÓN Y EJECUCIÓN DE ACTIVIDADES RELACIONADAS A CAMINATAS ECOLÓGICAS, EN EL MARCO DE LA POLÍTICA PÚBLICA DISTRITAL DE EDUCACIÓN AMBIENTAL.</t>
  </si>
  <si>
    <t>WILLIAM MUÑOZ TRIANA</t>
  </si>
  <si>
    <t>PRESTAR LOS SERVICIOS PROFE SIONALES PARA LA EJECUCIÓN DE LAS ESTRATEGIAS DE EDUCACIÓN AMBIENTAL, CON EL FIN DE ARTICULAR DINAMICAS SECTORIALES, GREMIALES EMPRESARIALES E INSTITUCIONALES</t>
  </si>
  <si>
    <t>VIVIANA MOMRROY DE ANTONIO</t>
  </si>
  <si>
    <t>PRESTAR SUS SERVICIOS PROFESIONALES PARA LA EJECUCIÓN DE ACTIVIDADES DE PLANEACIÓN Y EJECUCIÓN QUE PERMITAN LA IMPLEMNTACIÓN DEL COMPARENDO AMBIENTAL</t>
  </si>
  <si>
    <t>CINDY NATALIA MOLANO
CAMARGO</t>
  </si>
  <si>
    <t>PRESTAR LOS SERVICIOS PROFESIONALES EN LA PLANEACIÓN, SEGUIMIENTO Y EJECUCIÓN DE ACTIVIDADES RELACIONADAS CON PARTICIPACIÓN Y EDUCACIÓN AMBIENTAL, A FIN DE FORTALECER LOS NIVELES DE RESPUESTA ANTE LOS FALLOS JUDICIALES.</t>
  </si>
  <si>
    <t>EDGAR ISMAR DELGADO TOBON</t>
  </si>
  <si>
    <t>EJECUTAR LAS ACCIONES PEDAGÓGICAS Y LOS PROCESOS DE FORMACIÓN AMBIENTAL LIDERADOS POR LA SDA.</t>
  </si>
  <si>
    <t xml:space="preserve">CINDY JULIETTE  ALDANA </t>
  </si>
  <si>
    <t>ANA MARIA BOHORQUEZ PANCHE</t>
  </si>
  <si>
    <t>MARIA VIVIANA BORDA CALVACHE</t>
  </si>
  <si>
    <t>SANDRA VIVIANA RAMIREZ MORALES</t>
  </si>
  <si>
    <t>ADICION Y PRORROGA N°1 DEL CONTRATO DE PRESTACION DE SERVICIOS No 210 DE 2015  CUYO OBJETO ES "REALIZAR ACCIONES DE GESTIÓN, DINAMIZACIÓN E IMPLEMENTACIÓN DE LAS ACTIVIDADES REQUERIDAS PARA EL DESARROLLO DE LAS ACCIONES PEDAGÓGICAS Y PROCESOS DE FORMACIÓN AMBIENTAL LIDERADOS POR LA SDA.</t>
  </si>
  <si>
    <t>MIGUEL ÁNGEL JULIO
miguel.julio@ambientebogota.gov.co</t>
  </si>
  <si>
    <t>NICOLAS GRAJALES</t>
  </si>
  <si>
    <t>LUIS ALFONSO PERILLA</t>
  </si>
  <si>
    <t>ANGELA PATRICIA HERNANDEZ
AREVALO</t>
  </si>
  <si>
    <t>SLENDY JULIETH RODRIGUEZ
ALARCON</t>
  </si>
  <si>
    <t>SANDRA LILIANA ARDILA GONZALEZ</t>
  </si>
  <si>
    <t>NELLY DEL CARMEN ELMIRA
CASTRO</t>
  </si>
  <si>
    <t>REALIZAR ACCIONES DE GESTIÓN, DINAMIZACIÓN E IMPLEMENTACIÓN DE LAS ACTIVIDADES REQUERIDAS PARA EL DESARROLLO DE LAS ACCIONES PEDAGÓGICAS Y PROCESOS DE FORMACIÓN AMBIENTAL LIDERADOS POR LA SDA.</t>
  </si>
  <si>
    <t xml:space="preserve">BIBIANA ZULUAGA </t>
  </si>
  <si>
    <t>APOYAR LAS ACCIONES DE GESTIÓN, DINAMIZACIÓN E IMPLEMENTACIÓN DE LAS ACTIVIDADES REQUERIDAS PARA EL DESARROLLO DE LAS ACCIONES PEDAGÓGICAS Y PROCESOS DE FORMACIÓN AMBIENTAL LIDERADOS POR LA SDA.</t>
  </si>
  <si>
    <t>MARIA FERNANDA QUIÑONEZ</t>
  </si>
  <si>
    <t>DISEÑAR Y DESARROLLAR ACCIONES PEDAGOGICAS MEDIANTE EL USO DE NUEVAS TECNOLOGIAS DE LA INFORMACIÓN Y LA COMUNICACIÓN-TIC</t>
  </si>
  <si>
    <t>SARA SENIOR CASTAÑO</t>
  </si>
  <si>
    <t>VINCULAR 400 ORGANIZACIONES SOCIALES Y AMBIENTALES A PROCESOS DE PARTICIPACIÓN CIUDADANA PARA LA GOBERNANZA COMUNITARIA DEL AGUA EN 20 LOCALIDADES</t>
  </si>
  <si>
    <t>APOYO A LA GESTIÓN AMBIENTAL DISTRITAL PARA EL FORTALECIMIENTO DE LA PARTICIPACIÓN COMUNITARIA</t>
  </si>
  <si>
    <t>ADICIÓN Y PRORROGA No. 1 AL CONTRATO DE PRESTACIÓN DE SERVICIOS PROFESIONALES No. 292, CUYO OBJETO ES: EJECUTAR ACCIONES DE GESTIÓN AMBIENTAL TERRITORIAL EN LA LOCALIDAD ASIGNADA VINCULANDO ORGANIZACIONES SOCIALES Y AMBIENTALES A PROCESOS DE PARTICIPACIÓN Y EDUCA CIÓN AMBIENTAL ARTICULADOS CON EL EQUIPO LOCAL DE LA SDA.</t>
  </si>
  <si>
    <t>ARLEZ ENRIQUE ROMAÑA</t>
  </si>
  <si>
    <t>REALIZAR  ACCIONES PEDAGÓGICAS Y PROCESOS DE FORMACIÓN PARA LA IMPLEMENTACIÓN DE LAS ESTRATEGIAS DE EDUCACIÓN AMBIENTAL,  EN LAS LOCALIDADES DEL DISTRITO CAPITAL.</t>
  </si>
  <si>
    <t>LIZETH CECILIA MENDEZ</t>
  </si>
  <si>
    <t xml:space="preserve">ANGIE CAROLINA PEREZ MORA </t>
  </si>
  <si>
    <t>LUISA MARIA ABELLA VASQUEZ</t>
  </si>
  <si>
    <t>ANNIE GERALDINE MORENO</t>
  </si>
  <si>
    <t>GLORIA CECILIA BERMUDEZ DIAZ</t>
  </si>
  <si>
    <t>EMILSE RODRIGUEZ GAMEZ</t>
  </si>
  <si>
    <t>EDINSON FABIAN SALAS PERDOMO</t>
  </si>
  <si>
    <t>JUAN CARLOS BETANCOURT
SANCHEZ</t>
  </si>
  <si>
    <t>ANGELICA TALERO</t>
  </si>
  <si>
    <t>KAREN STEFAN SABOGAL MENDEZ</t>
  </si>
  <si>
    <t>REALIZAR ACTIVIDADES Y ACCIONES PEDAGÓGICAS, PARA EL DESARROLLO DE LA ESTRATEGIA DE AULAS AMBIENTALES, EN LAS DIFERENTES LOCALIDADES DEL DISTRITO CAPITAL.</t>
  </si>
  <si>
    <t>LEYDY MILENA GONZALEZ</t>
  </si>
  <si>
    <t>ARTHUR ALEXANDER BARREIRO ORTEGON</t>
  </si>
  <si>
    <t>RAFAEL MANCILLA HERREÑO</t>
  </si>
  <si>
    <t>ESPERANZA OVALLE</t>
  </si>
  <si>
    <t>PRESTAR LOS SERVICIOS ARTISTICOS, EN LOS ENCUENTROS DEL AULA AMBIENTAL ITINERANTE-AUAMBARI, DE ACUERDO A LA ESTRATEGIA DE EDUCACION AMBIENTAL DE LA SDA.</t>
  </si>
  <si>
    <t>MARIO MUÑOZ</t>
  </si>
  <si>
    <t>ADICION Y PRÓRROGA No. 1, AL CONTRATO DE PRESTACIÓN DE SERVICIOS DE APOYO A LA GESTIÓN No. 067 DE 2015, CUYO OBJETO ES: REALIZAR ACTIVIDADES DE APOYO PARA EL SEGUIMIENTO PRESUPUESTAL DE LOS PROCESOS DE PARTICIPACIÓN Y EDUCACIÓN AMBIENTAL.</t>
  </si>
  <si>
    <t xml:space="preserve">HECTOR LAVERDE MAHECHA </t>
  </si>
  <si>
    <t>PRESTAR LOS SERVICIOS ARTISTICOS, EN LOS ENCUENTROS DEL AULA AMBIENTAL ITINERANTE - AUAMBARI, DE ACUERDO A LA ESTRATEGIA DE EDUCACION AMBIENTAL DE LA SDA.</t>
  </si>
  <si>
    <t>DAVID JARAMILLO</t>
  </si>
  <si>
    <t xml:space="preserve">PRESTAR EL SERVICIO DE REALIZACIÓN DE EVENTOS Y ACTIVIDADES LOGISTICAS DE LA SECRETARIA DISTRITAL DE AMBIENTE PARA LA SOCIALIZACIÓN Y DIVULGACIÓN A LA CIUDADANIA DE LA GESTIÓN REALIZADA EN EL DISTRITO CAPITAL </t>
  </si>
  <si>
    <t>DIRIGIR LAS ESTRATEGIAS DE PARTICIPACIÓN, ADELANTADAS POR LA OPEL EN LAS VEINTE (20) LOCALIDADES DEL DISTRITO CAPITAL</t>
  </si>
  <si>
    <t>CLARA INES QUINCHE</t>
  </si>
  <si>
    <t xml:space="preserve">EJECUTAR ACCIONES DE GESTIÓN AMBIENTAL TERRITORIAL EN LA LOCALIDAD ASIGNADA, VINCULANDO ORGANIZACIONES SOCIALES Y AMBIENTALES A PROCESOS DE PARTICIPACIÓN Y EDUCACIÓN AMBIENTAL, ARTICULADOS CON EL EQUIPO LOCAL DE LA SDA. </t>
  </si>
  <si>
    <t>MARCO TULIO AREVALO NIÑO</t>
  </si>
  <si>
    <t>ALBERTO MOGOLLON/DIANA CAROLINA CACERES GUARIN</t>
  </si>
  <si>
    <t>VIVIANA ANGELICA RICO CASTAÑEDA</t>
  </si>
  <si>
    <t>NATHASHA REMEDIOS RODRIGUEZ</t>
  </si>
  <si>
    <t xml:space="preserve">JUDY PAOLA CHAVEZ MALAGON </t>
  </si>
  <si>
    <t>SANDRA CHUDT</t>
  </si>
  <si>
    <t>ALEJANDRA CAROLINA CARREÑO</t>
  </si>
  <si>
    <t>YEIMY PAOLA MANTILLA GARCIA</t>
  </si>
  <si>
    <t>MONICA PARRA/LEIDY CAROLINA AVELLA RODRIGUEZ</t>
  </si>
  <si>
    <t>ANA CAROLINA ROMANO PRIETO</t>
  </si>
  <si>
    <t>LUISA FERNANDA HERRERA SABOGAL</t>
  </si>
  <si>
    <t>NIDIA ANDREA VANEGAS PEREZ</t>
  </si>
  <si>
    <t>IVETH ANDREA REYES GOMEZ</t>
  </si>
  <si>
    <t>ADRIANA MARIA TOLEDO PEÑA</t>
  </si>
  <si>
    <t>ANYELA MARIA GONZALEZ RICO</t>
  </si>
  <si>
    <t>JEIMY CAROLINA AMADO SIERRA</t>
  </si>
  <si>
    <t>JEAN PAUL TOLOSA BETANCOURT</t>
  </si>
  <si>
    <t>ANGELICA ALBA LOPEZ</t>
  </si>
  <si>
    <t>MARIA JIMENA MUNERA ALVAREZ</t>
  </si>
  <si>
    <t>GESTIONAL LOS PROCESOS DE PARTICIPACIÓN CIUDADANA DIGITAL, ANALIZANDO Y PORCESANDO LA INFORMACIÓN QUE SE GENERE EN ESTE CONTEXTO</t>
  </si>
  <si>
    <t>GIOVANNA URAZAN GARZON / DIANA ROCIO PRADO CARDENAS</t>
  </si>
  <si>
    <t>REALIZAR ACTIVIDADES DE ACOMPAÑAMIENTO A LOS PROCESOS DE PARTICIPACIÓN CIUDADANA, DESARROLLADOS EN LAS LOCALIDADES DEL DISTRITO CAPITAL A FIN DE FORTALECER LOS NIVELES DE RESPUESTA ANTE LOS FALLOS JUDICIALES.</t>
  </si>
  <si>
    <t>OMAR FELIPE SANCHEZ ROJAS</t>
  </si>
  <si>
    <t>REALIZAR LA RECOLECCIÓN, PROCESAMIENTO, ANÁLISIS Y VALIDACIÓN DE LA INFORMACIÓN AMBIENTAL QUE COMPARTAN LAS COMUNIDADES Y LAS DEMÁS INSTITUCIONES, CON EL FIN CONTRIBUIR A LA CONSTRUCCIÓN DEL SISTEMA DE ESPACIALIZACIÓN AMBIENTAL PARTICIPATIVO.</t>
  </si>
  <si>
    <t>ANDRES FELIPE CELY</t>
  </si>
  <si>
    <t>REALIZAR EL ENLACE DE LAS ACTIVIDADES DE PARTICIPACIÓN EJERCIDAS POR LA SDA, CON EL FIN DE VINCULAR ORGANIZACIONES SECTORIALES, GREMIALES, EMPRESARIALES E INSTITUCIONALES DIRIGIDAS A LA PARTICIPACIÓN CIUDADANA.</t>
  </si>
  <si>
    <t>ALEJANDRA TELLEZ MALDONADO</t>
  </si>
  <si>
    <t>REALIZAR ACTIVIDADES DE APOYO PARA EL SEGUIMIENTO PRESUPUESTAL DE LOS PROCESOS DE PARTICIPACIÓN Y EDUCACIÓN AMBIENTAL.</t>
  </si>
  <si>
    <t>REALIZAR LAS ACTIVIDADES PARA LA EJECUCIÓN DEL PLAN ANUAL DE ADQUISICIONES EN EL MARCO DE LOS PROCESOS DE PARTICIPACIÓN Y EDUCACIÓN AMBIENTAL</t>
  </si>
  <si>
    <t>DORA MARSELA ORTIZ VILLALBA</t>
  </si>
  <si>
    <t>REALIZAR EL SEGUIMIENTO Y EL ANALISIS DE LA INFORMACIÓN GENERADA DE LOS PROCESOS DE PARTICIPACIÓN Y EDUCACIÓN AMBIENTA</t>
  </si>
  <si>
    <t>LUISA MASSO</t>
  </si>
  <si>
    <t>REALIZAR ACTIVIDADES RELACIONADAS CON LOS PROCESOS DE LA PLANEACIÓN, REQUERIDAS PARA EL CUMPLIMIENTO DE LOS PROCESOS DE PARTICIPACIÓN Y EDUCACIÓN AMBIENTAL.</t>
  </si>
  <si>
    <t>PALOMA GONZALEZ</t>
  </si>
  <si>
    <t>DESARROLLAR ACCIONES DE MONITOREO Y SEGUIMIENTO A LAS ACTIVIDADES ASOCIADAS AL PROCESO DE PARTICIPACIÓN CIUDADANA Y EDUCACIÓN AMBIENTAL, QUE SE ADELANTAN EN LAS DIFERENTES LOCALIDADES DEL DISTRITO CAPITAL.</t>
  </si>
  <si>
    <t>SILVIA CONSUELO ORTIZ</t>
  </si>
  <si>
    <t>CONSOLIDAR Y HACER SEGUIMIENTO DE A LA INFORMACIÓN GENERADA EN LAS DIFERENTES INSTANCIAS DE PARTICIPACIÓN.</t>
  </si>
  <si>
    <t>MARIO ALFONSO GUERRA ESCOBAR</t>
  </si>
  <si>
    <t>REALIZAR ACTIVIDADES DE APOYO A LA GESTIÓN,  DERIVADA DE LA EJECUCIÓN DE LOS PROCESOS DE PARTICIPACIÓN Y EDUCACIÓN AMBIENTAL.</t>
  </si>
  <si>
    <t>OFELIA SOLANO SIERRA</t>
  </si>
  <si>
    <t>PRESTAR SUS SERVICIOS DE APOYO A LA GESTIÓN PARA REALIZAR ACTIVIDADES RELACIONADAS CON EL MANEJO Y ADMINISTRACIÓN DE LA INFORMACIÓN GENERADA DE LOS PROCESOS DE PARTICIPACIÓN Y EDUCACIÓN AMBIENTAL.</t>
  </si>
  <si>
    <t>ASTRID TOVAR</t>
  </si>
  <si>
    <t>06 - GASTOS OPERATIVOS</t>
  </si>
  <si>
    <t>0037- GASTOS DE TRANSPORTE</t>
  </si>
  <si>
    <t>CONTRATAR LA PRESTACIÓN DEL SERVICIO PÚBLICO DE TRANSPORTE TERRESTRE AUTOMOTOR ESPECIAL EN VEHÍCULOS TIPO CAMIONETA, DOBLE CABINA, CON EL FIN DE APOYAR LAS ACTIVIDADES QUE DESARROLLA LA SECRETARÍA DISTRITAL DE AMBIENTE DE ACUERDO CON LAS CARACTERÍSTICAS TÉCNICAS DEFINIDAS.</t>
  </si>
  <si>
    <t>SELECCIÓN ABREVIADA ( SUBASTA INVERSA )</t>
  </si>
  <si>
    <t>PRESTAR SUS SERVICIOS PROFESIONALES PARA EJECUTAR ACCIONES DE GESTIÓN AMBIENTAL EN LAS ZONAS RURALES DEL DISTRITO CAPITAL, VINCULANDO ORGANIZACIONES SOCIALES Y AMBINETALES CAMPESINAS, A PROCESOS DE PARTICIPACIÓN Y EDUCACIÓN AMBIENTAL</t>
  </si>
  <si>
    <t>GUILLERMO MONTAÑO</t>
  </si>
  <si>
    <t>ADICION Y PRORROGA N° 1 DEL CONTRATO DE PRESTACION DE SERVICIOS No 119 DE 2015  CUYO OBJETO ES: PRESTAR SUS SERVICIOS PROFESIONALES PARA REALIZAR EL SEGUIMIENTO Y EL ANALISIS DE LA INFORMACIÓN GENERADA DE LOS PROCESOS DE PARTICIPACIÓN Y EDUCACIÓN AMBIENTA</t>
  </si>
  <si>
    <t>ADICION Y PRORROGA N° 1, AL CONTRATO DE PRESTACION DE SERVICIOS PROFESIONALES No. 045 DE 2015, CUYO OBJETO ES: DESARROLLAR ACCIONES DE MONITOREO Y SEGUIMIENTO A LAS ACTIVIDADES ASOCIADAS AL PROCESO DE PARTICIPACIÓN CIUDADANA Y EDUCACIÓN AMBIENTAL, QUE SE ADELANTAN EN LAS DIFERENTES LOCALIDADES DEL DISTRITO CAPITAL.</t>
  </si>
  <si>
    <t>SALDO</t>
  </si>
  <si>
    <t>SIN COMPROMETER</t>
  </si>
  <si>
    <t>ADICION Y PRORROGA No. 01, AL CONTRATO DE PRESTACION DE SERVICIONS PROFESIONALES No. 487 DE 2015, CUYO OBJETO ES: REALIZAR LA PLANEACIÓN Y EJECUCIÓN DE  ACTIVIDADES EDUCATIVAS EN EL AULA AMBIENTAL ADMINISTRADA POR LA SDA.</t>
  </si>
  <si>
    <t>ADICION Y PRÓRROGA No. 01, AL CONTRATO DE PRESTACION DE SERVICIOS DE APOYO A LA GESTIÓN No. 190 DE 2015, CUYO OBJETO ES: EJECUTAR ACCIONES PEDAGÓGICAS Y PROCESOS DE FORMACIÓN EN DESARROLLO DE LA ESTRATEGIA DE AULAS AMBIENTALES PREVISTA EN LA POLÍTICA PÚBLICA DISTRITAL DE EDUCACIÓN AMBIENTAL.</t>
  </si>
  <si>
    <t>ADICION Y PRÓRROGA No. 01, AL CONTRATO DE PRESTACION DE SERVICIOS PROFESIONALES No. 82 DEL 2015, CUYO OBJETO ES: APOYAR LA COORDINACIÓN DE ACCIONES REQUERIDAS PARA EL FUNCIONAMIENTO DE LA  COMISIÓN INTERSECTORIAL DE EDUCACIÓN AMBIENTAL Y DINAMIZAR LA GESTIÓN INTERINSTITUCIONAL EN EDUCACIÓN AMBIENTAL COMPLEMENTARIA A LA ENTIDAD.</t>
  </si>
  <si>
    <t>ADICION Y PRÓRROGA No. 01, AL CONTRATO DE PRESTACION DE SERVICIOS PROFESIONALES No. 780 DE 2015, CUYO OBJETO ES: PRESTAR SUS SERVICIOS PROFESIONALES PARA LA EJECUCIÓN DE ACTIVIDADES DE PLANEACIÓN Y EJECUCIÓN QUE PERMITAN LA IMPLEMNTACIÓN DEL COMPARENDO AMBIENTAL.</t>
  </si>
  <si>
    <t xml:space="preserve"> MARIA FERNANDAD QUIÑONES CEDENTE CINDY NATALIA MOLANO
CAMARGO</t>
  </si>
  <si>
    <t>ADICIÓN Y PRÓRROGA No. 01, AL CONTRATO DE PRESTACION DE SERVICIOS DE APOYO A LA GESTIÓN No. 212 DE 2015, CUYO OBJETO ES: REALIZAR  ACCIONES PEDAGÓGICAS Y PROCESOS DE FORMACIÓN PARA LA IMPLEMENTACIÓN DE LAS ESTRATEGIAS DE EDUCACIÓN AMBIENTAL,  EN LAS LOCALIDADES DEL DISTRITO CAPITAL.</t>
  </si>
  <si>
    <t>ADICIÓN Y PRÓRROGA No. 01, AL CONTRATO DE PRESTACION DE SERVICIOS DE APOYO A LA GESTIÓN No. 176 DE 2015, CUYO OBJETO ES: REALIZAR  ACCIONES PEDAGÓGICAS Y PROCESOS DE FORMACIÓN PARA LA IMPLEMENTACIÓN DE LAS ESTRATEGIAS DE EDUCACIÓN AMBIENTAL,  EN LAS LOCALIDADES DEL DISTRITO CAPITAL.</t>
  </si>
  <si>
    <t>ADICIÓN Y PRÓRROGA No. 01, AL CONTRATO DE PRESTACION DE SERVICIOS PROFESIONALES No. 500 DE 2015, CUYO OBJETO ES: DIRIGIR LAS ESTRATEGIAS DE PARTICIPACIÓN, ADELANTADAS POR LA OPEL EN LAS VEINTE (20) LOCALIDADES DEL DISTRITO CAPITAL</t>
  </si>
  <si>
    <t xml:space="preserve">ADICIÓN Y PRÓRROGA DEL CONTRATO DE PRESTACION DE SERVICIOS PROFESIONALES No. 201 DE 2015, CUYO OBJETO ES: EJECUTAR ACCIONES DE GESTIÓN AMBIENTAL TERRITORIAL EN LA LOCALIDAD ASIGNADA, VINCULANDO ORGANIZACIONES SOCIALES Y AMBIENTALES A PROCESOS DE PARTICIPACIÓN Y EDUCACIÓN AMBIENTAL, ARTICULADOS CON EL EQUIPO LOCAL DE LA SDA. </t>
  </si>
  <si>
    <t xml:space="preserve">ADICIÓN Y PRÓRROGA DEL CONTRATO DE PRESTACION DE SERVICIOS PROFESIONALES No. 482 DE 2015, CUYO OBJETO ES: EJECUTAR ACCIONES DE GESTIÓN AMBIENTAL TERRITORIAL EN LA LOCALIDAD ASIGNADA, VINCULANDO ORGANIZACIONES SOCIALES Y AMBIENTALES A PROCESOS DE PARTICIPACIÓN Y EDUCACIÓN AMBIENTAL, ARTICULADOS CON EL EQUIPO LOCAL DE LA SDA. </t>
  </si>
  <si>
    <t>ADICIÓN Y PRÓRROGA No. 01, AL CONTRATO DE PRESTACION DE SERVICIOS DE APOYO A LA GESTIÓN No. 635 DE 2015, CUYO OBJETO ES: REALIZAR LAS ACTIVIDADES PARA LA EJECUCIÓN DEL PLAN ANUAL DE ADQUISICIONES EN EL MARCO DE LOS PROCESOS DE PARTICIPACIÓN Y EDUCACIÓN AMBIENTAL.</t>
  </si>
  <si>
    <t>ADICIÓN Y PRÓRROGA DEL CONTRATO DE PRESTACION DE SERVICIOS DE APOYO A LA GESTIÓN No. 133 DE 2015, CUYO OBJETO ES: REALIZAR ACTIVIDADES DE APOYO A LA GESTIÓN,  DERIVADA DE LA EJECUCIÓN DE LOS PROCESOS DE PARTICIPACIÓN Y EDUCACIÓN AMBIENTAL.</t>
  </si>
  <si>
    <t>ADICIÓN Y PRÓRROGA DEL CONTRATO DE PRESTACION DE SERVICIOS DE APOYO A LA GESTIÓN No. 61 DE 2015, CUYO OBJETO ES: PRESTAR SUS SERVICIOS DE APOYO A LA GESTIÓN PARA REALIZAR ACTIVIDADES RELACIONADAS CON EL MANEJO Y ADMINISTRACIÓN DE LA INFORMACIÓN GENERADA DE LOS PROCESOS DE PARTICIPACIÓN Y EDUCACIÓN AMBIENTAL.</t>
  </si>
  <si>
    <t>NURY ANDREA UTINICO BOYACA CEDENTE ASTRID TOVAR</t>
  </si>
  <si>
    <t>PAGO PASIVO EXIGIBLE</t>
  </si>
  <si>
    <t>,</t>
  </si>
  <si>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</si>
  <si>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</si>
  <si>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</si>
  <si>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</si>
  <si>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</si>
  <si>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</si>
  <si>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</si>
  <si>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TELÉFONO</t>
  </si>
  <si>
    <t>377 8899</t>
  </si>
  <si>
    <t>PAGINA WEB</t>
  </si>
  <si>
    <t>http://www.ambientebogota.gov.co/</t>
  </si>
  <si>
    <t>MISIÓN Y VISIÓN</t>
  </si>
  <si>
    <t>PERSPECTIVA ESTRATÉGICA</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</si>
  <si>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</si>
  <si>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</si>
  <si>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VALOR TOTAL DEL PPA</t>
  </si>
  <si>
    <t>LÍMITE DE COTRATACIÓN MENOR CUANTÍA</t>
  </si>
  <si>
    <t>LÍMITE DE CONTRATACIÓN MÍNIMA CUANTÍA</t>
  </si>
  <si>
    <t>FECHA ÚLTIMA ACTUALIZACIÓN DEL PAA</t>
  </si>
  <si>
    <t>No. 
de Proceso</t>
  </si>
  <si>
    <t>Fecha estimada inicio proceso de selección
(Mes y año)</t>
  </si>
  <si>
    <t>Plazo estimado del Contrato 
(Meses)</t>
  </si>
  <si>
    <t>Valor total Estimado</t>
  </si>
  <si>
    <t>Datos de contacto del responsable
(Gerente de proyecto o Jefe de dependencia)</t>
  </si>
  <si>
    <t>CDP</t>
  </si>
  <si>
    <t>RP</t>
  </si>
  <si>
    <t>CONTRATISTA</t>
  </si>
  <si>
    <t>3-3-1-14-02-21-0826-207</t>
  </si>
  <si>
    <t>GESTIONAR EL 100% DE LOS ESCOMBROS GENERADOS EN LA CIUDAD CON TÉCNICAS MODERNAS DE APROVECHAMIENTO, TRATAMIENTO Y DISPOSICIÓN FINAL</t>
  </si>
  <si>
    <t>CONTROL INTEGRAL A LA GENERACIÓN DE ESCOMBROS EN BOGOTÁ</t>
  </si>
  <si>
    <t>CONTROLAR 32.000.000 DE TONELADAS DE ESCOMBROS  EN LOS SITIOS AUTORIZADOS PARA DISPOSICIÓN FINAL DE ESCOMBROS Y EN LOS FRENTES DE OBRA MAYORES A 5000 M2 EN BOGOTÁ QUE GENERAN IMPACTO AMBIENTAL Y QUE SON OBJETO DE CONTROL POR PARTE DE LA SECRETARÍA DISTRITAL DE AMBIENTE</t>
  </si>
  <si>
    <t>03-RECUSO HUMANO</t>
  </si>
  <si>
    <t>04-GASTOS DE PERSONAL OPERATIVO</t>
  </si>
  <si>
    <t>0253-PERSONAL CONTRATADO PARA EJECUTAR LAS ACTUACIONES DE EVALUACIÓN. CONTROL Y SEGUIMIENTO AMBIENTAL EN AMBIENTE URBANO</t>
  </si>
  <si>
    <t>PRESTAR LOS SERVICIOS
PROFESIONALES PARA APOYAR Y
ORIENTAR LAS ACTIVIDADES DE
EVALUACIÓN, CONTROL Y
SEGUIMIENTO AL INADECUADO
MANEJO Y DISPOSICIÓN DE
ESCOMBROS Y DEMÁS RESIDUOS
GENERADOS EN EL DISTRITO CAPITAL</t>
  </si>
  <si>
    <t>CONTRATACIÓN DIRECTA</t>
  </si>
  <si>
    <t>12- OTROS DISTRITO</t>
  </si>
  <si>
    <t>Sandra Patricia Montoya Villarreal sandra.montoya@ambientebogota.gov.co  Teléfono: 3778957</t>
  </si>
  <si>
    <t>PRESTAR LOS SERVICIOS
PROFESIONALES PARA DESARROLLAR
ACTIVIDADES DE EVALUACIÓN,
CONTROL Y SEGUIMIENTO A LA
GENERACIÓN DE ESCOMBROS Y
DEMÁS RESIDUOS EN EL DISTRITO
CAPITAL.</t>
  </si>
  <si>
    <t>PRESTAR LOS SERVICIOS
PROFESIONALES PARA DESARROLLAR
ACTIVIDADES DE EVALUACIÓN,
CONTROL Y SEGUIMIENTO AL
INADECUADO MANEJO Y DISPOSICIÓN
DE ESCOMBROS Y DEMÁS RESIDUOS
GENERADOS EN EL DISTRITO CAPITAL.</t>
  </si>
  <si>
    <t>PRESTAR LOS SERVICIOS
PROFESIONALES PARA DESARROLLAR
ACTIVIDADES DE EVALUACIÓN,
CONTROL Y SEGUIMIENTO AL
INADECUADO MANEJO Y DISPOSICIÓN
DE ESCOMBROS Y DEMÁS RESIDUOS GENERADOS EN EL DISTRITO CAPITAL.</t>
  </si>
  <si>
    <t>PRESTAR LOS SERVICIOS
PROFESIONALES PARA APOYAR Y
ORIENTAR LAS ACTIVIDADES DE
EVALUACIÓN, CONTROL Y
SEGUIMIENTO AL INADECUADO
MANEJO Y DISPOSICIÓN DE
ESCOMBROS Y DEMÁS RESIDUOS
GENERADOS EN EL DISTRITO CAPITAL.</t>
  </si>
  <si>
    <t>"PRESTAR LOS SERVICIOS
PROFESIONALES PARA APOYAR Y
ORIENTAR ACCIONES DE
SENSIBILIZACIÓN, EVALUACIÓN,
CONTROL Y SEGUIMIENTO A LA
DISPOSICIÓN INADECUADA DE
RESIDUOS DE CONSTRUCCIÓN Y
DEMOLICIÓN- RCD´S, EN EL DISTRITO
CAPITAL"</t>
  </si>
  <si>
    <t>"PRESTAR LOS SERVICIOS
PROFESIONALES PARA APOYAR Y
ORIENTAR LAS ACTIVIDADES DE
EVALUACIÓN, CONTROL Y
SEGUIMIENTO AL INADECUADO
MANEJO Y DISPOSICIÓN DE
ESCOMBROS Y DEMÁS RESIDUOS
GENERADOS EN EL DISTRITO CAPITAL"</t>
  </si>
  <si>
    <t>"PRESTAR LOS SERVICIOS
PROFESIONALES PARA DESARROLLAR
ACTIVIDADES DE EVALUACIÓN,
CONTROL Y SEGUIMIENTO A LA
GENERACIÓN DE ESCOMBROS Y
DEMÁS RESIDUOS EN EL DISTRITO
CAPITAL.</t>
  </si>
  <si>
    <t>PRESTAR LOS SERVICIOS
PROFESIONALES PARA DESARROLLAR
ACTIVIDADES DE EVALUACIÓN,
CONTROL Y SEGUIMIENTO AL
INADECUADO MANEJO Y DISPOSICIÓN
DE ESCOMBROS Y DEMÁS RESIDUOS
GENERADOS EN EL DISTRITO CAPITAL</t>
  </si>
  <si>
    <t>HACER SEGUIMIENTO Y CONTROL AL 100% DE LOS SITIOS AUTORIZADOS PARA DISPOSICIÓN FINAL DE ESCOMBROS</t>
  </si>
  <si>
    <t>"PRESTAR LOS SERVICIOS
PROFESIONALES PARA APOYAR EN EL
SEGUIMIENTO Y CONTROL AL 100% DE
LOS SITIOS AUTORIZADOS PARA
DISPOSICIÓN FINAL DE ESCOMBROS Y
DEMÁS RESIDUOS GENERADOS EN EL DISTRITO CAPITAL"</t>
  </si>
  <si>
    <t>"PRESTAR LOS SERVICIOS
PROFESIONALES EN LA ORIENTACIÓN
DE LAS ACTIVIDADES DE CONTROL
INTEGRAL A LA INDEBIDA DISPOSICIÓN
DE ESCOMBROS EN LA ESTRUCTURA
ECOLÓGICA PRINCIPAL - EEP DE
BOGOTÁ"</t>
  </si>
  <si>
    <t>"PRESTAR APOYO PROFESIONAL PARA
LAS ACTIVIDADES DE CONTROL A LA
INDEBIDA DISPOSICIÓN DE
ESCOMBROS EN LA ESTRUCTURA
ECOLÓGICA PRINCIPAL PARA EL
FORTALECIMIENTO DEL CONTROL A LA
GESTIÓN INTEGRAL DE ESCOMBROS EN
BOGOTÁ"</t>
  </si>
  <si>
    <t>PRESTAR EL SERVICIO DE APOYO PARA
EL TRÁMITE Y SEGUIMIENTO DE LA
INFORMACIÓN QUE SE GENERE EN
CUMPLIMIENTO DEL CONTROL Y
SEGUIMIENTO A LA DISPOSICIÓN DE
ESCOMBROS Y OTROS RESIDUOS EN EL
DISTRITO CAPITAL.</t>
  </si>
  <si>
    <t>PRESTAR LOS SERVICIOS DE APOYO
PARA TRAMITAR LAS NOTIFICACIONES
Y DEMÁS ACTUACIONES
ADMINISTRATIVAS DERIVADAS DEL
CONTROL INTEGRAL A LA GENERACIÓN
DE ESCOMBROS Y DEMÁS RESIDUOS
EN EL DISTRITO CAPITAL.</t>
  </si>
  <si>
    <t>PRESTAR APOYO EN LAS ACTIVIDADES
RELACIONADAS CON EL TRAMITE,
SEGUIMIENTO Y CONTROL DE LOS
EXPEDIENTES DERIVADOS POR LA
DISPOSICIÓN ILEGAL DE ESCOMBROS Y
OTROS RESIDUOS GENERADOS EN
BOGOTÁ D.C.</t>
  </si>
  <si>
    <t>PRESTAR APOYO EN LAS ACTIVIDADES
RELACIONADAS CON EL TRAMITE,
SEGUIMIENTO Y CONTROL DE LOS
EXPEDIENTES DERIVADOS POR LA DISPOSICIÓN ILEGAL DE ESCOMBROS Y
OTROS RESIDUOS GENERADOS EN
BOGOTÁ D.C.</t>
  </si>
  <si>
    <t>"PRESTAR LOS SERVICIOS
PROFESIONALES PARA REALIZAR EL
ANÁLISIS, SEGUIMIENTO Y REPORTE DE
LOS PROCESOS DE PLANEACIÓN EN
LOS COMPONENTES FÍSICOS Y
PRESUPUESTALES, PARA EL
CUMPLIMIENTO DE LAS ACCIONES
ADELANTADAS PARA EL CONTROL Y
SEGUIMIENTO A ESCOMBROS Y DEMÁS
RESIDUOS GENERADOS EN EL
DISTRITO CAPITAL</t>
  </si>
  <si>
    <t>PRESTAR LOS SERVICIOS
PROFESIONALES PARA REALIZAR
ACTIVIDADES DE APOYO AL
SEGUIMIENTO FINANCIERO QUE
GARANTICEN EL CUMPLIMIENTO DE
LOS PROCESOS QUE SE ADELANTEN
POR EL INADECUADO MANEJO Y
DISPOSICIÓN DE LOS ESCOMBROS
GENERADOS EN BOGOTÁ.</t>
  </si>
  <si>
    <t>PRESTAR LOS SERVICIOS
PROFESIONALES PARA EJECUTAR
ACCIONES DE COMANDO Y CONTROL
PARA LA IDENTIFICACIÓN Y
ERRADICACIÓN DE PUNTOS CRÍTICOS POR ARROJO CLANDESTINO DE
RESIDUOS DE CONSTRUCCIÓN Y
DEMOLICIÓN - RCD EN LAS
LOCALIDADES DEL DISTRITO CAPITAL</t>
  </si>
  <si>
    <t>PRESTAR LOS SERVICIOS
PROFESIONALES PARA APOYAR LAS
ACCIONES DE SENSIBILIZACIÓN,
EVALUACIÓN, CONTROL Y
SEGUIMIENTO A LA DISPOSICIÓN
INADECUADA DE RESIDUOS DE
CONSTRUCCIÓN Y DEMOLICIÓNRCD
´S, EN EL DISTRITO CAPITAL.</t>
  </si>
  <si>
    <t>"PRESTAR LOS SERVICIOS
PROFESIONALES PARA APOYAR LAS
ACCIONES DE SENSIBILIZACIÓN,
EVALUACIÓN, CONTROL Y
SEGUIMIENTO A LA DISPOSICIÓN
INADECUADA DE RESIDUOS DE
CONSTRUCCIÓN Y DEMOLICIÓNRCD
´S, EN EL DISTRITO CAPITAL."</t>
  </si>
  <si>
    <t>PRESTAR LOS SERVICIOS
PROFESIONALES PARA APOYAR Y
EJECUTAR ACCIONES DE
SENSIBILIZACIÓN, EVALUACIÓN,
CONTROL Y SEGUIMIENTO A LA
DISPOSICIÓN INADECUADA DE
RESIDUOS DE CONSTRUCCIÓN Y
DEMOLICIÓN- RCD´S, EN EL DISTRITO CAPITAL</t>
  </si>
  <si>
    <t>PRESTAR LOS SERVICIOS
PROFESIONALES PARA APOYAR Y
EJECUTAR ACCIONES DE
SENSIBILIZACIÓN, EVALUACIÓN,
CONTROL Y SEGUIMIENTO A LA
DISPOSICIÓN INADECUADA DE
RESIDUOS DE CONSTRUCCIÓN Y
DEMOLICIÓN- RCD´S, EN EL DISTRITO
CAPITAL.</t>
  </si>
  <si>
    <t>"PRESTAR LOS SERVICIOS
PROFESIONALES PARA APOYAR Y
EJECUTAR ACCIONES DE
SENSIBILIZACIÓN, EVALUACIÓN,
CONTROL Y SEGUIMIENTO A LA
DISPOSICIÓN INADECUADA DE
RESIDUOS DE CONSTRUCCIÓN Y
DEMOLICIÓN- RCD´S, EN EL DISTRITO
CAPITAL"</t>
  </si>
  <si>
    <t>"PRESTAR LOS SERVICIOS DE APOYO
PARA EJECUTAR ACCIONES DE
COMANDO Y CONTROL FRENTE A LA
DISPOSICIÓN INADECUADA DE
RESIDUOS DE CONSTRUCCIÓN Y
DEMOLICIÓN- RCD´S, EN EL DISTRITO
CAPITAL"</t>
  </si>
  <si>
    <t>PRESTAR LOS SERVICIOS DE APOYO
PARA EJECUTAR ACCIONES DE
COMANDO Y CONTROL FRENTE A LA
DISPOSICIÓN INADECUADA DE
RESIDUOS DE CONSTRUCCIÓN Y
DEMOLICIÓN- RCD´S, EN EL DISTRITO
CAPITAL</t>
  </si>
  <si>
    <t>"PRESTAR LOS SERVICIOS PARA
APOYAR Y EJECUTAR ACCIONES DE
SENSIBILIZACIÓN, EVALUACIÓN,
CONTROL Y SEGUIMIENTO A LA
DISPOSICIÓN INADECUADA DE
RESIDUOS DE CONSTRUCCIÓN Y
DEMOLICIÓN- RCD´S, EN EL DISTRITO
CAPITAL"</t>
  </si>
  <si>
    <t>"PRESTAR LOS SERVICIOS DE APOYO
EN EL DESARROLLO DE LAS
ACTIVIDADES DE CONSOLIDACIÓN
PROCESAMIENTO Y ANÁLISIS DE LOS
INDICADORES PARA EL CUMPLIMIENTO
Y CONTROL INTEGRAL A LA
GENERACIÓN DE ESCOMBROS EN
BOGOTÁ"</t>
  </si>
  <si>
    <t>"PRESTAR LOS SERVICIOS
PROFESIONALES PARA ORIENTAR Y
HACER SEGUIMIENTO JURÍDICO DE LAS
DIFERENTES ACTUACIONES PARA EL
CONTROL AMBIENTAL A ESCOMBROS
(RCD) Y OTROS RESIDUOS
GENERADOS EN BOGOTÁ"</t>
  </si>
  <si>
    <t>"PRESTAR LOS SERVICIOS
PROFESIONALES DANDO SOPORTE
JURÍDICO A LOS PROCESOS
PERMISIVOS PARA EL CONTROL
AMBIENTAL A ESCOMBROS Y OTROS
RESIDUOS GENERADOS EN BOGOTÁ"</t>
  </si>
  <si>
    <t>PRESTAR LOS SERVICIOS
PROFESIONALES DANDO SOPORTE
JURÍDICO A LOS PROCESOS
PERMISIVOS PARA EL CONTROL
AMBIENTAL A ESCOMBROS Y OTROS
RESIDUOS GENERADOS EN BOGOTÁ</t>
  </si>
  <si>
    <t>"PRESTAR LOS SERVICIOS PROFESIONALES PARA ORIENTAR Y
HACER SEGUIMIENTO JURÍDICO A LOS
TRÁMITES Y ACTUACIONES
ADMINISTRATIVAS RELACIONADAS CON
PROCESOS SANCIONATORIOS Y
TASACIÓN DE MULTAS, PARA EL
CONTROL AMBIENTAL A ESCOMBROS
(RCD) Y OTROS RESIDUOS
GENERADOS EN BOGOTÁ"</t>
  </si>
  <si>
    <t>PRESTAR LOS SERVICIOS
PROFESIONALES PARA ORIENTAR Y
DIRECCIONAR LAS EVALUACIONES
TÉCNICAS NECESARIAS PARA LA
TASACIÓN DE MULTAS POR
INFRACCIÓN A LA NORMATIVIDAD
AMBIENTAL VIGENTE, POR DISPOSICIÓN
INADECUADA DE RESIDUOS DE
CONSTRUCCIÓN Y DEMOLICIÓN (RCD)
Y OTROS RESIDUOS GENERADOS EN EL
DISTRITO CAPITAL.</t>
  </si>
  <si>
    <t>SALDO META</t>
  </si>
  <si>
    <t>"PRESTAR LOS SERVICIOS
PROFESIONALES PARA APOYAR LOS
PROCESOS JURÍDICOS PARA LA
IMPOSICIÓN DE MULTAS Y PROCESOS
SANCIONATORIOS DESTINADOS AL
CONTROL AMBIENTAL A ESCOMBROS
(RCD) Y OTROS RESIDUOS
GENERADOS EN BOGOTÁ"</t>
  </si>
  <si>
    <t>"PRESTAR LOS SERVICIOS
PROFESIONALES PARA APOYAR LOS PROCESOS JURÍDICOS PARA LA
IMPOSICIÓN DE MULTAS Y PROCESOS
SANCIONATORIOS DESTINADOS AL
CONTROL AMBIENTAL A ESCOMBROS
(RCD) Y OTROS RESIDUOS
GENERADOS EN BOGOTÁ"</t>
  </si>
  <si>
    <t>PRESTAR LOS SERVICIOS
PROFESIONALES EN LA EVALUACIÓN
TÉCNICA PARA LA TASACIÓN DE
MULTAS POR INFRACCIÓN A LA
NORMATIVIDAD AMBIENTAL VIGENTE,
POR DISPOSICION INADECUADA DE
RESIDUOS DE CONSTRUCCION Y
DEMOLICION (RCD) Y OTROS
RESIDUOS GENERADOS EN BOGOTÁ</t>
  </si>
  <si>
    <t>PRESTAR LOS SERVICIOS
PROFESIONALES PARA BRINDAR
ACOMPAÑAMIENTO JURÍDICO EN LOS
PROCESOS DE CONSOLIDACIÓN A LOS
REQUERIMIENTOS REALIZADOS,
RELACIONADOS CON LA EJECUCION DE
ACTIVIDADES QUE PERMITAN EL
CONTROL Y SEGUIMIENTO A
ESCOMBROS Y OTROS RESIDUOS
GENERADOS EN BOGOTÁ.</t>
  </si>
  <si>
    <t>"PRESTAR LOS SERVICIOS
PROFESIONALES EN EL DESARROLLO
DE ACTIVIDADES TÉCNICAS QUE
PERMITAN EL FORTALECIMIENTO DE
LAS ACCIONES ADELANTADAS PARA LA
EVALUACIÓN Y CONTROL A LA GESTIÓN
INTEGRAL DE ESCOMBROS EN
BOGOTÁ"</t>
  </si>
  <si>
    <t>"PRESTAR LOS SERVICIOS
PROFESIONALES PARA ORIENTAR EL
DISEÑO E IMPLEMENTACIÓN DE
INSTRUMENTOS PARA LA EVALUACIÓN,
CONTROL Y SEGUIMIENTO A LOS
ESCOMBROS Y OTROS RESIDUOS
GENERADOS EN BOGOTÁ"</t>
  </si>
  <si>
    <t>"PRESTAR APOYO PROFESIONAL PARA
DESARROLLAR ACTIVIDADES DE
EVALUACIÓN, CONTROL Y
SEGUIMIENTO A LA INDEBIDA
DISPOSICIÓN DE ESCOMBROS EN LA
ESTRUCTURA ECOLÓGICA PRINCIPALEEP
DE BOGOTÁ"</t>
  </si>
  <si>
    <t>"PRESTAR LOS SERVICIOS
PROFESIONALES EN EL DESARROLLO
DE ACTIVIDADES DE SOPORTE
TÉCNICO EN ASPECTOS
RELACIONADOS CON SISTEMA DE
INFORMACIÓN GEOGRÁFICA PARA EL
CONTROL INTEGRAL A LA GENERACIÓN
DE ESCOMBROS EN BOGOTÁ"</t>
  </si>
  <si>
    <t>"PRESTAR LOS SERVICIOS
PROFESIONALES PARA DAR APOYO
JURÍDICO, A LAS DIFERENTES
ACTUACIONES ADMINISTRATIVAS Y
PROCESOS RELACIONADOS CON EL
CONTROL AMBIENTAL A ESCOMBROS Y
OTROS RESIDUOS GENERADOS EN
BOGOTÁ"</t>
  </si>
  <si>
    <t>CONTROLAR 120  MEGAOBRAS URBANAS Y/O INSTRUMENTOS DE PLANEAMIENTO URBANO PARA UN ADECUADO MANEJO AMBIENTAL Y CONTROL A LA GENERACIÓN DE ESCOMBROS</t>
  </si>
  <si>
    <t>PRESTAR LOS SERVICIOS
PROFESIONALES DANDO SOPORTE
JURÍDICO A LOS PROCESOS
PERMISIVOS Y SANCIONATORIOS PARA
EL CONTROL AMBIENTAL A LA
GENERACIÓN DE ESCOMBROS Y
OTROS RESIDUOS GENERADOS EN LAS
120 MEGA OBRAS DEL DISTRITO
CAPITAL.</t>
  </si>
  <si>
    <t>PRESTAR LOS SERVICIOS PROFESIONALES PARA DESARROLLAR
ACTIVIDADES DE EVALUACIÓN,
CONTROL Y SEGUIMIENTO AL
INADECUADO MANEJO Y DISPOSICIÓN
DE ESCOMBROS EN LAS 120 MEGA
OBRAS Y DEMÁS RESIDUOS QUE SE
GENEREN EN LOS PROYECTOS DE
INFRAESTRUCTURA EN EL DISTRITO
CAPITAL.</t>
  </si>
  <si>
    <t>PRESTAR LOS SERVICIOS
PROFESIONALES PARA DESARROLLAR
ACTIVIDADES DE EVALUACIÓN,
CONTROL Y SEGUIMIENTO AL
INADECUADO MANEJO Y DISPOSICIÓN
DE ESCOMBROS EN LAS 120 MEGA
OBRAS Y DEMÁS RESIDUOS
GENERADOS EN EL DISTRITO CAPITAL</t>
  </si>
  <si>
    <t>MODIFICACION NO. 1 DEL CONTRATO
DE PRESTACIÓN DE SERVICIOS
PROFESIONALES NO. 114 DE 2015, CUYO
OBJETO ES "PRESTAR LOS SERVICIOS
PROFESIONALES PARA ORIENTAR Y
DIRECCIONAR LAS EVALUACIONES
TÉCNICAS NECESARIAS PARA LA
TASACIÓN DE MULTAS POR
INFRACCIÓN A LA NORMATIVIDAD
AMBIENTAL VIGENTE, POR DISPOSICIÓN
INADECUADA DE RESIDUOS DE
CONSTRUCCIÓN Y DEMOLICIÓN (RCD)
Y OTROS RESIDUOS GENERADOS EN EL
DISTRITO CAPITAL"</t>
  </si>
  <si>
    <t xml:space="preserve">HACER SEGUIMIENTO PARA QUE EL 25% DE LOS ESCOMBROS GENERADOS EN LAS OBRAS CONTROLADAS POR LA SDA, SE UTILICEN TÉCNICAS DE APROVECHAMIENTO Y TRATAMIENTO </t>
  </si>
  <si>
    <t>"PRESTAR LOS SERVICIOS
PROFESIONALES PARA DESARROLLAR
ACTIVIDADES DE EVALUACIÓN,
CONTROL Y SEGUIMIENTO A LA
GENERACIÓN DE ESCOMBROS Y
DEMÁS RESIDUOS EN EL DISTRITO
CAPITAL"</t>
  </si>
  <si>
    <t>PRÓRROGA, ADICIÓN NO. 1 DEL
CONTRATO DE PRESTACIÓN DE
SERVICIOS DE APOYO A LA GESTION
NO. 165 DE 2015, CUYO OBJETO ES
"PRESTAR APOYO EN LAS ACTIVIDADES
RELACIONADAS CON EL TRÁMITE,
SEGUIMIENTO Y CONTROL DE LOS
EXPEDIENTES DERIVADOS POR LA
DISPOSICIÓN ILEGAL DE ESCOMBROS Y
OTROS RESIDUOS GENERADOS EN
BOGOTÁ D.C"</t>
  </si>
  <si>
    <t>SEGUIMIENTO Y EVALUACIÓN A LA IMPLEMENTACIÓN DE LOS PIGA EN LAS ENTIDADES DISTRITALES</t>
  </si>
  <si>
    <t>REALIZAR AL 100% DE LAS ENTIDADES DISTRITALES, SEGUIMIENTO Y EVALUACIÓN FRENTE A LA IMPLEMENTACIÓN DE LOS PLANES INSTITUCIONALES DE GESTIÓN AMBIENTAL - PIGA</t>
  </si>
  <si>
    <t>PRESTAR LOS SERVICIOS
PROFESIONALES PARA ORIENTAR Y
HACER SEGUIMIENTO A LA
IMPLEMENTACIÓN DE LOS PLANES
INSTITUCIONALES DE GESTIÓN
AMBIENTAL PIGA Y EL CUMPLIMIENTO
NORMATIVO AMBIENTAL DE LAS
ENTIDADES DISTRITALES.</t>
  </si>
  <si>
    <t>"PRESTAR LOS SERVICIOS
PROFESIONALES PARA REALIZAR LA
EVALUACIÓN, CONTROL Y
SEGUIMIENTO, A LA IMPLEMENTACIÓN
DE LOS PLANES INSTITUCIONALES DE
GESTIÓN AMBIENTAL PIGA Y EL
CUMPLIMIENTO NORMATIVO
AMBIENTAL EN LAS ENTIDADES
DISTRITALES"</t>
  </si>
  <si>
    <t>PRESTAR LOS SERVICIOS
PROFESIONALES PARA REALIZAR LA
EVALUACIÓN, CONTROL Y
SEGUIMIENTO, A LA IMPLEMENTACIÓN
DE LOS PLANES INSTITUCIONALES DE
GESTIÓN AMBIENTAL PIGA Y EL
CUMPLIMIENTO NORMATIVO
AMBIENTAL EN LAS ENTIDADES
DISTRITALES.</t>
  </si>
  <si>
    <t>"PRESTAR LOS SERVICIOS DE APOYO
PARA REALIZAR LA EVALUACIÓN,
CONTROL Y SEGUIMIENTO, A LA
IMPLEMENTACIÓN DE LOS PLANES
INSTITUCIONALES DE GESTIÓN
AMBIENTAL PIGA Y EL CUMPLIMIENTO
NORMATIVO AMBIENTAL EN LAS
ENTIDADES DISTRITALES"</t>
  </si>
  <si>
    <t>PRÓRROGA, ADICIÓN NO. 1 DEL
CONTRATO DE PRESTACIÓN DE
SERVICIOS PROFESIONALES NO. 279 DE
2015, CUYO OBJETO ES "PRESTAR LOS
SERVICIOS PROFESIONALES PARA
DESARROLLAR ACTIVIDADES DE
EVALUACIÓN, CONTROL Y
SEGUIMIENTO A LA GENERACIÓN DE
ESCOMBROS Y DEMÁS RESIDUOS EN EL
DISTRITO CAPITAL"</t>
  </si>
  <si>
    <t>PRÓRROGA Y ADICIÓN NO. 1 DEL
CONTRATO DE PRESTACIÓN DE
SERVICIOS PROFESIONALES NO. 544 DE
2015, CUYO OBJETO ES "PRESTAR LOS
SERVICIOS PROFESIONALES PARA
APOYAR Y EJECUTAR ACCIONES DE
SENSIBILIZACIÓN, EVALUACIÓN,
CONTROL Y SEGUIMIENTO A LA
DISPOSICIÓN INADECUADA DE
RESIDUOS DE CONSTRUCCIÓN Y
DEMOLICIÓN- RCD´S, EN EL DISTRITO
CAPITAL"</t>
  </si>
  <si>
    <t>06- GASTOS OPERATIVOS</t>
  </si>
  <si>
    <t>0037-  GASTOS DE TRANSPORTE</t>
  </si>
  <si>
    <t>PRESTAR EL SERVICIO PÚBLICO DE
TRANSPORTE AUTOMOTOR ESPECIAL
EN VEHÍCULOS TIPO CAMIONETA DOBLE
CABINA (4X4, 4X2), VAN (6 PX, 12PX), Y
BUS DE (20 A 30 PX), CON EL FIN DE
APOYAR LAS ACTIVIDADES QUE
DESARROLLA LA SECRETARÍA
DISTRITAL DE AMBIENTE</t>
  </si>
  <si>
    <t>SELECCIÓN ABREVIADA POR SUBASTA INVERSA</t>
  </si>
  <si>
    <t>TRANSPORTES ISGO S.A.</t>
  </si>
  <si>
    <t>01-ADQUISICIÓN Y/O PRODUCCIÓN DE EQUIPOS, MATERIALES, SUMINISTROS Y SERVICIOS PROPIOS DEL SECTOR</t>
  </si>
  <si>
    <t>0521-ADQUISICIÓN DE EQUIPOS, MATERIALES, SUMINISTROS, SERVICIOS Y/O PRODUCCIÓN DE MATERIAL TÉCNICO E INFORMACIÓN PARA LA GESTIÓN Y CONTROL AMBIENTAL</t>
  </si>
  <si>
    <t>"PRESTAR EL SERVICIO DE
COMUNICACIÓN INMEDIATA Y
TELEFONÍA CON TECNOLOGÍA IDEN
PARA LA SECRETARIA DISTRITAL DE
AMBIENTE - SDA Y RENOVAR LOS
EQUIPOS REQUERIDOS"</t>
  </si>
  <si>
    <t>ADQUIRIR EQUIPOS DE HARDWARE Y
SOFTWARE QUE FACILITEN EL
DESARROLLO DE LOS PROYECTOS DE
INVERSION Y LOS PROCESOS
MISIONALES DE LA SDA</t>
  </si>
  <si>
    <t>SISTETRONICS LIMITADA</t>
  </si>
  <si>
    <t>CONTRATAR EL SUMINISTRO DE
MATERIAL IMPRESO, EDITORIAL
DIVULGATIVO Y PIEZAS DE
COMUNICACIÓN INSTITUCIONALES
REQUERIDAS POR LA SECRETARIA
DISTRITAL DE AMBINETE PARA
SOCIALIZAR Y TRASMITIR A LA
CIUDADANIA INFORMACIÓN
RELACIONADA CON LOS PROGRAMAS,
PLANES, EVENTOS, TRAMITES, Y
PROYECTOS LIDERADOS POR LA
AUTORIDAD AMBIENTAL EN EL
DISTRITO CAPITAL.</t>
  </si>
  <si>
    <t>3-3-1-14-02-21-0826-208</t>
  </si>
  <si>
    <t>REALIZAR EL CONTROL, APROVECHAMIENTO Y TRATAMIENTO AL 100% DE LAS TONELADAS DE RESIDUOS PELIGROSOS GENERADOS EN EL DISTRITO CAPITAL</t>
  </si>
  <si>
    <t>CONTROL AMBIENTAL A LA GENERACIÓN Y DISPOSICIÓN  FINAL DE RESIDUOS HOSPITALARIOS EN BOGOTÁ</t>
  </si>
  <si>
    <t>CONTROLAR  32.000 TONELADAS DE RESIDUOS HOSPITALARIOS Y SIMILARES  GENERADOS EN BOGOTÁ,  PARA UNA ADECUADA DISPOSICIÓN FINAL</t>
  </si>
  <si>
    <t>"PRESTAR LOS SERVICIOS
PROFESIONALES PARA ORIENTAR LAS
ACTIVIDADES DE EVALUACIÓN,
CONTROL Y SEGUIMIENTO A LOS
ESTABLECIMIENTOS GENERADORES DE
RESIDUOS HOSPITALARIOS Y SIMILARES
EN LA CIUDAD"</t>
  </si>
  <si>
    <t>"PRESTAR LOS SERVICIOS
PROFESIONALES PARA EJECUTAR LAS
ACTIVIDADES DE EVALUACIÓN,
CONTROL Y SEGUIMIENTO A LA
GESTIÓN DE RESIDUOS HOSPITALARIOS
EN EL DISTRITO CAPITAL"</t>
  </si>
  <si>
    <t>"PRESTAR LOS SERVICIOS
PROFESIONALES EN LO RELACIONADO
CON SANCIONES A INFRACTORES DE
LA NORMATIVIDAD AMBIENTAL VIGENTE
Y DESARROLLAR ACTIVIDADES DE
EVALUACIÓN, CONTROL Y
SEGUIMIENTO A LA GESTIÓN DE
RESIDUOS HOSPITALARIOS Y SIMILARES
EN EL DISTRITO CAPITAL"</t>
  </si>
  <si>
    <t>"PRESTAR LOS SERVICIOS
PROFESIONALES PARA APOYAR LAS
ACTIVIDADES RELACIONADAS CON EL
CONTROL Y SEGUIMIENTO A LOS
RESIDUOS HOSPITALARIOS Y SIMILARES
EN EL DISTRITO CAPITAL"</t>
  </si>
  <si>
    <t>"PRESTAR LOS SERVICIOS DE APOYO
PARA EJECUTAR LAS ACTIVIDADES DE
EVALUACIÓN, CONTROL Y
SEGUIMIENTO A LA GESTIÓN DE
RESIDUOS HOSPITALARIOS EN EL
DISTRITO CAPITAL"</t>
  </si>
  <si>
    <t>PRESTAR LOS SERVICIOS DE APOYO
PARA EJECUTAR LAS ACTIVIDADES DE
EVALUACIÓN, CONTROL Y
SEGUIMIENTO A LA GESTIÓN DE
RESIDUOS HOSPITALARIOS EN EL
DISTRITO CAPITAL</t>
  </si>
  <si>
    <t>PRESTAR LOS SERVICIOS
PROFESIONALES PARA EJECUTAR LAS
ACTIVIDADES DE EVALUACIÓN,
CONTROL Y SEGUIMIENTO A LA
GESTIÓN DE RESIDUOS HOSPITALARIOS
EN EL DISTRITO CAPITAL</t>
  </si>
  <si>
    <t>PRESTAR LOS SERVICIOS
PROFESIONALES PARA EJECUTAR LAS
ACTIVIDADES DE EVALUACION,
CONTROL Y SEGUIMIENTO A LA
GESTION DE RESIDUOS HOSPITALARIOS
EN EL DISTRITO CAPITAL.</t>
  </si>
  <si>
    <t>DESARROLLAR UNA ESTRATEGIA DE GESTIÓN, RECUPERACIÓN, APROVECHAMIENTO DE LOS RESIDUOS DE APARATOS ELÉCTRICOS Y ELECTRÓNICOS FUNDAMENTADA EN LA RESPONSABILIDAD DE LOS DIFERENTES ACTORES DE LA CADENA DEL CICLO DE VIDA DEL PRODUCTO</t>
  </si>
  <si>
    <t>GESTIÓN DE LOS RESIDUOS PELIGROSOS Y ESPECIALES GENERADOS EN BOGOTÁ</t>
  </si>
  <si>
    <t xml:space="preserve">DESARROLLAR 100%  UNA  ESTRATEGIA DE GESTIÓN, RECUPERACIÓN, APROVECHAMIENTO DE LOS RESIDUOS DE APARATOS ELÉCTRICOS Y ELECTRÓNICOS FUNDAMENTADA EN LA RESPONSABILIDAD DE LOS DIFERENTES ACTORES DE LA CADENA DEL CICLO DE VIDA DEL PRODUCTO </t>
  </si>
  <si>
    <t>"PRESTAR SUS SERVICIOS
PROFESIONALES PARA REALIZAR
ACCIONES ORIENTADAS A PROMOVER
LA GESTIÓN INTEGRAL DE LOS
RESIDUOS PELIGROSOS Y ESPECIALES
GENERADOS EN EL DISTRITO CAPITAL"</t>
  </si>
  <si>
    <t>Alberto Acero Aguirre alberto.acero@ambientebogota.gov.co  Teléfono: 3778891</t>
  </si>
  <si>
    <t>"PRESTAR SUS SERVICIOS
PROFESIONALES PARA LA PROMOCIÓN
Y EL FORTALECIMIENTO DE LA CADENA
DE GESTIÓN DE RESIDUOS
PELIGROSOS Y RESIDUOS DE
APARATOS ELÉCTRICOS Y
ELECTRÓNICOS (RAEE) GENERADOS
EN EL DISTRITO CAPITAL"</t>
  </si>
  <si>
    <t>IMPLEMENTAR EL 100% DE LAS ACCIONES PRIORITARIAS HACIA LA GESTIÓN INTEGRAL DE RESIDUOS PELIGROSOS GENERADOS EN EL D.C.</t>
  </si>
  <si>
    <t>PRESTAR SUS SERVICIOS
PROFESIONALES PARA LA PROMOCIÓN
Y EL FORTALECIMIENTO DE LA CADENA
DE GESTIÓN DE RESIDUOS
PELIGROSOS Y ESPECIALES
GENERADOS EN EL DISTRITO CAPITAL</t>
  </si>
  <si>
    <t>"PRESTAR SUS SERVICIOS
PROFESIONALES PARA PROMOVER Y
FORTALECER LA CADENA DE GESTIÓN
DE RESIDUOS PELIGROSOS,
ORGÁNICOS O ESPECIALES
GENERADOS EN EL DISTRITO CAPITAL"</t>
  </si>
  <si>
    <t>"PRESTAR SUS SERVICIOS
PROFESIONALES PARA APOYAR LA
PROMOCIÓN Y FORTALECIMIENTO DE
LA CADENA DE GESTIÓN DE RESIDUOS
GENERADOS EN EL DISTRITO CAPITAL"</t>
  </si>
  <si>
    <t>"PRESTAR SUS SERVICIOS
PROFESIONALES PARA APOYAR LA
PROMOCIÓN Y EL FORTALECIMIENTO
DE LA CADENA DE GESTIÓN DE
RESIDUOS GENERADOS EN EL
DISTRITO CAPITAL"</t>
  </si>
  <si>
    <t>PRESTAR SUS SERVICIOS
PROFESIONALES PARA LA EJECUCIÓN
DE ACCIONES QUE PERMITAN LA
PROMOCIÓN Y EL FORTALECIMIENTO
DE LA CADENA DE GESTIÓN DE
RESIDUOS, EN LOS SECTORES
EMPRESARIAL, COMERCIAL Y DE
CONSUMO MASIVO DEL D.C.</t>
  </si>
  <si>
    <t>"PRESTAR SUS SERVICIOS
PROFESIONALES PARA LA PROMOCIÓN
Y EL FORTALECIMIENTO DE LA CADENA
DE GESTIÓN DE RESIDUOS
PELIGROSOS Y ESPECIALES QUE SE
GENEREN EN EL DISTRITO CAPITAL"</t>
  </si>
  <si>
    <t>"PRESTAR SUS SERVICIOS DE APOYO A
LA GESTIÓN PARA LA PROMOCIÓN Y EL
FORTALECIMIENTO DE LA CADENA DE
GESTIÓN DE RESIDUOS PELIGROSOS
GENERADOS EN EL DISTRITO CAPITAL"</t>
  </si>
  <si>
    <t>"PRESTAR SUS SERVICIOS PARA
APOYAR LAS ACTIVIDADES DEL GRUPO
DE RESIDUOS QUE PERMITAN LA
PROMOCIÓN Y EL FORTALECIMIENTO
DE LA GESTIÓN DE LOS RESIDUOS
PELIGROSOS EN EL DISTRITO CAPITAL"</t>
  </si>
  <si>
    <t>CONTRATAR EL SUMINISTRO DE
MATERIAL IMPRESO, EDITORIAL
DIVULGATIVO Y PIEZAS DE
COMUNICACIÓN INSTITUCIONALES
REQUERIDAS POR LA SECRETARIA
DISTRITAL DE AMBINETE PARA
SOCIALIZAR Y TRASMITIR A LA
CIUDADANIA INFORMACIÓN
RELACIONADA CON LOS PROGRAMAS, PLANES, EVENTOS, TRAMITES, Y
PROYECTOS LIDERADOS POR LA
AUTORIDAD AMBIENTAL EN EL
DISTRITO CAPITAL.</t>
  </si>
  <si>
    <t>PRÓRROGA, ADICIÓN NO. 1 DEL
CONTRATO DE PRESTACIÓN DE
SERVICIOS DE APOYO A LA GSTION NO.
347 DE 2015, CUYO OBJETO ES
"PRESTAR LOS SERVICIOS DE APOYO
PARA EJECUTAR ACCIONES DE
COMANDO Y CONTROL FRENTE A LA
DISPOSICIÓN INADECUADA DE
RESIDUOS DE CONSTRUCCIÓN Y
DEMOLICIÓN- RCD´S, EN EL DISTRITO
CAPITAL"</t>
  </si>
  <si>
    <t>PRESTAR LOS SERVICIOS
PROFESIONALES PARA APOYAR LAS
ACCIONES DE SENSIBILIZACIÓN,
EVALUACIÓN, CONTROL Y
SEGUIMIENTO A LA DISPOSICIÓN
INADECUADA DE RESIDUOS DE
CONSTRUCCIÓN Y DEMOLICIÓN- RCDS,
EN EL DISTRITO CAPITAL</t>
  </si>
  <si>
    <t>REALIZAR 100% EL MANTENIMIENTO A LOS INSTRUMENTOS DE SEGUIMIENTO PARA EL CONTROL A LA GENERACIÓN Y DISPOSICIÓN FINAL DE ESCOMBROS.</t>
  </si>
  <si>
    <t>"PRESTAR LOS SERVICIOS DE APOYO
TÉCNICO EN EL SEGUIMIENTO A LOS
INSTRUMENTOS PARA EL CONTROL A
LA GENERACIÓN Y DISPOSICIÓN FINAL
DE ESCOMBROS Y DEMÁS RESIDUOS
GENERADOS EN EL DISTRITO"</t>
  </si>
  <si>
    <t>PRÓRROGA Y ADICIÓN NO. 1 AL
CONTRATO DE PRESTACIÓN DE
SERVICIOS PROFESIONALES NO. 893 DE
2015, CUYO OBJETO ES "PRESTAR LOS
SERVICIOS PROFESIONALES PARA
APOYAR LAS ACCIONES DE
SENSIBILIZACIÓN, EVALUACIÓN,
CONTROL Y SEGUIMIENTO A LA
DISPOSICIÓN INADECUADA DE
RESIDUOS DE CONSTRUCCIÓN Y
DEMOLICIÓN- RCD´S, EN EL DISTRITO
CAPITAL"</t>
  </si>
  <si>
    <t>"PRESTAR LOS SERVICIOS
PROFESIONALES PARA DESARROLLAR
ACTIVIDADES DE CONTROL A
RESIDUOS DE CONSTRUCCIÓN Y
DEMOLICIÓN EN BOGOTÁ D.C</t>
  </si>
  <si>
    <t>PRÓRROGA, ADICIÓN NO. 1 DEL
CONTRATO DE PRESTACIÓN DE
SERVICIOS PROFESIONALES NO. 558 DE
2015, CUYO OBJETO ES "PRESTAR LOS
SERVICIOS PROFESIONALES PARA
APOYAR Y EJECUTAR ACCIONES DE
SENSIBILIZACIÓN, EVALUACIÓN,
CONTROL Y SEGUIMIENTO A LA
DISPOSICIÓN INADECUADA DE
RESIDUOS DE CONSTRUCCIÓN Y
DEMOLICIÓN- RCD´S, EN EL DISTRITO
CAPITAL</t>
  </si>
  <si>
    <t>"PRESTAR LOS SERVICIOS
PROFESIONALES PARA DESARROLLAR
ACTIVIDADES DE CONTROL A LA
INDEBIDA DISPOSICIÓN DE
ESCOMBROS EN LA ESTRUCTURA
ECOLÓGICA PRINCIPAL - EEP"</t>
  </si>
  <si>
    <t>"PRESTAR LOS SERVICIOS PROFESIONALES PARA APOYAR LOS
PROCESOS JURÍDICOS PARA LA
IMPOSICIÓN DE MULTAS Y PROCESOS
SANCIONATORIOS DESTINADOS AL
CONTROL AMBIENTAL A ESCOMBROS
(RCD) Y OTROS RESIDUOS
GENERADOS EN LA EEP EN EL DISTRITO
CAPITAL"</t>
  </si>
  <si>
    <t>PRÓRROGA, ADICIÓN NO. 1 DEL
CONTRATO DE PRESTACIÓN DE
SERVICIOS PROFESIONALES NO. 413 DE
2015, CUYO OBJETO ES "PRESTAR LOS
SERVICIOS PROFESIONALES PARA
APOYAR Y EJECUTAR ACCIONES DE
SENSIBILIZACIÓN, EVALUACIÓN,
CONTROL Y SEGUIMIENTO A LA
DISPOSICIÓN INADECUADA DE
RESIDUOS DE CONSTRUCCIÓN Y
DEMOLICIÓN- RCD´S, EN EL DISTRITO
CAPITAL"</t>
  </si>
  <si>
    <t>ADICIÓN Y PRÓRROGA NO 2 AL
CONTRATO DE PRESTACIÓN DE
SERVICIOS PROFESIONALES NO 101 DE
2015, CUYO OBJETO ES "PRESTAR LOS
SERVICIOS PROFESIONALES PARA
EJECUTAR ACCIONES DE COMANDO Y
CONTROL PARA LA IDENTIFICACIÓN Y
ERRADICACIÓN DE PUNTOS CRÍTICOS POR ARROJO CLANDESTINO DE
RESIDUOS DE CONSTRUCCIÓN Y
DEMOLICIÓN - RCD EN LAS
LOCALIDADES DEL DISTRITO CAPITAL"</t>
  </si>
  <si>
    <t>"PRESTAR SUS SERVICIOS
PROFESIONALES PARA LA PROMOCIÓN
Y EL FORTALECIMIENTO DE LA CADENA
DE GESTIÓN DE RESIDUOS
PELIGROSOS Y ESPECIALES
GENERADOS EN EL DISTRITO CAPITAL"</t>
  </si>
  <si>
    <t>CONTROL INTEGRAL A LA GENERACIÓN DE ESCOMBROS EN Bogotá</t>
  </si>
  <si>
    <t>MODIFICACION N°. 1 AL CONTRATO DE
PRESTACIÓN DE SERVICIOS PROFESIONALES NO. 269 DE 2015, CUYO
OBJETO ES: "PRESTAR LOS SERVICIOS
PROFESIONALES PARA DESARROLLAR
ACTIVIDADES DE EVALUACIÓN,
CONTROL Y SEGUIMIENTO AL
INADECUADO MANEJO Y DISPOSICIÓN
DE ESCOMBROS EN LAS 120 MEGA
OBRAS Y DEMÁS RESIDUOS
GENERADOS EN EL DISTRITO CAPITAL</t>
  </si>
  <si>
    <t>MODIFICACION NO. 1 AL CONTRATO DE
PRESTACIÓN DE SERVICIOS
PROFESIONALES NO. 650 DE 2015, CUYO
OBJETO ES "PRESTAR LOS SERVICIOS
PROFESIONALES PARA REALIZAR LA
EVALUACIÓN, CONTROL Y
SEGUIMIENTO, A LA IMPLEMENTACIÓN
DE LOS PLANES INSTITUCIONALES DE
GESTIÓN AMBIENTAL PIGA Y EL
CUMPLIMIENTO NORMATIVO
AMBIENTAL EN LAS ENTIDADES
DISTRITALES"</t>
  </si>
  <si>
    <t>PRÓRROGA, ADICIÓN NO. 1 DEL
CONTRATO DE PRESTACIÓN DE
SERVICIOS PROFESIONALES NO. 225 DE
2015, CUYO OBJETO ES "PRESTAR LOS
SERVICIOS PROFESIONALES PARA
ORIENTAR Y HACER SEGUIMIENTO A LA
IMPLEMENTACIÓN DE LOS PLANES
INSTITUCIONALES DE GESTIÓN
AMBIENTAL PIGA Y EL CUMPLIMIENTO
NORMATIVO AMBIENTAL DE LAS
ENTIDADES DISTRITALES"</t>
  </si>
  <si>
    <t>PRÓRROGA, ADICIÓN NO. 1 DEL
CONTRATO DE PRESTACIÓN DE
SERVICIOS PROFESIONALES NO. 180 DE
2015, CUYO OBJETO ES "PRESTAR LOS
SERVICIOS PROFESIONALES PARA
REALIZAR LA EVALUACIÓN, CONTROL Y
SEGUIMIENTO, A LA IMPLEMENTACIÓN
DE LOS PLANES INSTITUCIONALES DE
GESTIÓN AMBIENTAL PIGA Y EL
CUMPLIMIENTO NORMATIVO
AMBIENTAL EN LAS ENTIDADES
DISTRITALES"</t>
  </si>
  <si>
    <t>PRÓRROGA, ADICIÓN NO. 1 DEL
CONTRATO DE PRESTACIÓN DE
SERVICIOS PROFESIONALES NO. 660 DE
2015, CUYO OBJETO ES "PRESTAR LOS
SERVICIOS PROFESIONALES PARA
REALIZAR LA EVALUACIÓN, CONTROL Y
SEGUIMIENTO, A LA IMPLEMENTACIÓN
DE LOS PLANES INSTITUCIONALES DE
GESTIÓN AMBIENTAL PIGA Y EL
CUMPLIMIENTO NORMATIVO
AMBIENTAL EN LAS ENTIDADES
DISTRITALES"</t>
  </si>
  <si>
    <t>MODIFICACION N°. 1 AL CONTRATO DE
PRESTACIÓN DE SERVICIOS
PROFESIONALES NO. 388 DE 2015, CUYO
OBJETO ES:"PRESTAR LOS SERVICIOS
PROFESIONALES PARA DAR APOYO
JURIDICO, A LAS DIFERENTES
ACTUACIONES ADMINISTRATIVAS Y
PROCESOS RELACIONADOS CON EL
CONTROL AMBIENTAL A ESCOMBROS Y
OTROS RESIDUOS GENERADOS EN
BOGOTÁ"</t>
  </si>
  <si>
    <t>PRÓRROGA, ADICIÓN NO. 1 DEL
CONTRATO DE PRESTACIÓN DE
SERVICIOS PROFESIONALES NO. 206 DE
2015, CUYO OBJETO ES "PRESTAR
APOYO PROFESIONAL PARA LAS
ACTIVIDADES DE CONTROL A LA
INDEBIDA DISPOSICIÓN DE
ESCOMBROS EN LA ESTRUCTURA
ECOLÓGICA PRINCIPAL PARA EL
FORTALECIMIENTO DEL CONTROL A LA
GESTIÓN INTEGRAL DE ESCOMBROS EN
BOGOTÁ"</t>
  </si>
  <si>
    <t>PRÓRROGA, ADICIÓN NO. 1 DEL
CONTRATO DE PRESTACIÓN DE
SERVICIOS PROFESIONALES NO. 404 DE
2015, CUYO OBJETO ES "PRESTAR LOS
SERVICIOS PROFESIONALES PARA
DESARROLLAR ACTIVIDADES DE
EVALUACIÓN, CONTROL Y
SEGUIMIENTO A LA GENERACIÓN DE
ESCOMBROS Y DEMÁS RESIDUOS EN EL
DISTRITO CAPITAL"</t>
  </si>
  <si>
    <t>PRÓRROGA, ADICIÓN NO. 1 DEL
CONTRATO DE PRESTACIÓN DE
SERVICIOS PROFESIONALES NO. 278 DE
2015, CUYO OBJETO ES "PRESTAR LOS
SERVICIOS PROFESIONALES PARA
DESARROLLAR ACTIVIDADES DE
EVALUACIÓN, CONTROL Y
SEGUIMIENTO AL INADECUADO
MANEJO Y DISPOSICIÓN DE
ESCOMBROS Y DEMÁS RESIDUOS
GENERADOS EN EL DISTRITO CAPITAL"</t>
  </si>
  <si>
    <t>PRÓRROGA, ADICIÓN NO. 1 DEL
CONTRATO DE PRESTACIÓN DE
SERVICIOS PROFESIONALES NO. 200 DE
2015, CUYO OBJETO ES "PRESTAR LOS
SERVICIOS PROFESIONALES PARA
DESARROLLAR ACTIVIDADES DE
EVALUACIÓN, CONTROL Y
SEGUIMIENTO A LA GENERACIÓN DE
ESCOMBROS Y DEMÁS RESIDUOS EN EL
DISTRITO CAPITAL"</t>
  </si>
  <si>
    <t>PRÓRROGA, ADICIÓN NO. 1 DEL
CONTRATO DE PRESTACIÓN DE
SERVICIOS PROFESIONALES NO. 355 DE
2015, CUYO OBJETO ES "PRESTAR LOS
SERVICIOS PROFESIONALES PARA
DESARROLLAR ACTIVIDADES DE
EVALUACIÓN, CONTROL Y
SEGUIMIENTO AL INADECUADO
MANEJO Y DISPOSICIÓN DE
ESCOMBROS Y DEMÁS RESIDUOS
GENERADOS EN EL DISTRITO CAPITAL"</t>
  </si>
  <si>
    <t>PRÓRROGA, ADICIÓN NO. 1 DEL
CONTRATO DE PRESTACIÓN DE
SERVICIOS PROFESIONALES NO. 260 DE
2015, CUYO OBJETO ES "PRESTAR LOS
SERVICIOS PROFESIONALES PARA
DESARROLLAR ACTIVIDADES DE
EVALUACIÓN, CONTROL Y
SEGUIMIENTO AL INADECUADO
MANEJO Y DISPOSICIÓN DE
ESCOMBROS Y DEMÁS RESIDUOS
GENERADOS EN EL DISTRITO CAPITAL".</t>
  </si>
  <si>
    <t>PRÓRROGA, ADICIÓN NO. 1 DEL
CONTRATO DE PRESTACIÓN DE
SERVICIOS PROFESIONALES NO. 242 DE
2015, CUYO OBJETO ES "PRESTAR LOS
SERVICIOS PROFESIONALES PARA
DESARROLLAR ACTIVIDADES DE
EVALUACIÓN, CONTROL Y SEGUIMIENTO AL INADECUADO
MANEJO Y DISPOSICIÓN DE
ESCOMBROS Y DEMÁS RESIDUOS
GENERADOS EN EL DISTRITO CAPITAL"</t>
  </si>
  <si>
    <t>PRÓRROGA, ADICIÓN NO. 1 DEL
CONTRATO DE PRESTACIÓN DE
SERVICIOS PROFESIONALES NO. 384 DE
2015, CUYO OBJETO ES "PRESTAR LOS
SERVICIOS PROFESIONALES PARA
DESARROLLAR ACTIVIDADES DE
EVALUACIÓN, CONTROL Y
SEGUIMIENTO A LA GENERACIÓN DE
ESCOMBROS Y DEMÁS RESIDUOS EN EL
DISTRITO CAPITAL"</t>
  </si>
  <si>
    <t>PRÓRROGA, ADICIÓN NO. 1 DEL
CONTRATO DE PRESTACIÓN DE
SERVICIOS PROFESIONALES NO. 623 DE
2015, CUYO OBJETO ES PRESTAR LOS
SERVICIOS PROFESIONALES PARA
ORIENTAR Y HACER SEGUIMIENTO
JURÍDICO DE LAS DIFERENTES
ACTUACIONES PARA EL CONTROL
AMBIENTAL A ESCOMBROS (RCD) Y
OTROS RESIDUOS GENERADOS EN
BOGOTÁ</t>
  </si>
  <si>
    <t>PRÓRROGA, ADICIÓN NO. 1 DEL
CONTRATO DE PRESTACIÓN DE
SERVICIOS PROFESIONALES NO. 302 DE 2015, CUYO OBJETO ES PRESTAR LOS
SERVICIOS PROFESIONALES EN EL
DESARROLLO DE ACTIVIDADES
TÉCNICAS QUE PERMITAN EL
FORTALECIMIENTO DE LAS ACCIONES
ADELANTADAS PARA LA EVALUACIÓN Y
CONTROL A LA GESTIÓN INTEGRAL DE
ESCOMBROS EN BOGOTÁ</t>
  </si>
  <si>
    <t>PRÓRROGA, ADICIÓN NO. 1 DEL
CONTRATO DE PRESTACIÓN DE
SERVICIOS PROFESIONALES NO. 518 DE
2015, CUYO OBJETO ES "PRESTAR
APOYO PROFESIONAL PARA LAS
ACTIVIDADES DE CONTROL A LA
INDEBIDA DISPOSICIÓN DE
ESCOMBROS EN LA ESTRUCTURA
ECOLÓGICA PRINCIPAL PARA EL
FORTALECIMIENTO DEL CONTROL A LA
GESTIÓN INTEGRAL DE ESCOMBROS EN
BOGOTÁ"</t>
  </si>
  <si>
    <t>PRÓRROGA, ADICIÓN NO. 1 DEL
CONTRATO DE PRESTACIÓN DE
SERVICIOS PROFESIONALES NO. 081 DE
2015, CUYO OBJETO ES "PRESTAR LOS
SERVICIOS PROFESIONALES PARA
REALIZAR ACTIVIDADES DE APOYO AL
SEGUIMIENTO FINANCIERO QUE
GARANTICEN EL CUMPLIMIENTO DE
LOS PROCESOS QUE SE ADELANTEN
POR EL INADECUADO MANEJO Y
DISPOSICIÓN DE LOS ESCOMBROS
GENERADOS EN BOGOTÁ"</t>
  </si>
  <si>
    <t>PRÓRROGA, ADICIÓN NO. 1 DEL
CONTRATO DE PRESTACIÓN DE
SERVICIOS PROFESIONALES NO. 765 DE
2015, CUYO OBJETO ES "PRESTAR LOS
SERVICIOS PROFESIONALES PARA
REALIZAR EL ANÁLISIS, SEGUIMIENTO Y
REPORTE DE LOS PROCESOS DE
PLANEACIÓN EN LOS COMPONENTES
FÍSICOS Y PRESUPUESTALES, PARA EL
CUMPLIMIENTO DE LAS ACCIONES
ADELANTADAS PARA EL CONTROL Y
SEGUIMIENTO A ESCOMBROS Y DEMÁS
RESIDUOS GENERADOS EN EL
DISTRITO CAPITAL"</t>
  </si>
  <si>
    <t>PRÓRROGA, ADICIÓN NO. 1 DEL
CONTRATO DE PRESTACIÓN DE
SERVICIOS DE APOYO A LA GSTION NO.
634 DE 2015, CUYO OBJETO ES
"PRESTAR LOS SERVICIOS DE APOYO
EN EL DESARROLLO DE LAS
ACTIVIDADES DE CONSOLIDACIÓN
PROCESAMIENTO Y ANÁLISIS DE LOS
INDICADORES PARA EL CUMPLIMIENTO
Y CONTROL INTEGRAL A LA
GENERACIÓN DE ESCOMBROS EN
BOGOTÁ"</t>
  </si>
  <si>
    <t>PRESTAR APOYO EN LAS ACTIVIDADES
RELACIONADAS CON EL TRÁMITE,
DEPURACIÓN, MANEJO, SEGUIMIENTO
Y CONTROL DE LOS EXPEDIENTES
DERIVADOS POR LA DISPOSICIÓN
ILEGAL DE ESCOMBROS Y OTROS
RESIDUOS GENERADOS EN BOGOTÁ</t>
  </si>
  <si>
    <t>PRÓRROGA, ADICIÓN NO. 1 DEL
CONTRATO DE PRESTACIÓN DE
SERVICIOS DE APOYO A LA GSTION NO.
1012 DE 2015, CUYO OBJETO ES
"PRESTAR APOYO EN LAS ACTIVIDADES
RELACIONADAS CON EL TRÁMITE,
SEGUIMIENTO Y CONTROL DE LOS
EXPEDIENTES DERIVADOS POR LA
DISPOSICIÓN ILEGAL DE ESCOMBROS Y
OTROS RESIDUOS GENERADOS EN
BOGOTÁ D.C"</t>
  </si>
  <si>
    <t>PRÓRROGA, ADICIÓN NO. 1 DEL
CONTRATO DE PRESTACIÓN DE
SERVICIOS PROFESIONALES NO. 640 DE
2015, CUYO OBJETO ES "PRESTAR LOS
SERVICIOS PROFESIONALES DANDO
SOPORTE JURÍDICO A LOS PROCESOS
PERMISIVOS PARA EL CONTROL
AMBIENTAL A ESCOMBROS Y OTROS
RESIDUOS GENERADOS EN BOGOTÁ"</t>
  </si>
  <si>
    <t>PRÓRROGA, ADICIÓN NO. 1 DEL
CONTRATO DE PRESTACIÓN DE
SERVICIOS DE APOYO A LA GSTION NO.
255 DE 2015, CUYO OBJETO ES
"PRESTAR LOS SERVICIOS DE APOYO
PARA EJECUTAR ACCIONES DE
COMANDO Y CONTROL FRENTE A LA
DISPOSICIÓN INADECUADA DE
RESIDUOS DE CONSTRUCCIÓN Y
DEMOLICIÓN- RCD´S, EN EL DISTRITO
CAPITAL"</t>
  </si>
  <si>
    <t>PRÓRROGA, ADICIÓN NO. 1 DEL
CONTRATO DE PRESTACIÓN DE
SERVICIOS PROFESIONALES NO. 610 DE
2015, CUYO OBJETO ES "PRESTAR LOS
SERVICIOS PROFESIONALES PARA
APOYAR LOS PROCESOS JURÍDICOS
PARA LA IMPOSICIÓN DE MULTAS Y
PROCESOS SANCIONATORIOS
DESTINADOS AL CONTROL AMBIENTAL
A ESCOMBROS (RCD) Y OTROS
RESIDUOS GENERADOS EN BOGOTÁ"</t>
  </si>
  <si>
    <t>PRÓRROGA, ADICIÓN NO. 1 DEL
CONTRATO DE PRESTACIÓN DE
SERVICIOS DE APOYO A LA GESTION
NO. 649 DE 2015, CUYO OBJETO ES
¿PRESTAR LOS SERVICIOS PARA
APOYAR Y EJECUTAR ACCIONES DE SENSIBILIZACIÓN, EVALUACIÓN,
CONTROL Y SEGUIMIENTO A LA
DISPOSICIÓN INADECUADA DE
RESIDUOS DE CONSTRUCCIÓN Y
DEMOLICIÓN- RCD´S, EN EL DISTRITO
CAPITAL"</t>
  </si>
  <si>
    <t>PRÓRROGA, ADICIÓN NO. 1 DEL
CONTRATO DE PRESTACIÓN DE
SERVICIOS PROFESIONALES NO. 253 DE 2015, CUYO OBJETO ES "PRESTAR LOS
SERVICIOS PROFESIONALES PARA
DESARROLLAR ACTIVIDADES DE
EVALUACIÓN, CONTROL Y
SEGUIMIENTO AL INADECUADO
MANEJO Y DISPOSICIÓN DE
ESCOMBROS Y DEMÁS RESIDUOS
GENERADOS EN EL DISTRITO CAPITAL</t>
  </si>
  <si>
    <t>PRÓRROGA, ADICIÓN NO. 1 DEL
CONTRATO DE PRESTACIÓN DE SERVICIOS PROFESIONALES NO. 350 DE
2015, CUYO OBJETO ES "PRESTAR LOS
SERVICIOS PROFESIONALES PARA
APOYAR LAS ACCIONES DE
SENSIBILIZACIÓN, EVALUACIÓN,
CONTROL Y SEGUIMIENTO A LA
DISPOSICIÓN INADECUADA DE
RESIDUOS DE CONSTRUCCIÓN Y
DEMOLICIÓN- RCD´S, EN EL DISTRITO
CAPITAL"</t>
  </si>
  <si>
    <t>PRÓRROGA, ADICIÓN NO. 1 DEL
CONTRATO DE PRESTACIÓN DE
SERVICIOS DE APOYO A LA GESTION
NO. 472 DE 2015, CUYO OBJETO ES
"PRESTAR EL SERVICIO DE APOYO PARA
EL TRÁMITE Y SEGUIMIENTO DE LA
INFORMACIÓN QUE SE GENERE EN
CUMPLIMIENTO DEL CONTROL Y
SEGUIMIENTO A LA DISPOSICIÓN DE
ESCOMBROS Y OTROS RESIDUOS EN EL DISTRITO CAPITAL"</t>
  </si>
  <si>
    <t>PRÓRROGA, ADICIÓN NO. 1 DEL
CONTRATO DE PRESTACIÓN DE
SERVICIOS PROFESIONALES NO. 364 DE
2015, CUYO OBJETO ES "PRESTAR LOS
SERVICIOS PROFESIONALES EN LA
EVALUACIÓN TÉCNICA PARA LA
TASACIÓN DE MULTAS POR
INFRACCIÓN A LA NORMATIVIDAD
AMBIENTAL VIGENTE, POR DISPOSICION
INADECUADA DE RESIDUOS DE
CONSTRUCCION Y DEMOLICION (RCD)
Y OTROS RESIDUOS GENERADOS EN
BOGOTA"</t>
  </si>
  <si>
    <t>PRÓRROGA, ADICIÓN NO. 1 DEL
CONTRATO DE PRESTACIÓN DE
SERVICIOS DE APOYO A LA GESTION
NO. 568 DE 2015, CUYO OBJETO ES
"PRESTAR LOS SERVICIOS PARA
APOYAR Y EJECUTAR ACCIONES DE
SENSIBILIZACIÓN, EVALUACIÓN,
CONTROL Y SEGUIMIENTO A LA
DISPOSICIÓN INADECUADA DE
RESIDUOS DE CONSTRUCCIÓN Y
DEMOLICIÓN- RCD´S, EN EL DISTRITO
CAPITAL"</t>
  </si>
  <si>
    <t>PRÓRROGA, ADICIÓN NO. 1 DEL
CONTRATO DE PRESTACIÓN DE
SERVICIOS DE APOYO A LA GSTION NO.
291 DE 2015, CUYO OBJETO ES
"PRESTAR LOS SERVICIOS PARA
APOYAR Y EJECUTAR ACCIONES DE
SENSIBILIZACIÓN, EVALUACIÓN,
CONTROL Y SEGUIMIENTO A LA
DISPOSICIÓN INADECUADA DE
RESIDUOS DE CONSTRUCCIÓN Y
DEMOLICIÓN- RCD´S, EN EL DISTRITO
CAPITAL</t>
  </si>
  <si>
    <t>PRÓRROGA, ADICIÓN NO. 1 DEL
CONTRATO DE PRESTACIÓN DE
SERVICIOS PROFESIONALES NO. 495 DE
2015, CUYO OBJETO ES "PRESTAR
APOYO PROFESIONAL PARA LAS
ACTIVIDADES DE CONTROL A LA
INDEBIDA DISPOSICIÓN DE
ESCOMBROS EN LA ESTRUCTURA
ECOLÓGICA PRINCIPAL PARA EL
FORTALECIMIENTO DEL CONTROL A LA
GESTIÓN INTEGRAL DE ESCOMBROS EN
BOGOTÁ"</t>
  </si>
  <si>
    <t>MODIFICACION N°. 1 DEL CONTRATO DE
PRESTACIÓN DE SERVICIOS DE APOYO
A LA GESTION NO. 312 DE 2015, CUYO
OBJETO ES "PRESTAR LOS SERVICIOS
DE APOYO PARA TRAMITAR LAS
NOTIFICACIONES Y DEMÁS
ACTUACIONES ADMINISTRATIVAS
DERIVADAS DEL CONTROL INTEGRAL A
LA GENERACIÓN DE ESCOMBROS Y
DEMÁS RESIDUOS EN EL DISTRITO
CAPITAL"</t>
  </si>
  <si>
    <t>MODIFICACION N° 1 DEL CONTRATO DE
PRESTACIÓN DE SERVICIOS
PROFESIONALES NO. 001 DE 2015, CUYO
OBJETO ES:"PRESTAR LOS SERVICIOS
PROFESIONALES PARA BRINDAR
ACOMPAÑAMIENTO JURÍDICO EN LOS
PROCESOS DE CONSOLIDACIÓN A LOS
REQUERIMIENTOS REALIZADOS,
RELACIONADOS CON LA EJECUCION DE
ACTIVIDADES QUE PERMITAN EL
CONTROL Y SEGUIMIENTO A
ESCOMBROS Y OTROS RESIDUOS GENERADOS EN BOGOTÁ.</t>
  </si>
  <si>
    <t>PRÓRROGA, ADICIÓN NO. 1 DEL
CONTRATO DE PRESTACIÓN DE
SERVICIOS PROFESIONALES NO. 338 DE
2015, CUYO OBJETO ES "PRESTAR LOS
SERVICIOS PROFESIONALES PARA
ORIENTAR Y HACER SEGUIMIENTO
JURÍDICO A LOS TRÁMITES Y
ACTUACIONES ADMINISTRATIVAS
RELACIONADAS CON PROCESOS
SANCIONATORIOS Y TASACIÓN DE
MULTAS, PARA EL CONTROL
AMBIENTAL A ESCOMBROS (RCD) Y
OTROS RESIDUOS GENERADOS EN
BOGOTÁ"</t>
  </si>
  <si>
    <t>PRÓRROGA, ADICIÓN NO. 1 DEL
CONTRATO DE PRESTACIÓN DE
SERVICIOS PROFESIONALES NO. 107 DE
2015, CUYO OBJETO ES "PRESTAR LOS
SERVICIOS PROFESIONALES PARA
ORIENTAR EL DISEÑO E
IMPLEMENTACIÓN DE INSTRUMENTOS
PARA LA EVALUACIÓN, CONTROL Y
SEGUIMIENTO A LOS ESCOMBROS Y
OTROS RESIDUOS GENERADOS EN
BOGOTÁ"</t>
  </si>
  <si>
    <t>MODIFICACION N°. 1 DEL CONTRATO DE
PRESTACIÓN DE SERVICIOS
PROFESIONALES NO. 365 DE 2015, CUYO
OBJETO ES "PRESTAR LOS SERVICIOS
PROFESIONALES EN EL DESARROLLO
DE ACTIVIDADES DE SOPORTE
TÉCNICO EN ASPECTOS
RELACIONADOS CON SISTEMA DE
INFORMACIÓN GEOGRÁFICA PARA EL
CONTROL INTEGRAL A LA GENERACIÓN
DE ESCOMBROS EN BOGOTÁ"</t>
  </si>
  <si>
    <t>PRÓRROGA Y ADICIÓN NO. 1 AL
CONTRATO DE PRESTACIÓN DE
SERVICIOS PROFESIONALES NO.175 DE
2015, CUYO OBJETO ES "PRESTAR LOS
SERVICIOS PROFESIONALES EN LA
ORIENTACIÓN DE LAS ACTIVIDADES DE CONTROL INTEGRAL A LA INDEBIDA
DISPOSICIÓN DE ESCOMBROS EN LA
ESTRUCTURA ECOLÓGICA PRINCIPAL -
EEP DE BOGOTÁ"</t>
  </si>
  <si>
    <t>MODIFICACION N° 1 AL CONTRATO DE
PRESTACION DE SERVICIOS
PROFESIONALES N° 101 DE 2015 CUYO
OBJETO ES PRESTAR LOS SERVICIOS
PROFESIONALES PARA EJECUTAR
ACCIONES DE COMANDO Y CONTROL
PARA LA IDENTIFICACIÓN Y
ERRADICACIÓN DE PUNTOS CRÍTICOS
POR ARROJO CLANDESTINO DE
RESIDUOS DE CONSTRUCCIÓN Y
DEMOLICIÓN - RCD EN LAS
LOCALIDADES DEL DISTRITO CAPITAL.</t>
  </si>
  <si>
    <t>PRÓRROGA, ADICIÓN NO. 1 DEL
CONTRATO DE PRESTACIÓN DE
SERVICIOS PROFESIONALES NO. 303 DE
2015, CUYO OBJETO ES "PRESTAR LOS
SERVICIOS PROFESIONALES PARA
APOYAR Y ORIENTAR LAS ACTIVIDADES
DE EVALUACIÓN, CONTROL Y
SEGUIMIENTO AL INADECUADO MANEJO Y DISPOSICIÓN DE
ESCOMBROS Y DEMÁS RESIDUOS
GENERADOS EN EL DISTRITO CAPITAL"</t>
  </si>
  <si>
    <t>PRÓRROGA Y ADICIÓN NO. 1 AL
CONTRATO DE PRESTACIÓN DE
SERVICIOS PROFESIONALES NO. 139 DE
2015, CUYO OBJETO ES "PRESTAR LOS
SERVICIOS PROFESIONALES PARA
APOYAR Y ORIENTAR LAS ACTIVIDADES
DE EVALUACIÓN, CONTROL Y
SEGUIMIENTO AL INADECUADO
MANEJO Y DISPOSICIÓN DE
ESCOMBROS Y DEMÁS RESIDUOS
GENERADOS EN EL DISTRITO CAPITAL"</t>
  </si>
  <si>
    <t>MODIFICACION NO. 1 AL CONTRATO DE
PRESTACIÓN DE SERVICIOS
PROFESIONALES NO. 224 DE 2015, CUYO
OBJETO ES "PRESTAR LOS SERVICIOS
PROFESIONALES PARA APOYAR Y
ORIENTAR LAS ACTIVIDADES DE
EVALUACIÓN, CONTROL Y
SEGUIMIENTO AL INADECUADO
MANEJO Y DISPOSICIÓN DE
ESCOMBROS Y DEMÁS RESIDUOS
GENERADOS EN EL DISTRITO CAPITAL"</t>
  </si>
  <si>
    <t>MODIFICACION N°. 1 DEL CONTRATO DE
PRESTACIÓN DE SERVICIOS
PROFESIONALES NO. 734 DE 2015, CUYO
OBJETO ES "PRESTAR LOS SERVICIOS
PROFESIONALES PARA APOYAR Y
ORIENTAR LAS ACTIVIDADES DE
EVALUACIÓN, CONTROL Y
SEGUIMIENTO AL INADECUADO
MANEJO Y DISPOSICIÓN DE
ESCOMBROS Y DEMÁS RESIDUOS
GENERADOS EN EL DISTRITO CAPITAL"</t>
  </si>
  <si>
    <t>PRÓRROGA, ADICIÓN NO. 1 DEL
CONTRATO DE PRESTACIÓN DE
SERVICIOS PROFESIONALES NO. 416 DE
2015, CUYO OBJETO ES "PRESTAR LOS
SERVICIOS PROFESIONALES PARA
DESARROLLAR ACTIVIDADES DE
EVALUACIÓN, CONTROL Y
SEGUIMIENTO AL INADECUADO
MANEJO Y DISPOSICIÓN DE
ESCOMBROS EN LAS 120 MEGA OBRAS Y
DEMÁS RESIDUOS QUE SE GENEREN
EN LOS PROYECTOS DE
INFRAESTRUCTURA EN EL DISTRITO
CAPITAL"</t>
  </si>
  <si>
    <t>MODIFICACION NO. 1 DEL CONTRATO
DE PRESTACIÓN DE SERVICIOS DE
APOYO A LA GESTION NO. 778 DE 2015,
CUYO OBJETO ES "PRESTAR LOS
SERVICIOS DE APOYO PARA EJECUTAR
LAS ACTIVIDADES DE EVALUACIÓN,
CONTROL Y SEGUIMIENTO A LA
GESTIÓN DE RESIDUOS HOSPITALARIOS
EN EL DISTRITO CAPITAL"</t>
  </si>
  <si>
    <t>PRÓRROGA, ADICIÓN NO. 1 DEL
CONTRATO DE PRESTACIÓN DE
SERVICIOS DE APOYO A LA GESTION
NO. 366 DE 2015, CUYO OBJETO ES
"PRESTAR LOS SERVICIOS
PROFESIONALES EN LO RELACIONADO
CON SANCIONES A INFRACTORES DE
LA NORMATIVIDAD AMBIENTAL VIGENTE
Y DESARROLLAR ACTIVIDADES DE
EVALUACIÓN, CONTROL Y
SEGUIMIENTO A LA GESTIÓN DE
RESIDUOS HOSPITALARIOS Y SIMILARES
EN EL DISTRITO CAPITAL"</t>
  </si>
  <si>
    <t>PRÓRROGA, ADICIÓN NO. 1 DEL
CONTRATO DE PRESTACIÓN DE
SERVICIOS DE APOYO A LA GESTION NO.
788 DE 2015, CUYO OBJETO ES
"PRESTAR LOS SERVICIOS DE APOYO
PARA EJECUTAR LAS ACTIVIDADES DE
EVALUACIÓN, CONTROL Y
SEGUIMIENTO A LA GESTIÓN DE
RESIDUOS HOSPITALARIOS EN EL
DISTRITO CAPITAL"</t>
  </si>
  <si>
    <t>PRÓRROGA, ADICIÓN NO. 1 DEL
CONTRATO DE PRESTACIÓN DE
SERVICIOS DE APOYO A LA GESTION
NO. 847 DE 2015, CUYO OBJETO ES
"PRESTAR LOS SERVICIOS
PROFESIONALES PARA EJECUTAR LAS
ACTIVIDADES DE EVALUACIÓN, CONTROL Y SEGUIMIENTO A LA
GESTIÓN DE RESIDUOS HOSPITALARIOS
EN EL DISTRITO CAPITAL"</t>
  </si>
  <si>
    <t>PRÓRROGA, ADICIÓN NO. 1 DEL
CONTRATO DE PRESTACIÓN DE
SERVICIOS PROFESIONALES NO. 421 DE
2015, CUYO OBJETO ES "PRESTAR LOS
SERVICIOS PROFESIONALES PARA
EJECUTAR LAS ACTIVIDADES DE
EVALUACIÓN, CONTROL Y
SEGUIMIENTO A LA GESTIÓN DE
RESIDUOS HOSPITALARIOS EN EL
DISTRITO CAPITAL"</t>
  </si>
  <si>
    <t>PRÓRROGA, ADICIÓN NO. 1 DEL
CONTRATO DE PRESTACIÓN DE
SERVICIOS PROFESIONALES NO. 628 DE
2015, CUYO OBJETO ES "PRESTAR LOS
SERVICIOS PROFESIONALES PARA
ORIENTAR LAS ACTIVIDADES DE
EVALUACIÓN, CONTROL Y
SEGUIMIENTO A LOS
ESTABLECIMIENTOS GENERADORES DE
RESIDUOS HOSPITALARIOS Y SIMILARES
EN LA CIUDAD"</t>
  </si>
  <si>
    <t>PRÓRROGA, ADICIÓN NO. 1 DEL
CONTRATO DE PRESTACIÓN DE
SERVICIOS PROFESIONALES NO. 513 DE
2015, CUYO OBJETO ES "PRESTAR LOS
SERVICIOS PROFESIONALES PARA
EJECUTAR LAS ACTIVIDADES DE
EVALUACIÓN, CONTROL Y
SEGUIMIENTO A LA GESTIÓN DE
RESIDUOS HOSPITALARIOS EN EL
DISTRITO CAPITAL"</t>
  </si>
  <si>
    <t>PRÓRROGA, ADICIÓN NO. 1 DEL
CONTRATO DE PRESTACIÓN DE
SERVICIOS PROFESIONALES NO. 065 DE
2015, CUYO OBJETO ES "PRESTAR LOS
SERVICIOS PROFESIONALES PARA
DESARROLLAR ACTIVIDADES DE
EVALUACIÓN, CONTROL Y
SEGUIMIENTO AL INADECUADO
MANEJO Y DISPOSICIÓN DE
ESCOMBROS Y DEMÁS RESIDUOS
GENERADOS EN EL DISTRITO CAPITAL"</t>
  </si>
  <si>
    <t>MODIFICACION NO. 1 DEL CONTRATO
DE PRESTACIÓN DE SERVICIOS
PROFESIONALES NO. 231 DE 2015, CUYO
OBJETO ES "PRESTAR LOS SERVICIOS
PROFESIONALES PARA DESARROLLAR
ACTIVIDADES DE EVALUACIÓN,
CONTROL Y SEGUIMIENTO AL
INADECUADO MANEJO Y DISPOSICIÓN
DE ESCOMBROS Y DEMÁS RESIDUOS
GENERADOS EN EL DISTRITO CAPITAL"</t>
  </si>
  <si>
    <t>ADICIÓN Y PRÓRROGA NO. 1 AL
CONTRATO DE PRESTACIÓN DE
SERVICIOS PROFESIONALES NO. 318 DE
2015, CUYO OBJETO ES "PRESTAR SUS
SERVICIOS PROFESIONALES PARA LA
PROMOCIÓN Y EL FORTALECIMIENTO
DE LA CADENA DE GESTIÓN DE
RESIDUOS PELIGROSOS Y ESPECIALES
GENERADOS EN EL DISTRITO CAPITAL"</t>
  </si>
  <si>
    <t>MODIFICACION NO. 1 AL CONTRATO DE
PRESTACIÓN DE SERVICIOS
PROFESIONALES NO. 521 DE 2015, CUYO
OBJETO ES PRESTAR SUS SERVICIOS
PROFESIONALES PARA PROMOVER Y
FORTALECER LA CADENA DE GESTIÓN
DE RESIDUOS PELIGROSOS,
ORGÁNICOS O ESPECIALES
GENERADOS EN EL DISTRITO CAPITAL</t>
  </si>
  <si>
    <t>ADICIÓN Y PRÓRROGA NO. 1 AL
CONTRATO DE PRESTACIÓN DE
SERVICIOS PROFESIONALES NO. 474 DE
2015, CUYO OBJETO ES PRESTAR SUS
SERVICIOS PROFESIONALES PARA LA
PROMOCIÓN Y EL FORTALECIMIENTO
DE LA CADENA DE GESTIÓN DE
RESIDUOS PELIGROSOS Y ESPECIALES
QUE SE GENEREN EN EL DISTRITO
CAPITAL</t>
  </si>
  <si>
    <t>ADICIÓN Y PRÓRROGA NO. 1 AL
CONTRATO DE PRESTACIÓN DE
SERVICIOS PROFESIONALES NO. 473 DE
2015, CUYO OBJETO ES PRESTAR SUS
SERVICIOS PROFESIONALES PARA LA
EJECUCIÓN DE ACCIONES QUE
PERMITAN LA PROMOCIÓN Y EL
FORTALECIMIENTO DE LA CADENA DE
GESTIÓN DE RESIDUOS, EN LOS
SECTORES EMPRESARIAL, COMERCIAL
Y DE CONSUMO MASIVO DEL D.C</t>
  </si>
  <si>
    <t>ADICIÓN Y PRÓRROGA NO.1 AL
CONTRATO DE PRESTACIÓN DE
SERVICIOS PROFESIONALES NO. 465 DE
2015, CUYO OBJETO ES "PRESTAR SUS
SERVICIOS PROFESIONALES PARA
REALIZAR ACCIONES ORIENTADAS A
PROMOVER LA GESTIÓN INTEGRAL DE
LOS RESIDUOS PELIGROSOS Y
ESPECIALES GENERADOS EN EL
DISTRITO CAPITAL"</t>
  </si>
  <si>
    <t>COMPROMETIDO</t>
  </si>
  <si>
    <t>02-DOTACIÓN</t>
  </si>
  <si>
    <t>MENOR CUANTIA</t>
  </si>
  <si>
    <t>CONVENIO</t>
  </si>
  <si>
    <t>MINIMA CUANTIA</t>
  </si>
  <si>
    <t>PRESTAR EL SERVICIO DE COMUNICACIÓN INMEDIATA Y TELEFONÍA CON TECNOLOGÍA IDEN PARA LA SECRETARIA DISTRITAL DE AMBIENTE - SDA Y RENOVAR LOS EQUIPOS REQUERIDOS</t>
  </si>
  <si>
    <t>ADQUIRIR EQUIPOS DE HARDWARE Y SOFTWARE QUE FACILITEN EL DESARROLLO DE LOS PROYECTOS DE INVERISÓN Y LOS PROCESOS MISIONALES DE LA SDA</t>
  </si>
  <si>
    <t>01-INFRAESTRUCTURA</t>
  </si>
  <si>
    <t>03-MEJORAMIENTO Y MANTENIMIENTO DE INFRAESTRUCTURA PROPIA DEL SECTOR</t>
  </si>
  <si>
    <t>X</t>
  </si>
  <si>
    <t xml:space="preserve"> </t>
  </si>
  <si>
    <t>PERIODO:</t>
  </si>
  <si>
    <t>VIGENCIA ____</t>
  </si>
  <si>
    <t>AVENIDA CARCAS No 54 - 38</t>
  </si>
  <si>
    <t>B. ADQUISICIONES PLANEADAS</t>
  </si>
  <si>
    <t>ID SPCI</t>
  </si>
  <si>
    <t>DEPENDENCIA</t>
  </si>
  <si>
    <t>Fecha Inicio</t>
  </si>
  <si>
    <t xml:space="preserve">Fecha de terminación </t>
  </si>
  <si>
    <t>3-3-1-14-02-18-0811-184</t>
  </si>
  <si>
    <t>PONER EN MARCHA UN PLAN REGIONAL Y UN PLAN DISTRITAL FRENTE AL CAMBIO CLIMÁTICO</t>
  </si>
  <si>
    <t>CAMBIO CLIMÁTICO</t>
  </si>
  <si>
    <t>CONTRIBUIR 100% EN EL PROCESO DE FORMULACIÓN DEL PLAN REGIONAL DE ADAPTACIÓN Y MITIGACIÓN AL CAMBIO CLIMÁTICO Y LIDERAR LA EJECUCIÓN DE PROYECTOS  ASOCIADOS A ÉSTE, DENTRO DEL DISTRITO CAPITAL</t>
  </si>
  <si>
    <t>03-RECURSO HUMANO</t>
  </si>
  <si>
    <t>03- GASTOS DE PERSONAL</t>
  </si>
  <si>
    <t>0089 - 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</si>
  <si>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 xml:space="preserve"> COOPERAR EN EL DESARROLLO Y LA IMPLEMENTACIÓN DE MEDIDAS DE MITIGACIÓN Y DE ADAPTACIÓN FRENTE AL CAMBIO CLIMÁTICO, A TRAVÉS DEL SEGUIMIENTO Y LA GENERACIÓN DE INFORMES Y REPORTES RESULTANTES DE LA GESTIÓN DE DICHAS MEDIDAS Y DE LOS PROGRAMAS ESTRATÉGICOS DEL EJE DOS DEL PLAN DE DESARROLLO DISTRITAL CUYA COORDINACIÓN REPOSA EN LA SECRETARIA DISTRITAL DE AMBIENTE".</t>
  </si>
  <si>
    <t>12 - OTROS DISTRITOS</t>
  </si>
  <si>
    <t>NO</t>
  </si>
  <si>
    <t>GUSTAVO ADOLFO CARRION BARRERO
Tel 3778913
gustavo.carrion@ambientebogota.gov.co</t>
  </si>
  <si>
    <t>497 de 2015</t>
  </si>
  <si>
    <t xml:space="preserve">Natalia Moreno </t>
  </si>
  <si>
    <t>DPSIA</t>
  </si>
  <si>
    <t>PRESTAR SUS SERVICIOS DE APOYO PARA REALIZAR EL ANÁLISIS, SEGUIMIENTO Y REPORTE DE LAS ACCIONES, PRESUPUESTO Y EJECUCIÓN FINANCIERA QUE SE REQUIERAN EN EL MARCO DEL PROCESO DE FORMULACIÓN DEL PLAN REGIONAL DE ADAPTACIÓN Y MITIGACIÓN AL CAMBIO
CLIMÁTICO</t>
  </si>
  <si>
    <t>9 de  2015</t>
  </si>
  <si>
    <t>John Fernando Ramirez</t>
  </si>
  <si>
    <t>DESARROLLAR, IMPLEMENTAR Y COORDINAR LA AGENDA ACADÉMICA DEL EVENTO BOGOTÁ CLIMATE SUMMIT 2015 (CUMBRE DEL CLIMA DE BOGOTÁ)</t>
  </si>
  <si>
    <t>1158 de 2015</t>
  </si>
  <si>
    <t>Juana Lucia Mariño de Posada</t>
  </si>
  <si>
    <t>FORMULAR 100% EL PLAN DISTRITAL DE ADAPTACIÓN Y MITIGACIÓN AL CAMBIO CLIMÁTICO Y COORDINAR SU PUESTA EN MARCHA.</t>
  </si>
  <si>
    <t>PRESTAR SUS SERVICIOS PROFESIONALES ESPECIALIZADOS PARA ORIENTAR EL DESARROLLO Y PUESTA EN MARCHA DEL PLAN DE ACCIÓN DEL PLAN DISTRITAL DE ADAPTACIÓN Y  MITIGACIÓN A LA VARIABILIDAD Y AL CAMBIO CLIMÁTICO.</t>
  </si>
  <si>
    <t>117 de 2015</t>
  </si>
  <si>
    <t xml:space="preserve">Juan Camilo Mira </t>
  </si>
  <si>
    <t>PRESTAR SUS SERVICIOS PROFESIONALES PARA LA ORIENTACIÓN JURÍDICA EN LA DEFINICIÓN DE POLÍTICAS, INSTRUMENTOS, DETERMINANTES AMBIENTALES Y EL CUMPLIMIENTO DE FALLOS JUDICIALES QUE ORDENAN LA RECUPERACIÓN DE ECOSISTEMAS DE LA ESTRUCTURA ECOLÓGICA PRINCIPAL DEL DISTRITO CAPITAL, EN EL MARCO DE LAS ACCIONES DEL CAMBIO CLIMÁTICO DEL EJE DOS DEL PLAN DE DESARROLLO 2012 - 2016 BOGOTÁ HUMANA.</t>
  </si>
  <si>
    <t>49 de 2015</t>
  </si>
  <si>
    <t>Medardo Galindo</t>
  </si>
  <si>
    <t>PRESTAR SUS SERVICIOS PROFESIONALES PARA REALIZAR EL ANÁLISIS, SEGUIMIENTO Y REPORTE DE LOS PROCESOS DE PLANEACIÓN EN LOS COMPONENTES FÍSICOS Y PRESUPUESTALES QUE SE REQUIERAN PARA EL CUMPLIMIENTO DE LAS ACCIONES EN EL MARCO DE LA PLANIFICACIÓN TERRITORIAL DE LA ADAPTACIÓN Y LA MITIGACIÓN FRENTE AL CAMBIO CLIMÁTICO.</t>
  </si>
  <si>
    <t>219 de 2015</t>
  </si>
  <si>
    <t>Myriam León Núñez</t>
  </si>
  <si>
    <t>REALIZAR ACTIVIDADES TÉCNICAS DE APOYO A LA PUESTA EN MARCHA DEL PLAN DISTRITAL DE ADAPTACIÓN Y MITIGACIÓN A LA VARIABILIDAD Y AL CAMBIO CLIMÁTICO.</t>
  </si>
  <si>
    <t>62 de 2015</t>
  </si>
  <si>
    <t>Luisa Ramirez</t>
  </si>
  <si>
    <t>SPPA</t>
  </si>
  <si>
    <t>REALIZAR LABORES DE APOYO OPERATIVO EN LOS ENCUENTROS, FOROS, TALLERES, CONVERSATORIOS Y MESAS TÉCNICAS, DE INCIDENCIA DISTRITAL QUE SE DESARROLLEN EN EL MARCO DEL PLAN DISTRITAL DE ADAPTACIÓN Y MITIGACIÓN AL CAMBIO CLIMÁTICO.</t>
  </si>
  <si>
    <t>53 de 2015</t>
  </si>
  <si>
    <t>Nicolas Pulido</t>
  </si>
  <si>
    <t>PRESTAR SUS SERVICIOS PROFESIONALES PARA APOYAR LA ELABORACIÓN Y DISEÑO CONCEPTUAL DE AGENDAS DE DIFUSIÓN Y COMUNICACIÓN ASOCIADAS A ACCIONES DE CAMBIO CLIMÁTICO PROPUESTAS EN EL MARCO DE LA PLANEACIÓN AMBIENTAL CON VISIÓN REGIONAL PARA LA ADAPTACIÓN Y MITIGACIÓN AL CAMBIO.</t>
  </si>
  <si>
    <t>31 de 2015</t>
  </si>
  <si>
    <t>Omar fernandez</t>
  </si>
  <si>
    <t>ADICIÓN Y PRORROGA No. 1 AL CONTRATO DE PRESTACIÓN DE SERVICIOS No. 219 DE 2015 CUYO OBJETO ES "PRESTAR SUS SERVICIOS PROFESIONALES PARA REALIZAR EL ANÁLISIS, SEGUIMIENTO Y REPORTE DE LOS PROCESOS DE PLANEACIÓN EN LOS COMPONENTES FÍSICOS Y PRESUPUESTALES QUE SE REQUIERAN PARA EL CUMPLIMIENTO DE LAS ACCIONES EN EL MARCO DE LA PLANIFICACIÓN TERRITORIAL DE LA ADAPTACIÓN Y LA MITIGACIÓN FRENTE AL CAMBIO CLIMÁTICO.</t>
  </si>
  <si>
    <t>Adición - Myriam León Núñez</t>
  </si>
  <si>
    <t>POLÍTICAS E INSTRUMENTOS DE PLANEACIÓN AMBIENTAL</t>
  </si>
  <si>
    <t>FORMULAR EL 100 POR CIENTO DE LAS POLÍTICAS E INSTRUMENTOS DE PLANEACIÓN AMBIENTAL PRIORIZADOS, ASÍ COMO ADELANTAR EL SEGUIMIENTO A LOS YA EXISTENTES.</t>
  </si>
  <si>
    <t>DESARROLLAR LAS ACTIVIDADES DE TRÁMITE, ARCHIVO Y SEGUIMIENTO DE LA INFORMACIÓN REQUERIDA PARA "FORMULAR EL 100% DE LAS POLÍTICAS E INSTRUMENTOS PLANEACIÓN AMBIENTAL PRIORIZADOS, ASÍ COMO ADELANTAR EL SEGUIMIENTO A LOS YA EXISTENTES".</t>
  </si>
  <si>
    <t>267 de 2015</t>
  </si>
  <si>
    <t xml:space="preserve">EDWIN MERCHÁN
</t>
  </si>
  <si>
    <t>ORIENTAR LA FORMULACIÓN Y EL SEGUIMIENTO DE LINEAMIENTOS AMBIENTALES RELACIONADOS CON EL ORDENAMIENTO TERRITORIAL E INSTANCIAS DE PLANEACIÓN AMBIENTAL PRIORIZADOS PARA EL DISTRITO CAPITAL Y LA REGIÓN.</t>
  </si>
  <si>
    <t>79 de 2015</t>
  </si>
  <si>
    <t xml:space="preserve">ÓSCAR LOZANO
</t>
  </si>
  <si>
    <t>REALIZAR ACTIVIDADES TÉCNICAS RELACIONADAS CON PROCESOS DE FORMULACIÓN, AJUSTE Y SEGUIMIENTO A INSTRUMENTOS DE PLANEACIÓN AMBIENTAL, ORDENAMIENTO AMBIENTAL DEL TERRITORIO Y GESTIÓN DEL RIESGO</t>
  </si>
  <si>
    <t>113 de 2015</t>
  </si>
  <si>
    <t xml:space="preserve">NANCY CASTELLANOS
</t>
  </si>
  <si>
    <t>DESARROLLAR ACTIVIDADES DE APOYO TÉCNICO A PROCESOS DE FORMULACIÓN, AJUSTE Y SEGUIMIENTO A INSTRUMENTOS DE PLANEACIÓN Y DE ORDENAMIENTO AMBIENTAL DEL TERRITORIO.</t>
  </si>
  <si>
    <t>204 de 2015</t>
  </si>
  <si>
    <t xml:space="preserve">GERMÁN ARÉVALO
</t>
  </si>
  <si>
    <t>ORIENTAR LA DEFINICIÓN E INCORPORACIÓN DE LINEAMIENTOS AMBIENTALES Y DE ORDENAMIENTO, PARA LA GESTIÓN DEL RIESGO A NIVEL DISTRITAL Y REGIONAL EN CONCORDANCIA CON LO DISPUESTO EN EL ACUERDO 546 DE 2013, LAS NORMAS RELACIONADAS Y DEMÁS COMPETENCIAS DE LA SECRETARIA DISTRITAL  DE AMBIENTE..</t>
  </si>
  <si>
    <t>124 de 2015</t>
  </si>
  <si>
    <t>CARLOS ALVARADO</t>
  </si>
  <si>
    <t>REALIZAR ACTIVIDADES DE APOYO TÉCNICO PARA LA INCORPORACIÓN DE LA GESTIÓN DE RIESGOS EN LA FORMULACIÓN DE INSTRUMENTOS DE PLANEACIÓN AMBIENTAL DE ACUERDO A LAS FUNCIONES DELEGADAS A LA SECRETARIA DISTRITAL DE AMBIENTE POR EL ACUERDO 546 DE 2013 Y LAS NORMAS RELACIONADAS.</t>
  </si>
  <si>
    <t>64 de 2015</t>
  </si>
  <si>
    <t xml:space="preserve">RODRIGO MOLANO
</t>
  </si>
  <si>
    <t>ADICIÓN Y PRORROGA No. 1 AL CONTRATO DE PRESTACIÓN DE SERVICIOS No. 113 DE 2015 CUYO OBJETO ES "REALIZAR ACTIVIDADES TÉCNICAS RELACIONADAS CON PROCESOS DE FORMULACIÓN, AJUSTE Y SEGUIMIENTO A INSTRUMENTOS DE PLANEACIÓN AMBIENTAL, ORDENAMIENTO AMBIENTAL DEL TERRITORIO Y GESTIÓN DEL RIESGO</t>
  </si>
  <si>
    <t>Adición - NANCY CASTELLANOS</t>
  </si>
  <si>
    <t>ADICIÓN Y PRORROGA No. 1 AL CONTRATO DE PRESTACIÓN DE SERVICIOS No. 497 DE 2015 CUYO OBJETO ES "COOPERAR EN EL DESARROLLO Y LA IMPLEMENTACIÓN DE MEDIDAS DE MITIGACIÓN Y DE ADAPTACIÓN FRENTE AL CAMBIO CLIMÁTICO, A TRAVÉS DEL SEGUIMIENTO Y LA GENERACIÓN DE INFORMES Y REPORTES RESULTANTES DE LA GESTIÓN DE DICHAS MEDIDAS Y DE LOS PROGRAMAS ESTRATÉGICOS DEL EJE DOS DEL PLAN DE DESARROLLO DISTRITAL CUYA COORDINACIÓN REPOSA EN LA SECRETARIA DISTRITAL DE AMBIENTE".</t>
  </si>
  <si>
    <t>Adición  Natalia Moreno</t>
  </si>
  <si>
    <t>APOYAR LA LABOR DE SEGUIMIENTO A LA IMPLEMENTACIÓN DE LOS PLANES AMBIENTALES LOCALES (PAL) EN EL MARCO DE LA GESTIÓN REALIZADA POR LAS COMISIONES AMBIENTALES LOCALES EN EL DISTRITO CAPITAL</t>
  </si>
  <si>
    <t>512 de 2015</t>
  </si>
  <si>
    <t xml:space="preserve">BLANCA CECILIA SEMA </t>
  </si>
  <si>
    <t>APOYAR LA REVISIÓN, CONSOLIDACIÓN Y REPORTE  DE DOCUMENTOS REQUERIDOS PARA EL CUMPLIMIENTO DE LAS ACTIVIDADES RELACIONADAS CON LA FORMULACIÓN Y SEGUIMIENTO DE POLÍTICAS E INSTRUMENTOS DE PLANEACIÓN AMBIENTAL.</t>
  </si>
  <si>
    <t>301 de 2015</t>
  </si>
  <si>
    <t>LEIDY ACUÑA</t>
  </si>
  <si>
    <t>APOYAR EL SEGUIMIENTO Y EVALUACIÓN DEL PLAN DE ACCIÓN CUATRIENAL AMBIENTAL -PACA DISTRITAL 2012-2016.</t>
  </si>
  <si>
    <t>85 de 2015</t>
  </si>
  <si>
    <t xml:space="preserve">PERLA BARÓN
</t>
  </si>
  <si>
    <t>REALIZAR EL SEGUIMIENTO Y EVALUACIÓN AL PLAN DE ACCIÓN CUATRIENAL AMBIENTAL - PACA DISTRITAL 2012-2016.</t>
  </si>
  <si>
    <t>92 de 2015</t>
  </si>
  <si>
    <t>DIANA PEÑA</t>
  </si>
  <si>
    <t>PRESTAR SUS SERVICIOS PROFESIONALES PARA APOYAR LA IMPLEMENTACIÓN DEL PLAN INSTITUCIONAL DE GESTIÓN AMBIENTAL – PIGA DE LAS ENTIDADES EN EL DISTRITO A TRAVÉS DE LA DEFINICIÓN Y SEGUIMIENTO DE INDICADORES DE ECOEFICIENCIA Y GESTIÓN AMBIENTAL.</t>
  </si>
  <si>
    <t>504 de 2015</t>
  </si>
  <si>
    <t>ÁNGELA JIMÉNEZ</t>
  </si>
  <si>
    <t>ORIENTAR LA FORMULACIÓN Y REALIZAR EL SEGUIMIENTO DEL PLAN INSTITUCIONAL DE GESTIÓN AMBIENTAL - PIGA DE LAS ENTIDADES EN EL DISTRITO CAPITAL.</t>
  </si>
  <si>
    <t>63 de 2015</t>
  </si>
  <si>
    <t>YOLANDA CORTÉS</t>
  </si>
  <si>
    <t>APOYAR LA ORIENTACIÓN CONCEPTUAL PARA LA FORMULACIÓN, AJUSTE Y/O SEGUIMIENTO DE LAS POLÍTICAS E INSTRUMENTOS DE PLANEACIÓN AMBIENTAL.</t>
  </si>
  <si>
    <t>70 de 2015</t>
  </si>
  <si>
    <t>DANIEL ALARCÓN</t>
  </si>
  <si>
    <t>04- INVESTIGACION Y ESTUDIO</t>
  </si>
  <si>
    <t>01-INVESTIGACIÓN BÁSICA APLICADA Y ESTUDIOS PROPIOS DEL SECTOR</t>
  </si>
  <si>
    <t>0130- INVESTIGACIÓN Y ESTUDIOS DE APOYO A LA GESTIÓN AMBIENTAL</t>
  </si>
  <si>
    <t>FORMULACIÓN DE PLANES DE MANEJO DE ÁREAS PROTEGIDAS PRIORIZADOS</t>
  </si>
  <si>
    <t>SELECCIÓN ABREVIADA</t>
  </si>
  <si>
    <t>1430 de 2015</t>
  </si>
  <si>
    <t>Consorcio J.A.</t>
  </si>
  <si>
    <t>DESARROLLAR 100% EL MODELO DE GESTIÓN INTERSECTORIAL EN SALUD AMBIENTAL PARA EL DISTRITO CAPITAL.</t>
  </si>
  <si>
    <t>ORIENTAR DESDE EL ENFOQUE DE SALUD AMBIENTAL, EL PROCESO DE CONCEPTUALIZACIÓN Y SEGUIMIENTO DE LOS INSTRUMENTOS DE PLANEACIÓN AMBIENTAL PRIORIZADOS</t>
  </si>
  <si>
    <t>397 de 2015</t>
  </si>
  <si>
    <t>Claudia Rodriguez</t>
  </si>
  <si>
    <t>DESARROLLAR  4 ESTUDIOS PARA DETERMINAR INSTRUMENTOS ECONÓMICOS ORIENTADOS A LA PROTECCIÓN Y CONSERVACIÓN AMBIENTAL, Y APOYAR LA COORDINACIÓN PARA SU IMPLEMENTACIÓN</t>
  </si>
  <si>
    <t>PRESTAR SERVICIOS PROFESIONALES PARA LA GENERACIÓN DE LÍNEA BASE, FORMULACIÓN,
SEGUIMIENTO Y ANÁLISIS DE VIABILIDAD DE ESTUDIOS SOBRE INSTRUMENTOS ECONÓMICOS
AMBIENTALES EN EL DC.</t>
  </si>
  <si>
    <t>20 de 2015</t>
  </si>
  <si>
    <t xml:space="preserve">Felipe Quevedo </t>
  </si>
  <si>
    <t>ADICIÓN Y PRORROGA No. 1 AL CONTRATO DE PRESTACIÓN DE SERVICIOS No. 44 DE 2015 CUYO OBJETO ES "PRESTAR SERVICIOS PROFESIONALES PARA APOYAR EL PROCESO DE  CONSOLIDACIÓN, ANÁLISIS Y REVISIÓN DE INDICADORES E INFORMACIÓN COMO INSUMO PARA LA FORMULACIÓN, Y/O  SEGUIMIENTO DE INSTRUMENTOS ECONÓMICOS AMBIENTALES  IMPLEMENTADOS O EN DESARROLLO</t>
  </si>
  <si>
    <t>44 de 2015</t>
  </si>
  <si>
    <t xml:space="preserve">Adición - Genny Sanchez </t>
  </si>
  <si>
    <t>3010/2015</t>
  </si>
  <si>
    <t xml:space="preserve"> PRESTAR SERVICIOS PROFESIONALES PARA APOYAR EL PROCESO DE  CONSOLIDACIÓN, ANÁLISIS Y REVISIÓN DE INDICADORES E INFORMACIÓN COMO INSUMO PARA LA FORMULACIÓN, Y/O  SEGUIMIENTO DE INSTRUMENTOS ECONÓMICOS AMBIENTALES  IMPLEMENTADOS O EN DESARROLLO</t>
  </si>
  <si>
    <t xml:space="preserve">Genny Sanchez </t>
  </si>
  <si>
    <t>COORDINACIÓN INTERINSTITUCIONAL PARA LA GESTIÓN AMBIENTAL</t>
  </si>
  <si>
    <t>FORTALECER EL 100% LAS INSTANCIAS DE COORDINACIÓN PARA LA GESTIÓN AMBIENTAL DISTRITAL</t>
  </si>
  <si>
    <t>PRESTAR SERVICIOS PROFESIONALES PARA APOYAR LA GESTIÓN INTERSECTORIAL DEL D.C., EN EL MARCO DE LA COMISIÓN INTERSECTORIAL PARA LA SOSTENIBILIDAD, LA PROTECCIÓN AMBIENTAL, EL ECOURBANISMO Y LA RURALIDAD DEL D.C., JUNTO CON SUS RESPECTIVAS MESAS DE TRABAJO, LAS COMISIONES INTERSECTORIALES EN LAS CUALES PARTICIPA LA SDA Y SU ENLACE CON LAS DIFERENTES DEPENDENCIAS DE LA SECRETARÍA DISTRITAL DE AMBIENTE.</t>
  </si>
  <si>
    <t>233 de 2015</t>
  </si>
  <si>
    <t>Jenifer Rodriguez</t>
  </si>
  <si>
    <t>ORIENTAR LA DEFINICIÓN E IMPLEMENTACIÓN DE ESTRATEGIAS DE DIVULGACIÓN DE LAS POLÍTICAS Y PLANES AMBIENTALES DEL DISTRITO CAPITAL, EN LAS INSTANCIAS DE PARTICIPACIÓN Y COORDINACIÓN INTERINSTITUCIONAL.</t>
  </si>
  <si>
    <t>39 de 2015</t>
  </si>
  <si>
    <t>Martha Gutierrez</t>
  </si>
  <si>
    <t>ADICIÓN Y PRORROGA No. 1 AL CONTRATO DE PRESTACIÓN DE SERVICIOS No. 265 DE 2015 CUYO OBJETO ES "PRESTAR ASISTENCIA TÉCNICA EN EL PROCESO DE FORTALECIMIENTO DE LAS INSTANCIAS DE COORDINACIÓN INTERINSTITUCIONALES PARA LA GESTIÓN AMBIENTAL DISTRITAL, A TRAVÉS DEL APOYO ORGANIZACIONAL A LAS COMISIONES INTERSECTORIALES, Y REALIZAR EL CONTROL Y SEGUIMIENTO A LOS PRODUCTOS Y/O INFORMES ENTREGABLES EN EL MARCO DE LA PLANIFICACIÓN TERRITORIAL DE LA ADAPTACIÓN Y LA MITIGACIÓN FRENTE AL CAMBIO CLIMÁTICO</t>
  </si>
  <si>
    <t>265 de 2015</t>
  </si>
  <si>
    <t>Adición - Jhon Freddy gonzalez</t>
  </si>
  <si>
    <t>PRESTAR SERVICIOS PROFESIONALES PARA FORTALECER LAS INSTANCIAS DE COORDINACIÓN A
TRAVÉS DE LOS PROCESOS DE ESTRUCTURACIÓN, CONSOLIDACIÓN Y SEGUIMIENTO DE LOS PRODUCTOS, INFORMACIÓN E INDICADORES PARA LA CONSTRUCCIÓN DE INFORMES DEL EJE 2 DEL PLAN DE DESARROLLO BOGOTÁ HUMANA</t>
  </si>
  <si>
    <t>760 de 2015</t>
  </si>
  <si>
    <t>Hernando Maldonado</t>
  </si>
  <si>
    <t>ADICIÓN Y PRORROGA No. 2 AL CONTRATO DE PRESTACIÓN DE SERVICIOS No. 53 DE 2015 CUYO OBJETO ES  "REALIZAR LABORES DE APOYO OPERATIVO EN LOS ENCUENTROS, FOROS, TALLERES, CONVERSATORIOS Y MESAS TÉCNICAS, DE INCIDENCIA DISTRITAL QUE SE DESARROLLEN EN EL MARCO DEL PLAN DISTRITAL DE ADAPTACIÓN Y MITIGACIÓN AL CAMBIO CLIMÁTICO.</t>
  </si>
  <si>
    <t>Adición  - Nicolas Pulido</t>
  </si>
  <si>
    <t>PRESTAR ASISTENCIA TÉCNICA EN EL PROCESO DE FORTALECIMIENTO DE LAS INSTANCIAS DE COORDINACIÓN INTERINSTITUCIONALES PARA LA GESTIÓN AMBIENTAL DISTRITAL, A TRAVÉS DEL APOYO ORGANIZACIONAL A LAS COMISIONES INTERSECTORIALES, Y REALIZAR EL CONTROL Y SEGUIMIENTO A LOS PRODUCTOS Y/O INFORMES ENTREGABLES EN EL MARCO DE LA PLANIFICACIÓN TERRITORIAL DE LA ADAPTACIÓN Y LA MITIGACIÓN FRENTE AL CAMBIO CLIMÁTICO</t>
  </si>
  <si>
    <t>Jhon Freddy gonzalez</t>
  </si>
  <si>
    <t>ORIENTAR LA PLANEACIÓN E IMPLEMENTACIÓN DE ACCIONES ENCAMINADAS A LA COORDINACIÓN INTERINSTITUCIONAL PARA LA TOMA DE DECISIONES DE ÍNDOLE AMBIENTAL, EN EL MARCO DEL CICLO DE POLÍTICAS PÚBLICAS Y DE LA AGENDA DE PLANIFICACIÓN E INTEGRACIÓN REGIONAL ENTRE EL SECTOR AMBIENTE DEL DISTRITO CAPITAL Y LAS DEMÁS ENTIDADES TERRITORIALES.</t>
  </si>
  <si>
    <t>68 de 2015</t>
  </si>
  <si>
    <t xml:space="preserve">Daniel Ojeda </t>
  </si>
  <si>
    <t>GESTIÓN DEL CONOCIMIENTO E INFORMACIÓN AMBIENTAL</t>
  </si>
  <si>
    <t xml:space="preserve">DIFUNDIR A 2500 USUARIOS / PROMEDIO DÍA ANUAL  INFORMACIÓN, INDICADORES, ESTADÍSTICAS Y VARIABLES AMBIENTALES A TRAVÉS DEL OBSERVATORIOS AMBIENTAL. </t>
  </si>
  <si>
    <t>520-ADQUISICIÓN DE EQUIPOS, MATERIALES, SUMINISTROS, SERVICIOS Y/O PRODUCCIÓN DE MATERIAL TÉCNICO E INFORMACIÓN BASICA SECTORIAL  PLANEACIÓN Y GESTIÓN AMBIENTAL.</t>
  </si>
  <si>
    <t>AUNAR ESFUERZOS PARA DESARROLLAR, TRANSFERIR Y GESTIONAR CONOCIMIENTO Y TECNOLOGÍA A BOGOTÁ D.C. Y A LA COMUNIDAD, SOBRE EL PROCESO DE GESTIÓN DE INFORMACIÓN, ESTADÍSTICAS E INDICADORES AMBIENTALES; COMO PRODUCTO DE LA ADMINISTRACIÓN INTEGRAL DE LA PLATAFORMA TECNOLÓGICA, LA BASE DE DATOS Y LA GESTIÓN DE CONTENIDOS DEL OBSERVATORIO AMBIENTAL DE BOGOTÁ</t>
  </si>
  <si>
    <t>Convenio 594 de 2015</t>
  </si>
  <si>
    <t>ASOCIACION COLOMBIANA DE
ORGANIZACIONES NO
GUBERNAMENTALES PARA LA
COMUNICACION VIA CORREO
ELECTRONICO</t>
  </si>
  <si>
    <t>PRESTAR SERVICIOS PROFESIONALES PARA EL PROCESO DE  CONSOLIDACIÓN, ESTRUCTURACIÓN, ALMACENAMIENTO Y DIFUSIÓN DE LOS PRODUCTOS, INDICADORES E INFORMACIÓN QUE GESTIONA REGULARMENTE LA SECRETARÍA DISTRITAL DE AMBIENTE Y EN PARTICULAR LOS PRODUCTOS MISIONALES DE LA DIRECCIÓN DE PLANEACIÓN Y SISTEMAS DE INFORMACIÓN AMBIENTAL.</t>
  </si>
  <si>
    <t>132 de 2015</t>
  </si>
  <si>
    <t xml:space="preserve">Manuel José Amaya
</t>
  </si>
  <si>
    <t>ADICIÓN Y PRORROGA No. 1 AL CONTRATO DE PRESTACIÓN DE SERVICIOS No. 132 DE 2015 CUYO OBJETO ES "PRESTAR SERVICIOS PROFESIONALES PARA EL PROCESO DE  CONSOLIDACIÓN, ESTRUCTURACIÓN, ALMACENAMIENTO Y DIFUSIÓN DE LOS PRODUCTOS, INDICADORES E INFORMACIÓN QUE GESTIONA REGULARMENTE LA SECRETARÍA DISTRITAL DE AMBIENTE Y EN PARTICULAR LOS PRODUCTOS MISIONALES DE LA DIRECCIÓN DE PLANEACIÓN Y SISTEMAS DE INFORMACIÓN AMBIENTAL.</t>
  </si>
  <si>
    <t xml:space="preserve">Adición - Manuel José Amaya
</t>
  </si>
  <si>
    <t>FORMULAR Y PONER EN MARCHA 6 PROYECTOS DEL PLAN DE INVESTIGACIÓN AMBIENTAL  DE BOGOTÁ 2012-2019</t>
  </si>
  <si>
    <t>PRESTAR LOS SERVICIOS PROFESIONALES PARA ORIENTAR LA IMPLEMENTACIÓN DE LAS DOS (2) LÍNEAS PRIORITARIAS DEL PLAN DE INVESTIGACIÓN AMBIENTAL DE BOGOTÁ D.C. 2012-2019, ASÍ COMO  LA CONSECUCIÓN DE RECURSOS TÉCNICOS Y-O FINANCIEROS DE COOPERACIÓN INTERNACIONAL, PARA LA FORMULACIÓN Y PUESTA EN MARCHA DE ALIANZAS Y-O PROYECTOS AMBIENTALES DE INVESTIGACIÓN.</t>
  </si>
  <si>
    <t>322 de 2015</t>
  </si>
  <si>
    <t>Miguel Londoño</t>
  </si>
  <si>
    <t>REALIZAR LAS ACTIVIDADES TECNICO ADMINISTRATIVAS QUE SOPORTAN LA IMPEMENTACIÓN DEL PLAN DE INVESTIGACIÓN AMBIENTAL DE BOGOTÁ D.C. 2012-2019</t>
  </si>
  <si>
    <t>34 de 2015</t>
  </si>
  <si>
    <t>Helena Vargas</t>
  </si>
  <si>
    <t>ADICIÓN Y PRÓRROGA No. 1 AL CONTTRATO DE PRESNTACIÓN DE SERVICIOS No. 070 DE 2015, CUYO OBJETO ES "APOYAR LA ORIENTACIÓN CONCEPTUAL PARA LA FORMULACIÓN, AJUSTE Y/O SEGUIMIENTO DE LAS POLÍTICAS E INSTRUMENTOS DE PLANEACIÓN AMBIENTAL".</t>
  </si>
  <si>
    <t>Adición DANIEL ALARCÓN</t>
  </si>
  <si>
    <t>ADOPTAR CRITERIOS DE ECO URBANISMO Y CONSTRUCCIÓN SOSTENIBLES E INICIAR UNA EXPERIENCIA PILOTO</t>
  </si>
  <si>
    <t>ECOURBANISMO Y CONSTRUCCIÓN SOSTENIBLE</t>
  </si>
  <si>
    <t>ESTABLECER  EL 100% DE LOS CRITERIOS DE ECOURBANISMO Y CONSTRUCCIÓN SOSTENIBLE A LAS SOLICITUDES PRESENTADAS</t>
  </si>
  <si>
    <t>APOYAR EL DESARROLLO E IMPLEMENTACIÓN, DE PROPUESTAS AMBIENTALES REGIONALES FORMULADAS DESDE LA CIUDAD Y LA REGIÓN, QUE AYUDEN A FORTALECER ACCIONES PARA EL ORDENAMIENTO Y PLANIFICACIÓN TERRITORIAL CON DIVERSOS ACTORES E INSTITUCIONES</t>
  </si>
  <si>
    <t>463 de 2015</t>
  </si>
  <si>
    <t>Liz Catherine Molina Maritnez</t>
  </si>
  <si>
    <t>SEGAE</t>
  </si>
  <si>
    <t>PRESTAR LOS SERVICIOS PROFESINALES EN EL COMPONENETE BIOCLIMÁTICO Y URBANISTICO EN PROYECTOS DE VIVIENDA E INFRAESTRUCTURA PARA ADELANTAR ACTIVIDADES RELACIONADAS CON EL ESTABLECIMIENTO DE DETERMINANTES DE COURBANISMO Y CONSTRUCCION SOSTENIBLE</t>
  </si>
  <si>
    <t>712 de 2015</t>
  </si>
  <si>
    <t>Jesús Alexander Ubaque Orjuela</t>
  </si>
  <si>
    <t>06-  GASTOS OPERATIVOS</t>
  </si>
  <si>
    <t>CONTRATAR LA PRESTACIÓN DEL SERVICIO DE TRANSPORTE TERRESTRE AUTOMOTOR ESPECIAL EN VEHÍCULOS TIPO CAMIONETA, DOBLE CABINA Y VANS, CON EL FIN DE APOYAR LAS ACTIVIDADES QUE DESARROLLA LA SECRETARIA DISTRITAL DE AMBIENTE DE ACUERDO CON LAS CARACTERÍSTICAS TÉCNICAS DEFINIDAS POR LA SECRETARIA.</t>
  </si>
  <si>
    <t>LICITACIÓN</t>
  </si>
  <si>
    <t>1162 DE 2015</t>
  </si>
  <si>
    <t> 77101600</t>
  </si>
  <si>
    <t>PRESTAR LOS SERVICIOS PROFESIONALES BRINDANDO APOYO EN LA CONSTRUCCIÓN DEL COMPONENTE AMBIENTAL PARA EL ESTABLECIMIENTO DE DETERMINANTES DE ECOURBANISMO Y CONSTRUCCIÓN SOSTENIBLE</t>
  </si>
  <si>
    <t>621 de 2015</t>
  </si>
  <si>
    <t>Edna Maritza Bedoya Grisales</t>
  </si>
  <si>
    <t>PRESTAR LOS SERVICIOS PROFESIONALES BRINDANDO APOYO EN LA CONSTRUCCIÓN DEL COMPONENTE AMBIENTAL PARA EL ESTABLECIMIENTO DE DETERMINANTES DE ECOURBANISMO Y CONSTRUCCIÓN SOSTENIBLE EN EL MARCO PROYECTO DE PLANEACIÓN AMBIENTAL CON VISIÓN REGIONAL PARA LA ADAPTACIÓN Y MITIGACIÓN AL CAMBIO CLIMÁTICO EN EL D.C</t>
  </si>
  <si>
    <t>462 de 2015</t>
  </si>
  <si>
    <t>Nancy Juliette Cruz Medina</t>
  </si>
  <si>
    <t>PRESTAR LOS SERVICIOS PROFESIONALES BRINDANDO APOYO EN EL COMPONENTE FORESTAL Y PAISAJISTICO PARA EL ESTABLECIMIENTO DE DETERMINANTES DE ECOURBANISMO Y CONSTRUCCION SOSTENIBLE EN EL MARCO DEL PROYECTO DE PLANECIÓN AMBIENTAL CON VISIÓN REGIONAL PARA LA ADAPTACIÓN Y MITIGACIÓN AL CAMBIO CLIMÁTICO EN EL D.C.</t>
  </si>
  <si>
    <t>622 de 2015</t>
  </si>
  <si>
    <t>Elizabeth Herrera Nariño</t>
  </si>
  <si>
    <t xml:space="preserve">APOYAR  EL COMPONENTE BIOCLIMÁTICO DEL URBANISMO Y LAS EDIFICACIONES PARA EL ESTABLECIMIENTO DE DETERMINANTES DE ECOURBANISMO Y CONSTRUCCIÓN SOSTENIBLE, EN EL MARCO DEL PROYECTO PLANEACIÓN AMBIENTAL CON VISIÓN REGIONAL PARA LA ADAPTACIÓN Y MITIGACIÓN AL CAMBIO CLIMÁTICO EN EL D.C.  </t>
  </si>
  <si>
    <t>643 de 2015</t>
  </si>
  <si>
    <t>Karime Yamhure Hurtado</t>
  </si>
  <si>
    <t xml:space="preserve">PRESTAR LOS SERVICIOS PROFESIONALES BRINDADO APOYO EN LA CONSTRUCCIÓN DE CRITERIOS DE ECOURBANISMO Y EDIFICACIOENS PARA EL ESTABLECIMIENTO DE DETERMINANTES DE ECOURBANISMO Y CONSTRUCCIÓN SOSTENIBLE EN EL MARCO DEL PROYECTO PLANEACIÓN AMBIENTAL CON VISIÓN REGIONAL PARA LA ADAPTACIÓN AL CAMBIO CLIMÁTICO EN EL D.C..  </t>
  </si>
  <si>
    <t>680 de 2015</t>
  </si>
  <si>
    <t>María Adela Delgado Reyes</t>
  </si>
  <si>
    <t>PRESTAR SERVICIOS PROFESIONALES EN LA ARTICULACIÓN Y CUMPLIMIENTO DE LAS ACTIVIDADES RELACIONADAS CON EL ESTABLECIMIENTO DEL 100% DE LOS CRITERIOS DE ECOURBANISMO Y COSNTRUCCIÓN</t>
  </si>
  <si>
    <t>603 de 2015</t>
  </si>
  <si>
    <t>Lilian Rocio Bernal Guerra</t>
  </si>
  <si>
    <t>AUTOGESTIÓN Y AUTORREGULACIÓN AMBIENTAL EMPRESARIAL</t>
  </si>
  <si>
    <t>VINCULAR A 2.500 EMPRESAS EN PROCESOS DE AUTOGESTIÓN Y AUTORREGULACIÓN COMO ESTRATEGIA DE MITIGACIÓN Y ADAPTACIÓN AL CAMBIO CLIMÁTICO.</t>
  </si>
  <si>
    <t>SIN EJECUTAR</t>
  </si>
  <si>
    <t xml:space="preserve">CEREMONIA PREAD </t>
  </si>
  <si>
    <t>1260 de 2015</t>
  </si>
  <si>
    <t>FERNANDO GUERRERO CARO - ceremonia pread</t>
  </si>
  <si>
    <t>ADICIÓN Y PRÓRROGA DEL CONTRATO 643 DE 2015 CON OBJETO PRESTAR LOS SERVICIOS PROFESIONALES EN LA CONSTRUCCIÓN DE CRITERIOS DE ECOURBANISMO Y EDIFICACIONES EN EL MARCO DEL PROGRAMA BOGOTÁ CONSTRUCCIÓN SOSTENIBLE.</t>
  </si>
  <si>
    <t>12 DÍAS</t>
  </si>
  <si>
    <t>KARIME YAMHURE HURTADO</t>
  </si>
  <si>
    <t>77101802 </t>
  </si>
  <si>
    <t>PRESTAR SUS SERVICIOS PROFESIONALES PARA REALIZAR AUDITORIAS AMBIENTALES DE LAS EMPRESAS PARTICIPES EN LA DECIMA  CUARTA CONVOCATORIA DEL NIVEL IV DEL PROGRAMA DE EXCELENCIA AMBIENTAL DISTRITAL PREAD</t>
  </si>
  <si>
    <t>520 de 2015</t>
  </si>
  <si>
    <t>JOHANA PEÑA GÓMEZ</t>
  </si>
  <si>
    <t>DESARROLLAR LAS ACTIVIDADES DE APOYO Y ACOMPAÑAMIENTO PARA LA IMPLEMENTACION DE SISTEMAS DE GESTION AMBIENTAL EN LAS EMPRESAS DEL NIVEL III DEL PROGRAMA DE GESTION AMBIENTAL EMPRESARIAL</t>
  </si>
  <si>
    <t>314 de 2015</t>
  </si>
  <si>
    <t>CLAUDIA VARGAS</t>
  </si>
  <si>
    <t>PRESTAR SUS SERVICIOS
PROFESIONALES PARA REALIZAR
AUDITORIAS AMBIENTALES DE LAS
EMPRESAS PARTICIPES EN LA DECIMA CUARTA CONVOCATORIA DEL NIVEL IV DEL PROGRAMA DE EXCELENCIA AMBIENTAL DISTRITAL PREAD</t>
  </si>
  <si>
    <t>1215 DE 2015</t>
  </si>
  <si>
    <t>NATHALIA SOFIA ALVAREZ OCHOA</t>
  </si>
  <si>
    <t>PRESTAR SUS SERVICIOS
PROFESIONALES PARA REALIZAR
AUDITORIAS AMBIENTALES DE LAS
EMPRESAS PARTICIPES EN LA DECIMA  CUARTA CONVOCATORIA DEL NIVEL IV DEL PROGRAMA DE EXCELENCIA AMBIENTAL DISTRITAL PREAD</t>
  </si>
  <si>
    <t>1214 DE 2015</t>
  </si>
  <si>
    <t>QUELVER YESID JIMENEZ RIAÑO</t>
  </si>
  <si>
    <t xml:space="preserve"> PRESTAR SUS SERVICIOS PROFESIONALES PARA ARTICULAR LA OPERACIÓN, DESARROLLO E IMPLEMENTACIÓN DE ACTIVIDADES RELACIONADAS CON LOS PROCESOS DE AUTOGESTIÓN Y AUTORREGULACIÓN EMPRESARIAL DEL NIVEL 1 ACERCAR, EN EL MARCO DEL PROYECTO DE PLANEACIÓN AMBIENTAL CON VISIÓN REGIONAL PARA LA ADAPTACIÓN Y MITIGACIÓN AL CAMBIO CLIMÁTICO DEL DISTRITO CAPITAL.</t>
  </si>
  <si>
    <t>1237 de 2015</t>
  </si>
  <si>
    <t>Julian Mauricio Ospina</t>
  </si>
  <si>
    <t>“PRESTAR SUS SERVICIOS PROFESIONALES PARA COORDINAR Y PLANEAR LA OPERACIÓN, DESARROLLO E IMPLEMENTACIÓN DE ACTIVIDADES RELACIONADAS CON LOS PROCESOS DE VINCULACIÓN, DIAGNÓSTICO Y ACOMPAÑAMIENTO A LAS EMPRESAS DEL PROGRAMA GAE - NIVEL I ACERCAR”.</t>
  </si>
  <si>
    <t>636 de 2015</t>
  </si>
  <si>
    <t>Lesly Adriana Suarez</t>
  </si>
  <si>
    <t>PRESTAR SUS SERVICIOS PROFESIONALES PARA APOYAR Y ARTICULAR LA OPERACION, DESARROLLO E IMPLEMENTACION DE ACTIVIDADES RELACIONADAS CON LOS PROCESOS DE VINCULACION, DIAGNOSTICO Y ACOMPAÑAMIENTO A LAS EMPRESAS DEL PROGRAMA GAE - NIVEL I ACERCAR.</t>
  </si>
  <si>
    <t>123 de 2015</t>
  </si>
  <si>
    <t>SONIA YANNETH CELY MENDEZ</t>
  </si>
  <si>
    <t>“PRESTAR SUS SERVICIOS PROFESIONALES PARA BRINDAR APOYO Y SEGUIMIENTO A LAS EMPRESAS VINCULADAS AL NIVEL II – PRODUCCIÓN SOSTENIBLE, LÍNEA DE AUTOGESTIÓN Y AUTORREGULACIÓN AMBIENTAL EMPRESARIAL”</t>
  </si>
  <si>
    <t>753 de 2015</t>
  </si>
  <si>
    <t xml:space="preserve"> Ivonne Castellanos</t>
  </si>
  <si>
    <t>PRESTAR SUS SERVICIOS PROFESIONALES PARA APOYAR Y REALIZAR LAS ACTIVIDADES DE VINCULACION, DIAGNOSTICO Y ACOMPAÑAMIENTO A LAS EMPRESAS DEL PROGRAMA GAE - NIVEL I ACERCAR.</t>
  </si>
  <si>
    <t>122 de 2015</t>
  </si>
  <si>
    <t>MARIA CRISTINA RODRIGUEZ ARIAS</t>
  </si>
  <si>
    <t>PRESTAR SUS SERVICIOS PROFESIONALES PARA REALIZAR LAS ACTIVIDADES DE VINCULACIÓN, DIAGNÓSTICO Y ACOMPAÑAMIENTO A LAS EMPRESAS DEL PROGRAMA GAE - NIVEL I ACERCAR</t>
  </si>
  <si>
    <t>362 de 2015</t>
  </si>
  <si>
    <t>GINA DANIELA PRADA MUÑOZ</t>
  </si>
  <si>
    <t>PRESTAR SUS SERVICIOS PROFESIONALES PARA COORDINAR EL DESARROLLO Y OPERACIÓN DEL NIVEL IV PROGRAMA DE EXCELENCIA AMBIENTAL DISTRITAL (PREAD) DEL PROGRAMA GAE, PARA EL RECONOCIMIENTO Y APOYO A LA AUTOGESTION AMBIENTAL DEL SECTOR EMPRESARIAL.</t>
  </si>
  <si>
    <t>280 de 2015</t>
  </si>
  <si>
    <t>MARISOL  CACERES MIRANDA</t>
  </si>
  <si>
    <t>PRESTAR SUS SERVICIOS PROFESIONALES PARA DESARROLLAR LAS ACTIVIDADES ENMARCADAS EN EL NIVEL III SISTEMAS DE GESTIÓN AMBIENTAL RELACIONADAS CON LOS PROCESOS DE AUTOGESTIÓN Y AUTORREGULACIÓN EMPRESARIAL</t>
  </si>
  <si>
    <t>797 de 2015</t>
  </si>
  <si>
    <t xml:space="preserve"> Leisly Julieth Rubiano</t>
  </si>
  <si>
    <t>PRESTAR SUS SERVICIOS PROFESIONALES PARA APOYAR EL SEGUIMIENTO A LAS ACTIVIDADES DEL NIVEL II PRODUCCIÓN SOSTENIBLE RELACIONADAS CON LOS PROCESOS DE AUTOGESTIÓN Y AUTORREGULACIÓN EMPRESARIAL.</t>
  </si>
  <si>
    <t>337 de 2015</t>
  </si>
  <si>
    <t>GERMAN DANIEL GARCÍA</t>
  </si>
  <si>
    <t>PRESTAR SUS SERVICIOS PROFESIONALES PARA APOYAR  LA EJECUCIÓN DE ACTIVIDADES RELACIONADAS CON EL DIAGNÓSTICO Y ACOMPAÑAMIENTO A LAS EMPRESAS DEL NIVEL II PRODUCCIÓN SOSTENIBLE RELACIONADAS CON LOS PROCESOS DE AUTOGESTIÓN Y AUTORREGULACIÓN EMPRESARIAL</t>
  </si>
  <si>
    <t>781 de 2015</t>
  </si>
  <si>
    <t>Alejandro Betancur Osorio</t>
  </si>
  <si>
    <t>“PRESTAR SUS SERVICIOS PROFESIONALES PARA PROMOVER PROYECTOS AMBIENTALES EN MOVILIDAD SOSTENIBLE, HUELLA DE CARBONO Y PRODUCCIÓN LIMPIA, EN EL MARCO DEL NIVEL V RED DE EMPRESAS AMBIENTALMENTE SOSTENIBLES RELACIONADAS CON LOS PROCESOS DE AUTOGESTIÓN Y AUTORREGULACIÓN EMPRESARIAL”.</t>
  </si>
  <si>
    <t>710 de 2015</t>
  </si>
  <si>
    <t>Luz Mireya Alarcon</t>
  </si>
  <si>
    <t>PRESTAR SUS SERVICIOS PROFESIONALES PARA ARTICULAR LA OPERACIÓN, DESARROLLO E IMPLEMENTACIÓN DE ACTIVIDADES RELACIONADAS CON LOS PROCESOS DE AUTOGESTIÓN Y AUTORREGULACIÓN EMPRESARIAL DEL NIVEL III SISTEMAS DE GESTIÓN AMBIENTAL.</t>
  </si>
  <si>
    <t>326 de 2015</t>
  </si>
  <si>
    <t>CRISTHIAN JAIR AVILA PINEDA</t>
  </si>
  <si>
    <t>PRESTAR SUS SERVICIOS PROFESIONALES PARA REALIZAR EL SEGUIMIENTO A LAS ACTIVIDADES DEL NIVEL III SISTEMAS DE GESTIÓN AMBIENTAL RELACIONADAS CON LOS PROCESOS DE AUTOGESTIÓN Y AUTORREGULACIÓN EMPRESARIAL</t>
  </si>
  <si>
    <t>552 de 2015</t>
  </si>
  <si>
    <t>FELIPE ANDRES ARIAS OLAYA</t>
  </si>
  <si>
    <t>796 de 2015</t>
  </si>
  <si>
    <t>Diego Fernando Rodriguez Girón</t>
  </si>
  <si>
    <t>PRESTAR SUS SERVICIOS PARA APOYAR LA GESTIÓN Y SEGUIMIENTO CONTRACTUAL EN EL PROCESO DE AUTOGESTIÓN Y AUTORREGULACIÓN AMBIENTAL EMPRESARIAL ADELANTADO POR LA SDA</t>
  </si>
  <si>
    <t>519 de 2015</t>
  </si>
  <si>
    <t>RODRIGO A. VILLAMIZAR</t>
  </si>
  <si>
    <t xml:space="preserve">“REALIZAR Y APOYAR LAS ACTIVIDADES TÉCNICAS EN EL DESARROLLO DEL PROGRAMA GESTIÓN AMBIENTAL EMPRESARIAL GAE - NIVEL I ACERCAR”. </t>
  </si>
  <si>
    <t>539 de 2015</t>
  </si>
  <si>
    <t xml:space="preserve"> Jorge Eduardo Amado Roa</t>
  </si>
  <si>
    <t>PRESTAR SUS SERVICIOS PROFESIONALES PARA APOYAR Y REALIZAR LAS ACTIVIDADES DE VINCULACIÓN, DIAGNÓSTICO Y ACOMPAÑAMIENTO A LAS EMPRESAS DEL PROGRAMA GAE - NIVEL I ACERCAR.</t>
  </si>
  <si>
    <t>121 de 2015</t>
  </si>
  <si>
    <t>NELSON DAVID MONTEJO</t>
  </si>
  <si>
    <t>CEREMONIA PREAD (LOGISTICA)</t>
  </si>
  <si>
    <t>1356 de 2015</t>
  </si>
  <si>
    <t>OPEN GROUP BTL LTDA</t>
  </si>
  <si>
    <t>PRESTAR SUS SERVICIOS PROFESIONALES PARA APOYAR LA COORDINACIÓN E IMPLEMENTACION DE PROYECTOS AMBIENTALES EN PRODUCCIÓN MÁS LIMPIA EN EL MARCO DE LA SENTENCIA DEL RÍO BOGOTÁ RELACIONADOS CON LOS PROCESOS DE AUTOGESTIÓN Y AUTORREGULACIÓN EMPRESARIAL</t>
  </si>
  <si>
    <t>798 de 2015</t>
  </si>
  <si>
    <t>Adriana Isabel Pinzn Muños - SENTECIA RIO BOGOTA</t>
  </si>
  <si>
    <t>PRESTAR SUS SERVICIOS PROFESIONALES PARA LA COORDINACIÓN E IMPLEMENTACION DE PROYECTOS AMBIENTALES EN PRODUCCIÓN MÁS LIMPIA EN EL MARCO DE LA SENTENCIA DEL RÍO BOGOTÁ, RELACIONADOS CON LOS PROCESOS DE AUTOGESTIÓN Y AUTORREGULACIÓN EMPRESARIAL</t>
  </si>
  <si>
    <t>763 de 2015</t>
  </si>
  <si>
    <t>NATALIA  MORALES NOREÑA- RIO BOGOTA</t>
  </si>
  <si>
    <t>PRESTAR SUS SERVICIOS PROFESIONALES PARA APOYAR LA OPERACIÓN, DESARROLLO E IMPLEMENTACIÓN DE ACTIVIDADES RELACIONADAS CON LA VINCULACIÓN, DIAGNÓSTICO Y ACOMPAÑAMIENTO A LAS EMPRESAS DEL PROGRAMA GAE - NIVEL I ACERCAR Y LOS DEPARTAMENTOS DE GESTIÓN AMBIENTAL</t>
  </si>
  <si>
    <t>746 de 2015</t>
  </si>
  <si>
    <t xml:space="preserve">CLAUDIA LÓPEZ </t>
  </si>
  <si>
    <t>PRESTAR SUS SERVICIOS PROFESIONALES PARA APOYAR LA PROMOCIÓN DE PROYECTOS AMBIENTALES EN MOVILIDAD SOSTENIBLE, HUELLA DE CARBONO Y PRODUCCIÓN LIMPIA, EN EL MARCO DEL NIVEL V -RED DE EMPRESAS AMBIENTALMENTE SOSTENIBLES- RELACIONADAS CON LOS PROCESOS DE AUTOGESTIÓN Y AUTORREGULACIÓN EMPRESARIAL.</t>
  </si>
  <si>
    <t>86 de 2015</t>
  </si>
  <si>
    <t>JULIANA SAAVEDRA</t>
  </si>
  <si>
    <t>“PRESTAR SUS SERVICIOS PARA DESARROLLAR LAS ACTIVIDADES LOGÍSTICAS Y DE MANEJO DE INFORMACIÓN DEL PROGRAMA GAE NIVEL I – ACERCAR Y DEPARTAMENTOS DE GESTIÓN AMBIENTAL.”</t>
  </si>
  <si>
    <t>709 de 2015</t>
  </si>
  <si>
    <t>MAURICIO SANTANA</t>
  </si>
  <si>
    <t>PRESTAR SUS SERVICIOS PROFESIONALES PARA REALIZAR LA IDENTIFICACIÓN, EVALUACIÓN Y SEGUIMIENTO A LAS EMPRESAS INSCRITAS EN EL PROGRAMA GAE - NIVEL I ACERCAR.</t>
  </si>
  <si>
    <t>126 de 2015</t>
  </si>
  <si>
    <t>MILLER ALEJANDRO CASTRO PEREZ</t>
  </si>
  <si>
    <t>DESARROLLAR LAS ACTIVIDADES TÉCNICAS QUE SE REQUIERAN EN EL PROCESO CONSOLIDACIÓN Y ADMINISTRACIÓN DE LA INFORMACIÓN AMBIENTAL QUE SE GENERA EN EL MARCO DEL PROGRAMA DE GESTIÓN AMBIENTAL EMPRESARIAL ¿ GAE- DE LA SDA</t>
  </si>
  <si>
    <t>627 de 2015</t>
  </si>
  <si>
    <t>JASON FERNANDO BOLIVAR SILVA</t>
  </si>
  <si>
    <t>3-3-1-14-02-18-0811-185</t>
  </si>
  <si>
    <t>CONCERTAR Y CONSOLIDAR 1 ACUERDO REGIONAL ECONÓMICO Y SOCIAL EN TORNO A LOS BIENES Y SERVICIOS AMBIENTALES Y LA GOBERNANZA DEL AGUA, EN CERROS ORIENTALES Y PÁRAMOS DE SUMAPAZ, GUERRERO, CHINGAZA Y GUACHENEQUE</t>
  </si>
  <si>
    <t>CIUDAD REGIÓN AMBIENTAL</t>
  </si>
  <si>
    <t>FORMULAR 4 PROYECTOS AMBIENTALES REGIONALES APROBADOS POR LAS ENTIDADES COMPETENTES DE LA REGIÓN, Y COORDINAR SU PUESTA EN MARCHA</t>
  </si>
  <si>
    <t>CONTRIBUIR A LA FORMULACIÓN E IMPLEMENTACIÓN DE PROPUESTAS AMBIENTALES, CON VISIÓN REGIONAL DE ADAPTACIÓN Y MITIGACIÓN AL CAMBIO CLIMÁTICO EN EL DISTRITO CAPITAL, QUE FORTALEZCAN LOS PROCESOS DE ORDENAMIENTO Y PLANIFICACIÓN TERRITORIAL CON DIVERSOS ACTORES E INSTITUCIONES DE CARÁCTER REGIONAL</t>
  </si>
  <si>
    <t>42 de 2015</t>
  </si>
  <si>
    <t>Jimena Cortés</t>
  </si>
  <si>
    <t xml:space="preserve"> "ADICIÓN Y PRORROGA No. 1 AL CONTRATO No. 42 DE 2015 CUYO OBJETO ES CONTRIBUIR A LA FORMULACIÓN E IMPLEMENTACIÓN DE PROPUESTAS AMBIENTALES, CON VISIÓN REGIONAL DE ADAPTACIÓN Y MITIGACIÓN AL CAMBIO CLIMÁTICO EN EL DISTRITO CAPITAL, QUE FORTALEZCAN LOS PROCESOS DE ORDENAMIENTO Y PLANIFICACIÓN TERRITORIAL CON DIVERSOS ACTORES E INSTITUCIONES DE CARÁCTER REGIONAL."</t>
  </si>
  <si>
    <t>ADICIÓN Jimena Cortes.</t>
  </si>
  <si>
    <t>ORIENTAR Y ARTICULAR LAS PROPUESTAS AMBIENTALES REGIONALES FORMULADAS DESDE LA CIUDAD Y LA REGIÓN, ENFOCADAS A LA RECUPERACIÓN Y CONSERVACIÓN DEL AMBIENTE, DESDE LA NOCIÓN DE ESTRUCTURA ECOLÓGICA REGIONAL, TENIENDO EL AGUA Y SU CICLO COMO ELEMENTO FUNDAMENTAL, INCLUYENDO LA  DENOMINADA EVALUACIÓN REGIONAL DEL AGUA.</t>
  </si>
  <si>
    <t>69 de 2015</t>
  </si>
  <si>
    <t>Oscar Pinto</t>
  </si>
  <si>
    <t>PRESTAR LOS SERVICIOS PROFESIONALES PARA DESARROLLAR, IMPLEMENTAR, COORDINAR Y GESTIONAR LOS COMPONENTES Y ACCIONES DE LOS COMITÉS: DIRECTIVO, ASESOR, ACADÉMICO Y DE COMUNICACIONES DEL EVENTO BOGOTÁ CLIMATE SUMMIT 2015</t>
  </si>
  <si>
    <t>1160 de 2015</t>
  </si>
  <si>
    <t>Eleonora Betancourt Gonzalez</t>
  </si>
  <si>
    <t>ADICIÓN Y PRORROGA No. 1 AL CONTRATO DE PRESTACIÓN DE SERVICIOS No. 62 DE 2015 CUYO OBJETO ES "REALIZAR ACTIVIDADES TÉCNICAS DE APOYO A LA PUESTA EN MARCHA DEL PLAN DISTRITAL DE ADAPTACIÓN Y MITIGACIÓN A LA VARIABILIDAD Y AL CAMBIO CLIMÁTICO".</t>
  </si>
  <si>
    <t>Adición - Luisa Ramirez</t>
  </si>
  <si>
    <t>ADICIÓN Y PRORROGA No. 1 AL CONTRATO No. 79 DE 2015 CUYO OBJETO ES "ORIENTAR LA FORMULACIÓN Y EL SEGUIMIENTO DE LINEAMIENTOS AMBIENTALES RELACIONADOS CON EL ORDENAMIENTO TERRITORIAL E INSTANCIAS DE PLANEACIÓN AMBIENTAL PRIORIZADOS PARA EL DISTRITO CAPITAL Y LA REGIÓN.</t>
  </si>
  <si>
    <t>Adición Oscar Lozano</t>
  </si>
  <si>
    <t>APOYAR LAS ACTIVIDADES DE ARTICULACIÓN EN LOS PROYECTOS QUE DEFINAN LAS ALCALDÍAS LOCALES Y LAS INSTITUCIONES DEL DISTRITO COMPETENTES, PARA EL CUMPLIMIENTO DE METAS EN EL PROGRAMA RECUPERACIÓN, REHABILITACIÓN Y RESTAURACIÓN DE LA ESTRUCTURA ECOLÓGICA PRINCIPAL Y DE LOS ESPACIOS DEL AGUA, EN EL MARCO DEL PLAN DISTRITAL DE ADAPTACIÓN Y MITIGACIÓN AL CAMBIO CLIMÁTICO</t>
  </si>
  <si>
    <t>1241 de 2015</t>
  </si>
  <si>
    <t>Carolina Martinez - Espacios del Agua</t>
  </si>
  <si>
    <t>PASANTÍA EN VIRTUD DEL CONVENIO 1287 DE 2013 PARA DESARROLLAR ACTIVIDADES DE DISEÑO DE MATERIAL AUDIVISUAL REQUERIDO POR LA SDA.</t>
  </si>
  <si>
    <t>Resolución 718</t>
  </si>
  <si>
    <t>SEGUROS DE RIESGOS
PROFESIONALES SURAMERICANA
S.A</t>
  </si>
  <si>
    <t>ADICIÓN Y PRORROGA AL CONVENIO No. 594 DE 2015 CUYO OBJETO ES "UNAR ESFUERZOS PARA DESARROLLAR, TRANSFERIR Y GESTIONAR CONOCIMIENTO Y TECNOLOGÍA A BOGOTÁ D.C. Y A LA COMUNIDAD, SOBRE EL PROCESO DE GESTIÓN DE INFORMACIÓN, ESTADÍSTICAS E INDICADORES AMBIENTALES; COMO PRODUCTO DE LA ADMINISTRACIÓN INTEGRAL DE LA PLATAFORMA TECNOLÓGICA, LA BASE DE DATOS Y LA GESTIÓN DE CONTENIDOS DEL OBSERVATORIO AMBIENTAL DE BOGOTÁ"</t>
  </si>
  <si>
    <t>ADICIÓN Y PRORROGA No. 1 AL CONTRATO DE PRESTACIÓN DE SERVICIOS No.068  DE 2015 CUYO OBJETO ES "ORIENTAR LA PLANEACIÓN E IMPLEMENTACIÓN DE ACCIONES ENCAMINADAS A LA COORDINACIÓN INTERINSTITUCIONAL PARA LA TOMA DE DECISIONES DE ÍNDOLE AMBIENTAL, EN EL MARCO DEL CICLO DE POLÍTICAS PÚBLICAS Y DE LA AGENDA DE PLANIFICACIÓN E INTEGRACIÓN REGIONAL ENTRE EL SECTOR AMBIENTE DEL DISTRITO CAPITAL Y LAS DEMÁS ENTIDADES TERRITORIALES".</t>
  </si>
  <si>
    <t xml:space="preserve"> Adición - Daniel Ojeda </t>
  </si>
  <si>
    <t>REALIZAR EL PAGO DE APORTES A RIESGOS LABORALES A LA ARL SURA PARA LOS ESTUDIANTES VINCULADOS EN VIRTUD DEL CONVENIO 1343 DE 2015</t>
  </si>
  <si>
    <t>Resolución 1577</t>
  </si>
  <si>
    <t>REALIZAR EL PAGO DE APORTES A RIESGOS LABORALES A LA ARL SURA PARA LOS ESTUDIANTES VINCULADOS EN VIRTUD DEL CONVENIO 1343 DE 2016</t>
  </si>
  <si>
    <t>ADICIÓN Y PRÓRROGA DEL CONTRATO 086 DE 2015 CUYO OBJETO ES PRESTAR SUS SERVICIOS PROFESIONALES PARA APOYAR LA PROMOCIÓN DE PROYECTOS AMBIENTALES EN MOVILIDAD SOSTENIBLE, HUELLA DE CARBONO Y PRODUCCIÓN LIMPIA, EN EL MARCO DEL NIVEL V -RED DE EMPRESAS AMBIENTALMENTE SOSTENIBLES- RELACIONADAS CON LOS PROCESOS DE AUTOGESTIÓN Y AUTORREGULACIÓN EMPRESARIAL.</t>
  </si>
  <si>
    <t>ADICIÓN Y PRÓRROGA No. 1 AL CONTTRATO DE PRESNTACIÓN DE SERVICIOS No. 267 DE 2015, CUYO OBJETO ES "DESARROLLAR LAS ACTIVIDADES DE TRÁMITE, ARCHIVO Y SEGUIMIENTO DE LA INFORMACIÓN REQUERIDA PARA "FORMULAR EL 100% DE LAS POLÍTICAS E INSTRUMENTOS PLANEACIÓN AMBIENTAL PRIORIZADOS, ASÍ COMO ADELANTAR EL SEGUIMIENTO A LOS YA EXISTENTES".</t>
  </si>
  <si>
    <t>ADICIÓN Y PRÓRROGA No. 1 AL CONTTRATO DE PRESNTACIÓN DE SERVICIOS No. 301 DE 2015, CUYO OBJETO ES "APOYAR LA REVISIÓN, CONSOLIDACIÓN Y REPORTE  DE DOCUMENTOS REQUERIDOS PARA EL CUMPLIMIENTO DE LAS ACTIVIDADES RELACIONADAS CON LA FORMULACIÓN Y SEGUIMIENTO DE POLÍTICAS E INSTRUMENTOS DE PLANEACIÓN AMBIENTAL".</t>
  </si>
  <si>
    <t>ADICIÓN Y PRÓRROGA No. 1 AL CONTRATO DE PRESNTACIÓN DE SERVICIOS No. 085 DE 2015, CUYO OBJETO ES "APOYAR EL SEGUIMIENTO Y EVALUACIÓN DEL PLAN DE ACCIÓN CUATRIENAL AMBIENTAL -PACA DISTRITAL 2012-2016".</t>
  </si>
  <si>
    <t>ADICIÓN Y PRÓRROGA No. 1 AL CONTTRATO DE PRESNTACIÓN DE SERVICIOS No. 092 DE 2015, CUYO OBJETO ES "REALIZAR EL SEGUIMIENTO Y EVALUACIÓN AL PLAN DE ACCIÓN CUATRIENAL AMBIENTAL - PACA DISTRITAL 2012-2016".</t>
  </si>
  <si>
    <t>ADICIÓN Y PRÓRROGA No. 1 AL CONTTRATO DE PRESNTACIÓN DE SERVICIOS No. 063 DE 2015, CUYO OBJETO ES "ORIENTAR LA FORMULACIÓN Y REALIZAR EL SEGUIMIENTO DEL PLAN INSTITUCIONAL DE GESTIÓN AMBIENTAL - PIGA DE LAS ENTIDADES EN EL DISTRITO CAPITAL".</t>
  </si>
  <si>
    <t xml:space="preserve">ADICIÓN Y PRÓRROGA DEL CONTRATO 539 DE 2015 CON OBJETO REALIZAR Y APOYAR LAS ACTIVIDADES TÉCNICAS EN EL DESARROLLO DEL PROGRAMA GESTIÓN AMBIENTAL EMPRESARIAL GAE - NIVEL I ACERCAR”. </t>
  </si>
  <si>
    <t>48 DÍAS</t>
  </si>
  <si>
    <t>JORGE EDUARDO AMADO ROA</t>
  </si>
  <si>
    <t>ADICIÓN Y PRORROGA No. 1 AL CONTRATO DE PRESTACIÓN DE SERVICIOS No. 397 DE 2015 CUYO OBJETO ES "ORIENTAR DESDE EL ENFOQUE DE SALUD AMBIENTAL, EL PROCESO DE CONCEPTUALIZACIÓN Y SEGUIMIENTO DE LOS INSTRUMENTOS DE PLANEACIÓN AMBIENTAL PRIORIZADOS"</t>
  </si>
  <si>
    <t>Adición- Claudia Rodriguez</t>
  </si>
  <si>
    <t>27/22015</t>
  </si>
  <si>
    <t>ADICIÓN Y PRORROGA No. 1 AL CONTRATO DE PRESTACIÓN DE SERVICIOS No. 233 DE 2015 CUYO OBJETO ES "PRESTAR SERVICIOS PROFESIONALES PARA APOYAR LA GESTIÓN INTERSECTORIAL DEL D.C., EN EL MARCO DE LA COMISIÓN INTERSECTORIAL PARA LA SOSTENIBILIDAD, LA PROTECCIÓN AMBIENTAL, EL ECOURBANISMO Y LA RURALIDAD DEL D.C., JUNTO CON SUS RESPECTIVAS MESAS DE TRABAJO, LAS COMISIONES INTERSECTORIALES EN LAS CUALES PARTICIPA LA SDA Y SU ENLACE CON LAS DIFERENTES DEPENDENCIAS DE LA SECRETARÍA DISTRITAL DE AMBIENTE.</t>
  </si>
  <si>
    <t>Adición - Jenifer Rodriguez</t>
  </si>
  <si>
    <t>ADICIÓN Y PRÓRROGA DEL CONTRATO 462 DE 2015 CON OBJETO PRESTAR LOS SERVICIOS PROFESIONALES BRINDANDO APOYO EN LA CONSTRUCCIÓN DEL COMPONENTE AMBIENTAL PARA EL ESTABLECIMIENTO DE DETERMINANTES DE ECOURBANISMO Y CONSTRUCCIÓN SOSTENIBLE EN EL MARCO PROYECTO DE PLANEACIÓN AMBIENTAL CON VISIÓN REGIONAL PARA LA ADAPTACIÓN Y MITIGACIÓN AL CAMBIO CLIMÁTICO EN EL D.C"</t>
  </si>
  <si>
    <t>13 DÍAS</t>
  </si>
  <si>
    <t>ADICIÓN Y PRÓRROGA DEL CONTRATO 621 DE 2015 CON OBJETO PRESTAR LOS SERVICIOS PROFESIONALES BRINDANDO APOYO EN LA CONSTRUCCIÓN DEL COMPONENTE AMBIENTAL PARA EL ESTABLECIMIENTO DE DETERMINANTES DE ECOURBANISMO Y CONSTRUCCIÓN SOSTENIBLE"</t>
  </si>
  <si>
    <t>23 DÍAS</t>
  </si>
  <si>
    <t>ADICIÓN Y PRÓRROGA DEL CONTRATO 603 DE 2015 CON OBJETO PRESTAR SERVICIOS PROFESIONALES EN LA ARTICULACIÓN Y CUMPLIMIENTO DE LAS ACTIVIDADES RELACIONADAS CON EL ESTABLECIMIENTO DEL 100% DE LOS CRITERIOS DE ECOURBANISMO Y COSNTRUCCIÓN"</t>
  </si>
  <si>
    <t>24 DÍAS</t>
  </si>
  <si>
    <t xml:space="preserve">ADICIÓN Y PRÓRROGA DEL CONTRATO 680 DE 2015 CON OBJETO PRESTAR LOS SERVICIOS PROFESIONALES BRINDADO APOYO EN LA CONSTRUCCIÓN DE CRITERIOS DE ECOURBANISMO Y EDIFICACIOENS PARA EL ESTABLECIMIENTO DE DETERMINANTES DE ECOURBANISMO Y CONSTRUCCIÓN SOSTENIBLE EN EL MARCO DEL PROYECTO PLANEACIÓN AMBIENTAL CON VISIÓN REGIONAL PARA LA ADAPTACIÓN AL CAMBIO CLIMÁTICO EN EL D.C."  </t>
  </si>
  <si>
    <t>18 DÍAS</t>
  </si>
  <si>
    <t>ADICIÓN Y PRÓRROGA DEL CONTRATO 123 DE 2015 CON OBJETO PRESTAR SUS SERVICIOS PROFESIONALES PARA APOYAR Y ARTICULAR LA OPERACION, DESARROLLO E IMPLEMENTACION DE ACTIVIDADES RELACIONADAS CON LOS PROCESOS DE VINCULACION, DIAGNOSTICO Y ACOMPAÑAMIENTO A LAS EMPRESAS DEL PROGRAMA GAE - NIVEL I ACERCAR".</t>
  </si>
  <si>
    <t>43 DÍAS</t>
  </si>
  <si>
    <t>ADICIÓN Y PRÓRROGA DEL CONTRATO 122 DE 2015 CON OBJETO PRESTAR SUS SERVICIOS PROFESIONALES PARA APOYAR Y REALIZAR LAS ACTIVIDADES DE VINCULACION, DIAGNOSTICO Y ACOMPAÑAMIENTO A LAS EMPRESAS DEL PROGRAMA GAE - NIVEL I ACERCAR.</t>
  </si>
  <si>
    <t>29 DÍAS</t>
  </si>
  <si>
    <t>ADICIÓN Y PRÓRROGA DEL CONTRATO 121 DE 2015 CON OBJETO PRESTAR SUS SERVICIOS PROFESIONALES PARA APOYAR Y REALIZAR LAS ACTIVIDADES DE VINCULACIÓN, DIAGNÓSTICO Y ACOMPAÑAMIENTO A LAS EMPRESAS DEL PROGRAMA GAE - NIVEL I ACERCAR.</t>
  </si>
  <si>
    <t>ADICIÓN Y PRÓRROGA DEL CONTRATO 126 DE 2015 CON OBJETO PRESTAR SUS SERVICIOS PROFESIONALES PARA REALIZAR LA IDENTIFICACIÓN, EVALUACIÓN Y SEGUIMIENTO A LAS EMPRESAS INSCRITAS EN EL PROGRAMA GAE - NIVEL I ACERCAR.</t>
  </si>
  <si>
    <t>ADICIÓN Y PRÓRROGA DEL CONTRATO 314 DE 2015 CON OBJETO DESARROLLAR LAS ACTIVIDADES DE APOYO Y ACOMPAÑAMIENTO PARA LA IMPLEMENTACION DE SISTEMAS DE GESTION AMBIENTAL EN LAS EMPRESAS DEL NIVEL III DEL PROGRAMA DE GESTION AMBIENTAL EMPRESARIAL</t>
  </si>
  <si>
    <t>38 DÍAS</t>
  </si>
  <si>
    <t>ADICIÓN Y PRÓRROGA DEL CONTRATO 326 DE 2015 CON OBJETO PRESTAR SUS SERVICIOS PROFESIONALES PARA ARTICULAR LA OPERACIÓN, DESARROLLO E IMPLEMENTACIÓN DE ACTIVIDADES RELACIONADAS CON LOS PROCESOS DE AUTOGESTIÓN Y AUTORREGULACIÓN EMPRESARIAL DEL NIVEL III SISTEMAS DE GESTIÓN AMBIENTAL.</t>
  </si>
  <si>
    <t>26 DÍAS</t>
  </si>
  <si>
    <t>ADICIÓN Y PRÓRROGA DEL CONTRATO 362 DE 2015 CON OBJETO PRESTAR SUS SERVICIOS PROFESIONALES PARA REALIZAR LAS ACTIVIDADES DE VINCULACIÓN, DIAGNÓSTICO Y ACOMPAÑAMIENTO A LAS EMPRESAS DEL PROGRAMA GAE - NIVEL I ACERCAR+K10</t>
  </si>
  <si>
    <t>19 DÍAS</t>
  </si>
  <si>
    <t>ADICIÓN Y PRÓRROGA DEL CONTRATO 280 DE 2015 CON OBJETO PRESTAR SUS SERVICIOS PROFESIONALES PARA COORDINAR EL DESARROLLO Y OPERACIÓN DEL NIVEL IV PROGRAMA DE EXCELENCIA AMBIENTAL DISTRITAL (PREAD) DEL PROGRAMA GAE, PARA EL RECONOCIMIENTO Y APOYO A LA AUTOGESTION AMBIENTAL DEL SECTOR EMPRESARIAL.</t>
  </si>
  <si>
    <t>1 MES Y 3 DÍAS</t>
  </si>
  <si>
    <t>ADICIÓN Y PRÓRROGA DEL CONTRATO 337 DE 2015 CON OBJETO PRESTAR SUS SERVICIOS PROFESIONALES PARA APOYAR EL SEGUIMIENTO A LAS ACTIVIDADES DEL NIVEL II PRODUCCIÓN SOSTENIBLE RELACIONADAS CON LOS PROCESOS DE AUTOGESTIÓN Y AUTORREGULACIÓN EMPRESARIAL.</t>
  </si>
  <si>
    <t>ADICIÓN Y PRÓRROGA DEL CONTRATO 519 DE 2015 CON OBJETO PRESTAR SUS SERVICIOS PARA APOYAR LA GESTIÓN Y SEGUIMIENTO CONTRACTUAL EN EL PROCESO DE AUTOGESTIÓN Y AUTORREGULACIÓN AMBIENTAL EMPRESARIAL ADELANTADO POR LA SDA</t>
  </si>
  <si>
    <t>25 DÍAS</t>
  </si>
  <si>
    <t>Adición y prórroga del contrato 463 de 2015 con objeto Apoyar en la recepción y manejo de información relacionada con la adopción de criterios de ecourbanismo y construcción sostenibles,en el marco del proyecto de planeación ambiental con visión regional para adaptación y mitigación al cambio climatico en el Distrito Capital</t>
  </si>
  <si>
    <t>1 mes</t>
  </si>
  <si>
    <t>ADICIÓN Y PRÓRROGA DEL CONTRATO 520 CON OBJETO DESARROLLAR LAS ACTIVIDADES TÉCNICAS Y LOGÍSTICAS EN EL DESARROLLO DEL PROGRAMA DE GESTIÓN AMBIENTAL EMPRESARIAL (GAE) - NIVEL IV PROGRAMA DE EXCELENCIA AMBIENTAL DISTRITAL (PREAD)</t>
  </si>
  <si>
    <t>ADICIÓN Y PRÓRROGA DEL CONTRATO 552 DE 2015 CON OBJETO PRESTAR SUS SERVICIOS PROFESIONALES PARA REALIZAR EL SEGUIMIENTO A LAS ACTIVIDADES DEL NIVEL III SISTEMAS DE GESTION AMBIENTAL RELACIONADAS CON LOS PROCESOS DE AUTOGESTION Y AUTOREGULACION EMPRESARIAL</t>
  </si>
  <si>
    <t>Adición y prórroga del contrato 627 de 2015 con objeto Desarrollar las actividades tecnicas que se requieran en el proceso consolidación y administracion de la información ambiental que se generá en el marco del programa de Gestión Ambiental Empresarial - GAE - de la SDA.</t>
  </si>
  <si>
    <t>ADICIÓN Y PRÓRROGA DEL CONTRATO 710 DE 2015 CON OBJETO PRESTAR SUS SERVICIOS PROFESIONALES PARA PROMOVER PROYECTOS AMBIENTALES EN MOVILIDAD SOSTENIBLE, HUELLA DE CARBONO Y PRODUCCIÓN LIMPIA, EN EL MARCO DEL NIVEL V RE DE EMPRESAS AMBIENTALMENTE SOSTENIBLES RELACIONADAS CON LOS PROCESOS DE AUTOGESTIÓN Y AUTOREGULACIÓN EMPRESARIAL</t>
  </si>
  <si>
    <t>LUZ MIREYA ALARCON GUEVARA</t>
  </si>
  <si>
    <t>ADICIÓN Y PRÓRROGA DEL CONTRATO 709 DE 2015 CON OBJETO PRESTAR SUS SERVICIOS PARA DESARROLLAR LAS ACTIVIDADES LOGISTICAS Y DE MANEJO DE LA INFORMACION DEL PROGRAMA GAE NIVEL 1 ACERCAR Y DEPARTAMENTOS DE GESTION AMBIENTAL</t>
  </si>
  <si>
    <t>Adición y prórroga del contrato con objeto Prestar sus servicios profesionales para hacer seguimiento a las empresas vinculadas al Nivel II - Producción sostenible, línea de autogestión y autorregulación ambiental empresarial.</t>
  </si>
  <si>
    <t xml:space="preserve">IVONNE CASTELLANOS </t>
  </si>
  <si>
    <r>
      <rPr>
        <b/>
        <sz val="11"/>
        <rFont val="Arial"/>
        <family val="2"/>
      </rPr>
      <t>MISIÓN</t>
    </r>
    <r>
      <rPr>
        <sz val="11"/>
        <rFont val="Arial"/>
        <family val="2"/>
      </rPr>
      <t xml:space="preserve">:En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 
</t>
    </r>
    <r>
      <rPr>
        <b/>
        <sz val="11"/>
        <rFont val="Arial"/>
        <family val="2"/>
      </rPr>
      <t>VISIÓN</t>
    </r>
    <r>
      <rPr>
        <sz val="11"/>
        <rFont val="Arial"/>
        <family val="2"/>
      </rPr>
      <t>: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</si>
  <si>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r>
      <rPr>
        <b/>
        <sz val="11"/>
        <rFont val="Arial"/>
        <family val="2"/>
      </rPr>
      <t>Maria Susana Muhamad Gonzalez</t>
    </r>
    <r>
      <rPr>
        <sz val="11"/>
        <rFont val="Arial"/>
        <family val="2"/>
      </rPr>
      <t xml:space="preserve">
 Secretaria Distrital de Ambiente
Tel: 3778845</t>
    </r>
  </si>
  <si>
    <t>“PRESTAR SUS SERVICIOS PROFESIONALES PARA ARTICULAR LA OPERACIÓN, DESARROLLO E IMPLEMENTACIÓN DE ACTIVIDADES RELACIONADAS CON LOS PROCESOS DE AUTOGESTIÓN Y AUTORREGULACIÓN EMPRESARIAL DEL NIVEL II -  PRODUCCIÓN SOSTENIBLE”.</t>
  </si>
  <si>
    <t>COMRPOMETIDO</t>
  </si>
  <si>
    <t>No de Proceso</t>
  </si>
  <si>
    <t>CONTRATO</t>
  </si>
  <si>
    <t>3-3-1-14-02-17-0821-179</t>
  </si>
  <si>
    <t>RECUPERACIÓN ECOLÓGICA Y PAISAJÍSTICA DE 57 KM. DE RONDAS Y ZMPA DE LAS MICROCUENCAS DE LOS RÍOS FUCHA, SALITRE, TUNJUELO Y TORCA</t>
  </si>
  <si>
    <t>LÍNEA 1: GESTIÓN EN EL SISTEMA HÍDRICO DEL DISTRITO CAPITAL</t>
  </si>
  <si>
    <t>APOYAR LA GESTIÓN EN 28 HECTÁREAS PARA LA ADQUISICIÓN Y/O SANEAMIENTO PREDIAL DE LAS RONDAS HIDRÁULICAS Y/O ZMPA DE TRAMOS DE SUBUNIDADES DE SUBCUENCAS URBANAS.</t>
  </si>
  <si>
    <t xml:space="preserve">03-GASTOS DE PERSONAL </t>
  </si>
  <si>
    <t>090-PERSONAL CONTRATADO PARA LA RESTAURACIÓN, CONSERVACIÓN, MANEJO Y USO SOSTENIBLE DE LOS ECOSISTEMAS URBANOS, DE LAS ÁREAS RURALES Y PARA LA GESTIÓN DEL RIESGO EN EL DISTRITO CAPITAL.</t>
  </si>
  <si>
    <t xml:space="preserve">PRESTAR SUS SERVICIOS PROFESIONALES PARA APOYAR JURÍDICAMENTE EL PROCESO DE GESTIÓN PREDIAL DE SUELOS
CLASIFICADOS COMO PARTE DE SISTEMA HIDRÍCO Y DEMÁS ZONAS QUE PERTENEZCAN A LA ESTRUCTURA ECOLÓGICA PRINCIPAL
</t>
  </si>
  <si>
    <t>41-PLUSVALIA</t>
  </si>
  <si>
    <t>PRESTAR SUS SERVICIOS PROFESIONALES PARA APOYAR TECNICAMENTE EL PROCESO DE EGSTIÓN PREDIAL DE SUELOS CLASIFICADOS COMO PARTE DEL SISTEMA HIDRICO Y DEMAS ZONAS QUE PERTENEZCAN A LA ESTRUCTURA ECOLOGICA PRINCIPAL</t>
  </si>
  <si>
    <t>GENERAR EN 234,30 HECTÁREAS PROCESOS DE RECUPERACIÓN, REHABILITACIÓN, RESTAURACIÓN Y/O CONSERVACIÓN DE LAS ZONAS DE RONDA HIDRÁULICA Y/O ZMPA DE TRAMOS DE QUEBRADAS.</t>
  </si>
  <si>
    <t>0091 - RESTAURACIÓN, REHABILITACIÓN, RECUPERACIÓN Y REFORESTACIÓN ECOLÓGICA  DE LA ESTRUCTURA ECOLÓGICA PRINCIPAL, LAS ÁREAS PROTEGIDAS,  EL SISTEMA HÍDRICO DISTRITAL,  ZONAS DE RIESGO NO MITIGABLE, Y/O OTRAS ÁREAS.</t>
  </si>
  <si>
    <t>JUSTIFICACIÓN PARA ADICIÓN 1 Y PRORROGA No 1  AL CONVENIO DE ASOCIACIÓN No 1525 DE 29 DE DICIEMBRE DE 2014 CELEBRADO ENTRE LA SECRETARIA DISTRITAL DE AMBIENTE Y LA COORPORACIÓN SUAN HISCA CUYO OBJETO ES " AUNAR RECURSOS TECNICOS , ADMINISTRATIVOS Y FINANCIEROS PARA DESARROLLAR ACCIONES DE MANEJO Y MANTENIMIENTO PARA LA RESTAURACIÓN Y CONSERVACIÓN DE LOS ECOSISTEMAS URBANOS Y DE LAS AREAS RURALES DEL DISTRITO CAPITAL , MEDIANTE LA FORMACIÓN DE VIGIAS DEL AGUA</t>
  </si>
  <si>
    <t>ADICIÓN CONTRATACIÓN DIRECTA</t>
  </si>
  <si>
    <t>27- FONDO CUENTA FINANCIACIÓN PGA</t>
  </si>
  <si>
    <t>AUNAR RECURSOS TÉCNICOS, ADMINISTRATIVOS Y FINANCIEROS PARA IMPLEMENTAR Y MANTENER  PROCESOS DE  RESTAURACIÓN ECOLÓGICA PARTICIPATIVA DE LOS ESPACIOS DEL AGUA Y AREAS DE INTERES AMBIENTAL , MEDIANTE LA FORMACIÓN DE VIGIAS DE RESTAURACIÓN , COMO PARTE DEL ESQUEMA DE RECUPERACIÓN INTEGRAL DE LOS ESPACIOS DEL AGUA Y EL SUELO DE PROTECCION EN EL DISTRITO CAPITAL</t>
  </si>
  <si>
    <t>CONVENIO CONTRATACION DIRECTA</t>
  </si>
  <si>
    <t>IMPLEMENTACIÓN DE SENDEROS PARA HABILITACIÓN DE ESPACIO PUBLICO EN LAS QUEBRADAS GESTIONADAS PARA SU RECUPERACIÓN INTEGRAL</t>
  </si>
  <si>
    <t>3-3-1-14-02-17-0821-180</t>
  </si>
  <si>
    <t>ADECUAR 14 KILOMETROS  DEL BORDE DE CERROS ORIENTALES</t>
  </si>
  <si>
    <t>LÍNEA 2: GESTIÓN EN EL SISTEMA OROGRÁFICO DEL DISTRITO CAPITAL</t>
  </si>
  <si>
    <t>INTERVENIR 14 KILÓMETROS DEL CORREDOR ECÓLOGICO DE CERROS ORIENTALES</t>
  </si>
  <si>
    <t>AUNAR ESFUERZOS TECNICOS ADMINISTRATIVOS Y ECONOMICOS PARA FORTALECER EL PROCESO DE RECUPERACIÓNINTEGRAL MEDIANTE ACCIONES OPERATIVAS DE LAS QUEBRADAS PADRE DE JESUS, MOCHON DEL DIABLO Y SAN BRUNO PERTENECIENTEA CUENCA DEL RIO FUCHA.</t>
  </si>
  <si>
    <t>IMPLEMENTACIÓN DE OBRAS HIDRAULICAS PARA RECONEXIÓN DE LA QUEBRADA AGUAS CALIENTES CON EL HUMEDAL DE TORCA</t>
  </si>
  <si>
    <t>INTERVENTORÍA IMPLEMENTACIÓN DE OBRAS HIDRAULICAS PARA RECONEXIÓN DE LA QUEBRADA AGUAS CALIENTES CON EL HUMEDAL DE TORCA</t>
  </si>
  <si>
    <t>CONCURSO DE MÉRITOS</t>
  </si>
  <si>
    <t>PRESTAR LOS SERVICIOS PROFESIONALES EN LA PLANEACIÓN,
GESTIÓN, SEGUIMIENTO Y EVALUACIÓN DE LOS PROCESOS DE RECUPERACIÓN, REHABILITACIÓN, RESTAURACIÓN Y PROTECCIÓN DE ECOSISTEMAS EN EL SUELO DE PROTECCION DEL DISTRITO CAPITAL, CON ESPECIAL ENFASIS EN ESPACIOS DEL AGUA</t>
  </si>
  <si>
    <t xml:space="preserve">PRESTAR LOS SERVICIOS PROFESIONALES PARA APOYAR EL
DESARROLLO DE ACTIVIDADES RELACIONADAS CON LA
RECUPERACIÓN, REHABILITACIÓN, RESTAURACIÓN Y/O CONSERVACIÓN DE QUEBRADAS Y OTRAS ÁREAS
PRIORIZADAS EN SUELO DE PROTECCIÓN
</t>
  </si>
  <si>
    <t>PRESTAR LOS SERVICIOS PROFESIONALES EN EL APOYO A LA
COORDINACIÓN DE LOS PROCESOS DE RESTAURACIÓN, REHABILITACIÓN Y RECUPERACIÓN DE LA ESTRUCTURA ECOLÓGICA PRINCIPAL CON ÉNFASIS EN EL SISTEMA HIDRICO</t>
  </si>
  <si>
    <t>PRESTAR LOS SERVICIOS PROFESIONALES PARA DELANTAR ACTIVIDADES DE PLANIFICACIÓN Y SEGUIMIENTO TECNICO A LOS PORCESOS DE RESTAURACIÓN ECOLOGICA RECUPERACIÓN Y/O REHABILITACIÓN AMBIENTAL QUE SE DESARROLLAN EN LOS ECOSISTEMAS Y AREAS DE INTERES AMBIENTAL EN LA ZONA RURAL Y URBANA CON ENFAISI EN LOS ESPACIOS DEL AGUA</t>
  </si>
  <si>
    <t>RECUPERACIÓN ECOLÓGICA PARTICIPATIVA  DE 520 HECTÁREAS EN SUELO DE PROTECCIÓN.</t>
  </si>
  <si>
    <t>FORTALECER Y/O CONSTRUIR 4 VIVEROS PARA LA PRODUCCIÓN DE MATERIAL VEGETAL POR TIPO DE ECOSISTEMA REPRESENTATIVO EN EL DISTRITO CAPITAL.</t>
  </si>
  <si>
    <t>PRESTAR LOS SERVICIOS PROFESIONALES EN LA  PRIORIZACIÓN, DISEÑO, IMPLEMENTACIÓN, MONITOREO, ACOMPAÑAMIENTO Y SEGUIMIENTO DE PROCESOS DE REHABILITACIÓN, RESTAURACIÓN Y/O CONSERVACIÓN DE ECOSISTEMAS QUE HACEN PARTE DE LA ESTRUCTURA ECOLÓGICA PRINCIPAL DEL DISTRITO CAPITAL”</t>
  </si>
  <si>
    <t>PRESTAR LOS SERVICIOS PROFESIONALES PARA REALIZAR ACTIVIDADES RELACIONADAS CON LA PRIORIZACIÓN,, IMPLEMENTACIÓN, MONITOREO, ACOMPAÑAMIENTO Y SEGUIMIENTO DE PROCESOS DE REHABILITACIÓN, RESTAURACIÓN Y/O CONSERVACIÓN DE ECOSISTEMAS QUE HACEN PARTE DE LA ESTRUCTURA ECOLÓGICA PRINCIPAL DEL DISTRITO CAPITAL”</t>
  </si>
  <si>
    <t>PRESTAR LOS SERVICIOS PROFESIONALES EN LA FORMULACIÓN CONCEPTUAL Y METODOLOGICA DE LOS TRATAMIENTOS PARA EL CUMPLIMIENTO DE LAS ACCIONES DE RESTAURACIÓN ECOLOGICA DE RECUPERACIÓN Y/O CONSERVA CIÓN DE ECOSISTEMAS QUE HACEN PARTE DE LA ESTRUCTURA ECOLOGICA PRINCIPAL DEL DISTRITO CAPITAL CON ESPECIAL ENFASIS EN LOS ESPACIOS DEL AGUA</t>
  </si>
  <si>
    <t>PRESTAR LOS SERVICIOS PROFESIONALES  EN EL APOYO AL SEGUIMIENTO Y ACOMPAÑAMIENTO A LOS PROCESOS DE RESTAURACIÓN , REHABILITACIÓN Y RECUPERACIÓN QUE ADELANTA LA SECRETARIA DISTRITAL DE AMBIENTE EN LOS ECOSISTEMAS Y AREAS DE INTERES AMBINETAL EN ZONA RURAL Y URBANA CON ENFASIS EN LOS ESPACIOS DEL AGUA.</t>
  </si>
  <si>
    <t>PRESTAR LOS SERVICIOS PROFE SIOANLES EN EL APOYO AL SEGUIMIENTO Y ACOMPAÑAMIENTO A LOS PROCESOS DE ERSTAURACIÓN , REHABILITACIÓN Y RECUPERACIÓN QUE ADELANTA LA SECRETARIA DISTRITAL DE AMBIENTE EN LOS ECOSISTEMAS Y AREAS DE INTERES AMBINETAL EN ZONA RURAL Y URBANA CON ENFASIS EN LOS ESPACIOS DEL AGUA</t>
  </si>
  <si>
    <t>PRESTAR LOS SERVICIOS PROFESIONALES PARA ADELANTAR LA GESTION SOCIOAMBIENTAL NECESARIA PARA FACILITAR LOS PROCESOS DE DISEÑO E IMPLEMENTACION DE ACCIONES PARA LA RECUPERACION INTEGRAL DE QUEBRADAS PRIORIZADAS.</t>
  </si>
  <si>
    <t>PRESTAR LOS SERVICIOS PROFESIONALES EN LA PLANEACIÓN, GESTIÓN, SEGUIMIENTO Y EVALUACIÓN DE PROPUESTAS, PROYECTOS E INICIATIVAS RELACIONADAS CON LA ESTRUCTURA ECOLÓGICA PRINCIPAL DEL DISTRITO CAPITAL, CON ÉNFASIS EN LOS CORREDORES ECOLÓGICOS DE RONDA.</t>
  </si>
  <si>
    <t>PRESTAR LOS SERVICIOS PROFESIONALES PARA ADELANTAR ACCIONES SOCIAMBIENTALES Y DE COMUNICACIONES EN LA RECUPERACIÓN ECOLOGICA DE LAS AREAS DEGRADADAS Y PRIORIZADAS EN LA ESTRUCTURA ECOLOGICA PRINCIPAL</t>
  </si>
  <si>
    <t>PRESTAR LOS SERVICIOS PROFESIONALES EN LA PLANEACIÓN,
GESTIÓN, SEGUIMIENTO Y EVALUACIÓN DE PROPUESTAS, PROYECTOS, E INICIATIVAS RELACIONADAS CON LA
ESTRUCTURA ECOLÓGICA PRINCIPAL DEL DISTRITO CAPITAL, CON ÉNFASIS EN LOS CORREDORES ECOLÓGICOS DE RONDA</t>
  </si>
  <si>
    <t>PRESTAR APOYO EN LA REALIZACIÓN DE ACTIVIDADES DE APOYO DOCUMENTAL RELACIONADAS CON LOS INFORMES Y/O CONCEPTOS TECNICOS DE LA ESTRUCTURA ECOLOGICA PRINCIPAL CON ENFASIS EN EL SISTEMA HIDRICO</t>
  </si>
  <si>
    <t xml:space="preserve">PRESTAR LOS SERVICIOS PROFESIONALES PARA IDENTIFICAR Y
ANALIZAR LAS PROBLEMÁTICAS RELACIONADAS CON IMPACTOS
AMBIENTALES QUE AFECTEN LOS PROCESOS DE CONSERVACIÓN,
RECUPERACIÓN, REHABILITACIÓN Y/O  RESTAURACIÓN EN LA ESTRUCTURA ECOLÓGICA PRINCIPAL, CON ÉNFASIS EN EL SISTEMA HÍDRICO DEL D.C.
</t>
  </si>
  <si>
    <t>PRESTAR LOS SERVICIOS PROFESIONALES PARA BRINDAR ORIENTACIÓN JURÍDICO – AMBIENTALES EN RELACIÓN CON LAS PROPUESTAS, PROYECTOS, E INICIATIVAS RELACIONADAS CON LA ESTRUCTURA ECOLÓGICA PRINCIPAL DEL DISTRITO CAPITAL, CON ÉNFASIS ESPECIAL EN LOS CORREDORES ECOLÓGICOS DE RONDA</t>
  </si>
  <si>
    <t>PRESTAR LOS SERVICIOS PROFESIONALES PARA LA IDENTIFICACIÓN Y ANÁLISIS DE LOS ASPECTOS GEOTECNICOS Y FISICOS REQUERIDOS PARA EL ALINDERAMIENTO, RECUPERACIÓN, MANEJO Y ADMINISTRACIÓN DE LA ESTRUCTURA ECOLÓGICA PRINCIPAL DEL DC CON ÉNFASIS EN CORREDORES ECOLÓGICOS DE RONDA</t>
  </si>
  <si>
    <t>PRESTAR LOS SERVICIOS PROFESIONALES PARALA IDENTIFICACIÓN Y ANALISIS DE LOS ASPECTOS GEOSFERICOS REQUERIDOS PARA EL ALINDERAMIENTO , RECUPERACIÓN , MANEJO , CONSERVACIÓN Y ADMINISTRA CIÓN DE LA ESTRUCTURA ECOLOGICA PRINCIPAL DEL DC CON ENFASIS EN CORREDORES ECOLOGICOS DE RONDA</t>
  </si>
  <si>
    <t xml:space="preserve">PRESTAR LOS SERVICIOS PROFESIONALES PARA REALIZAR
ACTIVIDADES RELACIONADAS CON EL ANÁLISIS DE FLORA Y FAUNA DE LAS ÁREAS DE ESPECIAL IMPORTANCIA ECOSÍSTEMICA EN EL DISTRITO CAPITAL Y EL SEGUIMIENTO A LA ELABORACIÓN DE CONCEPTOS O DOCUMENTOS TÉCNICOS
</t>
  </si>
  <si>
    <t xml:space="preserve">SALDO PROCESO 27 - PRESTAR LOS SERVICIOS PROFESIONALES PARA REALIZAR ACTIVIDADES RELACIONADAS CON EL ANÁLISIS DE FLORA Y FAUNA DE LAS ÁREAS DE ESPECIAL IMPORTANCIA
ECOSÍSTEMICA EN EL DISTRITO CAPITAL Y EL SEGUIMIENTO A LA
ELABORACIÓN DE CONCEPTOS O DOCUMENTOS TÉCNICOS
</t>
  </si>
  <si>
    <t>PRESTAR LOS SERVICIOS PROFESIONALES EN LA VALORACIÓN DE ATRIBUTOS ECOLOGICOS , FUNCIONALIDAD ECOSISTEMICA Y EVALUACIÓN AMBIENTAL EN LA ESTRUCTURA ECOLOGICA PRINCIPAL DEL DISTRITO CAPITAL CON ENFA SIS EN CORREDORES ECOLOGICOS DE RONDA</t>
  </si>
  <si>
    <t>PRESTAR LOS SERVICIOS PROFESIONALES PARA APOYAR DESDE EL COMPONENTE HIDROLÓGICO E HIDRAULICO, LAS ACCIONES RELACIONADAS CON ALINDERACIÓN, CONSERVACIÓN, RESTAURACIÓN, RECUPERACIÓN, REHABILITACIÓN, MANEJO Y ADMINISTRACIÓN, QUE SE REQUIERAN EN LA GESTIÓN AMBIENTAL EN LA ESTRUCTURA ECOLÓGICA PRINCIPAL DEL DISTRITO CAPITAL</t>
  </si>
  <si>
    <t>PRESTAR LOS SERVICIOS PROFESIONALES PARA APOYAR DESDE EL COMPONENTE HIDROLÓGICO E HIDRAULICO , LAS ACCIONES RELACIONADAS CON ALINDERACIÓN, CONSERVACIÓN, RESTAURACIÓN, RECUPERACIÓN, REHABILITACIÓN, MANEJO Y ADMINISTRACIÓN, QUE SE REQUIERAN EN LA GESTIÓN AMBIENTAL EN LA ESTRUCTURA ECOLÓGICA PRINCIPAL DEL DISTRITO CAPITAL</t>
  </si>
  <si>
    <t>PRESTAR LOS SERVICIOS PROFESIONALES PARA REALIZAR LOS ANALISIS ESTRUCTURALES REQUERIDOS PARA LOS PROYECTOS DE ALINDERACIÓN DE CUERPOS DE AGUA Y GESTIÓN PARA LA CONSERVACIÓN, RECUPERACIÓN Y MANEJO DE LA ESTRUCTURA ECOLÓGICA PRINCIPAL DEL DISTRITO CAPITAL, CON ENFASIS EN CORREDORES ECOLOGICOS DE RONDA</t>
  </si>
  <si>
    <t>GESTIONAR EN 520 HECTÁREAS DE SUELO DE PROTECCIÓN, SU RECUPERACIÓN, REHABILITACIÓN Y/O RESTAURACIÓN.</t>
  </si>
  <si>
    <t xml:space="preserve">PRESTAR LOS SERVICIOS PROFESIONALES EN LA ELABORACIÓN
DE LOS CONCEPTOS TÉCNICOS DE SOPORTE PARA EXPEDIR EL
CERTIFICADO ESTADO DE CONSERVACIÓN AMBIENTAL (CECA) Y
APOYAR LA EVALUACIÓN DE CONDICIONES ECOLÓGICAS EN LA
ESTRUCTURA ECOLÓGICA PRINCIPAL DEL D.C
</t>
  </si>
  <si>
    <t xml:space="preserve">PRESTAR LOS SERVICIOS PROFESIONALES PARA LA EVALUACIÓN
TÉCNICA DE SOPORTE PARA LA EXPEDICIÓN DEL CERTIFICADO DE
ESTADO DE CONSERVACIÓN AMBIENTAL (CECA)
</t>
  </si>
  <si>
    <t>PRESTAR SUS SREVICIOS PROFESIONALES DE ACOMPAÑAMIENTO Y APOYO JURIDICO EN LA ETAPA PRECONTRACTUAL Y CONTRACTUAL DE CONTRATOS REALIZADOS PARA LA GESTIÓN AMBINETAL EN EL DISTRITO CAPÍTAL CON ENFASIS EN LAS ACCIONES DE RECUPERACIÓN , REHABILITACIÓN , RESTAURACIÓN Y/O CONSERVACIÓN</t>
  </si>
  <si>
    <t>PRESTAR SUS SERVICIOS PROFESIONALES DE ACOMPAÑAMIENTO Y APOYO JURIDICO EN LOS PROCESOS CONTRACTUALES Y PRECONTRACTUALES PARA EL FORTALECIMIENTO DE LA GESTIÓN AMBIENTAL EN LEL MARCO DE LA RESTAURACIÓN , CONSERVA CIÓN , MANEJO Y USO SOSTENIBLE DE LA ESTRUCTURA ECOLOGICA PRINCIPAL Y LOS ESPACIOS DEL AGUA EN EL DISTRITO CAPITAL</t>
  </si>
  <si>
    <t>PRESTAR SUS SERVICIOS PROFESIONALES DE ACOMPAÑAMIENTO Y APOYO JURÍDICO EN LOS PROCESOS CONTRACTUALES Y PRECONTRACTUALES PARA EL FORTALECIMIENTO DE LA GESTIÓN AMBIENTAL, EN EL MARCO DE LA RESTAURACIÓN, CONSERVACIÓN, MANEJO Y USO SOSTENIBLE DE LA ESTRUCTURA ECOLÓGICA PRINCIPAL Y LOS ESPACIOS DEL AGUA EN EL DISTRITO CAPITAL</t>
  </si>
  <si>
    <t>PRESTAR SUS SERVICIOS PROFESIONALES DE ACOMPAAÑAMIENTO Y APOYO JURIDICO, ASI COMO ADELANTAR PROCESOS SANCIONATORIOS DE LOS RPOCESOS CONTRACTUALES QUE SE DERIVEN DEL FORTALECIMIENTO DE LA GESTION AMBIENTALEN EL MARCO DE LA RESTAURACIÓN, CONSERVACIÓN , MANEJO Y USO SOSTENIBLE DE LA ESTRUCTURA ECOLOGICA PRINCIPAL Y LOS EPSACIOS DEL AGUA EN EL DISTRITO CAPITAL</t>
  </si>
  <si>
    <t>PRESTAR LOS SERVICIOS PROFESIONALES PARA ASESORAR A LA SECRETARIA DISTRITAL DE AMBIENTE EN LA COORDINACIÓN
INTERINSTITUCIONAL E INTERSECTORIAL NECESARIA PARA EL
DESARROLLO DEL PLAN DISTRITAL DEL AGUA.</t>
  </si>
  <si>
    <t>PRESTAR LOS SERVICIOS PROFESIONALES PARA GENERAR, ORIENTAR Y ACOMPAÑAR LOS DISEÑOES E IMPLEMENTACIÓN DE OBRAS RELACIONADAS CON LA EJECUCIÓN DEL PORGRAMA DEL AGUA EN EL MARCO DE LA RECUPERACIÓN , REHABILITACIÓN , RESTAURACIÓN Y O CONSERVACIÓN DE LAS ZONAS DE RONDA HIDRAULICA Y/O ZMPA DE TRAMOS DE QUEBRADAS</t>
  </si>
  <si>
    <t>PRESTAR LOS SERVICIOS PROFESIONALES PAR A ORIENTAR,ACOMPAÑAR Y HACER SEGUIMIENTO A LAS ACTIVIDADES DE RECUPERA CIÓN INTEGRAL DE QUEBRADAS , Y RESTAURACIÓN DE ESPACIOS DE AGUA, PRIORIZADAS EN EL PROGRAMA DEL AGUA</t>
  </si>
  <si>
    <t>PRESTAR LOS SERVICIOS PROFESIONALES PARA ORIENTAR ACOMPAÑAR Y HACER SEGUIMIENTO A LAS ACTIVIDADES DE RECUPERACIÓN INTEGRAL DE QUEBRADAS Y RESTAURACIÓN DE ESPACIOS DE AGUA PRIORIZADOS EN EL PROGRAMA DEL AGUA</t>
  </si>
  <si>
    <t>PRESTAR LOS SERVICIOS PROFESIONALES PARA ORIENTAR ACOMPAÑAR Y HACER SEGUMIENTO A LAS ACTIVIDADES DE RECUPERACIÓN INTEGRAL DE QUEBRADAS Y RESTAURACIÓN DE ESPACIOS DEL AGUA PRIORIZADAS EN EL PROGRAMA DEL AGUA.</t>
  </si>
  <si>
    <t>06-GASTOS OPERATIVOS</t>
  </si>
  <si>
    <t>0037 - GASTOS DE TRANSPORTE</t>
  </si>
  <si>
    <t>PRESTACIÓN DEL SERVICIO PÚBLICO DE TRANSPORTE TERRESTRE AUTOMOTOR ESPECIAL</t>
  </si>
  <si>
    <t>RECUPERAR ECOLÓGICAMENTE ÁREAS ESTRATÉGICAS PARA EL ABASTECIMIENTO DE 12 ACUEDUCTOS VEREDALES CON PARTICIPACIÓN COMUNITARIA</t>
  </si>
  <si>
    <t>LÍNEA 3: GESTIÓN PARA LA SOSTENIBILIDAD EN LA RURALIDAD DEL DISTRITO CAPITAL</t>
  </si>
  <si>
    <t>INTERVENIR 100 HECTÁREAS ESTRATÉGICAS ASOCIADAS AL ABASTECIMIENTO DE ACUEDUCTOS VEREDALES CON ACCIONES DE GESTIÓN AMBIENTAL.</t>
  </si>
  <si>
    <t>3-3-1-14-02-17-0821-182</t>
  </si>
  <si>
    <t>ADMINISTRACIÓN Y MANEJO INSTITUCIONAL DE 100 HA DE SUELO DE PROTECCIÓN DEL DISTRITO</t>
  </si>
  <si>
    <t xml:space="preserve">CONSERVAR  Y MANEJAR SOSTENIBLEMENTE 6 PARQUES ECOLÓGICOS DISTRITALES DE HUMEDAL </t>
  </si>
  <si>
    <t>EJECUTAR EN 140 HECTÁREAS DE ZONAS DE ALTO RIESGO NO MITIGABLE O ALTA AMENAZA, ACCIONES SOCIOAMBIENTALES Y/O ACCIONES DE ADMINISTRACIÓN, MANEJO Y CUSTODIA DE INMUEBLES RECIBIDOS.</t>
  </si>
  <si>
    <t>MEJORAR AL 95% LOS TIEMPOS DE RESPUESTA A EMERGENCIAS AMBIENTALES COMPETENCIA Y JURISDICCIÓN DE LA SDA</t>
  </si>
  <si>
    <t>3-3-1-14-02-17-0821-183</t>
  </si>
  <si>
    <t xml:space="preserve">500 FAMILIAS CAMPESINAS EN PROCESOS DE RECONVERSIÓN DE SISTEMAS PRODUCTIVOS AFINES A LA CONSERVACIÓN DE LA BIODIVERSIDAD, LOS SUELOS Y EL AGUA. </t>
  </si>
  <si>
    <t xml:space="preserve">PROMOCIONAR  Y/O IMPLEMENTAR EN 500 FAMILIAS CAMPESINAS ACCIONES DE RECONVERSIÓN DE SISTEMAS PRODUCTIVOS AFINES A LA CONSERVACIÓN Y USO SOSTENIBLE DE LA BIODIVERSIDAD, LOS SUELOS Y EL AGUA. </t>
  </si>
  <si>
    <t xml:space="preserve">RECUPERAR INTEGRALMENTE 40 HECTÁREAS DE HUMEDALES  </t>
  </si>
  <si>
    <t>GESTIONAR331,13  HECTÁREAS DE LAS ZONAS DE RONDA HIDRÁULICA Y/O ZONAS DE MANEJO Y PROTECCIÓN AMBIENTAL - ZMPA DE TRAMOS DE  HUMEDALES, PARA SU RECUPERACIÓN, REHABILITACIÓN Y/O RESTAURACIÓN</t>
  </si>
  <si>
    <t xml:space="preserve">PRESTAR LOS SERVICIOS PROFESIONALES PARA REALIZAR LAS CONSULTAS Y ANALISIS ESPACIALES REQUERIDOS COMO PARTE DE LOS PROCESOS DE GESTIÓN EN LA ESTRUCTURA ECOLOICA PRINCIPAL CON ENFASIS EN EL RECURSO HIDRICO APOYANDO  LA  ADMINISTRACIÓN Y ACTUALIZACIÓN DE LAS BASES DE DATOS ESPACIALES DE LA SDA </t>
  </si>
  <si>
    <t>PRESTAR LOS SERVICIOS PROFESIONALE SPARA LA IDENTIFICACIÓN Y ANALISIS DE LOS ASPECTOS GEOSFERICOS REQUERIDOS PARA EL ALINDERAMIENTO RECUPERACIÓN , MANEJO Y ADMINSTRACIÓN DE LA ESTRUCTURA ECOLOGICA PRINCIPAL DEL DC CON ENFASIS EN CORREDORES ECOLOGICOS DE RONDA Y HUMEDALES</t>
  </si>
  <si>
    <t>PRESTAR SUS SERVICIOS PROFESIONALES PARA APOYAR DESDE EL COMPONENTE HIDROLOGICO E HIDRAULICO , LAS ACCIONES RELACIONADAS CON ALINDERACIÓN , CONSERVACIÓN RESTURACIÓN , RECUPERACIÓN REHABILITACIÓN MANEJO Y ADMINISTRACIÓN , QUE REQUIEREN EN LA GESTIÓN AMBIENTAL EN LA ESTRUCTURA ECOLOGICA PRINCIPAL DEL DISTRITO CAPITAL</t>
  </si>
  <si>
    <t>PRESTAR LOS SERVICIOS PROFESIONALES EN VALORACIÓN DE TRIBUTOS ECOLOGICOS, FUNCINALIDAD ECOSISTEMICA Y EVALUACIÓN AMBIENTAL EN LA ESTRUCTURA ECOLOGICA PRINCIPAL DEL DISTRITO CAPITAL</t>
  </si>
  <si>
    <t xml:space="preserve">0508-ADQUISICIÓN DE EQUIPOS, MATERIALES, SUMINISTROS Y SERVICIOS DE  SOPORTE PARA LA ORDENACION, MANEJO Y REGULACIÓN DE ECOSISTEMAS Y ÁREAS PROTEGIDAS Y /O PRODUCCIÓN DE INFORMACION BÁSICA AMBIENTAL
</t>
  </si>
  <si>
    <t>ADQUISICION DE MATERIALES , HERRAMIENTAS E INSUMOIS PARA DESARROLLAR LAS ACCIONES RELACIONADAS CON ALINDERAMIENTO, CONSERVA CIÓN , RESTAURACIÓN , RECUPERA CIÓN , REHABILITACIÓN MANEJO Y ADMINISTRACIÓN, QUE SE REQUIERAN EN LA GESTIÓN AMBIENTAL EN LA ESTRUCTURA ECOLOGICA PRINCIPAL DEL DISTRITO CAPITAL A CARGO DE LA SDA</t>
  </si>
  <si>
    <t>PRESTAR LOS SERVICIOS PROFESIONALES PARA REALIZAR
ACTIVIDADES RELACIONADAS CON LA PRIORIZACIÓN IMPLEMENTACIÓN, MONITOREO, ACOMPAÑAMINETO Y SEGUIMEINTO DE PROCESOS DE REHABILITACIÓN, RESTAURACIÓN Y/O CONSERVACION DE ECOSISTEMAS QUE HACEN PARTE DE LA ESTRUCTURA ECOLOGICA PRINCIPAL DEL DISTRITO CAPITAL</t>
  </si>
  <si>
    <t>PRESTAR LOS SERVICIOS PROFESIONALES EN EL SEGUIMIENTO ACOMPAÑAMIENTO Y FORTALECIMIENTO DE VIVEROS CON EL FIN DE APOYAR LOS PROCESOS DE RETSAURACIÓ, REHABILITACIÓN Y RECUPERACIÓN QUE ADELANTA LA SECRETARIA DISTRITAL DE AMBIENTE EN LAS AREAS DE INTERES AMBINETAL EN ZONA RURAL Y URBANA CON ENFASIS EN LOS ESPACIOS DEL AGUA</t>
  </si>
  <si>
    <t>PRESTAR LOS SERVICIOS TÉCNICOS PARA LA PRODUCCION Y MANTENIMIENTO DEL MATERIAL VEGETAL EN LOS VIVEROS ADMINISTRADOS POR LA SDA, APOYANDO TODAS LAS ACCIONES REQUERIDAS PARA GARANTIZAR LA CALIDAD Y CANTIDADES REQUERIDAS PARA LOS  PROCESOS QUE ADELANTE LA SDA.</t>
  </si>
  <si>
    <t>PRESTAR LOS SER VICIOS TECNICOS PARA LA IDENTIFICACIÓN, SELECCIÓN Y EVALUACIÓN DE FUENTES SEMILLERAS ASI COMO PARA EL MANEJO FITOSANITARIOS Y NUTRICIONAL DEL MATERIAL VEGETAL PROPAGADO EN LOS VIVEROS DE LA SDA</t>
  </si>
  <si>
    <t>PRESTAR LOS SERVICIOS DE APOYOOPERATIVO PARA LA PROPAGACIÓN, PRODUCCIÓN Y MANTENIMIENTO DE MATERIAL VEGETAL E INFRAESTRUCTURA EN LOS VIVEROS ADMINISTRADOS POR LA SDA PARA EL CUMPLIMIENTO DE LAS METAS DE RESTAURACIÓN ECOLÓGICA ESTABLECIDAS EN EL PLAN DE DESARROLLO BOGOTÁ HUMANA</t>
  </si>
  <si>
    <t>PRESTAR LOS SERVICIOS DE APOYO OPERATIVO PARA LA PROPAGACIÓN, PRODUCCIÓN Y MANTENIMIENTO DE MATERIAL VEGETAL E INFRAESTRUCTURA EN LOS VIVEROS ADMINISTRADOS POR LA SDA, PARA EL CUMPLIMIENTO DE LAS METAS DE RESTAURACIÓN ECOLÓGICA ESTABLECIDAS EN EL PLAN DE DESARROLLO BOGOTÁ HUMANA</t>
  </si>
  <si>
    <t>PRESTAR LOS SERVICIOS DE APOYO OPERATIVO PARA LA PROPAGACIÓN, PRODUCCIÓN Y MANTENIMIENTO DE
MATERIAL VEGETAL E INFRAESTRUCTURA EN LOS VIVEROS
ADMINISTRADOS POR LA SDA, PARA EL CUMPLIMIENTO DE LAS METAS DE RESTAURACIÓN ECOLÓGICA ESTABLECIDAS EN EL PLAN DE DESARROLLO BOGOTÁ HUMANA</t>
  </si>
  <si>
    <t>PRESTAR LOS SERVICIOS DE APOYO OPERATIVO PARA LA PROPAGACION, PRODUCCION Y MENTENIMIENTO DE MATE RIAL VEGETAL INFRAESTRUCTURA EN LOS VIVEROS ADMINISTRADOS POR LA SDA PARA EL CUMPLIMIENTO DE LAS METAS DE RESTAURACIÓN ECOLOGICA ESTABLECIDAS EN EL PLAN DE DESARROLLO BOGOTA HUMANA</t>
  </si>
  <si>
    <t>PRESTAR LOS SERVICIOS DE APOYO A LA GESTIÓN PARA LA PROPAGACIÓN, PRODUCCIÓN Y MANTENIMIENTO DE MATERIAL VEGETAL EN LOS VIVEROS DE LA SDA PARA EL CUMPLIMIENTO DE LAS METAS DE RESTAURACIÓN ECOLÓGICA ESTABLECIDAS EN EL PLAN DE DESARROLLO BOGOTÁ HUMANA</t>
  </si>
  <si>
    <t>AVANZAR LA GESTIÓN EN 260 HECTÁREAS PARA LA ADQUISICIÓN PREDIAL EN SUELO DE PROTECCIÓN DEL D.C.</t>
  </si>
  <si>
    <t xml:space="preserve">REALIZAR LOS ESTUDIOS TOPOGRAFICOS , JURIDICOS Y SOCIALES QUE CONTEMPLAN EL LEVANTAMIENTO TOPOGRAFICO , ESTUDIO DE TITULOS Y DIAGNOSTICO SOCIOECONOMICO DE LOS PREDIOS QUE SE ENCUENTRAN EN EL SECTOR " LA CUCHILLA EL GAVILAN " , DEL PARQUE ECOLOGICO DISTRITAL DE MONTAÑA ENTRENUBES PARA ADELANTAR LOS PORCESOS DE GESTIÓN DE SUELO Y ADQUISICIÓN DE PREDIOS POR MOTIVOS DE UTILIDAD PUBLICA E INTERES GENERAL   </t>
  </si>
  <si>
    <t>265-RECURSOS DE BALANCE PLUSVALÍA</t>
  </si>
  <si>
    <t>JUSTIFICACIÓN Y ADICIÓN 1 DEL CONTRATO ADMINISTRATIVO NO 1483 DE 2014 CELEBRADO ENTRE LA SECRETARIA DISTRITAL DE AMBINETE Y LA EMPRESA INMOBILIARIA CUNDINAMARQUESA CUYO OBJETO ES " CONTRATAR LA CELEBRACIÓN DE VALUOS COMERCIALES CORPORATIVOS PARA LA ELABORACIÓN DE PREVIOS EN AREAS PROTEGIDAS Y/O DE INTERES AMBIENTAL DE BOGOTA D.C</t>
  </si>
  <si>
    <t>ADICIÓN</t>
  </si>
  <si>
    <t>PRESTAR LOS SERVICIOS PROFESIONALES PARA REALIZAR
ACTIVIDADES RELACIONADAS CON LOS PROCESOS DE ADQUISICIÓN DE PREDIOS UBICADOS EN ZONAS DE INTERÉS AMBIENTAL, ÁREAS DE ALTO RIESGO NO MITIGABLE Y/O SUELOS DE PROTECCIÓN DEL DISTRITO CAPITAL</t>
  </si>
  <si>
    <t>PRESTAR LOS SERVICIOS PROFESIONALES EN RELACIÓN CON LAS ACTIVIDADES TÉCNICAS A DESARROLLAR EN LOS PROCESOS DE ADQUISICIÓN Y RECIBO DE PREDIOS UBICADOS EN ZONAS DE INTERÉS AMBIENTAL Y SUELOS DE PROTECCIÓN DEL DISTRITO CAPITAL</t>
  </si>
  <si>
    <t>PRESTAR SUS SERVICIOS PROFESIONALES PARA REALIZAR
ACTIVIDADES RELACIONADAS CON LA GENERACIÓN Y GESTIÓN DE
ESTRATEGIAS PARA EL SANEAMIENTO PREDIAL Y SOLUCIÓN DE LA PROBLEMÁTICA DE ASENTAMIENTO Y TENENCIA EN SUELOS DE PROTECCIÓN PRIORIZADOS EN LA ESTRUCTURA ECOLÓGICA PRINCIPAL DEL DISTRITO CAPITAL</t>
  </si>
  <si>
    <t>PRESTAR SUS SERVICIOS DE APOYO PARA REALIZAR LOS TRÁMITES OPERATIVOS REQUERIDOS EN EL DESARROLLO DE LOS PROCESOS DE ADQUISICIÓN DE PREDIOS UBICADOS EN SUELO DE PROTECCIÓN AMBIENTAL DEL DISTRITO CAPITAL POR PARTE DE
LA SDA</t>
  </si>
  <si>
    <t>REALIZAR LOS ANALISIS DE MODELACIÓN ESPACIAL REQUERIDOS COMO PARTE DE LOS RPOCESOS DE GESTIÓN AMBINETAL CON ENFASIS PREDIAL ASI COMO REALIZAR LA ADMINISTRA CIÓN Y ACTUALIZACIÓN DE LAS BASES ESPACIALES DE ADQUISICION PREDIAL</t>
  </si>
  <si>
    <t>PAGO DE HONORARIOS DE AUXILIAR DE LA JUSTICIA EN EL PROCESO DE EXPROPIACIÓN CON RADICADO 2004/147 QUE CURSA ANTE EL JUZGADO SEXTO CIVIL DEL CIRCUITO DE BOGOTA</t>
  </si>
  <si>
    <t>RESOL -1217</t>
  </si>
  <si>
    <t>PRESTAR SUS SERVICIOS PROFESIONALES PARA APOYAR JURÍDICAMENTE EL PROCESO DE GESTIÓN PREDIAL DE SUELOS CLASIFICADOS COMO DE CONSERVACIÓN DE LOS RECURSOS  NATURALES Y DEMÁS ZONAS DE PROTECCIÓN AMBIENTAL CON TRATAMIENTO DE CONSERVACIÓN AMBIENTAL, EN EL MARCO DEL PROYECTO 821</t>
  </si>
  <si>
    <t>REALIZAR EL MANTENIMIENTO Y MONITOREO DE PROCESOS DE RESTAURACIÓN ECOLOGICA REALIZADOS POR LA SECRETARIA DISTRITAL DE AMBINETE Y UBICADOS EN EL SISTEMA HIDRICO Y OROGRAFICO DEL DISTRITO CAPITAL</t>
  </si>
  <si>
    <t>SELECCIÓN ABREVIADA MENOR CUANTIA</t>
  </si>
  <si>
    <t>CONSERVAR Y MANEJAR SOSTENIBLEMENTE EL 100% DE LAS HECTÁREAS RECUPERADAS, REHABILITADAS Y/O RESTAURADAS DEL RÍO TUNJUELO.</t>
  </si>
  <si>
    <t>CONSERVAR Y MANEJAR SOSTENIBLEMENTE 5 SECTORES DE PARQUES ECOLÓGICOS DISTRITALES DE MONTAÑA Y ÁREAS DE INTERÉS AMBIENTAL DEL DISTRITO CAPITA</t>
  </si>
  <si>
    <t xml:space="preserve">ADICION CONTRATO 1513 DE 2013. REALIZAR LOS DISEÑOS ARQUITECTONICOS Y PAISAJISTICOS ASI COMO LOS ESTUDIOS Y DISEÑOS TECNICOS DE LAS AULAS AMBIENTALES Y LOS SENDEROS PEATONALES DE LOS PARQUES DE MONTAÑA ENTRE NUBES Y SORATAMA. </t>
  </si>
  <si>
    <t>PRESTAR LOS SERVICIOS PROFESIONALES  EN LA PLANEACIÓN SEGUIMIENTO Y EVALUACIÓN DE LA GESTIÓN TECNICA ADMINISTRATIVA Y CONTRACTUAL EN EL MARCO DE LOS PROCESOS DE GESTIÓN , RECUPERACIÓN , REHABILITACIÓN Y RESTAURACIÓN DE SUELO DE PORTECCIÓN EN EL D.C</t>
  </si>
  <si>
    <t xml:space="preserve">PRESTAR LOS SERVICIOS PROFESIONALES PARA APOYAR
TÉCNICAMENTE EL DESARROLLO, IMPLEMENTACIÓN Y SEGUIMIENTO DE ACCIONES QUE CONLLEVEN A LA
PLANEACIÓN DEL SUELO DE PROTECCIÓN COMO EJE ARTICULADOR DE LA GESTIÓN AMBIENTAL EN EL D.C.
</t>
  </si>
  <si>
    <t>PRESTAR LOS SERVICIOS PROFESIONALES PARA GESTIONAR Y
APOYAR LAS ACCIONES QUE GARANTICEN EL CUMPLIMIENTO DE
LOS PROCESOS DE PLANEACIÓN EN LOS COMPONENTES FÍSICOS Y PRESUPUESTALES QUE SE REQUIERAN PARA EL CUMPLIMIENTO DE LAS METAS RELATIVAS AL SUELO DE PROTECCIÓN DEL D.C</t>
  </si>
  <si>
    <t>PRESTAR SUS SERVICIOS PROFESIONALES DE ACOMPAÑAMIENTO Y APOYO JURIDICO EN LOS PROOCESOS CONTRACTUALES QUE SE DERIVEN DEL FORTALECIMIENTO DE LA GESTIÓN AMBIENTAL PARA LA RESTAURACIÓN , CONSERVACIÓN , MANEJO Y USO SOSTENIBLE DE LOS ECOSISTEMAS URBANOSUBICADOS EN EL SUELO DE PORTECCIÓN DEL DISTRITO CAPITAL</t>
  </si>
  <si>
    <t>PRESTAR LOS SERVICIOS PROFESIONALES EN LA ELABORACIÓN DEL ANALISIS Y CONSOLIDACIÓN DE LA INFORMACIÓN TECNICA DE LA ETAPA PRECONTRACTUAL DE LOS PROCESOS A REALIZARCE PARA LA CONSERVACIÓN , LA RESTAURACIÓN Y MANEJO SOSTENIBLE CON ENFASIS EN EL SUELO DE PORTECCIÓN, ASI COMO PARA EL ACOMPAÑAMIENTO TECNICO DE LOS CONTRATOS VIGENTES</t>
  </si>
  <si>
    <t>PRESTAR LOS SERVICIOS PROFESIONALES EN LA ELABORACIÓN DEL ANALISIS Y CONSOLIDACIÓN DE LA INFORMACIÓN TECNICA DE LA ETAPA PRECONTRACTUAL DE LOS PROCESOS A REALIZARCE PARA LA CONSERVACIÓN , LA RESTAURACIÓN Y MANEJO SOSTENIBLE DE LOS ECOSISTEMAS DEL DISTRITO CAPITAL CON ENFASIS ENE L SUELO DE PROTECCIÓN</t>
  </si>
  <si>
    <t>PRESTAR LOS SERVICIOS PROFESIONALES PARA APOYAR EL PROCESO DE EJECUCIÓN Y SEGUIMIENTO A LAS ACTIVIDADES DESARROLLADAS EN LOS PROCESOS DE GESTIÓN RECUPERACIÓN , REHABILITACIÓN Y/O RESTAURACIÓN DE SUELO DE PROTECCIÓN DEL D.C</t>
  </si>
  <si>
    <t xml:space="preserve">PRESTAR LOS SERVICIOS PROFESIONALES PARA APOYAR LA GESTIÓN DEL COMPONENTE FINANCIERO DE LOS PORCESOS QUE SE ADELANTEN CON EL FIN DE AVANZAR EN EL FORTALECIMIENTO DE LA GESTIÓN AMBINENTAL PARA LA RESTAURACIÓN , CONSERVACIÓN Y MANEJO SOSTENIBLE DE LOS ECOSISTEMAS DEL DISTRITO CAPITAL CON ENFAIS EN EL SUELO DE PROTECCIÓN </t>
  </si>
  <si>
    <t xml:space="preserve">PRESTAR LOS SERVICIOS DE APOYO ADMINISTRATIVO EN EL SEGUIMIENTO A LA GESTIÓN DOCUMENTAL PARA LA
CONTRATACIÓN, CONSOLIDACIÓN Y REVISIÓN DE INFORMES DE GESTIÓN, GESTIÓN PRECONTRACTUAL Y CONSOLIDACIÓN DEL ARCHIVO DE CONTRATACIÓN. </t>
  </si>
  <si>
    <t xml:space="preserve"> PRESTAR LOS SERVICIOS PROFESIONALES PARA APOYAR LAS
ACCIONES QUE GARANTICEN EL CUMPLIMIENTO DE LOS PROCESOS DE PLANEACIÓN EN LOS COMPONENTES FÍSICOS Y PRESUPUESTALES QUE SE REQUIERAN PARA EL CUMPLIMIENTO
DE LAS METAS RELATIVAS AL SUELO DE PROTECCIÓN DEL D.C
</t>
  </si>
  <si>
    <t>AFIANZAR EL MODELO DE DE OCUPACIÓN CAMPESINA MEDIANTE LA IMPLEMENTACIÓN DE ACCIONES DE RECONVERSIÓN PRODUCTIVA Y DE RECUPERACIÓN AMBIENTAL DE LOS ESPACIOS DE AGUA EN LA CUENCA DEL TUNJUELO</t>
  </si>
  <si>
    <t>PRESTAR LOS SERVICIOS PROFESIONALES PARA REALIZAR ACTIVIDADES RELACIONADAS CON GESTIÓN AMBIENTAL EN LA RECUPERACIÓN, PROTECCIÓN Y MANEJO SOSTENIBLE DE ZONAS ESTRATÉGICAS PARA EL ABASTECIMIENTO DE ACUEDUCTOS VEREDALES Y SUS RESPECTIVAS MICRO CUENCAS EN EL DISTRITO CAPITAL.</t>
  </si>
  <si>
    <t>PRESTAR SUS SERVICIOS DE APOYO OPERATIVO EN LOS PROCESOS DE RESTAURACIÓN, RECUPERACIÓN O PROTECCIÓN PARTICIPATIVA DE ÁREAS ABASTECEDORAS DE ACUEDUCTOS VEREDALES DEL DISTRITO CAPITAL</t>
  </si>
  <si>
    <t>PRESTAR SUS SERVICIOS PROFESIONALES APOYANDO LOS
PROCESOS DE RESTAURACIÓN, REHABILITACIÓN, RECUPERACIÓN O PROTECCIÓN DE ÁREAS
ABASTECEDORAS DE ACUEDUCTOS VEREDALES Y OTRAS ZONAS DE INTERÉS HÍDRICO DEL DISTRITAL CAPITAL</t>
  </si>
  <si>
    <t>PRESTAR SERVICIOS PROFESIONALES DESDE EL COMPONENTE SOCIAL A LOS PROCESOS DE RESTAURACIÓN, REHABILITACIÓN, RECUPERACIÓN O PROTECCIÓN DE ÁREAS ABASTECEDORAS DE ACUEDUCTOS VEREDALES Y OTRAS ZONAS DE INTERÉS HÍDRICO DESDE EL COMPONENTE BIÓTICO.</t>
  </si>
  <si>
    <t>DEFINICIÓN DE ALTERNATIVAS PARA ESTABLECER MECANISMOS DE GESTIÓN EN LAS ZONAS IDENTIFICADAS COMO ESTRATÉGICAS PARA LA CONECTIVIDAD DEL CORREDOR DE BORDE EN DE LA RESERVA FORESTAL “TOMAS VAN DER HAMMEN”.</t>
  </si>
  <si>
    <t>GENERAR 2 ACCIONES INTEGRALES DE ORDENAMIENTO TERRITORIAL DE  BORDES URBANOS-RURALES EN EL SUELO DE PROTECCIÓN</t>
  </si>
  <si>
    <t>PRESTAR LOS SERVICIOS PROFESIONALES PARA LA GENERACIÓN DE ACCIONES INTEGRALES DE ORDENAMIENTO AMBIENTAL DEL TERRITORIO-OAT, PARA LA GESTIÓN EN EL SISTEMA OROGRÁFICO DEL DISTRITO CAPITAL.</t>
  </si>
  <si>
    <t>FORMULAR 4 MODELOS DE OCUPACIÓN EN LA FRANJA DE TRANSICIÓN.</t>
  </si>
  <si>
    <t>GENERAR 1 MODELO DE OCUPACIÓN EN EL BORDE SUR DEL SUELO DE PROTECCIÓN</t>
  </si>
  <si>
    <t>PRESTAR LOS SERVICIOS PROFESIONALES PARA REALIZAR ACTIVIDADES EN EL COMPONENTE BIOFÍSICO DE LOS INSTRUMENTOS DE GESTIÓN EN EL SUELO DE PROTECCIÓN PARA SU ARTICULACIÓN CON  LOS TERRITORIOS DE BORDE DEL DISTRITO CAPITAL</t>
  </si>
  <si>
    <t>PRESTAR SERVICIOS PROFESIONALES PARA LA GESTIÓN AMBIENTAL Y SOCIAL EN LA CUENCA DEL TUNJUELO Y LA CONSOLIDACIÓN DE LA DE FRANJA DE TRANSICIÓN EN EL BORDE SUR, EN LA LOCALIDAD DE CIUDAD BOLIVAR .</t>
  </si>
  <si>
    <t>PRESTAR SERVICIOS TÉCNICOS PARA LA GESTIÓN AMBIENTAL Y SOCIAL EN LA CUENCA DEL TUNJUELO Y LA CONSOLIDACIÓN DE LA FRANJA DE TRANSICIÓN EN EL BORDE SUR, SOBRE LA LOCALIDAD DE CIUDAD BOLÍVAR</t>
  </si>
  <si>
    <t>INVENTARIO Y DELIMITACIÓN DE LOS HUMEDALES URBANOS Y ZONAS DE AMORTIGUACIÓN DE CRECIENTES</t>
  </si>
  <si>
    <t>PRESTAR EL SERVICIO DE VIGILANCIA Y SEGURIDAD PRIVADA, PARA TODAS LAS SEDES DE LA SECRETARIA DISTRITAL DE AMBIENTE.</t>
  </si>
  <si>
    <t xml:space="preserve">PRESTAR EL SERVICIO INTEGRAL DE ASEO Y CAFETERÍA, QUE INCLUYA EL SUMINISTRO DE INSUMOS, MÁQUINAS Y EQUIPOS,ASI COMO EL SERVICIO ESPECIAL DE FUMIGACIÓN  PARA LA SEDE ADMINISTRATIVA Y  ESPACIOS ADMINISTRADOS POR LA ENTIDAD. </t>
  </si>
  <si>
    <t>SELECCIÓN ABREVIADA POR ACUERDO MARCO DE PRECIOS</t>
  </si>
  <si>
    <t xml:space="preserve">ADQUIRIR ELEMENTOS DE PROTECCIÓN PERSONAL COMO CONTROL OPERACIONAL DEL SISTEMA DE GESTIÓN EN SEGURIDAD Y SALUD EN EL TRABAJO DE LA SECRETARÍA DISTRITAL DE AMBIENTE PARA DISMINUIR LOS PELIGROS Y RIESGOS HIGIÉNICOS Y DE SEGURIDAD DE LOS SERVIDORES EXPUESTOS EN EL DESARROLLO DE LAS ACTIVIDADES MISIONALES Y DE APOYO. </t>
  </si>
  <si>
    <t>PRESTAR LOS SERVICIOS PROFESIONALES EN LA VALORACIÓN DE ATRIBUTOS ECOLOGICOS,FUNCIONALIDAD ECOSISTEMICA Y EVALUACIÓN AMBIENTAL EN LA ESTRUCTURA ECOLOGICA DEL DISTRITO CAPITAL, CON ENFASIS EN LOS PARQUES ECOLOGICOS DISTRITALES DE HUMEDAL.</t>
  </si>
  <si>
    <t xml:space="preserve">PRESTAR LOS SERVICIOS PROFESIONALES PARA DESARROLLAR ACCIONES DE PLANIFICACIÓN SEGUIEMINTO Y EVALUIACIÓN DE LA GESTIÓN AMBIENTAL DESARROLLADA POR LA SDA EN LAS AREAS PROTEGIDAS Y  DE INTERES AMBIENTAL DEL DISTRITO CAPIOTAL ENCAMINADAS A LA PRESERVACIÓN Y MANEJO SOSTENIBLE DE ESTOS ECOSISTEMAS </t>
  </si>
  <si>
    <t>PRESTAR LOS SERVICIOS PROFESIONALES EN LA VALORACION DE ATRIBUTOS ECOLOGICOS, FUNCIONALIDAD ECOSISTEMICA Y EVALUACION AMBIENTAL EN LA ESTRUCTURA ECOLOGICA PRINCIPAL DEL DISTRITO CAPITAL</t>
  </si>
  <si>
    <t>PRESTAR LOS SERVICIOS PARA APOYAR LAS LABORES DE MANTENIMIENTO DE LA INFRAESTRUCTURA DE LAS ÁREAS PROTEGIDAS Y DE INTERÉS AMBIENTAL ADMINISTRADAS POR LA SDA</t>
  </si>
  <si>
    <t>PRESTAR SUS SERVICIOS PROFESIONALES PARA REALIZAR LOS ANALISIS TECNICOS QUE PERMITAN DESARROLLAR ACCIONES Y TOMAR DESCICIONES PARA LA CONSERVACIÓN RESTAURACIÓN Y MANEJO DE LOS HUMEDALES DEL DISTRITO CAPITAL COMO ECOSISTEMAS ESTRATEGICOS</t>
  </si>
  <si>
    <t>PRESTAR LOS SERVICIOS PROFESIONALES PARA ORIENTAR  Y HACER SEGUIMIENTO A LOS PLANES DE MANEJO AMBIENTAL EN LOS HUMEDALES DEL D.C.</t>
  </si>
  <si>
    <t>PRESTAR LOS SERVICIOS PROFESIONALES EN SEGUIMIENTO A LA IMPLEMENTACIÓN DE LOS PLANES DE MANEJO AMBIENTAL  - PMA DE HUMEDALES DEL DISTRITO CAPITAL COMO ECOSISTEMAS ESTRATÉGICOS  Y EL APOYO A LA GESTIÓN PARA SU CONSERVACIÓN, RESTAURACIÓN Y MANEJO SOSTENIBLE</t>
  </si>
  <si>
    <t>PRESTAR LOS SERVICIOS PROFESIONALES PARA DESARROLLAR EL COMPONENTE DE SEGUIMIENTO Y EVALUACIÓN DEL ESTADO DE LA BIODIVERSIDAD Y SERVICIOS ECOSISTÉMICOS EN LAS ÁREAS PROTEGIDAS DEL DISTRITO CAPITAL</t>
  </si>
  <si>
    <t>PRESTAR LOS SERVICIOS PROFESIONALES PARA ORIENTAR EL MONITOREO AL ESTADO Y PRESIONES DE LAS AREAS PORYEGIDAS DEL DC , CON ENFA SIS EN LOS PARQUES ECOLOGICOS DISTRITALES DE HUMEDALES</t>
  </si>
  <si>
    <t>PRESTAR LOS SERVICIOS PROFESIONALES PARA EL DESARROLLO DE ACCIONES DE GESTION COMUNITARIA E INSTITUCIONAL PARA LA PLANIFICACION, ACOMPAÑAMIENTO Y SEGUIMIENTO A LA GESTION DE CONSERVACION Y RESTAURACION DE LOS PARQUES ECOLOGICOS DE HUMEDAL ASIGNADOS</t>
  </si>
  <si>
    <t>PRESTAR LOS SERVICIOS PROFESIONALES PARA EL DESARROLLO DE ACCIONES DE GESTIÓN COMUNITARIA E INSTITUCIONAL PARA LA PLANIFICACIÓN ACOMPAÑAMIENTO Y SEGUIMIENTO A LA GESTTIÓN DE CONSERVACIÓN Y RESTAURACIÓN DE LOS PARQUES ECOLOGICOS DE HUMEDALA ASIGNADOS</t>
  </si>
  <si>
    <t>PRESTAR LOS SERVICIOS PROFESIONALES PARA EL DESARROLLO DE ACCIONES DE GESTIÓN COMUNITARIA E INSTITUCIONAL PARA LA PLANIFICACIÓN , ACOMPAÑAMIENTO Y SEGUIMIENTO A LA GESTIÓN DE CONSERVACIÓN Y RESTAURACIÓN DE LOS PARQUES ECOLOGICOS DE HUMEDAL ASIGNADOS</t>
  </si>
  <si>
    <t>PRESTAR LOS SERVICIOS PROFESIONALES PARAEL DESARROLLO DE ACCIONES DE GESTIÓN COMUNITARIA E INSTITUCIONAL PARA LA PLANIFICACIÓN ACOMPAÑAMIENTO Y SEGUIMIENTO A LA GESTIÓN DE CONSERVACIÓN Y RESTAURACIÓN DE LOS PARQUES ECOLOGICOS DE HUMEDAL ASIGNADOS</t>
  </si>
  <si>
    <t xml:space="preserve">PRESTAR LOS SERVICIOS PROFESIONALES PARA EL DESARROLLO DE ACCIONES DE GESTIÓN COMUNITARIA INSTITUCIONAL PARA LA PLANIFICACIÓN, ACOMPAÑAMIENTO Y SEGUIMIENTO A LA GESTIÓN DE CONSERVACIÓN Y RESTAURACIÓN DE LOS PARUQES ECOLOGICOS DE HUMEDAL ASIGNADOS </t>
  </si>
  <si>
    <t>PRESTAR LOS SERVICIOS PROFESIONALES PARA EL DESARROLLO DE ACCIONES DE GESTIÓN COMUNITARIA E INSTITUCIONAL PARA LA PLANIFICACIÓN, ACOMPAÑAMIENTO Y SEGUIMIENTO A LA GESTIÓN DE CONSERVACIÓN Y RESTAURACIÓN  DE LOS PARQUE ECOLOGICOS DE HUMEDAL ASIGANADO</t>
  </si>
  <si>
    <t>PRESTAR LOS SERVICIOS PROFESIONALES PARA EL DESARROLLO DE ACCIONES DE GESTIÓN COMUNITARIA E INSTITUCIONAL PARA LA PLANIFICACIÓN , ACOMPAÑAMIOENTO Y SEGUIMIENTO A LA GESTIÓN DE CONSERVACIÓN Y RESTAURACIÓN DE LOS PARQUES ECOLOGICOS DE HUMEDAL ASIGNADOS</t>
  </si>
  <si>
    <t>PRESTAR LOS SERVICIOS PROFESIONALES PARA EL DESARROLLO DE ACCIONES DE GESTIÓN COMUNITARIA E INSTITUCIONAL PARA LA PLANIFICACIÓN ACOMPAÑAMIENTO Y SEGUIMIENTO A LA GESTIÓN DE CONSERVACIÓN Y RESTAURACIÓN DE LOS PARQUES ECOLOGICOS DE HUMEDAL ASIGNADOS</t>
  </si>
  <si>
    <t>PRESTAR LOS SERVICIOS PROFESIONALES PARA EL DESARROLLO DE ACCIONES DE MONITOREO DE LA BIODIVERSIDAD Y APOYO A LA GESTIÓN DE CONSERVACIÓN Y RESTAURACIÓN EN LOS PARQUES ECOLÓGICOS DE HUMEDAL ASIGNADOS</t>
  </si>
  <si>
    <t>PRESTAR LOS SERVICIOS PROFESIONALES PARA EL DESARROLLO DE ACCIONES DE MONITOREO DE BIODIVERSIDAD Y APOYO A LA GESTIÓN DE CONSERVACIÓN Y RESTAURACIÓN EN LOS PARQUES ECOLÓGICOS DE HUMEDAL ASIGNADOS</t>
  </si>
  <si>
    <t>PRESTAR LOS SERVICIOS PROFESIONALES PARAEL DESARROLLO DE ACCIONES DE MONITOREO DE BIODIVERSIDAD DE APOYO A LA GESTIÓN DE CONSERVACIÓN Y RESTAURACIÓN EN LOS ,PARQUES ECOLOGICOS DE HUMEDAL ASIGNADOS</t>
  </si>
  <si>
    <t>PRESTAR LOS SERVICIOS PROFESIONALES PARA EL DESARROLLO DE ACCIONES DE MONITOREO DE BIODIVERSIDAD Y APOYO A LA GESTIÓN DE CONSERVACIÓN Y RESTAURACIÓN EN LOS PARQUES ECOLOGICOS DE HUMEDAL ASIGNADOS</t>
  </si>
  <si>
    <t>PRESTAR LOS SERVICIOS PROFESIONALES PARA EL DESARROLLO DE ACCIONES DE MONITOREO DE BIODIVERSIDAD Y APOYO A LA GESTIÓN DE CONSERVACIÓN Y RESTAURACIÓN EN LAS AREAS ASIGNADAS.</t>
  </si>
  <si>
    <t>PRESTAR LOS SERVICIOS PROFESIONALES PARA EL DESARROLLO DE ACCIONES DE MONITOREO BIOLÓGICO, DE ANÁLISIS DE AGUAS Y APOYO A LA GESTIÓN DE CONSERVACIÓN Y RESTAURACIÓN EN LOS PARQUES ECOLÓGICOS DE HUMEDAL ASIGNADOS</t>
  </si>
  <si>
    <t>PRESTAR LOS SERVICIOS PROFESIONALES PARA EL DESARROLLO DE ACCIONES DE MONITOREO DE BIODIVERSIDAD DE APOYO A LA GESTIÓN DE CONSERVACIÓN Y RESTAURACIÓN EN LOS PARQUES ECOLOGICOS DE HUMEDAL ASIGNADOS</t>
  </si>
  <si>
    <t xml:space="preserve">PRESTAR LOS SERVICIOS PROFESIONALES PARA EL DESARROLLO DE ACCIONES DE MONITOREO DE BIODIVERSIDAD Y APOYO A LA GESTIÓN DE CONSERVACIÓN Y RESTAURACIÓN EN LAS AREAS DE IMPORTANCIA HIDRICA ASIGNADAS </t>
  </si>
  <si>
    <t>PRESTAR LOS SERVICIOS PROFESIONALES DE APOYO PARA EL SEGUIMIENTO DE LA GESTIÓN CON ENFASIS EN LOS PARQUES ECOLOGICOS DISTRITALES DE MONTAÑA Y AREAS DE INTERES AMBINETAL DEL DISTRITO CAPITAL</t>
  </si>
  <si>
    <t>PRESTAR LOS SERVICIOS PROFESIONALES PARA APOYAR LAS ACCIONES DE PLANIFICACION, SEGUIMIENTO Y EVALUACIÓN DE LAS ACTIVIDADES DE PRESERVACIÓN, MANEJO SOSTENIBLE Y EL FORTALECIMIENTO DE LA GESTIÓN AMBIENTAL DESARROLLADA POR LA SDA EN LAS ÁREAS PROTEGIDAS Y DE INTERÉS AMBIENTAL DEL DISTRITO CAPITAL</t>
  </si>
  <si>
    <t>PRESTAR LOS SERVICIOS PROFESIONALES PARA REALIZAREL ACOMPAÑAMIENTO TECNICO DE PORYECTOS CON COMPONENTES DE DISEÑO Y/O CONSTRUCCION DE OBRA ARQUITECTONICA A DESARROLLAR EN LAS AREAS PROTEGIDAS Y DE INTERES AMBIENTAL A CARGO DE LA SDA</t>
  </si>
  <si>
    <t>PRESTAR LOS SERVICIOS PROFESIONALES PARA REALIZAR LA SUPERVISION DE PROYECTOS CON COMPONENTES DE DISEÑO Y/O CONSTRUCCION DE OBRA CIVIL A DESARROLLAR EN LAS AREAS PROTEGIDAS Y DE INTERES AMBIENTAL A CARGO DE LA SDA</t>
  </si>
  <si>
    <t>PRESTAR LOS SERVICIOS PROFESIONALES EN LA VALORACIÓN DE ATRIBUTOS ECOLOGICOS , FUNCIONALIDAD ECOSISTEMICA Y EVALUACIÓN AMBIENTAL EN LA ESTRUCTURA ECOLOGICA PRINCIPAL DEL DISTRITO CAPITAL CON ENFASIS EN LOS PARQUES ECOLOGICOS DISTRITALES DE HUMEDAL</t>
  </si>
  <si>
    <t>PRESTAR LOS SERVICIOS PROFESIONALES PARA EJECUTAR ACCIONES DE ADMINISTRACIÓN, MANEJO, CONSERVACIÓN, Y USO SOSTENIBLE DEL AULA AMBIENTAL  SORATAMA</t>
  </si>
  <si>
    <t>PRESTAR LOS SERVICIOS PROFESIONALES PARA EJECUTAR ACCIONES DE ADMINISTRACIÓN, MANEJO, CONSERVACIÓN, Y USO SOSTENIBLE DEL AULA AMBIENTAL DEL PARQUE MIRA DOR DE LOS NEVADOS</t>
  </si>
  <si>
    <t xml:space="preserve">PRESTAR LOS SERVICIOS PROFESIONALES PARA EJECUTAR ACCIONES DE ADMINISTRACIÓN, MANEJO, CONSERVACIÓN, Y USO SOSTENIBLE DEL AULA AMBIENTAL </t>
  </si>
  <si>
    <t>PRESTAR LOS SERVICIOS PROFESIONALES PARAORIENTAR Y APOYAR LA EJECUCIÓN ARTICULADA DE ACCIONES DE ADMINISTRACIÓN MANEJO CONSERVACIÓN Y USOS SOSTENIBLE DE LOS PARQUES ECOLOGICOS DISTRITALES DE HUMEDAL ASIGNADOS</t>
  </si>
  <si>
    <t>PRESTAR LOS SERVICIOS PROFESIONALES PARA ORIENTAR Y
APOYAR LA EJECUCIÓN ARTICULADA DE ACCIONES DE ADMINISTRACIÓN, MANEJO, CONSERVACIÓN, Y USO SOSTENIBLE DE LOS PARQUES ECOLÓGICOS DISTRITALES DE
HUMEDAL ASIGNADOS</t>
  </si>
  <si>
    <t>PRESTAR LOS SERVICIOS PROFESIONALES PARA ORIENTAR Y APOYAR LA EJECUCIÓN ARTICULADA DE ACCIONES DE ADMINISTRACIÓN , MANEJO , CONSERVACIÓN Y USO SOSTENIBLE DE LOS PARQUES ECOLOGICOS DISTRITALES DE HUMEDAL ASIGNADOS</t>
  </si>
  <si>
    <t>PRESTAR LOS SERVICIOS PROFESIONALES PARA ORIENTAR Y APOYAR LA EJECUCIÓN ARTICULADA DE ACCIONES DE ADMINISTRACIÓN , MENJO, CONSERVACIÓN Y USO SOSTENIBLE DE PARQUES ECOLOGICOS DISTRITALES DE HUMEDAL ASIGNADOS</t>
  </si>
  <si>
    <t>PRESTAR LOS SERVICIOS PROFESIONALES PARA ORIENTAR Y APOYAR LA EJECUCIÓN ARTICULADA DE ACCIONES DE ADMINISTRACIÓN , MANEJO CONSERVACIÓN Y UISO SOSTENIBLE DE PARQUES ECOLOGICOS DISTRITALES DE HUMEDAL ASIGNADOS</t>
  </si>
  <si>
    <t>PRESTAR LOS SERVICIOS PROFESIONALES PARA ORIENTAR Y APOYAR LA EJECUCIÓN ARTICULADA DE ACCIONES DE ADMINISTRACIÓN MANEJO CONSERVACIÓN Y USOS SOSTENIBLE EN  HECTAREAS DE SUELO DE PORTECCIÓN</t>
  </si>
  <si>
    <t xml:space="preserve">PRESTAR LOS SERVICIOS PROFESIONALES PARA ORIENTAR Y APOYAR LA EJECUCION ARTICULADA DE ACCIONES DE ADMINISTRACION, MANEJO, CONSERVACION Y USO SOSTENIBLE DE LOS PARQUES ECOLOGICOS DISTRITALES DE HUMEDAL ASIGNADOS </t>
  </si>
  <si>
    <t>PRESTAR LOS SERVICIOS PROFESIONALES PARA ORIENTAR Y APOYAR LA EJECUCIÓN ARTICULADA DE ACCIONES DE ADMINISTRACIÓN, MANEJO, CONSERVACIÓN Y USO SOSTENIBLE DE LOS PARQUES ECOLÓGICOS DISTRITALES DE HUMEDAL ASIGNADOS</t>
  </si>
  <si>
    <t>PRESTAR LOS SERVICIOS PROFESIONALES PARA ORIENTAR Y APOYAR LA EJECUCIÓN ARTICULADA DE ACCIONES DE ADMINISTRACIÓN MANEJO , CONSERVACIÓN , Y USO SOSTENIBLE DE LOS PARQUES ECOLOGICOS DISTRITALES DE HUMEDAL ASIGANADOS</t>
  </si>
  <si>
    <t>PRESTAR LOS SERVICIOS PROFESIONALES PARA ORIENTAR Y APOYAR LA EJECUCIÓN ARTICULADA DE ACCIONES DE ADMINISTRACIÓN, MENEJO , CONSERVACIÓN Y USO SOSTENIBLE DE LOS PARQUES ECOLOGICOS DISTRITALES DE HUMEDAL ASIGANADOS</t>
  </si>
  <si>
    <t>PRESTAR LOS SERVICIOS PROFESIONALES PARA ORIENTAR Y APOYAR LA EJECUCIÓN ARTICULADA DE ACCIONES DE ADMINISTRACIÓN, MANEJO , CONSERVACIÓN Y USO SOSTENIBLE DE LOS PARQUES ECOLOGICOS DISTRITALES DE HUMEDAL ASIGANADOS</t>
  </si>
  <si>
    <t>PRESTAR LOS SERVICIOS PROFESIONALES PARA EJECUTAR ACCIONES DE APOYO A LA ADMINISTRACIÓN Y MANEJO DEL PARQUE ECOLÓGICO DISTRITAL DE MONTAÑA ENTRENUBES</t>
  </si>
  <si>
    <t>PRESTAR LOS SERVICIOS DE APOYO A LA GESTIÓN PARA REALIZAR EL SEGUIMIENTO OPERATIVO A LOS CONTRATOS Y/O CONVENIOS DESARROLLADOS EN LOS PARQUES ECOLÓGICOS DE MONTAÑA Y DEMÁS ÁREAS DE INTERÉS AMBIENTAL ADMINISTRADOS POR LA SECRETARIA DISTRITAL DE AMBIENTE</t>
  </si>
  <si>
    <t>PRESTAR LOS SERVICIOS PROFESIONALES PARA BRINDAR ACOMPAÑAMIENTO JURIDICO EN LOS PROCESOS DE CONSOLIDACIÓN, CONTROL Y SEGUIMIENTO D A LOS REQUERIMIENTOS RELACIONADOS POR LOS ENTES DE CONTROL SOBRE LA GESTIÓN EN LA ADMINISTRACIÓN Y MANEJO DEL SUELO DE PROTECCIÓN.</t>
  </si>
  <si>
    <t>PRESTAR LOS SERVICIOS PROFESIONALES EN LA ORIENTACIÓN DE LA PLANEACIÓN GESTIÓN ,SEGUIMIENTO Y EVALUACIÓN DE LAS ACCIONES NECESARIAS PARA RECUPERACIÓN , REHABILITACIÓN Y/O RESTAURACIÓN DE LOS PARQUES ECOLOGICOS DISTRITALES DE HUMEDAL</t>
  </si>
  <si>
    <t xml:space="preserve">AUNAR RECURSOS TECNICOS FINACIEROS Y HUMANOS, PARA DESARROLLAR ACCIONES SOCIOAMBIENTALES EN CORREDORES ECOLOGICOS Y ZONAS DECLARADAS COMO SUELO DE PROTECCIÓN POR RIESGO EN LAS LOCALIDADED DE RAFAEL URIBE </t>
  </si>
  <si>
    <t>PRESTAR SUS SERVICIOS PROFESIONALES PARA LA CONSOLIDACIÓN DE INFORMACIÓN GEOGRÁFICA Y EL ANÁLISIS DE MODELACIÓN ESPACIAL REQUERIDO EN LA GESTIÓN ADELANTADA CON ÉNFASIS EN LAS ZONAS DE ALTO RIESGO NO MITIGABLE O ALTA AMENAZA DEL D.C</t>
  </si>
  <si>
    <t>PRESTAR LOS SERVICIOS PROFESIONALES PARA ORIENTARY APOYAR TÉCNICAMENTE LA PLANIFICACIÓN Y EL DESARROLLO DE ACCIONES DE RECUPERACIÓN, REHABILITACIÓN, RESTAURACIÓN Y MANEJO AMBIENTAL EN SUELO DE PROTECCION POR RIESGO.</t>
  </si>
  <si>
    <t>PRESTAR SUS SERVICIOS PROFESIONALES PARA ADELANTAR ACTIVIDADES RELACIONADAS CON LA RECUPERACIÓN Y MANEJO AMBIENTAL EN EL SUELO DE PROTECCIÓN POR RIESGO</t>
  </si>
  <si>
    <t>PRESTAR LOS SERVICIOS PROFESIONALES EN LA GESTIÓN SOCIAL REQUERIDA PARA LA PLANIFICACIÓN Y DESARROLLO DE ACCIONES ORIENTADAS A LA RECUPERACIÓN Y MANEJO AMBIENTAL DE LAS ÁREAS DE RIESGO NO MITIGABLE ASIGNADAS PARA MANEJO AMBIENTAL DE LA SDA.</t>
  </si>
  <si>
    <t>PRESTAR LOS SERVICIOS PROFESIONALES PARA APOYAR EL SEGUIMIENTO Y COORDINACIÓN DE LAS  ACCIONES PARA LA GESTIÓN INTEGRAL DEL RIESGO , EN ESPECIAL EN LAS ZONAS DE ALTO RIESGO NO MITIGABLE DE ACUERDO CON LAS COMPETENCIAS QUE EN LA MATERIA TIENE LA SECRETARIA DISTRITAL DE AMBIENTE</t>
  </si>
  <si>
    <t>CONSTRUCCIÓN DE OBRAS HIDRAULICAS PARA LA CONDUCCIÓN DE LAS AGUAS RESIDUALES PROVENIENTES DEL SECTOR SAN ISIDRO - QUEBRADA MORACI</t>
  </si>
  <si>
    <t>GENERAR 3 ACCIONES DE GESTIÓN PARA EL MANEJO INTEGRAL EN LA PREVENCIÓN Y MITIGACIÓN DE INCENDIOS FORESTALES.</t>
  </si>
  <si>
    <t>PRESTAR LOS SERVICIOS PROFESIONALES PARA LA EJECUCIÓN DE ACTIVIDADES DIRIGIDAS A LA GESTIÓN DEL RIESGO POR INCENDIO FORESTAL EN EL DISTRITO CAPITAL</t>
  </si>
  <si>
    <t>PRESTAR LOS SERVICIOS PROFESIONALES PARA LA PROGRAMACIÓN Y  ORIENTACIÓN DE ACCIONES DIRIGIDAS A CONTROLAR EL COMPLEJO DE RETAMO COMO MEDIDA PARA MITIGAR LA OCURRENCIA DE INCENDIOS FORESTALES EN BOGOTÁ DC</t>
  </si>
  <si>
    <t>PRESTAR EL SERVICIO DE COMUNICACIÓN INMEDIATA Y TELEFONIA CON TECNOLOGIA IDEN PARA LA SECRETARIA DISTRITAL DE AMBIENTE SDA Y RENOVAR LOS EQUIPOS REQUERIDOS.</t>
  </si>
  <si>
    <t>REALIZAR CAPACITACIONES EN MATERIA DE GESTIÓN DEL RIESGO DE DESASTRES, PARA FORTALECER TÉCNICAMENTE AL PERSONAL DE LA SECRETARIA DISTRITAL DE AMBIENTE QUE APOYA LA ATENCIÓN DE EMERGENCIAS</t>
  </si>
  <si>
    <t>PRESTAR LOS SERVICIOS PROFESIONALES PARA LA REALIZACIÓN DE LAS ACCIONES ORIENTADAS A LA IMPLEMENTACIÓN DEL PLAN INSTITUCIONAL DE RESPUESTA A EMERGENCIAS DE LA SECRETARÍA DISTRITAL DE AMBIENTE</t>
  </si>
  <si>
    <t>PRESTAR SUS SERVICIOS PARA ADELANTAR ACTIVIDADES
RELACIONADAS CON LA ACTIVACIÓN DE LA RESPUESTA A EMERGENCIAS, EN EL MARCO DEL PIRE, DE LA SECRETARÍA
DISTRITAL DE AMBIENTE - SDA</t>
  </si>
  <si>
    <t>PRESTAR SUS SERVICIOS PARA ADELANTAR ACTIVIDADES RELACIONADAS CON LA ACTIVACIÓN DE LA RESPUESTA A EMERGENCIAS EN EL MARCO DEL PIRE DE LA SECRETARIA DISTRITAL DE AMBIENTE</t>
  </si>
  <si>
    <t>PRESTAR SUS SERVICIOS PARA ADELANTAR ACTIVIDADES
RELACIONADAS CON LA ACTIVACIÓN DE LA RESPUESTA A EMERGENCIAS, EN EL MARCO DEL PIRE, DE LA SECRETARÍA
DISTRITAL DE AMBIENTE - SDA.</t>
  </si>
  <si>
    <t>LÍNEA 4. GESTIÓN E  GESTIÓN PARA LA IMPLEMENTACIÓN DE  LA NORMATIVIDAD, POLÍTICAS,  PLANES, PROGRAMAS E INICIATIVAS DE PROYECTOS AMBIENTALES</t>
  </si>
  <si>
    <t>DESARROLLAR 1 SISTEMA DE SEGUIMIENTO Y EVALUACIÓN A LA IMPLEMENTACIÓN DE LA  NORMATIVIDAD, POLÍTICAS, PLANES, PROGRAMAS E INICIATIVAS DE PROYECTOS AMBIENTALES.</t>
  </si>
  <si>
    <t>PRESTAR LOS SERVICIOS PROFESIONALES PARA LIDERAR EL ACOMPAÑAMIENTO, ORIENTACIÓN, SEGUIMIENTO EA LA IMPLEMENTACIÓN DE LA NORMATIVIDAD, POLÍTICAS, PLANES, PROGRAMAS E INICIATIVAS DE PROYECTOS AMBIENTALES A PARTIR DE LOS INSTRUMENTOS DE GESTIÓN AMBIENTAL PRIORIZADOS</t>
  </si>
  <si>
    <t>PRESTAR SUS SERVICIOS PROFESIONALES EN EL SEGUIMIENTO DE LA IMPLEMENTACIÓN DE LA NORMATIVIDAD , POLITICAS , PLANES Y PORGRAMAS E INICIATIVAS DE PORYECTOS AMBIENTALES ADOPTADOS POR LA SDA EN EL PROCESO DE GESTIÓN AMBIENTAL Y DESARROLLO RIURAL BAJO LOS LINEAMINEOTS DEL SISTEMA DE GESTIÓN DE CALIDAD</t>
  </si>
  <si>
    <t xml:space="preserve">GESTIONAR EN EL 100% DE LOS INSTRUMENTOS DE GESTIÓN AMBIENTAL PRIORIZADOS, ACCIONES PARA SU IMPLEMENTACIÓN </t>
  </si>
  <si>
    <t>APRESTAMIENTO INSTITUCIONAL Y COMUNITARIO PARA IMPLEMENTACIÓN DEL PROGRAMA TIPO PSA EN LAS ZONAS PRIORIZADAS PARA ABASTECIMIENTO HÍDRICO EN LA RURALIDAD DEL DISTRITO</t>
  </si>
  <si>
    <t>PRESTAR SUS SERVICIOS PROFESIONALES PARA COORDINAR LAS ACCIONES GENERALES EN EL ACOMPAÑAMIENTO Y SEGUIMIENTO DE LA IMPLEMENTACIÓN DE LOS INSTRUMENTOS DE GESTIÓN AMBIENTAL PIGA Y PACA DE LAS ENTIDADES DEL DISTRITO CAPITAL Y EN LAS LABORES DE GESTOR AMBIENTAL</t>
  </si>
  <si>
    <t xml:space="preserve"> PRESTAR LOS SERVICIOS PROFESIONALES PARA LA IMPLEMENTACIÓN DE LOS INSTRUMENTOS DE GESTIÓN AMBIENTAL A PARTIR DEL FORTALECIMIENTO DE LA APROPIACIÓN SOCIAL Y CULTURAL EN LA ZONAS Y TERRITORIOS PRIORIZADOS CON ÉNFASIS EN LOS ESPACIOS DEL AGUA</t>
  </si>
  <si>
    <t>PRESTAR SUS SERVICIOS PROFESIONALES EN EL DESARROLLO DE ACCIONES DE FORTALECIMIENTO DE CAPACIDADES Y SEGUIMIENTO A LAS ENTIDADES DEL DISTRITO CAPITAL PARA LA ADECUADA IMPLEMENTACIÓN DE LOS INSTRUMENTOS PIGA Y PACA</t>
  </si>
  <si>
    <t xml:space="preserve"> PRESTAR SUS SERVICIOS PROFESIONALES BRINADANDO APOYO  TECNICO OPERATIVO A LA IMPLEMENTACIÓN DEL SISTEMA DE SEGUIMIENTO Y EVALUACIÓN DEL PIGA Y PACA DE LAS ENTIDADES PUBLICAS DEL DISTRITO CAPITAL Y AL DESARROLLO DEL GRUPO INTERNO DE CAMBIO CLIMATICO</t>
  </si>
  <si>
    <t>PRESTAR LOS SERVICIOS PROFESIONALES PARA APOYAR JURÍDICAMIENTE LA GESTIÓN Y SEGUIMIENTO RELACIONADA CON EL DESARROLLO DE INSTRUMENTOS DE GESTIÓN Y NORMATIVA AMBINETAL, ESPECIALMENTE EN LO REFERIDO CON ZONAS DE RIESGO NO MITIGABLE Y APLICACIÓN DEL ARTICULO 111 DE LA LEY 99 DE 1993</t>
  </si>
  <si>
    <t>PRESTAR LOS SERVICIOS PROFESIONALES EN LA
ESTRUCTURACIÓN, REVISIÓN Y CONSOLIDACIÓN DE LA
DOCUMENTACIÓN TÉCNICA REQUERIDA PARA LA GESTIÓN DE LOS INSTRUMENTOS AMBIENTALES PRIORIZADOS.</t>
  </si>
  <si>
    <t>PRESTAR SUS SERVICIOS PROFESIONALES  PARA SEGUIMIENTO A LA GESTIÓN DE LOS PROYECTOS O PROCESOS DE RECUPERACIÓN DE LOS ESPACIOS DEL AGUA EN EL MARCO DEL PLAN ADAPTACIÓN Y MITIGFACIÓN AL CAMBIO CLIMATICO DEL DISTRITO CAPITAL</t>
  </si>
  <si>
    <t>PRESTAR LOS SERVICIOS PROFESIONALES  DE APOYO A LA GESTIÓN DE ACTIVIDADES QUE PERMITAN AVANZAR EN LA ADAPTACIÓN DEL DISTRITO CAPITAL AL CAMBIO CLIMATICO</t>
  </si>
  <si>
    <t>PRESTAR SUS SERVICIOS PROFESIONALES REALIZANDO ASESORIA Y ACOMPAÑAMIENTO JURIDICO EN LOS ASPECTOS RELACIONADOS CON LA GESTIÓN DE LOS INSTRUMENTOS DE GESTIÓN AMBIETAL Y NORMATIVA AMBINETAL</t>
  </si>
  <si>
    <t>DEFINIR LINEAMIENTOS EN LA ORIENTACIÓN DE LA RECONVERSIÓN DE LOS SISTEMAS PRODUCTIVOS HACIA LOS SISTEMAS SOSTENIBLES AMBIENTALES</t>
  </si>
  <si>
    <t>GENERAR 2 LINEAMIENTOS AMBIENTALES ENFOCADOS A LA RECONVERSIÓN DE LOS SISTEMAS PRODUCTIVOS</t>
  </si>
  <si>
    <t xml:space="preserve">PRESTAR LOS SERVICIOS PROFESIONALES PARA LA ORIENTACIÓN, PLANEACIÓN, SEGUIMIENTO Y EVALUACIÓN DE LAS ACCIONES PARA LA GESTIÓN AMBIENTAL EN LA RURALIDAD DEL DISTRITO CAPITAL </t>
  </si>
  <si>
    <t>PRESTAR LOS SERVICIOS PROFESIONALES PARA LA ARTICULACIÓN DE PROCESOS DE RECONVERSIÓN PRODUCTIVA Y DE RECUPERACIÓN AMBIENTAL PARA LA SOSTENIBILIDAD DE LA CUENCA DEL TUNJUELO</t>
  </si>
  <si>
    <t>PRESTAR LOS SERVICIOS PROFESIONALES DESDE EL COMPONENTE PECUARIO PARA LA GESTIÓN EN LA RECONVERSIÓN PRODUCTIVA SOSTENIBLE CON FAMILIAS CAMPESINAS DE LA CUENCA DEL TUENJUELO</t>
  </si>
  <si>
    <t>PRESTAR LOS SERVICIOS PROFESIONALES PARA APOYAR DESDE EL COMPONENTE AGRICOLA LA  RECONVERSIÓN PRODUCTIVA SOSTENIBLE CON FAMILIAS CAMPESINAS DE LA CUENCA TUNJUELO.</t>
  </si>
  <si>
    <t>PRESTAR LOS SERVICIOS PROFESIONALES PARA LA GESTIÓN AMBIENTAL Y LA RECONVERSIÓN PRODUCTIVA EN SUMAPAZ</t>
  </si>
  <si>
    <t>PRESTAR LOS SERVICIOS PORFESIONALES PARA REALIZAR ACTIVIDADES RELACIONADAS CON LA GESTIÓN AMBIENTAL CON ENFASIS EN LOS PROCESOS DE RECONVERSIÓN PRODUCTIVA DE LAS FAMILIAS CAMPESINAS EN LA RURALIDAD DEL DC</t>
  </si>
  <si>
    <t>PRESTAR LOS SERVICIOS PROFESIONALES PARA REALIZAR ACTIVIDADES RELACIONADAS CON GESTIÓN AMBIENTAL EN PREDISODE FAMILIAS CAMPESINAS EN ELL DC CON ENFASIS EN LA LOCALIDAD DE SUMAPAZ</t>
  </si>
  <si>
    <t>PRESTAR LOS SERVICIOS PROFESIONALES PARA REALIZAR EL SEGUIMIENTO DESDE EL COMPONENTE JURIDICO A LAS ACTIVIDADES RELACIONADAS CON LAS POLITICAS PLANES PROGRAMAS E INICIATIVAS DE PROYECTOS AMBIENTALES A APRTIR DE LOS INSTRUMENTOS DE GESTIÓN PRIORIZADOS</t>
  </si>
  <si>
    <t>PRESTAR LOS SERVICIOS PROFESIONALES PARA LA ARTICULACIÓN, GESTIÓN , SEGUIMIENTO Y EVALUACIÓN DEL PROCESO DE CONFORMACIÓN Y PUESTA EN MARCHA DEL PARQUE INDUSTRIAL ECOEFICIENTE DE SAN BENITO DE ACUERDO CON LAS OBLIGACIONES ESTABLECIDAS EN LA SENTENCIA DEL RIO BOGOTA</t>
  </si>
  <si>
    <t>PRESTAR LOS SERVICIOS PROFESIONALES PARA REALIZAR LOS LEVANTAMIENTOS TOPOGRAFICOS REQUERIDOS EN LOS PARQUES ECOLOGICOS DISTRITALES DE MONTAÑA, AREAS DE INTERES AMBINETAL Y ETSRUCTURA ECOLOGICA DEL DISTRITO CAPITAL</t>
  </si>
  <si>
    <t>PRESTAR LOS SERVICIOS DE APOYO EN LAS ACTIVIDADES NECESARIAS PARA REALIZAR LEVANTAMIENTOS TOPOGRÁFICOS REQUERIDOS .</t>
  </si>
  <si>
    <t>PRESTAR LOS SERVICIOS DE APOYO PARA EL DESARROLLO DE LEVANTAMIENTOS TOPOGRAFICOS REQUERIDOS</t>
  </si>
  <si>
    <t>ADICION Y PRORROGA 1 PRESTAR EL SERVICIO DE VIGILANCIA Y SEGURIDAD PRIVADA, PARA TODAS LAS SEDES DE LA SECRETARIA DISTRITAL DE AMBIENTE.</t>
  </si>
  <si>
    <t/>
  </si>
  <si>
    <t xml:space="preserve">ADICION AL CTO No 801 DE "PRESTAR LOS SERVICIOS PROFESIONALES PARA LA ORIENTACIÓN, PLANEACIÓN, SEGUIMIENTO Y EVALUACIÓN DE LAS ACCIONES PARA LA GESTIÓN AMBIENTAL EN LA RURALIDAD DEL DISTRITO CAPITAL </t>
  </si>
  <si>
    <t>ADICIONES</t>
  </si>
  <si>
    <t>PASIVOS</t>
  </si>
  <si>
    <t xml:space="preserve">AUNAR RECURSOS TÉCNICOS, FINANCIEROS Y HUMANOS PARA DESARROLLAR UN PROCESO DE FORMACIÓN DE PROMOTORES AMBIENTALES QUE REALICEN ACCIONES DE RECUPERACIÓN Y CONSERVACIÓN DE LOS ECOSISTEMAS EN LAS AREAS PROTEGIDAS Y DE INTERES AMBIENTAL DEL DISTRITO CAPITAL , ADMINISTRADAS POR LA SDA </t>
  </si>
  <si>
    <t>ADICIÓN Y PRORROGA CONVENIO 1526 DE 2014 "DESARROLLAR ACCIONES DE PREVENCIÓN Y MITIGACIÓN DE INCENDIOS CON ÉNFASIS EN ERRADICACIÓN Y SUSTITUCIÓN DE RETAMO EN ÁREAS PRIORIZADAS A TRAVÉS DE LA VINCULACIÓN DE VIGIAS AMBIENTALES DE POBLACIÓN VULNERABLE"</t>
  </si>
  <si>
    <t>PASIVOS ( APROBADO PARA PASIVOS 3,982,150 )</t>
  </si>
  <si>
    <t>ADQUIRIR EL SOFTWARE ARCGIS DESKTOP STANDARD CONCURRET A LA VERSIÓN 10.2.2 O LA ÚLTIMA LIBERADA DURANTE LA VIGENCIA DEL CONTRATO Y DE LA EXTENSIÓN 3D ANALYST FOR DESKTOP CONCURRET</t>
  </si>
  <si>
    <t>ADICION Y PRORROGA AL CTO No 406 SUSCRITO CON MARIA TERESA GAONA "PRESTAR LOS SERVICIOS PROFESIONALES PARA LA EJECUCIÓN DE ACTIVIDADES DIRIGIDAS A LA GESTIÓN DEL RIESGO POR INCENDIO FORESTAL EN EL DISTRITO CAPITAL"</t>
  </si>
  <si>
    <t>PASIVO NATURA</t>
  </si>
  <si>
    <t>RECOLECCIÓN , TRANSPORTE, CLASIFICACIÓN Y DISPOSICIÓN DE HASTA 2400 MTS 3 DE RESIDUOS DE CONSTRUCCIÓN Y DEMOLICIÓN (RCD) Y OTROS RESIDUOS SOLIDOS DISPUESTOS ILEGALEMNETE EN EL PEDHJABOQUE</t>
  </si>
  <si>
    <t>PASIVO</t>
  </si>
  <si>
    <t>REALIZAR LA INTERVENTORIA TECNICA, ADMINISTRATIVA, CONTABLE Y FINANCIERA PARA LA CONSTRUCCIÓN DE OBRAS HIDRAULICAS DE LAS AGUAS RESIDUALES PROVENIENTES DEL SECTOR SAN ISIDRO - QUEBRADA MORACI</t>
  </si>
  <si>
    <t>COMPRAR MOBILIARIO PARA LAS AULAS AMBIENTALES ADMINISTRADAS POR LA SDA.</t>
  </si>
  <si>
    <t>MODIFICACIÓN 1 Y JUSTIFICACIÓN DE ADICIÓN Y PRORROGA No 1 AL CONTRATO DE PRESTACIÓN DE SERVICIOS No 1151 DEL 23 DE SEPTIEMBRE DE 2014 CELEBRADO ENTRE LA SECRETARIA DISTRITAL DE AMBIENTE Y CONSORCIO ASOPROSABANAS BOGOTA CUYO OBJETO ES " ESTABLECER ACCIONES PARA EL AFIANZAMIENTO DEL MODELO DE GESTIÓN AMBIENTAL ORIENTADO A LA RE CONVERCIÓN PRODUCTIVA Y RECUPERACIÓN AMBIENTAL DE AREAS PRIORITARIAS RURALES Y AREAS ABASTECEDORES DE ACUEDUCTOS VEREDALES DE LA CUENCA DEL TUENJUELO.</t>
  </si>
  <si>
    <t>AUNAR ESFUERZOS TECNICOS ADMINISTRATIVOS Y HUMANOS PARA REALIZAR ACCIONES DE IDENTIFICACIÓN, CARACTERIZACIÓN, SENSIBILIZACIÓN DE PROPIETARIOS DE SEMOVIENTES UBICADOS EN 6 PEDH DEL DISTRITO CAPITAL PARA MITIGAR LA AFECTACIÓN POR EL PASTOREO Y PROMOVER EL RETIRO VOLUNTARIO DE LAS ESPECIES DE FAUNA DOMÉSTICA AJENAS AL ECOSISTEMA PROPIO DEL HUMEDAL</t>
  </si>
  <si>
    <t>TRASLADO</t>
  </si>
  <si>
    <t>ADQUISICIÓN DE EQUIPOS TECNICOS PARA DESARROLLAR EL  EL MONITOREO DE LA BIODIVERSIDAD Y DE LOS
SERVICIOS ECOSISTEMICOS EN LAS AREAS PROTEGIDAS DEL DISTRITO CAPITAL Y OTRAS AREAS DE INTERES AMBIENTAL.</t>
  </si>
  <si>
    <t>AUNAR RECURSOS TECNICOS FINACIEROS Y HUMANOS, PARA DESARROLLAR ACCIONES SOCIOAMBIENTALES EN ALGUNOS SECTORES DEL SUELO DE PROTECCIÓN POR RIESGO DE LA LOCALIDAD DE CIUDAD BOLIVAR</t>
  </si>
  <si>
    <t>PRESTAR LOS SERVICIOS PROFESIONALES PARA REALIAR LA COORDINACIÓN GENERAL DE LAS ACCIONES SOCIAMBIENTALES EN LAS AREAS DE RIESGO NO MITIGABLE DE CIUDAD BOLIVAR</t>
  </si>
  <si>
    <t>PRESTAR LOS SERVICIOS PROFESIONALES PARA ORIENTAR Y APOYAR TECNICAMENTE EL DESARROLLO DE ACCIONES DE RESTAURACIÓN ECOLOGICA DEL SUELO DE PROTECCIÓN POR RIESGO DE LA LOCALIDAD DE CIUDAD BOLIVAR</t>
  </si>
  <si>
    <t>REQUERIMIENTO DE AVANCE PRESUPUESTAL PARA SUPERAR LA EMERGENCIA HIDRICA POR DESECACIÓN DEL PEDH TIBANICA</t>
  </si>
  <si>
    <t>AVANCE</t>
  </si>
  <si>
    <t>REQUERIMIENTO PARA AVANCE EN EFECTIVO PARA EL PAGO DEL SUMINISTRO DE AGUA EN EL HUMEDAL TIBANICA</t>
  </si>
  <si>
    <t>PRESTACIIÓN DE SERVICIOS LOMGISTICOS DE TRASPORTE AEREO Y ALOJAMIENTO PARA EL DESARROLLO DE LA MESA DE TRABAJO " INTERCAMBIO TECNICO SOBRE RESERVAS FORESTALES : MEXICO DF , LA HAYA BARCELONA Y BOGOTA</t>
  </si>
  <si>
    <t>ADICION Y PRORROGA No 1 DEL CONTRATO DE COMPRAVENTA No 1363 SUSCRITO CON LA COMPAÑÍA ESPECIALIZADA  DE INGENIERIA COESING LTDA QUE TIENE POR OBJETOCOMPRAR MOBILIARIO PARA LAS AULAS AMBIENTALES ADMINISTRADAS POR LA SDA.</t>
  </si>
  <si>
    <t>ADICION Y PRORROGA No 1 AL CTO  1363/2015 CON COESINGLTDA  CUYO OBJETO ES COMPRAR MOBILIARIO PARA LAS AULAS AMBIENTALES ADMINISTRADAS POR LA SDA.</t>
  </si>
  <si>
    <t>SEGUNDO AVANCE FINANCIERO PARA SUMINISTRO DE AGUA EN EL PEDH TIBANICA</t>
  </si>
  <si>
    <t>ADQUISICIÓN DE EQUIPOS DE MONITOREO</t>
  </si>
  <si>
    <t xml:space="preserve">PRESTAR SERVICIOS PROLFESIONALES EN LA EVALUACIÓN DE CONDICIONES ECOLOGICAS EN LA ESTRUCTURA ECOLOGICA PRINCIPAL DEL DC Y ELABORAR RESPECTIVO INFORME PARA EXPEDIR EL CERTIFICADO DE ESTA DO DE CONSEREVACIÓN AMBIENTAL CECA </t>
  </si>
  <si>
    <t xml:space="preserve">ADICIÓN Y PRORROGA 1 DEL CONTRATO 054 CUYO OBJETO ES " PRESTAR LOS SER VICIOS PROFESIONALES PARA ASESORAR A LA SECRETARIA DISTRITAL DE AMBIENTE EN LA COOORDINACIÓN INTERISTITUCIONAL E INTERSECTORIAL NECE SARIO PARA EL DESARROLLO DEL PLAN DISTRITAL DEL AGUA </t>
  </si>
  <si>
    <t>PRESTAR LOS SERVICIOS PROFESIONALES PARA REALIZAR ACTIVIDADES RELACIONADAS CON EL ANALISIS DE FLORA Y FAUNA DE LAS AREAS DE ESPECIAL IMPORTANCIA ECOSITEMICA EN LE DISTRITO CAPITAL Y EL SEGUIMIENTO A LA ELABORACIÓN DE CONCEPTOS IO DOCUMENTOS TECNICOS</t>
  </si>
  <si>
    <t>AIDCIÓN Y PRORROGA No 1 DEL CONTRATO 090 DE 2015 CUYO OBJETO ES " PRESTAR LOS SERV ICIOS PROFESIONALES PARA LA GESTIÓN AMBIENTAL Y LA RECONVERSIÓN PRODUCTIVA EN LA RURALIDAD DEL DC</t>
  </si>
  <si>
    <t>ADICIÓN NO. 1 Y PRÓRROGA NO. 1 AL CONTRATO NO. 1195/2015 CELEBRADO ENTRE ASTRID MILENA CARO ROA Y LA SDA CUYO OBJETO ES: PRESTAR LOS SERVICIOS PROFESIONALES EN LA
VALORACIÓN DE ATRIBUTOS ECOLÓGICOS, FUNCIONALIDAD
ECOSISTÉMICA Y EVALUACIÓN AMBIENTAL EN LA ESTRUCTURA
ECOLÓGICA PRINCIPAL DEL DISTRITO CAPITAL</t>
  </si>
  <si>
    <t>ADICION 1 Y PRORROGA 1 DEL CONTRATO DE PRESTACION DE
SERVICIOS PROFESIONALES # 761 DE 2015, CUYO OBJETO ES : PRESTAR SUS SERVICIOS PROFESIONALES APOYANDO
LOS PROCESOS DE RESTAURACIÓN, REHABILITACIÓN, RECUPERACIÓN O PROTECCIÓN DE ÁREAS ABASTECEDORAS DE ACUEDUCTOS VEREDALES Y OTRAS ZONAS DE INTERÉS HÍDRICO DEL DISTRITAL CAPITAL</t>
  </si>
  <si>
    <t>ADICIÓN NO. 1 Y PRORROGA NO. 1 AL CONTRATO NO. 157 DE 2015 CELEBRADO ENTRE EDMUNDO EDUARDO RICO BAEZ Y LA SECRETARÍA DISTRITAL DE AMBIENTE CUYO OBJETO ES: PRESTAR LOS SERVICIOS PROFESIONALES EN LA GESTIÓN SOCIAL Y GESTIÓN CATASTRAL PARA EL SANEAMIENTO PREDIAL, COMO APOYO PARA LA RECUPERACIÓN  Y EL MANEJO AMBIENTAL DE LAS ÁREAS DE RIESGO, SEGÚN LA COMPETENCIA  DE LA SDA</t>
  </si>
  <si>
    <t>ADICIÓN NO. 1 Y PRÓRROGA NO. 1 AL CONTRATO NO. 1348/2015 CELEBRADO ENTRE JULIANA HERNANDEZ ROA Y LA SDA CUYO OBJETO ES: PRESTAR LOS SERVICIOS PROFESIONALES PARA
ORIENTAR Y APOYAR TECNICAMENTE EL DESARROLLO DE ACCIONES DE RESTAURACIÓN ECOLOGICA DEL SUELO DE PROTECCIÓN POR RIESGO DE LA LOCALIDAD DE CIUDAD BOLIVAR</t>
  </si>
  <si>
    <t>ADICIÓN Y PRORROGA No 1  DEL CONTRATO 234 DE 2015 CUYO OBJETO ES " PRESTAR LOS SERVICIOS PROFESIONALES EN LA ESTRUCTURACIÓN , REVISIÓN Y CONSOLIDACIÓN DE LA DOCUMENTACIÓN TECNICA REQUERIDA PARA LA GESTIÓN DE LOS INSTRUMENTOS AMBIENTALES PRIORIZADOS</t>
  </si>
  <si>
    <t xml:space="preserve">ADICIÓN Y PRORROGA No 1 DEL CONTRATO 182 CUYO OBJETO ES " PRESTAR LOS SREVICIOS PROFESIONALES PARA GESTIONAR Y APOYAR LAS ACCIONES QUE GARANTICEN EL CUMPLI MIENTO DE LOS PROCESOS DE PLANEACIÓN EN LOS COMPONENTES FISICOS  Y PRESUPUESTALES QUE SE REQUIERAN PARA EL CUMPLIMIENTO DE LA METAS RELATIVAS AL SUELO D DE PROTECCIÓN </t>
  </si>
  <si>
    <t>ADICIÓN Y PRORROGA No 1 DEL CONTRATO 76 CUYO OBJETO ES " PRESTAR LOS SREVICIOS DE APOYO  ADMINISTRATIVO EN EL SEGUIMIENTO A LA GESTIÓN DOCUMENTAL PARA LA CONTRATACIÓN , CONSOLIDACIÓN Y REVI SIÓN DE INFORMES DE GESTIÓN PRECONTRACTUAL Y CONSOLIDA CIÓN DEL ARCHIVO DE CONTRATACIÓN</t>
  </si>
  <si>
    <t>AIDCIÓN Y PRORROGA NO 1 DEL CONTRATO 936 DE 2015 CUYO OBJETO ES " PRESTAR LOS SERV ICIOS PROFESIONALES PARA ORIENTAR Y ACOMPAÑAR Y HACER SEGUIMEINTO A LAS ACTIVIDADES DE RECUPERACIÓN INTEGRAL DE QUEBRADAS Y RESTAURA CIÓN DE ESPACIOS DEL AGUA , PRIORIZADAS EN EL PROGRAMA DEL AGUA</t>
  </si>
  <si>
    <t>ADICIÓN NO. 1 Y PRORROGA NO. 1 AL CONTRATO  NO 1128 DE 2015 CELEBRADO ENTRE CRISTIAN ANDRÉS TORRES BRUN Y LA SECRETARÍA DISTRITAL DE AMBIENTE CUYO OBJETO ES: PRESTAR SUS SERVICIOS DE APOYO OPERATIVO EN LOS PROCESOS DE RESTAURACIÓN, RECUPERACIÓN O PROTECCIÓN PARTICIPATIVA DE ÁREAS ABASTECEDORAS DE ACUEDUCTOS VEREDALES DEL DISTRITO CAPITAL</t>
  </si>
  <si>
    <t>ADICIÓN Y PRORROGA 1 AL CONTRATO DE PRESTACIÓN DE SREVICIOS PROFESIONALESPARA LA ARTICULACIÓN DE PROCESOS DE REONVERSIÓN PRODUCTIVA Y DE RECUPERACIÓN AMBIENTAL PARA LA SOSTENIBILIDAD DE LA CUENCA DE TUNJUELITO</t>
  </si>
  <si>
    <t>ADICIÓN NO. 1 Y PRORROGA NO. 1 AL CONTRATO NO. 308 DE 2015 CELEBRADO ENTRE SINDY PAOLA MACEA ALVAREZ Y LA SECRETARÍA DISTRITAL DE AMBIENTE CUYO OBJETO ES: PRESTAR LOS SERVICIOS PROFESIONALES PARA REALIZAR ACTIVIDADES RELACIONADAS CON GESTIÓN AMBIENTAL EN PREDIOS DE FAMILIAS CAMPESINAS EN EL DISTRITO CAPITAL CON ÉNFASIS EN LA LOCALIDAD DE SUMAPAZ.</t>
  </si>
  <si>
    <t>ADICIÓN NO. 1 Y PRORROGA NO. 1 AL CONTRATO NO. 26 DE 2015 CELEBRADO ENTRE EDDA LISSETE BELTRAN ROA Y LA SECRETARÍA DISTRITAL DE AMBIENTE CUYO OBJETO ES: PRESTAR LOS SERVICIOS PROFESIONALES PARA REALIZAR ACTIVIDADES EN EL COMPONENTE BIOFÍSICO DE LOS INSTRUMENTOS DE GESTIÓN EN EL SUELO DE PROTECCIÓN PARA SU ARTICULACIÓN CON  LOS TERRITORIOS DE BORDE DEL DISTRITO CAPITAL</t>
  </si>
  <si>
    <t>ADICIÓN Y PRORROGA 1 DEL CONTRATO DE PRETSACIÓN DE SREVICIOS No 0358 CUYO OBJETO ES PRESTAR LOS SERVICIOS PROFE SIONALES PARA REALIZAR LAS ACTIVIDADES RELACIONADAS CON GESTIÓN AMBIENTAL EN PREDIOS DE FAMILIAS CAMPESINAS EN EL DISTRITO CAPITAL CON ENFASIS EN LA LOCALIADAD DE SUMAPAZ</t>
  </si>
  <si>
    <t>MEJORAMIENTO DE LAS INSTALACIONES FISICAS DEL PARQUE ECOLOGICO DISTRITAL DE MONTAÑA MIRADOR DE LOS NEVADOS</t>
  </si>
  <si>
    <t>ADICIÓN NO. 1 Y PRÓRROGA NO. 1 AL CONTRATO NO. 848/2015 CELEBRADO ENTRE AIZA FERNANDA CANTILLO RODRÍGUEZ Y LA SDA CUYO OBJETO ES: PRESTAR SUS SERVICIOS PROFESIONALES PARA EL SEGUIMIENTO A LA GESTIÓN DE LOS
PROYECTOS O PROCESOS DE RECUPERACIÓN DE LOS ESPACIOS DEL AGUA EN EL MARCO DEL PLAN ADAPTACIÓN Y MITIGACIÓN AL CAMBIO CLIMÁTICO DEL DISTRITO CAPITAL</t>
  </si>
  <si>
    <t>ADICIÓN NO. 1 Y PRÓRROGA NO. 1 AL CONTRATO NO. 855/2015 CELEBRADO ENTRE ADRIANA DELANEY CARVAJAL MONGUI Y LA SDA CUYO OBJETO ES: PRESTAR SUS SERVICIOS PROFESIONALES PARA COORDINAR LAS ACCIONES GENERALES EN EL ACOMPAÑAMIENTO Y SEGUIMIENTO DE
LA IMPLEMENTACIÓN DE LOS INSTRUMENTOS DE GESTIÓN
AMBIENTAL PIGA Y PACA DE LAS ENTIDADES DEL DISTRITO CAPITAL Y EN LAS LABORES DE GESTOR AMBIENTAL</t>
  </si>
  <si>
    <t>ADICIÓN NO. 1 Y PRÓRROGA NO. 1 AL CONTRATO NO. 980/2015 CELEBRADO ENTRE MARIA ALEJANDRA PIEDRA
LEON Y LA SDA CUYO OBJETO ES: PRESTAR LOS SERVICIOS
PROFESIONALES EN LA VALORACIÓN DE ATRIBUTOS ECOLÓGICOS, FUNCIONALIDAD ECOSISTÉMICA Y
EVALUACIÓN AMBIENTAL EN LA ESTRUCTURA ECOLÓGICA PRINCIPAL DEL DISTRITO CAPITAL, CON ÉNFASIS
EN LOS PARQUES ECOLÓGICOS DISTRITALES DE HUMEDAL</t>
  </si>
  <si>
    <t>ADICIÓN NO. 1 Y PRÓRROGA NO. 1 AL CONTRATO NO. 490/2015 CELEBRADO ENTRE NANCY ELENA BURGOS ORTIZ Y
LA SDA CUYO OBJETO ES: PRESTAR SUS SERVICIOS PROFESIONALES, PARA LA CONSOLIDACIÓN DE INFORMACIÓN
GEOGRÁFICA Y EL ANÁLISIS DE MODELACIÓN ESPACIAL REQUERIDO EN LA GESTIÓN ADELANTADA CON ÉNFASIS
EN LAS ZONAS DE ALTO RIESGO NO MITIGABLE PRIORIZADAS POR LA SDA. ID-275</t>
  </si>
  <si>
    <t>CONTRATO NO. 772/2015 CELEBRADO ENTRE EDUARDO JAVIER CHILITO PAREDES Y LA SDA CUYO OBJETO ES: PRESTAR LOS SERVICIOS PROFESIONALES PARA ORIENTAR Y APOYAR TÉCNICAMENTE LA PLANIFICACIÓN Y EL DESARROLLO DE
ACCIONES DE RECUPERACIÓN, REHABILITACIÓN, RESTAURACIÓN Y MANEJO AMBIENTAL EN SUELO DE
PROTECCIÓN POR RIESGO</t>
  </si>
  <si>
    <t>ADICIÓN NO. 1 Y PRÓRROGA NO. 1 AL CONTRATO NO. 769/2015 CELEBRADO ENTRE MÓNICA MARÍA HERNÁNDEZ ARAQUE Y LA SDA CUYO OBJETO ES: PRESTAR LOS SERVICIOS PROFESIONALES PARA APOYAR EL SEGUIMIENTO Y COORDINACIÓN DE LAS ACCIONES PARA LA GESTIÓN
INTEGRAL DEL RIESGO, EN ESPECIAL EN LAS ZONAS DE ALTO RIESGO NO MITIGABLE, DE ACUERDO CON LAS
COMPETENCIAS QUE EN LA MATERIA TIENE LA SECRETARÍA DISTRITAL DE AMBIENTE</t>
  </si>
  <si>
    <t>CONTRATO NO. 766/2015 CELEBRADO ENTRE MIGUEL FERNANDO VERA LUGO Y LA SDA CUYO OBJETO ES: PRESTAR
LOS SERVICIOS PROFESIONALES PARA LIDERAR EL ACOMPAÑAMIENTO, ORIENTACIÓN Y SEGUIMIENTO A LA
IMPLEMENTACIÓN DE LA NORMATIVIDAD, POLÍTICAS, PLANES,
PROGRAMAS E INICIATIVAS DE PROYECTOS AMBIENTALES A PARTIR DE LOS INSTRUMENTOS DE GESTIÓN AMBIENTAL PRIORIZADOS</t>
  </si>
  <si>
    <t>CONTRATO NO. 620/2015 CELEBRADO ENTRE LUZ DARY LEÓN SÁNCHEZ Y LA SDA CUYO OBJETO ES:PRESTAR SUS
SERVICIOS PROFESIONALES PARA REALIZAR ACTIVIDADES RELACIONADAS CON LA GENERACIÓN Y GESTIÓN DE
ESTRATEGIAS PARA EL SANEAMIENTO PREDIAL Y SOLUCIÓN DE LA PROBLEMÁTICA DE ASENTAMIENTO Y TENENCIA EN SUELOS DE PROTECCIÓN PRIORIZADOS EN LA ESTRUCTURA
ECOLÓGICA PRINCIPAL DEL DISTRITO CAPITAL</t>
  </si>
  <si>
    <t>CONTRATO NO. 581/2015 CELEBRADO ENTRE JAIVER FABIAN PATIÑO CASTAÑEDA Y LA SDA CUYO OBJETO ES: PRESTAR SUS SERVICIOS PARA ADELANTAR ACTIVIDADES RELACIONADAS CON LA ACTIVACIÓN DE LA RESPUESTA A EMERGENCIAS, EN EL MARCO DEL PIRE, DE LA SECRETARÍA DISTRITAL DE AMBIENTE - SDA</t>
  </si>
  <si>
    <t>ADICIÓN NO. 1 Y PRÓRROGA NO. 1 AL CONTRATO NO. 613/2015 CUYO OBJETO ES: PRESTAR SUS SERVICIOS PARA ADELANTAR ACTIVIDADES RELACIONADAS CON LA ACTIVACIÓN DE LA RESPUESTA A EMERGENCIAS, EN EL MARCO DEL PIRE, DE LA SECRETARÍA DISTRITAL DE AMBIENTE - SDA</t>
  </si>
  <si>
    <t>ADICIÓN NO. 1 Y PRÓRROGA NO. 1 AL CONTRATO NO. 612/2015 CELEBRADO ENTRE MAURICIO CORTES Y LA SDA CUYO OBJETO ES: PRESTAR SUS SERVICIOS PARA ADELANTAR ACTIVIDADES RELACIONADAS CON LA ACTIVACIÓN DE LA RESPUESTA A
EMERGENCIAS, EN EL MARCO DEL PIRE, DE LA SECRETARÍA DISTRITAL DE AMBIENTE - SDA</t>
  </si>
  <si>
    <t>ADICIÓN NO. 1 Y PRÓRROGA NO. 1 AL CONTRATO NO. 1033/2015 CELEBRADO ENTRE JAVIER RODRÍGUEZ SOTOMONTE Y LA SDA CUYO OBJETO ES: PRESTAR LOS SERVICIOS PROFESIONALES EN LA PLANEACIÓN SEGUIMIENTO Y EVALUACIÓN DE LA
GESTIÓN TECNICA ADMINISTRATIVA Y CONTRACTUAL EN EL MARCO DE LOS PROCESOS DE GESTIÓN , RECUPERACIÓN , REHABILITACIÓN Y RESTAURACIÓN DE SUELO DE PORTECCIÓN EN EL D.C</t>
  </si>
  <si>
    <t>EN LOS PARQUES ECOLÓGICOS</t>
  </si>
  <si>
    <t>CONTRATO NO. 187/2015 CELEBRADO ENTRE CLAUDIA PATRICIA ROMERO HERRERA Y LA SDA CUYO OBJETO ES:
PRESTAR LOS SERVICIOS PROFESIONALES PARA APOYAR LAS
ACCIONES QUE GARANTICEN EL CUMPLIMIENTO DE LOS PROCESOS DE PLANEACIÓN EN LOS COMPONENTES
FÍSICOS Y PRESUPUESTALES QUE SE REQUIERAN PARA EL CUMPLIMIENTO DE LAS METAS RELATIVAS AL SUELO DE
PROTECCIÓN DEL D.C</t>
  </si>
  <si>
    <t>ADICIÓN NO. 1 Y PRÓRROGA NO. 1 AL CONTRATO NO. 738/2015 CELEBRADO ENTRE MYLENA YANETH TORRES
LIZARAZO Y LA SDA CUYO OBJETO ES: PRESTAR LOS  SERVICIOS PROFESIONALES PARA LA EVALUACIÓN
TÉCNICA DE SOPORTE PARA LA EXPEDICIÓN DEL CERTIFICADO DE ESTADO DE CONSERVACIÓN AMBIENTAL (CECA)</t>
  </si>
  <si>
    <t>ADICIÓN NO. 1 Y PRÓRROGA NO. 1 AL CONTRATO NO. 1028/2015 CELEBRADO ENTRE JUAN CARLOS GALEANO Y LA SDA CUYO OBJETO ES: PRESTAR LOS SERVICIOS PROFESIONALES PARA
APOYAR EL PROCESO DE EJECUCIÓN Y SEGUIMIENTO A LAS ACTIVIDADES DESARROLLADAS EN LOS PROCESOS DE GESTIÓN RECUPERACIÓN , REHABILITACIÓN Y/O ESTAURACIÓN
DE SUELO DE PROTECCIÓN DEL D.C</t>
  </si>
  <si>
    <t xml:space="preserve">ADICIÓN NO. 1 Y PRÓRROGA NO. 1 AL CONTRATO NO. 724/2015 CUYO OBJETO ES PRESTAR SUS SERVICIOS PROFESIONALES EN EL DESARROLLO DE ACCIONES DE FORTALECIMIENTO DE CAPACIDADES Y SEGUIMIENTO A LAS ENTIDADES DEL DISTRITO CAPITAL PARA LA ADECUADA IMPLEMENTACIÓN DE LOS INSTRUMENTOS PIGA Y PACA </t>
  </si>
  <si>
    <t>ADICIÓN NO. 1 Y PRÓRROGA NO. 1 AL CONTRATO NO. 663/2015 CUYO OBJETO ES: PRESTAR LOS SERVICIOS PROFESIONALES PARA ORIENTAR Y APOYAR LA EJECUCIÓN ARTICULADA
DE ACCIONES DE ADMINISTRACIÓN, MANEJO, CONSERVACIÓN, Y USO SOSTENIBLE DE LOS PARQUES ECOLÓGICOS DISTRITALES DE HUMEDAL ASIGNADOS</t>
  </si>
  <si>
    <t>ADICIÓN NO. 1 Y PRÓRROGA NO. 1 AL CONTRATO NO. 882/2015 CELEBRADO ENTRE FABIO ANDRES CASTRO HERNANDEZ Y LA SDA CUYO OBJETO ES: PRESTAR LOS SERVICIOS PROFESIONALES PARA ORIENTAR Y APOYAR LA EJECUCIÓN ARTICULADA DE ACCIONES DE ADMINISTRACIÓN, MANEJO, CONSERVACIÓN, Y USO SOSTENIBLE DE LOS PARQUES
ECOLÓGICOS DISTRITALES DE HUMEDAL ASIGNADOS</t>
  </si>
  <si>
    <t>CONTRATO NO. 999/2015 CELEBRADO ENTRE JENNIFER LORENA AVENDAÑO ZAMBRANO Y LA SDA CUYO OBJETO ES: PSTAR LOS SERVICIOS PROFESIONALES PARA EL DESARROLLO DE ACCIONES DE GESTIÓN COMUNITARIA E INSTITUCIONAL PARA LA PLANIFICACIÓN, ACOMPAÑAMIENTO Y SEGUIMIENTO A LA GESTIÓN DE CONSERVACIÓN Y RESTAURACIÓN DE LOS PARQUES ECOLÓGICOS DE HUMEDAL ASIGNADOS</t>
  </si>
  <si>
    <t>CONTRATO NO.1177/2015 CELEBRADO ENTRE JUAN PABLO DALLOS Y LA SDA CUYO OBJETO ESPRESTAR LOS SERVICIOS PROFESIONALES PARA ORIENTAR Y APOYAR LA EJECUCIÓN
ARTICULADA DE ACCIONES DE ADMINISTRACIÓN, MANEJO,
CONSERVACIÓN, Y USO SOSTENIBLE DE  LOS PARQUES ECOLÓGICOS DISTRITALES DE HUMEDAL ASIGNADOS</t>
  </si>
  <si>
    <t>ADICIÓN NO. 1 Y PRÓRROGA NO. 1 AL CONTRATO NO. 784/2015 CELEBRADO ENTRE RENATO TORRADO Y LA SDA CUYO OBJETO ES: PRESTAR LOS SERVICIOS PROFESIONALES PARA
ORIENTAR Y APOYAR LA EJECUCIÓN ARTICULADA DE ACCIONES DE ADMINISTRACIÓN, MANEJO, CONSERVACIÓN, Y USO SOSTENIBLE DE LOS PARQUES ECOLÓGICOS DISTRITALES DE HUMEDAL ASIGNADOS</t>
  </si>
  <si>
    <t>CONTRATO NO. 834/2015 CELEBRADO ENTRE BLANCA STELLA MONTOYA ESPINOSA Y LA SDA CUYO OBJETO ES: PRESTAR LOS SERVICIOS PROFESIONALES PARA APOYAR LOS
PROCESOS DE GESTIÓN SOCIOAMBIENTAL NECESARIOS PARA
LA RECUPERACIÓN, REHABILITACIÓN Y PROTECCIÓN DE LOS PARQUES ECOLÓGICOS DISTRITALES DE HUMEDAL</t>
  </si>
  <si>
    <t>MODIFICACION NO. 1 AL CONTRATO NO. 502 DE 2015 CUYO OBJETO ES: PRESTAR SERVICIOS PROFESIONALES
EN SEGUIMIENTO A LA IMPLEMENTACIÓN DE LOS PLANES DE
MANEJO AMBIENTAL-PMA DE HUMEDALES DEL DISTRITO CAPITAL COMO ECOSISTEMAS ESTRATÉGICOS Y
EL APOYO A LA GESTIÓN PARA SU CONSERVACIÓN, RESTAURACIÓN Y MANEJO SOSTENIBLE</t>
  </si>
  <si>
    <t>ADICIÓN NO. 1 Y PRÓRROGA NO. 1 AL CONTRATO NO. 1164/2015 CELEBRADO ENTRE LUIS GABRIEL MOSQUERA GONZALEZ Y LA SDA CUYO OBJETO ES: PRESTAR LOS SERVICIOS
PROFESIONALES EN LA ORIENTACIÓN DE LA PLANEACIÓN, GESTIÓN ACCIONES NECESARIAS PARA LA RECUPERACIÓN, REHABILITACIÓN Y/O RESTAURACIÓN DE LOS PARQUES
ECOLÓGICOS DISTRITALES DE HUMEDAL</t>
  </si>
  <si>
    <t>PRESTAR LOS SERVICIOS PROFESIONALES EN LA ORIENTACIÓN DE LA PLANEACIÓN, GESTIÓN, SEGUIMIENTO Y EVALUACIÓN DE LAS ACCIONES NECESARIAS PARA LA RECUPERACIÓN, REHABILITACIÓN Y/O RESTAURACIÓN DE LOS PARQUES ECOLÓGICOS DISTRITALES DE HUMEDAL</t>
  </si>
  <si>
    <t>CONTRATO NO. 1235/2015 CELEBRADO  ENTRE CAROLINA SALGADO RAMIREZ Y LA SDA CUYO OBJETO ES: PRESTAR
LOS SERVICIOS PROFESIONALES DE APOYO PARA EL SEGUIMIENTO DE LA GESTIÓN CON ÉNFASIS EN LOS
PARQUES ECOLÓGICOS DISTRITALES DE MONTAÑA Y ÁREAS DE INTERÉS AMBIENTAL DEL DISTRITO CAPITAL</t>
  </si>
  <si>
    <t>ADICIÓN NO. 1 Y PRÓRROGA NO. 1 AL CONTRATO NO. 647/2015 CUYO OBJETO ES: PRESTAR LOS SERVICIOS PROFESIONALES PARA APOYAR LA ACTIVIDADES DE ADMINISTRACIÓN Y
MANEJO DEL PARQUE ECOLÓGICO DISTRITAL DE MONTAÑA ENTRENUBES</t>
  </si>
  <si>
    <t>ADICIÓN No. 1 Y PRÓRROGA No. 1  AL CONTRATO No. 695/2015 CELEBRADO ENTRE CLARA MARIA TRIANA ALFARO Y LA SDA CUYO OBJETO ES: PRESTAR LOS SERVICIOS PROFESIONALES PARA EJECUTAR ACCIONES DE ADMINISTRACIÓN, MANEJO, CONSERVACIÓN, Y USO SOSTENIBLE DEL PARQUE ECOLÓGICO DISTRITAL DE MONTAÑA ENTRENUBES</t>
  </si>
  <si>
    <t>CONTRATO NO. 916/2015 CELEBRADO ENTRE DANIEL FERNANDO NAVARRO CIFUENTES Y LA SDA CUYO OBJETO ES:PRESTAR LOS SERVICIOS PARA APOYAR LAS LABORES DE MANTENIMIENTO DE LA INFRAESTRUCTURA DE LAS ÁREAS PROTEGIDAS Y DE INTERÉS AMBIENTAL ADMINISTRADAS POR LA SDA</t>
  </si>
  <si>
    <t>ADICIÓN No. 1 Y PRÓRROGA No. 1  AL CONTRATO No. 471/2015 CELEBRADO ENTRE JHON FERNEY LLANTEN LOPEZ Y LA SDA CUYO OBJETO ES: PRESTAR LOS SERVICIOS DE APOYO A LA GESTIÓN PARA EL SEGUIMIENTO OPERATIVO A LOS CONTRATOS Y/O CONVENIOS DESARROLLADOS EN LAS ÁREAS PROTEGIDAS Y ESPACIOS PÚBLICOS DE INTERÉS AMBIENTAL ADMINISTRADOS POR  LA SECRETARIA DISTRITAL DE AMBIENTE</t>
  </si>
  <si>
    <t>ADICIÓN NO. 1 Y PRÓRROGA NO. 1 AL CONTRATO NO. 725/2015 CUYO OBJETO ES: PRESTAR LOS SERVICIOS PROFESIONALES PARA DESARROLLAR ACCIONES DE PLANIFICACION, EGUIMIENTO Y EVALUACIÓN DE LA GESTIÓN AMBIENTAL DESARROLLADA POR LA SDA EN LAS ÁREAS PROTEGIDAS Y DE INTERÉS AMBIENTAL DEL DISTRITO CAPITAL, ENCAMINADAS
A LA PRESERVACIÓN Y MANEJO SOSTENIBLE DE ESTOS ECOSISTEMAS</t>
  </si>
  <si>
    <t>ADICIÓN NO. 1 Y PRÓRROGA NO. 1 AL CONTRATO NO. 1285/2015 CELEBRADO ENTRE ANGIE PATIÑO Y LA SDA CUYO
OBJETO ES: PRESTAR LOS SERVICIOS DE APOYO PARA EL DESARROLLO DE LEVANTAMIENTOS TOPOGRÁFICOS
REQUERIDOS</t>
  </si>
  <si>
    <t>ADICION 1 Y PRORROGA 1 DEL CONTRATO DE PRESTACION DE
SERVICIOS PROFESIONALES # 757 DE 2015, CUYO OBJETO ES : PRESTAR LOS SERVICIOS PROFESIONALES PARA DESARROLLAR EL COMPONENTE DE SEGUIMIENTO Y EVALUACIÓN DEL ESTADO Y PRESIONES A LA BIODIVERSIDAD Y SERVICIOS ECOSISTÉMICOS EN LAS ÁREAS</t>
  </si>
  <si>
    <t>PRESTAR LOS SERVICIOS DE APOYO PARA ATENDER EL PUNTO VIVE DIGITAL DEL PARQUE ECOLÓGICO DISTRITAL DE
MONTAÑA ENTRENUBES PROMOVIENDO EL USO ADECUADO DE
LAS NUEVAS TECNOLOGÍAS EN UN CONTEXTO ECO AMBIENTAL</t>
  </si>
  <si>
    <t>ADICIÓN NO. 1 Y PRÓRROGA NO. 1 AL CONTRATO NO. 646/2015 CUYO OBJETO ES:PRESTAR LOS SERVICIOS PROFESIONALES PARA REALIZAR ACTIVIDADES RELACIONADAS CON EL
ANÁLISIS DE FLORA Y FAUNA DE LAS ÁREAS DE ESPECIAL IMPORTANCIA ECOSÍSTEMICA EN EL DISTRITO
CAPITAL Y EL SEGUIMIENTO A LA ELABORACIÓN DE CONCEPTOS O DOCUMENTOS TÉCNICOS</t>
  </si>
  <si>
    <t>PRESTAR LOS SERVICIOS PROFESIONALES PARA APOYAR DESDE EL COMPONENTE HIDROLÓGICO E HIDRÁULICO, LAS ACCIONES RELACIONADAS CON ALINDERACIÓN, CONSERVACIÓN, RESTAURACIÓN, RECUPERACIÓN, REHABILITACIÓN, MANEJO Y ADMINISTRACIÓN, QUE SE REQUIERAN EN LA GESTIÓN AMBIENTAL EN LA ESTRUCTURA ECOLOGICA PRINCIPAL DEL DISTRITO CAPITAL</t>
  </si>
  <si>
    <t>ADICIÓN No. 1 Y PRÓRROGA No. 1  AL CONTRATO No. 565/2015 CELEBRADO ENTRE MILENA CONSTANZA ORDOÑEZ POTES Y LA SDA CUYO OBJETO ES: PRESTAR LOS SERVICIOS PROFESIONALES PARA LA IDENTIFICACIÓN Y ANÁLISIS DE LOS ASPECTOS GEOTÉCNICOS Y FÍSICOS REQUERIDOS PARA EL ALINDERAMIENTO, RECUPERACIÓN, MANEJO Y ADMINISTRACIÓN DE LA ESTRUCTURA ECOLÓGICA PRINCIPAL DEL D.C., CON ÉNFASIS EN CORREDORES ECOLÓGICOS DE RONDA.</t>
  </si>
  <si>
    <t>ADICIÓN No. 1 Y PRÓRROGA No. 1  AL CONTRATO No. 475/2015 CELEBRADO ENTRE WILSON  CHAPARRO SANCHEZ Y LA SDA CUYO OBJETO ES: PRESTAR LOS SERVICIOS PROFESIONALES EN LA PLANEACIÓN, GESTIÓN, SEGUIMIENTO Y EVALUACIÓN DE PROPUESTAS, PROYECTOS, E INICIATIVAS RELACIONADAS CON LA ESTRUCTURA ECOLÓGICA PRINCIPAL DEL DISTRITO CAPITAL, CON ÉNFASIS EN LOS CORREDORES ECOLÓGICOS DE RONDA</t>
  </si>
  <si>
    <t>ADICIÓN NO. 1 Y PRÓRROGA NO. 1 AL CONTRATO NO. 794/2015 CELEBRADO ENTRE MIRTHA ROSA PAÉZ Y LA SDA CUYO OBJETO ES: PRESTAR SUS SERVICIOS PROFESIONALES DE
ACOMPAÑAMIENTO Y APOYO JURÍDICO EN LOS PROCESOS CONTRACTUALES Y PRECONTRACTUALES PARA EL
FORTALECIMIENTO DE LA GESTIÓN AMBIENTAL, EN EL MARCO DE LA RESTAURACIÓN, CONSERVACIÓN, MANEJO Y USO SOSTENIBLE DE LA ESTRUCTURA ECOLÓGICA PRINCIPAL Y
LOS ESPACIOS DEL AGUA EN EL DISTRITO CAPITAL.</t>
  </si>
  <si>
    <t>ADICIÓN No. 1 Y PRÓRROGA No. 1  AL CONTRATO No. 687/2015 CELEBRADO ENTRE OLGA LUCIA CASALLAS CRISTANCHO Y LA SDA CUYO OBJETO ES: PRESTAR LOS SERVICIOS PROFESIONALES PARA APOYAR EL DESARROLLO DE ACTIVIDADES RELACIONADAS CON LA RECUPERACIÓN, REHABILITACIÓN, RESTAURACIÓN Y/O CONSERVACIÓN DE QUEBRADAS Y OTRAS ÁREAS PRIORIZADAS EN SUELO DE PROTECCIÓN</t>
  </si>
  <si>
    <t>ADICIÓN NO. 1 Y PRÓRROGA NO. 1 AL
CONTRATO NO. 806/2015 CELEBRADO ENTRE YACTA IRENE ROJAS HERRERA Y LA SDA CUYO OBJETO ES: PRESTAR
LOS SERVICIOS PROFESIONALES EN EL APOYO A LA COORDINACIÓN DE LOS PROCESOS DE RESTAURACIÓN,
REHABILITACIÓN Y RECUPERACIÓN DE LA ESTRUCTURA ECOLÓGICA PRINCIPAL CON ÉNFASIS EN EL SISTEMA HIDRICO</t>
  </si>
  <si>
    <t>ADICIÓN NO. 1 Y PRÓRROGA NO. 1 AL CONTRATO NO. 737/2015 CELEBRADO ENTRE RICHARD JAVIER QUITIAN PEÑA Y LA SDA CUYO OBJETO ES: PRESTAR LOS SERVICIOS PROFESIONALES EN LA PLANEACIÓN, GESTIÓN, SEGUIMIENTO Y RESTAURACIÓN Y PROTECCIÓN DE ECOSISTEMAS EN EL SUELO DE ROTECCION DEL DISTRITO CAPITAL, CON ESPECIAL ENFASIS EN ESPACIOS
DEL AGUA EVALUACIÓN DE LOS PROCESOS DE ECUPERACIÓN, REHABILITACIÓN,</t>
  </si>
  <si>
    <t>ADICIÓN NO. 2 Y PRÓRROGA NO. 2 AL CONTRATO NO. 54/2015 CUYO OBJETO ES:PRESTAR LOS SERVICIOS PROFESIONALES PARA ASESORAR A LA SECRETARIA DISTRITAL DE AMBIENTE
EN LA COORDINACIÓN INTERINSTITUCIONAL E INTERSECTORIAL NECESARIA PARA EL DESARROLLO DEL PLAN DISTRITAL DEL
AGUA.</t>
  </si>
  <si>
    <t>ADICIÓN NO. 1 Y PRÓRROGA NO. 1 AL CONTRATO NO. 805/2015 CELEBRADO ENTRE JUAN SEBASTIAN PATIÑO NAVAS Y LA SDA CUYO OBJETO ES: PRESTAR LOS SERVICIOS ROFESIONALES PARA REALIZAR ACTIVIDADES RELACIONADAS CON LA PRIORIZACIÓN IMPLEMENTACIÓN MONITOREO,  ACOMPAÑAMINETO Y SEGUIMEINTO DE PROCESOS DE REHABILITACIÓN , RESTAURACIÓN Y/O CONSERVACION
DE ECOSISTEMAS QUE HACEN PARTE DE LA ESTRUCTURA ECOLOGICA PRINCIPAL DEL DISTRITO CAPITAL</t>
  </si>
  <si>
    <t>ADICIÓN No. 1 Y PRÓRROGA No. 1  AL CONTRATO No. 672/2015 CELEBRADO ENTRE ADRIANA ALVARADO Y LA SDA CUYO OBJETO ES:PRESTAR LOS SERVICIOS PROFESIONALES PARA IDENTIFICAR Y ANALIZAR LAS PROBLEMÁTICAS RELACIONADAS CON IMPACTOS AMBIENTALES QUE AFECTEN LOS PROCESOS DE CONSERVACIÓN, RECUPERACIÓN, REHABILITACIÓN Y/O RESTAURACIÓN EN LA ESTRUCTURA ECOLÓGICA PRINCIPAL, CON ÉNFASIS EN EL SISTEMA HÍDRICO DEL DC</t>
  </si>
  <si>
    <t>ADICIÓN NO. 1 Y PRÓRROGA NO. 1 AL CONTRATO NO. 987/2015 CELEBRADO ENTRE MIGUEL ANGEL CANTILLO FLOREZ Y LA SDA CUYO OBJETO ES: PRESTAR LOS SERVICIOS PROFESIONALES PARA LA PROGRAMACIÓN Y ORIENTACIÓN DE  ACCIONES DIRIGIDAS A CONTROLAR EL COMPLEJO DE RETAMO, COMO MEDIDA PARA MITIGAR LA OCURRENCIA DE INCENDIOS FORESTALES EN BOGOTÁ D.C</t>
  </si>
  <si>
    <t>ADICIÓN NO. 1 Y PRÓRROGA NO. 1 AL CONTRATO NO. 865/2015 CELEBRADO ENTRE JOHN MIGUEL FERNANDEZ RUBIO Y LA SDA CUYO OBJETO ES: PRESTAR LOS SERVICIOS PROFESIONALES PARA APOYAR LA COORDINACIÓN DEL GRUPO DE VIVEROS, ASÍ COMO LA PLANIFICACIÓN Y SEGUIMIENTO A LA PROPAGACIÓN Y PRODUCCIÓN DE MATERIAL VEGETAL EN LOS VIVEROS DE LA SDA</t>
  </si>
  <si>
    <t>ADICIÓN NO. 1 Y PRÓRROGA NO. 1 AL CONTRATO NO. 844/2015 CELEBRADO ENTRE DAISER DARIO ESPITIA BOLAÑOS
Y LA SDA CUYO OBJETO ES: PRESTAR LOS SERVICIOS DE APOYO OPERATIVO PARA LA PROPAGACION, PRODUCCION
Y MENTENIMIENTO DE MATE RIAL VEGETAL INFRAESTRUCTURA EN LOS VIVEROS ADMINISTRADOS POR LA SDA PARA EL CUMPLIMIENTO DE LAS METAS DE RESTAURACIÓN ECOLOGICA
ESTABLECIDAS EN EL PLAN</t>
  </si>
  <si>
    <t>ADICIÓN NO. 1 Y PRÓRROGA NO. 1 AL CONTRATO NO. 843/2015 CELEBRADO ENTRE DOMINGO SANTO PATERNINA ESPITIA Y LA SDA CUYO OBJETO ES: PRESTAR LOS SERVICIOS DE APOYO
OPERATIVO PARA LA PROPAGACION, PRODUCCION Y MENTENIMIENTO DE MATE RIAL VEGETAL INFRAESTRUCTURA EN LOS VIVEROS ADMINISTRADOS POR LA SDA PARA EL
CUMPLIMIENTO DE LAS METAS DE RESTAURACIÓN ECOLOGICA
ESTABLECIDAS EN EL PLAN DE DESARROLLO BOGOTA HUMANA</t>
  </si>
  <si>
    <t>ADICIÓN NO. 1 Y PRÓRROGA NO. 1 AL CONTRATO NO. 841/2015 CELEBRADO ENTRE GLORIA ESPERANZA MORALES
RODRIGUEZ Y LA SDA CUYO OBJETO ES: PRESTAR LOS SERVICIOS DE APOYO OPERATIVO PARA LA PROPAGACION,
PRODUCCION Y MENTENIMIENTO DE MATE RIAL VEGETAL
INFRAESTRUCTURA EN LOS VIVEROS ADMINISTRADOS POR LA SDA PARA EL CUMPLIMIENTO DE LAS METAS DE RESTAURACIÓN ECOLOGICA ESTABLECIDAS EN EL PLA</t>
  </si>
  <si>
    <t>ADICIÓN NO. 1 Y PRÓRROGA NO. 1 AL CONTRATO NO.1133/2015 CUYO OBJETO ES: PRESTAR LOS SERVICIOS DE APOYO
OPERATIVO PARA LA PROPAGACION, PRODUCCION Y MENTENIMIENTO DE MATE RIAL VEGETAL INFRAESTRUCTURA EN LOS VIVEROS ADMINISTRADOS POR LA SDA PARA EL
CUMPLIMIENTO DE LAS METAS DE RESTAURACIÓN ECOLOGICA
ESTABLECIDAS EN EL PLAN DE DESARROLLO BOGOTA HUMANA</t>
  </si>
  <si>
    <t>ADICIÓN NO. 1 Y PRÓRROGA NO. 1 AL CONTRATO NO. 839/2015 CELEBRADO ENTRE RUTH ILMA CASTILLO FORERO Y LA SDA CUYO OBJETO ES: PRESTAR LOS SERVICIOS DE APOYO OPERATIVO PARA LA PROPAGACION, PRODUCCION Y
MANTENIMIENTO DE MATE RIAL VEGETAL INFRAESTRUCTURA EN LOS VIVEROS ADMINISTRADOS POR LA SDA PARA EL CUMPLIMIENTO DE LAS METAS DE RESTAURACIÓN ECOLOGICA
ESTABLECIDAS EN EL PLAN DE DESARROLLO BOGOTA HUMANA</t>
  </si>
  <si>
    <t>ADICIÓN NO. 1 Y PRÓRROGA NO. 1 AL CONTRATO NO. 897/2015 CELEBRADO ENTRE LEIDER NARANJO AMAYA Y LA SDA CUYO OBJETO ES: PRESTAR LOS SERVICIOS PROFESIONALES DESDE EL COMPONENTE PECUARIO PARA LA GESTIÓN EN LA RECONVERSIÓN PRODUCTIVA SOSTENIBLE CON FAMILIAS CAMPESINAS DE LA CUENCA DEL TUNJUELO</t>
  </si>
  <si>
    <t>ADICIÓN NO. 1 Y PRÓRROGA NO. 1 AL CONTRATO NO. 822/2015 CELEBRADO ENTRE WILLIAM GALINDO Y LA SDA CUYO OBJETO ES: PRESTAR LOS SERVICIOS PROFESIONALES PARA
APOYAR DESDE EL COMPONENTE AGRICOLA LA RECONVERSIÓN PRODUCTIVA SOSTENIBLE CON FAMILIAS CAMPESINAS DE LA CUENCA TUNJUELO.</t>
  </si>
  <si>
    <t>ADICIÓN NO. 2 Y PRÓRROGA NO. 2 AL CONTRATO NO. 90/2015 CELEBRADO ENTRE CAMILO HINCAPIE GARTNER Y LA SDA CUYO OBJETO ES: PRESTAR LOS SERVICIOS PROFESIONALES PARA LA GESTIÓN AMBIENTAL Y LA RECONVERSIÓN PRODUCTIVA EN LA RURALIDAD DEL D.C.</t>
  </si>
  <si>
    <t>ADICIÓN NO. 1 Y PRÓRROGA NO. 1 AL CONTRATO NO. 868/2015 CELEBRADO  ENTRE JOSE MANUEL MAYORGA GUZMAN Y LA SDA CUYO OBJETO ES: PRESTAR LOS SERVICIOS PROFESIONALES EN LA VALORACIÓN DE ATRIBUTOS ECOLÓGICOS, FUNCIONALIDAD ECOSISTÉMICA Y EVALUACIÓN AMBIENTAL EN LA ESTRUCTURA ECOLÓGICA PRINCIPAL
DEL DISTRITO CAPITAL, CON ÉNFASIS</t>
  </si>
  <si>
    <t>PRESTAR SUS SERVICIOS PROFESIONALES PARA REALIZAR LOS ANÁLISIS TÉCNICOS QUE PERMITAN DESARROLLAR ACCIONES Y TOMAR DECISIONES PARA LA CONSERVACIÓN, RESTAURACIÓN Y MANEJO DE LOS HUMEDALES DISTRITO CAPITAL COMO ECOSISTEMAS ESTRATÉGICOS</t>
  </si>
  <si>
    <t>ADICIÓN NO. 1 Y PRÓRROGA NO. 1 AL CONTRATO NO. 1163/2015 CELEBRADO ENTRE MARTHA LUCIA LEON PEÑA Y LA
SDA CUYO OBJETO ES: PRESTAR SUS SERVICIOS PROFESIONALES PARA REALIZAR LOS ANÁLISIS TÉCNICOS QUE
PERMITAN DESARROLLAR ACCIONES Y TOMAR DECISIONES PARA LA CONSERVACIÓN, RESTAURACIÓN Y MANEJO DE LOS HUMEDALES DISTRITO CAPITAL COMO ECOSISTEMAS
ESTRATÉGICOS</t>
  </si>
  <si>
    <t>ADICIÓN  No.1, DEL CONTRATO 1119 DE 2015, SUSCRITO ENTRE LA SECRETARIA DISTRITAL DE AMBIENTE Y LA UNION TEMPORAL AMBIENTE SEGURO cuyo objeto consiste en “PRESTAR EL SERVICIO DE VIGILANCIA Y SEGURIDAD PRIVADA, PARA TODAS LAS SEDES DE LA SECRETARIA DISTRITAL DE AMBIENTE.”</t>
  </si>
  <si>
    <t>ITEM</t>
  </si>
  <si>
    <t>3-3-1-14-03-32-0957-241</t>
  </si>
  <si>
    <t>IMPLEMENTAR NUEVE (9) CADENAS COMPLETAS DE SERVICIOS Y TRÁMITES DISTRITALES DE SERVICIO AL CIUDADANO</t>
  </si>
  <si>
    <t>GESTIÓN DOCUMENTAL.</t>
  </si>
  <si>
    <t>DESARROLLAR EL 100% DE NUEVOS PROCESOS/PROCEDIMIENTOS DE APOYO Y MISIONALES AL SISTEMA DE INFORMACIÓN AMBIENTAL  - SIA – PROCESOS Y DOCUMENTOS</t>
  </si>
  <si>
    <t>05 -  ADMINISTRACIÓN  INSTITUCIONAL</t>
  </si>
  <si>
    <t>02 - ADMINISTRACIÓN CONTROL Y ORGANIZACIÓN INSTITUCIONAL PARA APOYO A LA GESTIÓN  DEL DISTRITO</t>
  </si>
  <si>
    <t>0020- PERSONAL CONTRATADO PARA LAS ACTIVIDADES PROPIAS DE LOS PROCESOS DE MEJORAMIENTO DE GESTIÓN DE LA ENTIDAD</t>
  </si>
  <si>
    <t>REALIZAR LA AUTOMATIZACIÓN Y/O MANTENIMIENTO DE LOS DIFERENTES PROCEDIMIENTOS SISTEMATIZADOS DEL SISTEMA FOREST</t>
  </si>
  <si>
    <t>12 - OTROS DISTRITO</t>
  </si>
  <si>
    <t>No</t>
  </si>
  <si>
    <t>GUSTAVO ADOLFO CARRION BARRERO
Tel: 3778913
Gustavo.carrion@ambientebogota.gov.co</t>
  </si>
  <si>
    <t>329 de 2015</t>
  </si>
  <si>
    <t>IVONNE QUIROGA</t>
  </si>
  <si>
    <t>REALIZAR LA RECOLECCIÓN Y ANÁLISIS DE LOS REQUERIMIENTOS PARA LA IMPLEMENTACIÓN DE PROCEDIMIENTOS QUE PERMITA OFERTAR LOS TRAMITES EN LINEA EN EL SISTEMA DE INFORMACIÓN DOCUMENTAL FOREST</t>
  </si>
  <si>
    <t>286 de 2015</t>
  </si>
  <si>
    <t>Deysi -Rodriguez</t>
  </si>
  <si>
    <t>REALIZAR LAS CAPACITACIONES, EL ENTRENAMIENTO Y APOYAR EL SOPORTE A LOS USUARIOS EN EL SISTEMA FOREST, QUE FACILITE LA ADOPCIÓN DE LOS DIFERENTES PROCEDIMIENTOS MISIONALES</t>
  </si>
  <si>
    <t>137 de 2015</t>
  </si>
  <si>
    <t>YINNA ALEJANDRA VESGA</t>
  </si>
  <si>
    <t>81111808, 81111820</t>
  </si>
  <si>
    <t>REALIZAR LA ADMINISTRACIÓN DEL SISTEMA DE INFORMACIÓN DOCUMENTAL FOREST® Y LAS CAPACITACIONES EN EL USO DEL SISTEMA Y EL SOPORTE TÉCNICO DEL MISMO A TRAVÉS DE LAS HERRAMIENTAS INFORMÁTICAS EXISTENTES EN LA ENTIDAD</t>
  </si>
  <si>
    <t>584 de 2015</t>
  </si>
  <si>
    <t>ALEXANDRA BORDA</t>
  </si>
  <si>
    <t>REALIZAR EL LEVANTAMIENTO DE INFORMACIÓN PARA LA CREACIÓN Y MANTENIMIENTO DE REPORTES EN EL SISTEMA FOREST</t>
  </si>
  <si>
    <t>654 de 2015</t>
  </si>
  <si>
    <t>ANDRES FELIPE VARGAS CLAVIJO</t>
  </si>
  <si>
    <t>REALIZAR LA RECOLECCIÓN DE REQUERIMIENTOS PARA LA IMPLEMENTACIÓN DE PROCEDIMIENTOS, ASI COMO REALIZAR LA PARAMETRIZACIÓN DE FORMULARIOS, FORMATOS, PLANTILLAS EN EL SISTEMA DE INFORMACIÓN DOCUMENTAL FOREST®.</t>
  </si>
  <si>
    <t>197 de 2015</t>
  </si>
  <si>
    <t>LUIS ZAMORA</t>
  </si>
  <si>
    <t>TRAMITES EN LÍNEA Y CADENAS DE TRÁMITES</t>
  </si>
  <si>
    <t>PARTICIPAR EN 3 CADENAS DE TRAMITES DISTRITALES COMO CONTRIBUCIÓN A LA MEJORA DE SERVICIO AL CIUDADANO</t>
  </si>
  <si>
    <t>ASESORA EN LA AUTOMATIZACIÓN E IMPLANTAQCIÓN DE PORCESOS DE NEGOCIO QUE CONTRIBUYAN CON EL MEJORAMIENTO DEL SERVICIO AL CIUDADANO A TRAVÉS DE LA IMPLEMENTACIÓN DE TRÁMITES Y SERVICIOS EN LÍNEA E IMPLEMENTACIÓN DE INTERFACES DE SOFTWARE ENTRE LOS DIFERENTES SISTEMAS DE INFORMACIÓN DE LA SDA Y EL DISTRITO.</t>
  </si>
  <si>
    <t>188 de 2015</t>
  </si>
  <si>
    <t>WOLFANG KLING</t>
  </si>
  <si>
    <t xml:space="preserve">APOYAR LAS FUNCIONES OPERACIONALES DEL APLICATIVO FOREST, ASI COMO LA PARAMETRIZACIÓN DE LOS PROCESOS DE INTEGRACIÓN CON OTROS APLICATIVOS </t>
  </si>
  <si>
    <t>198 de 2015</t>
  </si>
  <si>
    <t>James Cadavid</t>
  </si>
  <si>
    <t>DESARROLLO, FORTALECIMIENTO Y MANTENIMIENTO DE SISTEMAS DE INFORMACIÓN.</t>
  </si>
  <si>
    <t>DESARROLLAR Y FORTALECER 100% DE LOS SISTEMAS DE INFORMACIÓN E INFRAESTRUCTURA TECNOLÓGICA REQUERIDOS POR LA ENTIDAD PARA EL CUMPLIMIENTO DE LOS OBJETIVOS MISIONALES.</t>
  </si>
  <si>
    <t>ADICIÓN Y PRORROGA No. 1 AL CONTRATO DE PRESTACIÓN DE SERVICIOS CUYO OBJETO ES "DESARROLLAR Y FORTALECER 100% DE LOS SISTEMAS DE INFORMACIÓN E INFRAESTRUCTURA TECNOLÓGICA REQUERIDOS POR LA ENTIDAD PARA EL CUMPLIMIENTO DE LOS OBJETIVOS MISIONALES".</t>
  </si>
  <si>
    <t>155 de 2015</t>
  </si>
  <si>
    <t xml:space="preserve">Adición - John Kennedy </t>
  </si>
  <si>
    <t>FORMULAR E IMPLEMENTAR UN(1) SGSI (SISTEMA DE GESTIÓN DE SEGURIDAD DE LA INFORMACIÓN) PARA LA SDA</t>
  </si>
  <si>
    <t>01 - ADQUISICIÓN  Y/O PRODUCCIÓN DE EQUIPOS, MATERIALES, SUMINISTROS Y SERVICIOS PROPIOS DEL SECTOR</t>
  </si>
  <si>
    <t>0734-ADQUISICIÓN DE HARDWARE Y/O SOFTWARE</t>
  </si>
  <si>
    <t>ADQUIRIR CERTIFICADO DE SERVIDOR DE SITIO SEGURO Y ADQUISICIÓN DE FIRMAS DIGITALES PARA LA SECRETARIA DISTRITAL DE AMBIENTE.</t>
  </si>
  <si>
    <t xml:space="preserve"> SELECCIÓN ABREVIADA SUBASTA INVERSA </t>
  </si>
  <si>
    <t>1381 de 2015</t>
  </si>
  <si>
    <t>Andes Servicio de certicicación digital S:A:</t>
  </si>
  <si>
    <t>APOYAR LA COORDINACIÓN E IMPLEMENTACIÓN DE LAS TECNOLOGÍAS DE LA INFORMACIÓN Y LAS COMUNICACIONES EN LA SECRETARIA DISTRITAL DE AMBIENTE EN EL MARCO DEL CUMPLIMIENTO DE LAS NORMATIVIDADES VIGENTE PARA CONTAR CON HERRAMIENTAS DE MODERNIZACIÓN, ADOPCIÓN Y FORTALECIMIENTO DE SISTEMAS DE INFORMACIÓN, AUTOMATIZACIÓN Y RACIONALIZACIÓN DE PROCESOS Y PROCEDIMIENTOS TECNOLÓGICOS PROPIOS</t>
  </si>
  <si>
    <t xml:space="preserve"> No </t>
  </si>
  <si>
    <t>1026 de 2015</t>
  </si>
  <si>
    <t>Luis Aguirre</t>
  </si>
  <si>
    <t>02 - MANTENIMIENTO DE EQUIPOS, MATERIALES , SUMINISTROS Y SERVICIOS PROPIOS DEL SECTOR</t>
  </si>
  <si>
    <t>0058 - MANTENIMIENTO DE LA PLATAFORMA TECNOLÓGICA</t>
  </si>
  <si>
    <t>PRESTAR LOS SERVICIOS DE SOPORTE TÉCNICO,  MANTENIMIENTO Y ACTUALIZACIÓN, DE LOS SISTEMAS DE INFORMACIÓN SIA, PROCESOS Y DOCUMENTOS FOREST©. Y STORM</t>
  </si>
  <si>
    <t>1338 de 2015</t>
  </si>
  <si>
    <t>MACRO PROYECTOS S.A.Sr</t>
  </si>
  <si>
    <t>ADICIÓN Y PRORROGA No. 1 AL CONTRATO No. 329 DE 2015 CUYO OBJETO ES "REALIZAR LA AUTOMATIZACIÓN Y/O MANTENIMIENTO DE LOS DIFERENTES PROCEDIMIENTOS SISTEMATIZADOS DEL SISTEMA FOREST"</t>
  </si>
  <si>
    <t>Adición - IVONNE QUIROGA</t>
  </si>
  <si>
    <t>81111806, 81111902, 81112302</t>
  </si>
  <si>
    <t>PRESTAR EL SERVICIO DE CORREO ELECTRONICO CERTIFICADO CERTIM@IL PARA LA SECRETARIA DISTRITAL DE  AMBIENTE</t>
  </si>
  <si>
    <t>1345 DE 2015</t>
  </si>
  <si>
    <t>SOCIEDAD CAMERAL DE
CERTIFICACION DIGITAL
CERTICAMARA S A</t>
  </si>
  <si>
    <t>REALIZAR  EL MANTENIMIENTO Y SOPORTE DE LAS APLICACIONES DE SI_CAPITAL EXISTENTES EN LA SDA COMO SON PERNO, SAE, SAI, ASÍ COMO APLICACIONES PROPIAS COMO SIA TECNICO, SI_PLANEACION Y ALMACEN Y DESARROLLAR LOS REPORTES REQUERIDOS</t>
  </si>
  <si>
    <t>John Kennedy</t>
  </si>
  <si>
    <t>80101507, 81111707</t>
  </si>
  <si>
    <t>ADICIÓN Y PRORROGA No. 1 AL CONTRATO No. 668 DE 2015 CUYO OBJETO ES "PRESTAR LOS SERVICIOS PROFESIONALES COMO SOPORTE  EN LA COORDINACIÓN DE LOS PROYECTOS DEL PLAN ESTRATÉGICO DE  TECNOLOGÍA DE LA INFORMACIÓN Y COMUNICACIONES (PETIC)  Y  APOYAR EL SEGUIMIENTO Y CONTROL DEL PETIC  (2013-2016)."</t>
  </si>
  <si>
    <t>668 de 2015</t>
  </si>
  <si>
    <t>Adición  Wilgen Correa</t>
  </si>
  <si>
    <t>81111509, 81111510</t>
  </si>
  <si>
    <t>REALIZAR LA ACTUALIZACIÓN, MODIFICACIÓN Y HACER EL SEGUIMIENTO DE LOS TIEMPOS Y MOVIMIENTOS DE LOS PROCESOS QUE SE REQUIERAN EN EL SISTEMA DE INFORMACIÓN AMBIENTAL PROCESOS Y DOCUMENTOS FOREST©, ASÍ MISMO APOYAR LA IMPLEMENTACIÓN DE LAS TRD EN EL SISTEMA INFORMACIÓN FOREST</t>
  </si>
  <si>
    <t>191 de 2015</t>
  </si>
  <si>
    <t>Silvio Gonzalez</t>
  </si>
  <si>
    <t>INFRAESTRUCTURA TECNOLÓGICA, INFORMÁTICA Y DE COMUNICACIONES.</t>
  </si>
  <si>
    <t>MANTENER Y FORTALECER EL 100% DE LA INFRAESTRUCTURA TECNOLOGICA Y DE COMUNICACIONES</t>
  </si>
  <si>
    <t>DISPONIBLE</t>
  </si>
  <si>
    <t>81111704, 81111806</t>
  </si>
  <si>
    <t>PRESTAR LOS SERVICIOS EN LA ADMINISTRACIÓN DE LAS BASES DE DATOS ORACLE (DBA) DE LA SDA, EN LOS DIFERENTES AMBIENTES Y SISTEMAS OPERATIVOS COMO LINUX Y WINDOWS</t>
  </si>
  <si>
    <t>142 de 2015</t>
  </si>
  <si>
    <t>JORGE BLANCO</t>
  </si>
  <si>
    <t>REALIZAR LA ADMINISTRACIÓN DE LAS BASES DE DATOS (DBA) SQLSERVER, MYSQL Y GENERAR LOS REPORTES REQUERIDOS PARA LOS SISTEMAS DE INFORMACIÓN DE LA SDA, ASI COMO APOYAR EN LA ADMINISTRACIÓN DEL SISTEMA STORM Y ONTRACK"</t>
  </si>
  <si>
    <t>405 de 2015</t>
  </si>
  <si>
    <t>ESMERALDA PAVA</t>
  </si>
  <si>
    <t>ADMINISTRAR LA HERRAMIENTA STORM PARA LA GESTIÓN DE LA INFORMACIÓN AMBIENTAL DE LOS INSTRUMENTOS DE PLANEACIÓN AMBIENTAL PIGA, PACA Y PAL ASÍ COMO PRESTAR LOS SERVICIOS PROFESIONALES PARA LA CREACIÓN, ACTUALIZACIÓN DE LOS FORMULARIOS ELECTRÓNICOS A TRAVÉS DE LA HERRAMIENTA STORM ® Y PROVEER EL SOPORTE AL USUARIO FINAL</t>
  </si>
  <si>
    <t>268 de 2015</t>
  </si>
  <si>
    <t>SANDRA LILIANA SILVA CORDERO</t>
  </si>
  <si>
    <t>PRESTAR LOS SERVICIOS PROFESIONALES COMO SOPORTE  EN LA COORDINACIÓN DE LOS PROYECTOS DEL PLAN ESTRATÉGICO DE  TECNOLOGÍA DE LA INFORMACIÓN Y COMUNICACIONES (PETIC)  Y  APOYAR EL SEGUIMIENTO Y CONTROL DEL PETIC  (2013-2016).</t>
  </si>
  <si>
    <t xml:space="preserve">WILGEN CORREA
</t>
  </si>
  <si>
    <t>ADMINISTRAR EL PORTAL WEB DE LA SDA, SIGUIENDO LOS LINEAMIENTO DISPUESTOS PARA LOS SITIOS WEB DE ACUERDO A LA GUIA WEB DISTRITAL Y MANUAL DE GOBIERNO EN LINEA VIGENTE, ASI COMO PRESTAR APOYO PROFESIONAL NECESARIO EN LA IMPLEMENTACIÓN DEL SUBSISTEMA DE GESTION DE SEGURIDAD DE LA INFORMACIÓN EN LA ENTIDAD</t>
  </si>
  <si>
    <t>491 de 2015</t>
  </si>
  <si>
    <t>JUAN CARLOS TRIBIN PEREA</t>
  </si>
  <si>
    <t>INFRAESTRUCTURA DE DATOS ESPACIALES PARA EL DISTRITO CAPITAL</t>
  </si>
  <si>
    <t>IMPLEMENTAR EL 100% UNA SOLUCIÓN INTEGRAL DE GIS (SISTEMA DE INFORMACIÓN GEOGRÁFICO) QUE GARANTICE LA DISPONIBILIDAD Y DIVULGACIÓN DE LA INFORMACIÓN ESPACIAL CUSTODIADA POR LA SDA.</t>
  </si>
  <si>
    <t>PRESTAR SUS SERVICIOS PROFESIONALES DE APOYO PARA LA IMPLEMENTACIÓN DE ESTÁNDARES GEOGRÁFICOS Y SU MANTENIMIENTO DENTRO DE LAS POLÍTICAS PARA LA GESTIÓN DE INFORMACIÓN GEOGRÁFICA DEFINIDAS POR LA INFRAESTRUCTURA DE DATOS ESPACIALES PARA EL DISTRITO CAPITAL.</t>
  </si>
  <si>
    <t>284 de 2015</t>
  </si>
  <si>
    <t>David Doncel</t>
  </si>
  <si>
    <t>REALIZAR LA IMPLEMENTACIÓN DE LINEAMIENTOS Y ESTÁNDARES EN EL DESARROLLO Y ADOPCIÓN DE LAS POLÍTICAS DE INFORMACIÓN GEOGRÁFICA, ASÍ COMO SU MANTENIMIENTO, DEFINIDAS
POR LA INFRAESTRUCTURA DE DATOS ESPACIALES DEL DISTRITO CAPITAL – IDECA”</t>
  </si>
  <si>
    <t>163 de 2015</t>
  </si>
  <si>
    <t>SONIA CONSTANZA GARZON MARTINEZ</t>
  </si>
  <si>
    <t xml:space="preserve"> No</t>
  </si>
  <si>
    <t>SOFTWARE LIBRE</t>
  </si>
  <si>
    <t>IMPLEMENTAR 4 COMPONENTES DE SOFTWARE LIBRE</t>
  </si>
  <si>
    <t>PRESTAR LOS SERVICIOS PROFESIONALES PARA EL DESARROLLO DE LAS ACTIVIDADES DE LA TERCERA FASE CORRESPONDIENTES CON LA RECOLECCIÓN DE REQUISITOS, ANÁLISIS, DESARROLLO, PRUEBAS, Y PUESTA EN OPERACIÓN DEL VISOR GEOGRÁFICO DE LA SDA, DE ACUERDO A LAS NECESIDADES DEL CLIENTE INTERNO, ASÍ COMO LOS COMPONENTES WEB Y APLICATIVO MÓVIL PARA LA DIVULGACIÓN DE PUNTOS LIMPIOS OFERTADOS AL CIUDADANO”</t>
  </si>
  <si>
    <t>440 de 2015</t>
  </si>
  <si>
    <t>SAMUEL FERNANDO MESA GIRALDO</t>
  </si>
  <si>
    <t>81112202, 81111706</t>
  </si>
  <si>
    <t>REALIZAR LA ADMINISTRACIÓN DE LA INFRAESTRUCTURA Y PARTICIPAR EN LA IMPLEMENTACIÓN DE PROYECTOS DE TECNOLOGIAS DE LA INFORMACIÓN Y COMUNICACIONES TICS ALINEADOS CON LOS FUNDAMENTOS DE ITIL, ASI COMO PARTICIPAR EN PROYECTOS ENFOCADOS EN SEGURIDAD DE LA INFORMACIÓN</t>
  </si>
  <si>
    <t>266 de 2015</t>
  </si>
  <si>
    <t>EDWIN MORENO</t>
  </si>
  <si>
    <t>21-01-20155</t>
  </si>
  <si>
    <t>PRESTAR LOS SERVICIOS TÉCNICOS PARA REALIZAR LA ADMINISTRACIÓN DE INCIDENTES  REPORTADOS EN LA MESA DE SERVICIOS Y PARTICIPAR DE LAS ACTIVIDADES DE TECNOLOGÍA DE LA INFORMACIÓN DE LA PLATAFORMA TECNOLÓGICA DE LA SDA.</t>
  </si>
  <si>
    <t>655 de 2015</t>
  </si>
  <si>
    <t>FRANCISCO DE PAULA OSSA PEREZ</t>
  </si>
  <si>
    <t>REALIZAR EL APOYO A LA ADMINISTRACIÓN DE LA PLATAFORMA DE REDES, COMUNICACIONES, SOFTWARE DE LA ENTIDAD, ASÍ COMO PARTICIPAR EN LA GESTIÓN DE LA MESA DE AYUDA DE LA ENTIDAD</t>
  </si>
  <si>
    <t>285 de 2015</t>
  </si>
  <si>
    <t>Ingrid Sanchez</t>
  </si>
  <si>
    <t>ADICION Y PRORROGA No. 1 AL CONTRATO No. 285 DE 2015 CUYO OBJETO ES "REALIZAR EL APOYO A LA ADMINISTRACIÓN DE LA PLATAFORMA DE REDES, COMUNICACIONES, SOFTWARE DE LA ENTIDAD, ASÍ COMO PARTICIPAR EN LA GESTIÓN DE LA MESA DE AYUDA DE LA ENTIDAD"</t>
  </si>
  <si>
    <t xml:space="preserve"> Ingrid Sanchez - Adición</t>
  </si>
  <si>
    <t xml:space="preserve"> PRESTAR LOS SERVICIOS PROFESIONALES EN LA EVALUACIÓN Y CONFIGURACIÓN DE LOS EQUIPOS ACTIVOS DE COMUNICACIÓN, INFRAESTRUCTURA DE REDES CON QUE CUENTA LA ENTIDAD, LIDERAR Y PARTICIPAR EN EL DESARROLLO E IMPLEMENTACIÓN DE PROYECTOS DE TECNOLOGÍAS DE LA INFORMACIÓN Y COMUNICACIONES TICS</t>
  </si>
  <si>
    <t>261 de 2015</t>
  </si>
  <si>
    <t xml:space="preserve">Jhonatan Arango </t>
  </si>
  <si>
    <t xml:space="preserve">32130000
</t>
  </si>
  <si>
    <t>ADQUISICIÓN, CONFIGURACIÓN E IMPLEMENTACIÓN DE EQUIPOS DE COMUNICACIÓN (SWITCHES DE BORDE Y DE CORE) PARA EL FORTALECIMIENTO DE LA INFRAESTRUCTURA TECNOLÓGICA EN LA SDA.</t>
  </si>
  <si>
    <t>SELECCIÓN ABREVIADA SUBASTA INVERSA</t>
  </si>
  <si>
    <t>1384 de 2015</t>
  </si>
  <si>
    <t>DITECH SAS</t>
  </si>
  <si>
    <t xml:space="preserve">ADQUIRIR INFRAESTRUCTURA TECNOLÓGICA PARA EL FORTALECIMIENTO DE LA GESTION INSTITUCIONAL </t>
  </si>
  <si>
    <t>1375 de 2015</t>
  </si>
  <si>
    <t>PROCIBERNETICA S A</t>
  </si>
  <si>
    <t>ADICIÓN Y PRORROGA No. 1 AL CONTRATO No. 286 DE 2015 CUIYO OBJETO ES "REALIZAR EL LEVANTAMIENTO DE INFORMACIÓN PARA LA CREACIÓN Y MANTENIMIENTO DE REPORTES EN EL SISTEMA FOREST"</t>
  </si>
  <si>
    <t>Adición - ANDRES FELIPE VARGAS CLAVIJO</t>
  </si>
  <si>
    <t>ADQUIRIR EQUIPOS DE HARDWARE Y
SOFTWARE QUE FACILITEN EL DESARROLLO DE LOS PROYECTOS DE INVERSION Y LOS PROCESOS
MISIONALES DE LA SDA</t>
  </si>
  <si>
    <t>1383 de 2015</t>
  </si>
  <si>
    <t>ADICIÓN Y PRORROGA No. 1 AL CONTRATO No. 286 DE 2015 CUIYO OBJETO ES "REALIZAR LA RECOLECCIÓN Y ANÁLISIS DE LOS REQUERIMIENTOS PARA LA IMPLEMENTACIÓN DE PROCEDIMIENTOS QUE PERMITA OFERTAR LOS TRAMITES EN LINEA EN EL SISTEMA DE INFORMACIÓN DOCUMENTAL FOREST"</t>
  </si>
  <si>
    <t>Adición - Deysi Rodriguez</t>
  </si>
  <si>
    <t>ADICIÓN Y PRORROGA No. 1 AL CONTRATO No. 137 DE 2015 CUIYO OBJETO ES " REALIZAR LAS CAPACITACIONES, EL ENTRENAMIENTO Y APOYAR EL SOPORTE A LOS USUARIOS EN EL SISTEMA FOREST, QUE FACILITE LA ADOPCIÓN DE LOS DIFERENTES PROCEDIMIENTOS MISIONALES"</t>
  </si>
  <si>
    <t>Adición - YINNA ALEJANDRA VESGA</t>
  </si>
  <si>
    <t>PRESTAR LOS SERVICIOS PROFESIONALES PARA IMPLEMENTAR Y CONFIGURAR EL SISTEMA DE INFORMACIÓN PARA LA PROGRAMACIÓN , SEGUIMIENTO Y EVALUACIÓN DE LA GESTIÓN INSTITUCIONAL - SIPSE , ASI COMO DAR SOPORTE TECNICO Y MANTENIMINETO DE LOS MODULOS QUE IMPLEMENTE LA SECRETARIA DISTRITAL DE AMBIENTE</t>
  </si>
  <si>
    <t>1337 de 2015</t>
  </si>
  <si>
    <t>Liliana Margarita Espinosa</t>
  </si>
  <si>
    <t>ADMINISTRAR LA HERRAMIENTA STORM PARA LA GESTIÓN DE LA INFORMACIÓN AMBIENTAL DE LOS INSTRUMENTOS DE PLANEACIÓN AMBIENTAL PIGA, PACA Y PAL ASÍ COMO REALIZAR EL MANTENIMIENTO DE LOS FORMULARIOS ELECTRÓNICOS A TRAVÉS DE LA HERRAMIENTA STORM ® Y PROVEER EL SOPORTE AL USUARIO FINAL</t>
  </si>
  <si>
    <t>1242 de 2015</t>
  </si>
  <si>
    <t>David Velasco</t>
  </si>
  <si>
    <t>ADICIÓN Y PRORROGA No. 1 AL CONTRATO No. 261 DE 2015 CUIYO OBJETO ES "PRESTAR LOS SERVICIOS PROFESIONALES EN LA EVALUACIÓN Y CONFIGURACIÓN DE LOS EQUIPOS ACTIVOS DE COMUNICACIÓN, INFRAESTRUCTURA DE REDES CON QUE CUENTA LA ENTIDAD, LIDERAR Y PARTICIPAR EN EL DESARROLLO E IMPLEMENTACIÓN DE PROYECTOS DE TECNOLOGÍAS DE LA INFORMACIÓN Y COMUNICACIONES TICS"</t>
  </si>
  <si>
    <t>Jhonatan Arango - Adición</t>
  </si>
  <si>
    <t>ADICIÓN Y PRORROGA No. 1 AL CONTRATO No. 197 DE 2015 CUIYO OBJETO ES "REALIZAR LA RECOLECCIÓN DE REQUERIMIENTOS PARA LA IMPLEMENTACIÓN DE PROCEDIMIENTOS, ASI COMO REALIZAR LA PARAMETRIZACIÓN DE FORMULARIOS, FORMATOS, PLANTILLAS EN EL SISTEMA DE INFORMACIÓN DOCUMENTAL FOREST®.</t>
  </si>
  <si>
    <t>Adición- LUIS ZAMORA</t>
  </si>
  <si>
    <t xml:space="preserve">ADICIÓN Y PRORROGA No. 1 AL CONTRATO No. 198 DE 2015 CUIYO OBJETO ES "APOYAR LAS FUNCIONES OPERACIONALES DEL APLICATIVO FOREST, ASI COMO LA PARAMETRIZACIÓN DE LOS PROCESOS DE INTEGRACIÓN CON OTROS APLICATIVOS" </t>
  </si>
  <si>
    <t>Adición - James Cadavid</t>
  </si>
  <si>
    <r>
      <t xml:space="preserve">ADICIÓN Y PRORROGA No. 1 AL CONTRATO No. 491 DE 2015 CUIYO OBJETO ES </t>
    </r>
    <r>
      <rPr>
        <b/>
        <sz val="11"/>
        <rFont val="Arial"/>
        <family val="2"/>
      </rPr>
      <t>"</t>
    </r>
    <r>
      <rPr>
        <sz val="11"/>
        <rFont val="Arial"/>
        <family val="2"/>
      </rPr>
      <t>ADMINISTRAR EL PORTAL WEB DE LA SDA, SIGUIENDO LOS LINEAMIENTO DISPUESTOS PARA LOS SITIOS WEB DE ACUERDO A LA GUIA WEB DISTRITAL Y MANUAL DE GOBIERNO EN LINEA VIGENTE, ASI COMO PRESTAR APOYO PROFESIONAL NECESARIO EN LA IMPLEMENTACIÓN DEL SUBSISTEMA DE GESTION DE SEGURIDAD DE LA INFORMACIÓN EN LA ENTIDAD"</t>
    </r>
  </si>
  <si>
    <t>Adición - JUAN CARLOS TRIBIN PEREA</t>
  </si>
  <si>
    <t>PRESTAR LOS SERVICIOS PROFESIONALES EN APOYO A LA COORDINACIÓN, SEGUIMIENTO Y CONTROL DE LOS PROYECTOS DEL PLAN ESTRATÉGICO DE TECNOLOGÍA DE LA INFORMACIÓN Y COMUNICACIONES (PETIC)</t>
  </si>
  <si>
    <t>1392 de 2015</t>
  </si>
  <si>
    <t>ADICIÓN Y PRORROGA No. 1 AL CONTRATO DE PRESTACIÓN DE SERVICIOS No. 142 de 2015 CUYO OBJETO ES "PRESTAR LOS SERVICIOS EN LA ADMINISTRACIÓN DE LAS BASES DE DATOS ORACLE (DBA) DE LA SDA, EN LOS DIFERENTES AMBIENTES Y SISTEMAS OPERATIVOS COMO LINUX Y WINDOWS"</t>
  </si>
  <si>
    <t xml:space="preserve">Adición  - JORGE BLANCO </t>
  </si>
  <si>
    <t>ADICIÓN Y PRORROGA No. 2 AL CONTRATO DE PRESTACIÓN DE SERVICIOS No 266 DE 2015 CUYO OBJETO ES "REALIZAR LA ADMINISTRACIÓN DE LA INFRAESTRUCTURA Y PARTICIPAR EN LA IMPLEMENTACIÓN DE PROYECTOS DE TECNOLOGIAS DE LA INFORMACIÓN Y COMUNICACIONES TICS ALINEADOS CON LOS FUNDAMENTOS DE ITIL, ASI COMO PARTICIPAR EN PROYECTOS ENFOCADOS EN SEGURIDAD DE LA INFORMACIÓN"</t>
  </si>
  <si>
    <t xml:space="preserve">Adición -EDWIN MORENO </t>
  </si>
  <si>
    <t>ADICIÓN Y PRORROGA No. 1 AL CONTRATO DE PRESTACIÓN DE SERVICIOS No 266 DE 2015 CUYO OBJETO ES "APOYAR LA COORDINACIÓN E IMPLEMENTACIÓN DE LAS TECNOLOGÍAS DE LA INFORMACIÓN Y LAS COMUNICACIONES EN LA SECRETARIA DISTRITAL DE AMBIENTE EN EL MARCO DEL CUMPLIMIENTO DE LAS NORMATIVIDADES VIGENTE PARA CONTAR CON HERRAMIENTAS DE MODERNIZACIÓN, ADOPCIÓN Y FORTALECIMIENTO DE SISTEMAS DE INFORMACIÓN, AUTOMATIZACIÓN Y RACIONALIZACIÓN DE PROCESOS Y PROCEDIMIENTOS TECNOLÓGICOS PROPIOS</t>
  </si>
  <si>
    <t>Adición - Luis Aguirre</t>
  </si>
  <si>
    <t>ADICIÓN Y PRORROGA No. 2 AL CONTRATO DE PRESTACIÓN DE SERVICIOS No 655 DE 2015 CUYO OBJETO ES "PRESTAR LOS SERVICIOS TÉCNICOS PARA REALIZAR LA ADMINISTRACIÓN DE INCIDENTES  REPORTADOS EN LA MESA DE SERVICIOS Y PARTICIPAR DE LAS ACTIVIDADES DE TECNOLOGÍA DE LA INFORMACIÓN DE LA PLATAFORMA TECNOLÓGICA DE LA SDA.</t>
  </si>
  <si>
    <t>Adición - FRANCISCO DE PAULA OSSA PEREZ</t>
  </si>
  <si>
    <t>ADICIÓN Y PRORROGA No. 2 AL CONTRATO DE PRESTACIÓN DE SERVICIOS No 284 DE 2015 CUYO OBJETO ES "PRESTAR SUS SERVICIOS PROFESIONALES DE APOYO PARA LA IMPLEMENTACIÓN DE ESTÁNDARES GEOGRÁFICOS Y SU MANTENIMIENTO DENTRO DE LAS POLÍTICAS PARA LA GESTIÓN DE INFORMACIÓN GEOGRÁFICA DEFINIDAS POR LA INFRAESTRUCTURA DE DATOS ESPACIALES PARA EL DISTRITO CAPITAL.</t>
  </si>
  <si>
    <t>Adición - David Doncel</t>
  </si>
  <si>
    <t>ADICIÓN Y PRORROGA No. 2 AL CONTRATO DE PRESTACIÓN DE SERVICIOS No 163 DE 2015 CUYO OBJETO ES "REALIZAR LA IMPLEMENTACIÓN DE LINEAMIENTOS Y ESTÁNDARES EN EL DESARROLLO Y ADOPCIÓN DE LAS POLÍTICAS DE INFORMACIÓN GEOGRÁFICA, ASÍ COMO SU MANTENIMIENTO, DEFINIDAS
POR LA INFRAESTRUCTURA DE DATOS ESPACIALES DEL DISTRITO CAPITAL – IDECA”</t>
  </si>
  <si>
    <t>adición - SONIA CONSTANZA GARZON MARTINEZ</t>
  </si>
  <si>
    <t>ADICIÓN Y PRORROGA No.2 AL CONTRATO No. 261 DE 2015 CUIYO OBJETO ES "PRESTAR LOS SERVICIOS PROFESIONALES EN LA EVALUACIÓN Y CONFIGURACIÓN DE LOS EQUIPOS ACTIVOS DE COMUNICACIÓN, INFRAESTRUCTURA DE REDES CON QUE CUENTA LA ENTIDAD, LIDERAR Y PARTICIPAR EN EL DESARROLLO E IMPLEMENTACIÓN DE PROYECTOS DE TECNOLOGÍAS DE LA INFORMACIÓN Y COMUNICACIONES TICS"</t>
  </si>
  <si>
    <t xml:space="preserve">Adición - Jhonatan Arango </t>
  </si>
  <si>
    <t>21-12-20155</t>
  </si>
  <si>
    <t>No de porceso</t>
  </si>
  <si>
    <t>META</t>
  </si>
  <si>
    <t>3-3-1-14-03-26-0956-222</t>
  </si>
  <si>
    <t>CALIDAD AMBIENTAL Y PRESERVACIÓN DEL PATRIMONIO NATURAL</t>
  </si>
  <si>
    <t>CULTURA DE LA ÉTICA, LA TRANSPARENCIA Y LA PROBIDAD</t>
  </si>
  <si>
    <t>MEJORAR 1 PROCESO DE GESTIÓN CONTRACTUAL,  DE QUEJAS Y DE CONTROL INTERNO EN LA SDA</t>
  </si>
  <si>
    <t>05 -  ADMINISTRACIÓN  DEL ESTADO</t>
  </si>
  <si>
    <t>02-ADMINISTRACIÓN CONTROL Y ORGANIZACIÓN INSTITUCIONAL PARA APOYO A LA GESTIÓN  DEL DISTRITO</t>
  </si>
  <si>
    <t>ADICION 1 Y PRORROGA 1 AL CONTRATO DE PRESTACION DE SERVICIOS PROFESIONALES N. 226 DE 2015 CUYO OBJETO ES  APOYAR EL DESARROLLO DE LAS AUDITORÍAS QUE ADELANTA LA ENTIDAD EN EL MARCO DEL PROCESO DE CONTROL Y MEJORA</t>
  </si>
  <si>
    <t>RAMON EDUARDO VILLAMIZAR MALDONADO
ramon.villamizar@ambientebogota.gov.co
Tel 3778878</t>
  </si>
  <si>
    <t>226/2015</t>
  </si>
  <si>
    <t>ADICION 1 Y PRORROGA 1 AL CONTRATO DE PRESTACION DE SERVICIOS PROFESIONALES N. 327 DE 2015 CUYO OBJETO ES APOYAR EL DESARROLLO DE LAS AUDITORÍAS QUE ADELANTA LA ENTIDAD EN EL MARCO DEL PROCESO DE CONTROL Y MEJORA</t>
  </si>
  <si>
    <t>327/2015</t>
  </si>
  <si>
    <t>APOYAR EL DESARROLLO Y SEGUIMIENTO DE LAS ACTIVIDADES RELACIONADAS CON EL PROCEDIMIENTO DE QUEJAS Y RECLAMOS EN EL MARCO DE PROBIDAD Y TRANSPARENCIA</t>
  </si>
  <si>
    <t>1445/2015</t>
  </si>
  <si>
    <t>IMPLEMENTAR UN PORGRAMA DE GESTIÓN ETICA PÁRA LOS SERVIDORES Y SERVIDORAS DE LA SDA</t>
  </si>
  <si>
    <t>02 -  DOTACIÓN</t>
  </si>
  <si>
    <t>01-ADQUISICIÓN  Y/O PRODUCCIÓN DE EQUIPOS MATERIALES  SUMINISTROS Y SERVICIOS PROPIOS DEL SECTOR</t>
  </si>
  <si>
    <t>0696-ADQUISICIÓN DE EQUIPOS MATERIALES SUMINISTROS Y SERVICIOS PARA EL FORTALECIMIENTO DE LA  GESTIÓN INSTITUCIONAL</t>
  </si>
  <si>
    <t>CONTRATAR LA REALIZACION DE TALLERES CON EL FIN DE FORTALECER LAS COMPETENCIAS DE LOS SERVIDORES Y CONTRIBUIR A LAS PRACTICAS ASOCIADAS A LA TRANSPARENCIA Y LA PROBIDAD EN LA SECRETARIA DISTRITAL DE AMBIENTE</t>
  </si>
  <si>
    <t>1386/2015</t>
  </si>
  <si>
    <t>PRESTAR LOS SERVICIOS PROFESIONALES A LA SECRETARIA DISTRITAL DE AMBIENTE EN TEMAS RELACIONADOS CON DESARROLLO DE AUDITORÍAS INTERNAS Y SEGUIMIENTO A LOS PLANES ESTABLECIDOS PARA FORTALECER EL SISTEMA DE CONTROL INTERNO, MEDIANTE LA REALIZACIÓN DE ACTIVIDADES DE EVALUACIÓN, VERIFICACIÓN, CONTROL Y SEGUIMIENTO, ENMARCADAS EN LOS PROCEDIMIENTOS ADOPTADOS MEDIANTE EL SISTEMA INTEGRADO DE GESTIÓN</t>
  </si>
  <si>
    <t>317/2015</t>
  </si>
  <si>
    <t>APOYAR A LA SECRETARIA DISTRITAL DE AMBIENTE EN EL DESARROLLO DE AUDITORÍAS INTERNAS, Y SEGUIMIENTO A LOS PLANES ESTABLECIDOS, PARA FORTALECER EL SISTEMA DE CONTROL INTERNO</t>
  </si>
  <si>
    <t>385/2015</t>
  </si>
  <si>
    <t>APOYAR EL DESARROLLO DE LAS AUDITORÍAS QUE ADELANTA LA ENTIDAD EN EL MARCO DEL PROCESO DE CONTROL Y MEJORA</t>
  </si>
  <si>
    <t>PRESTAR SUS SERVICIOS PROFESIONALES, EN LA CONSOLIDACIÓN DEL SUBSISTEMA DE CONTROL DE EVALUACIÓN, REALIZANDO ACTIVIDADES DE EVALUACIÓN INDEPENDIENTE DEL SISTEMA DE CONTROL INTERNO Y DE AUDITORÍA INTERNA</t>
  </si>
  <si>
    <t>751/2015</t>
  </si>
  <si>
    <t>670/2015</t>
  </si>
  <si>
    <t>PRESTAR LOS SERVICIOS PROFESIONALES PARA FORMULAR Y LIDERAR ESTRATEGIAS QUE CONTRIBUYAN AL  FORTALECIMIENTO DE LA ETICA PUBLICA Y LA CULTURA DE LA TRANSPARENCIA Y LA PROBIDAD EN LA SDA.</t>
  </si>
  <si>
    <t>993/2015</t>
  </si>
  <si>
    <t>APOYAR LA ADMINISTRACIÓN DEL APLICATIVO SDQS Y LAS ACTIVIDADES RELACIONADAS CON EL MEJORAMIENTO CONTINUO DE LOS PROCEDIMIENTOS ASOCIADOS AL  SERVICIO AL CIUDADANO, EN EL MARCO DE ACCIONES DE PROBIDAD Y TRANSPARENCIA INSTITUCIONAL</t>
  </si>
  <si>
    <t>321/2015</t>
  </si>
  <si>
    <t>APOYAR EL DESARROLLO  Y SEGUIMIENTO DE LAS ACTIVIDADES RELACIONADAS CON EL PROCEDIMIENTO DE QUEJAS Y RECLAMOS EN EL MARCO DE PROBIDAD Y TRANSPARENCIA".</t>
  </si>
  <si>
    <t>281/2015</t>
  </si>
  <si>
    <t>749/2015</t>
  </si>
  <si>
    <t>APOYAR EL DESARROLLO DE LAS ACTIVIDADES RELACIONADAS CON EL PROCEDIMIENTO DE  QUEJAS Y RECLAMOS EN EL MARCO DE PROBIDAD Y TRANSPARENCIA</t>
  </si>
  <si>
    <t>468/2015</t>
  </si>
  <si>
    <t>ADICION 1 Y PRORROGA 1 DEL CONTRATO DE PRESTACION DE SERVICIOS PROFESIONALES CUYO OBJETO ES : PRESTAR SUS SERVICIOS PROFESIONALES, EN LA CONSOLIDACIÓN DEL SUBSISTEMA DE CONTROL DE EVALUACIÓN, REALIZANDO ACTIVIDADES DE EVALUACIÓN INDEPENDIENTE DEL SISTEMA DE CONTROL INTERNO Y DE AUDITORÍA INTERNA. ID-19.</t>
  </si>
  <si>
    <t>ADQUIRIR EQUIPOS DE HARDWARE Y SOFTWARE QUE FACILITEN EL DESARROLLO DE LOS PROYECTOS DE INVERSION Y LOS PROCESOS MISIONALES DE LA SDA</t>
  </si>
  <si>
    <t>1383/2015</t>
  </si>
  <si>
    <t>3-3-1-14-03-26-0956-223</t>
  </si>
  <si>
    <t>CONTROL SOCIAL PARA LA PARTICIPACIÓN EN LA GESTIÓN AMBIENTAL</t>
  </si>
  <si>
    <t>PROMOVER 20 PROCESOS PARTICIPATIVOS DE CONTROL SOCIAL PARA LA GESTIÓN AMBIENTAL EN EL D.C.</t>
  </si>
  <si>
    <t>MODIFICACION  N° 2 AL CONTRATO DE SERVICIOS  N° 1356 DE 2015 CUYO OBJETO ES PRESTAR EL SERVICIO DE REALIZACIÓN DE EVENTOS Y ACTIVIDADES LOGISTICAS DE LA SECRETARÍA DISTRITAL DE AMBIENTE PARA LA SOCIALIZACION Y DIVULGACION A LA CIUDADANIA DE LA GESTION REALIZADA EN EL DISTRITO CAPITAL.</t>
  </si>
  <si>
    <t>1356/2015</t>
  </si>
  <si>
    <t>ADICION 1 Y PRORROGA 1 DEL CONTRATO DE PRESTACION DE SERVICIOS PROFESIONALES # 670 DE 2015, CUYO OBJETO ES : PRESTAR SUS SERVICIOS PROFESIONALES, EN LA CONSOLIDACIÓN DEL SUBSISTEMA DE CONTROL DE EVALUACIÓN, REALIZANDO ACTIVIDADES DE EVALUACIÓN INDEPENDIENTE DEL SISTEMA DE CONTROL INTERNO Y DE AUDITORÍA INTERNA. ID-23.</t>
  </si>
  <si>
    <t>ORGANIZACIÓN ARCHIVISTICA Y DIGITALIZACIÓN DE EXPEDIENTES</t>
  </si>
  <si>
    <t>FORMULAR/IMPLEMENTAR EL 100% LA ORGANIZACIÓN ARCHIVÍSTICA, DIGITALIZACIÓN Y/O MICROFILMACIÓN DE LOS EXPEDIENTES (UNIDADES DOCUMENTALES) GENERADOS EN LA SDA EN EL EJERCICIO DE SUS FUNCIONES DE CONTROL AMBIENTAL</t>
  </si>
  <si>
    <t>CONTRATAR EL ARRENDAMIENTO DE LOS PISOS SEGUNDO Y TERCERO, QUE FORMAN PARTE DEL INMUEBLE UBICADO EN LA CALLE 56 BIS N° 9-89 DE LA CIUDAD DE BOGOTÁ D.C., CON EL FIN DE ALMACENAR Y ADELANTAR LA ORGANIZACIÓN ARCHIVÍSTICA DE EXPEDIENTES Y DOCUMENTOS  DEL ARCHIVO CENTRAL DE LA SECRETARÍA DISTRITAL DE AMBIENTE</t>
  </si>
  <si>
    <t>1181/2015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</si>
  <si>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MODIFIQUEID-25</t>
  </si>
  <si>
    <t>1266/2015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</si>
  <si>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MODIFIQUEID-26</t>
  </si>
  <si>
    <t>1292/2015</t>
  </si>
  <si>
    <t>PRESTAR SUS SERVICIOS DE APOYO TÉCNICOS PARA EL MANEJO, TRAMITE Y CONTROL A LOS EXPEDIENTES AMBIENTALES Y DEMAS DOCUMENTOS EN EL PROCESO DE LA ORGANIZACIÓN ARCHIVISTICA DE LA SDAID-27</t>
  </si>
  <si>
    <t>1281/2015</t>
  </si>
  <si>
    <t>PRESTAR SUS SERVICIOS DE APOYO TÉCNICOS PARA EL MANEJO, TRAMITE Y CONTROL A LOS EXPEDIENTES AMBIENTALES Y DEMAS DOCUMENTOS EN EL PROCESO DE LA ORGANIZACIÓN ARCHIVISTICA DE LA SDAID-28</t>
  </si>
  <si>
    <t>1283/2015</t>
  </si>
  <si>
    <t>PRESTAR LOS SERVICIOS PROFESIONALES PARA ORIENTAR EL PROCESO DE IDENTIFICACIÓN, MEDICIÓN Y PRIORIZACIÓN DE LOS RIESGOS OPERATIVOS Y TECNOLÓGICOS, CON EL FIN DE FORTALECER LA SEGURIDAD DE LOS SISTEMAS DE INFORMACIÓN, DE LA GESTIÓN DOCUMENTAL Y LA ORGANIZACIÓN ARCHIVÍSTICA DE LA SDAID-29</t>
  </si>
  <si>
    <t>1265/2015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</si>
  <si>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MODIFIQUEID-30</t>
  </si>
  <si>
    <t>1263/2015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</si>
  <si>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t>
  </si>
  <si>
    <t>1259/2015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</si>
  <si>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MODIFIQUEID-32</t>
  </si>
  <si>
    <t>1264/2015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</si>
  <si>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MODIFIQUEID-33</t>
  </si>
  <si>
    <t>1276/2015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</si>
  <si>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MODIFIQUEID-34</t>
  </si>
  <si>
    <t>1277/2015</t>
  </si>
  <si>
    <t>1258/2015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</si>
  <si>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MODIFIQUEID-36</t>
  </si>
  <si>
    <t>1278/2015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</si>
  <si>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MODIFIQUEID-37</t>
  </si>
  <si>
    <t>1262/2015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</si>
  <si>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MODIFIQUEID-38</t>
  </si>
  <si>
    <t>1267/2015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</si>
  <si>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MODIFIQUEID-39</t>
  </si>
  <si>
    <t>1280/2015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</si>
  <si>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MODIFIQUEID-41</t>
  </si>
  <si>
    <t>1270/2015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</si>
  <si>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MODIFIQUEID-42</t>
  </si>
  <si>
    <t>1290/2015</t>
  </si>
  <si>
    <t>PRESTAR SUS SERVICIOS DE APOYO A LA GESTION PARA ADELANTAR EL PROCESO DE ORGANIZACIÓN, MANEJO Y GESTIÓN DE LOS EXPEDIENTES DERIVADOS DE LA RESOLUCIONES AMBIENTALES DE LA SECRETARIA DISTRITAL DE AMBIENTE CONFORME A LA RESOLUCION 7572 DE 2010 DE LA SDA O AQUELLA QUE LO MODIFIQUEID-43</t>
  </si>
  <si>
    <t>1284/2015</t>
  </si>
  <si>
    <t>PRESTAR SUS SERVICIOS DE APOYO TÉCNICOS PARA EL MANEJO, TRAMITE Y CONTROL A LOS EXPEDIENTES AMBIENTALES Y DEMAS DOCUMENTOS EN EL PROCESO DE LA ORGANIZACIÓN ARCHIVISTICA DE LA SDAID-44</t>
  </si>
  <si>
    <t>1282/2015</t>
  </si>
  <si>
    <t>ADICION 1 Y PRORROGA 1 AL CONTRATO DE PRESTACION DE SERVICIOS PROFESIONALES N. 317 DE 2015 CUYO OBJETO ES  PRESTAR LOS SERVICIOS PROFESIONALES A LA SECRETARIA DISTRITAL DE AMBIENTE EN TEMAS RELACIONADOS CON DESARROLLO DE AUDITORÍAS INTERNAS Y SEGUIMIENTO A LOS PLANES ESTABLECIDOS PARA FORTALECER EL SISTEMA DE CONTROL INTERNO, MEDIANTE LA REALIZACIÓN DE ACTIVIDADES DE EVALUACIÓN, VERIFICACIÓN, CONTROL Y SEGUIMIENTO, ENMARCADAS EN LOS PROCEDIMIENTOS ADOPTADOS MEDIANTE EL SISTEMA INTEGRADO DE GESTIÓNID-46</t>
  </si>
  <si>
    <t>No proceso</t>
  </si>
  <si>
    <t xml:space="preserve">Datos de contacto del responsable
</t>
  </si>
  <si>
    <t>3-3-1-14-03-31-0844-235</t>
  </si>
  <si>
    <t>IMPLEMENTAR EN EL 100% DE  LAS ENTIDADES DEL DISTRITO EL SISTEMA INTEGRADO DE GESTIÓN</t>
  </si>
  <si>
    <t>DIRECCIONAMIENTO ESTRATÉGICO COOPERACIÓN Y GESTIÓN DEL CONOCIMIENTO</t>
  </si>
  <si>
    <t>OPERAR 1 PROCESO DE DIRECCIONAMIENTO ESTRATEGICO EN LA ENTIDAD EN SUS DIFERENTES COMPONENTES</t>
  </si>
  <si>
    <t>05 - ADMINISTRACIÓN  DEL ESTADO</t>
  </si>
  <si>
    <t>ORIENTAR Y ASISTIR A LA SDA, DESDE EL ÁMBITO JURÍDICO, LA POLÍTICA PÚBLICA Y EL PROCESO DE DIRECCIONAMIENTO ESTRATÉGICO</t>
  </si>
  <si>
    <t>12-OTROS DISTRITOS</t>
  </si>
  <si>
    <t>235/2015</t>
  </si>
  <si>
    <t>ORIENTAR, ASISTIR Y REVISAR  JURÍDICAMENTE LOS PROCESOS ADMINISTRATIVOS E INSTITUCIONALES EN CUMPLIMIENTO DEL DIRECCIONAMIENTO ESTRATÉGICO DE LA SECRETARIA DISTRITAL DE AMBIENTE EN SUS DIFERENTES COMPONENTES.</t>
  </si>
  <si>
    <t>802/2015</t>
  </si>
  <si>
    <t>ORIENTAR TÉCNICAMENTE LOS PLANES PROGRAMAS POLITICAS Y PROYECTOS AMBIENTALES ENMARCADOS EN EL PROCESO DE DIRECCIONAMIENTO ESTRATÉGICO DE LA SDA.</t>
  </si>
  <si>
    <t>373/2015</t>
  </si>
  <si>
    <t>PRESTAR LOS SERVICIOS PROFESIONALES PARA ASESORAR A LA SECRETARÍA DISTRITAL DE AMBIENTE EN LA COORDINACIÓN INTERINSTITUCIONAL NECESARIA EN EL MARCO DE LA AGENDA AMBIENTAL EN EL DISTRITO</t>
  </si>
  <si>
    <t>960/2015</t>
  </si>
  <si>
    <t>APOYAR LA GESTIÓN DISCIPLINARIA QUE DEBE ADELANTAR LA SECRETARÍA DISTRITAL DE AMBIENTE MEDIANTE LAS ACCIONES ESTABLECIDAS A TRAVES DEL DIRECCIONAMIENTO ESTRATEGICO</t>
  </si>
  <si>
    <t>743/2015</t>
  </si>
  <si>
    <t>ADICION Y PRORROGA N° 1 AL CONTRATO DE PRESTACION DE SERVICIOS N° 1249 DE 2015 CUYO OBJETO ES APOYAR LA GESTION JURIDICA DISCIPLINARIA DE LA SECRETARIA DISTRITAL DE AMBIENTE</t>
  </si>
  <si>
    <t>1249/2015</t>
  </si>
  <si>
    <t>DESARROLLAR ACTIVIDADES DE VERIFICACIÓN ACTUALIZACIÓN Y SEGUIMIENTO A LA DOCUMENTACIÓN E INFORMACIÓN QUE LE SEA ASIGNADA EN EL MARCO DE DIRECCIONAMIENTO ESTRATÉGICO</t>
  </si>
  <si>
    <t>277/2015</t>
  </si>
  <si>
    <t>DESARROLLAR ACTIVIDADES DE ENLACE INSTITUCIONAL CON LAS  ENTIDADES DISTRITALES O NACIONALES PARA LA ADECUADA ATENCIÓN Y SEGUIMIENTO A LAS SOLICITUDES PRESENTADAS.</t>
  </si>
  <si>
    <t>134/2015</t>
  </si>
  <si>
    <t>APOYAR LA COORDINACIÓN, ATENCIÓN Y SEGUIMIENTO DE LOS ASUNTOS CON EL CONGRESO DE LA REPÚBLICA, EL CONCEJO DE BOGOTÁ Y LOS ORGANISMOS DE CONTROL QUE ESTEN RELACIONADOS DE CONFORMIDAD CON EL ÁMBITO DE COMPETENCIA DE LA ENTIDAD.</t>
  </si>
  <si>
    <t>171/2015</t>
  </si>
  <si>
    <t>REALIZAR ACTIVIDADES DE REGISTRO, TRÁMITE Y SEGUIMIENTO DE LA INFORMACIÓN Y DOCUMENTACIÓN GENERADOS EN EL MARCO DEL PROCESO DE DIRECCIONAMIENTO ESTRATÉGICO DE LA SECRETARÍA DISTRITAL DE AMBIENTE.</t>
  </si>
  <si>
    <t>093/2015</t>
  </si>
  <si>
    <t>APOYAR EL SEGUIMIENTO Y DESARROLLO DE LOS PROYECTOS DE DIRECCIONAMIENTO ESTRATEGICO DE LA ENTIDAD CON MIRAS AL CUMPLIMIENTO DE LAS METAS ESTABLECIDADAS EN EL PLAN DE DESARROLLO 2012-2016 "BOGOTA HUMANA".</t>
  </si>
  <si>
    <t>461/2015</t>
  </si>
  <si>
    <t>PRESTAR LOS SERVICIOS DE APOYO PARA REALIZAR  EL SEGUIMIENTO, REPORTE,   EJECUCIÓN FISICA Y  PRESUPUESTAL  QUE SE DERIVAN EN EL MARCO DEL DIRECCIONAMIENTO ESTRATEGICO EN LA ENTIDAD</t>
  </si>
  <si>
    <t>1004/2015</t>
  </si>
  <si>
    <t>REALIZAR LAS ACTIVIDADES DE APOYO EN LA CONTRATACION Y SEGUIMIENTO FINANCIERO A LOS PROCESOS DE DIRECCIONAMIENTO ESTRATÉGICO EN SUS DIFERENTES COMPONENTES.</t>
  </si>
  <si>
    <t>467/2015</t>
  </si>
  <si>
    <t>APOYAR EN LAS LABORES ADMINISTRATIVAS DE ORGANIZACIÓN Y TRAMITES DOCUMENTALES QUE SE GENEREN Y DERIVAN DEL DIRECCIONAMIENTO ESTRATEGICO EN LA SDA.</t>
  </si>
  <si>
    <t>420/2015</t>
  </si>
  <si>
    <t>PRESTAR SERVICIOS DE APOYO A LA GESTION PARA REALIZAR ACTIVIDADES RELACIONADAS CON EL MANEJO Y CUSTODIA DE LA INFORMACION DERIVADOS DEL DIRECCIONAMIENTO ESTRATEGICO EN LA SDA.</t>
  </si>
  <si>
    <t>458/2015</t>
  </si>
  <si>
    <t>APOYAR EN LAS LABORES ADMINISTRATIVAS DE ORGANIZACIÓN Y TRAMITES DOCUMENTALES QUE SE GENEREN Y DERIVAN DEL DIRECCIONAMIENTO ESTRATEGICO EN LA SDA</t>
  </si>
  <si>
    <t>932/2015</t>
  </si>
  <si>
    <t>ORIENTAR ESTRATEGICAMENTE LOS PLANES, PROGRAMAS, POLITICAS Y PROYECTOS AMBIENTALES ENMARCADOS EN EL PROCESO DE DIRECCIONAMIENTO ESTRATEGICO DE LA SDA</t>
  </si>
  <si>
    <t>1240/2015</t>
  </si>
  <si>
    <t>APOYAR LAS DIRECTRICES DE LA SDA PARA LA RELACION ATENCION Y SEGUINMIENTO DE LOS ASUNTOS CON EL CONCRESO DE LA RESPUBLICA, EL CONCEJO DE BOGOTA Y LOS ORGANISSMOS DE CONTROL QUE ESTEN RELACIONADOS DE CONFORMIDAD CON EL AMBITO DE COMPETENCIA DE LA ENTIDAD</t>
  </si>
  <si>
    <t>1245/2015</t>
  </si>
  <si>
    <t>PRESTAR LOS SERVICIOS PROFESIONALES EN EL DESARROLLO DE LAS ACTIVIDADES RELACIONADAS CON LA FORMULACIÓN, PROGRAMACIÓN, ACTUALIZACIÓN Y SEGUIMIENTO DE LOS INDICADORES DE LA SDA Y GARANTIZAR LA PUBLICACIÓN ACTUALIZADA DE SU PLAN DE ACCIÓN</t>
  </si>
  <si>
    <t>152/2015</t>
  </si>
  <si>
    <t>PRESTAR SUS SERVICIOS PROFESIONALES PARA REALIZAR ACTIVIDADES  RELACIONADAS CON LA TERRITORIALIZACIÓN, GEOREFERENCIACIÓN Y TÉCNICAS GEOESPACIALES DE LOS PROYECTOS DE INVERSIÓN QUE EJECUTA LA SECRETARÍA DISTRITAL DE AMBIENTE</t>
  </si>
  <si>
    <t>480/2015</t>
  </si>
  <si>
    <t>PRESTAR LOS SERVICIOS PROFESIONALES  EN EL SEGUIMIENTO AL PLAN DE ADQUISICIONES Y CONTRATACIÓN, PLANEACIÓN Y EJECUCIÓN PRESUPUESTAL DE LOS PROYECTOS DE INVERSIÓN QUE EJECUTA LA SECRETARÍA DISTRITAL DE AMBIENTE</t>
  </si>
  <si>
    <t>451/2015</t>
  </si>
  <si>
    <t>PRESTAR SERVICIOS PROFESIONALES PARA REALIZAR LA ACTUALIZACIÓN, SEGUIMIENTO Y EVALUACIÓN DE LOS PROCESOS TRANSVERSALES ASOCIADOS A LOS PROYECTOS DE INVERSIÓN DE LA SECRETARÍA DISTRITAL DE AMBIENTE EN EL MARCO DEL PLAN DE DESARROLLO BOGOTÁ HUMANA</t>
  </si>
  <si>
    <t>305/2015</t>
  </si>
  <si>
    <t>PRESTAR SERVICIOS PROFESIONALES PARA  APOYAR A LA COORDINACIÓN DEL PROGRAMA 17 DEL PLAN DE DESARROLLO DISTRITAL Y LOS PROCESOS  DE REPROGRAMACIÓN, ACTUALIZACIÓN, SEGUIMIENTO DE LOS PROYECTOS DE INVERSIÓN QUE EJECUTA LA SECRETARÍA DISTRITAL DE AMBIENTE</t>
  </si>
  <si>
    <t>392/2015</t>
  </si>
  <si>
    <t>PRESTAR SERVICIOS PROFESIONALES PARA  APOYAR A LA COORDINACIÓN DEL PROGRAMA 18 DEL PLAN DE DESARROLLO DISTRITAL Y LOS PROCESOS  DE REPROGRAMACIÓN, ACTUALIZACIÓN, SEGUIMIENTO DE LOS PROYECTOS DE INVERSIÓN QUE EJECUTA LA SECRETARÍA DISTRITAL DE AMBIENTE</t>
  </si>
  <si>
    <t>470/2015</t>
  </si>
  <si>
    <t>REALIZAR ACTIVIDADES  PROFESIONALES  PARA LA VERIFICACIÓN Y REGISTRO DE LA INFORMACIÓN CORRESPONDIENTE A LA REPROGRAMACIÓN, ACTUALIZACIÓN Y SEGUIMIENTO DE LOS PROYECTOS DE INVERSIÓN DE LA SECRETARIA DISTRITAL DE AMBIENTE</t>
  </si>
  <si>
    <t>425/2015</t>
  </si>
  <si>
    <t>PRESTAR SERVICIOS PROFESIONALES PARA  APOYAR A LA COORDINACIÓN DEL EJE 2 DEL PLAN DE DESARROLLO DISTRITAL Y LOS PROCESOS  DE REPROGRAMACIÓN, ACTUALIZACIÓN, SEGUIMIENTO DE LOS PROYECTOS DE INVERSIÓN QUE EJECUTA LA SECRETARÍA DISTRITAL DE AMBIENTE</t>
  </si>
  <si>
    <t>809/2015</t>
  </si>
  <si>
    <t>REALIZAR ACTIVIDADES DE REGISTRO, TRÁMITE Y SEGUIMIENTO DE LA INFORMACIÓN Y DOCUMENTACIÓN GENERADOS EN EL MARCO DEL PROCESO DEL DIRECCIONAMIENTO ESTRATÉGICO  DE LA SECRETARÍA DISTRITAL DE AMBIENTE</t>
  </si>
  <si>
    <t>289/2015</t>
  </si>
  <si>
    <t>GESTIONAR 10 ALIANZAS O PROYECTOS AMBIENTALES A NIVEL INSTITUCIONAL PUBLICO PRIVADO CON LA CIUDADANÍA  Y OTRAS COMPLEMENTARÍAS.</t>
  </si>
  <si>
    <t>PRESTAR SERVICIOS PROFESIONALES PARA  GESTIONAR  LOS DIFERENTES PROCESOS  DE COOPERACIÓN Y LAS ALIANZAS  QUE REQUIERAN EN EL MARCO DE LA IMPLEMENTACIÓN DE LA ESTRATEGIA DE COOPERACIÓN  INTERNACIONAL DE LA  SECRETARÍA DISTRITAL DE AMBIENTE</t>
  </si>
  <si>
    <t>391/2015</t>
  </si>
  <si>
    <t>481/2015</t>
  </si>
  <si>
    <t>ADICION N°1 Y PRORROGA N° 1 AL CONTRATO DE PRESTACION DE SERVICIOS N° 093 DE 2015 CUYO OBJETO ES REALIZAR ACTIVIDADES DE REGISTRO, TRÁMITE Y SEGUIMIENTO DE LA INFORMACIÓN Y DOCUMENTACIÓN GENERADOS EN EL MARCO DEL PROCESO DE DIRECCIONAMIENTO ESTRATÉGICO DE LA SECRETARÍA DISTRITAL DE AMBIENTE.ID-31</t>
  </si>
  <si>
    <t>MODIFICACION N° 1 AL CONTRATO DE PRESTACION DE SERVICIOS PROFESIONALES N. 461 DE 2015 CUYO OBJETO ES: APOYAR EL SEGUIMIENTO Y DESARROLLO DE LOS PROYECTOS DE DIRECCIONAMIENTO ESTRATEGICO DE LA ENTIDAD CON MIRAS AL CUMPLIMIENTO DE LAS METAS ESTABLECIDADAS EN EL PLAN DE DESARROLLO 2012-2016 "BOGOTA HUMANA".</t>
  </si>
  <si>
    <t>PAGO DE LA MEMBRESIA PARA LA VIGENCIA 2015 DE LA CIUDAD DE BOGOTA COMO MIEMBRO DEL CONSEJO INTERNACIONAL PARA LAS  INICIATIVAS AMBIENTALES LOCALES.  ICLEI</t>
  </si>
  <si>
    <t>RESOL 106/2015</t>
  </si>
  <si>
    <t>FACILITAR AL 100% LOS MECANISMOS QUE GARANTICEN LA GENERACIÓN CREACIÓN E INTERCAMBIO DE CONOCIMIENTO EN MATERIA AMBIENTAL.</t>
  </si>
  <si>
    <t>PRESTAR SUS SERVICIOS PROFESIONALES PARA ADELANTAR LA GESTIÓN CONTRACTUAL, DE NEGOCIACIÓN Y COOPERACIÓN INTERNACIONAL QUE SE REQUIERA, PARA LA EFECTIVA PARTICIPACIÓN DE LA SDA EN ESCENARIOS QUE PERMITAN LA GENERACION, CREACION E INTERCAMBIO DE CONOCIMIENTO EN MATERIA AMBIENTAL. ID-34</t>
  </si>
  <si>
    <t>1327/2015</t>
  </si>
  <si>
    <t>PROMOVER 8 PROYECTOS DE INVESTIGACIÓN DESARROLLO Y/O RECUPERACIÓN AMBIENTAL.</t>
  </si>
  <si>
    <t>ADICION 1 Y PRORROGA 1 AL CONTRATO DE PRESTACION DE SERVICIOS N. 467 DE 2015 CUYO OBJETO ES: REALIZAR LAS ACTIVIDADES DE APOYO EN LA CONTRATACION Y SEGUIMIENTO FINANCIERO A LOS PROCESOS DE DIRECCIONAMIENTO ESTRATÉGICO EN SUS DIFERENTES COMPONENTES.</t>
  </si>
  <si>
    <t>DISEÑAR E IMPLEMENTAR UNA ESTRATEGIA PARA FORTALECER LA CAPACIDAD LABORAL DE LOS SERVIDORES PÚBLICOS</t>
  </si>
  <si>
    <t>PRESTAR LOS SERVICIOS PROFESIONALES PARA ADELANTAR UNA INTERVENCION SISTEMICA EN LOS EQUIPOS DE TRABAJO SELECCIONADOS, PARA INCENTIVAR LA MAYOR PRODUCTIVIDAD EN LA SDAID-37</t>
  </si>
  <si>
    <t>1269/2015</t>
  </si>
  <si>
    <t>SISTEMA INTEGRADO DE GESTIÓN</t>
  </si>
  <si>
    <t>MANTENER 3 SUBSISTEMAS DEL SISTEMA INTEGRADO DE GESTIÓN</t>
  </si>
  <si>
    <t>PRESTAR LOS SERVICIOS PROFESIONALES PARA COORDINAR EL MANTEIMIENTO Y MEJORAMIENTO DEL SISTEMA INTEGRADO DE GESTIÓN DE LA LA SDA.</t>
  </si>
  <si>
    <t>282/2015</t>
  </si>
  <si>
    <t>EJECUTAR LAS ACTIVIDADES PARA EL FORTALECIMIENTO, SOSTENIBILIDAD Y MEJORA DEL SISTEMA INTEGRADO DE GESTIÓN CONFORMADO POR LA NTCGP 1000, ISO 9001, MECI 1000:2005, ISO 14001:2004 Y LA IMPLEMENTACIÓN, SOSTENIBILIDAD  Y MANTENIMIENTO DE LA NORMA TÉCNICA DISTRITAL NTD EN LA SECRETARIA DISTRITAL DE AMBIENTE.</t>
  </si>
  <si>
    <t>402/2015</t>
  </si>
  <si>
    <t>EJECUTAR LAS ACTIVIDADES PARA EL FORTALECIMIENTO, SOSTENIBILIDAD Y MEJORA DEL SISTEMA INTEGRADO DE GESTIPON CONFORMADO PARA L NTCGP 1000, ISO 9001, MECI 100:2005, ISO 14001:2004 Y LA IMPLEMENTACIÓN, SOSTENIBILIDAD Y MANTENIMIENTO DE LA NORMA TÉCNICA DISTRITAL NTD EN LA SECRETARIA DISTRITAL DE AMBIENTE.</t>
  </si>
  <si>
    <t>177/2015</t>
  </si>
  <si>
    <t>EJECUTAR LAS ACTIVIDADES PARA EL FORTALECIMIENTO, SOSTENIBILIDAD Y MEJORA DEL SISTEMA INTEGRADO DE GESTIÓN CONFORMADO POR LA NTCGP 1000, ISO 9001, MECI 1000:2005, ISO 14001:2004 Y LA IMPLEMENTACIÓN, SOSTENIBILIDAD Y MANTENIMIENTO DE LA NORMA TÉCNICA DISTRITAL NTD EN LA SECRETARÍA DISTRITAL DE AMBIENTE</t>
  </si>
  <si>
    <t>735/2015</t>
  </si>
  <si>
    <t>APOYAR EL FORTALECIMIENTO, SOSTENIBILIDAD Y MEJORA DEL SISTEMA INTEGRADO DE GESTIÓN CONFORMADO POR LA NTCGP 1000, ISO 9001, MECI 1000:2005, ISO 14001:2004 Y LA IMPLEMENTACIÓN, SOSTENIBILIDAD Y MANTENIMIENTO DE LA NORMA TÉCNICA DISTRITAL NTD EN LA SECRETARIA DISTRITAL DE AMBIENTE.</t>
  </si>
  <si>
    <t>483/2015</t>
  </si>
  <si>
    <t>APOYAR EL FORTALECIMIENTO, SOSTENIBILIDAD Y MEJORA DEL SISTEMA INTEGRADO DE GESTIÓN CONFORMADO POR LA NTCGP 1000, ISO 9001, MECI 1000:2005, ISO 14001:2004 Y LA IMPLEMENTACIÓN, SOSTENIBILIDAD  Y MANTENIMIENTO DE LA NORMA TÉCNICA DISTRITAL NTD EN LA SECRETARIA DISTRITAL DE AMBIENTE.</t>
  </si>
  <si>
    <t>245/2015</t>
  </si>
  <si>
    <t>ADICION N° 1 Y PRORROGA N°1 AL CONTRATO DE PRESTACION DE SERVICIOS N° 004 DE 2015 CUYO OBJETO ES APOYAR EN LAS LABORES ADMINISTRATIVAS DE ORGANIZACIÓN Y TRAMITES DOCUMENTALES QUE SE GENEREN Y DERIVAN DEL DIRECCIONAMIENTO ESTRATEGICO EN LA SDA.ID-44</t>
  </si>
  <si>
    <t>CONTRATAR LOS SERVICIOS PROFESIONALES ESPECIALIZADOS PARA REALIZAR LA PRIMERA AUDITORIA DE SEGUIMIENTO DEL SISTEMA DE GESTIÓN AMBIENTAL DE LA SECRETARIA DISTRITAL DE AMBIENTE DE ACUERDO CON LOS REQUISITOS ESTABLECIDOS EN LA NORMA ISO 14001:2004.</t>
  </si>
  <si>
    <t>883/2015</t>
  </si>
  <si>
    <t>CONTRATAR LOS SERVICIOS PROFESIONALES ESPECIALIZADOS PARA REALIZAR LA AUDITORIA DE SEGUIMIENTO NO. 1 A LA CERTIFICACIÓN DEL SISTEMA DE GESTIÓN DE CALIDAD Y EL SEGUIMIENTO NO 2 A LA CERTIFICACIÓN DEL SISTEMA DE GESTIÓN AMBIENTAL DE LA SECRETARIA DISTRITAL DE AMBIENTE DE ACUERDO CON LOS REQUISITOS ESTABLECIDOS EN LAS NORMAS ISO 9001:2008, NTCGP 1000:2009 E ISO 14001:2004</t>
  </si>
  <si>
    <t>1238/2015</t>
  </si>
  <si>
    <t>FORTALECER LAS COMPETENCIAS Y ENTRENAR A LOS SERVIDORES DE LA SDA EN LAS NORMAS QUE HACEN PARTE DEL SISTEMA INTEGRADO DE GESTIÓN DE LA ENTIDAD PARA SU IMPLEMENTACIÓN Y MANTENIMIENTO</t>
  </si>
  <si>
    <t xml:space="preserve">SELECCIÓN ABREVIADA </t>
  </si>
  <si>
    <t>1253/2015</t>
  </si>
  <si>
    <t>FORTALECIMIENTO  INSTITUCIONAL</t>
  </si>
  <si>
    <t>IMPLEMENTAR 90% DEL PLAN INSTITUCIONAL DE GESTIÓN AMBIENTAL</t>
  </si>
  <si>
    <t>PRESTAR EL APOYO TECNICO PARA EJECUTAR LAS ACTIVIDADES PARA EL FORTALECIMIENTO, SOSTENIBILIDAD  Y MEJORA DEL SISTEMA INTEGRADO DE GESTIÓN - SUBSISTEMA DE GESTIÓN AMBIENTAL PIGA</t>
  </si>
  <si>
    <t>736/2015</t>
  </si>
  <si>
    <t>CONTRATAR EL MANTENIMIENTO DE LOS JARDINES Y TERRAZAS DE LA SEDE ADMINISTRTIVA DE LA SECRETARIA DISTRITAL DE AMBIENTEID-49</t>
  </si>
  <si>
    <t>1358/2015</t>
  </si>
  <si>
    <t>ADQUIRIR ELEMENTOS Y MATERIALES DE CONSTRUCCION PARA LAS REPARACIONES LOCATIVAS DE LOS BIENES INMUEBLES PERTENECIENTES A LA SECRETARIA DISTRITAL DE AMBIENTE -  ESTABLECIMIENTO DE COMERCIO INTERAMERICANA DE SUMINISTRO</t>
  </si>
  <si>
    <t>1393/2015</t>
  </si>
  <si>
    <t>0040- ADQUISICIÓN DE VEHICULO</t>
  </si>
  <si>
    <t>ADQUIRIR A TITULO DE COMPRAVENTA AL AMPARO DEL ACUERDO MARCO DE PRECIOS CCE-126-1-AMP-2014, DOS (2) VEHICULOS ELECTRICOS KANGOO ZE 5P Y CUATRO (4) VEHICULOS DUSTER DYNAMIQUE MT 2.000CC 4X4, ASI COMO ACCESORIOS, SOAT Y MATRICULA. ID-51</t>
  </si>
  <si>
    <t>SELECCIÓN ABREVIADA (ACUERDO MARCO DE PRECIOS)</t>
  </si>
  <si>
    <t>3489/2015</t>
  </si>
  <si>
    <t>3-3-1-14-03-31-0844-238</t>
  </si>
  <si>
    <t>INCREMENTAR AL 92% EL NIVEL DE SATISFACCIÓN CIUDADANA EN LA RED CADE</t>
  </si>
  <si>
    <t>FORTALECIMIENTO A LA GESTIÓN DEL SERVICIO AL CIUDADANO</t>
  </si>
  <si>
    <t>AUMENTAR Y MANTENER 15 PUNTOS DE ATENCIÓN AL CIUDADANO EN REDCADES Y EN OTROS ESPACIOS DE SERVICIO A LA CIUDADANÍA</t>
  </si>
  <si>
    <t>BRINDAR APOYO A LAS ACTIVIDADES DE COORDINACIÓN QUE LA SECRETARIA DISTRITAL DE AMBIENTE DEBE ADELANTAR, EN RELACIÓN CON LOS PROCEDIMIENTOS ESTABLECIDOS PARA FUNCIONAMIENTO DEL SISTEMA DE ATENCIÓN A LA CIUDADANÍA|23906300|0|0|23906300|9924736|13981564</t>
  </si>
  <si>
    <t>611/2015</t>
  </si>
  <si>
    <t>REALIZAR ACTIVIDADES DE ORIENTACIÓN, INFORMACIÓN, REVISIÓN Y REGISTRO DE LOS REQUERIMIENTOS Y TRÁMITES COMPETENCIA DE LA SDA, QUE SON PRESENTADOS POR CIUDADANIA EN LOS PUNTOS DE ATENCIÓN DONDE HACE PRESENCIA LA ENTIDAD.</t>
  </si>
  <si>
    <t>739/2015</t>
  </si>
  <si>
    <t>REALIZAR ACTIVIDADES DE ORIENTACIÓN,INFORMACIÓN,REVISIÓN Y REGISTRO DE LOS REQUERIMIENTOS Y TRAMITES DE COMPETENCIA DE LA SDA, QUE SON PRESENTADOS POR CIUDADANIA EN LOS PUNTOS DE ATENCIÓN DONDE HACE PRESENCIA LA ENTIDAD</t>
  </si>
  <si>
    <t>130/2015</t>
  </si>
  <si>
    <t>741/2015</t>
  </si>
  <si>
    <t>390/2015</t>
  </si>
  <si>
    <t>REALIZAR ACTIVIDADES DE ORIENTACIÓN, INFORMACIÓN,REVISIÓN Y REGISTRO DE LOS REQUERIMIENTOS Y TRAMITES DE COMPETENCIA DE LA SDA, QUE SON PRESENTADOS POR CIUDADANIA EN LOS PUNTOS DE ATENCIÓN DONDE HACE PRESENCIA LA ENTIDAD.</t>
  </si>
  <si>
    <t>866/2015</t>
  </si>
  <si>
    <t>411/2015</t>
  </si>
  <si>
    <t>REALIZAR ACTIVIDADES DE ORIENTACIÓN, INFORMACIÓN, REVISIÓN Y REGISTRO DE LOS REQUERIMIENTOS Y TRAMITES DE COMPETENCIA DE LA SDA, QUE SON PRESENTADOS POR CIUDADANIA EN LOS PUNTOS DE ATENCIÓN DONDE HACE PRESENCIA LA ENTIDAD</t>
  </si>
  <si>
    <t>750/2015</t>
  </si>
  <si>
    <t>REALIZAR ACTIVIDADES DE ORIENTACIÓN, INFORMACIÓN, REVISIÓN Y REGISTRO DE LOS REQUERIMIENTOS Y TRAMITES DE COMPETENCIA DE LA SDA, QUE SON PRESENTADOS POR CIUDADANIA EN LOS PUNTOS DE ATENCIÓN DONDE HACE PRESENCIA LA ENTIDAD.</t>
  </si>
  <si>
    <t>381/2015</t>
  </si>
  <si>
    <t>REALIZAR ACTIVIDADES DE ORIENTACIÓN, INFORMACIÓN, REVISIÓN Y REGISTRO DE LOS REQUERIMIENTOS Y TRÁMITES COMPETENCIA DE LA SDA, QUE SON PRESENTADOS POR LA CIUDADANIA EN LOS PUNTOS DE ATENCIÓN DONDE HACE PRESENCIA LA ENTIDAD</t>
  </si>
  <si>
    <t>295/2015</t>
  </si>
  <si>
    <t>REALIZAR ACTIVIDADES DE ORIENTACIÓN, INFORMACIÓN, REVISIÓN Y REGISTRO DE LOS REQUERIMIENTOS Y TRÁMITES COMPETENCIA DE LA SDA, QUE SON PRESENTADOS POR CIUDADANIA EN LOS PUNTOS DE ATENCIÓN DONDE HACE PRESENCIA LA ENTIDAD</t>
  </si>
  <si>
    <t>744/2015</t>
  </si>
  <si>
    <t>ADICION 1 Y PRORROGA 1 AL CONTRATO DE PRESTACION DE SERVICIOS PROFESIONALES N. 1202 DE 2015 CUYO OBJETO ES LA GESTIÓN DOCUMENTAL PROCEDENTE DE LA ATENCIÓN AL CIUDADANO MEDIENTE REVISIÓN Y REGISTRO DE TRÁMITES DE COMPETENCIAS DE LA SDA</t>
  </si>
  <si>
    <t>1202/2015</t>
  </si>
  <si>
    <t>457/2015</t>
  </si>
  <si>
    <t>617/2015</t>
  </si>
  <si>
    <t>ASISTIR TÉCNICAMENTE LOS TRÁMITES Y SERVICIOS MISIONALES DE LA SDA REFERIDOS A LOS REQUERIMIENTOS QUE PRESENTA LA CIUDADANÍA EN LOS PUNTOS DE SERVICIO AL CIUDADANO DE LA ENTIDAD</t>
  </si>
  <si>
    <t>745/2015</t>
  </si>
  <si>
    <t>340/2015</t>
  </si>
  <si>
    <t>629/2015</t>
  </si>
  <si>
    <t>742/2015</t>
  </si>
  <si>
    <t>816/2015</t>
  </si>
  <si>
    <t>740/2015</t>
  </si>
  <si>
    <t>ADICION Y PRORROGA N° 1 AL CONTRATO DE PRESTACION DE SERVICIOS  N° 740  DE 2015 CUYO OBJETO ES ASISTIR TÉCNICAMENTE LOS TRÁMITES Y SERVICIOS MISIONALES DE LA SDA REFERIDOS A LOS REQUERIMIENTOS QUE PRESENTA LA CIUDADANÍA EN LOS PUNTOS DE SERVICIO AL CIUDADANO DE LA ENTIDADID-135</t>
  </si>
  <si>
    <t>ASISTIR TÉCNICAMENTE LOS PROCESOS DE CORRESPONDENCIA ENVIADA Y RECIBIDA GENERADA POR LOS TRÁMITES Y SERVICIOS MISIONALES DE LA SDA EN COORDINACION CON ATENCIÓN AL CIUDADANO</t>
  </si>
  <si>
    <t>911/2015</t>
  </si>
  <si>
    <t>ADICION Y PRORROGA N° 1 AL CONTRATO DE PRESTACION DE SERVICIOS N° 911 DE 2015 CUYO OBJETO ES ASISTIR TECNICAMENTE LOS PROCESOS DE CORRESPONDENCIA ENVIADA RECIBIDA POR LOS TRAMITES Y SERVICIOS MISIONALES DE LA SDA EN COORDINACIÓN CON ATENCIÓN AL CIUDADANO ID-136</t>
  </si>
  <si>
    <t>929/2015</t>
  </si>
  <si>
    <t>914/2015</t>
  </si>
  <si>
    <t>915/2015</t>
  </si>
  <si>
    <t>918/2015</t>
  </si>
  <si>
    <t>917/2015</t>
  </si>
  <si>
    <t>MODIFICACION N° 1 AL CONTRATO DE PRESTACION DE SERVICIOS N. 458 DE 2015 CUYO OBJETO ES  PRESTAR SERVICIOS DE APOYO A LA GESTION PARA REALIZAR ACTIVIDADES RELACIONADAS CON EL MANEJO Y CUSTODIA DE LA INFORMACION DERIVADOS DEL DIRECCIONAMIENTO ESTRATEGICO EN LA SDA.</t>
  </si>
  <si>
    <t>MODIFICACION 1° AL CONTRATO DE PRESTACION DE SERVICIOS PROFESIONALES N° 152 DE 2015 CUYO OBJETO ES PRESTAR LOS SERVICIOS PROFESIONALES EN EL DESARROLLO DE LAS ACTIVIDADES RELACIONADAS CON LA FORMULACIÓN, PROGRAMACIÓN, ACTUALIZACIÓN Y SEGUIMIENTO DE LOS INDICADORES DE LA SDA Y GARANTIZAR LA PUBLICACIÓN ACTUALIZADA DE SU PLAN DE ACCIÓN</t>
  </si>
  <si>
    <t>937/2015</t>
  </si>
  <si>
    <t>920/2015</t>
  </si>
  <si>
    <t>923/2015</t>
  </si>
  <si>
    <t>MODIFICACION  N°. 1 AL CONTRATO DE PRESTACION DE SERVICIOS N. 451 DE 2015 CUYO OBJETO ES   PRESTAR LOS SERVICIOS PROFESIONALES  EN EL SEGUIMIENTO AL PLAN DE ADQUISICIONES Y CONTRATACIÓN, PLANEACIÓN Y EJECUCIÓN PRESUPUESTAL DE LOS PROYECTOS DE INVERSIÓN QUE EJECUTA LA SECRETARÍA DISTRITAL DE AMBIENTE</t>
  </si>
  <si>
    <t>989/2015</t>
  </si>
  <si>
    <t>1006/2015</t>
  </si>
  <si>
    <t>PRESTAR LOS SERVICIOS DE APOYO EN ATENCION AL CIUDADANO EN EL MANEJO DE REGISTROS, GESTIÓN, CREACIÓN, DEPURACIÓN Y/O UNIFICACIÓN DE BASES DE DATOS, SISTEMAS DE INFORMACIÓN AMBIENTAL Y DE GESTIÓN DOCUMENTAL DE LA SDA</t>
  </si>
  <si>
    <t>1248/2015</t>
  </si>
  <si>
    <t>1247/2015</t>
  </si>
  <si>
    <t>1246/2015</t>
  </si>
  <si>
    <t>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t>
  </si>
  <si>
    <t>256/2015</t>
  </si>
  <si>
    <t>341/2015</t>
  </si>
  <si>
    <t>386/2015</t>
  </si>
  <si>
    <t>ADICION Y PRORROGA N° 1 AL CONTRATO DE PRESTACION DE SERVICIOS N° 929 DE 2015 CUYO OBJETO ES ASISTIR TÉCNICAMENTE LOS TRÁMITES Y SERVICIOS
MISIONALES DE LA SDA REFERIDOS A LOS REQUERIMIENTOS QUE PRESENTA LA CIUDADANÍA EN LOS PUNTOS DE SERVICIO AL CIUDADANO DE LA ENTIDAD  ID-93</t>
  </si>
  <si>
    <t>1013/2015</t>
  </si>
  <si>
    <t>MODIFICACION  N°. 1 AL CONTRATO DE PRESTACION DE SERVICIOS N. 480  DE 2015 CUYO OBJETO ES PRESTAR SUS SERVICIOS PROFESIONALES PARA REALIZAR ACTIVIDADES  RELACIONADAS CON LA TERRITORIALIZACIÓN, GEOREFERENCIACIÓN Y TÉCNICAS GEOESPACIALES DE LOS PROYECTOS DE INVERSIÓN QUE EJECUTA LA SECRETARÍA DISTRITAL DE AMBIENTE</t>
  </si>
  <si>
    <t>MODIFICACION N°1 AL CONTRATO DE PRESTACION DE SERVICIOS DE APOYO A LA GESTION  N. 289 DE 2015 CUYO OBJETO ES: REALIZAR ACTIVIDADES DE REGISTRO, TRÁMITE Y SEGUIMIENTO DE LA INFORMACIÓN Y DOCUMENTACIÓN GENERADOS EN EL MARCO DEL PROCESO DEL DIRECCIONAMIENTO ESTRATÉGICO  DE LA SECRETARÍA DISTRITAL DE AMBIENTE.</t>
  </si>
  <si>
    <t>945/2015</t>
  </si>
  <si>
    <t>MODIFICACION N°  1 AL CONTRATO DE PRESTACION DE SERVICIOS N. 739 DE 2015 CUYO OBJETO ES "REALIZAR ACTIVIDADES DE ORIENTACIÓN, INFORMACIÓN, REVISIÓN Y REGISTRO DE LOS REQUERIMIENTOS Y TRÁMITES COMPETENCIA DE LA SDA, QUE SON PRESENTADOS POR CIUDADANIA EN LOS PUNTOS DE ATENCIÓN DONDE HACE PRESENCIA LA ENTIDAD.ID-100</t>
  </si>
  <si>
    <t>903/2015</t>
  </si>
  <si>
    <t>ADICION Y PRORROGA N° 1 AL CONTRATO DE PRESTACION DE SERVICIOS N° 903 DE 2015 CUYO OBJETO ES REALIZAR ACTIVIDADES DE ORIENTACIÓN, NFORMACIÓN, REVISIÓN Y REGISTRO DE LOS REQUERIMIENTOS Y TRÁMITES COMPETENCIA DE LA SDA, QUE SON PRESENTADOS POR CIUDADANIA EN LOS PUNTOS DE ATENCIÓN DONDE HACE PRESENCIA LA ENTIDAD ID-130</t>
  </si>
  <si>
    <t>ADICIÓN Y PRÓRROGA N°. 1 DEL CONTRATO DE PRESTACION DE SERVICIOS  N° 1530 DE 2014, SUSCRITO CON ISOLUCION SISTEMAS INTEGRADOS DE GESTION S.A, CUYO OBJETO CONSISTE EN "SOPORTE Y MANTENIMIENTO DE ISOLUCION, HERRAMIENTA DE APOYO INTEGRAL EN LA PLANIFICACIÓN, ADMINISTRACIÓN Y MANTENIMIENTO DE SISTEMA INTEGRADO DE GESTIÓN DE LA CALIDAD EN LA SECRETARIA DISTRITAL DE AMBIENTE"</t>
  </si>
  <si>
    <t>1530/2014</t>
  </si>
  <si>
    <t>APOYAR LA GESTIÓN DOCUMENTAL PROCEDENTE DE LA ATENCION AL CIUDADANO MEDIENTE REVISIÓN Y REGISTRO DE TRÁMITES DE COMPETENCIA DE LA SDA.</t>
  </si>
  <si>
    <t>MODIFICACION N° 1 AL CONTRATO DE PRESTACION DE SERVICIOS N.392 DE 2015 CUYO OBJETO ES PRESTAR SERVICIOS PROFESIONALES PARA  APOYAR A LA COORDINACIÓN DEL PROGRAMA 17 DEL PLAN DE DESARROLLO DISTRITAL Y LOS PROCESOS  DE REPROGRAMACIÓN, ACTUALIZACIÓN, SEGUIMIENTO DE LOS PROYECTOS DE INVERSIÓN QUE EJECUTA LA SECRETARÍA DISTRITAL DE AMBIENTE</t>
  </si>
  <si>
    <t>ADICION  Y PRORROGA N. 1 AL CONTRATO DE PRESTACION DE SERVICIOS N. 130 DE 2015 CUYO OBJETO ES REALIZAR ACTIVIDADES DE ORIENTACIÓN,INFORMACIÓN,REVISIÓN Y REGISTRO DE LOS REQUERIMIENTOS Y TRAMITES DE COMPETENCIA DE LA SDA, QUE SON PRESENTADOS POR CIUDADANIA EN LOS PUNTOS DE ATENCIÓN DONDE HACE PRESENCIA LA ENTIDADID-105</t>
  </si>
  <si>
    <t>APOYAR, ASISTIR Y ORIENTAR A LA SECRETARÍA DISTRITAL DE AMBIENTE EN EL CUMPLIMIENTO DE SU OBJETO MISIONAL EN RELACION CON EL DIRECCIONAMIENTO ESTRATÉGICO, LA COORDINACIÓN Y GESTIÓN DEL ÁMBITO JURÍDICO DISCIPLINARIO.</t>
  </si>
  <si>
    <t>1250/2015</t>
  </si>
  <si>
    <t>PRESTAR LOS SERVICIOS PROFESIONALES PARA GARANTIZAR LA COORDINACIÓN INTERINSTITUCIONAL DE LAS RELACIONES ESTRATÉGICAS ENTRE LA SECRETARIA DISTRITAL DE AMBIENTE, LA ADMINISTRACIÓN DISTRITAL Y LOS ORGANISMOS DE CONTROL POLÍTICO, FISCAL Y DISCIPLINARIO, REALIZANDO EL SEGUIMIENTO CORRESPONDIENTE PARA LA DEBIDA Y OPORTUNA ATENCIÓN A LOS DISTINTOS REQUERIMIENTOS.</t>
  </si>
  <si>
    <t>1349/2015</t>
  </si>
  <si>
    <t>APOYAR, ASISTIR Y ORIENTAR A LA SDA, EN EL CUMPLIMIENTO DEL DIRECCIONAMIENTO ESTRATÉGICO Y LA COORDINACIÓN EN EL ÁMBITO JURÍDICO, DISCIPLINARIO Y DE POLÍTICA PÚBLICA</t>
  </si>
  <si>
    <t>1244/2015</t>
  </si>
  <si>
    <t>APOYAR LA GESTIÓN JURÍDICA DISCIPLINARIA  DE LA SECRETARÍA DISTRITAL DE AMBIENTE</t>
  </si>
  <si>
    <t>ADICION 1 Y PRORROGA 1 AL CONTRATO DE PRESTACION DE SERVICIOS PROFESIONALES N. 373 DE 2015 CUYO OBJETO ES  ORIENTAR TÉCNICAMENTE LOS PLANES PROGRAMAS POLITICAS Y PROYECTOS AMBIENTALES ENMARCADOS EN EL PROCESO DE DIRECCIONAMIENTO ESTRATÉGICO DE LA SDA.ID-111</t>
  </si>
  <si>
    <t>ADICIÓN Y PRÓRROGA DEL CONTRATO DE PRESETACION DE SERVICIOS  N° 341 DE 2015 CUYO OBJETO ES 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t>
  </si>
  <si>
    <t>3485/2015</t>
  </si>
  <si>
    <t>MODIFICACION  N. 1 AL CONTRATO DE PRESTACION DE SERVICIOS N.  390 DE 2015 CUYO OBJETO ES REALIZAR ACTIVIDADES DE ORIENTACIÓN, INFORMACIÓN, REVISIÓN Y REGISTRO DE LOS REQUERIMIENTOS Y TRÁMITES COMPETENCIA DE LA SDA, QUE SON PRESENTADOS POR CIUDADANIA EN LOS PUNTOS DE ATENCIÓN DONDE HACE PRESENCIA LA ENTIDAD.</t>
  </si>
  <si>
    <t>MODIFICACION  N°. 1 AL CONTRATO DE PRESTACION DE SERVICIOS N. 411 DE 2015 CUYO OBJETO ES REALIZAR ACTIVIDADES DE ORIENTACIÓN, INFORMACIÓN, REVISIÓN Y REGISTRO DE LOS REQUERIMIENTOS Y TRÁMITES COMPETENCIA DE LA SDA, QUE SON PRESENTADOS POR CIUDADANIA EN LOS PUNTOS DE ATENCIÓN DONDE HACE PRESENCIA LA ENTIDAD.</t>
  </si>
  <si>
    <t>ADICION Y PRORROGA N° 1 AL CONTRATO DE PRESTACION DE SERVICIOS N° 866 DE 2015 CUYO OBJETO ES "REALIZAR ACTIVIDADES DE ORIENTACIÓN, INFORMACIÓN, REVISIÓN Y REGISTRO DE LOS REQUERIMIENTOS Y TRÁMITES COMPETENCIA DE LA SDA, QUE SON PRESENTADOS POR CIUDADANIA EN
LOS PUNTOS DE ATENCIÓN DONDE HACE PRESENCIA LA ENTIDAD</t>
  </si>
  <si>
    <t>ADICION Y PRORROGA N° 1 AL CONTRATO DE PRESTACION DE SERVICIOS N° 918 DE 2015 CUYO OBJETO ES ASISTIR TÉCNICAMENTE LOS TRÁMITES Y SERVICIOS MISIONALES DE LA SDA REFERIDOS A LOS REQUERIMIENTOS QUE PRESENTA LA CIUDADANÍA EN LOS PUNTOS DE SERVICIO AL CIUDADANO DE LA ENTIDAD ID-119</t>
  </si>
  <si>
    <t>ADICION Y PRORROGA N° 1 AL CONTRATO DE PRESTACION DE SERVICIOS N° 923 DE 2015 CUYO OBJETO ES ASISTIR ÉCNICAMENTE LOS TRÁMITES Y SERVICIOS MISIONALES DE LA SDA REFERIDOS A LOS REQUERIMIENTOS QUE PRESENTA LA CIUDADANÍA EN LOS PUNTOS DE SERVICIO AL CIUDADANO DE LA ENTIDAD ID-120</t>
  </si>
  <si>
    <t xml:space="preserve">REALIZAR UN ESTUDIO CON EL ANÁLISIS TECNOLÓGICO Y DE ECOEFICIENCIA, ASÍ COMO AMBIENTAL Y URBANÍSTICO PARA DEFINIR LOS LINEAMIENTOS NECESARIOS PARA EL DESARROLLO DEL PARQUE INDUSTRIAL ECOEFICIENTE DE SAN BENITO-PIESB </t>
  </si>
  <si>
    <t xml:space="preserve"> CONVENIO CONTRATACION DIRECTA</t>
  </si>
  <si>
    <t>1452/2015</t>
  </si>
  <si>
    <t>SUMINISTRO DE TIQUETES AEREOS DESTINO NACIONAL</t>
  </si>
  <si>
    <t>1378/2015</t>
  </si>
  <si>
    <t>EL ARRENDAMIENTO DE HABITACIONES PARA HOSPEDAR HASTA 326 PERSONAS, EN EL MARCO DE LA CUMBRE "POR LA JUSTICIA CLIMATICA - ECUENTRO DE LAS AMERICAS FRENTE AL CAMBIO CLIMATICO."ID-122</t>
  </si>
  <si>
    <t>1379/2015</t>
  </si>
  <si>
    <t>MODIFICACION  N. 1 AL CONTRATO DE PRESTACION DE SERVICIOS N. 741 DE 2015 CUYO OBJETO ES "REALIZAR ACTIVIDADES DE ORIENTACIÓN, INFORMACIÓN, REVISIÓN Y REGISTRO DE LOS REQUERIMIENTOS Y TRÁMITES COMPETENCIA DE LA SDA, QUE SON PRESENTADOS POR CIUDADANIA EN LOS PUNTOS DE ATENCIÓN DONDE HACE PRESENCIA LA ENTIDAD.</t>
  </si>
  <si>
    <t>MODIFICACION N°1 AL CONTRATO DE PRESTACION DE SERVICIOS PROFESIONALES N. 305  DE 2015 CUYO OBJETO ES:PRESTAR SUS SERVICIOS PROFESIONALES PARA REALIZAR LA ACTUALIZACIÓN, SEGUIMIENTO Y EVALUACIÓN DE LOS PROCESOS TRANSVERSALES ASOCIADOS A LOS PROYECTOS DE INVERSIÓN DE LA SECRETARIA DISTRITAL DE AMBIENTE EN EL MARCO DEL PLAN DE DESARROLLO BOGOTÁ HUMANA.</t>
  </si>
  <si>
    <t>MODIFICACION  N°. 1 AL CONTRATO DE PRESTACION DE SERVICIOS N. 470 DE 2015 CUYO OBJETO ES PRESTAR SERVICIOS PROFESIONALES PARA  APOYAR A LA COORDINACIÓN DEL PROGRAMA 18 DEL PLAN DE DESARROLLO DISTRITAL Y LOS PROCESOS  DE REPROGRAMACIÓN, ACTUALIZACIÓN, SEGUIMIENTO DE LOS PROYECTOS DE INVERSIÓN QUE EJECUTA LA SECRETARÍA DISTRITAL DE AMBIENTE</t>
  </si>
  <si>
    <t>MODIFICACION N° 1 DEL CONTRATO DE PRESTACION DE SERVICIOS PROFESIONALES N° 809 DE 2015 CUYO OBJETO ES PRESTAR SERVICIOS PROFESIONALES PARA  APOYAR A LA COORDINACIÓN DEL EJE 2 DEL PLAN DE DESARROLLO DISTRITAL Y LOS PROCESOS  DE REPROGRAMACIÓN, ACTUALIZACIÓN, SEGUIMIENTO DE LOS PROYECTOS DE INVERSIÓN QUE EJECUTA LA SECRETARÍA DISTRITAL DE AMBIENTE</t>
  </si>
  <si>
    <t>MODIFICACION  N. 1 AL CONTRATO DE PRESTACION DE SERVICIOS N. 425 DE 2015 CUYO OBJETO ES REALIZAR ACTIVIDADES  PROFESIONALES  PARA LA VERIFICACIÓN Y REGISTRO DE LA INFORMACIÓN CORRESPONDIENTE A LA REPROGRAMACIÓN, ACTUALIZACIÓN Y SEGUIMIENTO DE LOS PROYECTOS DE INVERSIÓN DE LA SECRETARIA DISTRITAL DE AMBIENTE</t>
  </si>
  <si>
    <t>OCT</t>
  </si>
  <si>
    <t>ADICION Y PRORROGA N° 1 AL CONTRATO DE PRESTACION DE SERVICIOS N° 1004 DE 2015 CUYO OBJETO ES: PRESTAR LOS SERVICIOS DE APOYO PARA REALIZAR EL SEGUIMIENTO, REPORTE, EJECUCIÓN FISICA Y PRESUPUESTAL QUE SE DERIVAN EN EL MARCO DEL DIRECCIONAMIENTO ESTRATEGICO EN LA ENTIDAD</t>
  </si>
  <si>
    <t>MODIFICACION  NO. 1 AL CONTRATO 1380 DE 2015 CUYO OBJETO ES " CONTRATAR LOS SERVICIOS ADMINISTRATIVOS Y OPERATIVOS NECESARIOS PARA LA EJECUCIÓN DE LAS ACTIVIDADES ENMARCADOS EN LOS PROGRAMAS DE BIENESTAR, INCENTIVOS 2015, LA RENDICIÓN DE CUENTAS INTERNA Y LA SOCIALIZACIÓN DEL ESTADO DE LA IMPLEMENTACIÓN DEL SISTEMA INTEGRADO DE GESTIÓN DE LA SDA 2012 - 2015ID-139</t>
  </si>
  <si>
    <t>1380/2015</t>
  </si>
  <si>
    <t>MODIFICACION N° 1  AL CONTRATO DE PRESTACION DE SERVICIOS N. 381 DE 2015 CUYO OBJETO ES  REALIZAR ACTIVIDADES DE ORIENTACIÓN, INFORMACIÓN, REVISIÓN Y REGISTRO DE LOS REQUERIMIENTOS Y TRAMITES DE COMPETENCIA DE LA SDA, QUE SON PRESENTADOS POR CIUDADANIA EN LOS PUNTOS DE ATENCIÓN DONDE HACE PRESENCIA LA ENTIDAD.</t>
  </si>
  <si>
    <t>ADICION N. 1 Y PRORROGA N. 1 AL CONTRATO DE PRESTACION DE SERVICIOS N. 177 DE 2015 CUYO OBJETO ES EJECUTAR LAS ACTIVIDADES PARA EL FORTALECIMIENTO, SOSTENIBILIDAD Y MEJORA DEL SISTEMA INTEGRADO DE GESTIPON CONFORMADO PARA L NTCGP 1000, ISO 9001, MECI 100:2005, ISO 14001:2004 Y LA IMPLEMENTACIÓN, SOSTENIBILIDAD Y MANTENIMIENTO DE LA NORMA TÉCNICA DISTRITAL NTD EN LA SECRETARIA DISTRITAL DE AMBIENTE.</t>
  </si>
  <si>
    <t>ADICION Y PRORROGA N° 1 AL CONTRATO DE PRESTACION DE SERVICIOS N° 483 DE 2015 CUYO OBJETO ES APOYAR EL FORTALECIMIENTO, SOSTENIBILIDAD Y MEJORA DEL SISTEMA INTEGRADO DE GESTIÓN CONFORMADO POR LA NTCGP 1000, ISO 9001, MECI 1000:2005, ISO 14001:2004 Y LA IMPLEMENTACIÓN, SOSTENIBILIDAD Y MANTENIMIENTO DE LA NORMA TÉCNICA DISTRITAL NTD EN LA SECRETARIA DISTRITAL DE AMBIENTE.</t>
  </si>
  <si>
    <t>ASISTIR TÉCNICAMENTE LOS TRÁMITES Y SERVICIOS MISIONALES DE LA SDA REFERIDOS A LOS REQUERIMIENTOS QUE PRESENTA LA CIUDADANÍA EN LOS PUNTOS DE SERVICIO AL CIUDADANO DE LA ENTIDAD ID-144</t>
  </si>
  <si>
    <t>1443/2015</t>
  </si>
  <si>
    <t>ASISTIR TÉCNICAMENTE LOS TRÁMITES Y SERVICIOS MISIONALES DE LA SDA REFERIDOS A LOS REQUERIMIENTOS QUE PRESENTA LA CIUDADANÍA EN LOS PUNTOS DE SERVICIO AL CIUDADANO DE LA ENTIDAD ID-145</t>
  </si>
  <si>
    <t>1444/2015</t>
  </si>
  <si>
    <t>ASISTIR TÉCNICAMENTE LOS TRÁMITES Y SERVICIOS MISIONALES DE LA SDA REFERIDOS A LOS REQUERIMIENTOS QUE PRESENTA LA CIUDADANÍA EN LOS PUNTOS DE SERVICIO AL CIUDADANO DE LA ENTIDADID-146</t>
  </si>
  <si>
    <t>1436/2015</t>
  </si>
  <si>
    <t>ADICION Y PRORROGA N° 1 AL CONTRATO DE PRESTACION DE SERVICIOS N° 629 DE 2015 CUYO OBJETO ES "ASISTIR TÉCNICAMENTE LOS TRÁMITES Y SERVICIOS  MISIONALES DE LA SDA REFERIDOS A LOS REQUERIMIENTOS QUE PRESENTA LA CIUDADANÍA EN LOS PUNTOS DE SERVICIO AL CIUDADANO DE LA ENTIDAD</t>
  </si>
  <si>
    <t>MODIFICACION N° 1. AL CONTRATO # 802 DE 2015  CUYO OBJETO ES: ORIENTAR, ASISTIR Y REVISAR  JURÍDICAMENTE LOS PROCESOS ADMINISTRATIVOS E INSTITUCIONALES EN CUMPLIMIENTO DEL DIRECCIONAMIENTO ESTRATÉGICO DE LA SECRETARIA DISTRITAL DE AMBIENTE EN SUS DIFERENTES COMPONENTES.</t>
  </si>
  <si>
    <r>
      <t xml:space="preserve">Plazo estimado del Contrato 
</t>
    </r>
    <r>
      <rPr>
        <sz val="11"/>
        <color indexed="9"/>
        <rFont val="Arial"/>
        <family val="2"/>
      </rPr>
      <t>(Meses)</t>
    </r>
  </si>
  <si>
    <t>SALDO SIN COMPROMETER</t>
  </si>
  <si>
    <r>
      <t xml:space="preserve">Fecha estimada inicio proceso de selección
</t>
    </r>
    <r>
      <rPr>
        <sz val="11"/>
        <color theme="0"/>
        <rFont val="Arial"/>
        <family val="2"/>
      </rPr>
      <t>(Mes y año)</t>
    </r>
  </si>
  <si>
    <r>
      <t xml:space="preserve">Plazo estimado del Contrato 
</t>
    </r>
    <r>
      <rPr>
        <sz val="11"/>
        <color theme="0"/>
        <rFont val="Arial"/>
        <family val="2"/>
      </rPr>
      <t>(Meses)</t>
    </r>
  </si>
  <si>
    <r>
      <t xml:space="preserve">Datos de contacto del responsable
</t>
    </r>
    <r>
      <rPr>
        <sz val="11"/>
        <color theme="0"/>
        <rFont val="Arial"/>
        <family val="2"/>
      </rPr>
      <t>(Gerente de proyecto o Jefe de dependencia)</t>
    </r>
  </si>
  <si>
    <t>plazo</t>
  </si>
  <si>
    <t>VALOR MENSUAL</t>
  </si>
  <si>
    <t>3-3-1-14-02-22-0574-210</t>
  </si>
  <si>
    <t>REDUCIR EN 10% LA CONTAMINACIÓN POR MATERIAL PARTICULADO DE DIÁMETRO MENOR A 10 MICRAS (PM10) Y GENERAR LAS CONDICIONES PARA EL MONITOREO DE (PM2.5) EN LA CIUDAD</t>
  </si>
  <si>
    <t>PLAN DECENAL DE DESCONTAMINACIÓN DEL AIRE PARA BOGOTÁ - PDDAB</t>
  </si>
  <si>
    <t>DESARROLLAR 35%  DE LAS MEDIDAS 2, 3, 4 Y 5B DEL  PLAN DECENAL DE DESCONTAMINACIÓN DEL AIRE PARA BOGOTÁ (2010-2020)</t>
  </si>
  <si>
    <t>03 RECURSO HUMANO</t>
  </si>
  <si>
    <t>0254 - PERSONAL CONTRATADO PARA EJECUTAR LAS ACTUACIONES DE EVALUACIÓN, CONTROL DE DETERIORO AMBIENTAL Y SEGUIMIENTO AMBIENTAL</t>
  </si>
  <si>
    <t>PRESTAR LOS SERVICIOS PROFESIONALES PARA APOYAR EN EL DESARROLLO DE ACCIONES PARA LA IMPLEMENTACIÓN DE MEDIDAS COMPLEMENTARIAS A LAS PRIORIZADAS EN EL PLAN DECENAL DE DESCONTAMINACIÓN DEL AIRE PARA BOGOTÁ – PDDAB</t>
  </si>
  <si>
    <t>12- OTROS DISTRITOS</t>
  </si>
  <si>
    <t>N.A</t>
  </si>
  <si>
    <t>Rodrigo Alberto Manrique Forero
Tel 3778916
rodrigo.manrique@ambientebogota.gov.co</t>
  </si>
  <si>
    <t>PRESTAR LOS SERVICIOS PROFESIONALES PARA APOYAR CON EL DESARROLLO DE ACCIONES PARA LA IMPLEMENTACIÓN DE MEDIDAS PRIORIZADAS Y COMPLEMENTARIAS DEL PLAN DECENAL DE DESCONTAMINACIÓN DEL AIRE PARA BOGOTÁ – PDDAB</t>
  </si>
  <si>
    <t>PRESTAR SUS SERVICIOS PROFESIONALES PARA APOYAR EL DESARROLLO DE ACCIONES PARA LA IMPLEMENTACIÓN DE LAS MEDIDAS PRIORIZADAS Y COMPLEMENTARIAS DEL PLAN DECENAL DE DESCONTAMINACIÓN DEL AIRE PARA BOGOTÁ – PDDAB</t>
  </si>
  <si>
    <t>APOYAR CON EL DESARROLLO DE ACCIONES PARA LA IMPLEMENTACIÓN DE LAS MEDIDAS PRIORIZADAS EN EL PLAN DECENAL DE DESCONTAMINACIÓN DEL AIRE PARA BOGOTÁ - PDDAB, RELACIONADAS CON EL SITP Y CON EL TRANSPORTE DE CARGA</t>
  </si>
  <si>
    <t>PRESTAR LOS SERVICIOS PROFESIONALES PARA APOYAR CON EL DESARROLLO DE ACCIONES PARA LA IMPLEMENTACIÓN DE LAS MEDIDAS PRIORIZADAS EN EL PLAN DECENAL DE DESCONTAMINACIÓN DEL AIRE PARA BOGOTÁ - PDDAB, RELACIONADAS CON TRANSPORTE DE CARGA Y CON MOTOCICLETAS</t>
  </si>
  <si>
    <t>PRESTAR SUS SERVICIOS PROFESIONALES PARA DIRIGIR Y ORIENTAR EL DESARROLLO DE ACCIONES PARA LA IMPLEMENTACIÓN DE LAS MEDIDAS PRIORIZADAS Y COMPLEMENTARIAS EN EL PLAN DECENAL DE DESCONTAMINACIÓN DEL AIRE PARA BOGOTÁ - PDDAB</t>
  </si>
  <si>
    <t>PRESTAR LOS SERVICIOS PROFESIONALES PARA APOYAR CON EL DESARROLLO DE ACCIONES TENDIENTES A ESTRUCTURAR MEDIDAS COMPLEMENTARIAS AL PLAN DECENAL DE DESCONTAMINACIÓN DEL AIRE PARA BOGOTÁ, PARA EL FORTALECIMIENTO DEL SEGUIMIENTO Y CONTROL  A LAS FUENTES MÓVILES</t>
  </si>
  <si>
    <t>APOYAR EL DESARROLLO DE ACCIONES TECNICAS PARA LA IMPLEMENTACION  DE LAS MEDIDAS PRIORIZADAS EN EL PLAN DECENAL DE DESCONTAMINACION DEL AIRE PARA BOGOTA - PDDAB, RELACIONADAS CON LAS FUENTES MOVILES DE EMISION</t>
  </si>
  <si>
    <t>EVALUACIÓN, CONTROL, MONITOREO Y SEGUIMIENTO</t>
  </si>
  <si>
    <t>REALIZAR EL SEGUIMIENTO Y/O CONTROL AL 60% DE LOS ESTABLECIMIENTOS DE BOGOTÁ QUE CUENTAN CON FUENTES FIJAS DE EMISIONES ATMOSFÉRICAS</t>
  </si>
  <si>
    <t>PRESTAR SERVICIOS PROFESIONALES PARA REALIZAR ACTIVIDADES DE APOYO AL CONTROL Y SEGUIMIENTO A LAS EMISIONES ATMOSFÉRICAS Y APOYO AL CONTROL DE FUENTES FIJAS EN EL DISTRITO CAPITAL</t>
  </si>
  <si>
    <t>PRESTAR SUS SERVICIOS PROFESIONALES PARA DESARROLLAR ACTIVIDADES DE CONTROL Y SEGUIMIENTO A LAS FUENTES FIJAS DE EMISIONES ATMOSFERICAS EN EL DISTRITO CAPITAL</t>
  </si>
  <si>
    <t>PRESTAR SUS SERVICIOS PROFESIONALES PARA DESARROLLAR ACTIVIDADES DE CONTROL Y SEGUIMIENTO  A LAS FUENTES FIJAS DE  EMISIONES ATMOSFERICAS EN EL DISTRITO CAPITAL</t>
  </si>
  <si>
    <t>PRESTAR SUS SERVICIOS PROFESIONALES PARA DESARROLLAR ACTIVIDADES DE CONTROL Y SEGUIMIENTO A LAS FUENTES FIJAS DE EMISIONES N EL DISTRITO CAPITAL</t>
  </si>
  <si>
    <t>PRESTAR SUS SERVICIOS PERSONALES PARA DESARROLLAR ACTIVIDADES DE CONTROL Y SEGUIMIENTO A LAS FUENTES FIJAS DE EMISIONES ATMOSFERICAS EN EL DISTRITO CAPITAL</t>
  </si>
  <si>
    <t>PRESTAR SUS SERVICIOS PROFESIONALES PARA DESARROLLAR ACTIVIDADES DE CONTROL Y SEGUIMIENTO A LAS FUENTES FIJAS DE  EMISIONES ATMOSFERICAS EN EL DISTRITO CAPITAL</t>
  </si>
  <si>
    <t>PRESTAR SUS SERVICIOS PROFESIONALES PARA APOYAR EL TRAMITE DE LAS ACTUACIONES JURIDICAS NECESARIAS PARA EL SEGUIMIENTO AMBIENTAL DE LAS FUENTES FIJAS DE CONTAMINACIÓN ATMOSFERICA.</t>
  </si>
  <si>
    <t>PRESTAR SUS SERVICIOS PERSONALES PARA DESARROLLAR ACTIVIDADES DE CONTROL Y SEGUIMIENTO A  LAS FUENTES FIJAS DE EMISIONES ATMOSFERICAS EN EL DISTRITO CAPITAL</t>
  </si>
  <si>
    <t>PRESTAR SUS SERVICIOS PERSONALES PARA REALIZAR EL PROCESO DE CLASIFICACION, MANEJO, TRAMITE Y ADMINISTRACION DE LOS DOCUMENTOS GENERADOS DE LAS ACTUACIONES TECNICAS Y DEMAS ACTIVIDADES RELACIONADAS CON LOS TRAMITES DE FUENTES FIJAS</t>
  </si>
  <si>
    <t>PRESTAR SUS SERVICIOS PROFESIONALES PARA PROYECTAR EL TRAMITE DE LAS ACTUACIONES JURIDICAS DE SEGUIMIENTO AMBIENTAL DE LAS FUENTES FIJAS DE CONTAMINACIÓN ATMOSFERICA.</t>
  </si>
  <si>
    <t>PRESTAR SUS SERVICIOS PROFESIONALES PARA APOYAR EL TRAMITE DE LAS ACTUACIONES JURIDICAS DE SEGUIMIENTO AMBIENTAL DE LAS FUENTES FIJAS DE CONTAMINACIÓN ATMOSFÉRICA</t>
  </si>
  <si>
    <t>PRESTAR SUS SERVICIOS PROFESIONALES PARA EFECTUAR ACTIVIDADES RELACIONADAS CON EL TRAMITE DE ACTUACIONES ADMINISTRATIVAS DE CONTROL Y SEGUIMIENTO AMBINETAL A LAS FUENTES FIJAS DE CONTAMINACIÓN ATMOSFERICA</t>
  </si>
  <si>
    <t>PRESTAR SUS SERVICIOS PERSONALES PARA DESARROLLAR ACTIVIDADES DE CONTROL Y SEGUIMIENTO A LAS FUENTES FIJAS  DE EMISIONES ATMOSFERICAS EN EL DISTRITO CAPITAL</t>
  </si>
  <si>
    <t>PRESTAR SUS SERVICIOS PROFESIONALES PARA ORIENTAR LAS ACTIVIDADES RELACIONADAS CON EL CONTROL Y SEGUIMIENTO A FUENTES FIJAS GENERADORAS DE EMISIONES ATMOSFERICAS,</t>
  </si>
  <si>
    <t>PRESTAR SUS SERVICIOS PROFESIONALES PARA DESARROLLAR ACTIVIDADES DE CONTROL Y SEGUIMIENTO A LAS FUENTES FIJAS DE EMISION ATMOSFERICA DEL DISTRITO CAPITAL.</t>
  </si>
  <si>
    <t>PRESTAR SUS SERVICIOS PROFESIONALES PARA REALIZAR ACTIVIDADES DE EVALUACION, CONTROL Y SEGUIMIENTO A LAS ACTIVIDADES RELACIONADAS CON EL CONTROL Y SEGUIMIENTO DE LAS FUENTES FIJAS DE EMISIONES ATMOSFERICAS EN LA CIUDAD DE BOGOTA D. C.</t>
  </si>
  <si>
    <t>PRESTAR SUS SERVICIOS PARA APOYAR LAS ACTIVIDADES DE MANEJO, ADMINISTRACION, CONTROL Y SEGUIMIENTO DE LA DOCUMENTACION Y LA INFORMACION DE LAS ACTUACIONES TECNICAS Y JURIDICAS DERIVADAS DE LAS EMISIONES ATMOSFERICAS POR FUENTES MOVILES".</t>
  </si>
  <si>
    <t>PRESTAR SUS SERVICIOS PROFESIONALES PARA HACER VISITAS DE  CONTROL A LAS FUENTES FIJAS DE EMISIONES ATMOSFERICAS EN EL DISTRITO CAPITAL</t>
  </si>
  <si>
    <t>01- ADQUISICIÓN Y/O PRODUCCIÓN DE EQUIPOS, MATERIALES, SUMINISTROS Y SERVICIOS PROPIOS DEL SECTOR</t>
  </si>
  <si>
    <t>0524 - ADQUISICIÓN DE EQUIPOS, MATERIALES, SUMINISTROS, SERVICIOS Y/O PRODUCCIÓN DE MATERIAL TÉCNICO E INFORMACIÓN PARA LA GESTIÓN Y CONTROL DE DETERIORO AMBIENTAL</t>
  </si>
  <si>
    <t>EJECUCIÓN DE LAS ACTIVIDADES DE AUDITORIA DE SEGUIMIENTO Y AUTORIZACIÓN AL  SISTEMA DE GESTIÓN DE LA SECRETARÍA DISTRITAL DE AMBIENTE EN EL COMPONENTE DEL PROCESO DE MEDICIÓN DE FUENTES MÓVILES Y FUENTES FIJAS</t>
  </si>
  <si>
    <t>REDUCIR EN 5% LA CONTAMINACIÓN SONORA EN TRES ÁREAS ESTRATÉGICAS DE LA CIUDAD</t>
  </si>
  <si>
    <t>INTERVENIR 10 ÁREAS CRÍTICAS IDENTIFICADAS Y PRIORIZADAS EN LOS MAPAS DE RUIDO DE LA CIUDAD.</t>
  </si>
  <si>
    <t>PRESTAR SUS SERVICIOS PROFESIONALES PARA APOYAR EL SEGUIMIENTO  DE LAS ACTUACIONES TECNICAS SOBRE FUENTES FIJAS GENERADORAS DE RUIDO</t>
  </si>
  <si>
    <t>PRESTAR SUS SERVICIOS PROFESIONALES APOYANDO TÉCNICAMENTE AL GRUPO DE RUIDO, EN  LO RELACIONADO CON ATENCIÓN Y SEGUIMIENTO DE QUEJAS AL IGUAL QUE LAS ACTUACIONES TÉCNICAS RESULTANTES DEL CONTROL A LAS FUENTES EMISORAS DE RUIDO EVALUADAS</t>
  </si>
  <si>
    <t>PRESTAR SUS SERVICIOS PROFESIONALES PARA APOYAR TECNICAMENTE EN LA REVISION DE LAS ACTIVIDADES DE CONTROL, Y SEGUIMIENTO DE LAS ACTUACIONES  EMITIDAS POR EL GRUPO DE RUIDO</t>
  </si>
  <si>
    <t>PRESTAR SUS SERVICIOS PARA  REALIZAR ACTIVIDADES TÉCNICAS DE MONITOREO, SEGUIMIENTO Y CONTROL A FUENTES FIJAS GENERADORAS DE RUIDO</t>
  </si>
  <si>
    <t>PRESTAR SUS SERVICIOS PERSONALES PARA REALIZAR EL PROCESO DE CLASIFICACIÓN MANEJO TRAMITE Y ADMINISTRACION DE LOS DOCUMENTOS GENERADOS DE LAS ACTUACIONES TÉCNICAS Y DEMAS ACTIVIDADES RELACIONADAS CON LOS TRÁMITES DE RUIDO</t>
  </si>
  <si>
    <t>PRESTAR SUS SERVICIOS PROFESIONALES PARA DESARROLLAR ACTIVIDADES RELACIONADAS CON EL MONITOREO, SEGUIMIENTO Y CONTROL A FUENTES FIJAS GENERADORAS DE RUIDO</t>
  </si>
  <si>
    <t>PRESTAR SUS SERVICIOS PROFESIONALES PARA DESARROLLAR LAS ACTIVIDADES CORRESPONDIENTES A LA OPERACIÓN TÉCNICA DE LA UNIDAD MÓVIL DE MONITOREO DE RUIDO Y LAS ACTIVIDADES DE MONITOREO, SEGUIMIENTO Y CONTROL A FUENTES FIJAS GENERADORAS DE RUIDO</t>
  </si>
  <si>
    <t>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t>
  </si>
  <si>
    <t>PRESTAR SUS SERVICIOS PROFESIONALES PARA PROYECTAR LAS ACTUACIONES ADMINISTRATIVAS QUE ADELANTEN LOS PROCESOS PERMISIVOS O SANCIONATORIOS QUE SE ASIGNEN EN EL GRUPO DE RUIDO</t>
  </si>
  <si>
    <t>PRESTAR SUS SERVICIOS PROFESIONALES PARA DESARROLLAR ACTIVIDADES RELACIONADAS CON EL MONITOREO, SEGUIMIENTO Y CONTROL A FUENTES FIJAS GENERADORAS DE RUIDO Y ASISTIR A REUNIONES DE PUESTO DE MANDO UNIFICADO</t>
  </si>
  <si>
    <t>PRESTAR SUS SERVICIOS PROFESIONALES PARA DESARROLLAR ACTIVIDADES RELACIONADAS CON EL MONITOREO, SEGUIMIENTO Y CONTROL A FUENTES FIJAS GENERADORAS DE RUIDO Y APOYAR LA ACTUALIZACION DE MAPAS</t>
  </si>
  <si>
    <t>PRESTAR SUS SERVICIOS PROFESIONALES PARA REALIZAR TODAS LAS ACTIVIDADES RELACIONADAS CON EL SEGUIMIENTO Y CONTROL A FUENTES FIJAS GENERADORAS DE RUIDO.</t>
  </si>
  <si>
    <t>PRESTAR SUS SERVICIOS PROFESIONALES APOYANDO TÉCNICAMENTE AL GRUPO DE RUIDO, EN  LO RELACIONADO CON LA PROYECCIÓN DE CONCEPTOS TÉNICOS SANCIONATORIOS PROCEDENTE DE LAS  ACTUACIONES TÉCNICAS RESULTANTES DEL CONTROL A LAS FUENTES EMISORAS DE RUIDO EVALUADAS</t>
  </si>
  <si>
    <t>PRESTAR SUS SERVICIOS PROFESIONALES PARA REALIZAR CONSULTAR Y ESTUDIAR JURIDICAMENTE LAS ACTUACIONES ADMINISTRATIVAS GENERADAS POR EL GRUPO DE RUIDO</t>
  </si>
  <si>
    <t>PRESTAR SUS SERVICIOS PROFESIONALES PARA DESARROLLAR ACTIVIDADES RELACIONADAS CON EL MONITOREO, SEGUIMIENTO Y CONTROL A FUENTES FIJAS GENERADORAS DE RUIDO Y LLEVAR EL CONTROL DE LOS EQUIPOS UTILIZADOS PARA TAL FIN</t>
  </si>
  <si>
    <t>PRESTAR SUS SERVICIOS PROFESIONALES PARA PROYECTAR LAS ACTUACIONES ADMINISTRATIVAS Y ADELANTAR LOS PROCESOS PERMISIVOS O SANCIONATORIOS Y DEMÁS TRAMITES QUE SE LE ASIGNEN DEL GRUPO DEL RUIDO.</t>
  </si>
  <si>
    <t>PRESTAR SUS SERVICIOS PROFESIONALES PARA APOYAR EL SEGUIMIENTO DE LAS ACTUACIONES TECNICAS SOBRE FUENTES FIJAS GENERADORAS DE RUIDO</t>
  </si>
  <si>
    <t>PRESTAR SUS SERVICIOS PROFESIONALES PARA APOYAR TÉCNICAMENTE  LAS ACTIVIDADES DESARROLLADAS POR EL GRUPO DE RUIDO</t>
  </si>
  <si>
    <t>PRESTAR SUS SERVICIOS PERSONALES  PARA REALIZAR EL SEGUIMIENTO Y VERIFICACION DE LOS TRAMITES DE SOLICITUDES ALLEGADAS A LA SDA EN MATERIA DE RUIDO.</t>
  </si>
  <si>
    <t xml:space="preserve">PRESTAR LOS SERVICIOS PARA APOYAR  LA ADMINISTRACION Y SEGUIMIENTO DE LA INFORMACION Y DOCUMENTACION QUE SE GENERAN POR FUENTES EMISORAS DE RUIDO
 </t>
  </si>
  <si>
    <t>PRESTAR SUS SERVICIOS PROFESIONALES PARA APOYAR, ORIENTAR Y CONCEPTUAR JURÍDICAMENTE LOS TRAMITES Y ACTUACIONES ADMINISTRATIVAS DE IMPULSO PROCESAL EN LO PERMISIVO Y/O SANCIONATORIO EN EL GRUPO DE RUIDO.”</t>
  </si>
  <si>
    <t>PRESTAR LOS SERVICIOS PROFESIONALES PARA REALIZAR LA REVISIÓN JURÍDICA A LAS ACTUACIONES ADMINISTRATIVAS REQUERIDAS  PARA DAR IMPULSO JURÍDICO A LOS TRÁMITES SANCIONATORIOS EN EL GRUPO DE RUIDO</t>
  </si>
  <si>
    <t>PRESTAR SUS SERVICIOS DE APOYO PARA REALIZAR ACTIVIDADES ASOCIADAS AL MANEJO DE DOCUMENTOS EN EL TRAMITE DE LAS  ACTUACIONES ADMINISTRATIVAS  DEL GRUPO DE RUIDO</t>
  </si>
  <si>
    <t>PRESTAR SUS SERVICIOS DE APOYO PARA REALIZAR ACTIVIDADES ASOCIADAS AL MANEJO DE DOCUMENTOS EN EL TRAMITE DE LAS  ACTUACIONES ADMINISTRATIVAS  DEL GRUPO DE RUIDO.</t>
  </si>
  <si>
    <t>PRESTAR SUS SERVICIOS PARA APOYAR LAS ACTIVIDADES DE MANEJO, ADMINISTRACION, CONTROL Y SEGUIMIENTO DE LA DOCUMENTACION Y LA INFORMACION DE LAS ACTUACIONES TECNICAS Y JURIDICAS DERIVADAS DE LAS EMISIONES ATMOSFERICAS POR FUENTES  FIJAS</t>
  </si>
  <si>
    <t>ADICIÓN Y PRORROGA AL CONTRATO 1007 DE 2015 CUYO OBJETO ES: PRESTAR SUS SERVICIOS PROFE SIONALES PARA DESARROLLAR ACTIVIDADES RELACIONADAS CON EL MONITOREO , SEGUIMIENTO Y CONTROL AFUENTES FIJAS GENERADORAS DE RUIDO</t>
  </si>
  <si>
    <t>NA</t>
  </si>
  <si>
    <t>CONTRATAR LA PRESTACIÓN DEL SERVICIO PÚBLICO DE TRANSPORTE TERRESTRE AUTOMOTOR ESPECIAL EN VEHÍCULOS TIPO CAMIONETA DOBLE CABINA, CON EL FIN DE APOYAR LAS ACTIVIDADES QUE DESARROLLA LA SECRETARIA DISTRITAL DE AMBIENTE DE ACUERDO CON LAS CARACTERÍSTICAS TÉCNICAS DEFINIDAS .</t>
  </si>
  <si>
    <t>SELLECCION ABREVIADA SUBASTA</t>
  </si>
  <si>
    <t>REALIZAR EL MANTENIMIENTO PREVENTIVO, CORRECTIVO Y CALIBRACIÓN DE SONOMETROS UTILIZADOS EN CAMPO</t>
  </si>
  <si>
    <t xml:space="preserve">OPERAR UNA RED DE MONITOREO DE RUIDO DEL AEROPUERTO </t>
  </si>
  <si>
    <t>PRESTAR SUS SERVICIOS PROFESIONALES PARA APOYAR LAS ACTIVIDADES TECNICAS  RELACIONADAS CON LA INFORMACIÓN SUMINISTRADA POR LA RED DE MONITOREO DE RUIDO PARA EL AEROPUERTO INTERNACIONAL EL DORADO.</t>
  </si>
  <si>
    <t>PRESTAR SUS SERVICIOS PROFESIONALES PARA DESARROLLAR LAS ACTIVIDADES DE MANIPULACIÓN DE LOS DATOS QUE SUMINISTRA LA RED DE MONITOREO DE RUIDO PARA EL AEROPUERTO INTERNACIONAL ELDORADO Y LA MOVIL DEL GRUPO, ADEMÁS DEL MANTENIMIENTO PREVENTIVO DE LAS ESTACIONES DE LA RED DE RUIDO</t>
  </si>
  <si>
    <t xml:space="preserve">OBTENER 80% DE  DATOS REGISTRADOS (COMO VÁLIDOS) EN LA RED DE MONITOREO DE CALIDAD DE AIRE DE BOGOTÁ </t>
  </si>
  <si>
    <t xml:space="preserve">PRESTAR LOS SERVICIOS PROFESIONALES EN CAMPO PARA LA VERIFICACIÓN, AJUSTE Y MANTENIMIENTO PREVENTIVO Y CORRECTIVO DE LOS EQUIPOS QUE CONFORMAN LA RED DE MONITOREO DE CALIDAD DEL AIRE DE BOGOTÁ –RMCAB, DE ACUERDO CON LOS PROCEDIMIENTOS ESTABLECIDOS.
</t>
  </si>
  <si>
    <t xml:space="preserve">
PRESTAR LOS SERVICIOS PROFESIONALES PARA LA EJECUCIÓN DEL PROGRAMA DE OPERACIÓN, MANTENIMIENTO PREVENTIVO Y CORRECTIVO, ASÍ COMO LA CALIBRACIÓN DE LOS ANALIZADORES Y EQUIPOS QUE CONFORMAN LA RED DE MONITOREO DE CALIDAD DEL AIRE DE BOGOTÁ.. 
</t>
  </si>
  <si>
    <t>PRESTAR LOS SERVICIOS PROFESIONALES PARA REALIZAR LA EJECUCIÓN EN CAMPO DEL PROGRAMA DE OPERACIÓN,CALIBRACIÓN, MANTENIMIENTO PREVENTIVO Y CORRECTIVO ASÍ COMO DE TODAS LAS ACTIVIDADES CONCERNIENTES A LA CORRECTA OPERACIÓN DE LOS ANALIZADORES Y EQUIPOS QUE CONFORMAN LA RED DE MONITOREO DE CALIDAD DE AIRE DE BOGOTA.</t>
  </si>
  <si>
    <t>PRESTAR SUS SERVICIOS PARA APOYAR LA VERIFICACIÓN, AJUSTE Y MANTENIMIENTO DE LOS EQUIPOS QUE CONFORMAN LA RED DE MONITOREO DE CALIDAD DEL AIRE DE BOGOTÁ –RMCAB</t>
  </si>
  <si>
    <t>PRESTAR SUS SERVICIOS PROFESIONALES PARA ADELANTAR EL ANÁLISIS DE LOS DATOS METEOROLOGICOS PROCEDENTES DE LA RMCAB Y APOYAR  EN LA ELABORACIÓN DE LOS INFORMES RESPECTIVOS.</t>
  </si>
  <si>
    <t xml:space="preserve">PRESTAR SUS SERVICIOS PROFESIONALES PARA ANALIZAR ESTADÍSTICAMENTE LOS DATOS GENERADOS POR LA RMCAB Y ESTUDIARÁ EL COMPORTAMIENTO DE LOS CONTAMINANTES Y VARIABLES METEOROLÓGICAS GENERADOS POR LA RMCAB.  </t>
  </si>
  <si>
    <t>PRESTAR SUS SERVICIOS PROFESIONALES PARA LIDERAR LA ARTICULACIÓN DEL MODELO DE CALIDAD DE AIRE DE BOGOTÁ, LA CAMPAÑA DE MONITOREO DE BLACK CARBON EN LA CIUDAD, LOS REGISTROS DE MONITOREO DE CONTAMINANTES CRITERIO DE LA RED DE MONITOREO DE CALIDAD DE AIRE DE BOGOTÁ Y LA FORMULACIÓN DE INDICADORES PARA EL SISTEMA DE ALERTAS TEMPRANAS AMBIENTALES DE BOGOTÁ</t>
  </si>
  <si>
    <t>PRESTAR SUS SERVICIOS PARA REALIZAR ACTIVIDADES QUE CONTRIBUYAN AL BUEN FUNCIONAMIENTO DE LOS EQUIPOS DE LA RED DE MONITOREO DE CALIDAD DE AIRE DE BOGOTA - RMCAB</t>
  </si>
  <si>
    <t>PRESTAR LOS SERVICIOS PROFESIONALES PARA REALIZAR EL ANÁLISIS DE LOS DATOS PROCEDENTES DEL MONITOREO DE LAS TENDENCIAS DE LA CALIDAD DEL AIRE DE BOGOTÁ GENERADOS POR LAS ESTACIONES DE LA RED DE MONITOREO DE CALIDAD DEL AIRE DE BOGOTÁ (RMCAB)</t>
  </si>
  <si>
    <t>PRESTAR SERVICIOS PROFESIONALES PARA DIRIGIR Y ORIENTAR TODAS LAS ACTIVIDADES RELACIONADAS CON LA RED DE MONITOREO DE CALIDAD DE AIRE DE BOGOTÁ -RMCAB-.</t>
  </si>
  <si>
    <t>PRESTAR SUS SERVICIOS PROFESIONALES PARA APOYAR LA COORDINACIÓN DEL PROGRAMA DE CAMPO, EL LABORATORIO Y REVISAR LOS EQUIPOS DE LA RED DE MONITOREO DE LA CALIDAD DEL AIRE DE BOGOTÁ”.</t>
  </si>
  <si>
    <t>PRESTAR SUS SERVICIOS PROFESIONALES PARA VALIDAR Y HACER EL SEGUIMIENTO A LOS DATOS GENERADOS POR LAS ESTACIONES DE LA RED DE MONITOREO DE CALIDAD DEL AIRE DE BOGOTÁ Y PARTICIPAR EN LA ELABORACION DE INFORMES RELACIONADOS CON SU OPERACIÓN."</t>
  </si>
  <si>
    <t>PRESTAR LOS SERVICIOS PROFESIONALES PARA APOYAR EL PROCESO DE TECNOLOGIA PARA LA PUESTA EN MARCHA DE LOS MODELOS DE CALIDAD DEL AIRE Y METEREOLOGICOS DE BOGOTA</t>
  </si>
  <si>
    <t xml:space="preserve">PRESTAR SUS SERVICIOS PROFESIONALES PARA APOYAR LAS ACTIVIDADES RELACIONADAS CON LA MODELACIÓN DE LA CALIDAD DE AIRE EN BOGOTÁ. </t>
  </si>
  <si>
    <t>PRESTAR SUS SERVICIOS PROFESIONALES PARA REALIZAR EL CONTROL, SEGUIMIENTO Y REGISTRO DE TODAS LAS ACTIVIDADES RELACIONADAS CON LA OPERACIÓN DE LAS ESTACIONES DE MONITOREO QUE CONFORMAN LA RED DE MONITOREO DE LA CALIDAD DEL AIRE DE BOGOTÁ”</t>
  </si>
  <si>
    <t>PRESTAR SUS SERVICIOS PROFESIONALES PARA REALIZAR EL APOYO Y SEGUIMIENTO A LAS ACTIVIDADES REALIZADAS EN LA RED DE MONITOREO DE CALIDAD DEL AIRE DE BOGOTÁ</t>
  </si>
  <si>
    <t>ADICIÓN Y PRÓRROGA DEL CONTRATO 159-2015 CUYO OBJETO ES: PRESTAR LOS SERVICIOS PROFESIONALES PARA LA VERIFICACIÓN, AJUSTE Y MANTENIMIENTO PREVENTIVO Y CORRECTIVO DE LOS EQUIPOS QUE CONFORMAN LA RED DE MONITOREO DE CALIDAD DEL AIRE DE BOGOTÁ -RMCAB, DE ACUERDO CON LOS PROCEDIMIENTOS ESTABLECIDOS.</t>
  </si>
  <si>
    <t>CONTRATAR EL MANTENIMIENTO PREVENTIVO Y CORRECTIVO DE LOS EQUIPOS
ELECTROMECANICOS PERTENECIENTES A LA SECRETARIA DISTRITAL DE AMBIENTE.</t>
  </si>
  <si>
    <t>COMPRA DE EQUIPOS HERRAMIENTAS, ACCESORIOS Y ELEMENTOS PARA EL MONITOREO DE
CALIDAD DE AIRE EN EL DISTRITO CAPITAL</t>
  </si>
  <si>
    <t>ENTREGAR REPUESTOS MARCA THERMO FISHER SCIENTIFIC QUE HACEN PARTE DE LA RED DE MONITOREO DE LA CALIDAD DE AIRE DE BOGOTÁ</t>
  </si>
  <si>
    <t>ENTREGA DE INSUMOS Y REPUESTOS MARCA MET ONE INSTRUMENTS ( MOI) Y TELEDYME ADVANCED POLLUTION INSTRUMENTATION INC ( TAPI) QUE HACEN PARTE DE LA RED DE MONITOREO DE LA CALIDAD DE AIRE DE BOGOTÁ</t>
  </si>
  <si>
    <t>ENTREGAR REPUESTOS Y REALIZAR LA CALIBRACIÓN  DEL FOTOMETRO (O3) MARCA ECOTECH QUE HACEN PARTE DE LA RED DE MONITOREO DE LA CALIDAD DE AIRE DE BOGOTÁ</t>
  </si>
  <si>
    <t>LEGALIZAR EL 50%  DE LOS REGISTROS DE PUBLICIDAD EXTERIOR VISUAL EN BOGOTÁ</t>
  </si>
  <si>
    <t xml:space="preserve"> DESMONTAR 320,000 ELEMENTOS DE PUBLICIDAD ILEGAL.</t>
  </si>
  <si>
    <t xml:space="preserve">PRESTAR SUS SERVICIOS PERSONALES PARA REALIZAR EL PROCESO DE CLASIFICACIÓN, MANEJO Y ADMINISTRACIÓN DE LOS DOCUMENTOS GENERADOS DE LAS ACTUACIONES TÉCNICAS Y DEMAS ACTIVIDADES RELACIONADAS CON LOS TRÁMITES DE PUBLICIDAD EXTERIOR VISUAL.  </t>
  </si>
  <si>
    <t>PRESTAR SUS SERVICIOS PERSONALES PARA APOYAR LAS ACCIONES DE  CONTROL Y SEGUIMIENTO  A LOS ELEMENTOS DE PUBLICIDAD EXTERIOR VISUAL ILEGAL</t>
  </si>
  <si>
    <t>PRESTAR SUS SERVICIOS DE APOYO PARA REALIZAR EL PROCESO DE CLASIFICACIÓN DE LOS DOCUMENTOS GENERADOS DE LAS ACTUACIONES TÉCNICAS Y DEMÁS ACTIVIDADES RELACIONADAS CON LOS TRÁMITES  DE PUBLICIDAD EXTERIOR VISUAL</t>
  </si>
  <si>
    <t>ADICIÓN Y PRÓRROGA AL CONTRATO 375-2015 CUYO OBJETO ES: PRESTAR SUS SERVICIOS DE APOYO PARA REALIZAR EL PROCESO DE CLASIFICACIÓN DE LOS DOCUMENTOS GENERADOS DE LAS ACTUACIONES TÉCNICAS Y DEMÁS ACTIVIDADES RELACIONADAS CON LOS TRÁMITES  DE PUBLICIDAD EXTERIOR VISUAL</t>
  </si>
  <si>
    <t>AUNAR RECURSOS FÍSICOS, TÉCNICOS, FINANCIEROS Y HUMANOS PARA REALIZAR ACTIVIDADES DE CONTROL A LA CONTAMINACIÓN VISUAL CON EL APOYO DE LA POBLACIÓN VULNERABLE ATENDIDA POR IDIPRON</t>
  </si>
  <si>
    <t>LEGALIZAR 89,644 ELEMENTOS DE PUBLICIDAD EXTERIOR VISUAL MEDIANTE REGISTRO</t>
  </si>
  <si>
    <t>PRESTAR SUS SERVICIOS PROFESIONALES PARA EFECTUAR LA REVISIÓN DE CONCEPTOS TÉCNICOS, REGISTROS, REQUERIMIENTOS Y DEMÁS PRODUCTOS DEL GRUPO DE PUBLICIDAD EXTERIOR VISUAL.</t>
  </si>
  <si>
    <t>PRESTAR SUS SERVICIOS PROFESIONALES PARA DIRIGIR Y ORIENTAR LAS ACTIVIDADES RELACIONADAS CON EL GRUPO DE PUBLICIDAD EXTERIOR VISUAL.</t>
  </si>
  <si>
    <t>PRESTAR SUS SERVICIOS PROFESIONALES PARA REVISAR LAS ACTUACIONES ADMINISTRATIVAS EN LOS PROCESOS PERMISIVOS Y/O SANCIONATORIOS Y DEMAS ASUNTOS JURIDICOS QUE EL SEAN ENCOMENDADOS, EN MATERIA DE PUBLICIDAD EXTERIOR VISUAL</t>
  </si>
  <si>
    <t>PRESTAR LOS SERVICIOS PROFESIONALES PARA REALIZAR LA EVALUACIÓN, CONTROL, SEGUIMIENTO Y APOYO A LA REVISION DE LOS TRAMITES RELACIONADOS CON  PUBLICIDAD EXTERIOR VISUAL</t>
  </si>
  <si>
    <t>PRESTAR SUS SERVICIOS PROFESIONALES PARA REALIZAR LAS ACTIVIDADES DE EVALUACIÓN TECNICA A LAS SOLIICITUDES DE REGISTRO, CONTROL Y SEGUIMIENTO A LOS ELEMENTOS DE PUBLICIDAD EXTERIOR VISUAL.</t>
  </si>
  <si>
    <t>PRESTAR SUS SERVICIOS PERSONALES PARA REALIZAR VISITAS DE CONTROL Y SEGUIMIENTO A ESTABLECIMIENTOS COMERCIALES, CON EL FIN DE LEGALIZAR LOS ELEMENTOS DE PUBLICIDAD EXTERIOR VISUAL.</t>
  </si>
  <si>
    <t>PRESTAR SUS SERVICIOS PROFESIONALES PARA REALIZAR LAS ACTIVIDADES DE EVALUACIÓN TÉCNICA A LAS SOLICITUDES DE REGISTRO, CONTROL Y SEGUIMIENTO A LOS ELEMENTOS DE PUBLICIDAD EXTERIOR VISUAL.</t>
  </si>
  <si>
    <t>PRESTAR SUS SERVICIOS PROFESIONALES PARA REALIZAR LA EVALUACIÓN TÉCNICA, ESTRUCTURAL Y URBANISTICA DE LAS SOLICITUDES DE REGISTRO DE VALLAS COMERCIALES Y DEMAS ELEMENTOS DE PUBLICIDAD EXTERIOR VISUAL</t>
  </si>
  <si>
    <t>PRESTAR SUS SERVICIOS PROFESIONALES PARA APOYAR LA GEOREFERENCIACIÓN Y SEGUIMIENTO DE VALLAS COMERCIALES Y DEMÁS ELEMENTOS DE PUBLICIDAD EXTERIOR VISUAL, EN EL DISTRITO CAPITAL.</t>
  </si>
  <si>
    <t>PRESTAR SUS SERVICIOS PROFESIONALES PARA PROYECTAR LOS ACTOS ADMINISTRATIVOS QUE LE SEAN ENCOMENDADOS EN EL TEMA  PUBLICIDAD EXTERIOR VISUAL</t>
  </si>
  <si>
    <t>PRESTAR SUS SERVICIOS PROFESIONALES PARA PROYECTAR LAS ACTUACIONES JURIDICAS QUE LE SEAN ENCOMENDADAS, EN MATERIA DE LEGALIZACIÓN  DE PUBLICIDAD EXTERIOR VISUAL</t>
  </si>
  <si>
    <t>PRESTAR SUS SERVICIOS PROFESIONALES PARA ORIENTAR Y MONITOREAR LOS CONCEPTOS TÉCNICOS REFERENTES A VALLAS TUBULARES DEL GRUPO DE PUBLICIDAD EXTERIOR VISUAL</t>
  </si>
  <si>
    <t>PRESTAR SUS SERVICIOS PROFESIONALES PARA ORIENTAR Y REVISAR LAS ACTUACIONES JURIDICO ADMINISTRATIVAS EN LOS PROCESOS PERMISIVOS Y/O SANCIONATORIOS Y DEMÁS ASUNTOS, EN MATERIA DE PUBLICIDAD EXTERIOR VISUAL.</t>
  </si>
  <si>
    <t>PRESTAR SUS SERVICIOS PROFESIONALES PARA ADELANTAR ACTIVIDADES RELACIONADAS CON EL IMPULSO PROCESAL A LOS TRAMITES ADMINISTRATIVOS, PERMISIVOS Y SANCIONATORIOS EN MATERIA DE PUBLICIDAD EXTERIOR VISUAL</t>
  </si>
  <si>
    <t>PRESTAR SUS SERVICIOS PROFESIONALES  PARA REALIZAR LA EVALUACIÓN TECNICA REGISTRO A LAS SOLICITUDES DE REGISTRO, CONTROL Y SEGUIMIENTO A LOS ELEMENTOS DE PUBLICIDAD EXTERIOR VISUAL.</t>
  </si>
  <si>
    <t>PRESTAR LOS SERVICIOS PROFESIONALES PARA REALIZAR LA EVALUACION TÉCNICA, ESTRUCTURAL Y URBANISTICA DE LAS SOLICITUDES DE REGISTRO DE VALLAS COMERCIALES Y DEMAS ELEMENTOS DE PUBLICIDAD EXTERIOR VISUAL</t>
  </si>
  <si>
    <t>PRESTAR SUS SERVICIOS PROFESIONALES PARA REALIZAR CONTROL, SEGUIMIENTO Y APOYO A LA INFORMACIÓN GENERADA EN LOS TRÁMITES RELACIONADOS CON PUBLICIDAD EXTERIOR VISUAL</t>
  </si>
  <si>
    <t>PRESTAR SUS SERVICIOS PROFESIONALES PARA REALIZAR EVALUACION, CONTROL Y SEGUIMIENTO TECNICO ESTRUCTURAL Y URBANISTICO A LAS VALLAS COMERCIALES Y DEMAS ELEMENTOS DE PUBLICIDAD EXTERIOR VISUAL</t>
  </si>
  <si>
    <t>PRESTAR SUS SERVICIOS PROFESIONALES PARA REALIZAR LA EVALUACIÓN TÉCNICA,  ESTRUCTURAL Y URBANISTICA DE LAS SOLICITUDES DE REGISTRO DE VALLAS COMERCIALES Y DEMAS ELEMNETOS DE PUBLICIDAD EXTERIOR VISUAL</t>
  </si>
  <si>
    <t>PRESTAR SUS SERVICIOS PROFESIONALES PARA APOYAR  TECNICAMENTE LAS LABORES DE CONTROL Y SEGUIMIENTO EN MATERIA DE PUBLICIDAD EXTERIOR VISUAL</t>
  </si>
  <si>
    <t>PRESTAR SUS SERVICIOS PROFESIONALES PARA REALIZAR LA EVALUACIÓN TÉCNICA RESPECTO A LAS SOLICITUDES DE REGISTRO, CONTROL Y SEGUIMIENTO  A LOS ELEMENTOS DE PUBLICIDAD EXTERIOR VISUAL</t>
  </si>
  <si>
    <t>PRESTAR SUS SERVICIOS PROFESIONALES PARA APOYAR LA REVISIÓN DE CONCEPTOS TECNICOS Y REQUERIMIENTOS ENMARCADOS DENTRO DE LA REALIZACIÓN DE CONVENIOS Y CONTRATOS  RELACIONADOS CON PUBLICIDAD EXTERIOR VISUAL</t>
  </si>
  <si>
    <t>PRESTAR SUS SERVICIOS PROFESIONALES PARA REALIZAR LAS ACTIVIDADES DE EVALUACION TECNICA A LAS SOLICITUDES DE REGISTRO, CONTROL Y SEGUIMIENTO A LOS ELEMENTOS DE PUBLICIDAD EXTERIOR VISUAL</t>
  </si>
  <si>
    <t xml:space="preserve">PRESTAR SUS SERVICIOS PROFESIONALES PARA EFECTUAR LA RE VISIÓN DE CONCEPTOS TECNICOS , RE QUE RIMEINTOS Y DEMAS PRODUC TOS RELA CIONADOS CONTRAMITES DE VALLAS TUBULARES </t>
  </si>
  <si>
    <t>PRESTAR SUS SERVICIOS PROFESIONALES PARA ADELANTAR ACTIVIDADES RELACIONADAS CON EL IMPULSO PROCESAL A LOS TRAMITES ADMINISTRATIVOS, PERMISIVOS Y SANCIONATORIOS EN MATERIA DE PUBLICIDAD EXTERIOR VISUAL".</t>
  </si>
  <si>
    <t>PRESTAR SUS SERVICIOS PERSONALES PARA REALIZAR LA EVALUACION DE TRAMITES RELACIONADOS CON PUBLICIDAD EXTERIOR VISUAL, POR MEDIO DE VISITAS DE CONTROL Y SEGUIMIENTO.</t>
  </si>
  <si>
    <t>PRESTAR SUS SERVICIOS PROFESIONALES PARA PROYECTAR LOS ACTOS ADMINISTRATIVOS  EN LOS PROCESOS PERMISIVOS Y/O SANCIONATORIOS Y DEMAS ASUNTOS JURIDICOS QUE LE SEAN ENCOMENDADOS, EN MATERIA DE LEGALIZAR LOS ELEMENTOS DE PUBLICIDAD EXTERIOR VISUAL</t>
  </si>
  <si>
    <t>PRESTAR SUS SERVICIOS PROFESIONALES PARA REALIZAR LAS ACTIVIDADES DE EVALUACIÓN TECNICA A LAS SOLICITUDES DE REGISTRO , CONTROL Y SEGUIMIENTO A LOS ELEMNETOS DE PUBLICIDAD EXTERIOR VISUAL</t>
  </si>
  <si>
    <t>PRESTAR  SUS SERVICIOS PROFESIONALES PARA PROYECTAR LOS ACTUACIONES JURIDICAS QUE  LE SEAN ENCOMENDADS , EN MATERIA DE LEGALIZACIÓN DE PUBLICIDAD EXTERIOR VISUAL</t>
  </si>
  <si>
    <t>“PRESTAR SUS SERVICIOS PROFESIONALES PARA ADELANTAR ACTIVIDADES RELACIONADAS CON EL IMPULSO PROCESAL A LOS TRÁMITES ADMINISTRATIVOS, PERMISIVOS Y SANCIONATORIOS EN MATERIA DE PUBLICIDAD EXTERIOR VISUAL</t>
  </si>
  <si>
    <t>PRESTAR  SUS SERVICIOS PERSONALES PARA REALIZAR  EL PROCESO DE CLASIFICACIÓN MANEJO Y ADMINISTRACIÓN DE LOS DOCUMENTOS GENERADOS DE LAS ACTUACIONES TECNICAS Y DEMAS ACTIVIDADES RELACIONADAS CON LOS TRAMITES DE PUBLICIDAD EXTERIOR VISUAL</t>
  </si>
  <si>
    <t>PRESTAR SUS SERVICIOS PROFESIONALES PARA REVISAR LAS ACTUACIONES  ADMINISTRATIVAS EN LOS PROCESOS PERMISIVOS Y/O SANCIONATORIOS Y DEMÁS ASUNTOS JURIDICOS QUE LE SEA ENCOMENDADOS EN MATERIA DE PUBLICIDAD EXTERIOR VISUAL.</t>
  </si>
  <si>
    <t>PRESTAR SUS SERVICIOS PERSONALES PARA REALIZAR EL PROCESO DE CLASIFICACIÓN MANEJO TRAMITE Y ADMINISTRACIÓN DE LOS DOCUMENTOS GENERADOS DE LAS ACTUACIONES TÉCNICAS Y JURIDICAS  Y DEMAS ACTIVIDADES  RELACIONADAS CON LOS TRÁMITES DE PUBLICIDAD EXTERIOR VISUAL.</t>
  </si>
  <si>
    <t>PRESTAR SUS SERVICIOS PERSONALES PARA REALIZAR ACTIVIDADES ASOCIADAS AL MANEJO Y CLASIFICACION DE LOS DOCUMENTOS EN EL TRAMITE DE LAS  ACTUACIONES ADMINISTRATIVAS  DEL GRUPO DE PUBLICIDAD EXTERIOR VISUAL</t>
  </si>
  <si>
    <t>PRESTAR SUS SERVICIOS PERSONALES PARA REALIZAR ACTIVIDADES ASOCIADAS AL MANEJO Y CLASIFICACION DE LOS DOCUMENTOS EN EL TRAMITE DE LAS  ACTUACIONES ADMINISTRATIVAS  DEL GRUPO DE PUBLICIDAD EXTERIOR VISUAL</t>
  </si>
  <si>
    <t>EVALUAR, CONTROLAR Y HACER SEGUIMIENTO A 300.000 VEHÍCULOS DEL PARQUE AUTOMOTOR QUE CIRCULA EN BOGOTÁ.</t>
  </si>
  <si>
    <t>PRESTAR SUS SERVICIOS PROFESIONALES PARA APOYAR, ORIENTAR Y CONCEPTUAR JURÍDICAMENTE LOS TRAMITES Y ACTUACIONES ADMINISTRATIVAS DE IMPULSO PROCESAL EN LO PERMISIVO Y/O SANCIONATORIO EN EL GRUPO DE FUENTES MÓVILES</t>
  </si>
  <si>
    <t>DESARROLLAR TODAS LAS ACTIVIDADES RELACIONADAS CON EL CONTROL Y SEGUIMIENTO AL INVENTARIO Y MANTENIMIENTO DE LOS EQUIPOS EN EL PROGRAMA DE MONITOREO Y CONTROL DE EMISIONES</t>
  </si>
  <si>
    <t>PRESTAR SUS SERVICIOS PROFESIONALES PARA APOYAR LA EJECUCIÓN DE LAS ACTIVIDADES DE CAMPO CORRESPONDIENTES A LAS PRUEBAS DE OPACIDAD Y ANÁLISIS DE GASES EN EL CONTROL DE FACTORES DE DETERIORO AMBIENTAL DEL GRUPO FUENTES MÓVILES</t>
  </si>
  <si>
    <t>PRESTAR SUS SERVICIOS PROFESIONALES PARA REALIZAR LAS ACTIVIDADES DE EVALUACIÓN Y SEGUIMIENTO DEL PROGRAMA DE AUTORREGULACION AMBIENTAL PARA EL CONTROL DE EMISIONES A FUENTES MÓVILES</t>
  </si>
  <si>
    <t>PRESTAR SUS SERVICIOS TECNICOS PARA REVISAR, DESENCRIPTAR, ANALIZAR Y VALIDAR LA INFORMACIÓN EN EL CONTROL A FUENTES MÓVILES</t>
  </si>
  <si>
    <t>PRESTAR LOS SERVICIOS PROFESIONALES PARA AUDITAR, CONTROLAR Y HACER SEGUIMIENTO A LAS ORGANIZACIONES QUE REALIZAN MEDICIÓN DE EMISIONES VEHICULARES</t>
  </si>
  <si>
    <t>PRESTAR SUS SERVICIO PROFESIONALES PARA REALIZAR LAS ACTIVIDADES DE EVALUACIÓN Y SEGUIMIENTO DEL PROGRAMA DE AUTORREGULACION AMBIENTAL PARA EL CONTROL DE EMISIONES A FUENTES MÓVILES</t>
  </si>
  <si>
    <t>PRESTAR SUS SERVICIO PROFESIONALES PARA APOYAR TECNICAMENTE LAS ACTIVIDADES DESARROLLADAS EN EL CONTROL DE EMISIONES A FUENTES MÓVILES</t>
  </si>
  <si>
    <t>PRESTAR SUS SERVICIOS PROFESIONALES PARA ADELANTAR EL ESTUDIO JURÍDICO DE LOS CONCEPTOS TÉCNICOS Y DEMÁS TRÁMITES Y/O EXPEDIENTES QUE LE SEAN ASIGNADOS RELACIONADOS CON FUENTES MÓVILES</t>
  </si>
  <si>
    <t>DESARROLLAR  LAS ACTIVIDADES DE CAMPO CORRESPONDIENTES A LAS PRUEBAS DE OPACIDAD Y ANÁLISIS DE GASES EN EL PROGRAMA DE FUENTES MÓVILES PARA EL CONTROL DE FACTORES DE DETERIORO AMBIENTAL</t>
  </si>
  <si>
    <t xml:space="preserve">APOYAR EL DESARROLLO DE LAS ACTIVIDADES DE CAMPO CORRESPONDIENTES A LAS PRUEBAS DE OPACIDAD Y ANÁLISIS DE GASES EN EL PROGRAMA DE FUENTES MÓVILES </t>
  </si>
  <si>
    <t>PRESTAR SUS SERVICIOS PROFESIONALES PARA EJECUTAR LAS ACTIVIDADES DE CAMPO CORRESPONDIENTES A LAS PRUEBAS DE OPACIDAD Y ANALISIS DE GASES EN EL CONTROL DE FACTORES DE DETERIORO AMBIENTAL DEL GRUPO FUENTES MOVILES</t>
  </si>
  <si>
    <t xml:space="preserve">PRESTAR SUS SERVI CIOS PROFESIONALES PARA APOYAR EL CONTROL DE EMISIONES Y ACTIVIDADES RE LACIONADAS CON EL PROGRAMA DE  EVALIACIÓN CONTROL Y SEGUIMIENTO A FUENTES MÓVILES </t>
  </si>
  <si>
    <t>PRESTAR SERVICIOS PROFESIONALES PARA REALIZAR EL ACOMPAÑAMIENTO TECNICO A LAS ACTIVIDADES RELACIONADAS CON EL CONTROL A FUENTES MOVILES</t>
  </si>
  <si>
    <t>REALIZAR LOS REQUERIMIENTOS CON EMISIONES VISIBLES EN EL PROGRAMA DE CONTROL DE EMISIONES A FUENTES MOVILES</t>
  </si>
  <si>
    <t>PRESTAR SUS SERVICIOS PROFESIONALES PARA EJECUTAR LAS ACTIVIDADES DE CAMPO CORRESPONDIENTES A LAS PRUEBAS DE OPACIDAD Y ANÁLISIS DE GASES EN EL CONTROL DE FACTORES DE DETERIORO AMBIENTAL DEL GRUPO FUENTES MÓVILES</t>
  </si>
  <si>
    <t>PRESTAR SUS SERVICIOS PROFESIONALES PARA REALIZAR EL CONTROL DE EMISIONES Y ACTIVIDADES RELACIONADAS CON EL PROGRAMA DE EVALUACION, CONTROL Y SEGUIMIENTO A FUENTES MOVILES</t>
  </si>
  <si>
    <t>PRESTAR SUS SERVICIOS PROFE SIONALES PARA APOYAR  EL CONTROL DE EMISIONES Y ACTIVIDADES RELACIONADAS CON EL PROGRAMA DE EVALUACIÓN, CONTROL Y SEGUIMIENTO A FUENTES MÓVILES</t>
  </si>
  <si>
    <t>PRESTAR SUS SERVICIOS PROFESIONALES PARA REALIZAR EL CONTROL DE EMISIONES Y ACTIVIDADES RELACIONADAS CON EL PROGRAMA DE EVALUACIÓN, CONTROL Y SEGUIMIENTO A FUENTES MÓVILES</t>
  </si>
  <si>
    <t>PRESTAR SUS SERVICIOS PROFESIONALES PARA REVISAR Y PROYECTAR LAS ACTUACIONES ADMINISTRATIVAS QUE SE ADELANTAN EN LOS PROCESOS PERMISIVOS RELACIONADOS CON FUENTES MÓVILES</t>
  </si>
  <si>
    <t>PRESTAR SUS SERVICIOS PROFESIONALES PARA REALIZAR EL IMPULSO PROCESAL A LOS TRÁMITES ADMINISTRATIVOS ASIGNADOS</t>
  </si>
  <si>
    <t>DESARROLLAR LAS ACTIVIDADES DE APOYO TÉCNICO EN EL PROGRAMA DE CONTROL DE EMISIONES POR FUENTES MÓVILES</t>
  </si>
  <si>
    <t>DESARROLLAR LAS ACTIVIDADES CORRESPONDIENTES A LAS PRUEBAS DE OPACIDAD Y ANÁLISIS DE GASES, SEGUIMIENTO A ENSAMBLADORES Y REPRESENTANTES DE MARCA Y SEGUIMIENTO A LAS PRUEBAS DE OPACIDAD EN LAS EMPRESAS DE TRANSPORTE EN EL PROGRAMA DE CONTROL DE EMISIONES A FUENTES MÓVILES.</t>
  </si>
  <si>
    <t>PRESTAR SUS SERVICIOS DE APOYO PARA REALIZAR ACTIVIDADES ASOCIADAS AL MANEJO DE DOCUMENTOS EN EL TRAMITE DE LAS  ACTUACIONES ADMINISTRATIVAS  DEL GRUPO DE FUENTES MOVILES.</t>
  </si>
  <si>
    <t>ADICIÓN Y PRORROGA AL CONTRATO DE PRESTACION DE SERVICIOS 831 DE 2015 CUYO OBJETO ES  PRESTAR SUS SERVICIOS PROFESIONALES PARA ADELANTAR EL ESTUDIO JURÍDICO DE LOS CONCEPTOS TÉCNICOS Y DEMÁS TRÁMITES Y/O EXPEDIENTES QUE LE SEAN ASIGNADOS RELACIONADOS CON FUENTES MÓVILES</t>
  </si>
  <si>
    <t>REALIZAR EL MANTENIMIENTO PREVENTIVO, CORRECTIVO Y SUMINISTRO DE CONSUMIBLES Y  REPUESTOS PARA LOS 9 OPACIMETROS Y LOS 4 ANALIZADORES DE GASES , INSTALAR Y MANTENER EL SOFTWARE DE APLICACIÓN ASEGURANDO EL BIEN FUNCIONAMIENTO Y COMPATIBILIDAD CON LOS 15 COMPUTADORES PORTATILES Y 15 IMPRESORAS DE LA SECRETARIA DISTRITAL DE AMBIENTE PARA LA EJECUCIÓIN DE POUEBAS DE EMISIÓN DE GASES A FUENTES MOVILES</t>
  </si>
  <si>
    <t>MENOR CUNTIA</t>
  </si>
  <si>
    <t xml:space="preserve"> ADICION Y PRORROGA DEL CONTRATO DE ARRENDAMIENTO 493 -2015 CUYO OBJETO ES: ARRENDAR EL INMUEBLE UBICADO EN EL PARQUE INDUSTRIAL DE LA AVENIDA CALLE 17 NO 132-18 INTERIOR 25 PARA DESARROLLAR LAS ACTIVIDADES RELACIONADAS CON EL MONITOREO Y CONTROL DE EMISIONES GENERADA POR FUENTES MOVILES</t>
  </si>
  <si>
    <t>ARRENDAR EL INMUEBLE UBICADO EN EL PARQUE INDUSTRIAL DE LA AVENIDA CALLE 17 NO 132-18 INTERIOR 25 PARA DESARROLLAR LAS ACTIVIDADES RELACIONADAS CON EL MONITOREO Y CONTROL DE EMISIONES GENERADA POR FUENTES MOVILES</t>
  </si>
  <si>
    <t>CONTRATO DE ARRENDAMIENTO</t>
  </si>
  <si>
    <t>SUMINISTRAR Y RECARGAR MEZCLAS DE GASES DE REFERENCIA PARA LOS EQUIPOS EN EL  CONTROL DE EMISIONES A FUENTES MÓVILES Y FUENTES FIJAS Y RED DE MONITOREO DE CALIDAD DE AIRE</t>
  </si>
  <si>
    <t xml:space="preserve">CONTRATAR EL MANTENIMIENTO PREVENTIVO Y CORRECTIVO DE LOS EQUIPOS ELECTROMECANICOS PERTENECIENTES A LA SECRETARIA DISTRITAL DE AMBIENTE </t>
  </si>
  <si>
    <t>INSTRUMENTOS DE ALERTA A LOS FACTORES DE DETERIORO AMBIENTAL DE BOGOTÁ</t>
  </si>
  <si>
    <t>DESARROLLAR 100% EL SISTEMA DE INFORMACIÓN PARA EL CONTROL Y SEGUIMIENTO A LAS EMISIONES Y CONCENTRACION DE GASES EFECTO INVERNADERO EN BOGOTÁ.</t>
  </si>
  <si>
    <t>PRESTAR SUS SERVICIOS PROFESIONALES PARA APOYAR EL ANÁLISIS DE INFORMACIÓN EN LOS COMPONENTES DEL SISTEMA DE INFORMACIÓN, Y EN LA CONSTRUCCIÓN, IMPLEMENTACIÓN Y OPERACIÓN DEL MODULO DE ENERGÍA EN EL MARCO DEL DESARROLLO DEL SISTEMA DE INFORMACIÓN PARA EL CONTROL Y SEGUIMIENTO A LAS EMISIONES Y CONCENTRACIÓN DE GASES EFECTO INVERNADERO GEI–SIGEI</t>
  </si>
  <si>
    <t>PRESTAR SUS SERVICIOS PROFESIONALES PARA LA CONSTRUCCIÓN , IMPLEMENTACIÓN Y OPERACIÓN DEL MODULO DE ENERGIA EN EL MARCO DEL DESARROLLO DEL SISTEMA DE INFORMACIÓN PARA EL CONTROL Y SEGUIMIENTO A LAS AMISIONES Y CONCENTRACIÓN DE GASES EFECTO INVERNADERO EN BOGOTA SIGEI</t>
  </si>
  <si>
    <t>PRESTAR SUS SERVICIOS PROFESIONALES PARA LA CONSTRUCCIÓN , IMPLEMENTACIÓN Y OPERACIÓN DEL MODULO DE AGRICULTURA, SILVICULTURA Y USO DEL SUELO-ASUS  EN EL MARCO DEL DESARROLLO DEL SISTEMA DE INFORMACIÓN PARA EL CONTROL Y SEGUIMIENTO A LAS AMISIONES Y CONCENTRACIÓN DE GASES EFECTO INVERNADERO EN BOGOTA SIGEI</t>
  </si>
  <si>
    <t xml:space="preserve">PRESTAR SUS SERVICIOS PROFESIONALES PARA LA CONSTRUCCIÓN IMPLEMENTACIÓN Y OPERACIÓN DEL MODULO DE PROCE SOS INDUSTRIALES Y USO DE PRODUCTOS PIUP EN EL MARCO DEL SISTEMA DE INFORMACIÓN PARA EL CONTROL Y SEGUIMIENTO A LAS EMISIONES Y CONSTRUCCIÓN DE GASES EFECTO INVERNADERO EN BOGOTA SIGEI
</t>
  </si>
  <si>
    <t>PRESTAR SUS SERVICIOS PROFESIONALES PARA EL DESARROLLO DEL SISTEMA DE INFORMACIÓN PARA EL CONTROL Y SEGUIMIENTO A LAS EMISIONES Y CONCENTRACIÓN DE GEI EN BOGOTÁ (SIGEI) CORRESPONDIENTE AL MÓDULO ASUS - AGRICULTURA Y OTROS USOS DEL SUELO EN EL MARCO DEL PROYECTO 574 DE LA SECRETARIA DISTRITAL DE AMBIENTE.</t>
  </si>
  <si>
    <t>PRESTAR SUS SERVICIOS PROFESIONALES PARA APOYAR LAS ACCIONES ORIENTADAS AL DISEÑO Y DESARROLLO DE LOS COMPONENTES INFORMATICO Y ESPACIAL DEL SISTEMA DE INFORMACIÓN PARA EL CONTROL Y SEGUIMIENTO A LAS EMISIONES Y CONCENTRACIÓN DE GASES EFECTO INVERNADERO EN BOGOTÁ -SIGEI-.</t>
  </si>
  <si>
    <t>PRESTAR SUS SERVICIOS PROFESIONALES PARA  EL DESARROLLO DE LAS MEDIDAS DE  MITIGACIÓN Y DE PROYECTOS DE BAJO CARBONO PARA LOS MODULOS  ESTABLECIDOS EN EL MARCO DEL SISTEMA DE INFORMACIÓN PARA EL CONTROL Y SEGUIMIENTO A LAS EMISIONES Y CONCENTRACIÓN DE GASES EFECTO INVERNADERO EN BOGOTÁ -SIGEI</t>
  </si>
  <si>
    <t xml:space="preserve">PRESTAR SUS SERVICIOS PROFESIONALES PARA ELABORAR LA ACTUALIZACIÓN DEL INVENTARIO DE EMISIONES GEI  EN EL DISTRITO CAPITAL 2012 PARA EL MÓDULO DE ENERGÍA  DE ACUERDO A LA METODOLOGÍA IPCC 2006. </t>
  </si>
  <si>
    <t>PRESTAR SUS SERVICIOS  DE APOYO PARA REALIZAR ACTIVIDADES TECNICAS Y OPERATIVAS ASOCIADAS CON LA CONSTRUCCIÓN IMPLEMENTACIÓN Y OPERACIÓN DEL SISTEMA DE INFORMACIÓN PARA EL CONTROL Y SEGUIMIENTO A LAS EMISIONES Y CONCENTRACIÓN DE GASES EFECTO DE INVERNADERO EN BOGOTA SIGE I</t>
  </si>
  <si>
    <t>PRESTAR SUS SERVICIOS PROFESIONALES PARA EL DESARROLLO DEL SISTEMA DE INFORMACIÓN PARA EL CONTROL Y SEGUIMIENTO A LAS EMISIONES Y CONCENTRACIÓN DE GEI EN BOGOTÁ (SIGEI) CORRESPONDIENTE AL MÓDULO DE RESIDUOS  EN EL MARCO DEL PROYECTO 574 DE LA SECRETARIA DISTRITAL DE AMBIENTE</t>
  </si>
  <si>
    <t>ADICIÓN Y PRÓRROGA AL CONTRATO N. 775-2015 CUYO OBJETO ES: PRESTAR SUS SERVICIOS PROFESIONALES PARA LA CONSTRUCCIÓN  IMPLEMENTACIÓN Y OPERACIÓN  DEL MODULO DE  ENERGIA EN EL MARCO DEL DESARROLLO DEL SISTEMA DE INFORMACIÓN PARA EL CONTROL Y SEGUIMIENTO A LAS EMISIONES Y CONCENTRACIÓN DE GASES EFECTO INVERNADERO EN BOGOTÁ -SIGEI</t>
  </si>
  <si>
    <t>DESARROLLAR 100% UN SISTEMA PARA GENERAR ALERTAS AMBIENTALES.</t>
  </si>
  <si>
    <t>PRESTAR SUS SERVICIOS PROFESIONALES DE APOYO AL DISEÑO DEL SISTEMA DE ALERTAS TEMPRANAS AMBIENTALES DE BOGOTA</t>
  </si>
  <si>
    <t>PRESTAR SUS SERVICIOS PROFESIONALES PARA APOYAR EN LA CONCEPTUALIZACIÓN DEL SISTEMA PARA GENERAR ALERTAS AMBIENTALES Y DEFINIR LOS MODULOS A IMPLEMENTAR EN EL MARCO DEL PROYECTO CONTROL DEL DETERIORO AMBIENTAL EN LOS COMPONENTES AIRE Y PAISAJE</t>
  </si>
  <si>
    <t>COMPRA DE EQUIPOS DE MONITOREO DE CONTAMINANTES</t>
  </si>
  <si>
    <t>IMPLEMENTAR DE 100 % HERRAMIENTAS ENCAMINADAS AL CONTROL DE LA CONTAMINACIÓN GENERADA POR LAS ACTIVIDADES ANTRÓPICAS EN ÁREAS FUENTE QUE IMPACTEN LA SALUD AMBIENTAL</t>
  </si>
  <si>
    <t>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t>
  </si>
  <si>
    <t>PRESTAR SUS SERVICIOS PROFESIONALES  PARA REALIZAR LAS ACTIVIDADES TÉCNICAS Y OPERATIVAS NECESARIAS EN EL MARCO DEL SISTEMA UNIFICADO DISTRITAL DE INSPECCIÓN, VIGILANCIA Y CONTROL - IVC</t>
  </si>
  <si>
    <t>ADICIÓN Y PRÓRROGA DEL CONTRATO N. 422-2015 CUYO OBJETO ES: 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t>
  </si>
  <si>
    <t>MONITOREAR 5 PROCESOS PARA EL ADECUADO CUMPLIMIENTO DE LAS REGULACIONES AMBIENTALES</t>
  </si>
  <si>
    <t xml:space="preserve">PRESTAR SUS SERVICIOS PROFESIONALES PARA REALIZAR EL ANALISIS, SEGUIMIENTO Y REPORTE DE LOS PROCESOS DE PLANEACIÓN EN LOS COMPONENTES FISICOS Y PRESUPUESTAL QUE SE REQUIERA PARA EL CUMPLIMIENTO DE LAS ACCIONES DE CONTROL DEL DETERIORO AMBIENTAL. </t>
  </si>
  <si>
    <t>PRESTAR LOS SERVICIOS PROFESIONALES PARA APOYAR LAS ACTIVIDADES DE SEGUIMIENTO A LOS DOCUMENTOS TECNICOS, PROCESOS Y PROCEDIMIENTOS PARA EL ADECUADO CUMPLIMIENTO DE LAS REGULACIONES AMBIENTALES.</t>
  </si>
  <si>
    <t>PRESTAR SERVICIOS PROFESIONALES PARA REALIZAR LAS ACTIVIDADES RELACIONADAS CON LA EJECUCION Y SEGUIMIENTO PRESUPUESTAL RELACIONADO CON LAS ACTIVIDADES PARA EL ADECUADO CUMPLIMIENTO DE LAS REGULACIONES AMBIENTALES.</t>
  </si>
  <si>
    <t>PRESTAR SUS SERVICIOS PROFESIONALES PARA ADELANTAR LAS ACCIONES TÉCNICAS PARA LA APROPIADA IMPLEMENTACIÓN, SEGUIMIENTO Y EVALUACIÓN DEL PLAN DE ASCENSO TECNOLÓGICO, PARA EL ADECUADO CUMPLIMIENTO DE LAS REGULACIONES AMBIENTALES</t>
  </si>
  <si>
    <t>PRESTAR SUS SERVICIOS PROFESIONALES PARA APOYAR EN EL DESARROLLO DE LAS ACCIONES DE SEGUIMIENTO A LA IMPLEMENTACIÓN DEL PLAN DE ASCENSO TECNOLÓGICO, ASÍ COMO DE DIVULGACIÓN DE SUS AVANCES PARA EL ADECUADO CUMPLIMIENTO DE LAS REGULACIONES AMBIENTALES</t>
  </si>
  <si>
    <t>PRESTAR EL SERVICIO DE REALIZACIÓN DE EVENTOS Y ACTIVIDADES LOGISTICAS DE LA SECRETARIA DISTRITAL DE AMBIENTE PARA LA SOCIALIZACIÓN Y DIVULGACIÓN A LA CIUDADANIA DE LA GESTIÓN REALIZADA EN EL DISTRITO CAPITAL</t>
  </si>
  <si>
    <t>CONTRATAR EL SUMINISTRO DE MATERIAL IMPRESO , EDITORIAL DIVULGATIVO Y PIEZAS DE COMUNICACIÓN INSTITUCIONAES REQUERIDAS POR LA SECRETARIA DISTRITAL DE AMBINETE PARA SOCIALIZAR Y TRASMITAR A LA CIUDADANIA INFORMACIÓN RELACIONADA CON LOS PROGRAMAS, , PLANES , EVENTOS , TRAMITES , Y PORYECTOS LIDERADOS POR LA AUTORIDAD AMBIENTAL EN EL DISTRITO CAPITAL</t>
  </si>
  <si>
    <t>SUBASTA INVESRSA</t>
  </si>
  <si>
    <t>PRESTAR SUS SERVICIOS PROFESIONALES PARAREALIZAR LA  REVISIÓN Y APROBACIÓN JURIDICA EN LAS ACTUACIONES ADMINISTRATIVAS PARA EL CUMPLIMIENTO DE LAS REGULACIONAES QUE EN MATERIA AMBIENTAL SEAN APLICABLES PARA EL DISTRITO CAPITAL</t>
  </si>
  <si>
    <t>PRESTAR SUS SERVICIOS PROFESIONALES PARA APOYAR ORIENTAR Y CONCEPTUAR JURIDICAMENTE SOBRE LOS TRAMITES Y ACTUACIONES ADMINISTRATIVAS DE IMPULSO PROCESAL ASI COMO EN LA ESTANDARIZACIÓN JURIDICA DE LOS ACTOS ADMINSTRATIVOS Y MANEJO DE EXPEDIENTES Y NOTIFICACIÓN</t>
  </si>
  <si>
    <t>462 - RENDIMIENTOS FINANCIEROS PGA</t>
  </si>
  <si>
    <t>PRESTAR SUS SERVICIOS PROFESIONALES PARA REALIZAR LA REVISIÓN Y APROBACIÓN JURIDICA EN LAS ACTUACIONES ADMINISTRATIVAS PARA EL CUMPLIMIENTO DE LAS REGULACIONES QUE EN MATERIA AMBIENTAL SEAN APLICABLES PARA EL DISTRITO CAPITAL.</t>
  </si>
  <si>
    <t>PRESTAR SUS SERVICIOS PROFESIONALES PARA REALIZAR LA REVISIÓN Y APORBACIÓN JURIDICA SOBRE LOS TRAMITES Y ACTUACIONES ADMINISTRATIVAS DE IMPULSO PORCESAL PARA EL CUMPLIMIENTO DE LAS REGULACIONES QUE EN MATERIA AMBIENTAL SEAN APLICABLES PARA EL DISTRITO CAP</t>
  </si>
  <si>
    <t xml:space="preserve"> PRESTAR SUS SERVICIOS PROFESIONALES PARA REALIZAR ACTIVIDADES DE APOYO EN LOS PROCESOS JURÍDICOS NECESARIOS PARA EL CUMPLIMIENTO DE LAS REGULACIONES QUE  EN MATERIA AMBIENTAL SEAN APLICABLES PARA EL DISTRITO CAPITAL</t>
  </si>
  <si>
    <t>PRESTAR SUS SERVICIOS PROFESIONALES PARA APOYAR JURIDICAMENTE LOS PROCESOS ADMINISTRATIVOS NECESARIOS PARA EL CUMPLIMIENTO DE LAS REGULACIONES QUE  EN MATERIA AMBIENTAL SEAN APLICABLES PARA EL DISTRITO</t>
  </si>
  <si>
    <t>PRESTAR SUS SERVICIOS PROFESIONALES EN LAS ACTIVIDADES DE REVISIÓN Y APROBACIÓN DE LAS ACTUACIONES ADMINISTRATIVAS NECESARIAS PARA EL CUMPLIMIENTO DE LAS REGULACIONES AMBIENTALES DERIVADAS DEL CONTROL DE DETERIORO AMBIENTAL</t>
  </si>
  <si>
    <t>PRESTAR SUS SERVICIOS DE APOYO PARA REALIZAR ACTIVIDADES ASOCIADAS AL MANEJO DE DOCUMENTOS EN EL TRAMITE DE LAS ACTUACIONES ADMINISTRATIVAS EN EL MARCO DEL CUMPLIMIENTO DE LAS REGULACIONES AMBIENTALES</t>
  </si>
  <si>
    <t>PRESTAR LOS SERVICIOS DE APOYO TÉCNICO JURÍDICO PARA DESARROLLAR ACTIVIDADES ENCAMINADAS AL REGISTRO ÚNICO DE INFRACTORES AMBIENTALES – RUIA EN EL APLICATIVO WEB DISEÑADO POR LA AUTORIDAD NACIONAL DE LICENCIAS AMBIENTALES - ANLA Y APOYO AL PROCESO DE NOTIFICACIÓN DE EXPEDIENTES.</t>
  </si>
  <si>
    <t>PRESTAR SUS SERVICIOS DE APOYO EN EL MANEJO Y CONTROL DE LA GESTION DOCUMENTAL DE LOS EXPEDIENTES Y NOTIFICACIONES DERIVADAS DE LOS ACTOS ADMINISTRATIVOS GENERADOS COMO PARTE DEL MONITOREO PARA EL CUMPLIMIENTO A REGULACIONES AMBIENTALES</t>
  </si>
  <si>
    <t>PRESTAR LOS SERVICIOS DE APOYO PARA LA ATENCIÓN, DEPURACIÓN, MANEJO Y GESTIÓN DEL FLUJO DE LOS ACTOS ADMINISTRATIVOS DE IMPULSO PROCESAL EN CUMPLIMIENTO DE LAS REGULACIONES AMBIENTALES</t>
  </si>
  <si>
    <t>PRESTAR SUS SERVICIOS DE APOYO PARA REALIZAR LAS ACTIVIDADES RELACIONADAS CON LAS NOTIFICACIONES Y EL IMPULSO PROCESAL A LOS ACTOS ADMINISTRATIVOS ASÍ COMO EL MANEJO Y CONTROL DE LA GESTIÓN DOCUMENTAL QUE SE GENERE PARA EL CUMPLIMIENTO DE LAS REGULACIONES AMBIENTALES DERIVADAS DEL CONTROL DEL DETERIORO AMBIENTAL</t>
  </si>
  <si>
    <t>PRESTAR SUS SERVICIOS DE APOYO EN EL MANEJO DE LAS NOTIFICACIONES Y DAR IMPULSO PROCE SAL A LOS TRAMITES PERMISIVOS Y SANCIONATORIOS PARA EL CUMPLIMIENTO DE LAS REGULACIONES AMBIENTALES DERIVADAS DEL CONTROL DEL DETERIORO AMBIENTAL</t>
  </si>
  <si>
    <t>PRESTAR LOS SERVICIOS DE APOYO PARA LA ATENCION, DEPURACION, MANEJO Y GESTION DEL FLUJO DE LOS ACTOS ADMINISTRATIVOS DE IMPULSO PROCESAL EN CUMPLIMIENTO DE LAS REGULACIONES AMBIENTALES</t>
  </si>
  <si>
    <t>PRESTAR SUS SERVICIOS DE APOYO EN EL MANEJO DE  LA GESTIÓN  DOCUMENTAL DE  LAS ACTUACIONES TÉCNICO-JURÍDICAS DERIVADAS DE LOS ACTOS ADMINISTRATIVOS GENERADOS PARA DAR CUMPLIMIENTO A LAS REGULACIONES AMBIENTALES</t>
  </si>
  <si>
    <t>PRESTAR SUS SERVICIOS PROFESIONALES PARA DAR SOPORTE TÉCNICO EN LA IMPOSICIÓN DE SANCIONES EN LOS PROCESOS SANCIONATORIOS DE CARARCTER AMBIENTAL Y LA EVALUACIÓN , CONTROL , MONITOREO Y SEGUIMNIENTO DE LAS REGULACIONES AMBINETALES EN EL PERIMETRO URBANO DEL DISTRITO CAPITAL</t>
  </si>
  <si>
    <t>PRESTAR LOS SERVICIOS PROFESIONALES PARA REALIZAR ACTIVIDADES DE SOPORTE A LOS PROCESOS ADMINISTRATIVOS Y ENTES DE CONTROL EN EL MARCO DEL CUMPLIMIENTO DE LAS REGULACIONES AMBIENTALES EN EL DISTRITO CAPITAL</t>
  </si>
  <si>
    <t>PRESTAR SUS SERVICIOS PROFESIONALES PARA REALIZAR ACTIVIDADES DE SOPORTE A LOS PROCESOS DE PLANEACIÓN Y TÉCNICO EN EL MARCO DE LA EVALUACIÓN, CONTROL, MONITOREO Y SEGUIMIENTO PARA EL ADECUADO CUMPLIMIENTO DE LAS REGULACIONES AMBIENTALES EN EL PERÍMETRO URBANO DEL DISTRITO CAPITAL</t>
  </si>
  <si>
    <t xml:space="preserve">PRESTAR LOS SERVICIOS PROFESIONALES PARA BRINDAR APOYO TÉCNICO AMBIENTAL Y OPERATIVO PARA  ASEGURAR EL CUMPLIMIENTO DE LA REGULACIÓN AMBIENTAL, DESDE LA GESTIÓN DE PROYECTOS DE MEJORAMIENTO TECNOLOGÍCO Y/O PROCEDIMENTAL.  </t>
  </si>
  <si>
    <t>PRESTAR SUS SERVICIOS PARA APOYAR EN LOS TRÁMITES ASOCIADOS A LA GENERACIÓN Y MANEJO DE LOS ACTOS ADMINISTRATIVOS EN CUMPLIMIENTO DE LAS REGULACIONES AMBIENTALES.</t>
  </si>
  <si>
    <t>PRESTAR SUS SERVICIOS PARA APOYAR EL PROCESO ADMINISTRATIVO EN RELACIÓN AL SEGUIMIENTO DE LA EJECUCIÓN FINANCIERA Y PRESUPUESTAL EN EL MARCO DEL CUMPLIMIENTO DE LAS REGULACIONES AMBIENTALES.</t>
  </si>
  <si>
    <t xml:space="preserve">PRESTAR LOS SERVICIOS DE APOYO PARA LA ATENCIÓN, DEPURACIÓN, MANEJO Y GESTIÓN DEL FLUJO DE LOS ACTOS ADMINISTRATIVOS DE IMPULSO PROCESAL EN CUMPLIMIENTO DE LAS REGULACIONES AMBIENTALES  </t>
  </si>
  <si>
    <t>PRESTAR SUS SERVICIOS PROFESIONALES PARA ACTUALIZAR PERMANENTEMENTE EL BOLETÍN LEGAL AMBIENTAL DE LA ENTIDAD, EN EL MARCO DEL ADECUADO CUMPLIMIENTO DE LA PUBLICACIÓN A LAS ACTUACIONES Y NORMATIVAS AMBIENTALES.</t>
  </si>
  <si>
    <t>ADICIÓN Y PRORROGA AL CONTRATO N. 129-2015 CUYO OBJETO ES PRESTAR LOS SERVICIOS DE APOYO PARA LA ATENCIÓN, DEPURACIÓN, MANEJO Y GESTIÓN DEL FLUJO DE LOS ACTOS ADMINISTRATIVOS DE IMPULSO PROCESAL EN CUMPLIMIENTO DE LAS REGULACIONES AMBIENTALES</t>
  </si>
  <si>
    <t xml:space="preserve">PRESTAR LOS SERVICIOS  DE APOYO PARA REALIZAR LA VIGILANCIA DE TÉRMINOS DE LOS PROCESOS JUDICIALES Y EXTRAJUDICIALES, EN CUMPLIMIENTO DE LAS REGULACIONES  AMBIENTALES.  </t>
  </si>
  <si>
    <t>PRESTAR SUS SERVICIOS PROFESIONALES PARA REALIZAR LAS ACTIVIDADES DE SEGUIMIENTO A LOS PROCESOS PERMISIVOS Y SANCIONATORIOS NECESARIOS PARA EL CUMPLIMIENTO DE LAS REGULACIONES QUE EN MATERIA AMBIENTAL SEAN APLICABLES PARA EL DISTRITO CAPITAL.</t>
  </si>
  <si>
    <t xml:space="preserve">PRESTAR SUS SERVICIOS PROFESIONALES PARA BRINDAR LINEAMIENTOS JURIDICOS EN LA REVISION Y  APROBACION DE LAS ACTUACIONES ADMINISTRATIVAS NECESARIAS PARA EL CUMPLIMIENTO DE LAS REGULACIONES AMBIENTALES DERIVADAS DEL CONTROL DEL DETERIORO AMBIENTAL.  </t>
  </si>
  <si>
    <t>PRESTAR LOS SERVICIOS PROFESIONALES PARA EVALUAR, CONCEPTUAR Y ORIENTAR  LAS ACTUACIONES ADMINISTRATIVAS Y JURIDICAS PARA EL CUMPLIMIENTO DE LAS REGULACIONES AMBIENTALES  EN EL DISTRITO CAPITAL.</t>
  </si>
  <si>
    <t>PRESTAR SUS SERVICIOS PROFESIONALES PARA REALIZAR LA REVISIÓN Y APORBACIÓN JURIDICA SOBRE LOS TRAMITES Y ACTUACIONES ADMINISTRATIVAS DE IMPULSO PORCESAL PARA EL CUMPLIMIENTO DE LAS REGULACIONES QUE EN MATERIA AMBIENTAL SEAN APLICABLES PARA EL DISTRITO CAPITAL</t>
  </si>
  <si>
    <t>PRESTAR SUS SERVICIOS PROFESIONALES PARA ADELANTAR Y PROYECTAR LAS ACTUACIONES ADMINISTRATIVAS DE LOS PROCESOS JURIDICOS NECESARIOS PARA LA ACTUALIZACION DE LOS EXPEDIENTES  PERMISIVOS Y SANSIONATORIOS</t>
  </si>
  <si>
    <t>PRESTAR LOS SERVICIOS PROFESIONALES PARA EJERCER LA REPRESENTACIÓN DE LA SECRETARÍA DISTRITAL DE AMBIENTE EN LOS ASUNTOS JUDICIALES Y EXTRAJUDICIALES, EN EL MARCO DEL ADECUADO CUMPLIMIENTO DE LAS REGULACIONES AMBIENTALES</t>
  </si>
  <si>
    <t xml:space="preserve">PRESTAR LOS SERVICIOS PROFESIONALES PARA  APOYAR  EN LAS ACTIVIDADES DE ARTICULACIÓN DEL PROCESO DE INSPECCIÓN, VIGILANCIA Y CONTROL  DE LAS ENTIDADES SIN ÁNIMO DE LUCRO DE CARÁCTER AMBIENTAL”. </t>
  </si>
  <si>
    <t>PRESTAR LOS SERVICIOS PROFESIONALES PARA ADELANTAR LAS ACCIONES TÉCNICAS PARA LA APROPIADA IMPLEMENTACIÓN, SEGUIMIENTO Y EVALUACIÓN DEL PLAN DE ASCENSO TECNOLÓGICO, PARA EL ADECUADO CUMPLIMIENTO DE LAS REGULACIONES AMBIENTALES</t>
  </si>
  <si>
    <t>ADICION Y PRORROGA AL CONTRATO 239-2015 CUYO OBJETO ES: PRESTAR SUS SERVICIOS PROFESIONALES PARA DESARROLLAR LAS ACTIVIDADES DE MANIPULACIÓN DE LOS DATOS QUE SUMINISTRA LA RED DE MONITOREO DE RUIDO PARA EL AEROPUERTO INTERNACIONAL ELDORADO Y LA MOVIL DEL GRUPO, ADEMÁS DEL MANTENIMIENTO PREVENTIVO DE LAS ESTACIONES DE LA RED DE RUIDO</t>
  </si>
  <si>
    <t>ADICIÓN Y PRÓRROGA DEL CONTRATO N.679-2015 CUYO OBJETO ES: PRESTAR SUS SERVICIO PERSONALES PARA REALIZAR LA EVALUACIÓN DE TRÁMITES RELACIONADOS CON PUBLICIDAD EXTERIOR VISUAL, POR MEDIO DE VISITAS DE CONTROL Y SEGUIMIENTO.</t>
  </si>
  <si>
    <t>ADICIÓN Y PRÓRROGA AL CONTRATO N. 912-2015 CUYO OBJETO ES: PRESTAR SUS SERVICIOS PROFESIONALES PARA LIDERAR LAS ACCIONES ORIENTADAS AL DESARROLLO DEL SISTEMA DE INFORMACIÓN PARA EL CONTROL Y SEGUIMIENTO A LAS EMISIONES Y CONCENTRACIÓN DE GASES EFECTO INVERNADERO EN BOGOTÁ -SIGEI</t>
  </si>
  <si>
    <t>ADICIÓN Y PRÓRROGA AL CONTRATO N 115-2015 CUYO OBJETO ES: PRESTAR SUS SERVICIOS PROFESIONALES DE APOYO AL DISEÑO DEL SISTEMA DE ALERTAS TEMPRANAS AMBIENTALES DE BOGOTÁ, SATAB</t>
  </si>
  <si>
    <t>ADICIÓN Y PRÓRROGA AL CONTRATO N. 824-2015 CUYO OBJETO ES: PRESTAR LOS SERVICIOS PROFESIONALES PARA EVALUAR, CONCEPTUAR Y ORIENTAR  LAS ACTUACIONES ADMINISTRATIVAS Y JURIDICAS PARA EL CUMPLIMIENTO DE LAS REGULACIONES AMBIENTALES  EN EL DISTRITO CAPITAL</t>
  </si>
  <si>
    <t>BIOS</t>
  </si>
  <si>
    <t>REPARACIÓN, SOPORTE Y ACTUALIZACIÓN DE LA PLATAFORMA SUITE ENVISTA ARM, ENVISTA WEB
Y ENVIDAS FOR WINDOWS DE LA RED DE MONITOREO DE CALIDAD DE AIRE DE BOGOTÁ PARA LA
ADQUISICIÓN, TRANSMISIÓN, VALIDACIÓN Y PUBLICACIÓN DE LOS DATOS ADQUIRIDOS EN LAS
ESTACIONES DE MONITOREO</t>
  </si>
  <si>
    <t>106 - Adecuación de áreas administrativas,  de áreas de interés ambiental y demás espacios administrados por la SDA</t>
  </si>
  <si>
    <t>CONTRATAR LAS REPARACIONES LOCATIVAS DE LA SEDE ADMINISTRATIVA DE LA SECRETARIA DISTRITAL DE AMBIENTE POR EL SISTEMA DE PRECIOS UNITARIOS FIJOS SIN FORMULA DE REAJUSTE.</t>
  </si>
  <si>
    <t>REALIZAR CONCEPTO TECNICO DE RESISTENCIA Y CARGA DE LA CUBIERTA CAMI 1 PARA INSTALAR LA ESTA CIÓN DE FONTIBON DE LA RED DE MONITOREO DE CALIDAD DE AIRE DE BOGOTA</t>
  </si>
  <si>
    <t>11- PGA</t>
  </si>
  <si>
    <t>ADQUISICIÓN E INSTALACIÓN DE UNA PLATAFORMA DE ELEVACIÓN DE SISTEMA ELECTROHIDRAULICO AL CAMION DE LA SECRETARIA DISTRITAL DE AMBIENTE PARA FACILITAR EL CARGUE Y DESCARGUE LOS EQUIPOS DE MEDICIÓN UTILIZADOS EN CONTROL DE EMISIONES A FUENTES MOVILES.</t>
  </si>
  <si>
    <t>PRESTAR EL SERVICIO DE CALIBRACION DEL EQUIPO ISOCINETICO MARCA APEX Y SUS COMPONENTES, PERTENECIENTE A LA SECRETARIA  DISTRITAL DE AMBIENTE</t>
  </si>
  <si>
    <t>PRESTAR SUS SERVICIOS PROFESIONALES PARA REVISAR LAS ACTUACIONES ADMINISTRATIVAS EN LOS PROCESOS PERMISIVOS Y DEMAS ASUNTOS JURIDICOS QUE LE SEAN ENCOMENDADOS, EN MATERIA DE PUBLICIDAD EXTERIOR VISUAL</t>
  </si>
  <si>
    <t>PRESTAR SUS SERVICIOS PROFESIONALES PARA PROYECTAR LOS AC TOS ADMINISTRATIVOS QUE LE SEAN ENCOMENDADOS EN EL TEMA PUBLICIDAD EXTERIOR VISUAL</t>
  </si>
  <si>
    <t>PRESTAR SUS SERVICIOS PROFESIONALES PARA PROYECTAR LOS ACTOS ADMINISTRATIVOS QUE LE SEAN ENCOMENDADOS EN EL TEMA PUBLICIDAD EXTERIOR VISUAL</t>
  </si>
  <si>
    <t>PRESTAR SUS SERVICIOS PROFESIONALES PARA REALIZAR LA EVALUACIÓN TECNICA,ESTRUCTURAL Y URBANISTICA DE LAS SOLICITUDES DE REGISTRO DE VALLAS COMERCIALES Y DEMAS ELEMENTOS DE PUBLICIDAD EXTERIOR VISUAL</t>
  </si>
  <si>
    <t>PRESTAR SUS SERVICIOS PROFESIONALES PARA REALZIAR LA EVALUACION TECNICA RESPECTO A LAS SOLICITUDES DE REGISTRO, CONTROL Y SEGUIMIENTO A LOS ELEMENTOS DE PUBLICIDAD EXTERIOR VISUAL</t>
  </si>
  <si>
    <t>PRESTAR LOS SERVICIOS PROFESIONALES PARA DAR IMPULSO JURÍDICO A LAS ACTUACIONES ADMINISTRATIVAS Y A LOS TRÁMITES SANCIONATORIOS  EN EL MARCO DEL  CUMPLIMIENTO DE LAS REGULACIONES QUE EN MATERIA AMBIENTAL SEAN APLICABLES PARA EL DISTRITO CAPITAL.</t>
  </si>
  <si>
    <t>PRESTAR LOS SERVICIOS DE APOYO REQUERIDOS PARA DESARROLLAR LAS ACTUACIONES ADMINISTRATIVAS Y LOS TRÁMITES SANCIONATORIOS  EN EL MARCO DEL  CUMPLIMIENTO DE LAS REGULACIONES QUE EN MATERIA AMBIENTAL SEAN APLICABLES PARA EL DISTRITO CAPITAL.</t>
  </si>
  <si>
    <t>ADICIÓN Y PRÓRROGA AL CONTRATO N 333-2015 CUYO OBJETO ES: PRESTAR SUS SERVICIOS DE APOYO EN EL MANEJO DE LAS NOTIFICACIONES Y DAR IMPULSO PROCESAL A LOS TRÁMITES PERMISIVOS Y SANCIONATORIOS PARA EL CUMPLIMIENTO DE LAS REGULACIONES AMBIENTALES DERIVADAS DEL CONTROL DE DETERIORO AMBIENTAL</t>
  </si>
  <si>
    <t>ADICIÓN Y PRORROGA AL CONTRATO N.353-2015 CUYO OBJETO ES: PRESTAR LOS SERVICIOS PROFESIONALES PARA REALIZAR ACTIVIDADES DE SOPORTE A LOS PROCESOS ADMINISTRATIVOS Y  ENTES  DE CONTROL EN EL MARCO DEL CUMPLIMIENTO DE LAS REGULACIONES AMBIENTALES  EN EL DISTRITO CAPITAL</t>
  </si>
  <si>
    <t>ADICIÓN Y PRÓRROGA AL CONTRATO N 466 -2015 CUYO OBJETO ES:PRESTAR SUS SERVICIOS PROFESIONALES PARA BRINDAR LINEAMIENTOS JURIDICOS EN LA REVISION Y APROBACION DE LAS ACTUACIONES ADMINISTRATIVAS NECESARIAS PARA EL CUMPLIMIENTO DE LAS REGULACIONES AMBIENTALES DERIVADAS DEL CONTROL DEL DETERIORO AMBIENTALID-264</t>
  </si>
  <si>
    <t>ADICIÓN Y PRÓRROGA AL CONTRATO N.1151-2015 CUYO OBJETO ES: PRESTAR LOS SERVICIOS PROFESIONALES PARA APOYAR LAS ACCIONES ORIENTADAS AL DISEÑO Y DESARROLLO DE LOS COMPONENTES INFORMATICO Y ESPACIAL DEL SISTEMA DE INFORMACIÓN PARA EL CONTROL Y SEGUIMIENTO A LAS EMISIONES Y CONCENTRACIÓN DE GASES EFECTO INVERNADERO EN BOGOTÁ -SIGEI</t>
  </si>
  <si>
    <t>PRESTAR SUS SERVICIOS DE APOYO EN EL MANEJO DE LA GESTIÓN DOCUMENTAL DE LAS ACTUACIONES TECNICO JURIDICAS DERIVADAS DE LOS ACTOS ADMINISTRATIVOS GENERADOS PARA DAR CUMPLIMIENTO A LAS REGULACIONES AMBIENTALES</t>
  </si>
  <si>
    <t>PRESTAR LOS SERVICIOS PROFESIONALES PARA APOYAR EL DESARROLLO DE ACCIONES TENDIENTES A ESTRUCTURAR MEDIDAS COMPLEMENTARIAS AL PLAN DECENAL DE DESCONTAMINACIÓN DEL AIRE PARA BOGOTÁ, PARA EL FORTALECIMIENTO DEL SEGUIMIENTO Y CONTROL A FUENTES DE EMISIÓN</t>
  </si>
  <si>
    <t>PRESTAR LOS SERVICIOS TECNICOS PARA APOYAR EL DESARROLLO DE ACCIONES PARA LA IMPLEMENTACIÓN DE MEDIDAS PRIORIZADAS Y COMPLEMENTARIAS DEL PLAN DECENAL DE DESCONTAMINACIÓN DEL AIRE PARA BOGOTÁ – PDDAB</t>
  </si>
  <si>
    <t>PRESTAR LOS SERVICIOS TECNICOS PARA APOYAR EL DESARRO DE ACCIONES PARA LA IMPLEMENTACION DE MEDIDAS PRIORIZADAS Y COMPLEMENTARIAS DEL PLAN DECENAL DE DESCONTAMINACION DEL AIRE PARA BOGOTA - PDDAB.</t>
  </si>
  <si>
    <t>PRESTAR SUS SERVICIOS PROFESIONALES PARA APOYAR LAS ACTUACIONES JURIDICAS DE SEGUIMIENTO AMBIENTAL DE LAS FUENTES FIJAS DE CONTAMINACIÓN ATMOSFERICA</t>
  </si>
  <si>
    <t>PRESTAR SUS SERVICIOS PROFESIONALES PARA APOYAR EL CONTROL DE EMISIONES Y ACTIVIDADES RELACIONADAS CON EL PROGRAMA DE EVALUACIÓN, CONTROL Y SEGUIMIENTO A FUENTES MÓVILES</t>
  </si>
  <si>
    <t>ADICIÓN Y PRORROGA AL CONTRATO N. 140-2015 CUYO OBJETO ES: PRESTAR SUS SERVICIOS PROFESIONALES PARA REALIZAR LAS ACTIVIDADES DE EVALUACIÓN Y SEGUIMIENTO DEL PROGRAMA DE AUTORREGULACION AMBIENTAL PARA EL CONTROL DE EMISIONES A FUENTES MÓVILES</t>
  </si>
  <si>
    <t>ADICIÓN Y PRORROGA AL CONTRATO N. 145-2015 CUYO OBJETO ES: PRESTAR SUS SERVICIOS PROFESIONALES PARA APOYAR LA EJECUCIÓN DE LAS ACTIVIDADES DE CAMPO CORRESPONDIENTES A LAS PRUEBAS DE OPACIDAD Y ANÁLISIS DE GASES EN EL CONTROL DE FACTORES DE DETERIORO AMBIENTAL DEL GRUPO FUENTES MÓVILES</t>
  </si>
  <si>
    <t>PRESTAR LOS SERVICIOS PROFESIONALES PARA LA IMPLEMENTACIÓN  Y MEJORA DEL MODELO METEREOLOGICO WRF COMO INSUMO PARA EL MODELO DE3 CALIDAD DE AIRE A FIN DE REALIZAR EL PRONOSTICO Y DIAGNOSTICO DE CALIDAD DE AIRE EN BOGOTA</t>
  </si>
  <si>
    <t>PAGO HONORARIOS PERITO DESIGNA DO EN PROCESO RADICADO 11001333603520130013600 DEL JUSGADO 35 ORAL CONTENSIOSO ADMINISTRATIVO DEL CIRCUITO BOGOTA DC SECCION TERCERA DEL 12 DE FEBREOR DE 2015</t>
  </si>
  <si>
    <t>PAGO ARP PASANTES</t>
  </si>
  <si>
    <t>1741 2015</t>
  </si>
  <si>
    <t>ADICIÓN Y PRÓRROGA DEL CONTRATO N. 208-2015 CON OBJETO PRESTAR SUS SERVICIOS PARA APOYAR LAS ACTIVIDADES DE MANEJO, ADMINISTRACION, CONTROL Y SEGUIMIENTO DE LA DOCUMENTACION Y LA INFORMACION DE LAS ACTUACIONES TECNICAS Y JURIDICAS DERIVADAS DE LAS EMISIONES ATMOSFERICAS POR FUENTES  FIJAS</t>
  </si>
  <si>
    <t>ADICIÓN Y PRÓRROGA AL CONTRATO N. 880-2015 CUYO OBJETO ES: PRESTAR SUS SERVICIOS PROFESIONALES PARA REVISAR, PRIORIZAR, ARTICULAR, APOYAR LA IMPLEMENTACIÓN Y HACER SEGUIMIENTO A LAS MEDIDAS PREVENTIVAS Y REACTIVAS FRENTE A LA CONTAMINACIÓN DEL AIRE, EN EL MARCO DEL DISEÑO E IMPLEMENTACIÓN DEL SISTEMA DE ALERTAS TEMPRANAS AMBIENTALES DE BOGOTÁ, SATAB</t>
  </si>
  <si>
    <t>ADICIÓN Y PRÓRROGA AL CONTRATO CUYO OBJETO ES "SUMINISTRAR Y RECARGAR MEZCLAS DE GASES DE REFERENCIA PARA LOS EQUIPOS EN EL  CONTROL DE EMISIONES A FUENTES MÓVILES Y FUENTES FIJAS Y RED DE MONITOREO DE CALIDAD DE AIRE"</t>
  </si>
  <si>
    <t>TRASLADO ESTACIÓN FONTIBON</t>
  </si>
  <si>
    <t>PRESTAR LOS SERVICIOS PROFESIONALES PARA DAR IMPULSO JURÍDICO A LAS ACTUACIONES ADMINISTRATIVAS Y A LOS TRÁMITES SANCIONATORIOS  EN EL MARCO DEL  CUMPLIMIENTO DE LAS REGULACIONES QUE EN MATERIA AMBIENTAL SEAN APLICABLES PARA EL DISTRITO CAPITAL</t>
  </si>
  <si>
    <t>ADICIÓN Y PRORROGA DEL CONTRATO 939 DE 2015 CUYO OBJETO ES . PRESTAR SUS SERVICIOS PROFESIONALES PARA PROYECTAR LAS ACTUACIONES ADMINISTRATIVAS QUE ADELANTEN LOS PROCESOS PERMISIVOS O SANCIONATARIOS QUE SE ASIGNEN EN EL GRUPO DE RUIDO</t>
  </si>
  <si>
    <t>ADICIÓN Y PRORROGA DEL CONTRATO 909 DE 2015 CUYO OBJETO ES . PRESTAR SUS SERVICIOS PROFESIONALES PARA APOYAR EL SEGUIMIENTO DE LAS ACTUACIONES TECNICAS SOBRE FUENTES FIJAS GENERADORAS DE RUIDO</t>
  </si>
  <si>
    <t>PAGO PASIVOS 2</t>
  </si>
  <si>
    <t>ADICIÓN Y PRÓRROGA DEL CONTRATO N 563-2015 CUYO OBJETO ES:PRESTAR SUS SERVICIOS PARA APOYAR LA VERIFICACION Y MANTENIMIENTO DE LOS EQUIPOS QUE CONFORMAN LA RED DE MONITOREO DE CALIDAD DE AIRE DE BOGOTA RMCAB</t>
  </si>
  <si>
    <t>ADICIÓN Y PRORROGA AL CONTRATO N. 144-2015 CUYO OBJETO ES: DESARROLLAR LAS ACTIVIDADES DE CAMPO CORRESPONDIENTES A LAS PRUEBAS DE OPACIDAD Y ANÁLISIS DE GASES EN EL PROGRAMA DE FUENTES MÓVILES PARA EL CONTROL DE FACTORES DE DETERIORO AMBIENTAL</t>
  </si>
  <si>
    <t>ADICIÓN Y PRÓRROGA AL CONTRATO N. 148-2015 CUYOP OBJETO ES:  PRESTAR SUS SERVICIOS PROFESIONALES PARA REALIZAR EL CONTROL DE EMISIONES Y ACTIVIDADES RELACIONADAS CON EL PROGRAMA DE EVALUACIÓN, CONTROL Y SEGUIMIENTO A FUENTES MÓVILES.</t>
  </si>
  <si>
    <t>ADICIÓN Y PRÓRROGA DEL CONTRATO N.199-2015 CUYO OBJETO ES:PRESTAR SERVICIOS PROFESIONALES PARA REALIZAR EL ACOMPAÑAMIENTO TECNICO A LAS ACTIVIDADES RELACIONADAS CON EL CONTROL A FUENTES MOVILES</t>
  </si>
  <si>
    <t>ADICIÓN Y PRORROGA AL CONTRATO N. 659 -2015 CUYO OBJETO ES:  PRESTAR SUS SERVICIOS PROFESIONALES PARA APOYAR, ORIENTAR Y CONCEPTUAR JURÍDICAMENTE LOS TRAMITES Y ACTUACIONES ADMINISTRATIVAS DE IMPULSO PROCESAL EN LO PERMISIVO Y/O SANCIONATORIO EN EL GRUPO DE FUENTES MÓVILES</t>
  </si>
  <si>
    <t>ADICIÓN Y PRÓRROGA AL CONTRATO N. 143-2015 CUYO OBJETO ES: DESARROLLAR LAS ACTIVIDADES DE CAMPO CORRESPONDIENTES A LAS PRUEBAS DE OPACIDAD Y ANÁLISIS DE GASES EN EL PROGRAMA DE FUENTES MÓVILES PARA EL CONTROL DE FACTORES DE DETERIORO AMBIENTAL.</t>
  </si>
  <si>
    <t>ADICIÓN Y PRORROGA AL CONTRATO N. 548-2015 CUYO OBJETO ES:PRESTAR SUS SERVICIOS PROFESIONALES EN LAS ACTIVIDADES DE LA REVISIÓN Y APROBACIÓN DE LAS ACTUACIONES ADMINISTRATIVAS NECESARIAS PARA EL CUMPLIMIENTO DE LAS REGULACIONES AMBIENTALES DERIVADAS DEL CONTROL DE DETERIORO AMBIENTAL</t>
  </si>
  <si>
    <t>ADICIÓN Y PRORROGA AL CONTRATO N.575-2015 CUYO OBJETO ESPRESTAR SUS SERVICIOS PROFESIONALES PARA APOYAR, ORIENTAR Y CONCEPTUAR JURIDICAMENTE SOBRE LOS TRAMITES Y ACTUACIONES ADMINISTRATIVAS DE IMPULSO PROCESAL, ASI COMO EN LA ESTANDARIZACIÓN JURIDICA DE LOS ACTOS ADMINISTRATIVOS Y MANEJO DE EXPEDIENTES Y NOTIFICACION</t>
  </si>
  <si>
    <t>ADICIÓN Y PRORROGA AL CONTRATO N. 817-2015 CUYO OBJETO ES: PRESTAR SUS SERVICIOS DE APOYO EN EL MANEJO Y CONTROL  DE LA GESTION DOCUMENTAL DE LOS EXPEDIENTES Y NOTIFICACIONES DERIVADAS DE LOS ACTOS ADMINISTRATIVOS GENERADOS COMO PARTE DEL MONITOREO PARA EL CUMPLIMIENTO DE LAS REGULACIONES AMBIENTALES.</t>
  </si>
  <si>
    <t>ADICIÓN Y PRÓRROGA AL CONTRATO N. 927-2015 CUYO OBJETO ES: PRESTAR SUS SERVICIOS DE APOYO EN EL MANEJO DE  LA GESTIÓN  DOCUMENTAL DE  LAS ACTUACIONES TÉCNICO-JURÍDICAS DERIVADAS DE LOS ACTOS ADMINISTRATIVOS GENERADOS PARA DAR CUMPLIMIENTO A LAS REGULACIONES AMBIENTALES</t>
  </si>
  <si>
    <t>ADICIÓN Y PRÓRROGA AL CONTRATO N. 1137-2015 CUYO OBJETO ES: PRESTAR LOS SERVICIOS PROFESIONALES PARA REALIZAR LA REVISION Y APROBACION JURIDICA SOBRE LAS ACTUACIONES ADMINISTRATIVAS REQUERIDAS PARA DAR IMPULSO JURIDICO A LOS TRAMITES SANCIONATORIOS EN EL MARCO DEL CUMPLIMIENTO DE LAS REGULACIONES QUE EN MATERIA AMBIENTAL SEAN APLICABLES PARA EL DISTRITO CAPITAL.</t>
  </si>
  <si>
    <t>ADICIÓN Y PRÓRROGA AL CONTRATO N. 1232-2015 CUYO OBJETO ES: PRESTAR SUS SERVICIOS DE APOYO PARA REALIZAR ACTIVIDADES ASOCIADAS AL MANEJO DE DOCUMENTOS EN EL TRAMITE DE LAS  ACTUACIONES ADMINISTRATIVAS  EN EL MARCO DEL  CUMPLIMIENTO DE  LAS REGULACIONES AMBIENTALES</t>
  </si>
  <si>
    <t>ADICIÓN Y PRÓRROGA DEL CONTRATO N.141-2015 CUYO OBJETO ES: PRESTAR SUS SERVICIOS PROFESIONALES PARA REALIZAR EL ANALISIS, SEGUIMIENTO Y REPORTE DE LOS PROCESOS DE PLANEACION  EN LOS COMPONENTES FISICO Y PRESUPUESTAL QUE SE REQUIERA PARA EL CUMPLIMIENTO DE LAS ACCIONES DE CONTROL DEL DETERIORO AMBIENTAL</t>
  </si>
  <si>
    <t>ADICIÓN Y PRÓRROGA DEL CONTRATO N.156-2015 CUYO OBJETO ES: PRESTAR SERVICIOS PROFESIONALES PARA REALIZAR LAS ACTIVIDADES RELACIONADAS CON LA EJECUCION Y SEGUIMIENTO PRESUPUESTAL RELACIONADO CON LAS ACTIVIDADES PARA EL ADECUADO CUMPLIMIENTO DE LAS REGULACIONES AMBIENTALES.</t>
  </si>
  <si>
    <t>ADICIÓN Y PRÓRROGA DEL CONTRATO N.169-2015 CUYO OBJETO ES:PRESTAR LOS SERVICIOS PROFESIONALES PARA APOYAR LAS ACTIVIDADES DE SEGUIMIENTO A LOS DOCUMENTOS TECNICOS, PROCESOS Y PROCEDIMIENTOS PARA EL ADECUADO CUMPLIMIENTO DE LAS REGULACIONES AMBIENTALES</t>
  </si>
  <si>
    <t>ADICIÓN Y PRÓRROGA AL CONTRATO N. 363-2015 CUYO OBJETO ES: PRESTAR LOS SERVICIOS PROFESIONALES PARA EJERCER LA REPRESENTACION DE LA SECRETARIA DISTRITAL DE AMBIENTE EN LOS ASUNTOS JUDICIALES Y EXTRAJUDICIALES, EN EL MARCO DEL ADECUADO CUMPLIMIENTO DE LAS REGULACIONES AMBIENTALES.</t>
  </si>
  <si>
    <t>ADICIÓN Y PRÓRROGA AL CONTRATO N.664-2015 CUYO OBJETO ES: PRESTAR LOS SERVICIOS  DE APOYO PARA REALIZAR LA VIGILANCIA DE TÉRMINOS DE LOS PROCESOS JUDICIALES Y EXTRAJUDICIALES, EN CUMPLIMIENTO DE LAS REGULACIONES  AMBIENTALES.</t>
  </si>
  <si>
    <t>ADICIÓN Y PRORROGA DEL CONTRATO N. 168-2015 CUYO OBJETO ES PRESTAR SUS SERVICIOS PERSONALES PARA REALIZAR EL SEGUIMIENTO Y VERIFICACION DE LOS TRAMITES DE SOLICITUDES ALLEGADAS A LA SDA EN MATERIA DE RUIDO.</t>
  </si>
  <si>
    <t>ADICION Y PRORROGA AL CONTRATO N. 227-2015 CUYO OBJETO ES: PRESTAR SUS SERVICIOS DE APOYO PARA REALIZAR ACTIVIDADES ASOCIADAS AL MANEJO DE DOCUMENTOS EN EL TRAMITE DE LAS ACTUACIONES ADMINISTRATIVAS DEL GRUPO DE RUIDO</t>
  </si>
  <si>
    <t>ADICIÓN Y PRÓRROGA DEL CONTRATO N 547-2015 CUYO OBJETO ES: PRESTAR SUS SERVICIOS PARA REALIZAR ACTIVIDADES QUE CONTRIBUYAN AL BUEN FUNCIONAMIENTO DE LOS EQUIPOS DE LA RED DE MONITOREO DE CALIDAD DEL AIRE DE BOGOTÁ -RMCAB</t>
  </si>
  <si>
    <t>ADICION Y PRORROGA AL CONTRATO N. 203-2015 CUYO OBJETO ES: PRESTAR SUS SERVICIOS PERSONALES PARA REALIZAR ACTIVIDADES ASOCIADAS AL MANEJO Y CLASIFICACION DE LOS DOCUMENTOS EN EL TRAMITE DE LAS ACTUACIONES ADMINISTRATIVAS DEL GRUPO DE PUBLICIDAD EXTERIOR VISUAL</t>
  </si>
  <si>
    <t>ADICIÓN Y PRÓRROGA AL CONTRATO N.  861-2015 CUYO OBJETO ES: PRESTAR SUS SERVICIOS PROFESIONALES PARA REALIZAR ACTIVIDADES DE APOYO Y SEGUIMIENTO A LOS PROCESOS JURÍDICOS NECESARIOS PARA EL CUMPLIMIENTO DE LAS REGULACIONES QUE  EN MATERIA AMBIENTAL SEAN APLICABLES PARA EL DISTRITO CAPITAL</t>
  </si>
  <si>
    <t>ADICIÓN Y PRÓRROGA DEL CONTRATO N. 645-2015 CUYO OBJETO ES: PRESTAR SUS SERVICIOS PROFESIONALES  PARA REALIZAR LAS ACTIVIDADES TÉCNICAS Y OPERATIVAS NECESARIAS EN EL MARCO DEL SISTEMA UNIFICADO DISTRITAL DE INSPECCIÓN, VIGILANCIA Y CONTROL - IVC</t>
  </si>
  <si>
    <t>REALIZAR EL ANÁLISIS Y ENTREGAR EL REPORTE DE RESULTADOS DE LAS MUESTRAS DE MATERIAL PARTICULADO (MP) TOMADAS EN LOS MONITOREOS ISOCINÉTICOS REALIZADOS POR LA SECRETARIA DISTRITAL DE AMBIENTE</t>
  </si>
  <si>
    <t>SALDO ADICIONES</t>
  </si>
  <si>
    <t>ADICIÓN Y PRÓRROGA AL CONTRATO N. 189-2015 CUYO OBJETO ES: APOYAR CON EL DESARROLLO DE ACCIONES PARA LA IMPLEMENTACIÓN DE LAS MEDIDAS PRIORIZADAS EN EL PLAN DECENAL DE DESCONTAMINACIÓN DEL AIRE PARA BOGOTÁ - PDDAB, RELACIONADAS CON EL SITP Y CON EL TRANSPORTE DE CARGA</t>
  </si>
  <si>
    <t>ADICIÓN Y PRÓRROGA AL CONTRATO N. 196-2015 CUYO OBJETO ES: PRESTAR SUS SERVICIOS PROFESIONALES PARA APOYAR EL DESARROLLO DE ACCIONES PARA LA IMPLEMENTACIÓN DE LAS MEDIDAS PRIORIZADAS Y COMPLEMENTARIAS DEL PLAN DECENAL DE DESCONTAMINACIÓN DEL AIRE PARA BOGOTÁ - PDDAB</t>
  </si>
  <si>
    <t>ADICIÓN Y PRÓRROGA AL CONTRATO N. 240-2015 CUYO OBJETO ES: PRESTAR LOS SERVICIOS PROFESIONALES PARA APOYAR EN EL DESARROLLO DE ACCIONES PARA LA IMPLEMENTACIÓN DE MEDIDAS COMPLEMENTARIAS A LAS PRIORIZADAS EN EL PLAN DECENAL DE DESCONTAMINACIÓN DEL AIRE PARA BOGOTÁ - PDDAB</t>
  </si>
  <si>
    <t>ADICIÓN Y PRÓRROGA AL CONTRATO N. 443-2015 CUYO OBJETO ES: PRESTAR SUS SERVICIOS PROFESIONALES PARA DIRIGIR Y ORIENTAR EL DESARROLLO DE ACCIONES PARA LA IMPLEMENTACIÓN DE LAS MEDIDAS PRIORIZADAS Y COMPLEMENTARIAS EN EL PLAN DECENAL DE DESCONTAMINACIÓN DEL AIRE PARA BOGOTÁ - PDDAB EN LO REFERENTE A FUENTES MOVILES</t>
  </si>
  <si>
    <t>ADICIÓN Y PRÓRROGA DEL CONTRATO N. 160-2015 CUYO OBJETO ES:PRESTAR SUS SERVICIOS PROFESIONALES EN CAMPO PARA LA EJECUCIÓN DEL PROGRAMA DE OPERACIÓN, MANTENIMIENTO PREVENTIVO Y CORRECTIVO, ASÍ COMO LA CALIBRACIÓN DE LOS ANALIZADORES Y EQUIPOS QUE CONFORMAN LA RED DE MONITOREO DE CALIDAD DEL AIRE DE BOGOTÁ.</t>
  </si>
  <si>
    <t>ADICIÓN Y PRÓRROGA AL CONTRATO N.167-2015 CUYO OBJETO ES: PRESTAR SERVICIOS PROFESIONALES PARA REALIZAR ACTIVIDADES DE APOYO AL CONTROL Y SEGUIMIENTO A LAS EMISIONES ATMOSFÉRICAS Y APOYO AL CONTROL DE FUENTES FIJAS EN EL DISTRITO CAPITAL</t>
  </si>
  <si>
    <t>ADICIÓN Y PRÓRROGA AL CONTRATO N. 241-2015 CUYO OBJETO ES: PRESTAR SUS SERVICIOS PROFESIONALES PARA DESARROLLAR ACTIVIDADES DE CONTROL Y SEGUIMIENTO A LAS FUENTES FIJAS DE EMISIONES ATMOSFERICAS EN EL DISTRITO CAPITAL</t>
  </si>
  <si>
    <t>ADICIÓN Y PRÓRROGA AL CONTRATO N. 258 -2015 CUYO OBJETO ES: PRESTAR SUS SERVICIOS PROFESIONALES PARA DESARROLLAR ACTIVIDADES DE CONTROL Y SEGUIMIENTO A LAS FUENTES FIJAS DE EMISIONES ATMOSFERICAS EN EL DISTRITO CAPITAL</t>
  </si>
  <si>
    <t>ADICIÓN Y PRÓRROGA AL CONTRATO N. 275-2015 CUYO OBJETO ES: PRESTAR SUS SERVICIOS PROFESIONALES PARA EFECTUAR ACTIVIDADES RELACIONADAS CON EL TRÁMITE DE ACTUACIONES ADMINISTRATIVAS DE CONTROL Y SEGUIMIENTO AMBIENTAL A LAS FUENTES FIJAS DE CONTAMINACIÓN ATMOSFÉRICA</t>
  </si>
  <si>
    <t>ADICIÓN Y PRÓRROGA AL CONTRATO N. 297-2015 CUYO OBJETO ES: PRESTAR SUS SERVICIOS PROFESIONALES PARA DESARROLLAR ACTIVIDADES DE CONTROL Y SEGUIMIENTO A LAS FUENTES FIJAS DE EMISIONES ATMOSFERICAS EN EL DISTRITO CAPITAL.</t>
  </si>
  <si>
    <t>ADICIÓN Y PRÓRROGA AL CONTRATO N. 149 - 2015 CUYO OBJETO ES: PRESTAR SUS SERVICIOS PROFESIONALES PARA APOYAR TÉCNICAMENTE LAS ACTIVIDADES DESARROLLADAS EN EL CONTROL DE EMISIONES A FUENTES MÓVILES</t>
  </si>
  <si>
    <t>ADICIÓN Y PRÓRROGA AL CONTRATO N. 153-2015 CUYO OBJETO ES: PRESTAR SUS SERVICIOS TECNICOS PARA REVISAR, DESENCRIPTAR, ANALIZAR Y VALIDAR LA INFORMACIÓN EN EL CONTROL A FUENTES MÓVILES</t>
  </si>
  <si>
    <t>ADICIÓN Y PRÓRROGA AL CONTRATO N. 237-2015 CUYO OBJETO ES:DESARROLLAR LAS ACTIVIDADES DE CAMPO CORRESPONDIENTES A LAS PRUEBAS DE OPACIDAD Y ANÁLISIS DE GASES EN EL PROGRAMA DE FUENTES MÓVILES PARA EL CONTROL DE FACTORES DE DETERIORO AMBIENTAL</t>
  </si>
  <si>
    <t>ADICIÓN Y PRÓRROGA AL CONTRATO N. 243-2015 CUYO OBJETO ES: PRESTAR SUS SERVICIOS PROFESIONALES PARA ADELANTAR EL ESTUDIO JURÍDICO DE LOS CONCEPTOS TÉCNICOS Y DEMÁS TRÁMITES Y/O EXPEDIENTES QUE LE SEAN ASIGNADOS RELACIONADOS CON FUENTES MÓVILES</t>
  </si>
  <si>
    <t>ADICIÓN Y PRORROGA AL CONTRATO N. 147-2015 CUYO OBJETO ES: PRESTAR SUS SERVICIOS PROFESIONALES PARA PROYECTAR LAS ACTUACIONES ADMINISTRATIVAS QUE ADELANTEN LOS PROCESOS PERMISIVOS O SANCIONATORIOS QUE SE ASIGNEN EN EL GRUPO DE RUIDO</t>
  </si>
  <si>
    <t>ADICIÓN Y PRORROGA AL CONTRATO N. 158-2015 CUYO OBJETO ES: PRESTAR SUS SERVICIOS PROFESIONALES APOYANDO TÉCNICAMENTE AL GRUPO DE RUIDO, EN LO RELACIONADO CON ATENCIÓN Y SEGUIMIENTO DE QUEJAS AL IGUAL QUE LAS ACTUACIONES TÉCNICAS RESULTANTES DEL CONTROL A LAS FUENTES EMISORAS DE RUIDO EVALUADAS</t>
  </si>
  <si>
    <t>ADICIÓN Y PRORROGA AL CONTRATO N. 161-2015 CUYO OBJETO ES: PRESTAR SUS SERVICIOS PROFESIONALES PARA REALIZAR TODAS LAS ACTIVIDADES RELACIONADAS CON EL SEGUIMIENTO Y CONTROL A FUENTES FIJAS GENERADORAS DE RUIDO.</t>
  </si>
  <si>
    <t>ADICIÓN Y PRÓRROGA AL CONTRATO N. 717-2015 CUYO OBJETO ES:PRESTAR LOS SERVICIOS PROFESIONALES PARA APOYAR CON EL DESARROLLO DE ACCIONES TENDIENTES A ESTRUCTURAR MEDIDAS COMPLEMENTARIAS AL PLAN DECENAL DE DESCONTAMINACIÓN DEL AIRE PARA BOGOTÁ, PARA EL FORTALECIMIENTO DEL SEGUIMIENTO Y CONTROL  A LAS FUENTES MÓVILES</t>
  </si>
  <si>
    <t>ADICIÓN Y PRÓRROGA AL CONTRATO N. 1320-2015 CUYO OBJETO ES: PRESTAR LOS SERVICIOS TÉCNICOS PARA APOYAR EL DESARROLLO DE ACCIONES PARA LA IMPLEMENTACIÓN DE MEDIDAS PRIORIZADAS Y COMPLEMENTARIAS DEL PLAN DECENAL DE DESCONTAMINACIÓN DEL AIRE PARA BOGOTÁ  PDDAB</t>
  </si>
  <si>
    <t xml:space="preserve">ADICIÓN Y PRÓRROGA AL CONTRATO 1324-2015 CUYO OBJETO ES: PRESTAR LOS SERVICIOS PROFESIONALES PARA APOYAR EL DESARROLLO DE ACCIONES TENDIENTES A ESTRUCTURAR MEDIDAS COMPLEMENTARIAS AL PLAN DECENAL DE DESCONTAMINACIÓN DEL AIRE PARA BOGOTÁ, PARA EL FORTALECIMIENTO DEL SEGUIMIENTO Y CONTROL A FUENTES DE EMISIÓN </t>
  </si>
  <si>
    <t>ADICIÓN Y PRÓRROGA AL CONTRATO 164-2015 CUYO OBJETO ES: PRESTAR SUS SERVICIOS PROFESIONALES PARA ADELANTAR EL ANÁLISIS DE LOS DATOS METEOROLOGICOS PROCEDENTES DE LA RMCAB Y APOYAR EN LA ELABORACIÓN DE LOS INFORMES RESPECTIVOS.</t>
  </si>
  <si>
    <t>ADICIÓN Y PRÓRROGA AL CONTRATO 178 -2015 CUYO OBJETO ES: PRESTAR SUS SERVICIOS PROFESIONALES PARA VALIDAR Y HACER EL SEGUIMIENTO A LOS DATOS GENERADOS POR LAS ESTACIONES DE LA RED DE MONITOREO DE CALIDAD DEL AIRE DE BOGOTÁ Y PARTICIPAR EN LA ELABORACION DE INFORMES RELACIONADOS CON SU OPERACIÓN.</t>
  </si>
  <si>
    <t>ADICIÓN Y PRÓRROGA DEL CONTRATO N. 319-2015 CUYO OBJETO ES:PRESTAR LOS SERVICIOS PROFESIONALES PARA REALIZAR LA EJECUCIÓN EN CAMPO  DEL PROGRAMA DE OPERACIÓN, CALIBRACIÓN, MANTENIMIENTO PREVENTIVO Y CORRECTIVO ASÍ COMO DE TODAS LAS ACTIVIDADES CONCERNIENTES A LA CORRECTA OPERACIÓN DE LOS ANALIZADORES Y EQUIPOS QUE CONFORMAN LA RED DE MONITOREO DE CALIDAD DEL AIRED E BOGOTÁ.</t>
  </si>
  <si>
    <t>ADICIÓN Y PRÓRROGA DEL CONTRATO 331-2015 CUYO OBJETO ES: PRESTAR LOS SERVICIOS PROFESIONALES PARA REALIZAR EL ANÁLISIS DE LOS DATOS PROCEDENTES DEL MONITOREO DE LAS TENDENCIAS DE LA CALIDAD DEL AIRE DE BOGOTÁ GENERADOS POR LAS ESTACIONES DE LA RED DE MONITOREO DE CALIDAD DEL AIRE DE BOGOTÁ (RMCAB)</t>
  </si>
  <si>
    <t>ADICIÓN Y PRÓRROGA DEL CONTRATO N. 335 CUYO OBJETO ES: PRESTAR LOS SERVICIOS PROFESIONALES PARA APOYAR EL PROCESO DE TRANSFERENCIA DE TECNOLOGÍA PARA LA PUESTA EN MARCHA DE LOS MODELOS DE CALIDAD DE AIRE Y METEOROLOGICOS DE BOGOTÁ</t>
  </si>
  <si>
    <t>ADICIÓN Y PRÓRROGA DEL CONTRATO N. 426-2015 CUYO OBJETO ES: PRESTAR SUS SERVICIOS PROFESIONALES PARA LIDERAR LA ARTICULACIÓN DEL MODELO DE CALIDAD DE AIRE DE BOGOTÁ, LA CAMPAÑA DE MONITOREO DE BLACK CARBON EN LA CIUDAD, LOS REGISTROS DE MONITOREO DE CONTAMINANTES CRITERIO DE LA RED DE MONITOREO DE CALIDAD DE AIRE DE BOGOTÁ Y LA FORMULACIÓN DE INDICADORES PARA EL SISTEMA DE ALERTAS TEMPRANAS AMBIENTALES DE BOGOTÁ</t>
  </si>
  <si>
    <t>ADICIÓN Y PRÓRROGA AL CONTRATO N. 607-2015 CUYO OBJETO ES: PRESTAR SUS SERVICIOS PERSONALES PARA DHACER VISITAS DE CONTROL A LAS FUENTES FIJAS DE EMISIONES ATMOSFERICAS EN EL DISTRIO CAPITAL</t>
  </si>
  <si>
    <t>ADICIÓN Y PRÓRROGA AL CONTRATO N. 516-2015 CUYO OBJETO ES: PRESTAR SUS SERVICIOS PROFESIONALES PARA DESARROLLAR ACTIVIDADES DE CONTROL Y SEGUIMIENTO A LAS FUENTES FIJAS DE EMISIONES ATMOSFERICAS EN EL DISTRITO CAPITAL</t>
  </si>
  <si>
    <t>ADICIÓN Y PRÓRROGA AL CONTRATO N. 556-2015 CUYO OBJETO ES: PRESTAR SUS SERVICIOS PROFESIONALES PARA DESARROLLAR ACTIVIDADES DE CONTROL Y SEGUIMIENTO A LAS FUENTES FIJAS DE EMISIONES ATMOSFERICAS EN EL DISTRITO CAPITAL</t>
  </si>
  <si>
    <t>ADICIÓN Y PRÓRROGA AL CONTRATO N. 609-2015 CUYO OBJETO ES: PRESTAR SUS SERVICIOS PROFESIONALES PARA DESARROLLAR ACTIVIDADES DE CONTROL Y SEGUIMIENTO A LAS FUENTES FIJAS DE EMISIONES ATMOSFERICAS EN EL DISTRITO CAPITAL</t>
  </si>
  <si>
    <t>ADICIÓN Y PRÓRROGA AL CONTRATO N. 574-2015 CUYO OBJETO ES: PRESTAR SUS SERVICIOS PROFESIONALES PARA APOYAR EL TRAMITE DE LAS ACTUACIONES JURIDICAS DE SEGUIMIENTO AMBIENTAL DE LAS FUENTES FIJAS DE CONTAMINACIÓN ATMOSFERICA</t>
  </si>
  <si>
    <t>ADICIÓN Y PRÓRROGA AL CONTRATO N. 638-2015 CUYO OBJETO ES: PRESTAR SUS SERVICIOS PROFESIONALES PARA REALIZAR  ACTIVIDADES  DE EVALUACIÓN, CONTROL Y SEGUIMIENTO A  LAS ACTIVIDADES RELACIONADAS CON EL CONTROL Y SEGUIMIENTO DE LAS FUENTES FIJAS DE EMISIONES ATMOSFERICAS EN LA CIUDAD DE BOGOTÁ D.C</t>
  </si>
  <si>
    <t>ADICIÓN Y PRÓRROGA AL CONTRATO N. 694-2015 CUYO OBJETO ES: PRESTAR SUS SERVICIOS PROFESIONALES PARA ORIENTAR LAS ACTIVIDADES RELACIONADAS CON EL CONTROL Y SEGUIMIENTO A FUENTES FIJAS GENERADORAS DE  EMISIONES ATMOSFERICAS</t>
  </si>
  <si>
    <t>ADICIÓN Y PRÓRROGA AL CONTRATO N. 244-2015 CUYO OBJETO ES:PRESTAR SUS SERVICIOS PROFESIONALES PARA EJECUTAR LAS ACTIVIDADES DE CAMPO CORRESPONDIENTES A LAS PRUEBAS DE OPACIDAD Y ANÁLISIS DE GASES EN EL CONTROL DE FACTORES DE DETERIORO AMBIENTAL DEL GRUPO FUENTES MÓVILES</t>
  </si>
  <si>
    <t>ADICIÓN Y PRÓRROGA AL CONTRATO N. 250-2015 CUYO OBJETO ES: DESARROLLAR LAS ACTIVIDADES DE CAMPO CORRESPONDIENTES A LAS PRUEBAS DE OPACIDAD Y ANÁLISIS DE GASES EN EL PROGRAMA DE FUENTES MÓVILES PARA EL CONTROL DE FACTORES DE DETERIORO AMBIENTAL</t>
  </si>
  <si>
    <t>ADICIÓN Y PRÓRROGA AL CONTRATO N. 251-2015 CUYO OBJETO ES: DESARROLLAR LAS ACTIVIDADES DE CAMPO CORRESPONDIENTES A LAS PRUEBAS DE OPACIDAD Y ANÁLISIS DE GASES EN EL PROGRAMA DE FUENTES MÓVILES PARA EL CONTROL DE FACTORES DE DETERIORO AMBIENTAL</t>
  </si>
  <si>
    <t>ADICIÓN Y PRÓRROGA AL CONTRATO N. 263-2015 CUYO OBJETO ES: PRESTAR LOS SERVICIOS PROFESIONALES PARA AUDITAR, CONTROLAR Y HACER SEGUIMIENTO A LAS ORGANIZACIONES QUE REALIZAN MEDICIÓN DE EMISIONES VEHICULARES</t>
  </si>
  <si>
    <t>ADICIÓN Y PRÓRROGA AL CONTRATO N. 300-2015 CUYO OBJETO ES: PRESTAR LOS SERVICIOS PROFESIONALES PARA AUDITAR, CONTROLAR Y HACER SEGUIMIENTO A LAS ORGANIZACIONES QUE REALIZAN MEDICIÓN DE EMISIONES VEHICULARES</t>
  </si>
  <si>
    <t>ADICIÓN Y PRÓRROGA AL CONTRATO N. 537-2015 CUYO OBJETO ES: REALIZAR LOS REQUERIMIENTOS A LOS VEHÍCULOS CON EMISIONES VISIBLES EN EL PROGRAMA DE CONTROL DE EMISIONES A FUENTES MÓVILES</t>
  </si>
  <si>
    <t>ADICIÓN Y PRÓRROGA AL CONTRATO N. 541-2015 CUYO OBJETO ES: PRESTAR SUS SERVICIOS PROFESIONALES PARA REALIZAR LA SUPERVISIÓN DE CAMPO DE LOS OPERATIVOS DE CONTROL AMBIENTAL, EN EL PROGRAMA DE AUTORREGULACIÓN AMBIENTAL QUE INVOLUCREN EL USO DE UNIDADES MÓVILES OPERADAS POR LA SDA</t>
  </si>
  <si>
    <t>ADICIÓN Y PRÓRROGA AL CONTRATO N. 550-2015 CUYO OBJETO ES: DESARROLLAR TODAS LAS ACTIVIDADES RELACIONADAS CON EL CONTROL Y SEGUIMIENTO AL INVENTARIO Y MANTENIMIENTO DE LOS EQUIPOS EN EL PROGRAMA DE MONITOREO Y CONTROL DE EMISIONES</t>
  </si>
  <si>
    <t>ADICIÓN Y PRÓRROGA AL CONTRATO N. 553-2015 CUYO OBJETO ES:DESARROLLAR  LAS ACTIVIDADES DE CAMPO CORRESPONDIENTES A LAS PRUEBAS DE OPACIDAD Y ANÁLISIS DE GASES EN EL PROGRAMA DE FUENTES MÓVILES PARA EL CONTROL DE FACTORES DE DETERIORO AMBIENTAL</t>
  </si>
  <si>
    <t>ADICIÓN Y PRÓRROGA AL CONTRATO N. 543-2015 CUYO OBJETO ES: PRESTAR SUS SERVICIOS PROFESIONALES PARA APOYAR EL CONTROL DE EMISIONES Y ACTIVIDADES RELACIONADAS CON EL PROGRAMA DE EVALUACIÓN, CONTROL Y SEGUIMIENTO A FUENTES MÓVILES</t>
  </si>
  <si>
    <t>ADICIÓN Y PRÓRROGA AL CONTRATO N. 555-2015 CUYO OBJETO ES: APOYAR EL DESARROLLO DE LAS ACTIVIDADES DE CAMPO CORRESPONDIENTES A LAS PRUEBAS DE OPACIDAD Y ANÁLISIS DE GASES EN EL PROGRAMA DE FUENTES MÓVILES</t>
  </si>
  <si>
    <t>ADICIÓN Y PRÓRROGA AL CONTRATO 577-2015 CUYO OBJETO ES:PRESTAR LOS SERVICIOS PROFESIONALES PARA AUDITAR, CONTROLAR Y HACER SEGUIMIENTO A LAS ORGANIZACIONES QUE REALIZAN MEDICIÓN DE EMISIONES VEHICULARES</t>
  </si>
  <si>
    <t>ADICIÓN Y PRÓRROGA AL CONTRATO N.580-2015 CUYO OBJETO ES: PRESTAR SUS SERVICIOS PROFESIONALES PARA EJECUTAR LAS ACTIVIDADES DE CAMPO CORRESPONDIENTES A LAS PRUEBAS DE OPACIDAD Y ANÁLISIS DE GASES EN EL CONTROL DE FACTORES DE DETERIORO AMBIENTAL DEL GRUPO FUENTES MÓVILES</t>
  </si>
  <si>
    <t>ADICIÓN Y PRÓRROGA AL CONTRATO N. 616-2015 CUYO OBJETO ES: PRESTAR SUS SERVICIOS PROFESIONALES PARA EJECUTAR LAS ACTIVIDADES DE CAMPO CORRESPONDIENTES A LAS PRUEBAS DE OPACIDAD Y ANÁLISIS DE GASES EN EL CONTROL DE FACTORES DE DETERIORO AMBIENTAL DEL GRUPO FUENTES MÓVILES</t>
  </si>
  <si>
    <t>ADICIÓN Y PRÓRROGA AL CONTRATO N. 657 - 2015 CUYO OBJETO ES:PRESTAR SUS SERVICIOS PERSONALES PARA REALIZAR EL IMPULSO PROCESAL A LOS TRAMITES JURIDICOS ASIGNADOS AL GRUPO DE FUENTES MOVILES</t>
  </si>
  <si>
    <t>ADICIÓN Y PRÓRROGA AL CONTRATO N. 721-2015 CUYO OBJETO ES: DESARROLLAR LAS ACTIVIDADES DE APOYO TÉCNICO EN EL PROGRAMA DE CONTROL DE EMISIONES POR FUENTES MÓVILES</t>
  </si>
  <si>
    <t>ADICIÓN Y PRÓRROGA AL CONTRATO 752-2015 CUYO OBJETO ES: DESARROLLAR LAS ACTIVIDADES CORRESPONDIENTES A LAS PRUEBAS DE OPACIDAD Y ANÁLISIS DE GASES, SEGUIMIENTO A ENSAMBLADORES Y REPRESENTANTES DE MARCA Y SEGUIMIENTO A LAS PRUEBAS DE OPACIDAD EN LAS EMPRESAS DE TRANSPORTE EN EL PROGRAMA DE CONTROL DE EMISIONES A FUENTES MÓVILES.</t>
  </si>
  <si>
    <t xml:space="preserve">ADICIÓN Y PRÓRROGA AL CONTRATO N. 1325-2015 CUYO OBJETO ES: PRESTAR SUS SERVICIOS PROFESIONALES PARA APOYAR EL CONTROL DE EMISIONES Y ACTIVIDADES RELACIONADAS CON EL PROGRAMA DE EVALUACIÓN, CONTROL Y SEGUIMIENTO A FUENTES MÓVILES </t>
  </si>
  <si>
    <t>ADICIÓN Y PRÓRROGA AL CONTRATO N.853-2015 CUYO OBJETO ES:PRESTAR SUS SERVICIOS PROFESIONALES PARA REVISAR Y PROYECTAR LAS ACTUACIONES ADMINISTRATIVAS QUE SE ADELANTAN EN LOS PROCESOS PERMISIVOS RELACIONADOS CON FUENTES MOVILES</t>
  </si>
  <si>
    <t>ADICIÓN Y PRÓRROGA AL CONTRATO N. 218-2015 CUYO OBJETO ES: PRESTAR SUS SERVICIOS DE APOYO PARA REALIZAR ACTIVIDADES ASOCIADAS AL MANEJO DE DOCUMENTOS EN EL TRAMITE DE LAS ACTUACIONES ADMINISTRATIVAS DEL GRUPO DE FUENTES MOVILES.</t>
  </si>
  <si>
    <t>ADICIÓN Y PRÓRROGA AL CONTRATO N. 184 - 2015 CUYO OBJETO ES: PRESTAR SUS SERVICIOS PROFESIONALES PARA REALIZAR EL CONTROL DE EMISIONES Y ACTIVIDADES RELACIONADAS CON EL PROGRAMA DE EVALUACIÓN, CONTROL Y SEGUIMIENTO A FUENTES MÓVILES</t>
  </si>
  <si>
    <t>ADICIÓN Y PRÓRROGA AL CONTRATO N. 368-2015 CUYO OBJETO ES: PRESTAR SUS SERVICIOS PROFESIONALES PARA APOYAR EL CONTROL DE EMISIONES Y ACTIVIDADES RELACIONADAS CON EL PROGRAMA DE EVALUACIÓN, CONTROL Y SEGUIMIENTO A FUENTES MÓVILES</t>
  </si>
  <si>
    <t>ADICIÓN Y PRÓRROGA AL CONTRATO N. 211-2015 CUYO OBJETO ES: PRESTAR SUS SERVICIOS PERSONALES PARA REALIZAR ACTIVIDADES ASOCIADAS AL MANEJO Y CLASIFICACION DE LOS DOCUMENTOS EN EL TRAMITE DE LAS ACTUACIONES ADMINISTRATIVAS DEL GRUPO DE PUBLICIDAD EXTERIOR VISUAL</t>
  </si>
  <si>
    <t>ADICIÓN Y PRÓRROGA DEL CONTRATO N. 150-2015 CUYO OBJETO ES: PRESTAR SUS SERVICIOS PROFESIONALES PARA EFECTUAR LA REVISIÓN DE CONCEPTOS TÉCNICOS, REGISTROS, REQUERIMIENTOS Y DEMÁS PRODUCTOS DEL GRUPO DE PUBLICIDAD EXTERIOR VISUAL.</t>
  </si>
  <si>
    <t>ADICIÓN Y PRÓRROGA DEL CONTRATO N. 192-2015 CUYO OBJETO ES: PRESTAR SUS SERVICIOS PROFESIONALES PARA REALIZAR EVALUACION, CONTROL Y SEGUIMIENTO TÈCNICO, ESTRUCTURAL Y URBANISTICO, A LAS VALLAS COMERCIALES Y DEMAS ELEMENTOS DE PUBLICIDAD EXTERIOR VISUAL</t>
  </si>
  <si>
    <t>ADICIÓN Y PRÓRROGA AL CONTRATO N. 205-2015 CUYO OBJETO ES: PRESTAR SUS SERVICIOS PROFESIONALES PARA APOYAR LA REVISIÓN DE CONCEPTOS TECNICOS Y REQUERIMIENTOS ENMARCADOS DENTRO DE LA REALIZACIÓN DE CONVENIOS Y CONTRATOS RELACIONADOS CON PUBLICIDAD EXTERIOR VISUAL</t>
  </si>
  <si>
    <t>ADICIÓN Y PRÓRROGA AL CONTRATO N 217-2015 CUYO OBJETO ES: PRESTAR SUS SERVICIOS PERSONALES PARA REALIZAR EL PROCESO DE CLASIFICACION, MANEJO Y ADMINISTRACIÓN DE LOS DOCUMENTOS GENERADOS DE LAS ACTUACIONES TÉCNICAS Y DEMAS ACTIVIDADES RELACIONADAS CON LOS TRÁMITES DE PUBLICIDAD EXTERIOR VISUAL</t>
  </si>
  <si>
    <t>ADICIÓN Y PRÓRROGA AL CONTRATO N. 220-2015 CUYO OBJETO ES: PRESTAR SUS SERVICIOS PROFESIONALES PARA APOYAR TECNICAMENTE LAS LABORES DE CONTROL Y SEGUIMIENTO EN MATERIA DE PUBLICIDAD EXTERIOR VISUAL</t>
  </si>
  <si>
    <t>ADICIÓN Y PRÓRROGA DEL CONTRATO N. 259-2015 CUYO OBJETO ES: PRESTAR SUS SERVICIOS PROFESIONALES PARA REALIZAR CONTROL, SEGUIMIENTO Y APOYO A LA INFORMACIÓN GENERADA DE LOS TRÁMITES RELACIONADOS CON PUBLICIDAD EXTERIOR VISUAL</t>
  </si>
  <si>
    <t>ADICIÓN Y PRÓRROGA AL CONTRATO DE PRESTACIÓN DE SERVICIOS 298-2015 CUYO OBJETO ES: PRESTAR SUS SERVICIOS PROFESIONALES PARA REVISAR LAS ACTUACIONES ADMINISTRATIVAS EN LOS PROCESOS PERMISIVOS YO SANVIONATORIOS Y DEMAS ASUNTOS JURIDICOS QUE LE SEAN ENCOMENDADOS EN MATERIA DE PUBLICIDAD EXTERIOR VISUAL</t>
  </si>
  <si>
    <t>ADICIÓN Y PRÓRROGA DEL CONTRATO N. 344-2015 CUYO OBJETO ES: PRESTAR LOS SERVICIOS PROFESIONALES PARA REALIZAR LA EVALUACIÓN, CONTROL, SEGUIMIENTO Y APOYO A LA REVISION DE LOS TRÀMITES RELACIONADOS CON PUBLICIDAD EXTERIOR VISUAL</t>
  </si>
  <si>
    <t>ADICIÓN Y PRÓRROGA DEL CONTRATO N. 357-2015 CUYO OBJETO ES: PRESTAR SUS SERVICIOS PROFESIONALES PARA REALIZAR LA EVALUACIÓN TÉCNICA RESPECTO A LAS SOLICITUDES DE REGISTRO, CONTROL Y SEGUIMIENTO  A LOS ELEMENTOS DE PUBLICIDAD EXTERIOR VISUAL.</t>
  </si>
  <si>
    <t>ADICIÓN Y PRÓRROGA AL CONTRATO N. 382-2015 CUYO OBJETO ES: PRESTAR SUS SERVICIOS PROFESIONALES PARA REALIZAR LAS ACTIVIDADES DE EVALUACIÓN TÉCNICA A LAS SOLICITUDES DE REGISTRO, CONTROL Y SEGUIMIENTO A LOS ELEMENTOS DE PUBLICIDAD EXTERIOR VISUAL</t>
  </si>
  <si>
    <t>ADICIÓN Y PRÓRROGA AL CONTRATO N. 383-2015 CUYO OBJETO ES: PRESTAR SUS SERVICIOS PROFESIONALES PARA REALIZAR LA EVALUACIÓN TÉCNICA RESPECTO A LAS SOLICITUDES DE REGISTRO, CONTROL Y SEGUIMIENTO  A LOS ELEMENTOS DE PUBLICIDAD EXTERIOR VISUAL</t>
  </si>
  <si>
    <t>ADICIÓN Y PRÓRROGA DEL CONTRATO N. 409-2015 CUYO OBJETO ES: PRESTAR SUS SERVICIOS PROFESIONALES PARA ADELANTAR ACTIVIDADES RELACIONADAS CON EL IMPULSO PROCESAL A LOS TRAMITES ADMINISTRATIVOS, PERMISIVOS Y SANCIONATORIOS EN MATERIA DE PUBLICIDAD EXTERIOR VISUAL.</t>
  </si>
  <si>
    <t>ADICIÓN Y PRÓRROGA AL CONTRATO N. 427-2015 CUYO OBJETO ES: PRESTAR SUS SERVICIOS PROFESIONALES PARA REALIZAR LA EVALUACIÓN TÉCNICA, ESTRUCTURAL Y URBANISTICA DE LAS SOLICITUDES DE REGISTRO DE VALLAS COMERCIALES Y DEMAS ELEMENTOS DE PUBLICIDAD EXTERIOR VISUAL</t>
  </si>
  <si>
    <t>ADICIÓN Y PRÓRROGA AL CONTRATO N. 428-2015 CUYO OBJETO ES: PRESTAR LOS SERVICIOS PROFESIONALES PARA REALIZAR LA EVALUACION TÉCNICA, ESTRUCTURAL Y URBANISTICA DE LAS SOLICITUDES DE REGISTRO DE VALLAS COMERCIALES Y DEMAS ELEMENTOS DE PUBLICIDAD EXTERIOR VISUAL</t>
  </si>
  <si>
    <t>ADICIÓN Y PRÓRROGA AL CONTRATO N. 433-2015 CUYO OBJETO ES: PRESTAR SUS SERVICIOS PROFESIONALES PARA REALIZAR LAS ACTIVIDADES DE EVALUACIÓN TÉCNICA A LAS SOLICITUDES DE REGISTRO, CONTROL Y SEGUIMIENTO A LOS ELEMENTOS DE PUBLICIDAD EXTERIOR VISUAL.</t>
  </si>
  <si>
    <t>ADICIÓN Y PRÓRROGA AL CONTRATO N. 437-2015 CUYO OBJETO ES: PRESTAR SUS SERVICIOS PERSONALES, PARA REALIZAR VISITAS DE CONTROL Y SEGUIMIENTO A ESTABLECIMIENTOS COMERCIALES, CON EL FIN DE LEGALIZAR LOS ELEMENTOS DE PUBLICIDAD EXTERIOR VISUAL</t>
  </si>
  <si>
    <t>ADICIÓN Y PRÓRROGA AL CONTRATO N. 439-2015 CUYO OBJETO ES: PRESTAR SUS SERVICIOS PROFESIONALES PARA REALIZAR LAS ACTIVIDADES DE EVALUACIÓN TÉCNICA A LAS SOLICITUDES DE REGISTRO, CONTROL Y SEGUIMIENTO A LOS ELEMENTOS DE PUBLICIDAD EXTERIOR VISUAL</t>
  </si>
  <si>
    <t>ADICIÓN Y PRÓRROGA AL CONTRATO N. 488-2015 CUYO OBJETO ES: PRESTAR SUS SERVICIOS PROFESIONALES PARA REALIZAR LA EVALUACIÓN TÉCNICA RESPECTO A LAS SOLICITUDES DE REGISTRO, CONTROL Y SEGUIMIENTO  A LOS ELEMENTOS DE PUBLICIDAD EXTERIOR VISUAL</t>
  </si>
  <si>
    <t>ADICIÓN Y PRÓRROGA AL CONTRATO N. 499-2015 CUYO OBJETO ES: PRESTAR SUS SERVICIOS PERSONALES PARA REALIZAR EL PROCESO DE CLASIFICACIÓN MANEJO TRAMITE Y ADMINISTRACIÓN DE LOS DOCUMENTOS GENERADOS DE LAS ACTUACIONES TÉCNICAS Y JURIDICAS Y DEMAS ACTIVIDADES RELACIONADAS CON LOS TRÁMITES DE PUBLICIDAD EXTERIOR VISUAL.</t>
  </si>
  <si>
    <t>ADICIÓN Y PRÓRROGA No 1 AL CONTRATO DE PRESTACIÓN DE SERVICIOS 503 CUYO OBJETO ES: PRESTAR SUS SERVICIOS PROFE SIONALES PARA ORIENTAR Y REVISAR LAS ACTUACIONES JURIDICO ADMINISTRATIVAS EN LOS PROCESOS PERMISIVOS O SANCIONATORIOS Y DEMAS ASUNTOS , EN MATERIA DE PUBLICIDAD EXTERIOR VISUAL</t>
  </si>
  <si>
    <t>ADICIÓN Y PRÓRROGA AL CONTRATO N. 509-2015 CUYO OBJETO ES: PRESTAR SUS SERVICIOS PROFESIONALES PARA APOYAR LA GEOREFERENCIACIÓN Y SEGUIMIENTO DE VALLAS COMERCIALES Y DEMÁS ELEMENTOS DE PUBLICIDAD EXTERIOR VISUAL, EN EL DISTRITO CAPITAL</t>
  </si>
  <si>
    <t>ADICIÓN Y PRÓRROGA AL CONTRATO N. 524-2015 CUYO OBJETO ES: PRESTAR SUS SERVICIOS PROFESIONALES PARA REALIZAR LA EVALUACIÓN TECNICA RESPECTO A LAS SOLICITUDES DE REGISTRO,CONTROL Y SEGUIMIENTO A LOS ELEMENTOS DE PUBLICIDAD EXTERIOR VISUAL</t>
  </si>
  <si>
    <t>ADICIÓN Y PRÓRROGA AL CONTRATO N. 576-2015 CUYO OBJETO ES: PRESTAR SUS SERVICIOS PROFESIONALES PARA PROYECTAR LAS ACTUACIONES JURIDICAS QUE LE SEAN ENCOMENDADAS, EN MATERIA DE LEGALIZACIÓN  DE PUBLICIDAD EXTERIOR VISUAL.</t>
  </si>
  <si>
    <t>ADICIÓN Y PRÓRROGA AL CONTRATON. 619-2015 CUYO OBJETO ES: PRESTAR SUS SERVICIOS PROFESIONALES PARA REALIZAR LA EVALUACIÓN TÉCNICA, ESTRUCTURAL Y URBANISTICA DE LAS SOLICITUDES DE REGISTRO DE VALLAS COMERCIALES Y DEMAS ELEMENTOS DE PUBLICIDAD EXTERIOR VISUAL</t>
  </si>
  <si>
    <t>ADICIÓN Y PRÓRROGA AL CONTRATO N. 662-2015 CUYO OBJETO ES: PRESTAR SUS SERVICIOS PROFESIONALES PARA APOYAR ORIENTAR Y MONITOREAR  LOS CONCEPTOS TÉCNICOS, REFERENTES A VALLAS TUBULARES  DEL GRUPO DE PUBLICIDAD EXTERIOR VISUAL.</t>
  </si>
  <si>
    <t>ADICIÓN Y PRÓRROGA 2 AL CONTRATO N. 679-2015 CUYO OBJETO ES: PRESTAR  SUS SERVICIOS PERSONALES PARA REALIZAR  LA EVALUACIÓN DE TRÁMITES  RELACIONADOS CON PUBLICIDAD EXTERIOR VISUAL, POR MEDIO DE VISITAS DE CONTROL Y SEGUIMIENTO</t>
  </si>
  <si>
    <t>ADICIÓN Y PRÓRROGA AL CONTRATO N. 727-2015 CUYO OBJETO ES: PRESTAR SUS SERVICIOS PROFESIONALES PARA PROYECTAR LOS ACTOS ADMINISTRATIVOS  EN LOS PROCESOS PERMISIVOS Y/O SANCIONATORIOS Y DEMAS ASUNTOS JURIDICOS QUE LE SEAN ENCOMENDADOS, EN MATERIA DE LEGALIZACIÓN DE ELEMENTOS DE PUBLICIDAD EXTERIOR VISUAL</t>
  </si>
  <si>
    <t xml:space="preserve">ADICIÓN Y PRÓRROGA DEL CONTRATO N. 589 -2015 CUYO OBJETO ES: PRESTAR SUS SERVICIOS PROFESIONALES PARA EFECTUAR LA REVISIÓN DE CONCEPTOS TÉCNICOS,  REQUERIMIENTOS Y DEMÁS PRODUCTOS RELACIONADOS  CON  TRÁMITES DE VALLAS TUBULARES </t>
  </si>
  <si>
    <t>ADICIÓN Y PRÓRROGA AL CONTRATO DE PRESTACIÓN DE SERVICIOS 1056-2015 CUYO OBJETO ES: PRESTAR SUS SERVICIOS PROFESIONALES PARA PROYECTAR LOS ACTOS ADMINISTRATIVOS QUE LE SENA ENCOMENDADOS EN EL TEMA DE PUBLICIDAD EXTERIOPR VISUAL</t>
  </si>
  <si>
    <t>ADICIÓN Y PRÓRROGA AL CONTRATO DE PRESTACIÓN DE SERVICIOS 1058-2015 CUYO OBJETO ES: PRESTAR SUS SERVICIOS PROFESIONALES PARA PROYECTAR LOS ACTOS ADMINISTRATIVOS QUE LE SENA ENCOMENDADOS EN EL TEMA DE PUBLICIDAD EXTERIOPR VISUAL</t>
  </si>
  <si>
    <t>ADICIÓN Y PRÓRROGA AL CONTRATO DE PRESTACIÓN DE SERVICIOS 1059-2015 CUYO OBJETO ES: PRESTAR SUS SERVICIOS PROFESIONALES PARA PROYECTAR LOS ACTOS ADMINISTRATIVOS QUE LE SENA ENCOMENDADOS EN EL TEMA DE PUBLICIDAD EXTERIOPR VISUAL</t>
  </si>
  <si>
    <t>ADICIÓN Y PRÓRROGA AL CONTRATO N 1060 -2015 CUYO OBJETO ES: PRESTAR SUS SERVICIOS PROFESIONALES PARA PROYECTAR LOS ACTOS ADMINISTRATIVOS QUE LE SEAN ENCOMENDADOS EN EL TEMA DE PUBLICIDAD EXTERIOR VISUAL</t>
  </si>
  <si>
    <t>ADICIÓN Y PRÓRROGA AL CONTRATO DE PRESTACIÓN DE SERVICIOS 1062-2015 CUYO OBJETO ES: PRESTAR SUS SERVICIOS PROFESIONALES PARA PROYECTAR LOS ACTOS ADMINISTRATIVOS QUE LE SENA ENCOMENDADOS EN EL TEMA DE PUBLICIDAD EXTERIOPR VISUAL</t>
  </si>
  <si>
    <t>ADICIÓN Y PRÓRROGA AL CONTRATO DE PRESTACIÓN DE SERVICIOS 1076-2015 CUYO OBJETO ES: PRESTAR SUS SERVICIOS PROFESIONALES PARA REALIZAR LA EVALUACIÓN TÉCNICA RESPECTO A LAS SOLICITUDES DE REGISTRO, CONTROL Y SEGUIMIENTO A LOS ELEMENTOS DE PUBLICIDAD EXTERIOR VISUAL</t>
  </si>
  <si>
    <t>ADICIÓN Y PRÓRROGA  No 1 AL CONTRATO DE PRESTACIÓN DE SERVICIOS 683 CUYO OBJETO ES: PRESTAR SUS SERVICIOS PROFESIONALES PARA REALIZAR AC TIVIDADES DE EVALUACIÓN TECNICA A LAS SOLICITUDES DE REGISTRO , CONTROL Y SEGUIMIENTO A LOS ELEMENTOS DE PUBLICIDAD EXTERIOR VISUAL</t>
  </si>
  <si>
    <t>ADICIÓN Y PRÓRROGA AL CONTRATO DE PRESTACIÓN DE SERVICIOS 1086-2015 CUYO OBJETO ES: PRESTAR SUS SERVICIOS PROFESIONALES PARA REALIZAR LA EVALUACIÓN TÉCNICA, ESTRUCTURAL Y URBANISTICA DE LAS SOLICITUDES DE REGISTRO DE VALLAS COMERCIALES Y DEMÁS ELEMENTOS DE PUBLICIDAD EXTERIOR VISUAL</t>
  </si>
  <si>
    <t>ADICIÓN Y PRÓRROGA AL CONTRATO N. 1109-2015 CUYO OBJETO ES: PRESTAR SUS SERVICIOS DE APOYO PARA REALIZAR EL PROCESO DE CLASIFICACION DE LOS DOCUMENTOS GENERADOS DE LAS ACTUACIONES TECNICAS Y DEMAS ACTIVIDADES RELACIONADAS CON LOS TRAMITES DE PUBLICIDAD EXTERIOR VISUAL.</t>
  </si>
  <si>
    <t>ADICIÓN Y PRÓRROGA AL CONTRATO DE PRESTACIÓN DE SERVICIOS N 1111 -2015 CUYO OBJETO ES: PRESTAR SUS SERVICIOS PROFESIONALES PARA REVISAR LAS ACTUACIONES ADMINISTRATIVAS EN LOS PROCESOS PERMISIVOS Y DEMAS ASUNTOS JURIDICOS QUE LE SEAN ENCOMENDADOS EN MATERIA DE PUBLICIDAD EXTERIOR VISUAL</t>
  </si>
  <si>
    <t>ADICIÓN Y PRÓRROGA AL CONTRATO DE PRESTACIÓN DE SERVICIOS N 1127 -2015 CUYO OBJETO ES: PRESTAR SUS SERVICIOS PROFESIONALES PARA REALIZAR LA EVALUACIÓN TÉCNICA RESPECTO A LAS SOLICITUDES DE REGISTRO, CONTROL Y SEGUIMIENTO A LOS ELEMENTOS DE PUBLICIDAD EXTERIOR VISUAL</t>
  </si>
  <si>
    <t>ADICIÓN Y PRÓRROGA AL CONTRATO DE PRESTACIÓN DE SERVICIOS 947-2015 CUYO OBJETO ES: PRESTAR SUS SERVICIOS PROFESIONALES PARA ADELANTAR ACTIVIDADES RELACIONADAS CON EL IMPULSO PROCESAL A LOS TRÁMITES ADMINISTRATIVOS, PERMISIVOS Y SANCIONATORIOS EN MATERIA DE PUBLICIDAD EXTERIOR VISUAL</t>
  </si>
  <si>
    <t>ADICIÓN Y PRÓRROGA AL CONTRATO N. 1141-2015 CUYO OBJETO ES: PRESTAR SUS SERVICIOS PROFESIONALES PARA REVISAR LAS ACTUACIONES ADMINISTRATIVAS EN LOS PROCESOS PERMISIVOS Y DEMAS ASUNTOS JURIDICOS QUE LE SEAN ENCOMENDADOS, EN MATERIA DE PUBLICIDAD EXTERIOR VISUAL</t>
  </si>
  <si>
    <t>ADICION Y PRORROGA AL CONTRATO N. 377-2015 CUYO OBJETO ES: PRESTAR SUS SERVICIOS PERSONALES PARA APOYAR LAS ACCIONES DE  CONTROL Y SEGUIMIENTO  A LOS ELEMENTOS DE PUBLICIDAD EXTERIOR VISUAL ILEGAL</t>
  </si>
  <si>
    <t>ADICION Y PRORROGA AL CONTRATO N. 523-2015 CUYO OBJETO ES: PRESTAR SUS SERVICIOS PERSONALES PARA REALIZAR EL PROCESO DE CLASIFICACIÓN, MANEJO Y ADMINISTRACIÓN DE LOS DOCUMENTOS GENERADOS DE LAS ACTUACIONES TÉCNICAS Y DEMAS ACTIVIDADES RELACIONADAS CON LOS TRÁMITES DE PUBLICIDAD EXTERIOR VISUAL</t>
  </si>
  <si>
    <t>ADICIÓN Y PRORROGA AL CONTRATO N. 170-2015 CUYO OBJETO ES: PRESTAR SUS SERVICIOS PERSONALES PARA REALIZAR EL PROCESO DE CLASIFICACIÓN MANEJO TRAMITE Y ADMINISTRACION DE LOS DOCUMENTOS GENERADOS DE LAS ACTUACIONES TÉCNICAS Y DEMAS ACTIVIDADES RELACIONADAS CON LOS TRÁMITES DE RUIDO</t>
  </si>
  <si>
    <t>ADICIÓN Y PRORROGA AL CONTRATO N. 173-2015 CUYO OBJETO ES: PRESTAR SUS SERVICIOS PROFESIONALES PARA DESARROLLAR ACTIVIDADES RELACIONADAS CON EL MONITOREO, SEGUIMIENTO Y CONTROL A FUENTES FIJAS GENERADORAS DE RUIDO</t>
  </si>
  <si>
    <t>ADICIÓN Y PRORROGA AL CONTRATON. 181-2015 CUYO OBJETO ES: PRESTAR SUS SERVICIOS PROFESIONALES PARA APOYAR EL SEGUIMIENTO DE LAS ACTUACIONES TECNICAS SOBRE FUENTES FIJAS GENERADORAS DE RUIDO</t>
  </si>
  <si>
    <t>ADICIÓN Y PRORROGA AL CONTRATO N. 185-2015 CUYO OBJETO ES: PRESTAR SUS SERVICIOS PROFESIONALES PARA APOYAR, ORIENTAR Y CONCEPTUAR JURÍDICAMENTE LOS TRAMITES Y ACTUACIONES ADMINISTRATIVAS DE IMPULSO PROCESAL EN LO PERMISIVO Y/O SANCIONATORIO EN EL GRUPO DE RUIDO.</t>
  </si>
  <si>
    <t>ADICIÓN Y PRORROGA AL CONTRATO N 194- 2015 CUYO OBJETO ES: PRESTAR SUS SERVICIOS PROFESIONALES PARA DESARROLLAR ACTIVIDADES RELACIONADAS CON EL MONITOREO, SEGUIMIENTO Y CONTROL A FUENTES FIJAS GENERADORAS DE RUIDO</t>
  </si>
  <si>
    <t>ADICIÓN Y PRORROGA AL CONTRATO N. 195-2015 CUYO OBJETO ES: PRESTAR SUS SERVICIOS PROFESIONALES PARA DESARROLLAR LAS ACTIVIDADES CORRESPONDIENTES A LA OPERACIÓN TÉCNICA DE LA UNIDAD MÓVIL DE MONITOREO DE RUIDO Y LAS ACTIVIDADES DE MONITOREO, SEGUIMIENTO Y CONTROL A FUENTES FIJAS GENERADORAS DE RUIDO</t>
  </si>
  <si>
    <t>ADICIÓN Y PRORROGA AL CONTRATO N. 238-2015 CUYO OBJETO ES: 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t>
  </si>
  <si>
    <t>ADICIÓN Y PRORROGA AL CONTRATO N. 307-2015 CUYO OBJETO ES: PRESTAR LOS SERVICIOS PARA APOYAR  LA ADMINISTRACION Y SEGUIMIENTO DE LA INFORMACION Y DOCUMENTACION QUE SE GENERAN POR FUENTES EMISORAS DE RUIDO</t>
  </si>
  <si>
    <t>ADICIÓN Y PRORROGA AL CONTRATO N. 332-2015 CUYO OBJETO ES: PRESTAR LOS SERVICIOS PROFESIONALES PARA REALIZAR LA REVISIÓN JURÍDICA A LAS ACTUACIONES ADMINISTRATIVAS REQUERIDAS PARA DAR IMPULSO JURÍDICO A LOS TRÁMITES SANCIONATORIOS EN EL GRUPO DE RUIDO</t>
  </si>
  <si>
    <t>ADICIÓN Y PRORROGA AL CONTRATO N. 351-2015 CUYO OBJETO ES: PRESTAR SUS SERVICIOS PROFESIONALES PARA APOYAR TÉCNICAMENTE LAS ACTIVIDADES DESARROLLADAS POR EL GRUPO DE RUIDO</t>
  </si>
  <si>
    <t>ADICIÓN Y PRORROGA AL CONTRATO N. 378-2015 CUYO OBJETO ES: PRESTAR SUS SERVICIOS PROFESIONALES PARA PROYECTAR LAS ACTUACIONES ADMINISTRATIVAS QUE ADELANTEN LOS PROCESOS PERMISIVOS O SANCIONATORIOS QUE SE ASIGNEN EN EL GRUPO DE RUIDO</t>
  </si>
  <si>
    <t>ADICIÓN Y PRORROGA AL CONTRATO N. 387-2015 CUYO OBJETO ES: PRESTAR SUS SERVICIOS PROFESIONALES PARA APOYAR TECNICAMENTE EN LA REVISION DE LAS ACTIVIDADES DE CONTROL, Y SEGUIMIENTO DE LAS ACTUACIONES  EMITIDAS POR EL GRUPO DE RUIDO</t>
  </si>
  <si>
    <t>ADICIÓN Y PRORROGA AL CONTRATO N. 407-2015 CUYO OBJETO ES: PRESTAR SUS SERVICIOS PROFESIONALES PARA DESARROLLAR ACTIVIDADES RELACIONADAS CON EL MONITOREO, SEGUIMIENTO Y CONTROL A FUENTES FIJAS GENERADORAS DE RUIDO Y ASISTIR A REUNIONES DE PUESTO DE MANDO UNIFICADO</t>
  </si>
  <si>
    <t>ADICIÓN Y PRORROGA AL CONTRATO N. 424-2015 CUYO OBJETO ES: 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t>
  </si>
  <si>
    <t>ADICIÓN Y PRORROGA AL CONTRATO N. 435-2015 CUYO OBJETO ES: 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t>
  </si>
  <si>
    <t>ADICIÓN Y PRORROGA AL CONTRATO N. 508-2015 CUYO OBJETO ES: PRESTAR SUS SERVICIOS PROFESIONALES PARA DESARROLLAR ACTIVIDADES RELACIONADAS CON EL MONITOREO, SEGUIMIENTO Y CONTROL A FUENTES FIJAS GENERADORAS DE RUIDO</t>
  </si>
  <si>
    <t>ADICIÓN Y PRORROGA AL CONTRATO N. 595-2015 CUYO OBJETO ES: PRESTAR SUS SERVICIOS PROFESIONALES PARA REVISAR, CONSULTAR Y ESTUDIAR JURÍDICAMENTE LAS ACTUACIONES ADMINISTRATIVAS GENERADAS POR EL GRUPO DE RUIDO</t>
  </si>
  <si>
    <t>ADICIÓN Y PRORROGA AL CONTRATO N. 608-2015 CUYO OBJETO ES: PRESTAR SUS SERVICIOS PROFESIONALES PARA REALIZAR LAS ACTIVIDADES RELACIONADAS CON EL SEGUIMIENTO Y CONTROL A FUENTES FIJAS GENERADORAS DE RUIDO Y LLEVAR EL CONTROL DE LOS EQUIPOS UTILIZADOS PARA TAL FIN</t>
  </si>
  <si>
    <t>ADICIÓN Y PRORROGA AL CONTRATO 910 -2015 CUYO OBJETO ES: PRESTAR SUS SERVICIOS PROFESIONALES PARA APOYAR EL SEGUIMIENTO DE LAS ACTUACIONES TECNICAS SOBRE FUENTES FIJAS GENERADORAS DE RUIDO</t>
  </si>
  <si>
    <t>ADICIÓN Y PRORROGA AL CONTRATO 1073 DE 2015 CUYO OBJETO ES: PRESTAR SUS SERVICIOS PROFESIONALES PARA PROYECTAR LAS ACTUACIONES ADMINISTRATIVAS QUE ADELANTEN LOS PROCESOS PERMISIVOS O SANCIONATORIOS QUE SE ASIGNEN EN EL GRUPO DE RUIDO.</t>
  </si>
  <si>
    <t>ADICIÓN Y PRORROGA AL CONTRATO N. 1087 -2015 CUYO OBJETO ES: PRESTAR SUS SERVICIOS PROFESIONALES PARA DESARROLLAR ACTIVIDADES RELACIONADAS CON EL MONITOREO, SEGUIMIENTO Y CONTROL A FUENTES FIJAS GENERADORAS DE RUIDO</t>
  </si>
  <si>
    <t>ADICIÓN Y PRORROGA AL CONTRATO 1093 - 2015 CUYO OBJETO ES: PRESTAR SUS SERVICIOS PROFESIONALES PARA DESARROLLAR ACTIVIDADES RELACIONADAS CON EL MONITOREO, SEGUIMIENTO Y CONTROL A FUENTES FIJAS GENERADORAS DE RUIDO</t>
  </si>
  <si>
    <t>ADICIÓN Y PRORROGA AL CONTRATO N. 1165-2015 CUYO OBJETO ES: PRESTAR SUS SERVICIOS PROFESIONALES PARA DESARROLLAR ACTIVIDADES RELACIONADAS CON EL MONITOREO, SEGUIMIENTO Y CONTROL A FUENTES FIJAS GENERADORAS DE RUIDO</t>
  </si>
  <si>
    <t>ADICIÓN Y PRORROGA AL CONTRATO N. 162-2015 CUYO OBJETO ES: PRESTAR SUS SERVICIOS DE APOYO PARA REALIZAR ACTIVIDADES ASOCIADAS AL MANEJO DE DOCUMENTOS EN EL TRAMITE DE LAS ACTUACIONES ADMINISTRATIVAS DEL GRUPO DE RUIDO</t>
  </si>
  <si>
    <t>ADICIÓN Y PRORROGA AL CONTRATO N. 179-2015 CUYO OBJETO ES: PRESTAR SUS SERVICIOS DE APOYO PARA REALIZAR ACTIVIDADES ASOCIADAS AL MANEJO DE DOCUMENTOS EN EL TRAMITE DE LAS ACTUACIONES ADMINISTRATIVAS DEL GRUPO DE RUIDO.</t>
  </si>
  <si>
    <t>ADICION Y PRORROGA AL CONTRATO N. 540-2015 CUYO OBJETO ES: PRESTAR SUS SERVICIOS PROFESIONALES PARA APOYAR LAS ACTIVIDADES TECNICAS RELACIONADAS CON LA INFORMACION SUMINISTRADA POR LA RED DE MONITOREO DE RUIDO PARA EL AEROPUERTO INTERNACIONAL EL DORADO</t>
  </si>
  <si>
    <t xml:space="preserve">ADICIÓN Y PRÓRROGA AL CONTRATO DE PRESTACIÓN DE SERVICIOS XXX CUYO OBJETO ES: </t>
  </si>
  <si>
    <t>ADICIÓN Y PROROGA NO 1 DEL CONTRATO 434 DE 2015 CUYO OBJETO ES " PRESTAR SUS SER VICIOS PROFESIONALES PARA LA CONSTRUCCIÓN , IMPLEMENTACIÓN DEL MODULO DE AGRICULTURA, SILVICULTURA Y USO DEL SUELO -ASUS EN EL MARCO DEL DESARROLLO DEL SISTEMA DE INFORMACIÓN PARA  EL CONTROL Y SEGUIMIENTO A LAS EMISIONES Y CONCENTRACIÓN DE GASES EFECTO INVERNADERO  EN BOGOTA - SIGEII</t>
  </si>
  <si>
    <t>ADICIÓN Y PRÓRROGA DEL CONTRATO N 928-2015 CUYO OBJETO ES: PRESTAR LOS SERVICIOS PERSONALES PARA APOYAR LOS PROCESOS DE CONTRATACIÓN Y APOYAR EN LAS ACTIVIDADES QUE CONTRIBUYAN AL BUEN FUNCIONAMIENTO DE LOS EQUIPOS DE LA RMCAB</t>
  </si>
  <si>
    <t>3-3-1-14-02-17-0820-178</t>
  </si>
  <si>
    <t>20 KM. DE RÍO URBANOS CON ÍNDICE DE CALIDAD HÍDRICA WQI: 65 A 79</t>
  </si>
  <si>
    <t>AGUAS SUBTERRÁNEAS</t>
  </si>
  <si>
    <t>EJECUTAR 100% EL PROGRAMA DE CONTROL, EVALUACIÓN Y SEGUIMIENTO A PUNTOS DE AGUA</t>
  </si>
  <si>
    <t>0253-PERSONAL CONTRATADO PARA EJECUTAR LAS ACTUACIONES DE EVALUACIÓN, CONTROL Y SEGUIMIENTO AMBIENTAL EN AMBIENTE URBANO</t>
  </si>
  <si>
    <t>PRESTAR LOS SERVICIOS PROFESIONALES PARA ORIENTAR Y REVISAR LAS ACTUACIONES JURÍDICAS Y ADMINISTRATIVAS PROYECTADAS Y EMITIDAS A LOS PUNTOS DE CAPTACIÓN AGUA SUBTERRANEA  EN EL D.C.</t>
  </si>
  <si>
    <t>MARIA FERNANDA AGUILAR ACEVEDO
ma ria.aguilar@ambiente bogoya.gov.co
Tel 3778863</t>
  </si>
  <si>
    <t>677/2015</t>
  </si>
  <si>
    <t>PRESTAR LOS SERVICIOS PROFESIONALES  PARA  APOYAR  EL TRAMITE JURIDICO DE LOS PROCEDIMIENTOS QUE SE ADELANTEN FRENTE A LOS ACTORES Y ACTIVIDADES DEL PROGRAMA DE CONTROL, EVALUACIÓN Y SEGUIMIENTO A PUNTOS DE AGUA EN EL DISTRITO CAPITAL</t>
  </si>
  <si>
    <t>1038/2015</t>
  </si>
  <si>
    <t>PRESTAR SUS SERVICIOS PARA APOYAR LA  ACTUALIZACIÓN DE LAS BASES DE DATOS DE LA GESTIÓN AMBIENTAL EN EL PROGRAMA DE CONTROL EVALUACIÓN Y SEGUIMIENTO A PUNTOS DE AGUA</t>
  </si>
  <si>
    <t>924/2015</t>
  </si>
  <si>
    <t>PRESTAR LOS SERVICIOS PARA APOYAR LA  ACTUALIZACIÓN DE LAS BASES DE DATOS DE LA GESTIÓN AMBIENTAL EN EL PROGRAMA DE CONTROL EVALUACIÓN Y SEGUIMIENTO A PUNTOS DE AGUA</t>
  </si>
  <si>
    <t>832/2015</t>
  </si>
  <si>
    <t>PRESTAR LOS SERVICIOS PROFESIONALES PARA GESTIONAR, REVISAR Y PROYECTAR LAS ACCIONES DE EVALUACIÓN, CONTROL Y SEGUIMIENTO A LOS PUNTOS DE CAPTACIÓN DE AGUAS SUBTERRÁNEAS UBICADOS EN EL PERIMETRO URBANO DEL DISTRITO CAPITAL</t>
  </si>
  <si>
    <t>431/2015</t>
  </si>
  <si>
    <t>PRESTAR LOS SERVICIOS PROFESIONALES PARA CONSOLIDAR INFORMACIÓN DE LOS MONTOS AUTOLIQUIDADOS REPORTADOS EN LOS TRÁMITES DE EVALUACIÓN Y SEGUIMIENTO A PUNTOS DE AGUA.</t>
  </si>
  <si>
    <t>885/2015</t>
  </si>
  <si>
    <t>PRESTAR LOS SERVICIOS PROFESIONALES PARA REALIZAR ACCIONES DE EVALUACIÓN, CONTROL Y SEGUIMIENTO A PUNTOS DE AGUA EN EL ÁREA DE LA JURISDICCIÓN DE LA SDA</t>
  </si>
  <si>
    <t>1041/2015</t>
  </si>
  <si>
    <t>PRESTAR LOS SERVICIOS PROFESIONALES PARA REALIZAR, ACTUALIZAR Y MANTENER LA INFORMACIÓN  DEL PROGRAMA DE EVALUACIÓN, CONTROL Y SEGUIMIENTO A PUNTOS DE AGUA EN EL PERIMETRO URBANO DEL DISTRITO CAPITAL</t>
  </si>
  <si>
    <t>774/2015</t>
  </si>
  <si>
    <t>PRESTAR LOS SERVICIOS PROFESIONALES PARA REALIZAR ACTIVIDADES DE EVALUACIÓN, CONTROL Y SEGUIMIENTO A PUNTOS DE AGUA EN EL PERÍMETRO URBANO DEL DISTRITO CAPITAL Y APOYAR LAS ACTIVIDADES QUE PROFUNDICEN EL CONOCIMIENTO HIDROGEOLÓGICO</t>
  </si>
  <si>
    <t>1017/2015</t>
  </si>
  <si>
    <t>PRESTAR LOS SERVICIOS PROFESIONALES PARA REALIZAR ACCIONES DE EVALUACIÓN, CONTROL Y SEGUIMIENTO A PUNTOS DE CAPTACIÓN DE AGUAS SUBTERRÁNEAS EN EL ÁREA DE LA JURISDICCIÓN DE LA SDA</t>
  </si>
  <si>
    <t>697/2015</t>
  </si>
  <si>
    <t>PRESTAR LOS SERVICIOS PROFESIONALES PARA REALIZAR ACCIONES DE EVALUACIÓN, CONTROL Y SEGUIMIENTO A PUNTOS DE AGUA EN  EL ÁREA DE LA JURISDICCIÓN DE LA SDA</t>
  </si>
  <si>
    <t>1050/2015</t>
  </si>
  <si>
    <t>PRESTAR LOS SERVICIOS PROFESIONALES PARA REALIZAR LAS ACTIVIDADES DE  EVALUACIÓN, CONTROL Y SEGUIMIENTO A PUNTOS DE CAPTACIÓN DE AGUAS SUBTERRÁNEAS EN EL ÁREA DE LA JURISDICCIÓN DE LA SDA</t>
  </si>
  <si>
    <t>527/2015</t>
  </si>
  <si>
    <t>PRESTAR LOS SERVICIOS PARA APOYAR LA VERIFICACIÓN DEL VOLUMEN EXTRAÍDO DE AGUA DE LOS POZOS CONCESIONADOS DEL PROGRAMA DE EVALUACIÓN, CONTROL Y SEGUIMIENTO A PUNTOS DE AGUA</t>
  </si>
  <si>
    <t>525/2015</t>
  </si>
  <si>
    <t>PRESTAR LOS SERVICIOS PROFESIONALES PARA GESTIONAR, EVALUAR Y ORIENTAR EN LOS ASPECTOS TÉCNICOS-HIDROGEOLÓGICOS DE LOS ACUÍFEROS DE LA SABANA DE  BOGOTÁ.</t>
  </si>
  <si>
    <t>542/2015</t>
  </si>
  <si>
    <t>RECURSO HÍDRICO SUPERFICIAL</t>
  </si>
  <si>
    <t>CONTROLAR  ANUALMENTE 2.000 ESTABLECIMIENTOS QUE GENERAN VERTIMIENTOS, A TRAVÉS DE ACTUACIONES TÉCNICO ADMINISTRATIVOS</t>
  </si>
  <si>
    <t>PRESTAR LOS SERVICIOS PROFESIONALES PARA REALIZAR EL SEGUIMIENTO TECNICO-JURIDICO A LOS PROCESOS Y ACCIONES QUE SE DERIVAN DEL CONTROL A LOS ESTABLECIEMIENTOS QUE GENERAN VERTIMIENTOS Y DEMÁS FACTORES QUE AFECTAN EL RECURSO HÍDRICO Y SUELO</t>
  </si>
  <si>
    <t>701/2015</t>
  </si>
  <si>
    <t>PRESTAR LOS SERVICIOS PARA APOYAR EN LA ATENCIÓN AL PÚBLICO EN CONSULTAS RELACIONADAS CON LOS ESTABLECIMIENTOS QUE GENERAN VERTIMIENTOS EN DESARROLLO DEL CONTROL AMBIENTAL DE LOS RECURSOS HÍDRICOS Y SUELO EN EL D.C.</t>
  </si>
  <si>
    <t>533/2015</t>
  </si>
  <si>
    <t>PRESTAR LOS SERVICIOS DE APOYO PARA EL MANEJO, CLASIFICACION Y ACTUALIZACION DE LA DOCUMENTACION CONTENIDA EN LOS EXPEDIENTES DE LOS ESTABLECIMIENTOS QUE GENERAN VERTIMIENTOS EN EL DISTRITO CAPITAL</t>
  </si>
  <si>
    <t>343/2015</t>
  </si>
  <si>
    <t>720/2015</t>
  </si>
  <si>
    <t>PRESTAR LOS SERVICIOS DE APOYO PARA LA ATENCIÓN, MANEJO Y TRAMITE DE INFORMACION  DERIVADA DE LAS ACCIONES DEL CONTROL A LOS ESTABLECIMIENTOS QUE GENERAN VERTIMIENTOS EN EL DISTRITO CAPITAL</t>
  </si>
  <si>
    <t>330/2015</t>
  </si>
  <si>
    <t>PRESTAR LOS SERVICIOS DE APOYO PARA EL MANEJO, CLASIFICACION Y ACTUALIZACION DE LA DOCUMENTACION CONTENIDA EN LOS EXPEDIENTES DE LOS ESTABLECIMIENTOS QUE GENERAN VERTIMIENTOS EN EL DISTRITO CAPITAL.</t>
  </si>
  <si>
    <t>429/2015</t>
  </si>
  <si>
    <t>PRESTAR LOS SERVICIOS PROFESIONALES PARA EL ANALISIS DE LA INFORMACION GENERADA POR EVALUACIÓN, CONTROL Y SEGUIMIENTO A LOS ESTABLECIMIENTOS QUE GENERAN VERTIMIENTOS Y QUE AFECTAN LA CALIDAD DE LOS RECURSOS HÍDRICO Y SUELO</t>
  </si>
  <si>
    <t>722/2015</t>
  </si>
  <si>
    <t xml:space="preserve"> PRESTAR LOS SERVICIOS PROFESIONALES PARA REALIZAR ACTIVIDADES DE SEGUIMIENTO CONTRACTIUAL A LOS PROCESO DERIVADOS DE LAS ACCIONES DE CONTROL A LOS ESTABLECIMEITNOS QUE GENERAN VERTIMIENTOS EN EL PERÍMETRO URBANO DEL D.C.</t>
  </si>
  <si>
    <t>346/2015</t>
  </si>
  <si>
    <t>PRESTAR LOS SERVICIOS PROFESIONALES PARA REALIZAR EL SEGUIMIENTO PRESUPUESTAL A LOS PROCESOS Y ACCIONES QUE SE DERIVAN DEL CONTROL A LOS ESTABLECIEMIENTOS QUE GENERAN VERTIMIENTOS Y DEMÁS FACTORES QUE AFECTAN EL RECURSO HÍDRICO Y SUELO</t>
  </si>
  <si>
    <t>339/2015</t>
  </si>
  <si>
    <t>MODIFICACION N° 1 L  CONTRATO DE PRESTACION DE SERVICIOS PROFESIONALES  N° 1468 DE 2014 CUYO OBJETO ES PRESTAR LOS SERVICIOS PROFESIONALES PARA REALIZAR EL SEGUIMIENTO A LOS PROCESOS DE ACTUALIZACION DE LA INFORMACION DERIVADAS DE LAS ACCIONES DE CONTROL A LOS ESTABLECIMIENTOS QUE GENERAN VERTIMIENTOS</t>
  </si>
  <si>
    <t>1468/2014</t>
  </si>
  <si>
    <t>PRESTAR LOS SERVICIOS PROFESIONALES PARA REALIZAR  ACTIVIDADES  DE EVALUACIÓN, CONTROL Y SEGUIMIENTO A  LOS ESTABLECIMIENTOS QUE GENERAN   VERTIMIENTOS  Y QUE AFECTAN LA CALIDAD DE LOS RECURSOS HIDRICO Y SUELO EN EL  PERIMETRO URBANO DEL DISTRITO CAPITAL</t>
  </si>
  <si>
    <t>689/2015</t>
  </si>
  <si>
    <t>PRESTAR LOS SERVICIOS PROFESIONALES PARA REALIZAR EL ACOMPAÑAMIENTO TECNICO A LAS ACTIVIDADES DE EVALUACION , CONTROL Y SEGUIMIENTO AMBIENTAL A LOS ESTABLECIMIENTOS QUE GENERAN VERTIMIENTOS Y QUE AFECTAN LA CALIDAD DE LOS RECURSOS HIDRICO Y SUELO EN EL PERIMETRO URBANO DEL DISTRITO CAPITAL</t>
  </si>
  <si>
    <t>352/2015</t>
  </si>
  <si>
    <t>PRESTAR LOS SERVICIOS PROFESIONALES PARA REALIZAR LAS ACTIVIDADES DE EVALUACIÓN, CONTROL Y SEGUIMIENTO A LOS ESTABLECIMIENTOS QUE GENERAN VERTIMIENTOS EN EL PERÍMETRO URBANO DEL DISTRITO CAPITAL</t>
  </si>
  <si>
    <t>605/2015</t>
  </si>
  <si>
    <t>PRESTAR LOS SERVICIOS PROFESIONALES PARA ORIENTAR Y REVISAR LOS ASPECTOS JURÍDICO-AMBIENTALES EN LOS  TRÁMITES DE CARÁCTER PERMISIVO Y SANCIONATORIO DE ALTO IMPACTO ADELANTADOS POR LA SECRETARÍA Y QUE AFECTAN LA CALIDAD DE LOS RECURSOS HÍDRICO Y SUELO EN EL  PERÍMETRO URBANO DEL DISTRITO CAPITAL</t>
  </si>
  <si>
    <t>264/2015</t>
  </si>
  <si>
    <t>PRESTAR LOS SERVICIOS PARA APOYAR EL SEGUIMIENTO A LAS ACTUACIONES ADMINISTRATIVAS DIRIGIDAS AL CONTROL DE LOS ESTABLECIMIENTOS QUE GENERAN VERTIMIENTOS EN EL PERIMETRO URBANO DEL DISTRITO CAPITAL</t>
  </si>
  <si>
    <t>559/2015</t>
  </si>
  <si>
    <t>372/2015</t>
  </si>
  <si>
    <t>PRESTAR LOS SERVICIOS PROFESIONALES PARA ORIENTAR Y REVISAR LOS ASPECTOS JURÍDICO-AMBIENTALES EN LOS  TRÁMITES ADELANTADOS POR LA SECRETARÍA Y QUE AFECTAN LA CALIDAD DE LOS RECURSOS HÍDRICO Y SUELO EN EL  PERÍMETRO URBANO DEL DISTRITO CAPITAL</t>
  </si>
  <si>
    <t>879/2015</t>
  </si>
  <si>
    <t>04-INVESTIGACIÓN Y ESTUDIOS</t>
  </si>
  <si>
    <t>01-INVESTIGACION BASICA APLICADA Y ESTUDIOS PROPIOS DEL SECTOR</t>
  </si>
  <si>
    <t>0130-INVESTIGACIÓN Y ESTUDIOS DE APOYO A LA GESTIÓN AMBIENTAL</t>
  </si>
  <si>
    <t>REDUCCIÓN PRESUPUESTAL</t>
  </si>
  <si>
    <t>LICITACION PUBLICA</t>
  </si>
  <si>
    <t>198- TASAS RETRIBUTIVAS</t>
  </si>
  <si>
    <t>-</t>
  </si>
  <si>
    <t>SUELO</t>
  </si>
  <si>
    <t>DESARROLLO 100% EL PROGRAMA DE IDENTIFICACIÓN Y DIAGNÓSTICO DE SITIOS CONTAMINADOS PARA SU CONTROL</t>
  </si>
  <si>
    <t>01-ADQUISICIÓN Y O PRODUCCIÓN DE EQUIPOS MATERIALES SUMINISTROS Y SERVICIOS PROPIOS DEL SECTOR</t>
  </si>
  <si>
    <t>0522-ADQUISICIÓN DE EQUIPOS, MATERIALES, SUMINISTROS, SERVICIOS Y/O PRODUCCIÓN DE MATERIAL TÉCNICO E INFORMACIÓN PARA LA GESTIÓN AMBIENTAL EN AMBIENTE URBANO.</t>
  </si>
  <si>
    <t>ADQUIRIR ELEMENTOS DE PROTECCIÓN PERSONAL COMO CONTROL OPERACIONAL DEL SISTEMA DE GESTIÓN EN SEGURIDAD Y SALUD EN EL TRABAJO DE LA SECRETARIA DISTRITAL DE AMBIENTE, PARA DISMINUIR LOS PELIGROS Y RIESGOS HIGIÉNICOS Y DE SEGURIDAD DE LOS SERVIDORES  EXPUESTOS EN EL DESARROLLO DE LAS ACTIVIDADES MISIONALES Y DE APOYO</t>
  </si>
  <si>
    <t>1354/2015</t>
  </si>
  <si>
    <t>CONTRATAR LA ADQUISICION DE UNA SONDA MULTIFASE Y SUMINISTROS ASOCIADOS , ASI COMO LOS SERVICIOS DE CAPACITACION BASICA PARA LA OPERACION DE LA MISMA.</t>
  </si>
  <si>
    <t>1409/2015</t>
  </si>
  <si>
    <t>EJECUTAR 5 PROGRAMAS DE OPERACIÓN DE LA RED DE CALIDAD HÍDRICA DE BOGOTÁ</t>
  </si>
  <si>
    <t>EJECUTAR PROGRAMAS DE MONITOREO A LA CALIDAD Y CANTIDAD DEL AGUA DE LOS CUERPOS HÍDRICOS DE LA CIUDAD DE BOGOTÁ Y  DE VERTIMIENTOS A: FUENTES SUPERFICIALES Y GENERADOS POR ESTABLECIMIENTOS INDUSTRIALES, COMERCIALES Y DE SERVICIOS AL SISTEMA DE ALCANTARILLADO PÚBLICO</t>
  </si>
  <si>
    <t>1355-2015</t>
  </si>
  <si>
    <t>EJECUTAR 3 FASES DEL PROGRAMA MONITOREO A AFLUENTES Y EFLUENTES EN EL D. C.</t>
  </si>
  <si>
    <t>ADICIÓN PRÓRROGA AL CONTRATO 1355 DE 2015 CUYO OBJETO ES EJECUTAR PROGRAMAS DE MONITOREO A LA CALIDAD Y CANTIDAD DEL AGUA DE LOS CUERPOS HÍDRICOS DE LA CIUDAD DE BOGOTÁ Y DE VERTIMIENTOS A: FUENTES SUPERFICIALES Y  GENERADOS POR ESTABLECIMIENTOS INDUSTRIALES, COMERCIALES Y DE SERVICIOS AL SISTEMA DE ALCANTARILLADO PÚBLICO</t>
  </si>
  <si>
    <t>PRESTAR EL SERVICIO DE COMUNICACION  INMEDIATA Y TELEFONIA CON TECNOLOGIA  IDEN PARA LA SECRETARIA DISTRITAL DE AMBIENTE -SDA Y RENOVAR LOS EQUIPOS REQUERIDOS</t>
  </si>
  <si>
    <t>SELECCIÓN ABREVIADA-MENOR CUANTIA</t>
  </si>
  <si>
    <t>ADQUIRIR INFRAESTRUCTURA TECNOLOGICA PARA EL FORTALECIMIENTO DE LA GESTION INSTITUCIONAL</t>
  </si>
  <si>
    <t>1375/2015</t>
  </si>
  <si>
    <t>ADQUIRIR EL SOFTWARE ARCGIS DESKTOP STANDARD CONCURRENT A LA VERSIÓN 10.2.2 O LA ÚLTIMA LIBERADA DURANTE LA VIGENCIA DEL CONTRATO Y DE LA EXTENSIÓN 3D ANALYST FOR DESKTOP CONCURRENTID-44-45-208</t>
  </si>
  <si>
    <t>1275-2015</t>
  </si>
  <si>
    <t>CONTRATAR LA ADQUISICION POR LOS EQUIPOS DE MEDICION (FOTOIONIZADOR,DETECTOR DE GASES Y SUS COMPONENTES),SOFTWARE Y SUMINISTROS ASOCIADOS, ASI COMO LOS SERVICIOS DE CAPACITACION BASICA PARA LA OPERACION DE LOS MISMOS</t>
  </si>
  <si>
    <t>1410/2015</t>
  </si>
  <si>
    <t>206-GASTOS OPERATIVOS</t>
  </si>
  <si>
    <t>0037-GASTOS DE TRANSPORTE</t>
  </si>
  <si>
    <t>PRESTAR EL SERVICIO PÚBLICO DE TRANSPORTE AUTOMOTOR ESPECIAL EN VEHÍCULOS TIPO CAMIONETA DOBLE CABINA (4X4, 4X2), VAN (6 PX, 12PX), Y BUS DE (20 A 30 PX), CON EL FIN DE APOYAR LAS ACTIVIDADES QUE DESARROLLA LA SECRETARÍA DISTRITAL DE AMBIENTE</t>
  </si>
  <si>
    <t>1162/2015</t>
  </si>
  <si>
    <t>PRESTAR LOS SERVICIOS PERSONALES  PARA BRINDAR APOYO JURÍDICO  EN LA CONSOLIDACIÓN DE LA INFORMACIÓN  CORRESPONDIENTE A  LAS  ACTIVIDADES CONTAMINANTES QUE GENERAN VERTIMIENTOS DENTRO DE LA JURISDICCIÓN DE LA SDA.</t>
  </si>
  <si>
    <t>246/2015</t>
  </si>
  <si>
    <t>PRESTAR LOS SERVICIOS PROFESIONALES PARA DAR EL APOYO JURÍDICO AL PROCESO DE REGULACIÓN Y EMISIÓN DE CONCEPTOS DENTRO DE LOS PROCEDIMIENTOS ADMINISTRATIVOS DERIVADOS DEL CONTROL A LOS VERTIMIENTOS EN EL PERÍMETRO URBANO DEL DISTRITO CAPITAL</t>
  </si>
  <si>
    <t>973/2015</t>
  </si>
  <si>
    <t>1018/2015</t>
  </si>
  <si>
    <t>APOYAR LA COORDINACIÓN DE LAS ACTIVIDADES INHERENTES AL GRUPO DE DEFENSA JUDICIAL DE LA ENTIDAD CORRESPONDIENTES A LAS ACTIVIDADES CONTAMINANTES QUE GENEREN VERTIMIENTOS DENTRO DE LA JURISDICCIÓN DE LA SDA</t>
  </si>
  <si>
    <t>900/2015</t>
  </si>
  <si>
    <t>PRESTAR LOS SERVICIOS PROFESIONALES EN LOS ASUNTOS JUDICIALES Y EXTRAJUDICIALES  DENTRO DE LOS PROCEDIMIENTOS ADMINISTRATIVOS CORRESPONDIENTES A LAS ACTIVIDADES CONTAMINANTES QUE GENEREN VERTIMIENTOS DENTRO DE LA JURISDICCIÓN DE LA SDA</t>
  </si>
  <si>
    <t>223/2015</t>
  </si>
  <si>
    <t>PRESTAR LOS SERVICIOS PROFESIONALES PARA ELABORAR CONCEPTOS JURIDICOS -AMBIENTALES QUE LE SEAN SOLICITADOS Y DEMAS ASUNTOS LEGALES DE LOS ESTALECIMIENTOS QUE GENERAN VERTIMIENTOS EN EL DISTRITO CAPITAL</t>
  </si>
  <si>
    <t>1116/2015</t>
  </si>
  <si>
    <t>PRESTAR LOS SERVICIOS PROFESIONALES PARA ORIENTAR Y REVISAR LAS ACTUACIONES JURIDICAS Y ADMINISTRATIVAS PROYECTADAS Y EMITIDAS, A LOS ESTABLECIMIENTOS QUE GENERAN VERTIMIENTOS Y QUE AFECTAN LA CALIDAD DE LOS RECURSOS HIDRICO Y SUELO EN EL PERIMETRO URBANO DEL DISTRITO CAPITAL</t>
  </si>
  <si>
    <t>1131/2015</t>
  </si>
  <si>
    <t>PRESTAR LOS SERVICIOS PROFESIONALES PARA REALIZAR EL TRAMITE JURIDICO DE LOS PROCEDIMIENTOS QUE SE ADELANTEN FRENTE A LOS ESTABLECIMIENTOS QUE GENERAN VERTIMIENTOS Y OTRAS ACTIVIDADES CONTAMINANTES EN EL DISTRITO CAPITAL</t>
  </si>
  <si>
    <t>787/2015</t>
  </si>
  <si>
    <t>PRESTAR LOS SERVICIOS PROFESIONALES PARA APOYAR EL TRAMITE JURIDICO DE LAS ACTUACIONES DERIVADAS DEL CONTROL A LOS ESTABLECIMIENTOS QUE GENERAN VERTIMIENTOS Y OTRAS ACTIVIDADES CONTAMINANTES EN EL  DISTRITO CAPITAL</t>
  </si>
  <si>
    <t>978/2015</t>
  </si>
  <si>
    <t>PRESTAR SERVICIOS PROFESIONALES PARA APOYAR EL TRAMITE JURIDICO DE LAS ACTUACIONES DERIVADAS DEL CONTROL A LOS ESTABLECIMIENTOS QUE GENERAN VERTIMIENTOS Y OTRAS ACTIVIDADES CONTAMINANTES EN EL  DISTRITO CAPITAL</t>
  </si>
  <si>
    <t>871/2015</t>
  </si>
  <si>
    <t>501/2015</t>
  </si>
  <si>
    <t>PRESTAR SUS SERVICIOS PROFESIONALES PARA  APOYAR Y ANALIZAR JURIDICAMENTE LAS ACTUACIONES DE EVALUACIÓN, CONTROL Y SEGUIMIENTO DE LAS ACTIVIDADES  CONTAMINANTES  QUE GENERAN VERTIMIENTOS  EN LA CUENCA DEL RIO FUCHA</t>
  </si>
  <si>
    <t>567/2015</t>
  </si>
  <si>
    <t>DESARROLLAR 100% EL PROGRAMA DE TASAS RETRIBUTIVAS POR CARGA AL RECURSO HÍDRICO</t>
  </si>
  <si>
    <t>PRESTAR LOS SERVICIOS PROFESIONALES PARA APOYAR LA EJECUCION DEL PROGRAMA DE TASAS RETRIBUTIVAS, EN LA JURISDICCION DE LA SECRETARIA DISTRITAL DE AMBIENTE</t>
  </si>
  <si>
    <t>755/2015</t>
  </si>
  <si>
    <t>1108/2015</t>
  </si>
  <si>
    <t>PRESTAR LOS SERVICIOS PROFESIONALES PARA REALIZAR EL TRAMITE JURIDICO DE LOS PROCEDIMIENTOS QUE SE ADELANTEN FRENTE A LOS ESTABLECIMIENTOS QUE GENERAN VERTIMIENTOS Y OTRAS ACTIVIDADES CONTAMINANTES EN EL DISTRITO CAPITAL.</t>
  </si>
  <si>
    <t>536/2015</t>
  </si>
  <si>
    <t>1065/2015</t>
  </si>
  <si>
    <t>PRESTAR LOS SERVICIOS PROFESIONALES PARA ANALIZAR Y APOYAR EN EL PROCESO DE EVALUACIÓN, CONTROL Y SEGUIMIENTO DE LOS DOCUMENTOS REFERENTES A LAS ACTUACIONES ADMINISTRATIVAS, TÉCNICAS Y JURÍDICAS CORRESPONDIENTES A LAS ACTIVIDADES CONTAMINANTES QUE GENEREN VERTIMIENTOS</t>
  </si>
  <si>
    <t>579/2015</t>
  </si>
  <si>
    <t>PRESTAR LOS SERVICIOS PARA APOYAR EL PROCESO DE MANEJO, REVISIÓN Y SEGUIMIENTO A LOS EXPEDIENTES Y BASES DE DATOS DE LOS ESTABLECIMIENTOS QUE GENERAN VERTIMIENTOS EN DESARROLLO DEL CONTROL AMBIENTAL DE LOS RECURSOS HÍDRICO Y DEL SUELO EN EL D.C.</t>
  </si>
  <si>
    <t>551/2015</t>
  </si>
  <si>
    <t>PRESTAR LOS SERVICIOS DE APOYO PARA LA ORGANIZACIÓN Y ACTUALIZACIÓN DE EXPEDIENTES DE LOS ESTABLECIMIENTOS QUE GENERAN VERTIMIENTOS Y QUE AFECTAN LA CALIDAD DE LOS RECURSOS HIDRICO Y SUELO EN EL  PERIMETRO URBANO DEL DISTRITO CAPITAL</t>
  </si>
  <si>
    <t>572/2015</t>
  </si>
  <si>
    <t>531/2015</t>
  </si>
  <si>
    <t>PRESTAR LOS SERVICIOS PROFESIONALES PARA GESTIONAR, REVISAR Y PROYECTAR  LAS ACCIONES DE EVALUACIÓN, CONTROL Y SEGUIMIENTO A LOS ESTABLECIMIENTOS QUE GENERAN VERTIMIENTOS Y A LAS ACTIVIDADES CONTAMINANTES CAUSADAS EN EL PERIMETRO URBANO DEL DISTRITO CAPITAL</t>
  </si>
  <si>
    <t>591/2015</t>
  </si>
  <si>
    <t>PRESTAR LOS SERVICIOS PARA APOYAR EL MANEJO Y SEGUIMIENTO A LA INFORMACION AMBIENTAL DE LOS ESTABLECIMIENTOS QUE GENERAN VERTIMIENTOS EN DESARROLLO DEL CONTROL AMBIENTAL DE LOS RECURSOS HIDRICO Y SUELO EN EL D.C</t>
  </si>
  <si>
    <t>665/2015</t>
  </si>
  <si>
    <t>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t>
  </si>
  <si>
    <t>922/2015</t>
  </si>
  <si>
    <t>252/2015</t>
  </si>
  <si>
    <t>PRESTAR LOS SERVICIOS PROFESIONALES PARA REALIZAR ACCIONES DE EVALUACIÓN, CONTROL Y SEGUIMIENTO A LOS ESTABLECIMIENTOS QUE GENERAN VERTIMIENTOS  EN EL PERIMETRO URBANO DEL DISTRITO CAPITAL</t>
  </si>
  <si>
    <t>653/2015</t>
  </si>
  <si>
    <t>921/2015</t>
  </si>
  <si>
    <t>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t>
  </si>
  <si>
    <t>349/2015</t>
  </si>
  <si>
    <t>889/2015</t>
  </si>
  <si>
    <t>1110/2015</t>
  </si>
  <si>
    <t>PRESTAR LOS SERVICIOS PROFESIONALES PARA REALIZAR EVALUACION, CONTROL, SEGUIMIENTO Y REVISION A LOS ESTABLECIMIENTOS QUE GENERAN VERTIMIENTOS Y ACTIVIDADES CONTAMINANTES EN EL PERIMETRO URBANO DEL DISTRITO CAPITAL</t>
  </si>
  <si>
    <t>696/2015</t>
  </si>
  <si>
    <t>PRESTAR LOS SERVICIOS PROFESIONALES PARA REALIZAR EVALUACION, CONTROL, SEGUIMIENTO Y REVISION  A LOS ESTABLECIMIENTOS QUE GENERAN VERTIMIENTOS Y ACTIVIDADES CONTAMINANTES EN EL PERIMETRO URBANO DEL DISTRITO CAPITAL</t>
  </si>
  <si>
    <t>1179/2015</t>
  </si>
  <si>
    <t>PRESTAR LOS SERVICIOS PROFESIONALES PARA REALIZAR ACCIONES DE EVALUACIÓN, CONTROL Y SEGUIMIENTO AMBIENTAL A LOS ESTABLECIMIENTOS QUE GENERAN VERTIMIENTOS Y A PROYECTOS, OBRAS O ACTIVIDADES SUJETAS DE LICENCIAMIENTO AMBIENTAL</t>
  </si>
  <si>
    <t>604/2015</t>
  </si>
  <si>
    <t>MODIFICACION N° |  DEL CONTRATO N. 1123 DE 2015 CUYO OBJETO ES: PRESTAR LOS SERVICIOS PROFESIONALES PARA REALIZAR EL TRAMITE JURIDICO DE LOS PROCEDIMIENTOS QUE SE ADELANTEN FRENTE A LOS ESTABLECIMIENTOS QUE GENERAN VERTIMIENTOS Y OTRAS ACTIVIDADES CONTAMINANTES EN EL DISTRITO CAPITAL</t>
  </si>
  <si>
    <t>1123/2015</t>
  </si>
  <si>
    <t>PRESTAR LOS SERVICIOS PROFESIONALES PARA EL TRAMITE JURIDICO DE LAS ACTUACIONES DE LOS ESTABLECIMIENTOS QUE GENERAN VERTIMIENTOS EN DESARROLLO DEL CONTROL AMBIENTAL DE LOS RECURSOS HIDRICO Y DEL SUELO EN EL D.C</t>
  </si>
  <si>
    <t>810/2015</t>
  </si>
  <si>
    <t>PRESTAR SUS SERVICIOS PROFESIONALES PARA APOYAR LA EVALUACIÓN JURÍDICA PARA LA TASACIÓN DE MULTAS Y DOSIMETRIA DE LA SANCIÓN POR INFRACCIÓN A LA NORMATIVIDAD AMBIENTAL VIGENTE, A LOS ESTABLECIMIENTOS QUE GENERAN VERTIMIENTOS AL RECURSO HIDRICO Y EL SUELO EN EL DISTRITO CAPITAL</t>
  </si>
  <si>
    <t>648/2015</t>
  </si>
  <si>
    <t>PRESTAR LOS SERVICIOS DE APOYO PARA REALIZAR EL SEGUIMIENTO Y CONSOLIDACIÓN DE LA INFORMACIÓN TÉCNICO-JURÍDICA Y ADMINISTRATIVA GENERADA EN LAS ACTIVIDADES DE CONTROL AMBIENTAL A LOS  ESTABLECIMIENTOS QUE GENERAN  VERTIMIENTOS EN EL PERIMETRO URBANO DEL DISTRITO CAPITAL.</t>
  </si>
  <si>
    <t>942/2015</t>
  </si>
  <si>
    <t>PRESTAR LOS SERVICIOS DE APOYO PARA EL  PROCESO DE MANEJO, REVISIÓN, SEGUIMIENTO Y ACTUALIZACION DE LA DOCUMENTACION CONTENIDA EN LOS EXPEDIENTES DE LOS ESTABLECIMIENTOS QUE GENERAN VERTIMIENTOS EN EL DISTRITO CAPITAL</t>
  </si>
  <si>
    <t>403/2015</t>
  </si>
  <si>
    <t>PRESTAR LOS SERVICIOS PARA APOYAR EL  ANÁLISIS A LAS ACTUACIONES JURÍDICAS DIRIGIDAS AL CONTROL DE LOS ESTABLECIMIENTOS QUE GENERAN VERTIMIENTOS EN EL PERIMETRO URBANO DEL DISTRITO CAPITAL</t>
  </si>
  <si>
    <t>949/2015</t>
  </si>
  <si>
    <t>PRESTAR LOS SERVICIOS PROFESIONALES PARA GESTIONAR LAS ACCIONES DE EVALUACIÓN, CONTROL Y SEGUIMIENTO AMBIENTAL A LOS ESTABLECIMIENTOS QUE GESTIONAN, ALMACENAN Y DISTRIBUYEN COMBUSTIBLE Y/O GESTIONAN ACEITE USADO GENERADORES DE VERTIMIENTOS  EN EL D.C.</t>
  </si>
  <si>
    <t>593/2015</t>
  </si>
  <si>
    <t>PRESTAR LOS SERVICIOS PROFESIONALES PARA EJECUTAR ACCIONES DE EVALUACIÓN, CONTROL, SEGUIMIENTO Y ANÁLISIS DE MONITOREO AMBIENTAL A LOS ESTABLECIMIENTOS QUE GESTIONAN ALMACENAN Y DISTRIBUYEN COMBUSTIBLE Y/O GESTIONAN ACEITE USADO  GENERADORES DE VERTIMIENTOS EN EL DISTRITO CAPITAL</t>
  </si>
  <si>
    <t>821/2015</t>
  </si>
  <si>
    <t>PRESTAR LOS SERVICIOS PROFESIONALES PARA REALIZAR ACCIONES DE EVALUACIÓN, CONTROL, SEGUIMIENTO Y ANÁLISIS DE MONITOREO AMBIENTAL A LOS ESTABLECIMIENTOS QUE GESTIONAN ALMACENAN Y DISTRIBUYEN COMBUSTIBLE Y/O GESTIONAN ACEITE USADO  GENERADORES DE VERTIMIENTOS EN EL DISTRITO CAPITAL</t>
  </si>
  <si>
    <t>876/2015</t>
  </si>
  <si>
    <t>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t>
  </si>
  <si>
    <t>1120/2015</t>
  </si>
  <si>
    <t>PRESTAR LOS SERVICIOS PROFESIONALES PARA  REALIZAR ACCIONES DE EVALUACIÓN, SEGUIMIENTO, CONTROL Y LICENCIAMIENTO AMBIENTAL A LOS ESTABLECIMIENTOS QUE GESTIONAN, ALMACENAN Y DISTRIBUYEN COMBUSTIBLE Y/O GESTIONAN ACEITE USADO GENERADORES DE VERTIMIENTOS  EN EL DISTRITO CAPITAL</t>
  </si>
  <si>
    <t>941/2015
LIQUIDACIÓN ANTICIPADA
SALDO LIBERADO</t>
  </si>
  <si>
    <t>867/2015</t>
  </si>
  <si>
    <t>845/2015</t>
  </si>
  <si>
    <t>842/2015</t>
  </si>
  <si>
    <t>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t>
  </si>
  <si>
    <t>1070/2015
LIQUIDACIÓN ANTICIPADA
SALDO LIBERADO</t>
  </si>
  <si>
    <t>878/2015</t>
  </si>
  <si>
    <t>1100/2015</t>
  </si>
  <si>
    <t>3-3-1-14-02-17-0820-181</t>
  </si>
  <si>
    <t>SEGUIMIENTO, CONTROL Y VIGILANCIA MEDIANTE ACTUACIONES ADMINISTRATIVAS AL 100% DE LOS PREDIOS MINEROS Y DE LAS ÁREAS DE RECUPERACIÓN AMBIENTAL EN EL PERÍMETRO URBANO.</t>
  </si>
  <si>
    <t>MINERÍA</t>
  </si>
  <si>
    <t>CONTROLAR 109 PREDIOS CON ACTIVIDAD MINERA EN EL D. C., MEDIANTE SEGUIMIENTO Y EVALUACIÓN AMBIENTAL</t>
  </si>
  <si>
    <t>PRESTAR LOS SERVICIOS PROFESIONALES PARA EVALUAR, CONCEPTUAR Y ORIENTAR EN LASACTUACIONES ADMINISTRATIVAS Y JURIDICAS, DE LOS PREDIOS CON ACTIVIDAD MINERA, DE RECUPERACIÓN O RESTAURACIÓN MORFOLÓGICA Y AMBIENTAL DENTRO DEL PERÍMETRO URBANO DEL DISTRITO CAPITAL.</t>
  </si>
  <si>
    <t>436/2015</t>
  </si>
  <si>
    <t>PRESTAR LOS SERVICIOS PROFESIONALES PARA REVISAR, SUSTANCIAR, PROYECTAR, CONSULTAR Y ANALIZAR JURIDICAMENTE LOS DOCUMENTOS CORRESPONDIENTES A LA EVALUACIÓN, CONTROL Y SEGUIMIENTO A LAS ACTIVIDADES MINERAS GENERADAS EN EL PERÍMETRO URBANO DEL DISTRITO CAPITAL</t>
  </si>
  <si>
    <t>430/2015</t>
  </si>
  <si>
    <t>869/2015</t>
  </si>
  <si>
    <t>PRESTAR LOS SERVICIOS PROFESIONALES PARA PROYECTAR, CONSULTAR Y ANALIZAR JURÍDICAMENTE LOS DOCUMENTOS CORRESPONDIENTES A LA EVALUACIÓN, CONTROL Y SEGUIMIENTO A LAS ACTIVIDADES MINERAS GENERADAS EN EL PERÍMETRO URBANO DEL DISTRITO CAPITAL”</t>
  </si>
  <si>
    <t>442/2015</t>
  </si>
  <si>
    <t>PRESTAR LOS SERVICIOS PROFESIONALES JURIDICOS EN LA PROYECCION Y SUSTANCIACION DE ACTOS ADMINISTRATIVOS QUE SE RELACIONAN CON LAS ACCIONES DE EVALUACION, CONTROL Y SEGUIMIENTO A LAS ACTIVIDADES MINERAS GENERADAS EN EL PERÍMETRO URBANO DEL DISTRITO CAPITAL</t>
  </si>
  <si>
    <t>870/2015</t>
  </si>
  <si>
    <t xml:space="preserve">PRESTAR LOS SERVICIOS PROFESIONALES JURIDICOS EN LA PROYECCION Y SUSTANCIACION DE ACTOS ADMINISTRATIVOS QUE SE RELACIONAN  CON LAS ACCIONES DE EVALUACION, CONTROL Y SEGUIMIENTO A LAS ACTIVIDADES MINERAS GENERADAS EN EL PERÍMETRO URBANO DEL DISTRITO CAPITAL
</t>
  </si>
  <si>
    <t>908/2015</t>
  </si>
  <si>
    <t>PRESTAR LOS SERVICIOS PARA APOYAR EL MANEJO CLASIFICACIÓN Y ACTUALIZACIÓN  DE LA DOCUMENTACIÓN EMITIDA PARA EL CONTROL AMBIENTAL DE LOS  PREDIOS AFECTADOS POR LA ACTIVIDAD EXTRACTIVA DE MINERALES DEL PERÍMETRO URBANO DEL DISTRITO CAPITAL  DE BOGOTÁ.</t>
  </si>
  <si>
    <t>728/2015</t>
  </si>
  <si>
    <t xml:space="preserve">PRESTAR LOS SERVICIOS PARA APOYAR EL MANEJO CLASIFICACIÓN Y ACTUALIZACIÓN  DE LA DOCUMENTACIÓN EMITIDA PARA EL CONTROL AMBIENTAL DE LOS  PREDIOS AFECTADOS POR LA ACTIVIDAD EXTRACTIVA DE MINERALES DEL PERÍMETRO URBANO DEL DISTRITO CAPITAL </t>
  </si>
  <si>
    <t>747/2015</t>
  </si>
  <si>
    <t>PRESTAR LOS SERVICIOS PROFESIONALES PARA REALIZAR ACTIVIDADES DE CONTROL Y SEGUIMIENTO A LOS SITIOS CON SOSPECHA Y/O CON CONTAMINACION DE SUELOS EN EL PERIMETRO URBANO DEL DISTRITO CAPITAL</t>
  </si>
  <si>
    <t>1144/2015</t>
  </si>
  <si>
    <t>PRESTAR LOS SERVICIOS DE  APOYO EN LAS ACTIVIDADES NECESARIAS PARA REALIZAR LEVANTAMIENTOS TOPOGRAFICOS A LAS ORGANIZACIONES CON PREDIOS AFECTADOS POR ACTIVIDAD MINERA EN EL D. C</t>
  </si>
  <si>
    <t>586/2015</t>
  </si>
  <si>
    <t>528/2015</t>
  </si>
  <si>
    <t>PRESTAR LOS SERVICIOS PROFESIONALES PARA REALIZAR LAS ACTIVIDADES DE EVALUACIÓN, CONTROL Y SEGUIMIENTO DEL COMPONENTE ECOSISTÉMICO EN LOS PREDIOS CON ACTIVIDAD MINERA, DE RECUPERACIÓN O RESTUARACION MORFOLÓGICA Y AMBIENTAL DENTRO DEL PERÍMETRO URBANO DEL DISTRITO CAPITAL</t>
  </si>
  <si>
    <t>566/2015</t>
  </si>
  <si>
    <t>PRESTAR LOS SERVICIOS PROFESIONALES PARA REALIZAR LAS ACTIVIDADES DE  SEGUIMIENTO DEL COMPONENTE ECOSISTÉMICO EN LOS PREDIOS CON ACTIVIDAD MINERA, DE RECUPERACIÓN O RESTUARACION MORFOLÓGICA Y AMBIENTAL DENTRO DEL PERÍMETRO URBANO DEL DISTRITO CAPITAL</t>
  </si>
  <si>
    <t>873/2015</t>
  </si>
  <si>
    <t>PRESTAR LOS SERVICIOS PROFESIONALES PARA REALIZAR LOS LEVANTAMIENTOS TOPOGRÁFICOS DE LAS ORGANIZACIONES CON PREDIOS AFECTADOS POR LA ACTIVIDAD DE EXTRACIÓN DE MINERALES EN EL PERÍMETRO URBANO DEL DISTRITO CAPITAL.</t>
  </si>
  <si>
    <t>708/2015</t>
  </si>
  <si>
    <t>PRESTAR LOS SERVICIOS PROFESIONALES PARA GESTIONAR, PROYECTAR Y REALIZAR LA EVALUACION CONTROL Y SEGUIMIENTO A LOS TRAMITES AMBIENTALES DE PREDIOS CON ACTIVIDAD MINERA Y DE RECUPERACION MORFOLOGICA Y AMBIENTAL EN EL PERIMETRO URBANO DEL DISTRITO CAPITAL</t>
  </si>
  <si>
    <t>671/2015</t>
  </si>
  <si>
    <t>PRESTAR LOS SERVICIOS PROFESIONALES PARA REALIZAR ACTIVIDADES DE CONTROL Y VIGILANCIA A LOS TRÁMITES AMBIENTALES Y DE RECUPERACIÓN MORFOLÓGICA DE PREDIOS MINEROS EN EL PERÍMETRO URBANO DEL DISTRITO CAPITAL</t>
  </si>
  <si>
    <t>526/2015</t>
  </si>
  <si>
    <t>PRESTAR LOS SERVICIOS PROFESIONALES PARA EVALUAR, CONCEPTUAR Y ORIENTAR EN LOS ASPECTOS TÉCNICOS DE  LOS PREDIOS CON ACTIVIDAD MINERA, DE RECUPERACIÓN O RESTAURACIÓN MORFOLÓGICA Y AMBIENTAL DENTRO DEL PERÍMETRO URBANO DEL DISTRITO CAPITAL.</t>
  </si>
  <si>
    <t>522/2015</t>
  </si>
  <si>
    <t>PRESTAR LOS SERVICIOS PROFESIONALES PARA REALIZAR ACTIVIDADES DE CONTROL Y VIGILANCIA A LOS TRÁMITES AMBIENTALES Y DE RECUPERACIÓN MORFOLÓGICA Y AMBIENTAL DE PREDIOS MINEROS EN EL PERÍMETRO URBANO DEL DISTRITO CAPITAL</t>
  </si>
  <si>
    <t>1080/2015</t>
  </si>
  <si>
    <t>723/2015</t>
  </si>
  <si>
    <t>830/2015</t>
  </si>
  <si>
    <t>RECURSOS SIN COMPROMETER</t>
  </si>
  <si>
    <t>PRESTAR LOS SERVICIOS PROFESIONALES PARA PROYECTAR. REVISAR Y REALIZAR LA EVALUACIÓN DEL COMPONENTE GEOTÉCNICO Y DE RECUPERACIÓN MORFOLÓGICA DE PREDIOS MINEROS, EN EL PERÍMETRO URBANO DEL DISTRITO CAPITAL</t>
  </si>
  <si>
    <t>690/2015</t>
  </si>
  <si>
    <t>686/2015</t>
  </si>
  <si>
    <t>PRESTAR LOS SERVICIOS DE APOYO PARA REALIZAR EL SEGUIMIENTO Y CONSOLIDACIÓN DE LA INFORMACIÓN TÉCNICO-JURÍDICA Y ADMINISTRATIVA GENERADAS EN  LOS PREDIOS CON ACTIVIDAD MINERA EN EL D.C.</t>
  </si>
  <si>
    <t>692/2015</t>
  </si>
  <si>
    <t>PRESTAR LOS SERVICIOS DE APOYO EN LA ATENCIÓN, MANEJO Y GESTION DEL FLUJO DE LAS NOTIFICACIONES PARA EL CONTROL A LOS ESTABLECIMIENTOS QUE GENERAN VERTIMIENTOS Y QUE AFECTAN LA CALIDAD DE LOS RECURSOS HIDRICO Y SUELO EN EL PERIMETRO URBANO DEL DISTRITO CAPITAL</t>
  </si>
  <si>
    <t>688/2015</t>
  </si>
  <si>
    <t>PRESTAR LOS SERVICIOS PROFESIONALES PARA APOYAR LA EJECUCION DEL PROGRAMA DE TASAS RETRIBUTIVAS DE LA SECRETARÍA DISTRITAL DE AMBIENTE Y EL SEGUIMIENTO A LAS OBLIGACIONES DEL PLAN DE SANEAMIENTO DE LA CIUDAD</t>
  </si>
  <si>
    <t>756/2015</t>
  </si>
  <si>
    <t>PRESTAR SUS SERVICIOS PROFESIONALES PARA GESTIONAR LA OPERACIÓN DE LA RED DE CALIDAD HÍDRICA DE BOGOTÁ Y LA FORMULACIÓN DE LOS ESTUDIOS DEL ESTADO DE LA CALIDAD Y DEL MANEJO DEL RECURSO HÍDRICO EN EL PERÍMETRO URBANO DEL DISTRITO CAPITAL</t>
  </si>
  <si>
    <t>711/2015</t>
  </si>
  <si>
    <t>PRESTAR LOS SERVICOS PROFESIONALES PARA REALIZAR LA ACTUALIZACION DEL SISTEMA DE INFORMACIÓN GEOGRAFICA DE LA RED DE CALIDAD HIDRICA DE BOGOTÁ</t>
  </si>
  <si>
    <t>773/2015</t>
  </si>
  <si>
    <t>PRESTAR LOS SERVICIOS PROFESIONALES PARA APOYAR LA EJECUCION TECNICA DEL PROGRAMA DE TASAS RETRIBUTIVAS  DE LA SECRETARÍA DISTRITAL DE AMBIENTE</t>
  </si>
  <si>
    <t>1051/2015</t>
  </si>
  <si>
    <t>1043/2015</t>
  </si>
  <si>
    <t>1055/2015</t>
  </si>
  <si>
    <t>1048/2015</t>
  </si>
  <si>
    <t>1104/2015</t>
  </si>
  <si>
    <t>1047/2015</t>
  </si>
  <si>
    <t>PRESTAR LOS SERVICIOS PROFESIONALES PARA APOYAR LA EJECUCION DEL PROGRAMA DE TASAS RETRIBUTIVAS, EN LA JURISDICCIÓN DE LA SECRETARÍA DISTRITAL DE AMBIENTE</t>
  </si>
  <si>
    <t>PRESTAR LOS SERVICIOS PROFESIONALES PARA APOYAR LA GESTION DE LA INFORMACION GENERADA POR LA OPERACION DE RED DE CALIDAD HÍDRICA DE BOGOTÁ Y ELABORAR INFORMES DE LOS RESULTADOS DE MONITOREO DEL RECURSO HÍDRICO DEL DISTRITO CAPITAL</t>
  </si>
  <si>
    <t>846/2015</t>
  </si>
  <si>
    <t>PRESTAR LOS SERVICIOS PROFESIONALES PARA APOYAR LA EJECUCION DEL PROGRAMA DE TASAS RETRIBUTIVAS  DE LA SECRETARÍA DISTRITAL DE AMBIENTE Y EL SEGUIMIENTO A LAS OBLIGACIONES DEL PLAN DE SANEAMIENTO DE LA CIUDAD</t>
  </si>
  <si>
    <t>PRESTAR LOS SERVICIOS PROFESIONALES PARA APOYAR LA EJECUCION DEL PROGRAMA DE MONITOREO A AFLUENTES Y EFLUENTES EN EL DISTRITO CAPITAL</t>
  </si>
  <si>
    <t>371/2015</t>
  </si>
  <si>
    <t>PRESTAR LOS SERVICIOS PROFESIONALES PARA APOYAR LA GESTION DE LA INFORMACION TECNICA GENERADA POR PROGRAMA DE MONITOREO A AFLUENTES Y EFLUENTES EN EL DISTRITO CAPITAL</t>
  </si>
  <si>
    <t>828/2015</t>
  </si>
  <si>
    <t>PRESTAR LOS SERVICIOS PROFESIONALES PARA APOYAR LA OPERACIÓN DE LA RED DE CALIDAD HÍDRICA DE BOGOTÁ Y REALIZAR EL ANALISIS ESTADISTICO DE LOS RESULTADOS DE MONITOREO DEL RECURSO HÍDRICO DEL DISTRITO CAPITAL</t>
  </si>
  <si>
    <t>758/2015</t>
  </si>
  <si>
    <t>PRESTAR LOS SERVICIOS PROFESIONALES PARA APOYAR LA EJECUCION DEL PROGRAMA DE MONITOREO DE LA RED DE CALIDAD HIDRICA DE BOGOTA</t>
  </si>
  <si>
    <t>759/2015</t>
  </si>
  <si>
    <t>PRESTAR LOS SERVICIOS TÉCNICOS PARA APOYAR LA EJECUCION Y ACOMPAÑAMIENTO AL PROGRAMA DE MONITOREO DE LA RED DE CALIDAD HÍDRICA DE BOGOTÁ</t>
  </si>
  <si>
    <t>770/2015</t>
  </si>
  <si>
    <t>PRESTAR LOS SERVICIOS TECNICOS PARA APOYAR LA EJECUCION DEL PROGRAMA DE MONITOREO A AFLUENTES Y EFLUENTES EN EL DISTRITO CAPITAL</t>
  </si>
  <si>
    <t>715/2015</t>
  </si>
  <si>
    <t>790/2015</t>
  </si>
  <si>
    <t>PRESTAR LOS SERVICIOS TÉCNICOS PARA APOYAR LA EJECUCION DEL PROGRAMA DE MONITOREO A AFLUENTES Y EFLUENTES EN EL DISTRITO CAPITAL</t>
  </si>
  <si>
    <t>950/2015</t>
  </si>
  <si>
    <t>PRESTAR LOS SERVICIOS PROFESIONALES PARA  REVISAR LAS ACTUACIONES JURÍDICAS Y ADMINISTRATIVAS PROYECTADAS Y EMITIDAS, A LOS  ESTABLECIMIENTOS QUE GENERAN VERTIMIENTOS  Y QUE AFECTAN LA CALIDAD DE LOS RECURSOS HÍDRICO Y SUELO EN EL  PERÍMETRO URBANO DEL DISTRITO CAPITAL</t>
  </si>
  <si>
    <t>1157/2015</t>
  </si>
  <si>
    <t>706/2015</t>
  </si>
  <si>
    <t>PRESTAR SUS SERVICIOS PROFESIONALES PARA  APOYAR Y ANALIZAR JURIDICAMENTE LAS ACTUACIONES DE EVALUACIÓN, CONTROL Y SEGUIMIENTO DE LAS ACTIVIDADES  CONTAMINANTES  QUE GENERAN VERTIMIENTOS  EN LA CUENCA DE LOS RIOS SALITRE Y TORCA</t>
  </si>
  <si>
    <t>699/2015</t>
  </si>
  <si>
    <t>507/2015</t>
  </si>
  <si>
    <t>983/2015</t>
  </si>
  <si>
    <t>1178/2015</t>
  </si>
  <si>
    <t>PRESTAR SERVICIOS PROFESIONALES PARA APOYAR EL TRAMITE JURIDICO DE LAS ACTUACIONES DERIVADAS DEL CONTROL A LOS ESTABLECIMIENTOS QUE GENERAN VERTIMIENTOS Y OTRAS ACTIVIDAES CONTAMINANTES EN EL  DISTRITO CAPITAL</t>
  </si>
  <si>
    <t>896/2015</t>
  </si>
  <si>
    <t>1152/2015</t>
  </si>
  <si>
    <t>360/2015</t>
  </si>
  <si>
    <t>PRESTAR LOS SERVICIOS DE APOYO PARA EL MANEJO, CLASIFICACIÓN Y ACTUALIZACIÓN DE LA DOCUMENTACIÓN CONTENIDA EN LOS EXPEDIENTES DE LOS ESTABLECIMIENTOS QUE GENERAN VERTIMIENTOS  EN EL DISTRITO CAPITAL</t>
  </si>
  <si>
    <t>448/2015</t>
  </si>
  <si>
    <t>554/2015</t>
  </si>
  <si>
    <t>1095/2015</t>
  </si>
  <si>
    <t>PRESTAR LOS SERVICIOS PROFESIONALES PARA GESTIONAR, REVISAR Y PROYECTAR LAS ACCIONES DE EVALUACION, CONTROL Y SEGUIMIENTO A LOS ESTABLECIMIENTOS QUE GENERAN VERTIMIENTOS Y A LAS ACTIVIDADES CONTAMINANTES CAUSADAS EN EL PERIMETRO URBANO DEL DISTRITO CAPITAL</t>
  </si>
  <si>
    <t>587/2015</t>
  </si>
  <si>
    <t>PRESTAR LOS SERVICIOS PARA APOYAR EL PROCESO DE MANEJO Y SEGUIMIENTO A LA INFORMACION AMBIENTAL DE LOS ESTABLECIMIENTOS QUE GENERAN VERTIMIENTOS EN DESARROLLO DEL CONTROL AMBIENTAL DE LOS RECURSOS HÍDRICO Y DEL SUELO EN EL D.C.</t>
  </si>
  <si>
    <t>789/2015</t>
  </si>
  <si>
    <t>PRESTAR LOS SERVICIOS DE APOYO PARA REALIZAR EL SEGUIMIENTO Y CONSOLIDACIÓN DE LA INFORMACIÓN TÉCNICO-JURÍDICA Y ADMINISTRATIVA GENERADAS EN  LOS ESTABLECIMIENTOS QUE GENERAN VERTIMIENTOS EN DESARROLLO DEL CONTROL AMBIENTAL DE LOS RECURSOS HÍDRICO Y DEL SUELO EN EL DISTRITO CAPITAL</t>
  </si>
  <si>
    <t>1035/2015</t>
  </si>
  <si>
    <t>PRESTAR LOS SERVICIOS PROFESIONALES PARA  REALIZAR ACCIONES DE EVALUACIÓN, SEGUIMIENTO Y CONTROL A LAS ACTIVIDADES GENERADORAS DE VERTIMIENTOS Y CONTAMINACIÓN, ENCAMINADAS A LA PROTECCIÓN Y CONSERVACIÓN DEL RECURSO HÍDRICO Y DEL SUELO</t>
  </si>
  <si>
    <t>1040/2015</t>
  </si>
  <si>
    <t>1208-2015</t>
  </si>
  <si>
    <t>953/2015</t>
  </si>
  <si>
    <t>863/2015</t>
  </si>
  <si>
    <t>599/2015</t>
  </si>
  <si>
    <t>1106/2015</t>
  </si>
  <si>
    <t>601/2015</t>
  </si>
  <si>
    <t>676/2015</t>
  </si>
  <si>
    <t>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t>
  </si>
  <si>
    <t>582/2015</t>
  </si>
  <si>
    <t>678/2015</t>
  </si>
  <si>
    <t>955/2015</t>
  </si>
  <si>
    <t>PRESTAR LOS SERVICIOS PROFESIONALES PARA REALIZAR LA ACTUALIZACION DEL SISTEMA DE INFORMACION GEOGRAFICA CON RESPECTO A LAS ACTIVIDADES GENERADORAS DE VERTIMIENTOS Y CONTAMINACION AMBIENTAL  EN EL  DISTRITO CAPITAL</t>
  </si>
  <si>
    <t>1023/2015</t>
  </si>
  <si>
    <t>PRESTAR LOS SERVICIOS PARA APOYAR EL MANEJO, CLASIFICACIÓN Y ACTUALIZACIÓN DE LA DOCUMENTACIÓN EMITIDA POR LAS ACCIONES DE EVALUACION, CONTROL Y SEGUIMIENTO A LOS  ESTABLECIMIENTOS QUE GENERAN VERTIMIENTOS  EN EL DISTRITO CAPITAL</t>
  </si>
  <si>
    <t>984/2015</t>
  </si>
  <si>
    <t>PRESTAR LOS SERVICIOS PROFESIONALES PARA GESTIONAR LA CONSOLIDACION, DEPURACION Y ACTUALIZACION DEL SISTEMA DE INFORMACION GEOGRAFICA DE LAS ACTIVIDADES GENERADORAS DE VERTIMIENTOS Y CONTAMINACION AMBIENTAL QUE AFECTAN LA CALIDAD DEL RECURSO HÍDRICO EN EL PERÍMETRO URBANO DEL DISTRITO CAPITAL.</t>
  </si>
  <si>
    <t>940/2015</t>
  </si>
  <si>
    <t>PRESTAR LOS SERVICIOS  PARA APOYAR  EN LA MEJORA DE PROCEDIMIENTOS TÉCNICOS, EN EL MARCO DEL CONTROL AMBIENTAL A LOS ESTABLECIMIENTOS QUE GENERAN VERTIMIENTOS Y OTRAS ACTIVIDADES CONTAMINANTES GENERADAS EN EL DISTRITO CAPITAL.</t>
  </si>
  <si>
    <t>803/2015</t>
  </si>
  <si>
    <t>PRESTAR LOS SERVICIOS DE APOYO PARA EL PROCESO DE MANEJO, REVISIÓN Y SEGUIMIENTO A LA INFORMACIÓN AMBIENTAL Y BASES DE DATOS DE LOS ESTABLECIMIENTOS QUE GENERAN AFECTACIÓN AL RECURSO SUELO EN DESARROLLO DEL CONTROL AMBIENTAL DE LOS RECURSOS HÍDRICO Y DEL SUELO EN EL D.C</t>
  </si>
  <si>
    <t>CONTRATCION DIRECTA</t>
  </si>
  <si>
    <t>702/2015</t>
  </si>
  <si>
    <t>PRESTAR LOS SERVICIOS PROFESIONALES PARA REALIZAR ACCIONES DE CONTROL Y VIGILANCIA A LAS ACTIVIDADES QUE GENERAN AFECTACIÓN NEGATIVA AL RECURSO SUELO EN EL PERIMETRO URBANO DEL DISTRITO CAPITAL</t>
  </si>
  <si>
    <t>1039/2015</t>
  </si>
  <si>
    <t>PRESTAR  LOS SERVICIOS PROFESIONALES PARA GESTIONAR, REVISAR Y PROYECTAR ACCIONES DE CONTROL Y VIGILANCIA A LOS SITIOS CON SUELOS, ESTRUCTURAS Y/O UNIDADES HIDROGEOLÓGICAS CON SOSPECHA DE CONTAMINACIÓN Y/O CONTAMINADAS CON SUSTANCIAS PELIGROSAS EN EL PERIMETRO URBANO DEL DISTRITO CAPITAL</t>
  </si>
  <si>
    <t>826/2015</t>
  </si>
  <si>
    <t>PRESTAR LOS SERVICIOS PROFESIONALES PARA REALIZAR CONTROL AL COMPONENTE GEOLOGICO DE LAS ACTIVIDADES  DE INVESTIGACIÓN QUE SE DESARROLLEN EN SITIOS CON SUELOS Y AGUAS SUBTERRÉNEAS CONTAMINADAS POR SUSTANCIAS PELIGROSAS EN  EL PERIMETRO URBANO DEL DISTRITO CAPITAL</t>
  </si>
  <si>
    <t>888/2015</t>
  </si>
  <si>
    <t>PRESTAR LOS SERVICIOS PROFESIONALES PARA REALIZAR ACCIONES DE CONTROL Y VIGILANCIA A LAS ACTIVIDADES QUE GENERAN AFECTACIÓN NEGATIVA AL RECURSO SUELO Y AGUA SUBTERRÁNEA EN EL PERIMETRO URBANO DEL DISTRITO CAPITAL</t>
  </si>
  <si>
    <t>808/2015</t>
  </si>
  <si>
    <t>PRESTAR SUS SERVICIOS PROFESIONALES PARA REALIZAR Y REVISAR LA EVALUACIÓN TÉCNICA PARA LA TASACIÓN DE MULTAS Y DOSIMETRIA DE LA SANCIÓN POR INFRACCIÓN A LA NORMATIVIDAD AMBIENTAL VIGENTE, A LOS ESTABLECIMIENTOS QUE GENERAN VERTIMIENTOS AL RECURSO HIDRICO Y EL SUELO EN EL DISTRITO CAPITAL</t>
  </si>
  <si>
    <t>272/2015</t>
  </si>
  <si>
    <t>PRESTAR SUS SERVICIOS PROFESIONALES PARA EVALUAR TÉCNICAMENTE LA TASACIÓN DE MULTAS A LOS ESTABLECIMIENTOS QUE GENERAN VERTIMIENTOS AL RECURSO HIDRICO Y EL SUELO EN EL DISTRITO CAPITAL</t>
  </si>
  <si>
    <t>951/2015</t>
  </si>
  <si>
    <t>PRESTAR SUS SERVICIOS PROFESIONALES PARA EVALUAR TECNICAMENTE LA TASACION DE MULTAS A LOS ESTABLECIMIENTOS QUE GENERAN VERTIMIENTOS AL RECURSO HIDRICO Y EL SUELO EN EL DISTRITO CAPITAL</t>
  </si>
  <si>
    <t>1105/2015</t>
  </si>
  <si>
    <t>PRESTAR LOS SERVICIOS PROFESIONALES PARA EVALUAR, CONCEPTUAR Y ORIENTAR LAS ACTIVIDADES DE EVALUACIÓN, CONTROL Y SEGUIMIENTO A ESTABLECIMIENTOS QUE GENERAN VERTIMIENTOS Y QUE AFECTAN LA CALIDAD DEL RECURSO HÍDRICO EN EL PERÍMETRO URBANO DEL DISTRITO CAPITAL</t>
  </si>
  <si>
    <t>438/2015</t>
  </si>
  <si>
    <t>PRESTAR SUS SERVICIOS PROFESIONALES PARA APOYAR LA  EVALUACIÓN TÉCNICA PARA LA TASACIÓN DE MULTAS  POR INFRACCIÓN A LA NORMATIVIDAD AMBIENTAL VIGENTE  A LOS  ESTABLECIMIENTOS QUE GENERAN VERTIMIENTOS AL RECURSO HÍDRICO Y EL  SUELO EN EL D.C.</t>
  </si>
  <si>
    <t>726/2015</t>
  </si>
  <si>
    <t>1153/2015</t>
  </si>
  <si>
    <t>1009/2015</t>
  </si>
  <si>
    <t>PRESTAR SUS SERVICIOS PROFESIONALES PARA  APOYAR Y ANALIZAR JURIDICAMENTE LAS ACTUACIONES DE EVALUACIÓN, CONTROL Y SEGUIMIENTO DE LAS ACTIVIDADES  CONTAMINANTES  QUE GENERAN VERTIMIENTOS EN LA CUENCA DEL RIO TUNJUELO</t>
  </si>
  <si>
    <t>342/2015</t>
  </si>
  <si>
    <t>PRESTAR SERVICIOS PROFESIONALES PARA APOYAR EL TRAMITE JURIDICO DE LAS ACTUACIONES DERIVADAS DEL CONTROL A LOS ESTABLECIMIENTOS QUE GENERAN VERTIMIENTOS Y OTRAS ACTIVIDADES CONTAMINANTES EN EL  DISTRITO CAPITAL.</t>
  </si>
  <si>
    <t>884/2015</t>
  </si>
  <si>
    <t>369/2015</t>
  </si>
  <si>
    <t>590/2015</t>
  </si>
  <si>
    <t>PRESTAR SERVICIOS PROFESIONALES PARA APOYAR EL TRAMITE JURIDICO DE LAS ACTUACIONES DERIVADAS DEL CONTROL A LOS ESTABLECIMIENTOS QUE GENERAN VERTIMIENTOS Y OTRAS ACTIVIDADES CONTAMINANTES EN EL DISTRITO CAPITAL</t>
  </si>
  <si>
    <t>1211-2015</t>
  </si>
  <si>
    <t>376/2015</t>
  </si>
  <si>
    <t>PRESTAR LOS SERVICIOS PROFESIONALES PARA ORIENTAR Y REVISAR LAS ACTUACIONES JURÍDICAS Y ADMINISTRATIVAS PROYECTADAS Y EMITIDAS, A LOS  ESTABLECIMIENTOS QUE GENERAN VERTIMIENTOS  Y QUE AFECTAN LA CALIDAD DE LOS RECURSOS HÍDRICO Y SUELO EN EL  PERÍMETRO URBANO DEL DISTRITO CAPITAL</t>
  </si>
  <si>
    <t>109/2015</t>
  </si>
  <si>
    <t>450/2015</t>
  </si>
  <si>
    <t>447/2015</t>
  </si>
  <si>
    <t>818/2015</t>
  </si>
  <si>
    <t>560/2015</t>
  </si>
  <si>
    <t>729/2015</t>
  </si>
  <si>
    <t>938/2015</t>
  </si>
  <si>
    <t>714/2015</t>
  </si>
  <si>
    <t>943/2015</t>
  </si>
  <si>
    <t>875/2015</t>
  </si>
  <si>
    <t>898/2015</t>
  </si>
  <si>
    <t>705/2015</t>
  </si>
  <si>
    <t>681/2015</t>
  </si>
  <si>
    <t>682/2015</t>
  </si>
  <si>
    <t>618/2015</t>
  </si>
  <si>
    <t>PRESTAR LOS SERVICIOS PROFESIONALES PARA APOYAR EL PROGRAMA DE TASAS RETRIBUTIVAS DE LA SECRETARIA DISTRITAL DE AMBIENTE</t>
  </si>
  <si>
    <t>1416/2015</t>
  </si>
  <si>
    <t xml:space="preserve"> CONVENIO STUTGART</t>
  </si>
  <si>
    <t>CONVENIO DE COOPERACION INTERNACIONAL</t>
  </si>
  <si>
    <t>1030/2015</t>
  </si>
  <si>
    <t>1066/2015</t>
  </si>
  <si>
    <t>ADICIÓN Y PRÓRROGA  CONTRATO DE PRESTACION DE SERVICIOS PROFESIONALES N° 755 DE 2015  CUYO OBJETO ES PRESTAR LOS SERVICIOS PROFESIONALES PARA APOYAR LA EJECUCION DEL PROGRAMA DE TASAS RETRIBUTIVAS, EN LA JURISDICCIÓN DE LA SECRETARÍA DISTRITAL DE AMBIENTE.ID-239</t>
  </si>
  <si>
    <t>ADICIÓN Y PRÓRROGA DEL  CONTRATO DE PRESTACION DE SERVICIOS PROFESIONALES N°756 DE 2015 CUYO OBJETO ES PRESTAR LOS SERVICIOS PROFESIONALES PARA APOYAR LA EJECUCION DEL PROGRAMA DE TASAS RETRIBUTIVAS  DE LA SECRETARÍA DISTRITAL DE AMBIENTE Y EL SEGUIMIENTO A LAS OBLIGACIONES DEL PLAN DE SANEAMIENTO DE LA CIUDAD</t>
  </si>
  <si>
    <t>ADICIÓN Y PRÓRROGA DEL CONTRATO DE PRESTACION DE SERVICIOS PROFESIONALES  N° 773 DE 2015 CUYO OBJETO ES PRESTAR LOS SERVICOS PROFESIONALES PARA REALIZAR LA ACTUALIZACION DEL SISTEMA DE INFORMACIÓN GEOGRAFICA DE LA RED DE CALIDAD HIDRICA DE BOGOTÁ</t>
  </si>
  <si>
    <t>ADICIÓN Y PRÓRROGA DEL CONTRATO NO. 846-2015 CUYO OBJETO ES  PRESTAR LOS SERVICIOS PROFESIONALES PARA APOYAR LA GESTION DE LA INFORMACION GENERADA POR LA OPERACION DE RED DE CALIDAD HÍDRICA DE BOGOTÁ Y ELABORAR INFORMES DE LOS RESULTADOS DE MONITOREO DEL RECURSO HÍDRICO DEL DISTRITO CAPITAL</t>
  </si>
  <si>
    <t>PRESTAR LOS SERVICIOS PROFESIONALES PARA APOYAR LA OPERACION DE LA RED DE CALIDAD HIDRICA DE BOGOTA Y REALIZAR EL ANALISIS ESTADISTICO DE LOS RESULTADOS DE MONITOREO DEL RECURSO HIDRICO DEL DISTRITO CAPITAL</t>
  </si>
  <si>
    <t>1421/2015</t>
  </si>
  <si>
    <t>ADICIÓN Y PRÓRROGA CONTRATO DE PRESTACION DE SERVICIOS PROFESIONALES N° 758 DE 2015 CUYO OBJETO ES PRESTAR LOS SERVICIOS PROFESIONALES PARA APOYAR LA OPERACIÓN DE LA RED DE CALIDAD HÍDRICA DE BOGOTÁ Y REALIZAR EL ANALISIS ESTADISTICO DE LOS RESULTADOS DE MONITOREO DEL RECURSO HÍDRICO DEL DISTRITO CAPITAL</t>
  </si>
  <si>
    <t>ADICIÓN Y PRÓRROGA DEL CONTRATO DE PRESTACION DE SERVICIOS PROFESIONALES N° 759 DE 2015 CIYO OBJETO ES PRESTAR LOS SERVICIOS PROFESIONALES PARA APOYAR LA EJECUCION DEL PROGRAMA DE MONITOREO DE LA RED DE CALIDAD HÍDRICA DE BOGOTÁ</t>
  </si>
  <si>
    <t>ADICIÓN Y PRÓRROGA DEL CONTRATO DE PRESETACION DE SERVICIOS DE APOYO A LA GESTION N°770 DE 2015 CUYO OBJETO ES  PRESTAR LOS SERVICIOS TÉCNICOS PARA APOYAR LA EJECUCION Y ACOMPAÑAMIENTO AL PROGRAMA DE MONITOREO DE LA RED DE CALIDAD HÍDRICA DE BOGOTÁID-246</t>
  </si>
  <si>
    <t>PRESTAR LOS SERVICIOS PROFESIONALES PARA REALIZAR ACCIONES DE EVALUACION, SEGUIMIENTO, CONTROL Y LICENCIAMIENTO AMBIENTAL A LOS ESTABLECIMIENTOS QUE GESTIONAN, ALMACENAN Y DISTRIBUYEN COMBUSTIBLE Y/O GESTIONAN ACEITE USADO GENERADORES DE VERTIMIENTOS EN EL DISTRITO CAPITAL</t>
  </si>
  <si>
    <t>1155/2015</t>
  </si>
  <si>
    <t>MODIFICACION N° 1  DEL CONTRATO DE PRESTACION DE SERVICIOS PROFESIONALES N. 953-2015 CUYO OBJETO ES 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t>
  </si>
  <si>
    <t>1213/2015</t>
  </si>
  <si>
    <t>MODIFICACION N° 1 DEL CONTRATO N. 536 DE  2015 CUYO OBJETO ES: PRESTAR LOS SERVICIOS PROFESIONALES PARA REALIZAR EL TRAMITE JURIDICO DE LOS PROCEDIMIENTOS QUE SE ADELANTEN FRENTE A LOS ESTABLECIMIENTOS QUE GENERAN VERTIMIENTOS Y OTRAS ACTIVIDADES CONTAMINANTES EN EL DISTRITO CAPITAL</t>
  </si>
  <si>
    <t>1191/2015</t>
  </si>
  <si>
    <t>1204/2015</t>
  </si>
  <si>
    <t>1188/2015</t>
  </si>
  <si>
    <t>1193/2015</t>
  </si>
  <si>
    <t>1196/2015</t>
  </si>
  <si>
    <t>1187/2015</t>
  </si>
  <si>
    <t>1185/2015</t>
  </si>
  <si>
    <t>1192/2015</t>
  </si>
  <si>
    <t>1198-2015</t>
  </si>
  <si>
    <t>1212-2015</t>
  </si>
  <si>
    <t>1225-2015</t>
  </si>
  <si>
    <t>1189/2015</t>
  </si>
  <si>
    <t>1190/2015</t>
  </si>
  <si>
    <t>1194/2015</t>
  </si>
  <si>
    <t>MODIFICACION N° 01 AL CONTRATO DE PRESTACION DE SERVICIOS PROFESIONALES  N° 1220 DE 2015 CUYO OBJETO ES ARTICULAR Y LIDERAR LA FORMULACIÓN DE LINEAMIENTOS PARA LA IDENTIFICACIÓN DE UN SISTEMA DE AUDITORÍA AMBIENTAL, EN EL MARCO DE LA ORDEN 4.68 DEL FALLO DEL CONSEJO DE ESTADO  - ACCIÓN POPULAR RÍO BOGOTÁ ORIENTADO A DETERMINAR LA EFECTIVIDAD DE LAS ACCIONES Y ACTIVIDADES SOBRE LA CALIDAD DEL RECURSO HÍDRICO EN EL PERÍMETRO URBANO DEL DISTRITO CAPITAL</t>
  </si>
  <si>
    <t>1220-2015</t>
  </si>
  <si>
    <t>1216-2015 
LIQUIDACIÓN ANTICIPDA
SALDO LIBERADO</t>
  </si>
  <si>
    <t>1219-2015</t>
  </si>
  <si>
    <t>MODIFICACION N° 1 AL CONTRATO DE PRESTACION DE SERVICIOS DE APOYO A LA GESTION  N° 720 DE 2015 CUYO OBJETO ES PRESTAR LOS SERVICIOS DE APOYO PARA EL MANEJO, CLASIFICACION Y ACTUALIZACION DE LA DOCUMENTACION CONTENIDA EN LOS EXPEDIENTES DE LOS ESTABLECIMIENTOS QUE GENERAN VERTIMIENTOS EN EL DISTRITO CAPITAL</t>
  </si>
  <si>
    <t>1197-2015</t>
  </si>
  <si>
    <t>1207-2015</t>
  </si>
  <si>
    <t>1206-2015</t>
  </si>
  <si>
    <t>1226-2015</t>
  </si>
  <si>
    <t>ARTICULAR Y LIDERAR LA FORMULACIÓN DE LINEAMIENTOS PARA LA IDENTIFICACIÓN DE UN SISTEMA DE AUDITORÍA AMBIENTAL, EN EL MARCO DE LA ORDEN 4.68 DEL FALLO DEL CONSEJO DE ESTADO  - ACCIÓN POPULAR RÍO BOGOTÁ ORIENTADO A DETERMINAR LA EFECTIVIDAD DE LAS ACCIONES Y ACTIVIDADES SOBRE LA CALIDAD DEL RECURSO HÍDRICO EN EL PERÍMETRO URBANO DEL DISTRITO CAPITAL</t>
  </si>
  <si>
    <t>ADICION Y PRORROGA DEL CONTRATO DE PRESTACION DE SERVICIOS PROFESIONALES N° 879 DE 2015 CUYO OBJETO ES PRESTAR LOS SERVICIOS PROFESIONALES PARA ORIENTAR Y REVISAR LOS ASPECTOS JURÍDICO-AMBIENTALES EN LOS  TRÁMITES ADELANTADOS POR LA SECRETARÍA Y QUE AFECTAN LA CALIDAD DE LOS RECURSOS HÍDRICO Y SUELO EN EL  PERÍMETRO URBANO DEL DISTRITO CAPITAL</t>
  </si>
  <si>
    <t>ADICIÓN Y PRÓRROGA DEL CONTRATO No. 870 - 2015 CUYO OBJETO ES PRESTAR LOS SERVICIOS PROFESIONALES PARA REALIZAR LAS ACTIVIDADES DE  SEGUIMIENTO DEL COMPONENTE ECOSISTÉMICO EN LOS PREDIOS CON ACTIVIDAD MINERA, DE RECUPERACIÓN O RESTUARACION MORFOLÓGICA Y AMBIENTAL DENTRO DEL PERÍMETRO URBANO DEL DISTRITO CAPITAL</t>
  </si>
  <si>
    <t>ADICIÓN Y PRÓRROGA DEL CONTRATO N. 876-2015 CUYO OBJETO ES PRESTAR LOS SERVICIOS PROFESIONALES PARA REALIZAR ACCIONES DE EVALUACIÓN, CONTROL, SEGUIMIENTO Y ANÁLISIS DE MONITOREO AMBIENTAL A LOS ESTABLECIMIENTOS QUE GESTIONAN, ALMACENAN Y DISTRIBUYEN COMBUSTIBLE Y/O GESTIONAN ACEITE USADO  GENERADORES DE VERTIMIENTOS EN EL DISTRITO CAPITAL</t>
  </si>
  <si>
    <t xml:space="preserve">ADICIÓN Y PRÓRROGA DEL CONTRATO DE PRESTACION DE SERVICIOS DE APOYO A LA GESTION  N. 949 DE 2015 CUYO OBJETO ES PRESTAR LOS SERVICIOS PARA APOYAR EL ANALISIS A LAS ACTUACIONES JURIDICAS DIRIGIDAS AL CONTROL DE LOSESTABLECIMIENTOS QUE GENERAN VERTIMIENTOS EN EL PERIMETRO URBANO DEL DISTRITO CAPITAL </t>
  </si>
  <si>
    <t>MODIFICACION N° 1 DEL CONTRATO DE PRESTACIO DE SERVICIOS DE APOYO A LA GESTION  N. 372-2015 CUYO OBJETO ES PRESTAR LOS SERVICIOS PARA APOYAR EL SEGUIMIENTO A LAS ACTUACIONES ADMINISTRATIVAS DIRIGIDAS AL CONTROL DE LOS ESTABLECIMIENTOS QUE GENERAN VERTIMIENTOS EN EL PERIMETRO URBANO DEL DISTRITO CAPITAL</t>
  </si>
  <si>
    <t>MODIFICACION N° 1 AL CONTRATO DE PRESTACION DE SERVICIOS PROFESIONALES  N°. 648 DE 2015 CUYO OBJETO ES PRESTAR SUS SERVICIOS PROFESIONALES PARA APOYAR LA EVALUACIÓN JURÍDICA PARA LA TASACIÓN DE MULTAS Y DOSIMETRIA DE LA SANCIÓN POR INFRACCIÓN A LA NORMATIVIDAD AMBIENTAL VIGENTE, A LOS ESTABLECIMIENTOS QUE GENERAN VERTIMIENTOS AL RECURSO HIDRICO Y EL SUELO EN EL DISTRITO CAPITAL.</t>
  </si>
  <si>
    <t>MODIFICACIO N° 1 AL CONTRATO DE PRESTACION DE SERVICIOS PROFESIONALES  N° 722 DE 2015 CUYO OBJETO ES PRESTAR LOS SERVICIOS PROFESIONALES PARA EL ANALISIS DE LA INFORMACION GENERADA POR EVALUACIÓN, CONTROL Y SEGUIMIENTO A LOS ESTABLECIMIENTOS QUE GENERAN VERTIMIENTOS Y QUE AFECTAN LA CALIDAD DE LOS RECURSOS HÍDRICO Y SUELO</t>
  </si>
  <si>
    <t>ADICIÓN Y PRÓRROGA DEL CONTRATO N. 1040-2015 CUYO OBJETO ES: PRESTAR LOS SERVICIOS PROFESIONALES PARA  REALIZAR ACCIONES DE EVALUACIÓN, SEGUIMIENTO Y CONTROL A LAS ACTIVIDADES GENERADORAS DE VERTIMIENTOS Y CONTAMINACIÓN, ENCAMINADAS A LA PROTECCIÓN Y CONSERVACIÓN DEL RECURSO HÍDRICO Y DEL SUELOID-290</t>
  </si>
  <si>
    <t>MODIFICACION N° 1 AL CONTRATO DE PRESTACION DE SERVICIOS PROFESIONALES N° 787 DE 2015 CUYO OBJETO ES: PRESTAR LOS SERVICIOS PROFESIONALES PARA REALIZAR EL TRAMITE JURIDICO DE LOS PROCEDIMIENTOS QUE SE ADELANTEN FRENTE A LOS ESTABLECIMIENTOS QUE GENERAN VERTIMIENTOS Y OTRAS ACTIVIDADES CONTAMINANTES EN EL DISTRITO CAPITAL</t>
  </si>
  <si>
    <t>MODIFICACION N° 1 AL CONTRATO DE PRESTACION DE SERVICIOS PROFESIONALES  N°. 842 DE 2015 CUYO OBJETO ES: 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t>
  </si>
  <si>
    <t>MODIFICACION N° 1 AL CONTRATO N. 884-2015 CUYO OBJETO ES: PRESTAR SERVICIOS PROFESIONALES PARA APOYAR EL TRAMITE JURIDICO DE LAS ACTUACIONES DERIVADAS DEL CONTROL A LOS ESTABLECIMIENTOS QUE GENERAN VERTIMIENTOS Y OTRAS ACTIVIDADES CONTAMINANTES EN EL DISTRITO CAPITAL.</t>
  </si>
  <si>
    <t>MODIFICACION N° 1 AL CONTRATO N. 871-2015 CUYO OBJETO ES: PRESTAR SERVICIOS PROFESIONALES PARA APOYAR EL TRAMITE JURIDICO DE LAS ACTUACIONES DERIVADAS DEL CONTROL A LOS ESTABLECIMIENTOS QUE GENERAN VERTIMIENTOS Y OTRAS ACTIVIDADES CONTAMINANTES EN EL DISTRITO CAPITAL</t>
  </si>
  <si>
    <t>MODIFICACION ° 1 AL  CONTRATO NO. 867-2015 CUYO OBJETO ES: 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t>
  </si>
  <si>
    <t>MODIFICACION N° 1 AL CONTRATO NO. 878-2015 CUYO OBJETO ES: 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t>
  </si>
  <si>
    <t>ADICIÓN Y PRÓRROGA DEL CONTRATO N. 702-2015 CUYO OBJETO ES PRESTAR LOS SERVICIOS DE APOYO PARA EL PROCESO DE MANEJO, REVISIÓN Y SEGUIMIENTO A LA INFORMACIÓN AMBIENTAL Y BASES DE DATOS DE LOS ESTABLECIMIENTOS QUE GENERAN AFECTACIÓN AL RECURSO SUELO EN DESARROLLO DEL CONTROL AMBIENTAL DE LOS RECURSOS HÍDRICO Y DEL SUELO EN EL D.C.ID-298</t>
  </si>
  <si>
    <t>ADICIÓN Y PRÓRROGA DEL CONTRATO N. 252-2015 CUYO OBJETO ES 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SUELOID-299</t>
  </si>
  <si>
    <t>MODIFICACION N° 1  DEL CONTRATO N. 1041 DE  2015 CUYO OBJETO ES: PRESTAR LOS SERVICIOS PROFESIONALES PARA REALIZAR ACCIONES DE EVALUACIÓN, CONTROL Y SEGUIMIENTO A PUNTOS DE AGUA EN EL ÁREA DE LA JURISDICCIÓN DE LA SDA.</t>
  </si>
  <si>
    <t>ADICIÓN Y PRÓRROGA DEL CONTRATO N. 349-2015 CUYO OBJETO ES PRESTAR LOS SERVICIOS PROFESIONALES PARA 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HÍDRICO.ID-301</t>
  </si>
  <si>
    <t>MODIFICACION N° 1 DEL CONTRATO N. 343 DE 2015 CUYO OBJETO ES PRESTAR LOS SERVICIOS DE APOYO PARA EL MANEJO, CLASIFICACION Y ACTUALIZACION DE LA DOCUMENTACION CONTENIDA EN LOS EXPEDIENTES DE LOS ESTABLECIMIENTOS QUE GENERAN VERTIMIENTOS EN EL DISTRITO CAPITAL</t>
  </si>
  <si>
    <t>343-2015</t>
  </si>
  <si>
    <t>ADICIÓN Y PRÓRROGA DEL CONTRATO N. 808-2015 CUYO OBJETO ES: PRESTAR LOS SERVICIOS PROFESIONALES PARA REALIZAR ACCIONES DE CONTROL Y VIGILANCIA A LAS ACTIVIDADES QUE GENERAN AFECTACION NEGATIVA AL RECURSO SUELO Y AGUA SUBTERRANEA EN EL PERIMETRO URBANO DEL DISTRITO CAPITAL.ID-303</t>
  </si>
  <si>
    <t>ADICIÓN Y PRÓRROGA DEL CONTRATO NO. 403-2015 CUYO OBJETO ES ¿PRESTAR LOS SERVICIOS DE APOYO PARA EL PROCESO DE MANEJO, REVISIÓN, SEGUIMIENTO Y ACTUALIZACION DE LA DOCUMENTACION CONTENIDA EN LOS EXPEDIENTES DE LOS ESTABLECIMIENTOS QUE GENERAN VERTIMIENTOS EN EL DISTRITO CAPITALID-304</t>
  </si>
  <si>
    <t>ADICIÓN Y PRÓRROGA DEL CONTRATO N. 342-2015 CUYO OBJETO ES: ¿PRESTAR SUS SERVICIOS PROFESIONALES PARA APOYAR Y ANALIZAR JURIDICAMENTE LAS ACTUACIONES DE EVALUACIÓN, CONTROL Y SEGUIMIENTO DE LAS ACTIVIDADES CONTAMINANTES QUE GENERAN VERTIMIENTOS EN LA CUENCA DEL RIO TUNJUELOID-305</t>
  </si>
  <si>
    <t>ADICIÓN Y PRÓRROGA DEL CONTRATO N. 1023-2015 CUYO OBJETO ES: ¿PRESTAR LOS SERVICIOS PROFESIONALES PARA REALIZAR LA ACTUALIZACION DEL SISTEMA DE INFORMACION GEOGRAFICA CON RESPECTO A LAS ACTIVIDADES GENERADORAS DE VERTIMIENTOS Y CONTAMINACION AMBIENTAL EN EL DISTRITO CAPITALID-306</t>
  </si>
  <si>
    <t>MODIFICACION N°1 AL CONTRATO N. 369 DE  2015 CUYO OBJETO ES PRESTAR SUS SERVICIOS PROFESIONALES PARA APOYAR Y ANALIZAR JURIDICAMENTE LAS ACTUACIONES DE EVALUACIÓN, CONTROL Y SEGUIMIENTO DE LAS ACTIVIDADES CONTAMINANTES QUE GENERAN VERTIMIENTOS EN LA CUENCA DEL RIO TUNJUELO.</t>
  </si>
  <si>
    <t>MODIFICACION N° 1 AL CONTRATO N. 845 DE 2015 CUYO OBJETO ES: PRESTAR LOS SERVICIOS PROFESIONALES PARA REALIZAR ACCIONES DE EVALUACIÓN, SEGUIMIENTO, CONTROL Y LICENCIAMIENTO AMBIENTAL A LOS ESTABLECIMIENTOS QUE GESTIONAN, ALMACENAN Y DISTRIBUYEN COMBUSTIBLE Y/O GESTIONAN ACEITE USADO GENERADORES DE VERTIMIENTOS EN EL DISTRITO CAPITAL.</t>
  </si>
  <si>
    <t>ADICIÓN Y PRÓRROGA AL CONTRATO 870 -2015 CUYO OBJETO ES PRESTAR LOS SERVICIOS PROFESIONALES JURIDICOS EN LA PROYECCION Y SUSTANCIACION DE ACTOS ADMINISTRATIVOS  QUE SE RELACIONAN  CON LAS ACCIONES DE EVALUACION, CONTROL Y SEGUIMIENTO A LAS ACTIVIDADES MINERAS GENERADAS EN EL PERÍMETRO URBANO DEL DISTRITO CAPITAL.</t>
  </si>
  <si>
    <t>ADICIÓN Y PRÓRROGA DEL CONTRATO 526 DE 2015 CUYO OBJETO ES  PRESTAR LOS SERVICIOS PROFESIONALES PARA REALIZAR ACTIVIDADES DE CONTROL Y VIGILANCIA A LOS TRÁMITES AMBIENTALES Y DE RECUPERACIÓN MORFOLÓGICA DE PREDIOS MINEROS EN EL PERÍMETRO URBANO DEL DISTRITO CAPITAL”</t>
  </si>
  <si>
    <t>MODIFICACION N° 1 AL CONTRATO N. 507-2015 CUYO OBJETO ES PRESTAR LOS SERVICIOS PROFESIONALES PARA REALIZAR EL TRAMITE JURIDICO DE LOS PROCEDIMIENTOS QUE SE ADELANTEN FRENTE A LOS ESTABLECIMIENTOS QUE GENERAN VERTIMIENTOS Y OTRAS ACTIVIDADES CONTAMINANTES EN EL DISTRITO CAPITAL.</t>
  </si>
  <si>
    <t>MODIFICACION N° 1  DEL CONTRATO N. 551 DE 2015 CUYO OBJETO PRESTAR LOS SERVICIOS PARA APOYAR EL PROCESO DE MANEJO, REVISIÓN Y SEGUIMIENTO A LOS EXPEDIENTES Y BASES DE DATOS DE LOS ESTABLECIMIENTOS QUE GENERAN VERTIMIENTOS EN DESARROLLO DEL CONTROL AMBIENTAL DE LOS RECURSOS HÍDRICO Y DEL SUELO EN EL D.C.</t>
  </si>
  <si>
    <t>MODIFICACION N° 1 AL CONTRATO N. 599 DE  2015 CUYO OBJETO ES PRESTAR LOS SERVICIOS PROFESIONALES PARA  REALIZAR ACCIONES DE EVALUACIÓN, SEGUIMIENTO Y CONTROL A LAS ACTIVIDADES GENERADORAS DE VERTIMIENTOS Y CONTAMINACIÓN, ENCAMINADAS A LA PROTECCIÓN Y CONSERVACIÓN DEL RECURSO HÍDRICO Y DEL SUELO.</t>
  </si>
  <si>
    <t>ADICIÓN Y PRÓRROGA DEL CONTRATO N. 863-2015 CUYO OBJETO ES: PRESTAR LOS SERVICIOS PROFESIONALES PARA  REALIZAR ACCIONES DE EVALUACIÓN, SEGUIMIENTO Y CONTROL A LAS ACTIVIDADES GENERADORAS DE VERTIMIENTOS Y CONTAMINACIÓN, ENCAMINADAS A LA PROTECCIÓN Y CONSERVACIÓN DEL RECURSO HÍDRICO Y DEL SUELO</t>
  </si>
  <si>
    <t>MODIFICACION N° 1  DEL CONTRATO NO. 525 DE  2015 CUYO OBJETO ES PRESTAR LOS SERVICIOS PARA APOYAR LA VERIFICACIÓN DEL VOLUMEN EXTRAÍDO DE AGUA DE LOS POZOS CONCESIONADOS DEL PROGRAMA DE EVALUACIÓN, CONTROL Y SEGUIMIENTO A PUNTOS DE AGUA</t>
  </si>
  <si>
    <t>MODIFICACION N° 1 AL CONTRATO N. 677 DE 2015 CUYO OBJETO ES. PRESTAR LOS SERVICIOS PROFESIONALES PARA ORIENTAR Y REVISAR LAS ACTUACIONES JURÍDICAS Y ADMINISTRATIVAS PROYECTADAS Y EMITIDAS A LOS PUNTOS DE CAPTACIÓN DE AGUA SUBTERRANEA EN EL D.C</t>
  </si>
  <si>
    <t>ADICIÓN Y PRÓRROGA DEL CONTRATO 671 DEL 2015 CUYO OBJETO ES  PRESTAR LOS SERVICIOS PROFESIONALES PARA GESTIONAR, PROYECTAR Y REALIZAR LA EVALUACION CONTROL Y SEGUIMIENTO DE LOS TRAMITES AMBIENTALES DE PREDIOS CON ACTIVIDAD MINERA Y DE RECUPERACION MORFOLOGICA Y AMBIENTAL EN EL PERIMETRO URBANO DEL DISTRITO CAPITAL</t>
  </si>
  <si>
    <t>ADICIÓN Y PRÓRROGA DEL CONTRATO 692 DEL 2015 CUYO OBJETO ES  PRESTAR LOS SERVICIOS DE APOYO PARA REALIZAR EL SEGUIMIENTO Y CONSOLIDACIÓN DE LA INFORMACIÓN TÉCNICO-JURÍDICA Y ADMINISTRATIVA GENERADA EN  LOS PREDIOS CON ACTIVIDAD MINERA EN EL D. C.</t>
  </si>
  <si>
    <t>MODIFICACION N° 1  DEL CONTRATO N. 676 DE 2015 CUYO OBJETO ES 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t>
  </si>
  <si>
    <t>MODIFICACION N° 1 AL CONTRATO N. 682 DE 2015 CUYO OBJETO ES: PRESTAR LOS SERVICIOS PROFESIONALES PARA REALIZAR EVALUACION, CONTROL, SEGUIMIENTO Y REVISION A LOS ESTABLECIMIENTOS QUE GENERAN VERTIMIENTOS Y ACTIVIDADES CONTAMINANTES EN EL PERIMETRO URBANO DEL DISTRITO CAPITAL</t>
  </si>
  <si>
    <t>MODIFICACION N° 1  DEL CONTRATO N. 699 DE 2015 CUYO OBJETO ES: PRESTAR SUS SERVICIOS PROFESIONALES PARA APOYAR Y ANALIZAR JURIDICAMENTE LAS ACTUACIONES DE EVALUACIÓN, CONTROL Y SEGUIMIENTO DE LAS ACTIVIDADES CONTAMINANTES QUE GENERAN VERTIMIENTOS EN LA CUENCA DE LOS RIOS SALITRE Y TORCA</t>
  </si>
  <si>
    <t>MODIFICACION N°1  DEL CONTRATO NO. 701 DE 2015 CUYO OBJETO ES PRESTAR LOS SERVICIOS PROFESIONALES PARA REALIZAR EL SEGUIMIENTO TECNICO-JURIDICO A LOS PROCESOS Y ACCIONES QUE SE DERIVAN DEL CONTROL A LOS ESTABLECIEMIENTOS QUE GENERAN VERTIMIENTOS Y DEMÁS FACTORES QUE AFECTAN EL RECURSO HÍDRICO Y SUELO</t>
  </si>
  <si>
    <t>MODIFICACION N° 1  DEL CONTRATO N. 109 DE 2015 CUYO OBJETO ES: PRESTAR LOS SERVICIOS PROFESIONALES PARA ORIENTAR Y REVISAR LAS ACTUACIONES JURÍDICAS Y ADMINISTRATIVAS PROYECTADAS Y EMITIDAS, A LOS ESTABLECIMIENTOS QUE GENERAN VERTIMIENTOS Y QUE AFECTAN LA CALIDAD DE LOS RECURSOS HÍDRICO Y SUELO EN EL PERÍMETRO URBANO DEL DISTRITO CAPITAL</t>
  </si>
  <si>
    <t>MODIFICACION N° 1 AL CONTRATO N. 729 DE  2015 CUYO OBJETO ES PRESTAR LOS SERVICIOS PROFESIONALES PARA REALIZAR EVALUACION, CONTROL, SEGUIMIENTO Y REVISION A LOS ESTABLECIMIENTOS QUE GENERAN VERTIMIENTOS Y ACTIVIDADES CONTAMINANTES EN EL PERIMETRO URBANO DEL DISTRITO CAPITAL.</t>
  </si>
  <si>
    <t>ADICIÓN Y PRÓRROGA DEL CONTRATO N. 593-2015 CUYO OBJETO ES: PRESTAR LOS SERVICIOS PROFESIONALES PARA GESTIONAR LAS ACCIONES DE EVALUACIÓN, CONTROL Y SEGUIMIENTO AMBIENTAL A LOS ESTABLECIMIENTOS QUE GESTIONAN, ALMACENAN Y DISTRIBUYEN COMBUSTIBLE Y/O GESTIONAN ACEITE USADO GENERADORES DE VERTIMIENTOS EN EL D.CID-325</t>
  </si>
  <si>
    <t>MODIFICACION N°1 DEL CONTRATO N. 264 DE 2015 CUYO OBJETO ES: PRESTAR LOS SERVICIOS PROFESIONALES PARA ORIENTAR Y REVISAR LOS ASPECTOS JURÍDICO-AMBIENTALES EN LOS  TRÁMITES DE CARÁCTER PERMISIVO Y SANCIONATORIO DE ALTO IMPACTO ADELANTADOS POR LA SECRETARÍA Y QUE AFECTAN LA CALIDAD DE LOS RECURSOS HÍDRICO Y SUELO EN EL  PERÍMETRO URBANO DEL DISTRITO CAPITAL.</t>
  </si>
  <si>
    <t>264-2015</t>
  </si>
  <si>
    <t>MODIFICACION N° 1  DEL CONTRATO N. 272 DE 2015 CUYO OBJETO ES PRESTAR SUS SERVICIOS PROFESIONALES PARA REALIZAR Y REVISAR LA EVALUACIÓN TÉCNICA PARA LA TASACIÓN DE MULTAS Y DOSIMETRIA DE LA SANCIÓN POR INFRACCIÓN A LA NORMATIVIDAD AMBIENTAL VIGENTE, A LOS ESTABLECIMIENTOS QUE GENERAN VERTIMIENTOS AL RECURSO HIDRICO Y EL SUELO EN EL DISTRITO CAPITAL</t>
  </si>
  <si>
    <t>MODIFICACION N° 1 DEL CONTRATO N. 330 DE 2015 CUYO OBJETO ES PRESTAR LOS SERVICIOS DE APOYO PARA LA ATENCION, MANEJO Y TRAMITE DE INFORMACION DERIVADA DE LAS ACCIONES DEL CONTROL A LOS ESTABLECIMIENTOS QUE GENERAN VERTIMIENTOS EN EL DISTRITO CAPITAL.</t>
  </si>
  <si>
    <t>330-2015</t>
  </si>
  <si>
    <t>MODIFICACION N° 1  DEL CONTRATO N. 810 DE 2015 CUYO OBJETO ES: PRESTAR LOS SERVICIOS PROFESIONALES PARA EL TRAMITE JURIDICO DE LAS ACTUACIONES DE LOS ESTABLECIMIETOS QUE GENERAN VERTIMIENTOS EN DESARROLLO DEL CONTROL AMBIENTAL DE LOS RECURSOS HIDRICO Y DEL SUELO EN EL D.C</t>
  </si>
  <si>
    <t>MODIFICACION N°1  DEL CONTRATO NO. 352 DE 2015 CUYO OBJETO ES PRESTAR LOS SERVICIOS PROFESIONALES PARA REALIZAR EL ACOMPAÑAMIENTO TECNICO A LAS ACTIVIDADES DE EVALUACION, CONTROL Y SEGUIMIENTO AMBIENTAL A LOS ESTABLECIMIENTOS QUE GENERAN VERTIMIENTOS Y QUE AFECTAN LA CALIDAD DE LOS RECURSOS HIDRICO Y SUELO EN EL PERIMETRO URBANO DEL DISTRITO CAPITAL.</t>
  </si>
  <si>
    <t>ADICIÓN Y PRÓRROGA DEL CONTRATO N. 818 DE 2015 CUYO OBJETO PRESTAR LOS SERVICIOS DE APOYO PARA EL MANEJO, CLASIFICACION Y ACTUALIZACION DE LA DOCUMENTACION CONTENIDA EN LOS EXPEDIENTES DE LOS ESTABLECIMIENTOS QUE GENERAN VERTIMIENTOS EN EL DISTRITO CAPITAL.</t>
  </si>
  <si>
    <t>MODIFICACION N° 1 AL CONTRATO NO. 711 DE 2015 CUYO OBJETO ES PRESTAR SUS SERVICIOS PROFESIONALES PARA GESTIONAR LA OPERACIÓN DE LA RED DE CALIDAD HÍDRICA DE BOGOTÁ Y LA FORMULACIÓN DE LOS ESTUDIOS DEL ESTADO DE LA CALIDAD Y DEL MANEJO DEL RECURSO HÍDRICO EN EL PERÍMETRO URBANO DEL DISTRITO CAPITAL</t>
  </si>
  <si>
    <t>ADICIÓN Y PRÓRROGA DEL CONTRATO N. 821-2015 CUYO OBJETO ES: PRESTAR LOS SERVICIOS PROFESIONALES PARA EJECUTAR ACCIONES DE EVALUACIÓN, CONTROL, SEGUIMIENTO Y ANÁLISIS DE MONITOREO AMBIENTAL A LOS ESTABLECIMIENTOS QUE GESTIONAN ALMACENAN Y DISTRIBUYEN COMBUSTIBLE Y/O GESTIONAN ACEITE USADO GENERADORES DE VERTIMIENTOS EN EL DISTRITO CAPITAL</t>
  </si>
  <si>
    <t>ADICIÓN Y PRÓRROGA CONTRATO N. 371-2015 CUYO OBJETO ES PRESTAR LOS SERVICIOS PROFESIONALES PARA APOYAR LA EJECUCION DEL PROGRAMA DE MONITOREO A AFLUENTES Y EFLUENTES EN EL DISTRITO CAPITAL</t>
  </si>
  <si>
    <t>MODIFICACION AL CONTRATO NO. 339 DE 2015 CUYO OBJETO ES PRESTAR LOS SERVICIOS PROFESIONALES PARA REALIZAR EL SEGUIMIENTO PRESUPUESTAL A LOS PROCESOS Y ACCIONES QUE SE DERIVAN DEL CONTROL A LOS ESTABLECIEMIENTOS QUE GENERAN VERTIMIENTOS Y DEMÁS FACTORES QUE AFECTAN EL RECURSO HÍDRICO Y SUELO</t>
  </si>
  <si>
    <t>MODIFICACION N° 1  DEL CONTRATO N. 448 DE 2015 CUYO OBJETO PRESTAR LOS SERVICIOS DE APOYO PARA EL MANEJO, CLASIFICACION Y ACTUALIZACION DE LA DOCUMENTACION CONTENIDA EN LOS EXPEDIENTES DE LOS ESTABLECIMIENTOS QUE GENERAN VERTIMIENTOS EN EL DISTRITO CAPITAL.</t>
  </si>
  <si>
    <t>ADICIÓN Y PRÓRROGA DEL CONTRATO N. 438-2015 CUYO OBJETO ES PRESTAR LOS SERVICIOS PROFESIONALES PARA EVALUAR, CONCEPTUAR Y ORIENTAR LAS ACTIVIDADES DE EVALUACIÓN, CONTROL Y SEGUIMIENTO A ESTABLECIMIENTOS QUE GENERAN VERTIMIENTOS Y QUE AFECTAN LA CALIDAD DEL RECURSO HÍDRICO EN EL PERÍMETRO URBANO DEL DISTRITO CAPITAL</t>
  </si>
  <si>
    <t>ADICIÓN Y PRÓRROGA DEL CONTRATO N. 376-2015 CUYO OBJETO ES PRESTAR LOS SERVICIOS PROFESIONALES PARA ANALIZAR Y APOYAR EN EL PROCESO DE EVALUACIÓN, CONTROL Y SEGUIMIENTO DE LOS DOCUMENTOS REFERENTES A LAS ACTUACIONES ADMINISTRATIVAS, TÉCNICAS Y JURÍDICAS CORRESPONDIENTES A LAS ACTIVIDADES CONTAMINANTES QUE GENEREN VERTIMIENTOSID-339</t>
  </si>
  <si>
    <t>ADICIÓN Y PRÓRROGA DEL CONTRATO N. 447-2015 CUYO OBJETO PRESTAR LOS SERVICIOS DE APOYO PARA EL MANEJO, CLASIFICACION Y ACTUALIZACION DE LA DOCUMENTACION CONTENIDA EN LOS EXPEDIENTES DE LOS ESTABLECIMIENTOS QUE GENERAN VERTIMIENTOS EN EL DISTRITO CAPITAL.ID-340</t>
  </si>
  <si>
    <t>ADICIÓN Y PRÓRROGA DEL CONTRATO 686 DE 2015 CUYO OBJETO ES  PRESTAR LOS SERVICIOS PROFESIONALES PARA PROYECTAR. REVISAR Y REALIZAR LA EVALUACIÓN DEL COMPONENTE GEOTÉCNICO Y DE RECUPERACIÓN MORFOLÓGICA DE PREDIOS MINEROS, EN EL PERÍMETRO URBANO DEL DISTRITO CAPITAL</t>
  </si>
  <si>
    <t>ADICIÓN Y PRÓRROGA DEL CONTRATO N. 431-2015 CUYO OBJETO ES: PRESTAR LOS SERVICIOS PROFESIONALES PARA GESTIONAR, REVISAR Y PROYECTAR LAS ACCIONES DE EVALUACIÓN, CONTROL Y SEGUIMIENTO A LOS PUNTOS DE CAPTACIÓN DE AGUAS SUBTERRÁNEAS UBICADOS EN EL PERIMETRO URBANO DEL DISTRITO CAPITALID-342</t>
  </si>
  <si>
    <t>ADICIÓN Y PRÓRROGA AL CONTRATO 869 DEL 2015 CUYO OBJETO ES  PRESTAR LOS SERVICIOS PROFESIONALES PARA REVISAR, SUSTANCIAR, PROYECTAR, CONSULTAR Y ANALIZAR JURIDICAMENTE LOS DOCUMENTOS CORRESPONDIENTES A LA EVALUACIÓN, CONTROL Y SEGUIMIENTO A LAS ACTIVIDADES MINERAS GENERADAS EN EL PERÍMETRO URBANO DEL D.C.</t>
  </si>
  <si>
    <t>ADICIÓN Y PRÓRROGA DEL CONTRATO 566 - 2015 CUYO OBJETO ES  PRESTAR LOS SERVICIOS PROFESIONALES PARA REALIZAR LAS ACTIVIDADES DE EVALUACIÓN, CONTROL Y SEGUIMIENTO DEL COMPONENTE ECOSISTÉMICO EN LOS PREDIOS CON ACTIVIDAD MINERA, DE RECUPERACIÓN O RESTUARACION MORFOLÓGICA Y AMBIENTAL DENTRO DEL PERÍMETRO URBANO DEL DISTRITO CAPITAL</t>
  </si>
  <si>
    <t>MODIFICACION N° 1  DEL CONTRATO N.587 DE  2015 CUYO OBJETO ES PRESTAR LOS SERVICIOS PROFESIONALES PARA GESTIONAR, REVISAR Y PROYECTAR LAS ACCIONES DE EVALUACIÓN, CONTROL Y SEGUIMIENTO A LOS ESTABLECIMIENTOS QUE GENERAN VERTIMIENTOS Y A LAS ACTIVIDADES CONTAMINANTES CAUSADAS EN EL PERIMETRO URBANO DEL DISTRITO CAPITAL</t>
  </si>
  <si>
    <t>587-2015</t>
  </si>
  <si>
    <t>MODIFICACION N° 1 DEL CONTRATO N. 560 DE 2015 CUYO OBJETO ES PRESTAR LOS SERVICIOS PROFESIONALES PARA GESTIONAR, REVISAR Y PROYECTAR LAS ACCIONES DE EVALUACIÓN, CONTROL Y SEGUIMIENTO A LOS ESTABLECIMIENTOS QUE GENERAN VERTIMIENTOS Y A LAS ACTIVIDADES CONTAMINANTES CAUSADAS EN EL PERIMETRO URBANO DEL DISTRITO CAPITAL</t>
  </si>
  <si>
    <t>560-2015</t>
  </si>
  <si>
    <t>ADICIÓN Y PRÓRROGA DEL CONTRATO N. 579-2015 CUYO OBJETO ES ¿PRESTAR LOS SERVICIOS PROFESIONALES PARA ANALIZAR Y APOYAR EN EL PROCESO DE EVALUACIÓN, CONTROL Y SEGUIMIENTO DE LOS DOCUMENTOS REFERENTES A LAS ACTUACIONES ADMINISTRATIVAS, TÉCNICAS Y JURÍDICAS CORRESPONDIENTES A LAS ACTIVIDADES CONTAMINANTES QUE GENEREN VERTIMIENTOSID-347</t>
  </si>
  <si>
    <t>ADICIÓN Y PRÓRROGA DEL CONTRATO N. 527-2015 CUYO OBJETO ES: ¿PRESTAR LOS SERVICIOS PROFESIONALES PARA REALIZAR LAS ACTIVIDADES DE EVALUACIÓN, CONTROL Y SEGUIMIENTO A PUNTOS DE CAPTACIÓN DE AGUAS SUBTERRÁNEAS EN EL ÁREA DE LA JURISDICCIÓN DE LA SDAID-348</t>
  </si>
  <si>
    <t>ADICIÓN Y PRÓRROGA DEL CONTRATO N. 618-2015 CUYO OBJETO ES PRESTAR LOS SERVICIOS PROFESIONALES PARA REALIZAR ACCIONES DE EVALUACIÓN, CONTROL Y SEGUIMIENTO AMBIENTAL A LOS ESTABLECIMIENTOS QUE GENERAN VERTIMIENTOS Y A PROYECTOS, OBRAS O ACTIVIDADES SUJETAS DE LICENCIAMIENTO AMBIENTALID-349</t>
  </si>
  <si>
    <t>ADICIÓN Y PRÓRROGA DEL CONTRATO N. 604-2015 CUYO OBJETO ES PRESTAR LOS SERVICIOS PROFESIONALES PARA REALIZAR ACCIONES DE EVALUACIÓN, CONTROL Y SEGUIMIENTO AMBIENTAL A LOS ESTABLECIMIENTOS QUE GENERAN VERTIMIENTOS Y A PROYECTOS, OBRAS O ACTIVIDADES SUJETAS DE LICENCIAMIENTO AMBIENTAL</t>
  </si>
  <si>
    <t>ADICIÓN Y PRÓRROGA DEL CONTRATO N. 1153-2015 CUYO OBJETO ES: PRESTAR SERVICIOS PROFESIONALES PARA APOYAR EL TRAMITE JURIDICO DE LAS ACTUACIONES DERIVADAS DEL CONTROL A LOS ESTABLECIMIENTOS QUE GENERAN VERTIMIENTOS Y OTRAS ACTIVIDADES CONTAMINANTES EN EL DISTRITO CAPITALID-352</t>
  </si>
  <si>
    <t>ADICIÓN Y PRÓRROGA DEL CONTRATO N. 591 DE 2015 CUYO OBJETO ES PRESTAR LOS SERVICIOS PROFESIONALES PARA GESTIONAR, REVISAR Y PROYECTAR LAS ACCIONES DE EVALUACIÓN, CONTROL Y SEGUIMIENTO A LOS ESTABLECIMIENTOS QUE GENERAN VERTIMIENTOS Y A LAS ACTIVIDADES CONTAMINANTES CAUSADAS EN EL PERIMETRO URBANO DEL DISTRITO CAPITALID-353</t>
  </si>
  <si>
    <t>591-2015</t>
  </si>
  <si>
    <t>MODIFICACION N° 1 DEL CONTRATO N.1157 DE 2015 CUYO OBJETO ES PRESTAR LOS SERVICIOS PROFESIONALES PARA REVISAR LAS ACTUACIONES JURÍDICAS Y ADMINISTRATIVAS PROYECTADAS Y EMITIDAS, A LOS ESTABLECIMIENTOS QUE GENERAN VERTIMIENTOS Y QUE AFECTAN LA CALIDAD DE LOS RECURSOS HÍDRICO Y SUELO EN EL PERÍMETRO URBANO DEL DISTRITO CAPITAL.</t>
  </si>
  <si>
    <t>ADICIÓN Y PRÓRROGA DEL CONTRATO N.1039-2015 CUYO OBJETO ES: PRESTAR LOS SERVICIOS PROFESIONALES PARA REALIZAR ACCIONES DE CONTROL Y VIGILANCIA A LAS ACTIVIDADES QUE GENERAN AFECTACIÓN NEGATIVA AL RECURSO SUELO EN EL PERIMETRO URBANO DEL DISTRITO CAPITAL</t>
  </si>
  <si>
    <t>ADICIÓN Y PRÓRROGA DEL CONTRATO N. 924-2015 CUYO OBJETO ES PRESTAR SUS SERVICIOS PARA APOYAR LA ACTUALIZACIÓN DE LAS BASES DE DATOS DE LA GESTIÓN AMBIENTAL EN EL PROGRAMA DE CONTROL EVALUACIÓN Y SEGUIMIENTO A PUNTOS DE AGUA</t>
  </si>
  <si>
    <t>ADICIÓN Y PRÓRROGA DEL CONTRATO N. 715-2015 CUYO OBJETO ES ¿PRESTAR LOS SERVICIOS TÉCNICOS PARA APOYAR LA EJECUCION DEL PROGRAMA DE MONITOREO A AFLUENTES Y EFLUENTES EN EL DISTRITO CAPITALID-357</t>
  </si>
  <si>
    <t>ADICIÓN Y PRÓRROGA DEL CONTRATO N. 774-2015 CUYO OBJETO ES: PRESTAR LOS SERVICIOS PROFESIONALES PARA REALIZAR, ACTUALIZAR Y MANTENER LA INFORMACIÓN DEL PROGRAMA DE EVALUACIÓN, CONTROL Y SEGUIMIENTO A PUNTOS DE AGUA EN EL PERIMETRO URBANO DEL DISTRITO CAPITALID-356</t>
  </si>
  <si>
    <t>MODIFICACION N° 1  DEL CONTRATO N. 501 DE 2015 CUYO OBJETO ES PRESTAR LOS SERVICIOS PROFESIONALES PARA REALIZAR EL TRAMITE JURIDICO DE LOS PROCEDIMIENTOS QUE SE ADELANTEN FRENTE A LOS ESTABLECIMIENTOS QUE GENERAN VERTIMIENTOS Y OTRAS ACTIVIDADES CONTAMINANTES EN EL DISTRITO CAPITAL.</t>
  </si>
  <si>
    <t>ADICIÓN Y PRÓRROGA DEL CONTRATO N. 790-2015 CUYO OBJETO ES ¿PRESTAR LOS SERVICIOS TÉCNICOS PARA APOYAR LA EJECUCION Y ACOMPAÑAMIENTO AL PROGRAMA DE MONITOREO DE LA RED DE CALIDAD HÍDRICA DE BOGOTÁID-360</t>
  </si>
  <si>
    <t>ADICIÓN Y PRÓRROGA DEL CONTRATO N. 1038-2015 CUYO OBJETO ES PRESTAR LOS SERVICIOS PROFESIONALES PARA APOYAR EL TRAMITE JURIDICO DE LOS PROCEDIMIENTOS QUE SE ADELANTEN FRENTE A LOS ACTORES Y ACTIVIDADES DEL PROGRAMA DE CONTROL, EVALUACIÓN Y SEGUIMIENTO A PUNTOS DE AGUA EN EL DISTRITO CAPITALID-361</t>
  </si>
  <si>
    <t>ADICION Y PRORROGA DEL CONTRATO 900-2015 CUYO OBJETO ES APOYAR LA COORDINACION DE LAS ACTIVIDADES INHERENTES AL GRUPO DE DEFENSA JUDICIAL DE LA ENTIDAD CORRESPONDIENTES A LAS ACTIVIDADES CONTAMINANTES QUE GENEREN VERTIMIENTOS DENTRO DE LA JURISDICCION DE LA SDA</t>
  </si>
  <si>
    <t>ADICION Y PRORROGA DEL CONTRATO 1018-2015 CUYO OBJETO ES PRESTAR LOS SERVICIOS PROFESIONALES PARA DAR APOYO JURIDICO AL PROCESO DE REGULACION Y EMISION DE CONCEPTOS DENTRO DE LOS PROCEDIMIENTOS ADMINISTRATIVOS DERIVADOS DEL CONTROL A LOS VERTIMIENTOS EN EL PERIMETRO URBANO DEL DISTRITO CAPITALID-363</t>
  </si>
  <si>
    <t>PRESTAR LOS SERVICIOS PROFESIONALES PARA ORIENTAR Y REVISAR LOS ASPECTOS JURIDICO-AMBIENTALES DE LOS TRAMITES ADELANTADOS FRENTE A LOS ESTABLECIMIENTOS QUE GENERAN VERTIMIENTOS Y OTRAS ACTIVIDADES CONTAMINANTES EN EL DISTRITO CAPITAL</t>
  </si>
  <si>
    <t>1417/2015</t>
  </si>
  <si>
    <t>PRESTAR LOS SERVICIOS PROFESIONALES PARA REALIZAR LA ACTUALIZACION DEL SISTEMA DE INFORMACION GEOGRAFICA DE LA RED DE CALIDAD HIDRICA DE BOGOTA</t>
  </si>
  <si>
    <t>1406/2015</t>
  </si>
  <si>
    <t>PRESTAR LOS SERVICIOS PROFESIONALES PARA REALIZAR EL ANALISIS ESTADISTICO Y LA GESTION DE INFORMACION DEL MONITOREO DE LA RED DE CALIDAD HIDRICA DE BOGOTA</t>
  </si>
  <si>
    <t>1413/2015</t>
  </si>
  <si>
    <t>1422/2015</t>
  </si>
  <si>
    <t>1407-2015</t>
  </si>
  <si>
    <t>PRESTAR LOS SERVICIOS TECNICOS PARA APOYAR LA EJECUCION Y ACOMPAÑAMIENTO AL PROGRAMA DE MONITOREO DE LA RED DE CALIDAD HIDRICA DE BOGOTAID-371</t>
  </si>
  <si>
    <t>1432/2015</t>
  </si>
  <si>
    <t>MODIFICACIÓN No. 1 DEL CONTRATO No. 728 DE 2015 CUYO OBJETO ES PRESTAR LOS SERVICIOS PARA APOYAR EL MANEJO CLASIFICACIÓN Y ACTUALIZACIÓN  DE LA DOCUMENTACIÓN EMITIDA PARA EL CONTROL AMBIENTAL DE LOS  PREDIOS AFECTADOS POR LA ACTIVIDAD EXTRACTIVA DE MINERALES DEL PERÍMETRO URBANO DEL DISTRITO CAPITAL</t>
  </si>
  <si>
    <t>MODIFICACION N° 1 AL CONTRATO NO. 1204 DE 2015 CUYO OBJETO ES PRESTAR LOS SERVICIOS PROFESIONALES PARA REALIZAR EL TRAMITE JURIDICO DE LOS PROCEDIMIENTOS QUE SE ADELANTEN FRENTE A LOS ESTABLECIMIENTOS QUE GENERAN VERTIMIENTOS Y OTRAS ACTIVIDADES CONTAMINANTES EN EL DISTRITO CAPITAL</t>
  </si>
  <si>
    <t>ADICIÓN Y PRÓRROGA No. 2  DEL CONTRATO 728 DEL 2015 CUYO OBJETO ES PRESTAR LOS SERVICIOS PARA APOYAR EL MANEJO CLASIFICACIÓN Y ACTUALIZACIÓN  DE LA DOCUMENTACIÓN EMITIDA PARA EL CONTROL AMBIENTAL DE LOS  PREDIOS AFECTADOS POR LA ACTIVIDAD EXTRACTIVA DE MINERALES DEL PERÍMETRO URBANO DEL DISTRITO CAPITAL  DE BOGOTÁ</t>
  </si>
  <si>
    <t>PRESTAR LOS SERVICIOS PARA APOYAR EL ANÁLISIS A LAS ACTUACIONES JURÍDICAS DIRIGIDAS AL CONTROL DE LOS ESTABLECIMIENTOS QUE GENERAN VERTIMIENTOS EN EL PERIMETRO URBANO DEL DISTRITO CAPITALID-374</t>
  </si>
  <si>
    <t>1440/2015</t>
  </si>
  <si>
    <t>Duración estimada del contrato
(Meses)</t>
  </si>
  <si>
    <t>contrato</t>
  </si>
  <si>
    <t>3-3-1-14-02-22-0961-211</t>
  </si>
  <si>
    <t>PONER EN MARCHA UN CENTRO DE PROTECCIÓN Y BIENESTAR ANIMAL</t>
  </si>
  <si>
    <t>CONSTRUCCIÓN Y ADECUACIÓN DE LA CASA ECOLOGICA DE LOS ANIMALES</t>
  </si>
  <si>
    <t>CONSTRUIR Y ADECUAR 100% LA CASA ECOLÓGICA DE LOS ANIMALES</t>
  </si>
  <si>
    <t>01-CONSTRUCCIÓN,ADECUACIÓN Y AMPLIACIÓN DE INFRAESTRUCTURA PROPIA DEL SECTOR</t>
  </si>
  <si>
    <t>0523- CONSTRUCCIÓN DE ÁREAS ADMINISTRATIVAS, DE INTERÉS AMBIENTAL Y DEMÁS ESPACIOS ADMINISTRADOS POR LA SDA. </t>
  </si>
  <si>
    <t>AVANCE PRESUPUESTAL,PARA PAGO DE SERVICIO DE EVALUACIÓN AMBIENTAL, CON EL FIN DE CONTINUAR CON EL TRAMITE DE PERMISO DE VERTIMIENTOS Y CONSTRUCCIÓN DE OBRAS HIDRAULICAS PARA OCUPACIÓN DE CAUCE</t>
  </si>
  <si>
    <t>CARMEN ROCIO GONZALEZ CANTOR   
TEL 3778917
Carmen.gonzalez@ambientebogota.gov.co</t>
  </si>
  <si>
    <t>ATENCIÓN INTEGRAL A EQUINOS</t>
  </si>
  <si>
    <t>ATENCIÓN INTEGRAL 100% DE LOS EQUINOS ENTREGADOS A LA SDA, DESDE SU RECEPCIÓN HASTA SU DISPOSICIÓN FINAL</t>
  </si>
  <si>
    <t>02 DOTACIÓN</t>
  </si>
  <si>
    <t xml:space="preserve">01 ADQUISICIÓN Y/O PRODUCCIÓN DE EQUIPOS, MATERIALES, SUMINISTROS Y SERVICIOS  PROPIOS DEL SECTOR </t>
  </si>
  <si>
    <t>0521 ADQUISICIÓN DE EQUIPOS, MATERIALES, SUMINISTROS, SERVICIOS Y/O PRODUCCIÓN DE MATERIAL TÉCNICO E INFORMACIÓN PARA LA GESTIÓN Y CONTROL AMBIENTAL</t>
  </si>
  <si>
    <t>PRESTAR EL SERVICIO DE ATENCIÓN INTEGRAL VETERINARIO A LOS EQUINOS REMITIDOS POR LA SECRETARIA DISTRITAL DE AMBIENTE.</t>
  </si>
  <si>
    <t>04 GASTO DE PERSONAL OPERATIVO</t>
  </si>
  <si>
    <t>0342 PERSONAL CONTRATADO PARA EJECUTAR LAS ACTUACIONES DE EVALUACIÓN, CONTROL, SEGUIMIENTO AMBIENTAL A LA FAUNA DOMÉSTICA.</t>
  </si>
  <si>
    <t>APOYAR TECNICAMENTE LOS PROCESOS DE FORMULACIÓN, GESTIÓN Y SUPERVISIÓN DE LOS CONTRATOS RELACIONADOS CON LA ADECUACIÓN DE LA CASA ECOLOGICA DE LOS ANIMALES- CENTRO DE PROTECCIÓN Y BIENESTAR ANIMAL DEL DISTRITO CAPITAL</t>
  </si>
  <si>
    <t>PRESTAR SUS SERVICIOS PROFESIONALES PARA APOYAR LOS TRAMITES DE TIPO JURIDICO EN LA GESTION INTEGRAL A LA FAUNA DOMESTICA EN EL DISTRITO CAPITAL</t>
  </si>
  <si>
    <t>“PRESTAR SUS SERVICIOS PROFESIONALES PARA REALIZAR EL SEGUIMIENTO  Y LA ATENCION OPORTUNA A LOS REQUERIMIENTOS DERIVADOS DE LA ATENCION INTEGRAL A EQUINOS Y TEMAS DE ANIMALES DOMÉSTICOS.</t>
  </si>
  <si>
    <t>06 GASTOS OPERATIVOS</t>
  </si>
  <si>
    <t>0037 GASTOS DE TRANSPORTE</t>
  </si>
  <si>
    <t>PRESTAR SUS SERVICIOS PROFESIONALES PARA REALIZAR ACTIVIDADES RELACIONADAS CON LA GESTION INTEGRAL DE LA FAUNA DOMESTICA  EN EL DISTRITO CAPITAL</t>
  </si>
  <si>
    <t>PRESTAR SUS SERVICIOS PROFESIONALES A LA SECRETARIA DISTRITAL DE AMBIENTE EN LA ATENCIÓN INTEGRAL A EQUINOS Y DEMAS ANIMALES DOMESTICOS</t>
  </si>
  <si>
    <t>ATENCIÓN INTEGRAL DE LA FAUNA DOMESTICA EN EL DISTRITO CAPITAL</t>
  </si>
  <si>
    <t>POLÍTICA PÚBLICA DE BIENESTAR ANIMAL</t>
  </si>
  <si>
    <t>IMPLEMENTAR 100% LA POLÍTICA PÚBLICA DE PROTECCIÓN Y BIENESTAR ANIMAL PARA EL DISTRITO CAPITAL.</t>
  </si>
  <si>
    <t>PRESTAR LOS SERVICIOS PROFESIONALES PARA REALIZAR LAS ACCIONES DE COORDINACION INTERINSTITUCIONAL E INTERSECTORIAL PARA LOGRAR LA ADOPCION DE LA POLITICA PUBLICA DISTRITAL DE PROTECCION Y BIENESTAR ANIMAL Y PUESTA EN MARCHA DEL PLAN DE ACCION EN EL DISTRITO CAPITAL</t>
  </si>
  <si>
    <t>PRESTAR SUS SERVICIOS PROFESIONALES PARA ORIENTAR Y APOYAR EL PORCESO DE IMPLEMENTACIÓN DE LA POLITICA PUBLICA DISTRITAL DE PORTECCIÓN Y BIENESTAR ANIMAL</t>
  </si>
  <si>
    <t>SALDO DISPONIBLE</t>
  </si>
  <si>
    <t>LICITACION</t>
  </si>
  <si>
    <t>PRESTAR SUS SERVICIOS PROFESIOANLES PARA ELABORAR LOS DOCUMENTOS TECNICOS Y PORMOVER ACCIONES SOSTENIBLES EN LA IMPLEMENTACIÓN DE LA POLITICA PUBLICA DE BIENESTAR ANIMAL</t>
  </si>
  <si>
    <t xml:space="preserve">REALIZAR SUS SERVICIOS PROFESIONALES PARA REALIZAR EL ACOMPAÑAMIENTO TECNICO EN LA PLANEACIÓN Y ESTRUCTURACIÓN DE LAS ETAPAS PRECONTRACTUAL Y CONTRACTUAL, DE LOS PROCXESOS RELACIONADOS CON LAS OBRAS DE CONSTRRUCCIÓN DEL CENTRO DE RECEPCIÓN Y REHABILITACIÓN DE FLORA Y FAUNA SILVESTRE Y DE LA CASA ECOLOGICA DE LOS ANIMALES </t>
  </si>
  <si>
    <t>ORIENTAR Y GESTIONAR JURIDICAMENTE LA CONSTRUCCIÓN DEL CENTRO DE RECEPCIÓN Y REHABILITACIÓN DE FLORA Y FAUNA SILVESTRE Y LA CASA ECOLOGICA DE LOS ANIMALES Y ELABORAR LOS ESTUDIOS NECESARIOS PARA OBTENER LAS LICENCIAS Y SECIONES PUBLICAS</t>
  </si>
  <si>
    <t>ADICIÓN Y PRORROGA 1 PRESTAR EL SERVICIO DE ATENCIÓN INTEGRAL VETERINARIO A LOS EQUINOS REMITIDOS POR LA SECRETARIA DISTRITAL DE AMBIENTE.</t>
  </si>
  <si>
    <t>CONSTRUCCION CENTRO DE 4RECEPCIÓN DE FAUNA DOMESTICA " CASA DE LOS ANIMALES "</t>
  </si>
  <si>
    <t>ADICIÓN Y PRORROGA No AL CONTRATO DE PRESTACIÓN DE SERVICIOS CUYO OBJETO ES " ORIENTAR Y GESTIONAR JURIDICAMENTE LA CONSTRUCCIÓN DEL CENTRO DE RECEPCIÓN Y REHABILITACIÓN DE FLORA Y FAUNA SILVESTRE Y LA CASA ECOLOGICA DE LOS ANIMALES Y ELABORAR LOS ESTUDIOS NECESARIOS PARA OBTENER LAS LICENCIAS Y SECIONES PUBLICAS</t>
  </si>
  <si>
    <t>ADICION 1 Y PRORROGA 1 AL CONTRATO 732 DE 2015 QUE TIENE POR OBJETO -PRESTAR SUS SERVICIOS PROFESIONALES PARA REALIZAR ACTIVIDADES RELACIONADAS CON LA GESTION INTEGRAL DE LA FAUNA DOMESTICA  EN EL DISTRITO CAPITAL</t>
  </si>
  <si>
    <t>ADICION 1 Y PRORROGA 1 AL CONTRATO 304 DE 2015 QUE TIENE POR OBJETO -PRESTAR SUS SERVICIOS PROFESIONALES A LA SECRETARIA DISTRITAL DE AMBIENTE EN LA ATENCIÓN INTEGRAL A EQUINOS Y DEMAS ANIMALES DOMESTICOS</t>
  </si>
  <si>
    <t>ADICION 1 Y PRORROGA 1 AL CONTRATO 299 DE 2015 QUE TIENE POR OBJETO -“PRESTAR SUS SERVICIOS PROFESIONALES PARA REALIZAR EL SEGUIMIENTO  Y LA ATENCION OPORTUNA A LOS REQUERIMIENTOS DERIVADOS DE LA ATENCION INTEGRAL A EQUINOS Y TEMAS DE ANIMALES DOMÉSTICOS.</t>
  </si>
  <si>
    <t xml:space="preserve"> ORIENTAR Y GESTIONAR JURIDICAMENTE LA CONSTRUCCIÓN DEL CENTRO DE RECEPCIÓN Y REHABILITACIÓN DE FLORA Y FAUNA SILVESTRE Y LA CASA ECOLOGICA DE LOS ANIMALES Y ELABORAR LOS ESTUDIOS NECESARIOS PARA OBTENER LAS LICENCIAS Y SECIONES PUBLICAS</t>
  </si>
  <si>
    <t>PRESTAR SUS SERVICIOS PARA EL APOYO Y SEGUIMIENTO EN EL MANEJO Y TRAMITE DE LOS DOCUMENTOS GENERADOS CON LA ATENCIÓN INTEGRAL AL 100% DE LOS EQUINOS ENTREGADOS A LA SDA</t>
  </si>
  <si>
    <t>ADICION 1 Y PRORROGA 1 AL CONTRATO 299 DE 2015 QUE TIENE POR OBJETO -APOYAR TECNICAMENTE LOS PROCESOS DE FORMULACIÓN, GESTIÓN Y SUPERVISIÓN DE LOS CONTRATOS RELACIONADOS CON LA ADECUACIÓN DE LA CASA ECOLOGICA DE LOS ANIMALES- CENTRO DE PROTECCIÓN Y BIENESTAR ANIMAL DEL DISTRITO CAPITAL</t>
  </si>
  <si>
    <t>ADICION 1 Y PRORROGA 1 PRESTAR SUS SERVICIOS PROFESIONALES PARA APOYAR LOS TRAMITES DE TIPO JURIDICO EN LA GESTION INTEGRAL A LA FAUNA DOMESTICA EN EL DISTRITO CAPITAL</t>
  </si>
  <si>
    <t>PAGO DE LICENCIA DE URBANISMO, LICENCIA DE CONSTRUCCIÓN , OBRA NUEVA</t>
  </si>
  <si>
    <t>VIGENCIA 2015</t>
  </si>
  <si>
    <t>DIRECIÓN</t>
  </si>
  <si>
    <r>
      <rPr>
        <b/>
        <sz val="12"/>
        <color indexed="8"/>
        <rFont val="Arial"/>
        <family val="2"/>
      </rPr>
      <t xml:space="preserve">MISIÓN
</t>
    </r>
    <r>
      <rPr>
        <sz val="12"/>
        <color indexed="8"/>
        <rFont val="Arial"/>
        <family val="2"/>
      </rPr>
      <t xml:space="preserve">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2"/>
        <color indexed="8"/>
        <rFont val="Arial"/>
        <family val="2"/>
      </rPr>
      <t>VISIÓN</t>
    </r>
    <r>
      <rPr>
        <sz val="12"/>
        <color indexed="8"/>
        <rFont val="Arial"/>
        <family val="2"/>
      </rPr>
      <t>: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</si>
  <si>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r>
      <rPr>
        <b/>
        <sz val="12"/>
        <color indexed="8"/>
        <rFont val="Arial"/>
        <family val="2"/>
      </rPr>
      <t>OBJETIVOS ESTRATEGICOS</t>
    </r>
    <r>
      <rPr>
        <sz val="12"/>
        <color indexed="8"/>
        <rFont val="Arial"/>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</si>
  <si>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r>
      <rPr>
        <b/>
        <sz val="16"/>
        <color indexed="8"/>
        <rFont val="Arial"/>
        <family val="2"/>
      </rPr>
      <t>Maria Susana Muhamad Gonzalez</t>
    </r>
    <r>
      <rPr>
        <sz val="16"/>
        <color indexed="8"/>
        <rFont val="Arial"/>
        <family val="2"/>
      </rPr>
      <t xml:space="preserve">
 Secretaria Distrital de Ambiente
Tel: 3778845</t>
    </r>
  </si>
  <si>
    <t>3-3-1-14-02-22-0819-210</t>
  </si>
  <si>
    <t>DISMINUIR EN 80% EL IMPACTO DEL TRÁFICO DE FAUNA Y FLORA EN BOGOTÁ</t>
  </si>
  <si>
    <t>EVALUACIÓN, CONTROL, SEGUIMIENTO Y CONSERVACIÓN DE LA FLORA Y FAUNA SILVESTRE</t>
  </si>
  <si>
    <t>FORTALECER 100% LA INFRAESTRUCTURA DEL CENTRO DE RECEPCIÓN Y REHABILITACIÓN DE FLORA Y FAUNA SILVESTRE</t>
  </si>
  <si>
    <t>0252 PERSONAL CONTRATADO PARA EJECUTAR LAS ACTUACIONES DE EVALUACIÓN, CONTROL, SEGUIMIENTO Y CONSERVACIÓN DE LA FLORA Y FAUNA SILVESTRE</t>
  </si>
  <si>
    <t>CARMEN ROCIO GONZALEZ CANTOR  
carmen.gonzalez@ambientebogota.gov.co 
 telefono 3778917</t>
  </si>
  <si>
    <t>MANEJAR TECNICAMENTE EL 100% DE LOS ESPECÍMENES DE FAUNA SILVESTRE Y LOS PRODUCTOS MADERABLES  Y NO MADERABLES RECUPERADOS</t>
  </si>
  <si>
    <t>PAGO DE SERVICIOS PUBLICOS OFICINA AEROPUERTO "GASTOS REEMBOLSABLES" DE LOS INMUEBLES QUE ESTAN A CARGO DE LA SECRETARIA BAJO LA FIGURA DE COMODATO - CONTRATO N°. 0050 DEL 23 DE DICIEMBRE DE 2011, SUSCRITO ENTRE OTCA S.A.S. Y LA SECRETARIA DISTRITAL DE AMBIENTE.</t>
  </si>
  <si>
    <t>ARRIENDO DE CUATRO BODEGAS CON UN ÁREA TOTAL DE 110 M3 PARA LA GUARDA Y CUSTODIA DE LOS PRODUCTOS O SUBPRODUCTOS APREHENDIDOS Y DECOMISADOS DE FLORA Y FAUNA SILVESTRE, POR LA SECRETARÍA DISTRITAL DE AMBIENTE EN EL D.C</t>
  </si>
  <si>
    <t>CONTRATAR LA OPERACION DE LAS OFICINAS DE ENLACE DE LA SECRETARIA DISTRITAL DE AMBIENTE EN LOS TERMINALES TERRESTRES Y AEREO, PARA EL CONTROL AL APROVECHAMIENTO LEGAL E ILEGAL DE FLORA Y FAUNA SILVESTRE.</t>
  </si>
  <si>
    <t>ADICION CONTRATAR LA ADMINISTRACION Y OPERACION DEL CENTRO DE RECEPCION Y REHABILITACION DE FLORA Y FAUNA SILVESTRE DE LA SECRETARIA DISTRITAL DE AMBIENTE - SDA</t>
  </si>
  <si>
    <t>REALIZAR 40,000 ACCIONES TÉCNICAS Y JURÍDICAS PARA EL APROVECHAMIENTO, CONSERVACIÓN Y PROTECCIÓN DE LA FLORA Y FAUNA SILVESTRE</t>
  </si>
  <si>
    <t>PRESTAR SUS SERVICIOS PROFESIONALES PARA DIRIGIR Y ORIENTAR TODAS LAS ACTIVIDADES RELACIONADAS CON LAS ACTUACIONES ADMINISTRATIVAS DE CARÁCTER LEGAL</t>
  </si>
  <si>
    <t>PRESTAR LOS SERVICIOS DE APOYO EN EL TRAMITE DOCUEMTNAL, GENERADO POR EL CUMPLIMIENTO DE LAS ACCIONES TECNICAS Y JURIDICAS DE FLORA, FAUNA SILVESTRE.</t>
  </si>
  <si>
    <t>PRESTAR SUS SERVICIOS PROFESIONALES PARA REALIZAR ACTIVIDADES RELACIONADAS CON LA ATENCION DE SOLICITUDES AMBIENTALES RADICADAS ANTE LA ENTIDAD MEDIANTE QUEJAS, DERECHOS DE PETICION, TUTELAS, ACCIONES POPULARES, QUERELLAS, SOLICITUDES DE ENTES DE CONTROL Y OTRAS SOLICITUDES DE PARTE  RELACIONADAS CON LAS EMPRESAS  FORESTALES QUE ADELANTAN ACTIVIDADES DENTRO DE LA JURISDICCION DE LA SDA.</t>
  </si>
  <si>
    <t>PRESTAR SUS SERVICIOS PROFESIONALES PARA REALIZAR LA EVALUACIÓN
A LAS SOLICITUDES DE OTORGAMIENTO, MODIFICACIÓN Y RENOVACIÓN DE PERMISOS DE
APROVECHAMIENTO LEGAL DEL RECURSO FAUNA SILVESTRE EN EL DISTRITO CAPITAL</t>
  </si>
  <si>
    <t>PRESTAR SUS SERVICIOS DE APOYO PARA REALIZAR ACTIVIDADES DE TRAMITE Y CONTRL AL FLUJO DOCUMENTAL QUE SOPORTEN LAS DIVERSAS ACCIONES QUE SE ADELANTAN DE LA EVALUACIÓN,  CONTROL SEGUIMIENTO Y
CONSERVACION DE LA FLORA, FAUNA SILVESTRE Y ARBOLADO URBANO</t>
  </si>
  <si>
    <t>PRESTAR SUS SERVICIOS PROFESIONALES PARA REALIZAR LAS ACTUACIONES JURIDICAS EN LOS PROCESOS DE CARACTER SANCIONATORIO Y PERMISIVO QUE LE SEAN ASIGNADOS PARA EL APROVECHAMIENTO, CONSERVACION Y PROTECCION DE LA FLORA Y FAUNA SILVESTRE</t>
  </si>
  <si>
    <t>PRESTAR SUS SERVICIOS PROFESIONALES PARA APOYAR LAS ACTIVIDADES DE SEGUIMIENTO Y CONTROL A LAS INDUSTRIAS FORESTALES UBICADAS EN JURISDICCION DE LA SECRETARIA DISTRITAL DE AMBIENTE.</t>
  </si>
  <si>
    <t>PRESTAR SUS SERVICIOS PROFESIONALES PARA ADELANTAR ACTIVIDADES RELACIONADAS CON LA PLANEACION Y MONITOREO DE LOS PROCESOS DE EVALUACION, SEGUIMIENTO, CONTROL Y CONSERVACION DE LA FLORA Y FAUNA SILVESTRE EN EL DISTRITO CAPITAL</t>
  </si>
  <si>
    <t>PRESTAR SUS SERVICIOS PROFESIONALES PARA REALIZAR ACTIVIDADES DE PREVENCION, VERIFICACION Y CONTROL DE ESPECIMENES DE LA FLORA ASI COMO REALIZAR LA EVALUACION Y SEGUIMIENTO A INDUSTRIAS FORESTALES DENTRO DE LA JURISDICCION DE LA SECRETARIA DISTRITAL DE AMBIENTE.</t>
  </si>
  <si>
    <t>PRESTAR SUS SERVICIOS PROFESIONALES PARA REALIZAR LAS ACTUACIONES JURÍDICAS EN LOS PROCESOS DE CARÁCTER SANCIONATORIO Y PERMISIVO QUE LE SEAN ASIGNADOS PARA EL APROVECHAMIENTO, CONSERVACIÓN Y PROTECCIÓN DE LA FLORA Y FAUNA SILVESTRE</t>
  </si>
  <si>
    <t>PRESTAR SUS SERVICIOS PROFESIONALES PARA REALIZAR ACTIVIDADES DE EVALUACIÓN, SEGUIMIENTO Y CONTROL A LA MOVILIZACIÓN, TRANSFORMACIÓN Y COMERCIALIZACIÓN DE PRODUCTOS DE LA FLORA, UTILIZADOS POR LAS INDUSTRIAS FORESTALES QUE ADELANTAN ACTIVIDADES EN LA JURISDICCIÓN DE LA SECRETARIA DISTRITAL DE AMBIENTE</t>
  </si>
  <si>
    <t>PRESTAR SUS SERVICIOS PROFESIONALES COMO APOYO A LA COORDINACIÓN EN LA REVISIÓN DE LAS ACTUACIONES JURÍDICAS EN LOS PROCESOS DE CARÁCTER SANCIONATORIO Y PERMISIVO QUE LE SEAN ASIGNADOS PARA EL APROVECHAMIENTO, CONSERVACIÓN Y PROTECCIÓN DE LA FLORA Y FAUNA SILVESTRE</t>
  </si>
  <si>
    <t>PRESTAR SUS SERVICIOS PROFESIONALES PARA ADELANTAR ACTIVIDADES DE PREVENCION AL APROVECHAMIENTO ILEGAL DEL RECURSO FAUNA SILVESTRE EN EL DISTRITO CAPITAL.</t>
  </si>
  <si>
    <t>PRESTAR SUS SERVICIOS PROFESIONALES PARA REALIZAR EL SEGUIMIENTO A LAS ACTIVIDADES DE APROVECHAMIENTO LEGAL DEL RECURSO FAUNA SILVESTRE EL DISTRITO CAPITAL</t>
  </si>
  <si>
    <t>PRESTAR SUS SERVICIOS DE APOYO A LA GESTION PARA REALIZAR ACTIVIDADES RELACIONADAS  CON EL MANEJO Y ADMINISTRACION DE INFORMACION DE INDUSTRIAS FORESTALES EN EL DISTRITO CAPITAL.</t>
  </si>
  <si>
    <t>PRESTAR SUS SERVICIOS PARA APOYAR LAS ACTIVIDADES RELACIONADAS CON LA PLANEACION DE LAS ACCIONES TECNICAS Y JURIDICAS PARA EL APROVECHAMIENTO, CONSERVACION Y PROTECCION DE LA FLORA Y FAUNA SILVESTRE</t>
  </si>
  <si>
    <t>ADELANTAR LAS ACTIVIDADES DE CONTROL Y SEGUIMIENTO A REQUERIMENTOS EN EL TEMA AMBIENTAL DE LAS EMPRESAS FORESTALES CON REGISTRO DEL LIBRO DE OPERACIONES.</t>
  </si>
  <si>
    <t>PRESTAR SUS SERVICIOS PARA APOYAR LAS ACTIVIDADES DE MANEJO Y SEGUIMIENTO DOCUMENTAL DE LA INFORMACION RELACIONADA CON EL APROVECHAMIENTO, CONSERVACION Y PROTECCION DE LA FLORA Y FAUNA SILVESTRE</t>
  </si>
  <si>
    <t>APOYAR LAS ACTIVIDADES DE SEGUIMIENTO Y CONTROL A LAS INDUSTRIAS FORESTALES UBICADAS EN LA JURISDICCION DE LA SECRETARIA DISTRITAL DE AMBIENTE</t>
  </si>
  <si>
    <t>ADELANTAR LAS ACTIVIDADES DE CONTROL Y SEGUIMIENTO A LOS REQUERIMENTOS A LAS EMPRESAS FORESTALES NUEVAS  Y CON EXPEDIENTE JURIDICO EN EL TEMA AMBIENTAL QUE DESARROLLAN ACTIVIDADES EN LA JURISDICCION DE LA SECRETARIA DISTRITAL DE AMBIENTE.</t>
  </si>
  <si>
    <t>PRESTAR SUS SERVICIOS PROFESIONALES PARA REALIZAR EL MANEJO TECNICO INTEGRAL DELO SANIMALES SILVESTERS RECUPERADOS EN ACTIVIDADES DE RESCATE DENTRO DEL DISTRITO CAPITAL</t>
  </si>
  <si>
    <t>PRESTAR SUS SERVICIOS PROFESIONALES PARA ADELANTAR ACTIVIDADES DE CONTROL A LA TENENCIA, COMERCIALIZACION Y TRAFICO ILEGAL DE FAUNA SILVESTRE EN EL DISTRITO CAPITAL.</t>
  </si>
  <si>
    <t>REALIZAR ACTIVIDADES DE  PREVENCIÓN, EVALUACION, SEGUIMIENTO Y CONTROL  A LA MOVILIZACIÓN, TRANSFORMACIÓN Y COMERCIALIZACIÓN DE PRODUCTOS DE LA FLORA, UTILIZADOS POR LAS INDUSTRIAS FORESTALES QUE ADELANTAN ACTIVIDADES EN LA JURISDICCIÓN DE LA SECRETARIA DISTRITAL DE AMBIENTE</t>
  </si>
  <si>
    <t>PRESTAR SERVICIOS TECNICOS PARA APOYAR EL DESARROLLO DE LAS ESTRATEGIAS DE PREVENCION Y CONSERVACION DEL RECURSO DE FAUNA SILVESTRE DEL DISTRITO
CAPITAL</t>
  </si>
  <si>
    <t>AUMENTAR EL SERVICIO AMBIENTAL OFERTADO POR EL ARBOLADO URBANO EN UN 40%  DEL DISTRITO CAPITAL</t>
  </si>
  <si>
    <t>EVALUACIÓN, SEGUIMIENTO Y CONTROL DEL ARBOLADO URBANO</t>
  </si>
  <si>
    <t>DISEÑAR E IMPLEMENTAR 2 PROYECTOS DE GENERACIÓN DE CONOCIMIENTO SOBRE SILVICULTURA URBANA</t>
  </si>
  <si>
    <t>PRESTAR SUS SERVICIOS PROFESIONALES PARA REALIZAR ACTIVIDADES RELACIONADAS CON EL ANALISIS DE VARIABLES, RESULTADOS, IMPLEMENTACION Y AJUSTE DEL MODELO DE RIESGO DE VOLCAMIENTO DE ÁRBOLES DENTRO DE LA JURISDICCIÓN DE LA SECRETARÍA DISTRITAL DE AMBIENTE.
AMBIENTE</t>
  </si>
  <si>
    <t>DISEÑAR E IMPLEMENTAR TRES PROGRAMAS DE SENSIBILIZACIÓN PARA LA PROTECCIÓN Y EL MANEJO DEL ARBOLADO URBANO</t>
  </si>
  <si>
    <t>185- TALA DE ARBOLES</t>
  </si>
  <si>
    <t>REALIZAR 140,000 EVALUACIONES TÉCNICAS DE ÁRBOLES EN EL DISTRITO CAPITAL</t>
  </si>
  <si>
    <t>PRESTAR SUS SERVICIOS PROFESIONALES PARA REALIZAR ACTIVIDADES RELACIONADAS CON LA EVALUACION, CONTROL Y SEGUIMIENTO AL MANEJO SILVICULTURAL DEL ARBOLADO URBANO DENTRO DE LA JURISDICCION DE LA SECRETARIA DITRITAL DE AMBIENTE.</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</si>
  <si>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</si>
  <si>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</si>
  <si>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</si>
  <si>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REALIZAR Y ORIENTAR LAS ACTIVIDADES RELACIONADAS CON LA EVALUACION TECNICA DEL ARBOLADO URBANO EN EL DISTRITO CAPITAL</t>
  </si>
  <si>
    <t>PRESTAR SUS SERVICIOS PROFESIONALES PARA REALIZAR TODAS LAS ACTIVIDADES RELACIONADAS CON LA EVALUACIÓN, CONTROL Y SEGUIMIENTO AL MANEJO SILVICULTURAL DEL ARBOLADO URBANO DENTRO DE LA JURISDICCIÓN DE LA SECRETARÍA DISTRITAL DE AMBIENTE</t>
  </si>
  <si>
    <t>PRESTAR SUS SERVICIOS PROFESIONALES PARA REALIZAR Y ORIENTAR LAS ACTIVIDADES TECNICAS EN LA ATENCION Y PREVENCION DE EMERGENCIAS RELACIONADAS CON EL ARBOLADO URBANO DE BOGOTA</t>
  </si>
  <si>
    <t xml:space="preserve">PRESTAR SUS SERVICIOS PROFESIONALES PARA REALIZAR ACTIVIDADES RELACIONADAS CON LA EVALUACION DEL ARBOLADO URBANO Y LA ATENCION INTEGRAL DE LOS EVENTOS DE EMERGENCIA RELACIONADOS CON EL RIESGO  O CAIDA DE ARBOLES DENTRO DE LA JURISDICCION DE LA SECRETARIA DISTRITAL DE AMBIENTE  </t>
  </si>
  <si>
    <t>PRESTAR SUS SERVICIOS PROFESIONALES PARA REALIZAR TODAS LAS ACTIVIDADES RELACIONADAS CON LA EVALUACIÓN, CONTROL Y SEGUIMIENTO AL MANEJO
SILVICULTURAL DEL ARBOLADO URBANO DENTRO DE LA JURISDICCIÓN DE LA SECRETARÍA DISTRITAL DE AMBIENTE</t>
  </si>
  <si>
    <t>SALDO PARA PAGO PASIVO EXIGIBLE</t>
  </si>
  <si>
    <t>PRESTAR SUS SERVICIOS PROFESIONALES PARA REALIZAR LA EVALUACIÓN CONTROL Y SEGUIMIENTO SILVICULTURAL A TRAVEZ DE LA GESTIÓN Y OPERACIÓN DE LA BASE DE DATOS ESPACIALES DE LA SDA, IDECA Y SISTEMAS DE INFORMACIÓN FOREST Y SIA</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</si>
  <si>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</si>
  <si>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REALIZAR ACTIVIDADES RELACIONADAS CON LA EVALUACION DEL ARBOLADO URBANO Y LA ATENCION INTEGRAL DE LOS EVENTOS DE EMERGENCIA RELACIONADOS CON EL RIESGO  O CAIDA DE ARBOLES DENTRO DE LA JURISDICCION DE LA SECRETARIA DISTRITAL DE AMBIENTE</t>
  </si>
  <si>
    <t>REALIZAR SEGUIMIENTO A 12,000  ACTOS ADMINISTRATIVOS Y CONCEPTOS TÉCNICOS SILVICULTURALES NOTIFICADOS POR LA SDA</t>
  </si>
  <si>
    <t>PRESTAR SUS SERVICIOS PROFESIONALES PARA ORIENTAR Y COORDINAR LAS ACTIVIDADES RELACIONADAS CON LAS ACTUACIONES ADMINISTRATIVAS DE EVALUACION, SEGUIMIENTO Y CONTROL DEL ARBOLADO URBANO.</t>
  </si>
  <si>
    <t>PRESTAR SUS SERVICIOS PROFESIONALES PARA REALIZAR ACTIVIDADES RELACIONADAS CON LA EVALUACIÓN DEL ARBOLADO URBANO Y LA ATENCIÓN INTEGRAL DE LOS EVENTOS DE EMERGENCIA RELACIONADOS CON EL RIESGO O CAIDA DE ARBOLES DENTRO DE LA JURISDICCIÓN DE LA SECRETARÍA DISTRITAL DE AMBIENTE</t>
  </si>
  <si>
    <t>PRESTAR SUS SERVICIOS PROFESIONALES PARA APOYAR LA PLANEACION E IMPLEMENTACION DE ACTIVIDADES RELACIONADAS CON LA EVALUACION, PROTECCIN Y MANEJO PREVENTIVO DEL ARBOLADO URBANO</t>
  </si>
  <si>
    <t>REALIZAR EL SEGUIMIENTO A 155,000 PODAS DE ÁRBOLES EN EL DISTRITO CAPITAL</t>
  </si>
  <si>
    <t>PRESTAR SUS SERVICIOS PROFESIONALES PARA REALIZAR EL SEGUIMIENTO A LAS ACTIVIDADES SILVICULTURALES AUTORIZADAS DENTRO DE LA JURISDICCIÓN DE LA SECRETARIA DISTRITAL DE AMBIENTE, ASÍ COMO A LAS PODAS EJECUTADAS POR LAS ENTIDADES DESCRITAS EN EL DECRETO 531 DE 2010.</t>
  </si>
  <si>
    <t>PRESTAR SUS SERVICIOS PROFESIONALES PARA REALIZAR EL SEGUIMIENTO A LAS ACTIVIDADES SILVICULTURALES AUTORIZADAS DENTRO DE LA JURISDICCION DE LA SECRETARIA DISTRITAL DE AMBIENTE, ASI COMO A LAS PODAS EJECUTADAS POR LA ENTIDADES DESCRITAS EN EL DECRETO 531 DE 2010.</t>
  </si>
  <si>
    <t>REALIZAR EL SEGUIMIENTO A 180,000 PLANTACIONES DE ÁRBOLES EN EL DISTRITO CAPITAL</t>
  </si>
  <si>
    <t>PRESTAR SUS SERVICIOS PROFESIONALES PARA REALIZAR EL CONTROL Y SEGUIMIENTO A LAS ACTIVIDADES DE PLANTACION DE NUEVO ARBOLADO Y AL MANTENIMIENTO DE COPA DEL ARBOLADO EN LA JURISDICCIÓN DE LA SECRETARIA DISTRITAL DE AMBIENTE</t>
  </si>
  <si>
    <t>PRESTAR SUS SERVICIOS PROFESIONALES PARA REALIZAR EL CONTROL Y SEGUIMIENTO A LAS ACTIVIDADES SILVICULTURALES AUTORIZADAS DENTRO DE LA JURISDICCION DE LA SECRETARIA DISTRITAL DE AMBIENTE, ASI COMO A LAS PLANTACIONES EJECUTADAS POR LAS ENTIDADES DESCRITAS EN EL DECRETO 531 DE 2010.</t>
  </si>
  <si>
    <t>PRESTAR SUS SERVICIOS PROFESIONALES EN LOS ASUNTOS JUDICIALES Y EXTRAJUDICIALES EN LOS PROCESOS QUE SE LE ASIGNEN Y REALIZAR SEGUIMIENTO A LAS ACTUACIONES ADMINISTRATIVAS DERIVADAS DEL CONTROL Y SEGUIMIENTO DEL ARBOLADO URBANO</t>
  </si>
  <si>
    <t>PRESTAR SUS SERVICIOS PROFESIONALES PARA ORIENTAR Y GENERAR DIRECTRICES JURÍDICAS EN LAS ACTIVIDADES RELACIONADAS CON ACTUACIONES ADMINSTRATIVAS AMBIENTALES DE CARÁCTER SANCIONATORIO Y DE LAS ACTUACIONES ADMINSTRATIVAS GENERADAS POR LOS SEGUIMIENTOS A LOS CONCEPTOS TECNICOS DE MANEJO Y EMERGENCIA, EN EL MARCO DEL PROYECTO 819</t>
  </si>
  <si>
    <t>PRESTAR LOS SERVICIOS DE  APOYO A LA  GESTIÓN PARA ATENDER Y GESTIONAR  EL FLUJO DE LOS EXPEDIENTES Y NOTIFICACIONES SILVICULTURALES</t>
  </si>
  <si>
    <t>PRESTAR LOS SERVICIOS DE APOYO A LA GESTION PARA ATENDER Y GESTIONAR EL FLUJO DE LOS EXPEDIENTES Y NOTIFICACIONES SILVICULTURALES</t>
  </si>
  <si>
    <t>PRESTAR SUS SERVICIOS PROFESIONALES PARA REALIZAR LAS ACTIVIDADES DE SEGUIMIENTO TECNICO A LAS RESOLUCIONES Y CONCEPTOS EMITIDOS POR LA SECRTARIA DISTRITAL DE AMBIENTE EN DESARROLLO DE LA EVALUACION, CONTROL, SEGUIMIENTO Y CONSERVACION DEL ARBOLADO URBANO.</t>
  </si>
  <si>
    <t>REALIZAR LAS ACTIVIDADES RELACIONADAS CON EL MANEJO DE LA INFORMACION DE BASES DE DATOS PERMITIENDO EL SEGUIMIENTO A LOS ACTOS ADMINISTRATIVOS Y CONCEPTOS RECNICOS SILVICULTURALES NOTIFICADOS POR LA SDA.</t>
  </si>
  <si>
    <t>PRESTAR SUS SERVICIOS PROFESIONALES PARA APOYAR LOS PROCESOS
DE SEGUIMIENTO A LAS ACTIVIDADES RELACIONADAS CON EL MANEJO DEL ARBOLADO URBANO
EN LA JURISDICCION DEL DISTRITO CAPITAL</t>
  </si>
  <si>
    <t>PRESTAR SUS SERVICIOS PROFESIONALES PARA ADELANTAR EL ESTUDIO JURIDICO DE LOS TRAMITES QUE SE LE ASIGNEN EN ESPECIAL PETICIONES Y PROYECTAR LAS ACTUACIONES ADMINISTRATIVAS PERMISIVA Y SANCIONATORIAS, PARA LA EVALUACION, CONTROL, SEGUIMIENTO DEL ARBOLADO URBANO</t>
  </si>
  <si>
    <t>PRESTAR SUS SERVICIOS PROFESIONALES PARA ADELANTAR ACTIVIDADES RELACIONADAS CON EL TRAMITE DE ACTUACIONES ADMINISTRATIVAS, PERMISIVAS Y SANCIONATORIAS, PARA LA EVALUACION, CONTROL, SEGUIMIENTO Y CONSERVACION DEL ARBOLADO URBANO</t>
  </si>
  <si>
    <t>"PRESTAR SUS SERVICIOS PROFESIONALES PARA SUSTANCIAR LOS PROCESOS DE CARÁCTER SANCIONATORIO Y PERMISIVO, QUE LE SEAN ASIGNADOS, EN MATERIA DE EVALUACION, CONTROL, SEGUIMIENTO Y CONSERVACION DEL ARBOLADO URBANO."</t>
  </si>
  <si>
    <t xml:space="preserve">PRESTAR SUS SERVICIOS PROFESIONALES PARA REALIZAR LAS ACTIVIDADES DE SEGUIMIENTO TECNICO A LAS RESOLUCIONES Y CONCEPTOS EMITIDOS POR LA SECRETARIA DISTRITAL DE AMBIENTE </t>
  </si>
  <si>
    <t>PRESTAR SUS SERVICIOS PROFESIONALES PARA REALIZAR LAS ACTIVIDADES DE SEGUIMIENTO TECNICO A LAS RESOLUCIONES Y CONCEPTOS EMITIDOS POR LA SECRETARIA DISTRITAL DE AMBIENTE</t>
  </si>
  <si>
    <t>"PRESTAR SUS SERVICIOS PROFESIONALES PARA ADELANTAR ACTIVIDADES RELACIONADAS CON EL TRAMITE DE ACTUACIONES ADMINISTRATIVAS PERMISIVAS Y SANCIONATORIAS, PARA LA EVALUACION, CONTROL, SEGUIMIENTO Y CONSERVACION DEL ARBOLADO URBANO."</t>
  </si>
  <si>
    <t>PRESTAR SUS SERVICIOS PROFESIONALES PARA SUSTANCIAR Y/O APOYAR LA REVISION DE LOS PROCESOS DE CARÁCTER SANCIONATORIO Y PERMISIVO, QUE LE SEAN ASIGNADOS, EN MATERIA DE EVALUACION, CONTROL, SEGUIMIENTO Y CONSERVACION DEL ARBOLADO URBANO</t>
  </si>
  <si>
    <t>PRESTAR SUS SERVICIOS PROFESIONALES PARA DIRIGIR Y ORIENTAR JURIDICAMENTE TODAS LAS ACTIVIDADES RELACIONADAS CON LOS ACTOS ADMINISTRATIVOS AMBIENTALES DE CARACTER PERMISIVO Y SANCIONATORIO EN EL MARCO DEL PROYECTO 819</t>
  </si>
  <si>
    <t>PRESTAR SUS SERVICIOS PROFESIONALES PARA REALIZAR EL SEGUIMIENTO Y LA ATENCION OPORTUNA A LOS REQUERIMIETNOS DERIVADOS DE LA EVALUACION, SEGUIMIENTO Y CONTROL DEL ARBOLADO URBANO</t>
  </si>
  <si>
    <t>"PRESTAR SUS SERVICIOS PROFESIONALES PARA SUSTANCIAR Y/O APOYAR LA REVISION DE LOS PROCESOS DE CARÁCTER SANCIONATORIO Y PERMISIVO, QUE LE SEAN ASIGNADOS, EN MATERIA DE EVALUACION, CONTROL, SEGUIMIENTO Y CONSERVACION DEL ARBOLADO URBANO</t>
  </si>
  <si>
    <t>PRESTAR SUS SERVICIOS PARA APOYAR Y REALIZAR EL MANEJO DE LA INFORMACIÓN EN BASES DE DATOS Y ADELANTAR ACTIVIDADES DE GESTIÓN DOCUMENTAL, DE LOS DOCUMENTOS RELACIONADOS CON LOS ACTOS ADMINISTRATIVOS Y CONCEPTOS TÉCNICOS SILVICULTURALES</t>
  </si>
  <si>
    <t>ADICIÓN Y PRORROGA NO 1 CUYO OBJETO ES " CONTRATAR LA OPERACION DE LAS OFICINAS DE ENLACE DE LA SECRETARIA DISTRITAL DE AMBIENTE EN LOS TERMINALES TERRESTRES Y AEREO, PARA EL CONTROL AL APROVECHAMIENTO LEGAL E ILEGAL DE FLORA Y FAUNA SILVESTRE."</t>
  </si>
  <si>
    <t>ADICIÓN Y PRORROGA No 1 AL CONTRATO DE PRESTACIÓN DE SERVICIÓS CUYO OBJETO ES : ORIENTAR Y GESTIONAR JURIDICAMENTE LA CONSTRUCCIÓN DEL  CENTRO DE RECEPCIÓN Y REHABILITACIÓN DE FLORA Y FAUNA SILVESTRE Y LA CASA ECOLOGICA DE LOS ANIMALES Y ELABORAR LOS ESTUDIOS NECESARIOS PARA OBTENER LAS LICENCIAS Y SECIONES PUBLICAS</t>
  </si>
  <si>
    <t>“PRESTAR SUS SERVICIOS PARA APOYAR EL MANEJO DE LA INFORMACIÓN EN BASES DE DATOS Y ADELANTAR ACTIVIDADES DE GESTIÓN DOCUMENTAL”</t>
  </si>
  <si>
    <t>SALDO PARA ADICIONES</t>
  </si>
  <si>
    <t>CONTRATAR LA ADMINISTRACION Y OPERACION DEL CENTRO DE RECEPCION Y REHABILITACION DE FLORA Y FAUNA SILVESTRE DE LA SECRETARIA DISTRITAL DE AMBIENTE - SDA</t>
  </si>
  <si>
    <t>ADICIÓN Y PRORROGA NO 2 CUYO OBJETO ES " CONTRATAR LA OPERACION DE LAS OFICINAS DE ENLACE DE LA SECRETARIA DISTRITAL DE AMBIENTE EN LOS TERMINALES TERRESTRES Y AEREO, PARA EL CONTROL AL APROVECHAMIENTO LEGAL E ILEGAL DE FLORA Y FAUNA SILVESTRE."</t>
  </si>
  <si>
    <t>“PRESTAR SUS SERVICIOS PROFESIONALES PARA REALIZAR LAS ACTUACIONES JURÍDICAS EN LOS PROCESOS DE CARÁCTER SANCIONATORIO Y PERMISIVO QUE LE SEAN ASIGNADOS PARA EL APROVECHAMIENTO, CONSERVACIÓN Y PROTECCIÓN DE LA FLORA Y FAUNA SILVESTRE”</t>
  </si>
  <si>
    <t>"Prestar sus servicios profesionales para realizar el control y seguimiento a las actividades silviculturales autorizadas dentro de la jurisdicción de la Secretaria Distrital de Ambiente, así como a  las plantaciones ejecutadas por las entidades descritas en el Decreto 531 de 2010."</t>
  </si>
  <si>
    <t>“PRESTAR SUS SERVICIOS PROFESIONALES PARA LA SUSTANCIACIÓN DE LOS TRÁMITES ADMINISTRATIVOS AMBIENTALES DE CARÁCTER SANCIONATORIO Y PERMISIVO, QUE LE SEAN ASIGNADOS, EN  MATERIA DE EVALUACIÓN, CONTROL, SEGUIMIENTO Y CONSERVACIÓN DEL ARBOLADO URBANO.</t>
  </si>
  <si>
    <t>11- FONDO CUENTA PGA</t>
  </si>
  <si>
    <t>"Prestar sus servicios profesionales para realizar las actividades de seguimiento técnico a las resoluciones y conceptos emitidos  por la Secretaria Distrital de Ambiente en desarrollo de la evaluación, control, seguimiento y conservación del arbolado urbano”</t>
  </si>
  <si>
    <t>"PRESTAR SUS SERVICIOS PROFESIONALES PARA ORIENTAR, REVISAR Y COORDINAR LAS ACTIVIDADES RELACIONADAS CON LAS ACTUACIONES ADMINSTRATIVAS DE EVALUACIÓN, SEGUIMIENTO Y CONTROL DEL ARBOLADO URBANO"</t>
  </si>
  <si>
    <t>ADICION1 PRORROGA 1 AL CONTRATAO 0073 QUE TIENE POR OBJETO "PRESTAR SUS SERVICIOS PROFESIONALES PARA ADELANTAR ACTIVIDADES RELACIONADAS CON LA PLANEACION Y MONITOREO DE LOS PROCESOS DE EVALUACION, SEGUIMIENTO, CONTROL Y CONSERVACION DE LA FLORA Y FAUNA SILVESTRE EN EL DISTRITO CAPITAL"</t>
  </si>
  <si>
    <t>ADICION1 PRORROGA 1 AL CONTRATAO QUE TIENE POR OBJETO "PRESTAR SUS SERVICIOS PARA APOYAR LAS ACTIVIDADES RELACIONADAS CON LA PLANEACION DE LAS ACCIONES TECNICAS Y JURIDICAS PARA EL APROVECHAMIENTO, CONSERVACION Y PROTECCION DE LA FLORA Y FAUNA SILVESTRE"</t>
  </si>
  <si>
    <t>ADICION Y PRORROGA 3 AL CONTRATO 94 CUYO OBJETOP ES PRESTAR ACTIVIDADES DE PREVENCION AL APROVECHAMIENTO ILEGAL DEL RECURSO FAUNA SILVESTRE EN EL DISTRITO CAPITAL.</t>
  </si>
  <si>
    <t>ADICION 1 PRORROGA 1 AL CONTRATAO QUE TIENE POR OBJETO "PRESTAR SUS SERVICIOS PROFESIONALES PARA REALIZAR EL CONTROL Y SEGUIMIENTO A LAS ACTIVIDADES SILVICULTURALES AUTORIZADAS DENTRO DE LA JURISDICCION DE LA SECRETARIA DISTRITAL DE AMBIENTE, ASI COMO A LAS PLANTACIONES EJECUTADAS POR LAS ENTIDADES DESCRITAS EN EL DECRETO 531 DE 2010",</t>
  </si>
  <si>
    <t>ADICIÓN Y PRORROGA No 1  AL CONTRATO # 048 CUYO OBJETO ES PRESTAR SUS SERVICIOS PROFESIONALES PARA DIRIGIR Y ORIENTAR TODAS LAS ACTIVIDADES RELACIONADAS CON LAS ACTUACIONES ADMINISTRATIVAS DE CARÁCTER LEGAL</t>
  </si>
  <si>
    <t>CARMEN ROCIO GONZALEZ CANTOR  carmen.gonzalez@ambientebogota.gov.co  telefono 3778917</t>
  </si>
  <si>
    <t>ADICIÓN Y PRORROGA No 1  AL CONTRATO # 030 CUYO OBJETO ES PRESTAR SUS SERVICIOS PROFESIONALES PARA REALIZAR ACTIVIDADES RELACIONADAS CON LA ATENCION DE SOLICITUDES AMBIENTALES RADICADAS ANTE LA ENTIDAD MEDIANTE QUEJAS, DERECHOS DE PETICION, TUTELAS, ACCIONES POPULARES, QUERELLAS, SOLICITUDES DE ENTES DE CONTROL Y OTRAS SOLICITUDES DE PARTE  RELACIONADAS CON LAS EMPRESAS  FORESTALES QUE ADELANTAN ACTIVIDADES DENTRO DE LA JURISDICCION DE LA SDA.</t>
  </si>
  <si>
    <t>ADICIÓN Y PRORROGA No 1  AL CONTRATO # 097 CUYO OBJETO ES PRESTAR SUS SERVICIOS PROFESIONALES PARA REALIZAR LA EVALUACIÓN A LAS SOLICITUDES DE OTORGAMIENTO, MODIFICACIÓN Y RENOVACIÓN DE PERMISOS DE APROVECHAMIENTO LEGAL DEL RECURSO FAUNA SILVESTRE EN EL DISTRITO CAPITAL</t>
  </si>
  <si>
    <t>ADICIÓN Y PRORROGA No 1  AL CONTRATO # 032 CUYO OBJETO ES PRESTAR SUS SERVICIOS DE APOYO PARA REALIZAR ACTIVIDADES DE TRAMITE Y CONTRL AL FLUJO DOCUMENTAL QUE SOPORTEN LAS DIVERSAS ACCIONES QUE SE ADELANTAN DE LA EVALUACIÓN,  CONTROL SEGUIMIENTO Y CONSERVACION DE LA FLORA, FAUNA SILVESTRE Y ARBOLADO URBANO</t>
  </si>
  <si>
    <t>ADICIÓN Y PRORROGA No 1  AL CONTRATO # 098 CUYO OBJETO ES PRESTAR SUS SERVICIOS PROFESIONALES PARA APOYAR LAS ACTIVIDADES DE SEGUIMIENTO Y CONTROL A LAS INDUSTRIAS FORESTALES UBICADAS EN JURISDICCION DE LA SECRETARIA DISTRITAL DE AMBIENTE.</t>
  </si>
  <si>
    <t>ADICIÓN Y PRORROGA No 1  AL CONTRATO # 094 CUYO OBJETO ES PRESTAR SUS SERVICIOS PROFESIONALES PARA ADELANTAR ACTIVIDADES DE PREVENCION AL APROVECHAMIENTO ILEGAL DEL RECURSO FAUNA SILVESTRE EN EL DISTRITO CAPITAL.</t>
  </si>
  <si>
    <t>ADICIÓN Y PRORROGA No 1  AL CONTRATO # 096 CUYO OBJETO ES PRESTAR SUS SERVICIOS PROFESIONALES PARA REALIZAR EL SEGUIMIENTO A LAS ACTIVIDADES DE APROVECHAMIENTO LEGAL DEL RECURSO FAUNA SILVESTRE EL DISTRITO CAPITAL</t>
  </si>
  <si>
    <t>ADICIÓN Y PRORROGA No 1  AL CONTRATO # 118 CUYO OBJETO ES PRESTAR SUS SERVICIOS DE APOYO A LA GESTION PARA REALIZAR ACTIVIDADES RELACIONADAS  CON EL MANEJO Y ADMINISTRACION DE INFORMACION DE INDUSTRIAS FORESTALES EN EL DISTRITO CAPITAL.</t>
  </si>
  <si>
    <t>ADICIÓN Y PRORROGA No 1  AL CONTRATO # 041 CUYO OBJETO ES ADELANTAR LAS ACTIVIDADES DE CONTROL Y SEGUIMIENTO A LOS REQUERIMENTOS A LAS EMPRESAS FORESTALES NUEVAS  Y CON EXPEDIENTE JURIDICO EN EL TEMA AMBIENTAL QUE DESARROLLAN ACTIVIDADES EN LA JURISDICCION DE LA SECRETARIA DISTRITAL DE AMBIENTE.</t>
  </si>
  <si>
    <t>ADICIÓN Y PRORROGA No 1  AL CONTRATO # 089 CUYO OBJETO ES PRESTAR SUS SERVICIOS PROFESIONALES PARA REALIZAR ACTIVIDADES RELACIONADAS CON LA EVALUACION, CONTROL Y SEGUIMIENTO AL MANEJO SILVICULTURAL DEL ARBOLADO URBANO DENTRO DE LA JURISDICCION DE LA SECRETARIA DITRITAL DE AMBIENTE.</t>
  </si>
  <si>
    <t>ADICIÓN Y PRORROGA No 1  AL CONTRATO # 102 CUYO OBJETO ES PRESTAR SUS SERVICIOS PROFESIONALES PARA REALIZAR ACTIVIDADES RELACIONADAS CON LA EVALUACION, CONTROL Y SEGUIMIENTO AL MANEJO SILVICULTURAL DEL ARBOLADO URBANO DENTRO DE LA JURISDICCION DE LA SECRETARIA DITRITAL DE AMBIENTE.</t>
  </si>
  <si>
    <t>ADICIÓN Y PRORROGA No 1  AL CONTRATO # 120 CUYO OBJETO ES PRESTAR SUS SERVICIOS PROFESIONALES PARA ORIENTAR Y GENERAR DIRECTRICES JURÍDICAS EN LAS ACTIVIDADES RELACIONADAS CON ACTUACIONES ADMINSTRATIVAS AMBIENTALES DE CARÁCTER SANCIONATORIO Y DE LAS ACTUACIONES ADMINSTRATIVAS GENERADAS POR LOS SEGUIMIENTOS A LOS CONCEPTOS TECNICOS DE MANEJO Y EMERGENCIA, EN EL MARCO DEL PROYECTO 819</t>
  </si>
  <si>
    <t>ADICIÓN Y PRORROGA No 1  AL CONTRATO # 060 CUYO OBJETO ES PRESTAR SUS SERVICIOS PROFESIONALES PARA REALIZAR LAS ACTIVIDADES DE SEGUIMIENTO TECNICO A LAS RESOLUCIONES Y CONCEPTOS EMITIDOS POR LA SECRETARIA DISTRITAL DE AMBIENTE</t>
  </si>
  <si>
    <t>ADICIÓN Y PRORROGA No 1  AL CONTRATO # 1085 CUYO OBJETO ES PRESTAR LOS SERVICIOS DE  APOYO A LA  GESTIÓN PARA ATENDER Y GESTIONAR  EL FLUJO DE LOS EXPEDIENTES Y NOTIFICACIONES SILVICULTURALES</t>
  </si>
  <si>
    <t>ADICIÓN Y PRORROGA No 1  AL CONTRATO # 050 CUYO OBJETO ES PRESTAR LOS SERVICIOS DE  APOYO A LA  GESTIÓN PARA ATENDER Y GESTIONAR  EL FLUJO DE LOS EXPEDIENTES Y NOTIFICACIONES SILVICULTURALES</t>
  </si>
  <si>
    <t>PAGO DE COSTAS</t>
  </si>
  <si>
    <t>ADICIÓN Y PRORROGA #  1 DEL CONTRATO 1135 CUJYO OBJETO ES "  CONTRATAR LA ADMINISTRACION Y OPERACION DEL CENTRO DE RECEPCION Y REHABILITACION DE FLORA Y FAUNA SILVESTRE DE LA SECRETARIA DISTRITAL DE AMBIENTE - SDA</t>
  </si>
  <si>
    <t>ADICION 1 Y PRORROGA 1 AL CONTRATO 444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</si>
  <si>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59 DE 2015 QUE TIENE POR OBJETO -REALIZAR LAS ACTIVIDADES RELACIONADAS CON EL MANEJO DE LA INFORMACION DE BASES DE DATOS PERMITIENDO EL SEGUIMIENTO A LOS ACTOS ADMINISTRATIVOS Y CONCEPTOS RECNICOS SILVICULTURALES NOTIFICADOS POR LA SDA.</t>
  </si>
  <si>
    <t>ADICION 1 Y PRORROGA 1 AL CONTRATO 35 DE 2015QUE TIENE POR OBJETO -PRESTAR LOS SERVICIOS DE  APOYO A LA  GESTIÓN PARA ATENDER Y GESTIONAR  EL FLUJO DE LOS EXPEDIENTES Y NOTIFICACIONES SILVICULTURALES</t>
  </si>
  <si>
    <t xml:space="preserve">ADICION 1 Y PRORROGA 1 AL CONTRATO 111 DE 2015 QUE TIENE POR OBJETO -PRESTAR SUS SERVICIOS PROFESIONALES PARA REALIZAR ACTIVIDADES RELACIONADAS CON LA EVALUACION DEL ARBOLADO URBANO Y LA ATENCION INTEGRAL DE LOS EVENTOS DE EMERGENCIA RELACIONADOS CON EL RIESGO  O CAIDA DE ARBOLES DENTRO DE LA JURISDICCION DE LA SECRETARIA DISTRITAL DE AMBIENTE  </t>
  </si>
  <si>
    <t>ADICION 1 Y PRORROGA 1 AL CONTRATO 445 DE 2015 QUE TIENE POR OBJETO -PRESTAR SUS SERVICIOS PROFESIONALES PARA REALIZAR ACTIVIDADES RELACIONADAS CON LA EVALUACIÓN, CONTROL Y SEGUIMIENTO AL MANEJO SILVICULTURAL DEL ARBOLADO URBANO DENTRO DE LA JURISDICCIÓN DE LA SECRETARÍA DISTRITAL DE AMBIENTE".</t>
  </si>
  <si>
    <t>ADICION 1 Y PRORROGA 1 AL CONTRATO 183 DE 2015 QUE TIENE POR OBJETO -PRESTAR SUS SERVICIOS PROFESIONALES PARA ADELANTAR EL ESTUDIO JURIDICO DE LOS TRAMITES QUE SE LE ASIGNEN EN ESPECIAL PETICIONES Y PROYECTAR LAS ACTUACIONES ADMINISTRATIVAS PERMISIVA Y SANCIONATORIAS, PARA LA EVALUACION, CONTROL, SEGUIMIENTO DEL ARBOLADO URBANO</t>
  </si>
  <si>
    <t>ADICION 1 Y PRORROGA 1 AL CONTRATO 257 DE 2015 QUE TIENE POR OBJETO -PRESTAR SUS SERVICIOS PROFESIONALES PARA REALIZAR ACTIVIDADES DE PREVENCION, VERIFICACION Y CONTROL DE ESPECIMENES DE LA FLORA ASI COMO REALIZAR LA EVALUACION Y SEGUIMIENTO A INDUSTRIAS FORESTALES DENTRO DE LA JURISDICCION DE LA SECRETARIA DISTRITAL DE AMBIENTE.</t>
  </si>
  <si>
    <t>ADICION 1 Y PRORROGA 1 AL CONTRATO 56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</si>
  <si>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310 DE 2015 QUE TIENE POR OBJETO -PRESTAR LOS SERVICIOS DE  APOYO A LA  GESTIÓN PARA ATENDER Y GESTIONAR  EL FLUJO DE LOS EXPEDIENTES Y NOTIFICACIONES SILVICULTURALES</t>
  </si>
  <si>
    <t>ADICION 1 Y PRORROGA 1 AL CONTRATO 354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</si>
  <si>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94 DE 2015 QUE TIENE POR OBJETO -PRESTAR SUS SERVICIOS PROFESIONALES PARA ADELANTAR ACTIVIDADES DE PREVENCION AL APROVECHAMIENTO ILEGAL DEL RECURSO FAUNA SILVESTRE EN EL DISTRITO CAPITAL.</t>
  </si>
  <si>
    <t>ADICION 1 Y PRORROGA 1 AL CONTRATO 32 DE 2015 QUE TIENE POR OBJETO -PRESTAR SUS SERVICIOS DE APOYO PARA REALIZAR ACTIVIDADES DE TRAMITE Y CONTRL AL FLUJO DOCUMENTAL QUE SOPORTEN LAS DIVERSAS ACCIONES QUE SE ADELANTAN DE LA EVALUACIÓN,  CONTROL SEGUIMIENTO Y
CONSERVACION DE LA FLORA, FAUNA SILVESTRE Y ARBOLADO URBANO</t>
  </si>
  <si>
    <t>ADICION 1 Y PRORROGA 1 AL CONTRATO 118 DE 2015 QUE TIENE POR OBJETO -PRESTAR SUS SERVICIOS DE APOYO A LA GESTION PARA REALIZAR ACTIVIDADES RELACIONADAS  CON EL MANEJO Y ADMINISTRACION DE INFORMACION DE INDUSTRIAS FORESTALES EN EL DISTRITO CAPITAL.</t>
  </si>
  <si>
    <t>ADICION 1 Y PRORROGA 1 AL CONTRATO 120 DE 2015 QUE TIENE POR OBJETO -PRESTAR SUS SERVICIOS PROFESIONALES PARA ORIENTAR Y GENERAR DIRECTRICES JURÍDICAS EN LAS ACTIVIDADES RELACIONADAS CON ACTUACIONES ADMINSTRATIVAS AMBIENTALES DE CARÁCTER SANCIONATORIO Y DE LAS ACTUACIONES ADMINSTRATIVAS GENERADAS POR LOS SEGUIMIENTOS A LOS CONCEPTOS TECNICOS DE MANEJO Y EMERGENCIA, EN EL MARCO DEL PROYECTO 819</t>
  </si>
  <si>
    <t>ADICION 1 Y PRORROGA 1 AL CONTRATO 102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</si>
  <si>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60 DE 2015 QUE TIENE POR OBJETO -PRESTAR SUS SERVICIOS PROFESIONALES PARA REALIZAR LAS ACTIVIDADES DE SEGUIMIENTO TECNICO A LAS RESOLUCIONES Y CONCEPTOS EMITIDOS POR LA SECRETARIA DISTRITAL DE AMBIENTE</t>
  </si>
  <si>
    <t>ADICION 1 Y PRORROGA 1 AL CONTRATO 52 DE 2015 QUE TIENE POR OBJETO -PRESTAR SUS SERVICIOS PROFESIONALES PARA ADELANTAR ACTIVIDADES DE CONTROL A LA TENENCIA, COMERCIALIZACION Y TRAFICO ILEGAL DE FAUNA SILVESTRE EN EL DISTRITO CAPITAL.</t>
  </si>
  <si>
    <t>ADICION 1 Y PRORROGA 1 AL CONTRATO 41 DE 2015 QUE TIENE POR OBJETO -ADELANTAR LAS ACTIVIDADES DE CONTROL Y SEGUIMIENTO A LOS REQUERIMENTOS A LAS EMPRESAS FORESTALES NUEVAS  Y CON EXPEDIENTE JURIDICO EN EL TEMA AMBIENTAL QUE DESARROLLAN ACTIVIDADES EN LA JURISDICCION DE LA SECRETARIA DISTRITAL DE AMBIENTE.</t>
  </si>
  <si>
    <t>ADICION 1 Y PRORROGA 1 AL CONTRATO 12 DE 2015 QUE TIENE POR OBJETO -PRESTAR SUS SERVICIOS PROFESIONALES PARA REALIZAR LAS ACTUACIONES JURÍDICAS EN LOS PROCESOS DE CARÁCTER SANCIONATORIO Y PERMISIVO QUE LE SEAN ASIGNADOS PARA EL APROVECHAMIENTO, CONSERVACIÓN Y PROTECCIÓN DE LA FLORA Y FAUNA SILVESTRE</t>
  </si>
  <si>
    <t>ADICION 1 Y PRORROGA 1 AL CONTRATO 99 DE 2015 QUE TIENE POR OBJETO -"PRESTAR SUS SERVICIOS PROFESIONALES PARA ADELANTAR ACTIVIDADES RELACIONADAS CON EL TRAMITE DE ACTUACIONES ADMINISTRATIVAS PERMISIVAS Y SANCIONATORIAS, PARA LA EVALUACION, CONTROL, SEGUIMIENTO Y CONSERVACION DEL ARBOLADO URBANO."</t>
  </si>
  <si>
    <t>ADICION 1 Y PRORROGA 1 AL CONTRATO 420 DE 2015 QUE TIENE POR OBJETO -PRESTAR SUS SERVICIOS PROFESIONALES PARA REALIZAR LAS ACTIVIDADES DE SEGUIMIENTO TECNICO A LAS RESOLUCIONES Y CONCEPTOS EMITIDOS POR LA SECRTARIA DISTRITAL DE AMBIENTE EN DESARROLLO DE LA EVALUACION, CONTROL, SEGUIMIENTO Y CONSERVACION DEL ARBOLADO URBANO.</t>
  </si>
  <si>
    <t>ADICION 1 Y PRORROGA 1 AL CONTRATO 131 DE 2015 QUE TIENE POR OBJETO -PRESTAR SUS SERVICIOS PROFESIONALES PARA REALIZAR ACTIVIDADES RELACIONADAS CON LA EVALUACIÓN, CONTROL Y SEGUIMIENTO AL MANEJO SILVICULTURAL DEL ARBOLADO URBANO DENTRO DE LA JURISDICCIÓN DE LA SECRETARÍA DISTRITAL DE AMBIENTE</t>
  </si>
  <si>
    <t>ADICION 1 Y PRORROGA 1 AL CONTRATO 98 DE 2015 QUE TIENE POR OBJETO -PRESTAR SUS SERVICIOS PROFESIONALES PARA APOYAR LAS ACTIVIDADES DE SEGUIMIENTO Y CONTROL A LAS INDUSTRIAS FORESTALES UBICADAS EN JURISDICCION DE LA SECRETARIA DISTRITAL DE AMBIENTE.</t>
  </si>
  <si>
    <t>ADICION 1 Y PRORROGA 1 AL CONTRATO 100 DE 2015 QUE TIENE POR OBJETO -"PRESTAR SUS SERVICIOS PROFESIONALES PARA SUSTANCIAR LOS PROCESOS DE CARÁCTER SANCIONATORIO Y PERMISIVO, QUE LE SEAN ASIGNADOS, EN MATERIA DE EVALUACION, CONTROL, SEGUIMIENTO Y CONSERVACION DEL ARBOLADO URBANO."</t>
  </si>
  <si>
    <t>ADICION 1 Y PRORROGA 1 AL CONTRATO 55 DE 2015 QUE TIENE POR OBJETO -PRESTAR SUS SERVICIOS PROFESIONALES PARA REALIZAR ACTIVIDADES
RELACIONADAS CON LA EVALUACIÓN, CONTROL Y SEGUIMIENTO AL MANEJO SILVICULTURAL DEL
ARBOLADO URBANO DENTRO DE LA JURISDICCIÓN DE LA SECRETARÍA DISTRITAL DE AMBIENTE</t>
  </si>
  <si>
    <t>ADICION 1 Y PRORROGA 1 AL CONTRATO 11 DE 2015 QUE TIENE POR OBJETO -PRESTAR SUS SERVICIOS PROFESIONALES PARA REALIZAR LAS ACTUACIONES JURIDICAS EN LOS PROCESOS DE CARACTER SANCIONATORIO Y PERMISIVO QUE LE SEAN ASIGNADOS PARA EL APROVECHAMIENTO, CONSERVACION Y PROTECCION DE LA FLORA Y FAUNA SILVESTRE</t>
  </si>
  <si>
    <t>ADICION 1 Y PRORROGA 1 AL CONTRATO 228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</si>
  <si>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271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</si>
  <si>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50 DE 2015 QUE TIENE POR OBJETO -PRESTAR LOS SERVICIOS DE  APOYO A LA  GESTIÓN PARA ATENDER Y GESTIONAR  EL FLUJO DE LOS EXPEDIENTES Y NOTIFICACIONES SILVICULTURALES</t>
  </si>
  <si>
    <t>ADICION 1 Y PRORROGA 1 AL CONTRATO 1085 DE 2015 QUE TIENE POR OBJETO -PRESTAR LOS SERVICIOS DE  APOYO A LA  GESTIÓN PARA ATENDER Y GESTIONAR  EL FLUJO DE LOS EXPEDIENTES Y NOTIFICACIONES SILVICULTURALES</t>
  </si>
  <si>
    <t>ADICION 1 Y PRORROGA 1 AL CONTRATO 96 DE 2015 QUE TIENE POR OBJETO -PRESTAR SUS SERVICIOS PROFESIONALES PARA REALIZAR EL SEGUIMIENTO A LAS ACTIVIDADES DE APROVECHAMIENTO LEGAL DEL RECURSO FAUNA SILVESTRE EL DISTRITO CAPITAL</t>
  </si>
  <si>
    <t>ADICION 2 Y PRORROGA 1 AL CONTRATO 48 DE 2015 QUE TIENE POR OBJETO -PRESTAR SUS SERVICIOS PROFESIONALES PARA DIRIGIR Y ORIENTAR TODAS LAS ACTIVIDADES RELACIONADAS CON LAS ACTUACIONES ADMINISTRATIVAS DE CARÁCTER LEGAL</t>
  </si>
  <si>
    <t>ADICION 1 Y PRORROGA 1 AL CONTRATO 707 DE 2015 QUE TIENE POR OBJETO -PRESTAR LOS SERVICIOS DE  APOYO A LA  GESTIÓN PARA ATENDER Y GESTIONAR  EL FLUJO DE LOS EXPEDIENTES Y NOTIFICACIONES SILVICULTURALES</t>
  </si>
  <si>
    <t>ADICION 1 Y PRORROGA 1 AL CONTRATO 23 DE 2015 QUE TIENE POR OBJETO -PRESTAR SUS SERVICIOS PROFESIONALES PARA REALIZAR Y ORIENTAR LAS ACTIVIDADES TECNICAS EN LA ATENCION Y PREVENCION DE EMERGENCIAS RELACIONADAS CON EL ARBOLADO URBANO DE BOGOTA</t>
  </si>
  <si>
    <t>ADICION 1 Y PRORROGA 1 AL CONTRATO 656 DE 2015 QUE TIENE POR OBJETO -PRESTAR SUS SERVICIOS PROFESIONALES PARA REALIZAR ACTIVIDADES RELACIONADAS CON LA EVALUACION, CONTROL Y SEGUIMIENTO AL MANEJO SILVICULTURAL DEL ARBOLADO URBANO DENTRO DE LA JURISDICCION DE LA SECRETARIA DITRITAL DE AMBIENTE.</t>
  </si>
  <si>
    <t>ADICION 1 Y PRORROGA 1 AL CONTRATO 398 DE 2015 QUE TIENE POR OBJETO -PRESTAR SUS SERVICIOS PROFESIONALES PARA REALIZAR TODAS LAS ACTIVIDADES RELACIONADAS CON LA EVALUACIÓN, CONTROL Y SEGUIMIENTO AL MANEJO
SILVICULTURAL DEL ARBOLADO URBANO DENTRO DE LA JURISDICCIÓN DE LA SECRETARÍA DISTRITAL DE AMBIENTE</t>
  </si>
  <si>
    <t>ADICIÓN Y PRORROGA No 2 AL CONTRATO # 097 CUYO OBJETO ES PRESTAR SUS SERVICIOS PROFESIONALES PARA REALIZAR LA EVALUACIÓN A LAS SOLICITUDES DE OTORGAMIENTO, MODIFICACIÓN Y RENOVACIÓN DE PERMISOS DE APROVECHAMIENTO LEGAL DEL RECURSO FAUNA SILVESTRE EN EL DISTRITO CAPITAL</t>
  </si>
  <si>
    <t>ADICION 1 Y PRORROGA 1 AL CONTRATO 80 DE 2015 QUE TIENE POR OBJETO -PRESTAR SUS SERVICIOS PROFESIONALES REALIZAR Y ORIENTAR LAS ACTIVIDADES RELACIONADAS CON LA EVALUACION TECNICA DEL ARBOLADO URBANO EN EL DISTRITO CAPITAL</t>
  </si>
  <si>
    <t>ADICION 1 Y PRORROGA 1 AL CONTRATO 19 DE 2015 QUE TIENE POR OBJETO -PRESTAR SUS SERVICIOS PROFESIONALES PARA REALIZAR EL SEGUIMIENTO A LAS ACTIVIDADES SILVICULTURALES AUTORIZADAS DENTRO DE LA JURISDICCION DE LA SECRETARIA DISTRITAL DE AMBIENTE, ASI COMO A LAS PODAS EJECUTADAS POR LA ENTIDADES DESCRITAS EN EL DECRETO 531 DE 2010.</t>
  </si>
  <si>
    <t>ADICION 1 Y PRORROGA 1 AL CONTRATO 88 DE 2015 QUE TIENE POR OBJETO -PRESTAR SUS SERVICIOS PROFESIONALES PARA REALIZAR TODAS LAS ACTIVIDADES RELACIONADAS CON LA EVALUACIÓN, CONTROL Y SEGUIMIENTO AL MANEJO
SILVICULTURAL DEL ARBOLADO URBANO DENTRO DE LA JURISDICCIÓN DE LA SECRETARÍA DISTRITAL DE AMBIENTE</t>
  </si>
  <si>
    <t>ADICION 1 Y PRORROGA 1 AL CONTRATO 25 DE 2015 QUE TIENE POR OBJETO -PRESTAR SUS SERVICIOS PROFESIONALES PARA REALIZAR EL SEGUIMIENTO A LAS ACTIVIDADES SILVICULTURALES AUTORIZADAS DENTRO DE LA JURISDICCIÓN DE LA SECRETARIA DISTRITAL DE AMBIENTE, ASÍ COMO A LAS PODAS EJECUTADAS POR LAS ENTIDADES DESCRITAS EN EL DECRETO 531 DE 2010.</t>
  </si>
  <si>
    <t>ADICION 1 Y PRORROGA 1 AL CONTRATO 74 DE 2015 QUE TIENE POR OBJETO -PRESTAR LOS SERVICIOS DE APOYO A LA GESTION PARA ATENDER Y GESTIONAR EL FLUJO DE LOS EXPEDIENTES Y NOTIFICACIONES SILVICULTURALES</t>
  </si>
  <si>
    <t>ADICION 1 Y PRORROGA 1 AL CONTRATO 838 DE 2015 QUE TIENE POR OBJETO -PRESTAR SUS SERVICIOS PROFESIONALES PARA DIRIGIR Y ORIENTAR JURIDICAMENTE TODAS LAS ACTIVIDADES RELACIONADAS CON LOS ACTOS ADMINISTRATIVOS AMBIENTALES DE CARACTER PERMISIVO Y SANCIONATORIO EN EL MARCO DEL PROYECTO 819</t>
  </si>
  <si>
    <t>ADICION 1 Y PRORROGA 1 AL CONTRATO 1117 DE 2015 QUE TIENE POR OBJETO -PRESTAR SUS SERVICIOS PROFESIONALES PARA REALIZAR EL SEGUIMIENTO Y LA ATENCION OPORTUNA A LOS REQUERIMIETNOS DERIVADOS DE LA EVALUACION, SEGUIMIENTO Y CONTROL DEL ARBOLADO URBANO</t>
  </si>
  <si>
    <t>ADICIÓN Y PRORROGA No 1 DEL CONTRATO 505 CUYO OBJE TO ES PRESTAR LOS SERVICIOS PROFESIONALES PARA REALIZAR LA EVALUACIÓN CONTROL Y SEGUIMIENTO SILVICULTURAL A TRAVEZ DE LA GESTIÓN Y OPERACIÓN DE LA BASE DE DATOS ESPACIALES DE LA SDA, IDECA Y SISTEMAS DE INFORMA CIÓN DE FOREST Y SIA</t>
  </si>
  <si>
    <t>ADICION Y PRORROGA 1 AL CONTRATO 038 CUYO OBJETO ES "PRESTAR LOS SERVICIOS DE APOYO A LA GESTION PARA ATENDER Y GESTIONAR EL FLUJO DE LOS EXPEDIENTES Y NOTIFICACIONES SILVICULTURALES"</t>
  </si>
  <si>
    <t>ELABORACIÓN E IMPRESIÓN DE QUINIENTOS ( 500 )FORMATOS DE SALVOCONDUCTO UNICO NACIONAL</t>
  </si>
  <si>
    <t>105a</t>
  </si>
  <si>
    <t>SIN COMPROMETIDO</t>
  </si>
  <si>
    <t>SIN  COMPROMETIDO</t>
  </si>
  <si>
    <t>SANDRA YOLIMA SGUERRA
Sandra.sguerra@ambientebogota.gov.co
Tel 3778828</t>
  </si>
  <si>
    <t>3-3-1-14-03-24-0817-215</t>
  </si>
  <si>
    <t>REALIZAR 20 PROCESOS LOCALES DE PLANEACIÓN Y PRESUPUESTOS PARTICIPATIVOS, CON RECURSOS SECTORIALES TERRITORIALIZABLES</t>
  </si>
  <si>
    <t>APOYO A LA GESTIÓN PÚBLICA Y COMUNITARIA A TRAVÉS DE LA PARTICIPACIÓN PARA ENFRENTAR LOS EFECTOS DEL CAMBIO CLIMÁTICO</t>
  </si>
  <si>
    <t>APOYAR TÉCNICAMENTE  20 PROCESOS LOCALES DE PLANEACIÓN Y PRESUPUESTOS PARTICIPATIVOS, CON RECURSOS SECTORIALES TERRITORIALIZABLES.</t>
  </si>
  <si>
    <t>01- DIVULGACIÓN, ASISTENCIA TÉCNICA Y CAPACITACIÓN DE LA POBLACIÓN</t>
  </si>
  <si>
    <t>ANALIZAR Y SISTEMATIZAR LA INFORMACIÓN GENERADA EN LOS PROCESOS DE PARTICIPACIÓN CIUDADANA Y PLANEACIÓN PARTICIPATIVA, DESARROLLADOS EN LAS LOCALIDADES DEL DISTRITO CAPITAL EN EL MARCO DEL PROYECTO 817 "PLANEACIÓN AMBIENTAL PARTICIPATIVA, COMUNICACIÓN ESTRATÉGICA Y FORTALECIMIENTO DE PROCESOS DE FORMACIÓN PARA LA PARTICIPACIÓN, CON ÉNFASIS EN ADAPTACIÓN AL CAMBIO CLIMÁTICO".</t>
  </si>
  <si>
    <t>EJECUTAR ACTIVIDADES LOGISTICAS Y OPERATIVAS QUE SE GENEREN EN EL MARCO DE LOS RPOCESOS LOCALES Y DE PRESUPUESTOS PARTICIPATIVOS</t>
  </si>
  <si>
    <t>REALIZAR EL DISEÑO DEL MATERIAL PEDAGIGICO DE A CUERDO A LOS RPOCESOS DE PARTICIPACIÓN CIUDADANA Y EDUCACIÓN AMBIENTAL</t>
  </si>
  <si>
    <t>ADICION Y PRORROGA N°1 DEL CONTRATO DE PRESTACION DE SERVICIO N°361 DE 2015 CUYO OBJETO ES: "ANALIZAR Y SISTEMATIZAR LA INFORMACIÓN GENERADA EN LOS PROCESOS DE PARTICIPACIÓN CIUDADANA Y PLANEACIÓN PARTICIPATIVA, DESARROLLADOS EN LAS LOCALIDADES DEL DISTRITO CAPITAL EN EL MARCO DEL PROYECTO 817 "PLANEACIÓN AMBIENTAL PARTICIPATIVA, COMUNICACIÓN ESTRATÉGICA Y FORTALECIMIENTO DE PROCESOS DE FORMACIÓN PARA LA PARTICIPACIÓN, CON ÉNFASIS EN ADAPTACIÓN AL CAMBIO CLIMÁTICO".</t>
  </si>
  <si>
    <t>BRINDAR SERVICIOS PROFESIONALES PARA EL PROCESAMIENTO Y VALIDACIÓN DE LA INFORMACIÓN AMBINETAL EN EL DC CON EL FIN DE CONTRIBUIR A LA CONSTRUCIÓN DEL SISTEMA DE ESPACILIZACIÓN AMBIENTAL PARTICIPATIVA</t>
  </si>
  <si>
    <t>3-3-1-14-03-24-0817-217</t>
  </si>
  <si>
    <t>CREAR UNA RED DE COMUNIDADES DE APRENDIZAJE PARA LA ADAPTABILIDAD AL CAMBIO CLIMÁTICO QUE INCIDA EN LA TOMA DE DECISIONES DEL ORDEN BOGOTÁ - REGIÓN.</t>
  </si>
  <si>
    <t>CREAR 1 RED DE COMUNIDADES DE APRENDIZAJE PARA LA ADAPTABILIDAD AL CAMBIO CLIMÁTICO QUE INCIDA EN LA TOMA DE DECISIONES DEL ORDEN BOGOTÁ-REGIÓN, ENMARCADA EN LOS PROCESOS Y DINÁMICAS COMUNALES.</t>
  </si>
  <si>
    <t>PRESTAR SUS SERVICIOS PROFESIONALES PARA GESTIONAR LA CREACIÓN DE UNA RED DE COMUNIDADES DE APRENDIZAJE PARA LA ADAPTABILIDAD AL CAMBIO CLIMÁTICO</t>
  </si>
  <si>
    <t>3-3-1-14-03-24-0817-218</t>
  </si>
  <si>
    <t>CREACIÓN Y PUESTA EN MARCHA DE 20 PROCESOS LOCALES DE COMUNICACIÓN ALTERNATIVA Y DIVERSA.</t>
  </si>
  <si>
    <t xml:space="preserve">IMPLEMENTACIÓN DE UN PLAN DE COMUNICACIÓN ESTRATÉGICA, INTERNA Y EXTERNA, PARA EL CAMBIO DE LA CULTURA AMBIENTAL DE LOS CIUDADANOS </t>
  </si>
  <si>
    <t>DISEÑAR E IMPLEMENTAR 5 PLANES DE COMUNICACIÓN ESTRATÉGICA QUE PERMITAN PROMOVER LOS CONTENIDOS NECESARIOS PARA LOGRAR EL CAMBIO DE LA CULTURA AMBIENTAL DE LOS CIUDADANOS</t>
  </si>
  <si>
    <t>02- DOTACIÓN</t>
  </si>
  <si>
    <t>0513-ADQUISICIÓN DE EQUIPOS, MATERIALES, SUMINISTROS, SERVICIOS Y/O PRODUCCIÓN DE PIEZAS DIVULGATIVAS Y PRESENCIA EN MEDIOS.</t>
  </si>
  <si>
    <t>SELECCIÓN  ABREVIADA</t>
  </si>
  <si>
    <t>CONTRATAR EL SERVICIO DE MONITOREO DE MEDIOS PARA REALIZAR EL SEGUIMIENTO A LOS REGISTROS NOTICIOSOS DE LA SECRETARÍA DISTRITAL DE AMBIENTE EN LOS DIFERENTES MEDIOS DE COMUNICACIÓN.</t>
  </si>
  <si>
    <t>ADQUISICIÓN DE EQUIPOS DE COMUNICACIONES,CON EL FIN DE APOYAR EL CUBRIMIENTO DE EVENTOS INTERNOS Y EXTERNOS, ACTIVIDADES , CAMPAÑAS INSTITUCIONALES, EVENTOS AMBIENTALES Y CELEBRACIONES DEL CALENDARIO ECOLOGICO DE LA SDA</t>
  </si>
  <si>
    <t>ADQUISICION DE PANTALLAS INDUSTRRIALES CON EL FIN DE FORTALECER LA SOCIALIZACIÓN INTERNA DE LOS EVENTOS ACTIVIDADES CAMPAÑAS INSTITUCIONALES, EVENTOS AMBINETALES Y CELEBRACIONES DEL CALENDARIO ECOLOGICO DE LA SECRETARIA DISTRITAL DE AMBIENTE.</t>
  </si>
  <si>
    <t>ADQUISICIÓN DE EQUIPOS DE SONIDO Y ACCESORIOS PARA EL CUBRIMIENTO DE LOS DISTINTOS EVENTOS INTERNOS Y EXTERNOS DE LA SDA.</t>
  </si>
  <si>
    <t>0292-PERSONAL CONTRATADO PARA EL DISEÑO E IMPLEMENTACIÓN DE LAS ESTRATEGIAS COMUNICATIVAS DEL SECTOR.</t>
  </si>
  <si>
    <t>EJECUTAR LAS ACTIVIDADES REQUERIDAS PARA LA IMPLEMENTACIÓN DE ACCIONES CANALES Y HERRAMIENTAS ESTABLECIDAS EN EL PLAN DE COMUNICACIÓN ESTRATEGICA INTERNA DE LA SDA</t>
  </si>
  <si>
    <t>PROPONER Y DESARROLLAR LINEAMIENTOS Y ACCIONES DE COMUNICACIÓN GRÁFICA, VISUAL, AUDIOVISUAL Y DIGITAL RELACIONADOS CON EL DISEÑO Y LA DIAGRAMACIÓN DE PIEZAS O ELEMENTOS DE COMUNICACIÓN QUE REQUIERA LA SECRETARÍA DISTRITAL DE AMBIENTE</t>
  </si>
  <si>
    <t>DESARROLLAR ACTIVIDADES DE COMUNICACIÓN EXTERNA RELACIONADAS CON LOS PROPÓSITOS MISIONALES DE LA SECRETARÍA DISTRITAL DE AMBIENTE, QUE REQUIERAN SER DIVULGADOS EN LOS DIFERENTES PÚBLICOS DE INTERÉS DE LA ENTIDAD</t>
  </si>
  <si>
    <t>FOMENTO DE LA PARTICIPACIÓN A TRAVÉS DE LA IMPLEMENTACIÓN DE ESTRATEGIAS DE COMUNICACIONES</t>
  </si>
  <si>
    <t>APOYAR LAS TAREAS DE DISEÑO Y DIAGRAMACIÓN PARA ATENDER LAS NECESIDADES DE COMUNICACIÓN Y DIVULGACIÓN DE LA SECRETARÍA DISTRITAL DE AMBIENTE, ESPECIALMENTE EN LO RELACIONADO CON LOS CONTENIDOS PEDAGÓGICOS Y FORMATIVOS A TRAVÉS DE LOS CANALES VIRTUALES DE LA ENTIDAD</t>
  </si>
  <si>
    <t>REALIZAR LA PREPRODUCCIÓN, PRODUCCIÓN Y EDICIÓN AUDIOVISUAL DEL MATERIAL DIVULGATIVO QUE SE REQUIERE PARA LA IMPLEMENTACIÓN DEL PLAN DE COMUNICACIONES DE LA SECRETARIA DISTRITAL DE AMBIENTE”</t>
  </si>
  <si>
    <t>DISEÑAR E IMPLEMENTAR 3 HERRAMIENTAS DE COMUNICACIÓN QUE PERMITAN FORTALECER LOS ESCENARIOS DE PARTICIPACIÓN CIUDADANA EN LA GESTIÓN AMBIENTAL DE BOGOTÁ</t>
  </si>
  <si>
    <t>REALIZAR LA ILUSTRACIÓN , ANIMACIÓN Y COMPOSICIÓN DIGITAL DE LAS HERRAMIENTAS COMUNICATIVAS QUE SE REQUIEREN EN LA SECRETARIA  DISTRITAL DE AMBIENTE EN EL MARCO DE LA IMPLEMENTACIÓN DEL PLAN DE COMUNICA CIONES</t>
  </si>
  <si>
    <t>DESARROLLAR ACCIONES DE COMUNICACIÓN INTERNA Y EXTERNA QUE PERMITAN IMPLEMENTAR LOS PLANES Y ESTRATEGIAS DEL PLAN DE COMUNICACIÓN DE LA SECRETARÍA DISTRITAL DE AMBIENTE</t>
  </si>
  <si>
    <t>ELABORAR DISEÑOS Y ESTABLECER CONTENIDOS PARA EL SITIO WEB DE LA SECRETARÍA DISTRITAL DE AMBIENTE ASÍ COMO OTRAS PIEZAS O ELEMENTOS DE COMUNICACIÓN VISUAL Y GRÁFICA QUE REQUIERE LA ENTIDAD</t>
  </si>
  <si>
    <t>APOYAR LA IMPLEMENTACIÓN DE LAS CAMPAÑAS, INTERNAS Y EXTERNAS QUE REQUIERAN EL DESARROLLO DE ACTIVIDADES A TRAVÉS DE MEDIOS MASIVOS O DE PÚBLICOS ESPECÍFICOS</t>
  </si>
  <si>
    <t>DESARROLLAR ACTIVIDADES DE COMUNICACIÓN DIGITAL Y REDES SOCIALES, PARA PROMOVER EN LOS DIFERENTES PÚBLICOS LAS ACCIONES DE LA SECRETARÍA DISTRITAL DE AMBIENTE QUE REQUIERAN DIVULGACIÓN A TRAVÉS DE DICHOS CANALES</t>
  </si>
  <si>
    <t>DESARROLLAR ACTIVIDADES DE COMUNICACIÓN INTERNA Y EXTERNA RELACIONADAS CON LOS PROPÓSITOS MISIONALES DE LA SECRETARÍA DISTRITAL DE AMBIENTE QUE REQUIERAN SER DIVULGADAS, ASÍ COMO REALIZAR ACTIVIDADES DE SEGUIMIENTO Y MONITOREO DE LOS MISMOS</t>
  </si>
  <si>
    <t>APOYAR LAS TAREAS DE DISEÑO Y DIAGRAMACIÓN PARA ATENDER LAS NECESIDADES DE COMUNICACIÓN Y DIVULGACIÓN DE LA SECRETARÍA DISTRITAL DE AMBIENTE</t>
  </si>
  <si>
    <t>RESTAR LOS SERVICIOS PARA EL DESARROLLO DE LAS ACTIVIDADES DE TRÁMITE Y SEGUIMIENTO DE LA INFORMACIÓN Y DOCUMENTACIÓN GENERADA EN EL MARCO DE LA EJECUCIÓN E IMPLEMENTACIÓN DEL PLAN DE COMUNICACIONES DE LA SECRETARÍA DISTRITAL DE AMBIENTE”</t>
  </si>
  <si>
    <t>ADICIÓN Y PRORROGA N°1 DEL CONTRATO DE PRESTACION DE SERVICIO N°013 DE 2015 DESARROLLAR ACTIVIDADES DE COMUNICACIÓN DIGITAL Y REDES SOCIALES, PARA PROMOVER EN LOS DIFERENTES PÚBLICOS LAS ACCIONES DE LA SECRETARÍA DISTRITAL DE AMBIENTE QUE REQUIERAN DIVULGACIÓN A TRAVÉS DE DICHOS CANALES</t>
  </si>
  <si>
    <t>ADQUIRIR EQUIPOS DE HARDWARE Y SOFTWARE QUE FACILITEN EL DESARROLLO DE LOS PROYECTOS DE INVERSIÓN Y LOS PROCESOS MISIONALES DE LA SDA</t>
  </si>
  <si>
    <t>SELECCIÓN ABREVIADA (SUBASTA INVERSA)</t>
  </si>
  <si>
    <t>ADICIÓN Y PRORROGA N°1 DEL CONTRATO DE PRESTACION DE SERVICIO N°006 DE 2015 CUYO OBJETO ES  EJECUTAR LAS ACTIVIDADES REQUERIDAS PARA LA IMPLEMENTACIÓN DE ACCIONES CANALES Y HERRAMIENTAS ESTABLECIDAS EN EL PLAN DE COMUNICACIÓN ESTRATEGICA INTERNA DE LA SDA</t>
  </si>
  <si>
    <t>ADICIÓN Y PRORROGA N°1 DEL CONTRATO DE PRESTACION DE SERVICIO N°015 DE 2015PROPONER Y DESARROLLAR LINEAMIENTOS Y ACCIONES DE COMUNICACIÓN GRÁFICA, VISUAL, AUDIOVISUAL Y DIGITAL RELACIONADOS CON EL DISEÑO Y LA DIAGRAMACIÓN DE PIEZAS O ELEMENTOS DE COMUNICACIÓN QUE REQUIERA LA SECRETARÍA DISTRITAL DE AMBIENTE</t>
  </si>
  <si>
    <t>ADICIÓN Y PRORROGA 1 AL CONTRATO No. 1014 DE 2015, CONTRATAR EL SERVICIO DE MONITOREO DE MEDIOS PARA REALIZAR EL SEGUIMIENTO A LOS REGISTROS NOTICIOSOS DE LA SECRETARÍA DISTRITAL DE AMBIENTE EN LOS DIFERENTES MEDIOS DE COMUNICACIÓN.</t>
  </si>
  <si>
    <t>REALIZAR LAS PIEZAS AUDIOVISUALES DE LOS ESPACIOS DEL AGUA EN LA CIUDAD DE BOGOTÁ, COMO RESULTADO DEL PROCESO SOCIAL Y AMBIENTAL QUE INVOLUCRA A LAS COMUNIDADES ALEDAÑAS</t>
  </si>
  <si>
    <t>DESARROLLAR ACTIVIDADES DE COMUNICACIÓN EXTERNA RELACIONADAS CON LOS EVENTOS DE GRAN FORMATO COMO LA CUMBRE DEL CLIMA, CON EL FIN DE POSICIONAR ANTE LA OPINIÓN PÚBLICA LA GESTIÓN REALIZADA POR LA SECRETARÍA DISTRITAL DE AMBIENTE</t>
  </si>
  <si>
    <t>DESARROLLAR 5 PROCESOS DE FORMACIÓN CIUDADANA PARA LA INCLUSIÓN SOCIAL ARTICULADA A LA SUPERACIÓN DE LA SEGREGACIÓN, LA ADAPTACIÓN AL CAMBIO CLIMÁTICO Y LA DEFENSA Y FORTALECIMIENTO DE LO PÚBLICO</t>
  </si>
  <si>
    <t>DESARROLLAR 5 PROCESOS DE FORMACIÓN CIUDADANA PARA LA INCLUSIÓN SOCIAL ARTICULADA A LA SUPERACIÓN DE LA SEGREGACIÓN; LA ADAPTACIÓN AL CAMBIO CLIMÁTICO Y  LA DEFENSA Y FORTALECIMIENTO DE LO PÚBLICO.</t>
  </si>
  <si>
    <t>ADICIÓN N° 1 AL CONTRATO DE PRESTACIÓN DE SERVICIOS 1356 DE 2015, CELEBRADO ENTRE LA SECRETARÍA DISTRITAL DE AMBIENTE Y OPEN GROUP LTDA AUNAR ESFUERZOS TECNICOS, ADMINISTRATIVOS Y FINANCIEROS, CON EL FIN DE DESARROLLAR 3 PROCESOS DE FORMACIÓN CIUDADANA PARA LA INCLUSIÓN SOCIAL ARTICULADA A LA SUPERACIÓN DE LA SEGREGACIÓN; LA ADAPTACIÓN AL CAMBIO CLIMÁTICO Y  LA DEFENSA Y FORTALECIMIENTO DE LO PÚBLICO</t>
  </si>
  <si>
    <t>CELEBRVADO ADICIÓN CONTRATO 1356-2015</t>
  </si>
  <si>
    <t>ADICION Y PRORROGA N° 1 DEL CONTRATO DE PRESTACION DE SERVICIO N°570 DE 2015 CUYO OBJETO ES: "ANALIZAR Y SISTEMATIZAR LA INFORMACIÓN GENERADA EN LOS PROCESOS DE PARTICIPACIÓN CIUDADANA Y PLANEACIÓN PARTICIPATIVA, DESARROLLADOS EN LAS LOCALIDADES DEL DISTRITO CAPITAL EN EL MARCO DEL PROYECTO 817 "PLANEACIÓN AMBIENTAL PARTICIPATIVA, COMUNICACIÓN ESTRATÉGICA Y FORTALECIMIENTO DE PROCESOS DE FORMACIÓN PARA LA PARTICIPACIÓN, CON ÉNFASIS EN ADAPTACIÓN AL CAMBIO CLIMÁTICO".</t>
  </si>
  <si>
    <t>REALIZAR ACTIVIDADES DE PLANEACIÓN E IMPLEMENTACIÓN DE LOS PROCESOS DE FORMACIÓN AMBIENTAL CIUDADANA EN EL DC</t>
  </si>
  <si>
    <t>REALIZAR  ACTIVIDADES PARA APOYAR LA IMPLEMENTACIÓN DE LOS PORCESOS DE FORMACIÓN CIUDADANA AMBIENTAL</t>
  </si>
  <si>
    <t>REALIZAR A CTIVIDADES DE APOYO A LA GESTIÓN , PARA RECOLECTAR Y CONSOLIDAR LA INFORMACIÓN GENERADA EN EL MARCO DEL PROCESO DE PARTICIPACIÓN CIUDADANA , PROMOVIDOS OR LA SDA ADELANTADAS EN LAS DIFERENTES LOCALIDADES DEL DC</t>
  </si>
  <si>
    <t>REALIZAR ACTIVIDAES DE APOYO A LA GESTIÓN PARA RE COLECTAR Y CONSOLIDAR LA INFORMACÍON GENERADA EN EL MARCO DEL PORCESO DE PARTICIPACIÓN CIUDADANA , PROMOVIDOS OR LA SDA ADELANTADAS EN LAS DIFERENTES LOCALIDAES DEL DC</t>
  </si>
  <si>
    <t>ADICIÓN Y PRORROGA N°1 DEL CONTRATO DE PRESTACION DE SERVICIO N° 08 DE 2015 DESARROLLAR ACTIVIDADES DE COMUNICACIÓN EXTERNA RELACIONADAS CON LOS PROPÓSITOS MISIONALES DE LA SECRETARÍA DISTRITAL DE AMBIENTE, QUE REQUIERAN SER DIVULGADOS EN LOS DIFERENTES PÚBLICOS DE INTERÉS DE LA ENTIDAD</t>
  </si>
  <si>
    <t>ADICIÓN Y PRORROGA N°1 DEL CONTRATO DE PRESTACION DE SERVICIO N°029 DE 2015 APOYAR LAS TAREAS DE DISEÑO Y DIAGRAMACIÓN PARA ATENDER LAS NECESIDADES DE COMUNICACIÓN Y DIVULGACIÓN DE LA SECRETARÍA DISTRITAL DE AMBIENTE, ESPECIALMENTE EN LO RELACIONADO CON LOS CONTENIDOS PEDAGÓGICOS Y FORMATIVOS A TRAVÉS DE LOS CANALES VIRTUALES DE LA ENTIDAD</t>
  </si>
  <si>
    <t>ADICIÓN Y PRORROGA N°1 DEL CONTRATO DE PRESTACION DE SERVICIO N°007 DE 2015 DESARROLLAR ACTIVIDADES DE COMUNICACIÓN INTERNA Y EXTERNA RELACIONADAS CON LOS PROPÓSITOS MISIONALES DE LA SECRETARÍA DISTRITAL DE AMBIENTE QUE REQUIERAN SER DIVULGADAS, ASÍ COMO REALIZAR ACTIVIDADES DE SEGUIMIENTO Y MONITOREO DE LOS MISMOS</t>
  </si>
  <si>
    <t>PRESTAR LOS SERVICIOS PROFESIONALES PARA REALIZAR ACTIVIDADES CON EL FIN DE ARTICULAR LAS DINAMICAS DITRITALES Y/O RE GIONALES INTERINSTITUCIONALES RELACIONAS CON LOS PROCESOS DE PLANEACIÓN Y PRESUPUESTOS PARTICIPATIVOS</t>
  </si>
  <si>
    <t xml:space="preserve">ADICIÓN Y PRORROGA No 1 DEL CONTRATO 254 DE 2015 CUYO OBJETO ES " EJECUTAR ACTIVIDADES LOGISTICAS Y OPERATIVAS , QUE SE GENEREN EN EL MARCO DE LOS PROCESOS LOCALES Y DE PRESUPUESTOS PARTICIPATIVOS </t>
  </si>
  <si>
    <t>Descripción</t>
  </si>
  <si>
    <t>Fecha estimada de inicio de proceso</t>
  </si>
  <si>
    <t>Duración estimada del contrato</t>
  </si>
  <si>
    <t>Datos de contacto del responsable</t>
  </si>
  <si>
    <t>Adquirir La Dotacion De Los Funcionarios De La Secretaria Distrital De Ambiente</t>
  </si>
  <si>
    <t>2647/2015</t>
  </si>
  <si>
    <t>7 meses</t>
  </si>
  <si>
    <t>ACUERDO MARCO DE PRECIOS</t>
  </si>
  <si>
    <t>Gastos de Funcionamiento Dotacion</t>
  </si>
  <si>
    <t>Arleny Sarmiento Cardenas Profesional de Recursos Fisicos TEL 3778924 arleny.sarmiento@ambientebogota.gov.co</t>
  </si>
  <si>
    <t>Prestar El Servicio De Soporte Tecnico. Mantenimiento Preventivo Y Correctivo Para Los Equipos Computo. Prefifericos. Y Equipos Activos De La Red Area Local(Lan) De La Secretaria Distrital De Ambiente Con Compra De Repuestos.</t>
  </si>
  <si>
    <t>1025/2015</t>
  </si>
  <si>
    <t>10  meses</t>
  </si>
  <si>
    <t>menor cuantia</t>
  </si>
  <si>
    <t>Gastos de Funcionamiento Rubro Gastos de Computador</t>
  </si>
  <si>
    <t>Gabriel Rodrigez Rodrigez Tecnico Area de Sistemas TEL 3778908 gabriel.rodriguez@ambientebogota.gov.co</t>
  </si>
  <si>
    <t>Alquiler De Computadores Para Apoyar El Desarrollo De Los Procesos Misionales Y Fortalecer La Gestion Institucional.</t>
  </si>
  <si>
    <t>956/2015</t>
  </si>
  <si>
    <t>10 meses</t>
  </si>
  <si>
    <t>Subasta Inversa</t>
  </si>
  <si>
    <t>Adquirir La Renovacion De La Licencia De Antivirus Y El Servicio De Soporte Tecnico. Para Los Servidores Y Equipos De Escritorio Y Portatiles Instalados En La Secretaria Distrital De Ambiente</t>
  </si>
  <si>
    <t>933/2015</t>
  </si>
  <si>
    <t>12 meses</t>
  </si>
  <si>
    <t>Minima Cuantia</t>
  </si>
  <si>
    <t>44103103 44103110</t>
  </si>
  <si>
    <t>Realizar El Suministro De Los Insumos De Impresoras. Multifuncionales Y Fax Necesarios Para Los Equipos De Propiedad De La Secretaria Distrital De Ambiente.</t>
  </si>
  <si>
    <t>1255/2015</t>
  </si>
  <si>
    <t>9 meses</t>
  </si>
  <si>
    <t>Prestar Servicios Integrales En El Mantenimiento Preventivo. Correctivo Y Evolutivo Del Aplicativo Financiero Siasoft. Asi Como El Soporte Tecnico Y Funcional Para Su Operación</t>
  </si>
  <si>
    <t>1101/2015</t>
  </si>
  <si>
    <t>Contratación Directa</t>
  </si>
  <si>
    <t>Juan Camilo Satamaria Subdirector Financiera juan.satamaria@ambientebogota.gov.co</t>
  </si>
  <si>
    <t>Realizar El Mantenimiento Preventivo Y Correctivo De La Base De Datos Winisis Asi Como De Sus Aplicaciones Asociadas (Catalogacion. Inventarios Y Prestamos)</t>
  </si>
  <si>
    <t>1150/2015</t>
  </si>
  <si>
    <t>81112220 81112500</t>
  </si>
  <si>
    <t>Adquirir Infraestructura Tecnologica Para El Fortalecimiento De La Gestion Institucional- Ibm - Soporte Y Actualización De Licencias Para Backups - Linux Y Vinware</t>
  </si>
  <si>
    <t>2 meses y 15 dias</t>
  </si>
  <si>
    <t>15101505 15101500</t>
  </si>
  <si>
    <t>Suministrar El Combustible (Gasolina Corriente, Diesel Corriente Y Gas Natural Vehicular) Para El Parque Automotor Y Maquinaria Utilizada Por La Secretaria Distrital De Ambiente Y De Los Que Llegare A Ser Legalmente Responsable Al Servicio De La Entidad.</t>
  </si>
  <si>
    <t>985/2015</t>
  </si>
  <si>
    <t>Selección Abreviada</t>
  </si>
  <si>
    <t>Gastos de Funcionamiento Rubro Combustible, lubricantes y llantas.</t>
  </si>
  <si>
    <t>Prestar El Servicio De Mantenimiento Preventivo Y Correctivo Del Parque Automotor De La Secretaria Distrital De Ambiente</t>
  </si>
  <si>
    <t>1239/2015</t>
  </si>
  <si>
    <t>Suministrar Los Elementos De Oficina Y Papeleria Para Las Diferentes Dependencias Y Proyectos De Inversion De La Sda</t>
  </si>
  <si>
    <t>3406/2015</t>
  </si>
  <si>
    <t>5 meses</t>
  </si>
  <si>
    <t>Gastos de Funcionamiento Rubro Materiales y Suministros.</t>
  </si>
  <si>
    <t>76111501 90101700</t>
  </si>
  <si>
    <t>Suministrar Los Insumos De Aseo Y Cafeteria Para Las Diferentes Dependencias Y Proyectos De Inversion De La Sda.</t>
  </si>
  <si>
    <t>1677/2015</t>
  </si>
  <si>
    <t xml:space="preserve">Adquirir Elementos Y Materiales De Construccion Para Las Reparaciones Locativas De Los Bienes Inmuebles Pertenecientes A La Secretaria Distrital De Ambiente - Establecimiento De Comercio Interamericana De Suministro
</t>
  </si>
  <si>
    <t>56101708 56101702 27113201 27113202 27113203 27113204 44101603</t>
  </si>
  <si>
    <t>Adquirir Herramienta Y/O Equipos De Mano Para La Secretaria Distrital De Ambiente</t>
  </si>
  <si>
    <t>1132/2015</t>
  </si>
  <si>
    <t>Gastos de Funcionamiento Rubro Compra de Equipo.</t>
  </si>
  <si>
    <t xml:space="preserve">Contratar El Arrendamiento De Las Oficinas 201B Y 301 B Que Forman Parte Del Inmueble Ubicado En La Cl 55 N° 10-72 De La Ciudad De Bogota D.C.,Con El Fin De Almacenar El Archivo Central Y De Contratos De La Secretaria Distrital De Ambiente
</t>
  </si>
  <si>
    <t>379/2015</t>
  </si>
  <si>
    <t>Gastos de Funcionamiento Rubro Arrendamiento.</t>
  </si>
  <si>
    <t>Prestar El Servicio De Correo Certififcado Para La Secretaria Distrital De Ambiente</t>
  </si>
  <si>
    <t>974/2015</t>
  </si>
  <si>
    <t>Gastos de Funcionamiento Rubro Gastos de Transportes y Comunicaciones.</t>
  </si>
  <si>
    <t>Andrea Cortez Salazar Directora de Control Ambiental TEL.3778932 andrea.cortez@ambientebogota.gov.co</t>
  </si>
  <si>
    <t>Prestar El Servicio De Mensajeria Especializada Para La Admision, Recibo Y Envio A Nivel Urbano Y Nacional, De La Correspondencia Generada Por La Secretaria Distrital De Ambiente En Virtud De Su Gestion</t>
  </si>
  <si>
    <t>1010/2015</t>
  </si>
  <si>
    <t>8 meses</t>
  </si>
  <si>
    <t>Julio Cesar Pulido Puerto Subsecretario GeneralTEL.3778878 julio.pulido@ambientebogota.gov.co</t>
  </si>
  <si>
    <t>Prestar Los Servicios De Tecnologias De Informacion Y Comunicaciones Relacionados Con: Los Servicios De Tecnologias De Informacion Y Comunicacionnes Relacionados Con: Conexiones Adsl Para La Rmcab,Red De Ruido, Atencion Al Ciudadano; Canal De Internet, Y Colocacion Y Alojamientode Servidores Data Center Alterno Con Los Canales De Conectividad Y Comunicaciones Incluidos.</t>
  </si>
  <si>
    <t>1118/2015</t>
  </si>
  <si>
    <t>CONVENIO INTERADMINISTRATIVO</t>
  </si>
  <si>
    <t xml:space="preserve">Contratar El Mantenimiento Preventivo Y Correctivo De Los Equipos Electromecanicos Pertenecientes A La Secretaria </t>
  </si>
  <si>
    <t>1274/2015</t>
  </si>
  <si>
    <t>Gastos de Funcionamiento Rubro Mantenimiento Entidad.</t>
  </si>
  <si>
    <t>Prestar El Servicio De Vigilancia Y Seguridad Privada, Para Todas Las Sedes De La Secretaria Distrital De Ambiente</t>
  </si>
  <si>
    <t>1119/2015</t>
  </si>
  <si>
    <t>11 meses</t>
  </si>
  <si>
    <t>76111500 90101700</t>
  </si>
  <si>
    <t>Prestar El Servicio Integral De Aseo Y Cafeteria, Incluido El Suministro De Insumos, Maquinas Y Equipos, Para La Sede Administrativa Y Las Aulas Ambientales De La Entidad</t>
  </si>
  <si>
    <t>Contratar Las Reparaciones Locativas De La Sede Administrativa De La Secretaria Distrital De Ambiente</t>
  </si>
  <si>
    <t>1357/2015</t>
  </si>
  <si>
    <t>Entregar A Titulo De Compraventa Materiales De Construccion Para El Mantenimiento Del Sotano De La Sede Administrativa De La Secretaria Distrital De Ambiente. Y Otrosi Aclaratorio N° 1 Suscrito Entre Las Partes El 05-02-2015</t>
  </si>
  <si>
    <t>534/2015</t>
  </si>
  <si>
    <t>Prestar El Servicio De Mantenimiento Preventivo Y Correctivo Del Parque Automotor De La Secretaria Distrital De Ambiente. Pago Revision Tecno Mecanica Y Adquisicion De Llantas</t>
  </si>
  <si>
    <t>GASTOS DE FUNCIONAMIENTO RUBRO IMPUESTOS, TASAS Y MULTAS</t>
  </si>
  <si>
    <t>Expedir La Poliza De Responsabilidad Civil Servidores Publicos Correspondiente Al Grupo Iii De Conformidad Con El Pliego De Condiciones Del Proceso De Seleccion Abreviada De Menor Cuantia Sda-Samc-009-2015 Y La Oferta Del Contratista</t>
  </si>
  <si>
    <t>1083/2015</t>
  </si>
  <si>
    <t>Gastos de Funcionamiento Rubro Seguros</t>
  </si>
  <si>
    <t>Prestar El Servicio De Enseñanza Del Idioma Ingles A Funcionarios De Carrera Administrativa Y Libre Nombramiento Y Remocion De La Secretaria Distrital De Ambiente, Para El Desarrollo Y Fortalecimiento De Las Competencias Laborales De Conformidad Con El Plan Institucional De Capacitacion Pic Con Recursos De La Vigencia 2015</t>
  </si>
  <si>
    <t>1415/2015</t>
  </si>
  <si>
    <t>Contratacion directa</t>
  </si>
  <si>
    <t>Gastos de Funcionamiento Rubro Capacitación.</t>
  </si>
  <si>
    <t>Yaneth Lucia Pinilla Beltran Profesional del Area Recursos Humanos TEL. 3778915 yaneth.pinilla@ambientebogota.gov.co</t>
  </si>
  <si>
    <t>Contratar Los Servicios Administrativos Y Operativos Necesarios Para La Ejecución De Las Actividades Enmarcados En Los Programas De Bienestar, Incentivos 2015, La Rendición De Cuentas Interna Y La Socialización Del Estado De La Implementación Del Sistema Integrado De Gestión De La Sda 2012-2015</t>
  </si>
  <si>
    <t>6 meses</t>
  </si>
  <si>
    <t>Gastos de Funcionamiento Rubro Bienestar e Incentivos.</t>
  </si>
  <si>
    <t>Angel Florez Venegas Director de Gestion Corporativa   angel.florez@ambientebogota.gov.co</t>
  </si>
  <si>
    <t>Adquirir Elementos De Protección Personal Como Control Operacional Del Sistema De Gestión En Seguridad Y Salud En El Trabajo De La Secretaria Distrital De Ambiente, Para Disminuir Los Peligros Y Riesgos Higiénicos Y De Seguridad De Los Servidores Expuestos En El Desarrollo De Las Actividades Misionales Y De Apoyo</t>
  </si>
  <si>
    <t>Gastos de Funcionamiento Rubro Salud Ocupacional.</t>
  </si>
  <si>
    <t>Prestar El Servicio De Examenes Medicos Ocupacionales Y Complementarios Y Aplicacion De Vacunas Para Los Fucionarios De La Secretaria Distrital De Ambiente</t>
  </si>
  <si>
    <t>1362/2015</t>
  </si>
  <si>
    <t>Realizar Actividades De Desifeccion Especializada Para El Cotrol De Microorganismos En Los Depositos  De Archivo De La Secretaria Distrital De Ambiente</t>
  </si>
  <si>
    <t>1287/2015</t>
  </si>
  <si>
    <t>Prestar El Servicio De Comunicacion Inmediata Y Telefonica Con Tecnologia Iden Para La Secretaria Distrital De Ambiente - Sda Y Renovar Los Equipos Requeridos</t>
  </si>
  <si>
    <t xml:space="preserve">10 meses </t>
  </si>
  <si>
    <t>Contratar El Arrendamiento De Baños Portátiles Para El Parque Mirador De Los Nevados De La Sda</t>
  </si>
  <si>
    <t>835/2015</t>
  </si>
  <si>
    <t xml:space="preserve">4 meses </t>
  </si>
  <si>
    <t>Realizar La Renovacion Y Actualizacion Del Soporte Tecnico De Las Licencias De Los Productos Oracle Con Que Cuenta La Secretaria Distrital De Ambiente</t>
  </si>
  <si>
    <t>4568/2015</t>
  </si>
  <si>
    <t>10 meses y 5 dias</t>
  </si>
  <si>
    <t>Realizar El Mantenimiento Y Recarga De Los Extintores De La Secretaira Ditrital De Ambiente</t>
  </si>
  <si>
    <t>1361/2015</t>
  </si>
  <si>
    <t>Adquirir Equipos De Hardware Y Software Que Faciliten El Desarrollo De Los Proyectos De Inversion Y Los Procesos Misionales De La Sda</t>
  </si>
  <si>
    <t>Contratar El Arrendamiento Del Inmueble Ubicado En La Calle 58 No. 14-56/58 De La Ciudad De Bogota D.C. Con El Fin De Adecuar Puestos De Trabajo Para Los Funcionarios Y Contratistas De La Secretaria Distrital De Ambietne</t>
  </si>
  <si>
    <t>1339/2015</t>
  </si>
  <si>
    <t>Adquirir Mediante La Modalidad De Suministro Materiales Para El Mantenimiento De La Infraestructura De La Sda.</t>
  </si>
  <si>
    <t>Adquirir Los Elementos De Botiquines, Enfermeria Y Salud Ocupacional  De La Sda</t>
  </si>
  <si>
    <t>1364/2015</t>
  </si>
  <si>
    <t>Contratar Con Una Compañias De Seguros Legalmente Autorizadas Para Funcionar En El Pais El Seguro Obligatorio De Accidentes De Transito Soat</t>
  </si>
  <si>
    <t>3486/2015</t>
  </si>
  <si>
    <t>Suministrar Cajas De Archivo X-200, Para Las Diferentes Dependencias De La Secretaría Distrital De Ambiente Que Permita La Organización Documental Y La Transferencia Documental Primaria.</t>
  </si>
  <si>
    <t>4806/2015</t>
  </si>
  <si>
    <t>3 meses</t>
  </si>
  <si>
    <t>39101600  31162800  30161500</t>
  </si>
  <si>
    <t>Adquirir Equipos Para Los Archivos De La Secretaria Distrital De Ambiente</t>
  </si>
  <si>
    <t>NO EJECUTADO</t>
  </si>
  <si>
    <t>15 dias</t>
  </si>
  <si>
    <t>Pago Del Subsidio Educativo Segun Convocatoria No. 1 - 2015 Para Los Funcionarios, Segun Lo Establecido En El Programa Institucional De Incentivos De La Sda Vigencia 2015.</t>
  </si>
  <si>
    <t>RESO 1556 2015</t>
  </si>
  <si>
    <t>contratacion directa</t>
  </si>
  <si>
    <t>Adquirir Los Elementos De Botiquines, Enfermeria Y Salud Ocupacional De La Secretaria Distrital De Ambiente</t>
  </si>
  <si>
    <t>Renovar La Suscripcion Del Software Del Control De Impresión "Paper Cut" Incluido El Soporte Tecnico De La Secretaria Distrital De Ambiente</t>
  </si>
  <si>
    <t>1 año</t>
  </si>
  <si>
    <t>Pago Del Subsidio Educativo Segun Convocatoria No. 2 - 2015 Para Los Funcionarios, Segun Lo Establecido En El Programa Institucional De Incentivos De La Sda Vigencia 2015.</t>
  </si>
  <si>
    <t>RESO 2695 2015</t>
  </si>
  <si>
    <t>Suministrar Los Elementos De Oficina Y Papeleria Y Utiles De Oficina Para Las Diferentes Dependencias De La Sda</t>
  </si>
  <si>
    <t>5 meses y diecisiete dias</t>
  </si>
  <si>
    <t>Adicion Y Prorroga Al Contrato N°1212 De 2014 Prestar El Servicio De Soporte Y Mantenimiento Del Sistema De Digiturno De La Sda</t>
  </si>
  <si>
    <t>1212/2014</t>
  </si>
  <si>
    <t>Adicion</t>
  </si>
  <si>
    <t>Adicion Y Prorroga N° 1 Al Contrato N° 1438 De 2014 Cuyo Objeto Es Adquirir Los Servicios De Soporte Tecnico Y Mantenimiento Del Software Esri De La Secretaria Distrital De Ambiente - Sda</t>
  </si>
  <si>
    <t>1438/2014</t>
  </si>
  <si>
    <t xml:space="preserve">Adicion Y Prorroga N° 1 Del Contrato De Suministro N° 1201 De 2014 Cuyo Objeto Es Suministro De Combustible De Gasolina Corriente, Diesel Corriente Y Gas Natural Vehicular, Para El Parque Automotor Y Maquinaria De Propiedad De La Secretaria Distrital De Ambiente Y De Los Que Llegare A Ser Legalmente Responsable Al Servicio De La Entidad.
</t>
  </si>
  <si>
    <t>1201/2014</t>
  </si>
  <si>
    <t>2 meses</t>
  </si>
  <si>
    <t xml:space="preserve">Pasajes Para Comision De Servicios De La Dra. Maria Susana Muhamad Gonzalez, Secretaria Distrital De Ambiente A La Ciudad De Medellin, El 10 De Febrero De 2015
</t>
  </si>
  <si>
    <t>Gastos de Funcionamiento Rubro Viaticos y Gastos de Viaje</t>
  </si>
  <si>
    <t xml:space="preserve">Viaticos Para Comision De Servicios Del Dr. Miguel Angel Julio, Jefe De 
Oficina De Participacion, Educacion Y Localidades De La Secretaria 
Distrital De Ambiente, A La Ciudad De Medellin El 10 De Febrero De 2015
</t>
  </si>
  <si>
    <t>Pasajes Comision De Servicios De La Dra. Maria Susana Muhamad Gonzalez, Secretaria Distrital De Ambiente A La Ciudad De Buenos Aires - Argentina Del 26 Al 28 De Marzo De2015</t>
  </si>
  <si>
    <t>Viaticos Para Comision De Servicios De La Dra. Maria Susana Muhamad Gonzalez, Secretaria Distrital De Ambiente A La Ciudad De Buenos Aires - Argentina Del 26 Al 28 De Marzo De
2015</t>
  </si>
  <si>
    <t>Viaticos Y Gastos De Viaje Para La Doctora Maria Susana Muhamad Gonzalez, Secretaria Distrital De Ambiente, Para Participar En Coloquio Titulado "Esclavitud Moderna Y Cambio Climatico: El Compromiso De Las Ciudades" A Realizarse Los Dias 21 Al 22 De Julio De 2015, Ciudad De Vaticano (Italia)</t>
  </si>
  <si>
    <t>Tiquetes Aereos Para La Doctora Maria Susana Muhamad Gonzalez, Secretaria Distrital De Ambiente, Para Participar En Coloquio Titulado "Esclavitud Moderna Y Cambio Climatico: El Compromiso De Las Ciudades" A Realizarse Los Dias 21 Al 22 De Julio De 2015, Ciudad De Vaticano (Italia)</t>
  </si>
  <si>
    <t>Pasajes Aereos Ida Y Regreso Para El Doctor Juan Camilo Santamaria Herrera, Subdirector Financiero,Para Que Asista Al Seminario De Impuestos Ambientales, A Realizarse Del 24 Al 25 De Septiembre De 2015</t>
  </si>
  <si>
    <t xml:space="preserve">Viaticos Para El Doctor Juan Camilo Santamaria Herrera, Subdirector Financiero, Para Que Asista Al Seminario De Impuestos Ambientales, A Realizarse Del 24 Al 25 De Septiembre De 2015, En La Ciudad De Medellin
</t>
  </si>
  <si>
    <t>Viaticos Para El Funcionario Juan Sebastian Cespedes Cardona, Jefe De La Oficina Asesora De Comunicacines De La Secretaria Distrital De Ambiente, Para Desplazarse A La Ciudad De Manizales En El Marco De La Ceremonia De Premiación De Exclelencia En La Innovación De Gobierno En Linea (Excelgel), A Realizarse Entre Los Dias 12 Y 13 De Noviembre Del Presente Año</t>
  </si>
  <si>
    <t>Viaticos Participacion De La Doctora Maria Susana Muhamad Gonzalez En El Concejo Mundial 2015 De Ciudades Y Gobiernos Locales Y Regionales Cglu, Como Parte De La Delegacion De La Alcaldia Mayor De Bogota, Que Se Llevara Acabo Del 4 Al 7 De Diciembre De 2015</t>
  </si>
  <si>
    <t>Pasajes - Participacion De La Doctora Maria Susana Muhamad Gonzalez En El Concejo Mundial 2015 De Ciudades Y Gobiernos Locales Y Regionales Cglu, Como Parte De La Delegacion De La Alcaldia Mayor De Bogota, Que Se Llevara Acabo Del 4 Al 7 De Diciembre De 2015</t>
  </si>
  <si>
    <t>Adicion Y Prorroga N° 1 Contrato De Prestacion De Servicios N° 1174 De 2014 Cuyo Objeto Es Prestar El Servicio De Mensajeria, Correo A Nivel Urbano, Regional Y Nacional Para La Entrega Y Distribucion Oportuna De La Correspondencia Generada Por Las Diferentes Areas De La Secretaria Distrital De Ambiente En Virtud De Su Gestion</t>
  </si>
  <si>
    <t>1174/2014</t>
  </si>
  <si>
    <t>Adicion N° 1 Al Contrato  Interadministrativo 1208 De 2014 Cuyo Objeto Es Prestar Los Servicios De Tecnologias De Información Y Comunicaciones Relacionados Con: Conexiones Adsl Para La Rmcab, Red De Ruido, Antencion Al Ciudadano; Canal De Internet Y Colocacion O Alojamiento De Servidores Data Center Alterno Con Los Canales De Conectividad Y Comunicaciones Incluidos, Para La Sda</t>
  </si>
  <si>
    <t>1208/2014</t>
  </si>
  <si>
    <t>Prorroga N° 2. Al Contrato De Prestacion De Servicios N° 703 De 2014 Cuyo Objeto Es Prestar El Servicio Integral De Fotocopiado Para Cubrir Las Necesidades Operativas De Las Diferentes Dependencias De La Secretaria Distrital De Ambiente</t>
  </si>
  <si>
    <t>703/2014</t>
  </si>
  <si>
    <t>Gastos de Funcionamiento Rubro Gastos de Impresos y Publicaciones</t>
  </si>
  <si>
    <t>1084/2015</t>
  </si>
  <si>
    <t>Adicion Y Prorroga N° 1 Y Otro Si Modificatorio N° 1 Del Contrato De Prestacion De Servicios N° 862 De 2014 Cuyo Objeto Es Prestar El Servicio De Vigilancia Y Seguridad Privada, Para Todas Las Sedes De La Secretaria Distrital De Ambiente</t>
  </si>
  <si>
    <t>862/2014</t>
  </si>
  <si>
    <t>PRESTAR SUS SERVICIOS PERSONALES PARA DESARROLLAR LAS ACTIVIDADES DE ORGANIZACIÓN Y CONSERVACIÓN DE LA GESTIÓN DOCUMENTAL, GENERADA EN LA SUBDIRECCIÓN CONTRACTUAL EN LA SDA</t>
  </si>
  <si>
    <t>11 MESES</t>
  </si>
  <si>
    <t>Remuneración Servicios Técnicos</t>
  </si>
  <si>
    <t>REALIZAR EL PAGO DE RIESGOS LABORALES DE LOS CONTRATISTAS QUE SE ENCUENTRAN AFILIADOS CON RIESGO IV DE CONFORMIDAD CON LO ESTABLECIDO EN EL ARTICULO 13 DEL DECRETO 723 DEL 15 DE ABRIL DE 2013 - PAGO MES DE ABRIL DE 2015</t>
  </si>
  <si>
    <t>12 MESES</t>
  </si>
  <si>
    <t>REALIZAR EL PAGO DE RIESGOS LABORALES DE LOS CONTRATISTAS QUE SE ENCUENTRAN AFILIADOS CON RIESGO IV DE CONFORMIDAD CON LO ESTABLECIDO EN EL ARTICULO 13 DEL DECRETO 723 DEL 15 DE ABRIL DE 2013 - MES DE ENERO DE 2015</t>
  </si>
  <si>
    <t>REALIZAR EL PAGO DE RIESGOS LABORALES DE LOS CONTRATISTAS QUE SE ENCUENTRAN AFILIADOS CON RIESGO IV DE CONFORMIDAD CON LO ESTABLECIDO EN EL ARTICULO 13 DEL DECRETO 723 DEL 15 DE ABRIL DE 2013 - FEBRERO DE 2015</t>
  </si>
  <si>
    <t>10 MESES</t>
  </si>
  <si>
    <t>REALIZAR EL PAGO DE RIESGOS LABORALES DE LOS CONTRATISTAS QUE SE ENCUENTRAN AFILIADOS CON RIESGO IV DE CONFORMIDAD CON LO ESTABLECIDO EN EL ARTICULO 13 DEL DECRETO 723 DEL 15 DE ABRIL DE 2013 - MARZO DE 2015</t>
  </si>
  <si>
    <t>PRESTAR SUS SERVICIOS TECNICOS EN GESTION DOCUMENTAL Y ADMINISTRATIVA, EN EL ARCHIVO CENTRAL DE LA DIRECCION DE GESTION CORPORATIVA DE SECRETARIA DISTRITAL DE AMBIENTE</t>
  </si>
  <si>
    <t>APOYAR LA GESTIÓN ADMINISTRATIVA Y DOCUMENTAL EN LOS PUNTOS DE ATENCIÓN DONDE HACE PRESENCIA LA SECRETARIA DISTRITAL DE AMBIENTE - ID 20112</t>
  </si>
  <si>
    <t>MODIFICACION N° 1 AL CONTRATO DE PRESTACION DE SERVICIOS DE APOYO A LA GESTION N° 1299 DE 2015 CUYO OBJETO ES PRESTAR SUS SERVICIOS DE APOYO EN LA ARTICULACIÓN Y GESTIÓN DEL GRUPO DE ARCHIVO CENTRAL Y DE CONRATOS ASI COMO EN LA EJECUCIÓN DE ACTIVIDADES DE TIPO DOCUMENTAL - ID 10046</t>
  </si>
  <si>
    <t>REALIZAR EL PAGO DE RIESGOS LABORALES DE LOS CONTRATISTAS QUE SE ENCUENTRAN AFILIADOS CON RIESGO IV DE CONFORMIDAD CON LO ESTABLECIDO EN EL ARTICULO 13 DEL DECRETO 723 DEL 15 DE ABRIL DE 2013 - MES DE JULIO DE 2015</t>
  </si>
  <si>
    <t>MODIFICACION N° 1 AL CONTRATO DE PRESTACION DE SERVICIOS DE APOYO A LA GESTION ° 812 DE 2015 CUYO OBJETO ES PRESTAR SUS SERVICIOS PERSONALES PARA APOYAR LAS ACTIVIDADES DE CLASIFICACIÓN, ORGANIZACIÓN Y MANEJO DE LA DOCUMENTACIÓN GENERADA EN LA SUBDIRECCIÓN FINANCIERA.</t>
  </si>
  <si>
    <t>10 MESES Y 15 DIAS</t>
  </si>
  <si>
    <t>MODIFICACION  N° 1 AL COTRATO DE PRESTACION DE SERVICIOS DE APOYO A LA GESTION N° 795 DE 2015 CUYO OBJETO ES 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</si>
  <si>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REALIZAR EL PAGO DE RIESGOS LABORALES DE LOS CONTRATISTAS QUE SE ENCUENTRAN AFILIADOS CON RIESGO IV DE CONFORMIDAD CON LO ESTABLECIDO EN EL ARTICULO 13 DEL DECRETO 723 DEL 15 DE ABRIL DE 2013</t>
  </si>
  <si>
    <t>PRESTAR SUS SERVICIOS PROFESIONALES PARA REALIZAR ACTUACIONES RELACIONADAS CON LA  RESTRUCTURACIÓN DE LA PLANTA DE PERSONAL  DE LA SECRETARIA DISTRITAL DE AMBIENTE.</t>
  </si>
  <si>
    <t>Honorarios Entidad</t>
  </si>
  <si>
    <t>PRESTAR LOS SERVICIOS PROFESIONALES PARA DESARROLLAR ACTIVIDADES DE LA SUBDIRECCION FINANCIERA ESPECIALMENTE EN LO RELACIONADO CON EL TRAMITE DE PAGOS.</t>
  </si>
  <si>
    <t>PAGO DE HONORARIOS DE PERITO DESIGNADO DENTRO DE LA ACCION POPULAR N° 2011-00104 ACCIONANTE ALEXANDER GUEVARA PAEZ.</t>
  </si>
  <si>
    <t>BRINDAR APOYO JURIDICO A LA DIRECCION DE GESTION CORPORATIVA EN LA GESTION RELACIONADA CON LA ACTIVIDAD CONTRACTUAL DE LA ENTIDAD</t>
  </si>
  <si>
    <t>BRINDAR APOYO TECNICO REQUERIDO POR EL ORDENADOR DEL GASTO DE LA SECRETARIA DISTRITAL DE AMBIENTE EN LO REFERENTE AL PROYECTO DE CONSTRUCCION DE LA CASA ECOLOGICA DE LOS ANIMALES</t>
  </si>
  <si>
    <t>PRESTAR LOS SERVICIOS PROFESIONALES PARA DESARROLLAR ACTIVIDADES DE LA SUBDIRECCION FINANCIERA ESPECIALMENTE EN LO RELACIONADO CON EL TRAMITE DE PAGOS</t>
  </si>
  <si>
    <t>ADICION Y PRORROGA N° 1 AL CONTRATO DE PRESTRACION DE SERVICIOS PROFESIONALES N° 014 DE 2015, CUYO OBJETO ES APOYAR JURIDICAMENTE A LA DIRECCION DE GESTION CORPORATIVA</t>
  </si>
  <si>
    <t>4 MESES</t>
  </si>
  <si>
    <t>ADICION Y PRORROGA N° 1 AL CONTRATO DE PRESTACION DE SERVICIOS PROFESIONALES N° 0236 DE 2015 CUYO OBJETO ES PRESTAR LOS SERVICIOS PROFESIONALES PARA EJERCER LA REPRESENTACIÓN DE LA SECRETARÍA DISTRITAL DE AMBIENTE EN ESPECIAL, EN LOS PROCESOS PENALES.</t>
  </si>
  <si>
    <t>1 MES</t>
  </si>
  <si>
    <t>PRESTAR LOS SERVICIOS PROFESIONALES PARA EJERCER LA REPRESENTACION DE LA SECRETARÍA DISTRITAL DE AMBIENTE EN LOS ASUNTOS JUDICIALES Y EXTRAJUDICIALES, DE LOS PROCESOS QUE SE ASIGNEN, REALIZAR SEGUIMIENTO A ACCIONES POPULARES Y PROCESOS DE ALTO IMPACTO AMBIENTAL PARA LA CIUDAD Y DEMAS ACTIVIDADES CONEXAS.</t>
  </si>
  <si>
    <t>ADICION Y PRORROGA N° 1 AL CONTRATO DE PRESTACION DE SERVICIOS PROFESIONALES N° 005 DE 2015 CUYO OBJETO ES PRESTAR LOS SERVICIOS PROFESIONALES A LA DIRECCION LEGAL AMBIENTAL Y VERIFICAR QUE LA INFORMACIÓN ECONOMICA, FINANCIERA Y PRESUPUESTAL APORTADA POR LAS ENTIDADES SIN ÁNIMO DE LUCRO A LA SDA CUMPLA CON LAS NORMAS LEGALES.</t>
  </si>
  <si>
    <t>PAGO DE HONORARIOS DE PRUEBAS PERICIALES QUE CURSA EN EL JUZGADO 11 ADMINISTRATIVO DE DESCONGESTION DE BOGOTA - SECCION SEGUNDA, EN EL PROCESO DE ACCION POPULAR N° 2011-00104 CONTRA LA ALCALDIA MAYOR DE BOGOTA - SECRETARIA DISTRITAL DE AMBIENTE Y OTROS</t>
  </si>
  <si>
    <t>ADICION Y PRORROGA N°1 AL CONTRATO N° 1099 DE 2015 CUYO OBJETO ES BRINDAR APOYO JURIDICO A LA DIRECCION DE GESTION CORPORATIVA EN LA GESTION RELACIONADA CON LA ACTIVIDAD CONTRACTUAL DE LA ENTIDAD</t>
  </si>
  <si>
    <t>PRESTAR LOS SERVICIOS PROFESIONALES A LA DIRECCION LEGAL AMBIENTAL Y VERIFICAR QUE LA INFORMACIÓN ECONOMICA, FINANCIERA Y PRESUPUESTAL APORTADA POR LAS ENTIDADES SIN ÁNIMO DE LUCRO A LA SDA CUMPLA CON LAS NORMAS LEGALES.</t>
  </si>
  <si>
    <t xml:space="preserve">ADICION Y PRORROGA N° 1 AL CONTRATO DE PRESTACION DE SERVICIOS PROFESIONALES N° 489 DE 2015 CUYO OBJETO ES PRESTAR SUS SERVICIOS PROFESIONALES A LA DIRECCIÓN DE GESTIÓN CORPORATIVA EN EL DESARROLLO E IMPLEMENTACIÓN DEL SUBSISTEMA INTERNO DE GESTIÓN DOCUMENTAL Y ARCHIVO -SIGA. </t>
  </si>
  <si>
    <t>DAR EL APOYO TÉCNICO Y ADMINISTRATIVO QUE REQUIERA LA DIRECCION LEGAL AMBIENTAL PARA LA PUBLICACION DE LOS ACTOS ADMINISTRATIVOS EN EL BOLETIN LEGAL AMBIENTAL VIRTUAL DE LA ENTIDAD, ADMINISTRACION DEL SIPEJ Y DEMAS ASUNTOS QUE LE SEAN SOLICITADOS.ID-60002</t>
  </si>
  <si>
    <t>APOYO TÉCNICO ADMINISTRATIVO EN LA VALORACIÓN DE TRD, ASI COMO  AL DIRECTOR DE GESTIÓN CORPORATIVA EN LA COMISIÓN DE PERSONAL, Y LOS DEMÁS  COMITÉS  DE LOS QUE HACE PARTE.</t>
  </si>
  <si>
    <t>APOYAR JURIDICAMENTE A LA DIRECCION DE GESTION CORPORATIVA.</t>
  </si>
  <si>
    <t>9 MESES</t>
  </si>
  <si>
    <t>PRESTAR SUS SERVICIOS PROFESIONALES PARA REALIZAR ACTIVIDADES RELACIONADAS CON LA GESTIÓN CONTRACTUAL DE LA ENTIDAD Y ADELANTAR LOS PROCEDIMIENTOS SANCIONATORIOS QUE LE SEAN ASIGNADOS</t>
  </si>
  <si>
    <t>PRESTAR SUS SERVICIOS PROFESIONALES ESPECIALIZADOS PARA REALIZAR ACTIVIDADES RELACIONADAS CON LA GESTIÓN CONTRACTUAL DE LA ENTIDAD Y ADELANTAR LOS PROCEDIMIENTOS SANCIONATORIOS QUE LE SEAN ASIGNADOS</t>
  </si>
  <si>
    <t>MODIFICACION N° 1 AL CONTRATO DE PRESTACION DE SERVICIOS PROFESIONALES N° 293 DE 2015 CUYO OBJETO ES PRESTAR SUS SERVICIOS PROFESIONALES PARA REALIZAR ACTIVIDADES RELACIONADAS CON LA GESTIÓN CONTRACTUAL DE LA ENTIDAD Y ADELANTAR LOS PROCEDIMIENTOS SANCIONATORIOS QUE LE SEAN ASIGNADOS</t>
  </si>
  <si>
    <t>ADICION Y PRORROGA N° 1 AL CONTRATO N° 221 DE 2015 CUYO OBJETO ES PRESTAR SUS SERVICIOS PROFESIONALES A LA DIRECCIÓN DE GESTIÓN CORPORATIVA PARA REALIZAR ACTIVIDADES DENTRO DEL PROCESO DE ELABORACIÓN DE FICHAS DE TABLAS DE RETENCIÓN DOCUMENTAL Y EN TEMAS RELACIONADOS CON GESTIÓN DOCUMENTAL.</t>
  </si>
  <si>
    <t>PRESTAR LOS SERVICIOS PERSONALES PARA DAR EL IMPULSO A LOS TRAMITES DE COMPETENCIA DE LA DIRECCIÓN LEGAL AMBIENTAL QUE SE LE ASIGNE.</t>
  </si>
  <si>
    <t>ADICION Y PRORROGA DEL CONTRATO N° 058 DE 2015 CUYO OBJETO ES PRESTAR LOS SERVICIOS PERSONALES A LA DIRECCION LEGAL AMBIENTAL PARA APOYAR EL PROCESO DE INSPECCION, VIGILANCIA Y CONTROL DE LAS ENTIDADES SIN ANIMO DE LUCRO DE COMPETENCIA DE LA SDA.</t>
  </si>
  <si>
    <t>REALIZAR EL PROCESO DE GESTION DOCUMENTAL, CUSTODIA DE LOS EXPEDIENTES Y DOCUMENTOS DE PROCESOS JUDICIALES Y EXTRAJUDICIALES Y DIGITALIZACION DE INFORMACION Y DEMAS ACTIVIDADES CONEXAS.</t>
  </si>
  <si>
    <t>ADICION Y PRORROGA DEL CONTRATO N° 003 DE 2015 CUYO OBJETO ES DAR EL APOYO TÉCNICO Y ADMINISTRATIVO QUE REQUIERA LA DIRECCION LEGAL AMBIENTAL PARA LA PUBLICACION DE LOS ACTOS ADMINISTRATIVOS EN EL BOLETIN LEGAL AMBIENTAL VIRTUAL DE LA ENTIDAD, ADMINISTRACION DEL SIPEJ Y DEMAS ASUNTOS QUE LE SEAN SOLICITADOS.</t>
  </si>
  <si>
    <t>PRESTAR LOS SERVICIOS PERSONALES A LA DIRECCION LEGAL AMBIENTAL PARA APOYAR EL PROCESO DE INSPECCION, VIGILANCIA Y CONTROL DE LAS ENTIDADES SIN ANIMO DE LUCRO DE COMPETENCIA DE LA SDA.</t>
  </si>
  <si>
    <t>PRESTAR LOS SERVICIOS PROFESIONALES EN LA SUBDIRECCIÓN FINANCIERA, EN MATERIA CONTABLE Y FINANCIERA PRINCIPALMENTE EN LO RELACIONADO CON EL RECONOCIMIENTO CONTABLE DE LAS ORDENES DE PAGO, AVANCES, CAJA MENOR, EJECUCIÓN DE CONVENIOS Y ELABORACIÓN DE INFORMES TRIBUTARIOS.</t>
  </si>
  <si>
    <t>APOYO TÉCNICO, ADMINISTRATIVO Y LOGÍSTICO EN LAS ACTIVIDADES DE CAPACITACIÓN Y BIENESTAR DE LA DIRECCIÓN DE GESTIÓN CORPORATIVA DE LA SDA.</t>
  </si>
  <si>
    <t>BRINDAR APOYO JURIDICO EN LOS DIFERENTES ASUNTOS QUE LE SEAN ENCOMENDADOS, TENDIENTES AL CUMPLIMIENTO DE LAS FUNCIONES DE LA DIRECCIÓN DE GESTIÓN CORPORATIVA DE LA SECRETARÍA DISTRITAL DE AMBIENTE.</t>
  </si>
  <si>
    <t>ADICION Y PRORROGA N° 1 AL CONTRATO N° 46 DE 2015 CUYO OBJETO ES BRINDAR APOYO JURIDICO EN LOS DIFERENTES ASUNTOS QUE LE SEAN ENCOMENDADOS, TENDIENTES AL CUMPLIMIENTO DE LAS FUNCIONES DE LA DIRECCIÓN DE GESTIÓN CORPORATIVA DE LA SECRETARÍA DISTRITAL DE AMBIENTE.</t>
  </si>
  <si>
    <t>PRESTAR LOS SERVICIOS PROFESIONALES A LA DIRECCION DE GESTION CORPORATIVA BRINDANDO APOYO TECNICO EN LA REALIZACION DEL SEGUIMIENTO DE LAS ACTIVIDADES RELACIONADAS CON EL MANTENIMIENTO DE LA INFRAESTRUCTURA FISICA DE LA SECRETARIA DISTRITAL DE AMBIENTE</t>
  </si>
  <si>
    <t>ADICION Y PRORROGA N° 1 AL CONTRATO DE PRESTACION DE SERVICIOS PROFESIONALES N° 002 DE 2015 CUYO OBJETO ES PRESTAR LOS SERVICIOS PROFESIONALES PARA EJERCER LA REPRESENTACION DE LA SECRETARÍA DISTRITAL DE AMBIENTE EN LOS ASUNTOS JUDICIALES Y EXTRAJUDICIALES, DE LOS PROCESOS QUE SE ASIGNEN, REALIZAR SEGUIMIENTO A ACCIONES POPULARES Y PROCESOS DE ALTO IMPACTO AMBIENTAL PARA LA CIUDAD Y DEMAS ACTIVIDADES CONEXAS.</t>
  </si>
  <si>
    <t>PRESTAR LOS SERVICIOS TÉCNICOS EN LAS ACTIVIDADES ADMINISTRATIVAS EN EL ÁREA DE RECURSOS FÍSICOS  DE LA DIRECCIÓN DE GESTIÓN CORPORATIVA.</t>
  </si>
  <si>
    <t>PRESTAR LOS SERVICIOS PROFESIONALES QUE REQUIERA LA DIRECCION LEGAL AMBIENTAL PARA SUSTANCIAR ACCIONES DE TUTELA Y DAR EL IMPULSO JURIDICO A LOS TRAMITES QUE LE SEAN ASIGNADOS.</t>
  </si>
  <si>
    <t>MODIFICACION  N° 1 AL CONTRATO DE PRESTACION DE SERVICIOS PROFESIONALES N° 215 DE 2015 CUYO OBJETO ES PRESTAR SUS SERVICIOS PROFESIONALES ESPECIALIZADOS PARA REALIZAR ACTIVIDADES RELACIONADAS CON LA GESTIÓN CONTRACTUAL DE LA ENTIDAD Y ADELANTAR LOS PROCEDIMIENTOS SANCIONATORIOS QUE LE SEAN ASIGNADOS</t>
  </si>
  <si>
    <t>PRESTAR SUS SERVICIOS PROFESIONALES COMO ABOGADA PARA REALIZAR ACTIVIDADES RELACIONADAS CON LA GESTION CONTRACTUAL DE LA ENTIDAD.</t>
  </si>
  <si>
    <t>MODIFICACION N° 1 AL CONTRATO DE PRESTACION DE SERVICIOS PROFESIONALES N° 036 DE 2015 CUYO OBJETO ES PRESTAR SUS SERVICIOS PROFESIONALES ESPECIALIZADOS PARA REALIZAR ACTIVIDADES RELACIONADAS CON LA GESTIÓN CONTRACTUAL DE LA ENTIDAD Y ADELANTAR LOS PROCEDIMIENTOS SANCIONATORIOS QUE LE SEAN ASIGNADOS</t>
  </si>
  <si>
    <t>PRESTAR LOS SERVICIOS PROFESIONALES PARA EL MANEJO DE LOS DIFERENTES SISTEMAS DE INFORMACIÓN QUE SOPORTAN LA ACTIVIDAD CONTRACTUAL DE LA SECRETARIA DISTRITAL DE AMBIENTE</t>
  </si>
  <si>
    <t>PRESTAR LOS SERVICIOS PROFESIONALES PARA APOYAR EN LAS ACTIVIDADES PARA ARTICULAR EL PROCESO DE INSPECCIÓN, VIGILANCIA Y CONTROL DE LAS ENTIDADES SIN ÁNIMO DE LUCRO DE CARÁCTER AMBIENTAL Y DAR EL SOPORTE JURÍDICO QUE SE REQUIERA Y DEMÁS ASUNTOS JURÍDICOS QUE LE SEAN ENCOMENDADOS.</t>
  </si>
  <si>
    <t>ACTUALIZAR EL AVALUO DE LA PROPIEDAD, PLANTA Y EQUIPO DE LA SECRETARIA DISTRITAL DE AMBIENTE</t>
  </si>
  <si>
    <t>BRINDAR APOYO PROFESIONAL COMO ARQUITECTO AL DIRECTOR DE GESTIÓN CORPORATIVA Y AL ORDENADOR DEL GASTO EN EL ANÁLISIS TÉCNICO DE TODOS LOS PROYECTOS D DISEÑO Y CONSTRUCCIÓN DE LAS IFERENTES DEPEDENCIAS DE LA SDA</t>
  </si>
  <si>
    <t>REALIZAR ACTIVIDADES ASISTENCIALES EN LA SUBDIRECCIÓN FINANCIERA, PRINCIPALMENTE EN LO RELACIONADO CON EL MANEJO DE LA CORRESPONDENCIA DE LA DEPENDENCIA Y ATENCIÓN A LOS USUARIOS DE LA ENTIDAD.</t>
  </si>
  <si>
    <t>ADICION Y PRORROGA DEL CONTRATO N°057 DE 2015 CUYO OBJETO ES  REALIZAR EL PROCESO DE GESTION DOCUMENTAL, CUSTODIA DE LOS EXPEDIENTES Y DOCUMENTOS DE PROCESOS JUDICIALES Y EXTRAJUDICIALES Y DIGITALIZACION DE INFORMACION Y DEMAS ACTIVIDADES CONEXAS.</t>
  </si>
  <si>
    <t>PRESTAR SUS SERVICIOS PROFESIONALES A LA DIRECCIÓN DE GESTIÓN CORPORATIVA PARA REALIZAR ACTIVIDADES DENTRO DEL PROCESO DE ELABORACIÓN DE FICHAS DE TABLAS DE RETENCIÓN DOCUMENTAL Y EN TEMAS RELACIONADOS CON GESTIÓN DOCUMENTAL.</t>
  </si>
  <si>
    <t>PRESTAR LOS SERVICIOS PROFESIONALES PARA DAR EL APOYO JURIDICO AL PROCESO DE REGULACION Y EMISION DE CONCEPTOS JURIDICOS.</t>
  </si>
  <si>
    <t>ADICION Y PRORROGA N° 1 AL CONTRATO DE PRESTACION DE SERVICIOS PROFESIOALES N° 0464 DE 2015 CUYO OBJETO ES PRESTAR LOS SERVICIOS PROFESIONALES PARA DAR EL APOYO JURÍDICO QUE REQUIERA LA DIRECCION LEGAL AMBIENTAL EN EL PROCESO DE REGULACIÓN NORMATIVA AMBIENTAL Y DEMÁS ASUNTOS QUE LE SEAN SOLICITADOS.</t>
  </si>
  <si>
    <t>PRESTAR LOS SERVICIOS PROFESIONALES PARA EJERCER LA REPRESENTACIÓN DE LA SECRETARÍA DISTRITAL DE AMBIENTE EN ESPECIAL, EN LOS PROCESOS PENALES.</t>
  </si>
  <si>
    <t>PRESTAR LOS SERVICIOS PROFESIONALES ESPECIALIZADOS ORIENTANDO EN TEMAS CONTRACTUALES A LA DIRECCIÓN DE GESTIÓN CORPORATIVA Y A LA SUBDIRECCIÓN CONTRACTUAL EN LAS ETAPAS DE PLANEACIÓN, SELECCIÓN, CONTRATACIÓN Y EJECUCIÓN DE LOS PROCESOS DE SELECCIÓN DE CONTRATACIÓN PÚBLICA DESARROLLADOS POR LA SECRETARÍA DISTRITAL DE AMBIENTE.</t>
  </si>
  <si>
    <t>8 MESES</t>
  </si>
  <si>
    <t>PRESTAR SUS SERVICIOS PROFESIONALES A LA DIRECCIÓN DE GESTIÓN CORPORATIVA, EN LA IMPLEMENTACIÓN DE LAS HERRAMIENTAS ARCHIVÍSTICAS QUE SE DESARROLLEN EN LA SDA</t>
  </si>
  <si>
    <t>BRINDAR APOYO JURIDICO AL DESPACHO DE LA SECRETARIA DISTRITAL DE AMBIENTE PARA LA ATENCION DE LOS ASUNTOS LABORALES Y ADMINISTRATIVOS DE LA ENTIDAD QUE LE SEAN ASIGNADOS</t>
  </si>
  <si>
    <t>PRESTAR SUS SERVICIOS PROFESIONALES APOYANDO TEMAS DE CALIDAD, INDICADORES Y PLANES DE MEJORAMIENTO EN LA DIRECCIÓN DE GESTIÓN CORPORATIVA DE LA SECRETARÍA DISTRITAL DE AMBIENTE.</t>
  </si>
  <si>
    <t>MODIFICACION  N° 1 AL CONTRATO DE PRESTACION DE SERVICIOS PROFESIONALES N° 674 DE 2015 CUYO OBJETO ES BRINDAR APOYO JURÍDICO PARA LA REALIZACIÓN DE ACTIVIDADES RELACIONADAS CON LA GESTION CONTRACTUAL Y DE LIQUIDACIONES DE LA SDA</t>
  </si>
  <si>
    <t xml:space="preserve">MODIFICACION  N° 1 AL CONTRATO DE PRESTACION DE SERVICIOS PROFESIONALES N° 380 DE 2015 CUYO OBJETO ES PRESTAR SUS SERVICIOS PROFESIONALES PARA REALIZAR ACTIVIDADES RELACIONADAS CON LA GESTIÓN CONTRACTUAL DE LA ENTIDAD </t>
  </si>
  <si>
    <t>PRESTAR SUS SERVICIOS PROFESIONALES ESPECIALIZADOS PARA REALIZAR ACTIVIDADES RELACIONADAS CON LA GESTIÓN CONTRACTUAL DE LA ENTIDAD Y ADELANTAR LOS PROCEDIMIENTOS SANCIONATORIOS QUE LE SEAN ASIGNADOS.</t>
  </si>
  <si>
    <t>ADICION Y PRORROGA N° 1 AL CONTRATO DE PRESTACION DE SERVICIOS PROFESIONALES N° 836 DE 2015 CUYO OBJETO ES PRESTAR LOS SERVICIOS PROFESIONALES EN LA SUBDIRECCIÓN FINANCIERA EN MATERIA CONTABLE Y FINANCIERA, PRINCIPALMENTE EN LO RELACIONADO CON PROCESOS JUDICIALES, COMITÉ TÉCNICO DE SOSTENIBILIDAD CONTABLE Y PLANES DE MEJORAMIENTO.</t>
  </si>
  <si>
    <t>PRESTAR EL APOYO TÉCNICO Y JURIDICO REQUERIDO PARA ATENDER Y EFECTUAR SEGUIMIENTO A LOS DIFERENTES TRÁMITES Y TERMINOS INHERENTES A LA DEFENSA JUDICIAL Y EXTRAJUDICIAL DE LA SDA Y DEMAS ASUNTOS QUE LE SEAN SOLICITADOS</t>
  </si>
  <si>
    <t>PRESTAR SUS SERVICIOS PERSONALES PARA APOYAR EN LA ORGANIZACION Y ACTUALIZACION DE LOS ARCHIVOS DE GESTION DOCUMENTAL DE LA SECRETARIA DISTRITAL DE AMBIENTE</t>
  </si>
  <si>
    <t>PRESTAR LOS SERVICIOS PROFESIONALES EN LA SUBDIRECCIÓN FINANCIERA EN MATERIA CONTABLE Y FINANCIERA, PRINCIPALMENTE EN LO RELACIONADO CON EL RECAUDO DE INGRESOS DE LA ENTIDAD, ANÁLISIS Y SEGUIMIENTO DEL RECAUDO POR COMPARENDOS AMBIENTALES.</t>
  </si>
  <si>
    <t>MODIFICACION N° 1 AL CONTRATO DE PRESTACION DE SERVICIOS PROFESIONALES N° 209 DE 2015 CUYO OBJETO ES PRESTAR SUS SERVICIOS PROFESIONALES COMO ABOGADA PARA REALIZAR ACTIVIDADES RELACIONADAS CON LA GESTION CONTRACTUAL DE LA ENTIDAD.</t>
  </si>
  <si>
    <t xml:space="preserve">PRESTAR SUS SERVICIOS PROFESIONALES PARA REALIZAR ACTIVIDADES RELACIONADAS CON LA GESTIÓN CONTRACTUAL DE LA ENTIDAD </t>
  </si>
  <si>
    <t>ADICIO Y PRORROGA N° AL CONTRATO DE PRESTACION DE SERVICIOS PROFESIONALES N° 1183 DE 2015 CUYO OBJETO ES PRESTAR LOS SERVICIOS PROFESIONALES PARA DESARROLLAR ACTIVIDADES DE LA SUBDIRECCION FINANCIERA ESPECIALMENTE EN LO RELACIONADO CON EL TRAMITE DE PAGOS</t>
  </si>
  <si>
    <t>ADICION N° 2 AL CONTRATO DE PRESTACION DE SERVICIOS PROFESIONALES N° 074 DE 2014 - REALIZAR EL APOYO A LA DIRECCION DE GESTION CORPORATIVA EN LOS TEMAS RELACIONADOS CON TECNOLOGIAS DE LA INFORMACION (TI) CON QUE CUENTA LA SDA.</t>
  </si>
  <si>
    <t>ADICION Y PRORROGA N° 1 AL CONTRATO DE PRESTACION DE SERVICIOS PROFESIONALES N° 454 DE 2015 CUYO OBJETO ES PRESTAR LOS SERVICIOS PROFESIONALES DE ANÁLISIS EN LA ELABORACIÓN DE CONCEPTOS FINANCIEROS Y ECONÓMICOS SOLICITADOS A LA SUBDIRECCIÓN FINANCIERA, RESPECTO A PROYECTOS DE LEY, DE ACUERDOS, DECRETOS, RESOLUCIONES Y PROPOSICIONES, Y EN EL SEGUIMIENTO FINANCIERO DEL FONDO CUENTA RIO BOGOTÁ.</t>
  </si>
  <si>
    <t>PRESTAR LOS SERVICIOS PROFESIONALES EN LA SUBDIRECCIÓN FINANCIERA EN MATERIA CONTABLE Y FINANCIERA, PRINCIPALMENTE EN LO RELACIONADO CON EL RECONOCIMIENTO CONTABLE DE LAS TASA POR USO DE AGUAS SUBTERRANEAS, COBRO PERSUASIVO DE MULTAS, PERMISOS Y SANCIONES IMPUESTAS POR LA ENTIDAD, CONTRATOS Y CONVENIOS EN CUENTAS DE ORDEN Y APOYAR  LA REVISION DE ORDENES DE PAGO.</t>
  </si>
  <si>
    <t>ADICION Y PRORROGA N° 1 AL CONTRATO DE PRESTACION DE SERVICIOS PROFESIONALES  N° 887 DE 2015, CUYO OBJETO ES BRINDAR APOYO A LA DIRECCIÓN DE GESTIÖN CORPORATIVA EN LOS TEMAS RELACIONADOS CON TECNOLOGIAS DE LA INFORMACIÓN (TI) CON QUE CUENTA LA SDA.</t>
  </si>
  <si>
    <t>PRESTAR LOS SERVICIOS PROFESIONALES PARA EJECUTAR Y ORIENTAR LAS ACTIVIDADES RELACIONADAS CON LA GESTIÓN DE NÓMINA, CON LOS PAGOS DE SEGURIDAD SOCIAL, PARAFISCALES, A CONTRATISTAS, PROVEEDORES Y DEMÁS, QUE SE ENCUENTRAN A CARGO DE LA SUBDIRECCIÓN FINANCIERA.</t>
  </si>
  <si>
    <t>ADICION Y PRORROGA N° 1 AL CONTRATO DE PRESTACION DE SERVICIOS PROFESIONALES N° 315 DE 2015 CUYO OBJETO ES  PRESTAR LOS SERVICIOS PROFESIONALES EN LA SUBDIRECCIÓN FINANCIERA EN MATERIA CONTABLE Y FINANCIERA, PRINCIPALMENTE EN LO RELACIONADO CON EL RECAUDO DE INGRESOS DE LA ENTIDAD, ANÁLISIS Y SEGUIMIENTO DEL RECAUDO POR COMPARENDOS AMBIENTALES.</t>
  </si>
  <si>
    <t>PRESTAR LOS SERVICIOS PROFESIONALES DE ANÁLISIS EN LA ELABORACIÓN DE CONCEPTOS FINANCIEROS Y ECONÓMICOS SOLICITADOS A LA SUBDIRECCIÓN FINANCIERA, RESPECTO A PROYECTOS DE LEY, DE ACUERDOS, DECRETOS, RESOLUCIONES Y PROPOSICIONES, Y EN EL SEGUIMIENTO FINANCIERO DEL FONDO CUENTA RIO BOGOTÁ.</t>
  </si>
  <si>
    <t>PRESTAR SUS SERVICIOS PROFESIONALES ESPECIALIZADOS PARA APOYAR JURIDICAMENTE  A LA SECRETARIA DISTRITLA DE AMBIENTE.</t>
  </si>
  <si>
    <t>PRESTAR LOS SERVICIOS PROFESIONALES A LA SUBDIRECCIÓN FINANCIERA DE LA SECRETARÍA DISTRITAL DE AMBIENTE, COMO APOYO A LA COORDINACIÓN EN MATERIA CONTABLE, FINANCIERA Y TRIBUTARIA.</t>
  </si>
  <si>
    <t>PRESTAR SUS SERVICIOS PARA DESARROLLAR LAS ACTIVIDADES DE ORGANIZACIÓN Y CONSERVACIÓN DE LA GESTIÓN DOCUMENTAL GENERADA POR LA DIRECCIÓN DE GESTIÓN CORPORATIVA DE LA SDA.</t>
  </si>
  <si>
    <t>REALIZAR EL ANALISIS SISTEMICO DE DIFICULTADES ORGANIZACIONALES PARA MEJORAR EL CLIMA LABORAL E INCENTIVAR LA MAYOR PRODUCTIVIDAD EN LA SDA</t>
  </si>
  <si>
    <t>MODIFICACION  N° 1 AL CONTRATO DE PRESTACION DE SERVICIOS PROFESIONALES N° 294 DE 2015 CUYO OBJETO ES PRESTAR SUS SERVICIOS PROFESIONALES ESPECIALIZADOS PARA REALIZAR ACTIVIDADES RELACIONADAS CON LA GESTIÓN CONTRACTUAL DE LA ENTIDAD Y ADELANTAR LOS PROCEDIMIENTOS SANCIONATORIOS QUE LE SEAN ASIGNADOS.</t>
  </si>
  <si>
    <t>PRESTAR LOS SERVICIOS PROFESIONALES DE APOYO  A  LA DIRECCIÓN DE GESTIÓN CORPORATIVA EN EL ÁREA DE TALENTO HUMANO, PARA LA RECEPCIÓN, SEGUIMIENTO Y CONTROL  DE LOS PROCESOS DE EVALUACIÓN DE DESEMPEÑO,  ACUERDOS  DE GESTIÓN Y BONOS PENSIONALES.ID-10008</t>
  </si>
  <si>
    <t>ADICION Y PRORROGA N° 1 AL CONTRATO DE PRESTACION DE SERVICIOS PROFESIONALES N° 135 DE 2015 CYO OBJETO ES PRESTAR LOS SERVICIOS PROFESIONALES QUE REQUIERA LA DIRECCION LEGAL AMBIENTAL PARA SUSTANCIAR ACCIONES DE TUTELA Y DAR EL IMPULSO JURIDICO A LOS TRAMITES QUE LE SEAN ASIGNADOS.</t>
  </si>
  <si>
    <t>PRESTAR LOS SERVICIOS PROFESIONALES PARA DAR EL APOYO JURÍDICO QUE REQUIERA LA DIRECCION LEGAL AMBIENTAL EN EL PROCESO DE REGULACIÓN NORMATIVA AMBIENTAL Y DEMÁS ASUNTOS QUE LE SEAN SOLICITADOS.</t>
  </si>
  <si>
    <t>ADICION Y PRORROGA N° 1 AL CONTRATO N° 128 DE 2015 CUYO OBJETO ES PRESTAR LOS SERVICIOS PROFESIONALES A LA DIRECCION DE GESTION CORPORATIVA BRINDANDO APOYO TECNICO EN LA REALIZACION DEL SEGUIMIENTO DE LAS ACTIVIDADES RELACIONADAS CON EL MANTENIMIENTO DE LA INFRAESTRUCTURA FISICA DE LA SECRETARIA DISTRITAL DE AMBIENTE</t>
  </si>
  <si>
    <t>PRESTAR SUS SERVICIOS TÉCNICOS EN ACTIVIDADES DE APOYO LOGÍSTICO Y ADMINISTRATIVO AL ÁREA DE TALENTO HUMANO</t>
  </si>
  <si>
    <t>PRESTAR SUS SERVICIOS PROFESIONALES A LA DIRECCIÓN DE GESTIÓN CORPORATIVA EN EL DESARROLLO E IMPLEMENTACIÓN DEL SUBSISTEMA INTERNO DE GESTIÓN DOCUMENTAL Y ARCHIVO -SIGA.</t>
  </si>
  <si>
    <t>PRESTAR SUS SERVICIOS PROFESIONALES A LA DIRECCIÓN DE GESTIÓN CORPORATIVA EN EL DESARROLLO DE ACTIVIDADES RELACIONADOS CON EL SISTEMA DE GESTIÓN DE LA SEGURIDAD Y SALUD EN EL TRABAJO.</t>
  </si>
  <si>
    <t>BRINDAR ASESORIA A LA SUBSECRETARIA GENERAL Y DE CONTROL DISCIPLINARIO EN PROCESOS ESTRATEGICOS DE CONSECUCION DE RESULTADOS, MECANISMOS DE SEGUIMIENTO EQUIPOS DE TRABAJO, PROCESOS DE SELECCION Y MANEJO DE CONFLICTOS</t>
  </si>
  <si>
    <t>PRESTAR LOS SERVICIOS PROFESIONALES A LA DIRECCION DE GESTION CORPORATIVA BRINDANDO APOYO AL SEGUIMIENTO DE LAS ACTIVIDADES RELACIONADAS TANDO CON EL MANTENIMIENTO DE LA INFRAESTRUCTURA DE LA SDA COMO EN LAS RELACIONADAS CON EL SISTEMA INTEGRADO DE GESTION-SUBSISTEMA DE GESTION AMBIENTAL-PIG</t>
  </si>
  <si>
    <t>MODIFICACION N° I AL CONTRATO DE PRESTACION DE SERVICIOS PROFESIONALES N° 452 DE 2015 CUYO OBJETO ES PRESTAR LOS SERVICIOS PROFESIONALES EN LA SUBDIRECCIÓN FINANCIERA EN MATERIA CONTABLE Y FINANCIERA, PRINCIPALMENTE EN LO RELACIONADO CON EL RECONOCIMIENTO CONTABLE DE LAS TASA POR USO DE AGUAS SUBTERRANEAS, COBRO PERSUASIVO DE MULTAS, PERMISOS Y SANCIONES IMPUESTAS POR LA ENTIDAD, CONTRATOS Y CONVENIOS EN CUENTAS DE ORDEN Y APOYAR  LA REVISION DE ORDENES DE PAGO.</t>
  </si>
  <si>
    <t>BRINDAR APOYO JURÍDICO PARA LA REALIZACIÓN DE ACTIVIDADES RELACIONADAS CON LA GESTION CONTRACTUAL Y DE LIQUIDACIONES DE LA SDA</t>
  </si>
  <si>
    <t>PRESTAR LOS SERVICIOS PROFESIONALES PARA ELABORAR CONCEPTOS, NORMAS Y REGULACIONES AMBIENTALES, EN ESPECIAL DE LOS RECURSOS AIRE, EMISIONES Y ATENDER LOS DEMAS ASUNTOS JURIDICOS QUE LE SEAN ENCOMENDADOS.</t>
  </si>
  <si>
    <t>8 MESES Y 15 DIAS</t>
  </si>
  <si>
    <t>MODIFICACION N° 1 AL CONTRATO DE PRESTACION DE SERVICIOS PROFESIONALES N° 453 DE 2015 CUYO OBJETO ES PRESTAR LOS SERVICIOS PROFESIONALES PARA EJECUTAR Y ORIENTAR LAS ACTIVIDADES RELACIONADAS CON LA GESTIÓN DE NÓMINA, CON LOS PAGOS DE SEGURIDAD SOCIAL, PARAFISCALES, A CONTRATISTAS, PROVEEDORES Y DEMÁS, QUE SE ENCUENTRAN A CARGO DE LA SUBDIRECCIÓN FINANCIERA.</t>
  </si>
  <si>
    <t>PRESTAR LOS SERVICIOS PROFESIONALES EN LA SUBDIRECCION FINANCIERA PARA BRINDAR SOPORTE FINANCIERO Y ECONÓMICO EN LAS DIFERENTES ETAPAS DE LOS PROCESOS DE CONTRATACIÓN ADELANTADOS POR LA SDA.</t>
  </si>
  <si>
    <t>APOYAR LAS ACTIVIDADES DE ACTUALIZACIÓN DEL MATERIAL BIBLIOGRAFICO, DATOS DEL CENTRO DE DOCUMENTACIÓN DE LA SECRETARIA DISTRITAL DE AMBIENTE.</t>
  </si>
  <si>
    <t>MODIFICACION N° 1 AL CONTRATO DE PRESTACION DE SERVICIOS DE APOYO A LA GESTION N° 1309 DE 2015 CUYO OBJETO ES PRESTAR LOS SERVICIOS TÉCNICOS EN LA SUBDIRECCIÓN FINANCIERA PRINCIPALMENTE EN LO RELACIONADO CON EL APOYO AL MANEJO DE LAS OPERACIONES RECIPROCAS, ACTIVOS FIJOS Y DEMÁS ACTIVIDADES DE APOYO A LA GESTIÓN CONTABLE.</t>
  </si>
  <si>
    <t>PRESTAR LOS SERVICIOS DE APOYO AL SEGUIMIENTO Y CONTROL, A LAS ACTIVIDADES DESARROLLADAS PARA LA ORGANIZACIÓN Y CONSERVACIÓN DE LA GESTIÓN DOCUMENTAL, GENERADA EN LA SUBDIRECCIÓN CONTRACTUAL DE LA SECRETARÍA DISTRITAL DE AMBIENTE.</t>
  </si>
  <si>
    <t>ADICION Y PRORROGA DEL CONTRATO N° 222 DE 2015 CUYO OBJETO ES PRESTAR EL APOYO TÉCNICO Y JURIDICO REQUERIDO PARA ATENDER Y EFECTUAR SEGUIMIENTO A LOS DIFERENTES TRÁMITES Y TERMINOS INHERENTES A LA DEFENSA JUDICIAL Y EXTRAJUDICIAL DE LA SDA Y DEMAS ASUNTOS QUE LE SEAN SOLICITADOS</t>
  </si>
  <si>
    <t>PRESTAR EL APOYO TECNICO Y ADMINISTRATIVO QUE REQUIERA LA DIRECCION LEGAL AMBIENTAL, EN ESPECIAL LO RELACIONADO CON EL TRAMITE INFORMES IAAP, APOYO A LA ELABORACIÓN DE ESTUDIOS PREVIOS Y CONTRATACION Y DEMAS ACTIVIDADES CONEXAS.</t>
  </si>
  <si>
    <t>MODIFICACION N° 1 AL CONTRATO DE PRESTACION DE SERVICIOS DE APOYO A LA GESTION N° 1186 DE 2015 CUYO OBJETO ES REALIZAR ACTIVIDADES DE APOYO FINANCIERO Y CONTABLE EN LA SUBDIRECCION FINANCIERA PARA CONTRIBUIR AL CUMPLIMIENTO DE LAS FUNCIONES PROPIAS DE LA MISMA</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</si>
  <si>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</si>
  <si>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SUS SERVICIOS PERSONALES PARA APOYAR LAS ACTIVIDADES DE CLASIFICACIÓN, ORGANIZACIÓN Y MANEJO DE LA DOCUMENTACIÓN GENERADA EN LA SUBDIRECCIÓN FINANCIERA.</t>
  </si>
  <si>
    <t>APOYAR A LA DIRECCIÓN DE GESTIÓN CORPORATIVA EN EL MANTENIMIENTO LOCATIVO DE LOS DIFERENTES BIENES INMUEBLES DE LA SECRETARIA DISTRITAL DE AMBIENTE.</t>
  </si>
  <si>
    <t>APOYAR A LA DIRECCIÓN DE GESTIÓN CORPORATIVA EN ACTIVIDADES DE MANEJO DOCUMENTAL Y ADMINISTRATIVO EN EL ALMACÉN DE LA SECRETARA DISTRITAL DE AMBIENTE.</t>
  </si>
  <si>
    <t>APOYAR EL ÁREA DE RECURSOS FÍSICOS  EN ACTIVIDADES ADMINISTRATIVAS, SEGUIMIENTO Y MANEJO DOCUMENTAL.</t>
  </si>
  <si>
    <t>PRESTAR LOS SERVICIOS PROFESIONALES EN LA SUBDIRECCION FINANCIERA EN MATERIA CONTABLE Y FINANCIERA PRINCIPALMENTE EN LO RELACIONADO CON EL PROCESO DEL COBRO PERSUASIVO DE LAS COMPENSACIONES IMPUESTAS, EL CONTROL Y SEGUIMIENTO DE LA CARTERA DE LA SDA Y EL MANEJO DE LAS OPERACIONES RECIPROCAS.</t>
  </si>
  <si>
    <t>MODIFICACION  N° 1 AL CONTRATO DE PRESTACION DE SERVICIOS PROFESIONALES N° 395 DE 2015 CUYO OBJETO ES PRESTAR LOS SERVICIOS PROFESIONALES EN LA SUBDIRECCIÓN FINANCIERA, EN MATERIA CONTABLE Y FINANCIERA PRINCIPALMENTE EN LO RELACIONADO CON EL RECONOCIMIENTO CONTABLE DE LAS ORDENES DE PAGO, AVANCES, CAJA MENOR, EJECUCIÓN DE CONVENIOS Y ELABORACIÓN DE INFORMES TRIBUTARIOS.</t>
  </si>
  <si>
    <t>PRESTAR LOS SERVICIOS PROFESIONALES EN LA SUBDIRECCIÓN FINANCIERA EN MATERIA CONTABLE Y FINANCIERA, PRINCIPALMENTE EN LO RELACIONADO CON PROCESOS JUDICIALES, COMITÉ TÉCNICO DE SOSTENIBILIDAD CONTABLE Y PLANES DE MEJORAMIENTO.</t>
  </si>
  <si>
    <t>PRESTAR LOS SERVICIOS PROFESIONALES PARA ASESORAR, ELABORAR CONCEPTOS, NORMAS Y REGULACIONES AMBIENTALES, DAR EL APOYO JURIDICO REQUERIDO PARA EL FUNCIONAMIENTO DEL COMITÉ TECNICO-JURIDICO Y DEMAS ASUNTOS QUE LE SEAN ENCOMENDADOS.</t>
  </si>
  <si>
    <t>REALIZAR EL PAGO DE HONORARIOS DE PERITO DESIGNADO DENTRO DEL PROCESO DE NULIDAD Y RESTABLECIMIENTO DEL DERECHO N° 2014-00333, INSTAURADA POR LA FUNDACION SAN ATONIO, CONTRA LA SECRETARIA DISTRITAL DE AMBIENTE, DESPACHO: TRIBUNAL ADMINISTRATIVO DE CUNDINAMARCA - SECCION PRIMERA, SUBSECCION "B" MAGISTRADO DOCTOR FREDY IBARRA MARTINEZ.</t>
  </si>
  <si>
    <t>PRESTAR SUS SERVICIOS PARA LA RECEPCION Y ENTREGA DE CORRESPONDENCIA DE LA DIRECCION DE GESTION CORPORATIVA DE LA SECRETARIA DISTRITAL DE AMBIENTE</t>
  </si>
  <si>
    <t>BRINDAR APOYO A LA DIRECCIÓN DE GESTIÖN CORPORATIVA EN LOS TEMAS RELACIONADOS CON TECNOLOGIAS DE LA INFORMACIÓN (TI) CON QUE CUENTA LA SDA.</t>
  </si>
  <si>
    <t>PRESTAR SUS SERVICIOS PROFESIONALES EN LOS ASUNTOS JUDICIALES Y EXTRAJUDICIALES EN LOS DIFERENTES PROCESOS QUE SE LE ASIGNEN Y DEMAS ACTIVIDADES CONEXAS.</t>
  </si>
  <si>
    <t>APOYAR EN LA EJECUCION DE LAS ACTIVIDADES LOGISTICAS NECESARIAS PARA EL CUMPLIMIENTO DE LOS DIFERENTES ROLES DE LA OFICINA DE CONTROL INTERNO DE LA SECRETARIA DISTRITAL DE AMBIENTEID-10021</t>
  </si>
  <si>
    <t>2 MESES</t>
  </si>
  <si>
    <t>PAGO DE HONORARIOS DE PERITO DESIGNADO DENTRO DEL PROCESO DE NULIDAD Y RESTABLECIMIENTO DEL DERECHO N° 2013-01727 INSTAURADA POR LA SOCIEDAD LADRILLERA ZIGURAT SAS Y OTRA CONTRA LA SECRETARIA DISTRITAL DE AMBIENTE ANTE EL TRIBUNAL ADMINISTRATIVO DE CUNDINAMARCA - SECCION PRIMERA, SUBSECCION "B" MAGISTRADO: DOCTOR CARLOS ENRIQUE MORENO RUBIO.</t>
  </si>
  <si>
    <t>REALIZAR EL PAGO DE HONORARIOS DE PERITO DESIGNADO DENTRO DEL PROCESO DE NULIDAD Y RESTABLECIMIENTO DEL DERECHO N° 2013-01727, INSTAURADA POR LA SOCIEDAD LADRILLERA ZIGURAT SAS Y OTRA CONTRA LA SECRETARIA DISTRITAL DE AMBIENTE. DESPACHO: TRIBUNAL ADMINISTRATIVO DE CUNDINAMARCA - SECCION PRIMERA, SUBSECCION "B" MAGISTRADO DOCTOR CARLOS ENRIQUE MORENO RUBIO.</t>
  </si>
  <si>
    <t>PRESTAR LOS SERVICIOS DE APOYO EN LOS TRAMITES FINANCIEROS DE LOS CONTRATISTAS DE LA ENTIDAD Y TODO LO RELACIONADO CON EL SISTEMA DE GESTION DE CALIDAD EN EL PROCESO DE RECURSOS FINANCIEROS DE LA SUBDIRECCION FINACIERA</t>
  </si>
  <si>
    <t>6 MESES</t>
  </si>
  <si>
    <t>PRESTAR LOS SERVICIOS PROFESIONALES BRINDANDO EL APOYO JURÍDICO QUE REQUIERE LA DIRECCIÓN DE GESTIÓN CORPORATIVA.</t>
  </si>
  <si>
    <t>BRINDAR APOYO JURIDICO A LA DIRECCIÓN DE GESTIÓN CORPORATIVA EN LA ATENCION DE LOS ASUNTOS LABORALES Y ADMINISTRATIVOS DE LA SECRETARIA DISTRITAL DE AMBIENTE.</t>
  </si>
  <si>
    <t>ADICION Y PRORROGA DEL CONTRATO DE PRESTACION DE SERVICIOS N° 276 DE 2015 CUYO OBJETO ES PRESTAR SUS SERVICIOS PROFESIONALES APOYANDO TEMAS DE CALIDAD, INDICADORES Y PLANES DE MEJORAMIENTO EN LA DIRECCIÓN DE GESTIÓN CORPORATIVA DE LA SECRETARÍA DISTRITAL DE AMBIENTE.</t>
  </si>
  <si>
    <t>PAGO PERITO ORDENADO POR EL AUTO DEL 13 DE ABRIL DE 2015 DENTRO DEL PROCESO DE NULIDAD Y RESTABLECIMIENTO DEL DERECHO N° 2014-0440, INSTAURADA POR LA SOCIEDAD HOLCIM S.A. TRIBUNAL ADMINISTRATIVO DE CUNDINAMARCA - SECCION PRIMERA.</t>
  </si>
  <si>
    <t>2 MESES Y 5 DIAS</t>
  </si>
  <si>
    <t>PRESTAR SUS SERVICIOS EN ACTIVIDADES DE APOYO LOGISTICO Y ADMINISTRATIVO EN EL ARCHIVO DE LA DIRECCION DE GESTION CORPORATIVA.</t>
  </si>
  <si>
    <t>PRESTAR SUS SERVICIOS EN ACTIVIDADES DE APOYO LOGISTICO E EL ARCHIVO DE LA DIRECCION DE GESTIO CORPORATIVA</t>
  </si>
  <si>
    <t>PRESTAR SUS SERVICIOS TECNICOS EN GESTION DOCUMENTAL Y ADMINISTRATIVA, EN EL ARCHIVO CENTRAL DE LA DIRECCION DE GESTION CORPORATIVA DE LA SECRETARIA DISTRITAL DE AMBIENTE</t>
  </si>
  <si>
    <t>PAGO PERITO ORDENADO DENTRO DEL PROCESO DE NULIDAD Y RESTABLECIMIENTO DEL DERECHO N° 2014-0333, INSTAURADA POR LA FUNDACION SAN ANTONIO - TRIBUNAL ADMINISTRATIVO DE CUNDINAMARCA - SECCION PRIMERA, SUBSECCION B.</t>
  </si>
  <si>
    <t>APOYAR AL DIRECTOR DE GESTION CORPORATIVA EN LA GESTION ADMINISTRATIVA DE LA ENTIDAD.</t>
  </si>
  <si>
    <t>MODIFICACION N° 1 AL CONTRATO DE PRESTACION DE SERVICIOS PROFESIONALES N° 685 DE 2015 CUYO OBJETO ES PRESTAR LOS SERVICIOS PROFESIONALES EN LA SUBDIRECCION FINANCIERA PARA BRINDAR SOPORTE FINANCIERO Y ECONÓMICO EN LAS DIFERENTES ETAPAS DE LOS PROCESOS DE CONTRATACIÓN ADELANTADOS POR LA SDA.</t>
  </si>
  <si>
    <t>MODIFICACION N° 1  AL CONTRATO DE PRESTACION DE SERVICIOS PROFESIONALES N° 1183 DE 2015 CUYO OBJETO ES PRESTAR LOS SERVICIOS PROFESIONALES PARA DESARROLLAR ACTIVIDADES DE LA SUBDIRECCION FINANCIERA ESPECIALMENTE EN LO RELACIONADO CON EL TRAMITE DE PAGOS</t>
  </si>
  <si>
    <t>MODIFICACION  N° 1 AL CONTRATO DE PRESTACION DE SERVICIOS DE APOYO A LA GESTION N° 776 DE 2015 CUYO OBJETO ES PRESTAR LOS SERVICIOS DE APOYO AL SEGUIMIENTO Y CONTROL, A LAS ACTIVIDADES DESARROLLADAS PARA LA ORGANIZACIÓN Y CONSERVACIÓN DE LA GESTIÓN DOCUMENTAL, GENERADA EN LA SUBDIRECCIÓN CONTRACTUAL DE LA SECRETARÍA DISTRITAL DE AMBIENTE.</t>
  </si>
  <si>
    <t>REALIZAR ACTIVIDADES DE APOYO FINANCIERO Y CONTABLE EN LA SUBDIRECCION FINANCIERA PARA CONTRIBUIR AL CUMPLIMIENTO DE LAS FUNCIONES PROPIAS DE LA MISMA</t>
  </si>
  <si>
    <t xml:space="preserve">PRESTAR SUS SERVICIOS DE APOYO EN LA ORGANIZACION DOCUMENTAL DEL ARCHIVO CENTRAL Y DE CONTRATOS DE LA  DIRECCION DE GESTION CORPORATIVA </t>
  </si>
  <si>
    <t>PAGO PERITO ORDENADO DENTRO DE LA ACCION POPULAR N° 2011-00104, ACCIONANTE: ALEXANDER GUEVARA PEREZ</t>
  </si>
  <si>
    <t>REALIZAR EL PAGO DE RIESGOS LABORALES DE LOS CONTRATISTAS QUE SE ENCUENTRAN AFILIADOS CON RIESGO IV DE CONFORMIDAD CON LO ESTABLECIDO EN EL ARTICULO 13 DEL DECRETO 723 DEL 15 DE ABRIL DE 2013 - MES DE JUNIO DE 2015</t>
  </si>
  <si>
    <t>PRESTAR SUS SERVICIOS DE APOYO EN LA ORGAIZACION DOCUMENTAL DEL ARCHIVO CENTRAL Y DE CONTRATOS DE LA  DIRECCION DE GESTION CORPORATIVA ID-10039</t>
  </si>
  <si>
    <t>PRESTAR SUS SERVICIOS DE APOYO EN LA ARTICULACIÓN Y GESTIÓN DEL GRUPO DE ARCHIVO CENTRAL Y DE CONRATOS ASI COMO EN LA EJECUCIÓN DE ACTIVIDADES DE TIPO DOCUMENTAL - ID 10046</t>
  </si>
  <si>
    <t>7 MESES Y 15 DIAS</t>
  </si>
  <si>
    <t>MODIFICACION N° 1 AL CONTRATO DE PRESTACION DE SERVICIOS DE APOYO A LA GESTION N° 1027 DE 2015 CUYO OBJETO ES PRESTAR SUS SERVICIOS PERSONALES PARA DESARROLLAR LAS ACTIVIDADES DE ORGANIZACIÓN Y CONSERVACIÓN DE LA GESTIÓN DOCUMENTAL, GENERADA EN LA SUBDIRECCIÓN CONTRACTUAL EN LA SDA</t>
  </si>
  <si>
    <t>PRESTAR SUS SERVICIOS PROFESIONALES BRINDANDO EL APOYO REQUERIDO A LA DIRECCION DE GESTION CORPORATIVA EN EL DESARROLLO E IMPLEMENTACION DE LAS HERRAMIENTAS ARCHIVISTICAS QUE SE DESARROLLEN EN LA SDA</t>
  </si>
  <si>
    <t>PRESTAR LOS SERVICIOS PROFESIONALES EN LA SUBDIRECCIÓN FINANCIERA EN MATERIA CONTABLE Y FINANCIERA PRINCIPALMENTE EN LO RELACIONADO CON EL PROCESO DE CARTERA: COBRO DE LAS OBLIGACIONES A FAVOR DE LA SDA, CONTROL Y SEGUIMIENTO DE LAS ACCIONES ENMARCADAS EN EL PROYECTO 704 - FORTALECIMIENTO DE LA GESTIÓN Y DEPURACIÓN DE LA CARTERA DISTRITAL -, Y PRESENTACIO´N DE INFORMES RELACIONADOS.</t>
  </si>
  <si>
    <t>PRESTAR LOS SERVICIOS TÉCNICOS EN LA SUBDIRECCIÓN FINANCIERA PRINCIPALMENTE EN LO RELACIONADO CON EL APOYO AL MANEJO DE LAS OPERACIONES RECIPROCAS, ACTIVOS FIJOS Y DEMÁS ACTIVIDADES DE APOYO A LA GESTIÓN CONTABLE.</t>
  </si>
  <si>
    <t>MODIFICACION  N° 1 AL CONTRATO DE PRESTACION DE SERVICIOS PROFESIONALES N° 213 DE 2015 CUYO OBJETO ES PRESTAR LOS SERVICIOS PROFESIONALES PARA EL MANEJO DE LOS DIFERENTES SISTEMAS DE INFORMACIÓN QUE SOPORTAN LA ACTIVIDAD CONTRACTUAL DE LA SECRETARIA DISTRITAL DE AMBIENTE</t>
  </si>
  <si>
    <t>3 MESES</t>
  </si>
  <si>
    <t>MODIFICACION  N° 01 AL CONTRATRO DE PRESTACION DE SERVICIOS PROFESIONALES N° 460 DE 2015 CUYO OBJETO ES PRESTAR LOS SERVICIOS PROFESIONALES DE APOYO  A  LA DIRECCIÓN DE GESTIÓN CORPORATIVA EN EL ÁREA DE TALENTO HUMANO, PARA LA RECEPCIÓN, SEGUIMIENTO Y CONTROL  DE LOS PROCESOS DE EVALUACIÓN DE DESEMPEÑO,  ACUERDOS  DE GESTIÓN Y BONOS PENSIONALES.</t>
  </si>
  <si>
    <t>PRESTAR LOS SERVICIOS PROFESIONALES EN LA SUBDIRECCIÓN FINANCIERA EN MATERIA CONTABLE Y FINANCIERA PRINCIPALMENTE EN LO RELACIONADO CON EL PROCESO DE COBRO, GESTION Y DEPURACION DE CARTERA DE LA SECETRARIA DISTRITA DEL AMBIENTE.</t>
  </si>
  <si>
    <t>BRINDAR ASESORIA A LA SUBDSECRETARIA GENERAL Y DE CONTROL DISCIPLINARIO EN PROCESOS ESTRATEGICOS DE CONSECUCION DE RESULTADOS, MECANISMOS DE SEGUIMIENTO A EQUIPOS DE TRABAJO Y MANEJO DE CONFLICTOS.</t>
  </si>
  <si>
    <t>MODIFICACION  N° 1 AL CONTRATO N° 906 DE 2015 CUYO OBJETO ES PRESTAR SUS SERVICIOS PROFESIONALES PARA REALIZAR ACTUACIONES RELACIONADAS CON LA  RESTRUCTURACIÓN DE LA PLANTA DE PERSONAL  DE LA SECRETARIA DISTRITAL DE AMBIENTE.</t>
  </si>
  <si>
    <t>PRESTAR SUS SERVICIOS PROFESIONALES ESPECIALIZADOS PARA APOYAR TECNICAMENTE A LA SECRETARIA DISTRITLA DE AMBIENTE.</t>
  </si>
  <si>
    <t>MODIFICACION  N° 1 AL CONTRATO DE PRESTACION DE SERVICIOS PROFESIONALES N° 455 DE 2015 CUYO OBJETO ES PRESTAR LOS SERVICIOS PROFESIONALES A LA SUBDIRECCIÓN FINANCIERA DE LA SECRETARÍA DISTRITAL DE AMBIENTE, COMO APOYO A LA COORDINACIÓN EN MATERIA CONTABLE, FINANCIERA Y TRIBUTARIA.</t>
  </si>
  <si>
    <t>Acuerdo marco de precios</t>
  </si>
  <si>
    <t xml:space="preserve">  1255 de 2015</t>
  </si>
  <si>
    <t xml:space="preserve">  1356 de 2015</t>
  </si>
  <si>
    <t xml:space="preserve">  1162 de 2015</t>
  </si>
  <si>
    <t xml:space="preserve">  CONTRATO 78-2015</t>
  </si>
  <si>
    <t xml:space="preserve">  CONTRATO 487-2015</t>
  </si>
  <si>
    <t xml:space="preserve">  CONTRATO 498-2015</t>
  </si>
  <si>
    <t xml:space="preserve">  CONTRATO 782-2015</t>
  </si>
  <si>
    <t xml:space="preserve">  CONTRATO 529-2015</t>
  </si>
  <si>
    <t xml:space="preserve">  CONTRATO 190-2015</t>
  </si>
  <si>
    <t xml:space="preserve">  CONTRATO 270-2015</t>
  </si>
  <si>
    <t xml:space="preserve">  CONTRATO 288-2015</t>
  </si>
  <si>
    <t xml:space="preserve">  CONTRATO 334-2015</t>
  </si>
  <si>
    <t xml:space="preserve">  CONTRATO 394-2015</t>
  </si>
  <si>
    <t xml:space="preserve">  CONTRATO 374-2015</t>
  </si>
  <si>
    <t xml:space="preserve">  CONTRATO 514-2015</t>
  </si>
  <si>
    <t xml:space="preserve">  CONTRATO 506-2015</t>
  </si>
  <si>
    <t xml:space="preserve">  CONTRATO 661-2015</t>
  </si>
  <si>
    <t xml:space="preserve">  CONTRATO 166-2015</t>
  </si>
  <si>
    <t xml:space="preserve">  CONTRATO 323-2015</t>
  </si>
  <si>
    <t xml:space="preserve">  CONTRATO 229-2015</t>
  </si>
  <si>
    <t xml:space="preserve">  CONTRATO 230-2015</t>
  </si>
  <si>
    <t xml:space="preserve">  CONTRATO 287-2015</t>
  </si>
  <si>
    <t xml:space="preserve">  CONTRATO 290-2015</t>
  </si>
  <si>
    <t xml:space="preserve">  CONTRATO 309-2015</t>
  </si>
  <si>
    <t xml:space="preserve">  CONTRATO 370-2015</t>
  </si>
  <si>
    <t xml:space="preserve">  CONTRATO 396-2015</t>
  </si>
  <si>
    <t xml:space="preserve">  CONTRATO 691-2015</t>
  </si>
  <si>
    <t xml:space="preserve">  CONTRATO 854-2015</t>
  </si>
  <si>
    <t xml:space="preserve">  CONTRATO 901-2015</t>
  </si>
  <si>
    <t xml:space="preserve">  CONTRATO 825-2015</t>
  </si>
  <si>
    <t xml:space="preserve">  CONTRATO 969-2015</t>
  </si>
  <si>
    <t xml:space="preserve">  CONTRATO 975-2015</t>
  </si>
  <si>
    <t xml:space="preserve">  CONTRATO 359-2015</t>
  </si>
  <si>
    <t xml:space="preserve">  CONTRATO 31-32-71-105</t>
  </si>
  <si>
    <t xml:space="preserve">  CONTRATO 82-2015</t>
  </si>
  <si>
    <t xml:space="preserve">  CONTRATO 345-2015</t>
  </si>
  <si>
    <t xml:space="preserve">  CONTRATO 283-2015</t>
  </si>
  <si>
    <t xml:space="preserve">  CONTRATO 780-2015</t>
  </si>
  <si>
    <t xml:space="preserve">  CONTRATO 786-2015</t>
  </si>
  <si>
    <t xml:space="preserve">  CONTRATO 296-2015</t>
  </si>
  <si>
    <t xml:space="preserve">  CONTRATO 393-2015</t>
  </si>
  <si>
    <t xml:space="preserve">  CONTRATO 414-2015</t>
  </si>
  <si>
    <t xml:space="preserve">  CONTRATO 415-2015</t>
  </si>
  <si>
    <t>ADICIÓN APROBADA CELEBRADA CONTRATO 210 - 2015</t>
  </si>
  <si>
    <t xml:space="preserve">  CONTRATO 479-2015</t>
  </si>
  <si>
    <t xml:space="preserve">  CONTRATO 511-2015</t>
  </si>
  <si>
    <t xml:space="preserve">  CONTRATO 515-2015</t>
  </si>
  <si>
    <t xml:space="preserve">  CONTRATO 530-2015</t>
  </si>
  <si>
    <t xml:space="preserve">  CONTRATO 535-2015</t>
  </si>
  <si>
    <t xml:space="preserve">  CONTRATO 210-2015</t>
  </si>
  <si>
    <t xml:space="preserve">  CONTRATO 273-2015</t>
  </si>
  <si>
    <t xml:space="preserve">  CONTRATO 399-2015</t>
  </si>
  <si>
    <t xml:space="preserve">  CONTRATO 785-2015</t>
  </si>
  <si>
    <t xml:space="preserve">  ADICIÓN APROBADA CONTRATO 292-2015</t>
  </si>
  <si>
    <t xml:space="preserve">  CONTRATO 176-2015</t>
  </si>
  <si>
    <t xml:space="preserve">  CONTRATO 216-2015</t>
  </si>
  <si>
    <t xml:space="preserve">  CONTRATO 400-2015</t>
  </si>
  <si>
    <t xml:space="preserve">  CONTRATO 401-2015</t>
  </si>
  <si>
    <t xml:space="preserve">  CONTRATO 517-2015</t>
  </si>
  <si>
    <t xml:space="preserve">  CONTRATO 588-2015</t>
  </si>
  <si>
    <t xml:space="preserve">  CONTRATO 783-2015</t>
  </si>
  <si>
    <t xml:space="preserve">  CONTRATO 840-2015</t>
  </si>
  <si>
    <t xml:space="preserve">  CONTRATO 716-2015</t>
  </si>
  <si>
    <t xml:space="preserve">  CONTRATO 410-2015</t>
  </si>
  <si>
    <t xml:space="preserve">  CONTRATO 432-2015</t>
  </si>
  <si>
    <t xml:space="preserve">  CONTRATO 485-2015</t>
  </si>
  <si>
    <t xml:space="preserve">  CONTRATO 597-2015</t>
  </si>
  <si>
    <t xml:space="preserve">  CONTRATO 212-2015</t>
  </si>
  <si>
    <t xml:space="preserve">  CONTRATO 992- 2015</t>
  </si>
  <si>
    <t xml:space="preserve">  ADICIÓN APROBADA CONTRATO 067-2015</t>
  </si>
  <si>
    <t xml:space="preserve">  CONTRATO 1005-2015</t>
  </si>
  <si>
    <t xml:space="preserve">  CONTRATO 500-2015</t>
  </si>
  <si>
    <t xml:space="preserve">  CONTRATO 71-2015</t>
  </si>
  <si>
    <t xml:space="preserve">  CONTRATO 106-2015</t>
  </si>
  <si>
    <t xml:space="preserve">  CONTRATO 108-2015</t>
  </si>
  <si>
    <t xml:space="preserve">  CONTRATO 201-2015</t>
  </si>
  <si>
    <t xml:space="preserve">  CONTRATO 292-2015</t>
  </si>
  <si>
    <t xml:space="preserve">  CONTRATO 324-2015</t>
  </si>
  <si>
    <t xml:space="preserve">  CONTRATO 367-2015</t>
  </si>
  <si>
    <t xml:space="preserve">  CONTRATO 476-2015</t>
  </si>
  <si>
    <t xml:space="preserve">  CONTRATO 477-2015</t>
  </si>
  <si>
    <t xml:space="preserve">  CONTRATO 478-2015</t>
  </si>
  <si>
    <t xml:space="preserve">  CONTRATO 482-2015</t>
  </si>
  <si>
    <t xml:space="preserve">  CONTRATO 484-2015</t>
  </si>
  <si>
    <t xml:space="preserve">  CONTRATO 510-2015</t>
  </si>
  <si>
    <t xml:space="preserve">  CONTRATO 625-2015</t>
  </si>
  <si>
    <t xml:space="preserve">  CONTRATO 633-2015</t>
  </si>
  <si>
    <t xml:space="preserve">  CONTRATO 658-2015</t>
  </si>
  <si>
    <t xml:space="preserve">  CONTRATO 703-2015</t>
  </si>
  <si>
    <t xml:space="preserve">  CONTRATO 860-2015</t>
  </si>
  <si>
    <t xml:space="preserve">  CONTRATO 862-2015</t>
  </si>
  <si>
    <t xml:space="preserve">  CONTRATO 963-2015</t>
  </si>
  <si>
    <t xml:space="preserve">  CONTRATO 651-2015</t>
  </si>
  <si>
    <t xml:space="preserve">  CONTRATO 868-2015</t>
  </si>
  <si>
    <t xml:space="preserve">  CONTRATO 51-2015</t>
  </si>
  <si>
    <t xml:space="preserve">  CONTRATO 306-2015</t>
  </si>
  <si>
    <t xml:space="preserve">  CONTRATO 67-2015</t>
  </si>
  <si>
    <t xml:space="preserve">  CONTRATO 635-2015</t>
  </si>
  <si>
    <t xml:space="preserve">  CONTRATO 119-2015</t>
  </si>
  <si>
    <t xml:space="preserve">  CONTRATO 1052-2015</t>
  </si>
  <si>
    <t xml:space="preserve">  CONTRATO 45-2015</t>
  </si>
  <si>
    <t xml:space="preserve">  CONTRATO 311-2015</t>
  </si>
  <si>
    <t xml:space="preserve">  CONTRATO 133-2015</t>
  </si>
  <si>
    <t xml:space="preserve">  CONTRATO 61-2015</t>
  </si>
  <si>
    <t xml:space="preserve">  CONTRATO 1067-2015</t>
  </si>
  <si>
    <t xml:space="preserve">  ADICIÓN APROBADA CONTRATO 119-2015</t>
  </si>
  <si>
    <t xml:space="preserve">  ADICIÓN APROBADA CONTRATO 45-2015</t>
  </si>
  <si>
    <t xml:space="preserve">  ADICIÓN APROBADA CONTRATO 487-2015</t>
  </si>
  <si>
    <t xml:space="preserve">  ADICIÓN APROBADA CONTRATO 190-2015</t>
  </si>
  <si>
    <t xml:space="preserve">  ADICIÓN APROBADA CONTRATO 82-2015</t>
  </si>
  <si>
    <t xml:space="preserve">  ADICIÓN APROBADA CONTRATO 780-2015</t>
  </si>
  <si>
    <t xml:space="preserve">  ADICIÓN APROBADA CONTRATO 212-2015</t>
  </si>
  <si>
    <t xml:space="preserve">  ADICIÓN APROBADA CONTRATO 176-2015</t>
  </si>
  <si>
    <t xml:space="preserve">  ADICIÓN APROBADA CONTRATO 500-2015</t>
  </si>
  <si>
    <t xml:space="preserve">  ADICIÓN APROBADA CONTRATO 201-2015</t>
  </si>
  <si>
    <t xml:space="preserve">  ADICIÓN APROBADA CONTRATO 482-2015</t>
  </si>
  <si>
    <t xml:space="preserve">  ADICIÓN APROBADA CONTRATO 635-2015</t>
  </si>
  <si>
    <t xml:space="preserve">  ADICIÓN APROBADA CONTRATO 133-2015</t>
  </si>
  <si>
    <t xml:space="preserve">  ADICIÓN APROBADA CONTRATO 61-2015</t>
  </si>
  <si>
    <t xml:space="preserve"> 361-2015</t>
  </si>
  <si>
    <t xml:space="preserve"> 570-2015</t>
  </si>
  <si>
    <t xml:space="preserve">  254-2015</t>
  </si>
  <si>
    <t xml:space="preserve">  418-2015</t>
  </si>
  <si>
    <t xml:space="preserve">  486-2015</t>
  </si>
  <si>
    <t>, ADICIÓN CONTRATO 361 DE 2015</t>
  </si>
  <si>
    <t xml:space="preserve">  1433-2015</t>
  </si>
  <si>
    <t xml:space="preserve"> 1061-2015</t>
  </si>
  <si>
    <t xml:space="preserve"> 1356-2015</t>
  </si>
  <si>
    <t xml:space="preserve"> 1260-2015</t>
  </si>
  <si>
    <t xml:space="preserve"> 1014-2015</t>
  </si>
  <si>
    <t xml:space="preserve"> 1107-2015</t>
  </si>
  <si>
    <t xml:space="preserve"> 1360-2015</t>
  </si>
  <si>
    <t xml:space="preserve"> 1365-2015</t>
  </si>
  <si>
    <t xml:space="preserve"> 06-2015</t>
  </si>
  <si>
    <t xml:space="preserve"> 015-2015</t>
  </si>
  <si>
    <t xml:space="preserve"> 08-2016</t>
  </si>
  <si>
    <t xml:space="preserve"> 029-2015</t>
  </si>
  <si>
    <t xml:space="preserve"> 313-2015</t>
  </si>
  <si>
    <t xml:space="preserve"> 1161-2015</t>
  </si>
  <si>
    <t xml:space="preserve"> 684-2015</t>
  </si>
  <si>
    <t xml:space="preserve"> 718-2015</t>
  </si>
  <si>
    <t xml:space="preserve"> 207-2015</t>
  </si>
  <si>
    <t xml:space="preserve"> 13-2015</t>
  </si>
  <si>
    <t xml:space="preserve"> 07-2015</t>
  </si>
  <si>
    <t xml:space="preserve"> 652-2015</t>
  </si>
  <si>
    <t xml:space="preserve"> 777-2015</t>
  </si>
  <si>
    <t xml:space="preserve"> 779-2015</t>
  </si>
  <si>
    <t xml:space="preserve"> ADICIÓN 013-2015</t>
  </si>
  <si>
    <t xml:space="preserve"> 1383-2015</t>
  </si>
  <si>
    <t xml:space="preserve"> ADICIÓN 06-2015</t>
  </si>
  <si>
    <t xml:space="preserve"> ADICIÓN 15-2015</t>
  </si>
  <si>
    <t xml:space="preserve"> ADICIÓN 1014-2015</t>
  </si>
  <si>
    <t xml:space="preserve"> 1301-2015</t>
  </si>
  <si>
    <t xml:space="preserve"> 1312-2015</t>
  </si>
  <si>
    <t>, ADICIÓN CONTRATO 570 DE 2015</t>
  </si>
  <si>
    <t xml:space="preserve"> 1434-2015</t>
  </si>
  <si>
    <t xml:space="preserve"> 1438-2015</t>
  </si>
  <si>
    <t xml:space="preserve"> 1437-2015</t>
  </si>
  <si>
    <t xml:space="preserve"> 1439-2015</t>
  </si>
  <si>
    <t xml:space="preserve">  1435-2015</t>
  </si>
  <si>
    <t xml:space="preserve">  1441-2015</t>
  </si>
  <si>
    <t>, ADICIÓN 08-2015</t>
  </si>
  <si>
    <t>, ADICIÓN 29-2015</t>
  </si>
  <si>
    <t>, ADICIÓN 07-2015</t>
  </si>
  <si>
    <t xml:space="preserve">  1427-2015</t>
  </si>
  <si>
    <t>, ADICIÓN CONTRATO 254 DE 2015</t>
  </si>
  <si>
    <t xml:space="preserve"> 139 DE 2015</t>
  </si>
  <si>
    <t xml:space="preserve"> 279 DE 2015</t>
  </si>
  <si>
    <t xml:space="preserve"> 384 DE 2015</t>
  </si>
  <si>
    <t xml:space="preserve"> 278 DE 2015</t>
  </si>
  <si>
    <t xml:space="preserve"> 242 DE 2015</t>
  </si>
  <si>
    <t xml:space="preserve"> 303 DE 2015</t>
  </si>
  <si>
    <t xml:space="preserve"> 408 DE 2015</t>
  </si>
  <si>
    <t xml:space="preserve"> 893 DE 2015</t>
  </si>
  <si>
    <t xml:space="preserve"> 231 DE 2015</t>
  </si>
  <si>
    <t xml:space="preserve"> 224 DE 2015</t>
  </si>
  <si>
    <t xml:space="preserve"> 200 DE 2015</t>
  </si>
  <si>
    <t xml:space="preserve"> 154 DE 2015</t>
  </si>
  <si>
    <t xml:space="preserve"> 260 DE 2015</t>
  </si>
  <si>
    <t xml:space="preserve"> 734 DE 2015</t>
  </si>
  <si>
    <t xml:space="preserve"> 892 DE 2015</t>
  </si>
  <si>
    <t xml:space="preserve"> 65 DE 2015</t>
  </si>
  <si>
    <t xml:space="preserve"> 355 DE 2015</t>
  </si>
  <si>
    <t xml:space="preserve"> 175 DE 2015</t>
  </si>
  <si>
    <t xml:space="preserve"> 852 DE 2015</t>
  </si>
  <si>
    <t xml:space="preserve"> 495 DE 2015</t>
  </si>
  <si>
    <t xml:space="preserve"> 518 DE 2015</t>
  </si>
  <si>
    <t xml:space="preserve"> 472 DE 2015</t>
  </si>
  <si>
    <t xml:space="preserve"> 312 DE 2015</t>
  </si>
  <si>
    <t xml:space="preserve"> 247 DE 2015</t>
  </si>
  <si>
    <t xml:space="preserve"> 1012 DE 2015</t>
  </si>
  <si>
    <t xml:space="preserve"> 165 DE 2015</t>
  </si>
  <si>
    <t xml:space="preserve"> 765 DE 2015</t>
  </si>
  <si>
    <t xml:space="preserve"> 81 DE 2015</t>
  </si>
  <si>
    <t xml:space="preserve"> 101 DE 2015</t>
  </si>
  <si>
    <t xml:space="preserve"> 274 DE 2015</t>
  </si>
  <si>
    <t xml:space="preserve"> 350 DE 2015</t>
  </si>
  <si>
    <t xml:space="preserve"> 558 DE 2015</t>
  </si>
  <si>
    <t xml:space="preserve"> 544 DE 2015</t>
  </si>
  <si>
    <t xml:space="preserve"> 413 DE 2015</t>
  </si>
  <si>
    <t xml:space="preserve"> 116 DE 2015</t>
  </si>
  <si>
    <t xml:space="preserve"> 347 DE 2015</t>
  </si>
  <si>
    <t xml:space="preserve"> 255 DE 2015</t>
  </si>
  <si>
    <t xml:space="preserve"> 585 DE 2015</t>
  </si>
  <si>
    <t xml:space="preserve"> 649 DE 2015</t>
  </si>
  <si>
    <t xml:space="preserve"> 568 DE 2015</t>
  </si>
  <si>
    <t xml:space="preserve"> 634 DE 2015</t>
  </si>
  <si>
    <t xml:space="preserve"> 291 DE 2015</t>
  </si>
  <si>
    <t xml:space="preserve"> 623 DE 2015</t>
  </si>
  <si>
    <t xml:space="preserve"> 136 DE 2015</t>
  </si>
  <si>
    <t xml:space="preserve"> 640 DE 2015</t>
  </si>
  <si>
    <t xml:space="preserve"> 138 DE 2015</t>
  </si>
  <si>
    <t xml:space="preserve"> 338 DE 2015</t>
  </si>
  <si>
    <t xml:space="preserve"> 114 DE 2015</t>
  </si>
  <si>
    <t xml:space="preserve"> 610 DE 2015</t>
  </si>
  <si>
    <t xml:space="preserve"> 764 DE 2015</t>
  </si>
  <si>
    <t xml:space="preserve"> 110 DE 2015</t>
  </si>
  <si>
    <t xml:space="preserve"> 364 DE 2015</t>
  </si>
  <si>
    <t xml:space="preserve"> 1 DE 2015</t>
  </si>
  <si>
    <t xml:space="preserve"> 302 DE 2015</t>
  </si>
  <si>
    <t xml:space="preserve"> 107 DE 2015</t>
  </si>
  <si>
    <t xml:space="preserve"> 1042 DE 2015</t>
  </si>
  <si>
    <t xml:space="preserve"> 365 DE 2015</t>
  </si>
  <si>
    <t xml:space="preserve"> 388 DE 2015</t>
  </si>
  <si>
    <t xml:space="preserve"> 1079 DE 2015</t>
  </si>
  <si>
    <t xml:space="preserve"> 416 DE 2015</t>
  </si>
  <si>
    <t xml:space="preserve"> 253 DE 2015</t>
  </si>
  <si>
    <t xml:space="preserve"> 269 DE 2015</t>
  </si>
  <si>
    <t xml:space="preserve"> 404 DE 2015</t>
  </si>
  <si>
    <t xml:space="preserve"> 356 DE 2015</t>
  </si>
  <si>
    <t xml:space="preserve"> 206 DE 2015</t>
  </si>
  <si>
    <t xml:space="preserve"> 225 DE 2015</t>
  </si>
  <si>
    <t xml:space="preserve"> 660 DE 2015</t>
  </si>
  <si>
    <t xml:space="preserve"> 859 DE 2015</t>
  </si>
  <si>
    <t xml:space="preserve"> 650 DE 2015</t>
  </si>
  <si>
    <t xml:space="preserve"> 180 DE 2015</t>
  </si>
  <si>
    <t xml:space="preserve"> 669 DE 2015</t>
  </si>
  <si>
    <t xml:space="preserve"> 1162 DE 2015</t>
  </si>
  <si>
    <t xml:space="preserve"> 945 DE 2015</t>
  </si>
  <si>
    <t xml:space="preserve"> 1383 DE 2015</t>
  </si>
  <si>
    <t xml:space="preserve"> 1260 DE 2015</t>
  </si>
  <si>
    <t xml:space="preserve"> 628 DE 2015</t>
  </si>
  <si>
    <t xml:space="preserve"> 632 DE 2015</t>
  </si>
  <si>
    <t xml:space="preserve"> 366 DE 2015</t>
  </si>
  <si>
    <t xml:space="preserve"> 546 DE 2015</t>
  </si>
  <si>
    <t xml:space="preserve"> 513 DE 2015</t>
  </si>
  <si>
    <t xml:space="preserve"> 421 DE 2015</t>
  </si>
  <si>
    <t xml:space="preserve"> 962 DE 2015</t>
  </si>
  <si>
    <t xml:space="preserve"> 788 DE 2015</t>
  </si>
  <si>
    <t xml:space="preserve"> 639 DE 2015</t>
  </si>
  <si>
    <t xml:space="preserve"> 778 DE 2015</t>
  </si>
  <si>
    <t xml:space="preserve"> 762 DE 2015</t>
  </si>
  <si>
    <t xml:space="preserve"> 813 DE 2015</t>
  </si>
  <si>
    <t xml:space="preserve"> 847 DE 2015</t>
  </si>
  <si>
    <t xml:space="preserve"> 465 DE 2015</t>
  </si>
  <si>
    <t xml:space="preserve"> 573 DE 2015</t>
  </si>
  <si>
    <t xml:space="preserve"> 318 DE 2015</t>
  </si>
  <si>
    <t xml:space="preserve"> 521 DE 2015</t>
  </si>
  <si>
    <t xml:space="preserve"> 492 DE 2015</t>
  </si>
  <si>
    <t xml:space="preserve"> 644 DE 2015</t>
  </si>
  <si>
    <t xml:space="preserve"> 473 DE 2015</t>
  </si>
  <si>
    <t xml:space="preserve"> 474 DE 2015</t>
  </si>
  <si>
    <t xml:space="preserve"> 673 DE 2015</t>
  </si>
  <si>
    <t xml:space="preserve"> 484 DE 2015</t>
  </si>
  <si>
    <t xml:space="preserve"> 850 DE 2015</t>
  </si>
  <si>
    <t xml:space="preserve"> 1142 DE 2015</t>
  </si>
  <si>
    <t xml:space="preserve"> 1138 DE 2015</t>
  </si>
  <si>
    <t xml:space="preserve"> 1156 DE 2015</t>
  </si>
  <si>
    <t xml:space="preserve"> 1139 DE 2015</t>
  </si>
  <si>
    <t xml:space="preserve"> 1210 DE 2015</t>
  </si>
  <si>
    <t xml:space="preserve"> 1429 DE 2015</t>
  </si>
  <si>
    <t>ADICIÓN Y PRORROGA No. 1 AL CONTRATO No. 491 DE 2015 CUIYO OBJETO ES "ADMINISTRAR EL PORTAL WEB DE LA SDA, SIGUIENDO LOS LINEAMIENTO DISPUESTOS PARA LOS SITIOS WEB DE ACUERDO A LA GUIA WEB DISTRITAL Y MANUAL DE GOBIERNO EN LINEA VIGENTE, ASI COMO PRESTAR APOYO PROFESIONAL NECESARIO EN LA IMPLEMENTACIÓN DEL SUBSISTEMA DE GESTION DE SEGURIDAD DE LA INFORMACIÓN EN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</si>
</sst>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 #,##0.00_);_(&quot;$&quot;\ * \(#,##0.00\);_(&quot;$&quot;\ * &quot;-&quot;??_);_(@_)"/>
    <numFmt numFmtId="165" formatCode="_(* #,##0.00_);_(* \(#,##0.00\);_(* &quot;-&quot;??_);_(@_)"/>
    <numFmt numFmtId="166" formatCode="&quot;$&quot;\ #,##0"/>
    <numFmt numFmtId="167" formatCode="_(&quot;$&quot;\ * #,##0_);_(&quot;$&quot;\ * \(#,##0\);_(&quot;$&quot;\ * &quot;-&quot;??_);_(@_)"/>
    <numFmt numFmtId="168" formatCode="_(* #,##0_);_(* \(#,##0\);_(* &quot;-&quot;??_);_(@_)"/>
    <numFmt numFmtId="169" formatCode="_([$$-240A]\ * #,##0_);_([$$-240A]\ * \(#,##0\);_([$$-240A]\ * &quot;-&quot;??_);_(@_)"/>
    <numFmt numFmtId="170" formatCode="0.0"/>
    <numFmt numFmtId="171" formatCode="[$-C0A]d\-mmm\-yy;@"/>
    <numFmt numFmtId="172" formatCode="[$-C0A]d\-mmm;@"/>
    <numFmt numFmtId="173" formatCode="0_);\(0\)"/>
    <numFmt numFmtId="174" formatCode="&quot;$&quot;\ #,##0.00"/>
    <numFmt numFmtId="175" formatCode="_(&quot;$&quot;\ * #,##0.0_);_(&quot;$&quot;\ * \(#,##0.0\);_(&quot;$&quot;\ * &quot;-&quot;??_);_(@_)"/>
  </numFmts>
  <fonts count="28" x14ac:knownFonts="1">
    <font>
      <sz val="11"/>
      <color theme="1"/>
      <name val="Calibri"/>
      <family val="2"/>
      <scheme val="minor"/>
    </font>
    <font>
      <sz val="11"/>
      <color theme="1"/>
      <name val="Calibri"/>
      <family val="2"/>
      <scheme val="minor"/>
    </font>
    <font>
      <sz val="11"/>
      <color theme="0"/>
      <name val="Calibri"/>
      <family val="2"/>
      <scheme val="minor"/>
    </font>
    <font>
      <b/>
      <sz val="11"/>
      <color theme="0"/>
      <name val="Arial"/>
      <family val="2"/>
    </font>
    <font>
      <sz val="11"/>
      <color indexed="9"/>
      <name val="Arial"/>
      <family val="2"/>
    </font>
    <font>
      <b/>
      <sz val="11"/>
      <color theme="1"/>
      <name val="Arial"/>
      <family val="2"/>
    </font>
    <font>
      <sz val="11"/>
      <name val="Arial"/>
      <family val="2"/>
    </font>
    <font>
      <b/>
      <sz val="11"/>
      <name val="Arial"/>
      <family val="2"/>
    </font>
    <font>
      <sz val="11"/>
      <color theme="1"/>
      <name val="Arial"/>
      <family val="2"/>
    </font>
    <font>
      <sz val="10"/>
      <name val="Arial"/>
      <family val="2"/>
    </font>
    <font>
      <sz val="11"/>
      <color rgb="FF000000"/>
      <name val="Arial"/>
      <family val="2"/>
    </font>
    <font>
      <sz val="12"/>
      <color theme="1"/>
      <name val="Arial"/>
      <family val="2"/>
    </font>
    <font>
      <b/>
      <sz val="9"/>
      <color indexed="81"/>
      <name val="Tahoma"/>
      <family val="2"/>
    </font>
    <font>
      <sz val="9"/>
      <color indexed="81"/>
      <name val="Tahoma"/>
      <family val="2"/>
    </font>
    <font>
      <sz val="11"/>
      <color theme="0"/>
      <name val="Arial"/>
      <family val="2"/>
    </font>
    <font>
      <sz val="11"/>
      <color indexed="8"/>
      <name val="Calibri"/>
      <family val="2"/>
    </font>
    <font>
      <b/>
      <sz val="12"/>
      <color theme="0"/>
      <name val="Arial"/>
      <family val="2"/>
    </font>
    <font>
      <b/>
      <sz val="11"/>
      <color indexed="8"/>
      <name val="Arial"/>
      <family val="2"/>
    </font>
    <font>
      <b/>
      <sz val="36"/>
      <color indexed="8"/>
      <name val="Calibri"/>
      <family val="2"/>
      <scheme val="minor"/>
    </font>
    <font>
      <b/>
      <sz val="26"/>
      <color indexed="8"/>
      <name val="Calibri"/>
      <family val="2"/>
      <scheme val="minor"/>
    </font>
    <font>
      <b/>
      <sz val="22"/>
      <color indexed="8"/>
      <name val="Calibri"/>
      <family val="2"/>
      <scheme val="minor"/>
    </font>
    <font>
      <b/>
      <sz val="16"/>
      <color theme="1"/>
      <name val="Arial"/>
      <family val="2"/>
    </font>
    <font>
      <sz val="16"/>
      <color theme="1"/>
      <name val="Arial"/>
      <family val="2"/>
    </font>
    <font>
      <sz val="12"/>
      <color indexed="8"/>
      <name val="Arial"/>
      <family val="2"/>
    </font>
    <font>
      <b/>
      <sz val="12"/>
      <color indexed="8"/>
      <name val="Arial"/>
      <family val="2"/>
    </font>
    <font>
      <b/>
      <sz val="16"/>
      <color indexed="8"/>
      <name val="Arial"/>
      <family val="2"/>
    </font>
    <font>
      <sz val="16"/>
      <color indexed="8"/>
      <name val="Arial"/>
      <family val="2"/>
    </font>
    <font>
      <b/>
      <sz val="20"/>
      <color theme="0"/>
      <name val="Arial"/>
      <family val="2"/>
    </font>
  </fonts>
  <fills count="16">
    <fill>
      <patternFill patternType="none"/>
    </fill>
    <fill>
      <patternFill patternType="gray125"/>
    </fill>
    <fill>
      <patternFill patternType="solid">
        <fgColor theme="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bgColor indexed="64"/>
      </patternFill>
    </fill>
    <fill>
      <patternFill patternType="solid">
        <fgColor rgb="FF00B0F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s>
  <borders count="4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right/>
      <top style="thin">
        <color rgb="FF000000"/>
      </top>
      <bottom style="thin">
        <color rgb="FF000000"/>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0">
    <xf numFmtId="0" fontId="0" fillId="0" borderId="0"/>
    <xf numFmtId="165" fontId="1" fillId="0" borderId="0" applyFont="0" applyFill="0" applyBorder="0" applyAlignment="0" applyProtection="0"/>
    <xf numFmtId="164" fontId="1" fillId="0" borderId="0" applyFont="0" applyFill="0" applyBorder="0" applyAlignment="0" applyProtection="0"/>
    <xf numFmtId="0" fontId="2" fillId="2" borderId="0" applyNumberFormat="0" applyBorder="0" applyAlignment="0" applyProtection="0"/>
    <xf numFmtId="0" fontId="9" fillId="0" borderId="0"/>
    <xf numFmtId="0" fontId="9" fillId="0" borderId="0"/>
    <xf numFmtId="0" fontId="9" fillId="0" borderId="0"/>
    <xf numFmtId="0" fontId="9" fillId="0" borderId="0"/>
    <xf numFmtId="164" fontId="1" fillId="0" borderId="0" applyFont="0" applyFill="0" applyBorder="0" applyAlignment="0" applyProtection="0"/>
    <xf numFmtId="165" fontId="15" fillId="0" borderId="0" applyFont="0" applyFill="0" applyBorder="0" applyAlignment="0" applyProtection="0"/>
  </cellStyleXfs>
  <cellXfs count="421">
    <xf numFmtId="0" fontId="0" fillId="0" borderId="0" xfId="0"/>
    <xf numFmtId="0" fontId="5" fillId="0" borderId="0" xfId="0" applyFont="1" applyFill="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17" fontId="6" fillId="0" borderId="4"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167" fontId="6" fillId="0" borderId="6" xfId="2" applyNumberFormat="1" applyFont="1" applyFill="1" applyBorder="1" applyAlignment="1">
      <alignment horizontal="center" vertical="center" wrapText="1"/>
    </xf>
    <xf numFmtId="167" fontId="7" fillId="3" borderId="6" xfId="2" applyNumberFormat="1" applyFont="1" applyFill="1" applyBorder="1" applyAlignment="1">
      <alignment horizontal="center" vertical="center"/>
    </xf>
    <xf numFmtId="0" fontId="6" fillId="0" borderId="0" xfId="0" applyFont="1" applyAlignment="1">
      <alignment horizontal="justify" vertical="center"/>
    </xf>
    <xf numFmtId="167" fontId="6" fillId="0" borderId="4" xfId="2" applyNumberFormat="1" applyFont="1" applyFill="1" applyBorder="1" applyAlignment="1">
      <alignment horizontal="center" vertical="center" wrapText="1"/>
    </xf>
    <xf numFmtId="167" fontId="7" fillId="3" borderId="6" xfId="2" applyNumberFormat="1" applyFont="1" applyFill="1" applyBorder="1" applyAlignment="1">
      <alignment horizontal="center" vertical="center" wrapText="1"/>
    </xf>
    <xf numFmtId="167" fontId="8" fillId="4" borderId="6" xfId="2" applyNumberFormat="1" applyFont="1" applyFill="1" applyBorder="1" applyAlignment="1">
      <alignment horizontal="justify" vertical="center"/>
    </xf>
    <xf numFmtId="0" fontId="6" fillId="0" borderId="0" xfId="0" applyFont="1" applyFill="1" applyAlignment="1">
      <alignment horizontal="justify" vertical="center"/>
    </xf>
    <xf numFmtId="0" fontId="6" fillId="0" borderId="10" xfId="0" applyFont="1" applyFill="1" applyBorder="1" applyAlignment="1">
      <alignment horizontal="center" vertical="center" wrapText="1"/>
    </xf>
    <xf numFmtId="166" fontId="6" fillId="0" borderId="4" xfId="2" applyNumberFormat="1" applyFont="1" applyFill="1" applyBorder="1" applyAlignment="1">
      <alignment horizontal="center" vertical="center" wrapText="1"/>
    </xf>
    <xf numFmtId="167" fontId="7" fillId="5" borderId="6" xfId="2" applyNumberFormat="1" applyFont="1" applyFill="1" applyBorder="1" applyAlignment="1">
      <alignment horizontal="center" vertical="center"/>
    </xf>
    <xf numFmtId="0" fontId="6" fillId="0" borderId="11" xfId="0" applyFont="1" applyFill="1" applyBorder="1" applyAlignment="1">
      <alignment horizontal="center" vertical="center" wrapText="1"/>
    </xf>
    <xf numFmtId="0" fontId="7" fillId="5" borderId="4" xfId="0" applyFont="1" applyFill="1" applyBorder="1" applyAlignment="1">
      <alignment horizontal="center" vertical="center"/>
    </xf>
    <xf numFmtId="167" fontId="8" fillId="6" borderId="6" xfId="2" applyNumberFormat="1" applyFont="1" applyFill="1" applyBorder="1" applyAlignment="1">
      <alignment horizontal="justify" vertical="center"/>
    </xf>
    <xf numFmtId="167" fontId="8" fillId="4" borderId="6" xfId="2" applyNumberFormat="1" applyFont="1" applyFill="1" applyBorder="1" applyAlignment="1">
      <alignment horizontal="justify" vertical="center" wrapText="1"/>
    </xf>
    <xf numFmtId="168" fontId="6" fillId="0" borderId="4" xfId="0" applyNumberFormat="1" applyFont="1" applyFill="1" applyBorder="1" applyAlignment="1">
      <alignment horizontal="center" vertical="center" wrapText="1"/>
    </xf>
    <xf numFmtId="167" fontId="7" fillId="3" borderId="4" xfId="2" applyNumberFormat="1" applyFont="1" applyFill="1" applyBorder="1" applyAlignment="1">
      <alignment horizontal="center" vertical="center" wrapText="1"/>
    </xf>
    <xf numFmtId="167" fontId="7" fillId="5" borderId="4" xfId="2" applyNumberFormat="1" applyFont="1" applyFill="1" applyBorder="1" applyAlignment="1">
      <alignment horizontal="center" vertical="center" wrapText="1"/>
    </xf>
    <xf numFmtId="0" fontId="6" fillId="0" borderId="0" xfId="0" applyFont="1" applyFill="1" applyAlignment="1"/>
    <xf numFmtId="167" fontId="7" fillId="7" borderId="6" xfId="2" applyNumberFormat="1" applyFont="1" applyFill="1" applyBorder="1" applyAlignment="1">
      <alignment horizontal="center" vertical="center"/>
    </xf>
    <xf numFmtId="167" fontId="7" fillId="7" borderId="6" xfId="2" applyNumberFormat="1" applyFont="1" applyFill="1" applyBorder="1" applyAlignment="1">
      <alignment horizontal="center" vertical="center" wrapText="1"/>
    </xf>
    <xf numFmtId="14" fontId="8" fillId="7" borderId="4" xfId="0" applyNumberFormat="1" applyFont="1" applyFill="1" applyBorder="1" applyAlignment="1">
      <alignment horizontal="justify" vertical="center"/>
    </xf>
    <xf numFmtId="14" fontId="8" fillId="6" borderId="4" xfId="0" applyNumberFormat="1" applyFont="1" applyFill="1" applyBorder="1" applyAlignment="1">
      <alignment horizontal="justify" vertical="center"/>
    </xf>
    <xf numFmtId="0" fontId="8" fillId="0" borderId="0" xfId="0" applyFont="1"/>
    <xf numFmtId="166" fontId="8" fillId="0" borderId="0" xfId="0" applyNumberFormat="1" applyFont="1"/>
    <xf numFmtId="169" fontId="8" fillId="0" borderId="0" xfId="0" applyNumberFormat="1" applyFont="1"/>
    <xf numFmtId="0" fontId="8" fillId="0" borderId="0" xfId="0"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0" xfId="0" applyFont="1" applyFill="1" applyAlignment="1">
      <alignment horizontal="left" vertical="top"/>
    </xf>
    <xf numFmtId="0" fontId="6" fillId="0" borderId="4" xfId="0" applyFont="1" applyFill="1" applyBorder="1" applyAlignment="1">
      <alignment horizontal="center" vertical="center"/>
    </xf>
    <xf numFmtId="0" fontId="8" fillId="0" borderId="0" xfId="0" applyFont="1" applyAlignment="1">
      <alignment horizontal="center" vertical="center" wrapText="1"/>
    </xf>
    <xf numFmtId="17" fontId="8" fillId="0" borderId="0" xfId="0" applyNumberFormat="1" applyFont="1" applyAlignment="1">
      <alignment horizontal="center" vertical="center" wrapText="1"/>
    </xf>
    <xf numFmtId="0" fontId="8" fillId="0" borderId="0" xfId="0" applyFont="1" applyAlignment="1">
      <alignment horizontal="left" vertical="center" wrapText="1"/>
    </xf>
    <xf numFmtId="0" fontId="8" fillId="0" borderId="0" xfId="0" applyFont="1" applyFill="1" applyAlignment="1">
      <alignment horizontal="center" wrapText="1"/>
    </xf>
    <xf numFmtId="0" fontId="8" fillId="0" borderId="0" xfId="0" applyFont="1" applyFill="1" applyBorder="1" applyAlignment="1">
      <alignment horizontal="center" vertical="center"/>
    </xf>
    <xf numFmtId="0" fontId="3" fillId="8" borderId="2" xfId="3" applyFont="1" applyFill="1" applyBorder="1" applyAlignment="1">
      <alignment horizontal="center" vertical="center" wrapText="1"/>
    </xf>
    <xf numFmtId="0" fontId="3" fillId="8" borderId="3" xfId="3" applyFont="1" applyFill="1" applyBorder="1" applyAlignment="1">
      <alignment horizontal="center" vertical="center" wrapText="1"/>
    </xf>
    <xf numFmtId="0" fontId="3" fillId="8" borderId="4" xfId="3" applyFont="1" applyFill="1" applyBorder="1" applyAlignment="1">
      <alignment horizontal="center" vertical="center" wrapText="1"/>
    </xf>
    <xf numFmtId="0" fontId="3" fillId="8" borderId="1" xfId="3" applyFont="1" applyFill="1" applyBorder="1" applyAlignment="1">
      <alignment horizontal="center" vertical="center" wrapText="1"/>
    </xf>
    <xf numFmtId="166" fontId="8" fillId="0" borderId="4" xfId="0" applyNumberFormat="1" applyFont="1" applyFill="1" applyBorder="1" applyAlignment="1">
      <alignment horizontal="center" vertical="center" wrapText="1"/>
    </xf>
    <xf numFmtId="0" fontId="8" fillId="0" borderId="0" xfId="0" applyFont="1" applyFill="1" applyAlignment="1">
      <alignment horizontal="left" vertical="top" wrapText="1"/>
    </xf>
    <xf numFmtId="17" fontId="8" fillId="0" borderId="4" xfId="0" applyNumberFormat="1" applyFont="1" applyFill="1" applyBorder="1" applyAlignment="1">
      <alignment horizontal="center" vertical="center" wrapText="1"/>
    </xf>
    <xf numFmtId="166" fontId="8" fillId="0" borderId="4" xfId="2"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2" fontId="6" fillId="0" borderId="4" xfId="0" applyNumberFormat="1" applyFont="1" applyFill="1" applyBorder="1" applyAlignment="1">
      <alignment horizontal="center" vertical="center" wrapText="1"/>
    </xf>
    <xf numFmtId="0" fontId="3" fillId="8" borderId="15" xfId="3" applyFont="1" applyFill="1" applyBorder="1" applyAlignment="1">
      <alignment horizontal="center" vertical="center" wrapText="1"/>
    </xf>
    <xf numFmtId="167" fontId="3" fillId="8" borderId="4" xfId="2" applyNumberFormat="1" applyFont="1" applyFill="1" applyBorder="1" applyAlignment="1">
      <alignment horizontal="center" vertical="center" wrapText="1"/>
    </xf>
    <xf numFmtId="164" fontId="3" fillId="8" borderId="15" xfId="2" applyFont="1" applyFill="1" applyBorder="1" applyAlignment="1">
      <alignment horizontal="center" vertical="center" wrapText="1"/>
    </xf>
    <xf numFmtId="0" fontId="6" fillId="0" borderId="0" xfId="0" applyFont="1" applyAlignment="1">
      <alignment wrapText="1"/>
    </xf>
    <xf numFmtId="0" fontId="6" fillId="0" borderId="24" xfId="0" applyFont="1" applyBorder="1" applyAlignment="1">
      <alignment wrapText="1"/>
    </xf>
    <xf numFmtId="0" fontId="6" fillId="0" borderId="19" xfId="0" applyFont="1" applyBorder="1" applyAlignment="1">
      <alignment wrapText="1"/>
    </xf>
    <xf numFmtId="0" fontId="6" fillId="0" borderId="0" xfId="0" applyFont="1" applyBorder="1" applyAlignment="1">
      <alignment wrapText="1"/>
    </xf>
    <xf numFmtId="0" fontId="6" fillId="0" borderId="18" xfId="0" applyFont="1" applyBorder="1" applyAlignment="1">
      <alignment wrapText="1"/>
    </xf>
    <xf numFmtId="0" fontId="6" fillId="12" borderId="4" xfId="0" applyFont="1" applyFill="1" applyBorder="1" applyAlignment="1">
      <alignment horizontal="center" vertical="center" wrapText="1"/>
    </xf>
    <xf numFmtId="0" fontId="6" fillId="12" borderId="4" xfId="0" applyFont="1" applyFill="1" applyBorder="1" applyAlignment="1">
      <alignment horizontal="center" vertical="top" wrapText="1"/>
    </xf>
    <xf numFmtId="168" fontId="6" fillId="12" borderId="11" xfId="1"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0" fontId="6" fillId="0" borderId="0" xfId="0" applyFont="1" applyAlignment="1">
      <alignment horizontal="justify" vertical="center" wrapText="1"/>
    </xf>
    <xf numFmtId="0" fontId="6" fillId="0" borderId="0" xfId="0" applyFont="1" applyFill="1" applyAlignment="1">
      <alignment horizontal="justify" vertical="center" wrapText="1"/>
    </xf>
    <xf numFmtId="0" fontId="6" fillId="12" borderId="11" xfId="0" applyFont="1" applyFill="1" applyBorder="1" applyAlignment="1">
      <alignment horizontal="center" vertical="center" wrapText="1"/>
    </xf>
    <xf numFmtId="0" fontId="6" fillId="0" borderId="0" xfId="0" applyFont="1" applyFill="1" applyAlignment="1">
      <alignment wrapText="1"/>
    </xf>
    <xf numFmtId="0" fontId="6" fillId="12" borderId="14" xfId="0" applyFont="1" applyFill="1" applyBorder="1" applyAlignment="1">
      <alignment horizontal="center" vertical="top" wrapText="1"/>
    </xf>
    <xf numFmtId="14" fontId="6" fillId="0" borderId="4" xfId="0" applyNumberFormat="1" applyFont="1" applyFill="1" applyBorder="1" applyAlignment="1">
      <alignment wrapText="1"/>
    </xf>
    <xf numFmtId="0" fontId="6" fillId="0" borderId="4" xfId="0" applyFont="1" applyFill="1" applyBorder="1" applyAlignment="1">
      <alignment wrapText="1"/>
    </xf>
    <xf numFmtId="0" fontId="6" fillId="0" borderId="4" xfId="0" applyFont="1" applyFill="1" applyBorder="1" applyAlignment="1">
      <alignment horizontal="center" vertical="top" wrapText="1"/>
    </xf>
    <xf numFmtId="0" fontId="6" fillId="12" borderId="11" xfId="0" applyFont="1" applyFill="1" applyBorder="1" applyAlignment="1">
      <alignment vertical="top" wrapText="1"/>
    </xf>
    <xf numFmtId="168" fontId="6" fillId="0" borderId="0" xfId="0" applyNumberFormat="1" applyFont="1" applyAlignment="1">
      <alignment wrapText="1"/>
    </xf>
    <xf numFmtId="168" fontId="6" fillId="0" borderId="4" xfId="0" applyNumberFormat="1" applyFont="1" applyFill="1" applyBorder="1" applyAlignment="1">
      <alignment wrapText="1"/>
    </xf>
    <xf numFmtId="0" fontId="6" fillId="0" borderId="4" xfId="0" applyFont="1" applyBorder="1" applyAlignment="1">
      <alignment wrapText="1"/>
    </xf>
    <xf numFmtId="0" fontId="6" fillId="0" borderId="0" xfId="0" applyFont="1" applyFill="1" applyAlignment="1">
      <alignment vertical="top" wrapText="1"/>
    </xf>
    <xf numFmtId="0" fontId="6" fillId="0" borderId="0" xfId="0" applyFont="1" applyAlignment="1">
      <alignment vertical="top" wrapText="1"/>
    </xf>
    <xf numFmtId="0" fontId="6" fillId="0" borderId="14" xfId="0" applyFont="1" applyFill="1" applyBorder="1" applyAlignment="1">
      <alignment horizontal="center" vertical="center" wrapText="1"/>
    </xf>
    <xf numFmtId="170" fontId="6" fillId="0" borderId="4" xfId="0" applyNumberFormat="1" applyFont="1" applyFill="1" applyBorder="1" applyAlignment="1">
      <alignment horizontal="center" vertical="center" wrapText="1"/>
    </xf>
    <xf numFmtId="168" fontId="6" fillId="0" borderId="11" xfId="1" applyNumberFormat="1" applyFont="1" applyFill="1" applyBorder="1" applyAlignment="1">
      <alignment horizontal="center" vertical="center" wrapText="1"/>
    </xf>
    <xf numFmtId="0" fontId="6" fillId="0" borderId="4" xfId="0" applyFont="1" applyBorder="1" applyAlignment="1">
      <alignment vertical="top" wrapText="1"/>
    </xf>
    <xf numFmtId="168" fontId="6" fillId="0" borderId="0" xfId="1" applyNumberFormat="1" applyFont="1" applyAlignment="1">
      <alignment wrapText="1"/>
    </xf>
    <xf numFmtId="0" fontId="6" fillId="0" borderId="0" xfId="0" applyFont="1" applyFill="1" applyBorder="1" applyAlignment="1">
      <alignment wrapText="1"/>
    </xf>
    <xf numFmtId="168" fontId="6" fillId="0" borderId="0" xfId="0" applyNumberFormat="1" applyFont="1" applyBorder="1" applyAlignment="1">
      <alignment wrapText="1"/>
    </xf>
    <xf numFmtId="168" fontId="6" fillId="0" borderId="0" xfId="1" applyNumberFormat="1" applyFont="1" applyFill="1" applyBorder="1" applyAlignment="1">
      <alignment horizontal="center" vertical="center" wrapText="1"/>
    </xf>
    <xf numFmtId="168" fontId="6" fillId="0" borderId="0" xfId="1" applyNumberFormat="1" applyFont="1" applyFill="1" applyBorder="1" applyAlignment="1">
      <alignment horizontal="right" vertical="center" wrapText="1"/>
    </xf>
    <xf numFmtId="165" fontId="6" fillId="0" borderId="0" xfId="0" applyNumberFormat="1" applyFont="1" applyAlignment="1">
      <alignment wrapText="1"/>
    </xf>
    <xf numFmtId="0" fontId="6" fillId="0" borderId="4" xfId="6" applyFont="1" applyFill="1" applyBorder="1" applyAlignment="1">
      <alignment horizontal="center" vertical="center" wrapText="1"/>
    </xf>
    <xf numFmtId="168" fontId="6" fillId="0" borderId="4" xfId="1" applyNumberFormat="1" applyFont="1" applyFill="1" applyBorder="1" applyAlignment="1">
      <alignment horizontal="center" vertical="center" wrapText="1"/>
    </xf>
    <xf numFmtId="0" fontId="6" fillId="0" borderId="4" xfId="5" applyFont="1" applyFill="1" applyBorder="1" applyAlignment="1">
      <alignment horizontal="center" vertical="center" wrapText="1"/>
    </xf>
    <xf numFmtId="0" fontId="6" fillId="0" borderId="0" xfId="6" applyFont="1" applyFill="1" applyBorder="1" applyAlignment="1">
      <alignment horizontal="center" vertical="center" wrapText="1"/>
    </xf>
    <xf numFmtId="0" fontId="6" fillId="0" borderId="6" xfId="6" applyFont="1" applyFill="1" applyBorder="1" applyAlignment="1">
      <alignment horizontal="center" vertical="center" wrapText="1"/>
    </xf>
    <xf numFmtId="0" fontId="7" fillId="11" borderId="2" xfId="3" applyFont="1" applyFill="1" applyBorder="1" applyAlignment="1">
      <alignment horizontal="center" vertical="center" wrapText="1"/>
    </xf>
    <xf numFmtId="0" fontId="7" fillId="11" borderId="34" xfId="3" applyFont="1" applyFill="1" applyBorder="1" applyAlignment="1">
      <alignment horizontal="center" vertical="center" wrapText="1"/>
    </xf>
    <xf numFmtId="0" fontId="6" fillId="12" borderId="11" xfId="5" applyFont="1" applyFill="1" applyBorder="1" applyAlignment="1">
      <alignment horizontal="center" vertical="center" wrapText="1"/>
    </xf>
    <xf numFmtId="0" fontId="6" fillId="12" borderId="11" xfId="5" applyFont="1" applyFill="1" applyBorder="1" applyAlignment="1">
      <alignment horizontal="center" vertical="top" wrapText="1"/>
    </xf>
    <xf numFmtId="0" fontId="6" fillId="12" borderId="35" xfId="0" applyFont="1" applyFill="1" applyBorder="1" applyAlignment="1">
      <alignment horizontal="center" vertical="center" wrapText="1"/>
    </xf>
    <xf numFmtId="0" fontId="6" fillId="12" borderId="9" xfId="6" applyFont="1" applyFill="1" applyBorder="1" applyAlignment="1">
      <alignment horizontal="center" vertical="center" wrapText="1"/>
    </xf>
    <xf numFmtId="0" fontId="6" fillId="12" borderId="14" xfId="6" applyFont="1" applyFill="1" applyBorder="1" applyAlignment="1">
      <alignment horizontal="center" vertical="center" wrapText="1"/>
    </xf>
    <xf numFmtId="0" fontId="6" fillId="12" borderId="4" xfId="5" applyFont="1" applyFill="1" applyBorder="1" applyAlignment="1">
      <alignment horizontal="center" vertical="center" wrapText="1"/>
    </xf>
    <xf numFmtId="0" fontId="6" fillId="12" borderId="11" xfId="0" applyFont="1" applyFill="1" applyBorder="1" applyAlignment="1">
      <alignment horizontal="center" vertical="top" wrapText="1"/>
    </xf>
    <xf numFmtId="0" fontId="6" fillId="12" borderId="35" xfId="0" applyFont="1" applyFill="1" applyBorder="1" applyAlignment="1">
      <alignment horizontal="center" vertical="top" wrapText="1"/>
    </xf>
    <xf numFmtId="165" fontId="6" fillId="0" borderId="0" xfId="1" applyFont="1" applyAlignment="1">
      <alignment wrapText="1"/>
    </xf>
    <xf numFmtId="0" fontId="6" fillId="0" borderId="4" xfId="5" applyNumberFormat="1" applyFont="1" applyFill="1" applyBorder="1" applyAlignment="1">
      <alignment horizontal="center" vertical="center" wrapText="1"/>
    </xf>
    <xf numFmtId="0" fontId="6" fillId="0" borderId="8"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0" borderId="1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49" fontId="6" fillId="0" borderId="4" xfId="0" applyNumberFormat="1" applyFont="1" applyFill="1" applyBorder="1" applyAlignment="1">
      <alignment horizontal="center" vertical="center" wrapText="1"/>
    </xf>
    <xf numFmtId="0" fontId="5" fillId="0" borderId="0" xfId="0" applyFont="1" applyFill="1" applyBorder="1" applyAlignment="1">
      <alignment horizontal="center" vertical="top" wrapText="1"/>
    </xf>
    <xf numFmtId="0" fontId="5" fillId="0" borderId="0" xfId="0" applyFont="1" applyFill="1" applyBorder="1" applyAlignment="1">
      <alignment horizontal="center" vertical="center"/>
    </xf>
    <xf numFmtId="167" fontId="8" fillId="0" borderId="4" xfId="0" applyNumberFormat="1" applyFont="1" applyFill="1" applyBorder="1" applyAlignment="1">
      <alignment horizontal="center" vertical="center" wrapText="1"/>
    </xf>
    <xf numFmtId="0" fontId="8" fillId="0" borderId="0" xfId="0" applyFont="1" applyFill="1" applyBorder="1" applyAlignment="1">
      <alignment vertical="top" wrapText="1"/>
    </xf>
    <xf numFmtId="0" fontId="10" fillId="0" borderId="0" xfId="0" applyFont="1" applyBorder="1" applyAlignment="1">
      <alignment vertical="top" wrapText="1"/>
    </xf>
    <xf numFmtId="0" fontId="10" fillId="0" borderId="0" xfId="0" applyFont="1" applyFill="1" applyBorder="1" applyAlignment="1">
      <alignment vertical="top" wrapText="1"/>
    </xf>
    <xf numFmtId="16" fontId="10" fillId="0" borderId="0" xfId="0" applyNumberFormat="1" applyFont="1" applyBorder="1" applyAlignment="1">
      <alignment vertical="top" wrapText="1"/>
    </xf>
    <xf numFmtId="0" fontId="10" fillId="0" borderId="0" xfId="0" applyFont="1" applyBorder="1" applyAlignment="1">
      <alignment horizontal="center" vertical="top" wrapText="1"/>
    </xf>
    <xf numFmtId="0" fontId="8" fillId="0" borderId="0" xfId="0" applyFont="1" applyAlignment="1">
      <alignment vertical="top" wrapText="1"/>
    </xf>
    <xf numFmtId="164" fontId="8" fillId="0" borderId="0" xfId="2" applyFont="1" applyAlignment="1">
      <alignment vertical="top" wrapText="1"/>
    </xf>
    <xf numFmtId="0" fontId="8" fillId="0" borderId="0" xfId="0" applyFont="1" applyAlignment="1">
      <alignment horizontal="center" vertical="top" wrapText="1"/>
    </xf>
    <xf numFmtId="164" fontId="8" fillId="0" borderId="0" xfId="1" applyNumberFormat="1" applyFont="1" applyAlignment="1">
      <alignment vertical="top" wrapText="1"/>
    </xf>
    <xf numFmtId="167" fontId="8" fillId="0" borderId="0" xfId="2" applyNumberFormat="1" applyFont="1" applyAlignment="1">
      <alignment horizontal="center" vertical="top" wrapText="1"/>
    </xf>
    <xf numFmtId="0" fontId="8" fillId="0" borderId="0" xfId="0" applyFont="1" applyAlignment="1">
      <alignment wrapText="1"/>
    </xf>
    <xf numFmtId="164" fontId="6" fillId="0" borderId="0"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7" fontId="6" fillId="0" borderId="0" xfId="0" applyNumberFormat="1" applyFont="1" applyBorder="1" applyAlignment="1">
      <alignment horizontal="right" vertical="center"/>
    </xf>
    <xf numFmtId="0" fontId="6" fillId="0" borderId="4" xfId="7" applyFont="1" applyFill="1" applyBorder="1" applyAlignment="1">
      <alignment horizontal="center" vertical="center" wrapText="1"/>
    </xf>
    <xf numFmtId="164" fontId="6" fillId="0" borderId="4" xfId="2" applyNumberFormat="1" applyFont="1" applyFill="1" applyBorder="1" applyAlignment="1">
      <alignment horizontal="center" vertical="center" wrapText="1"/>
    </xf>
    <xf numFmtId="164" fontId="6" fillId="0" borderId="4" xfId="2" applyFont="1" applyFill="1" applyBorder="1" applyAlignment="1">
      <alignment horizontal="center" vertical="center" wrapText="1"/>
    </xf>
    <xf numFmtId="165" fontId="6" fillId="0" borderId="4" xfId="1" applyFont="1" applyFill="1" applyBorder="1" applyAlignment="1">
      <alignment horizontal="center" vertical="center" wrapText="1"/>
    </xf>
    <xf numFmtId="167" fontId="6" fillId="0" borderId="4" xfId="8"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0" fontId="6" fillId="13" borderId="4" xfId="0" applyFont="1" applyFill="1" applyBorder="1" applyAlignment="1">
      <alignment horizontal="center" vertical="center" wrapText="1"/>
    </xf>
    <xf numFmtId="14" fontId="8" fillId="13" borderId="4" xfId="0" applyNumberFormat="1" applyFont="1" applyFill="1" applyBorder="1" applyAlignment="1">
      <alignment horizontal="center" vertical="center"/>
    </xf>
    <xf numFmtId="0" fontId="8" fillId="0" borderId="5" xfId="0" applyFont="1" applyFill="1" applyBorder="1" applyAlignment="1">
      <alignment horizontal="center" vertical="center" wrapText="1"/>
    </xf>
    <xf numFmtId="14" fontId="8" fillId="0" borderId="4" xfId="0" applyNumberFormat="1" applyFont="1" applyFill="1" applyBorder="1" applyAlignment="1">
      <alignment horizontal="center" vertical="center"/>
    </xf>
    <xf numFmtId="0" fontId="8" fillId="13" borderId="4" xfId="0" applyFont="1" applyFill="1" applyBorder="1" applyAlignment="1">
      <alignment horizontal="center" vertical="center" wrapText="1"/>
    </xf>
    <xf numFmtId="14" fontId="6" fillId="13" borderId="4"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13" borderId="4" xfId="0" applyFont="1" applyFill="1" applyBorder="1" applyAlignment="1">
      <alignment horizontal="center" vertical="center"/>
    </xf>
    <xf numFmtId="14" fontId="8" fillId="13" borderId="4" xfId="0" applyNumberFormat="1" applyFont="1" applyFill="1" applyBorder="1" applyAlignment="1">
      <alignment horizontal="center" vertical="center" wrapText="1"/>
    </xf>
    <xf numFmtId="168" fontId="8" fillId="0" borderId="4" xfId="0" applyNumberFormat="1" applyFont="1" applyFill="1" applyBorder="1" applyAlignment="1">
      <alignment horizontal="center" vertical="center" wrapText="1"/>
    </xf>
    <xf numFmtId="14" fontId="6" fillId="13" borderId="4" xfId="0" applyNumberFormat="1" applyFont="1" applyFill="1" applyBorder="1" applyAlignment="1">
      <alignment horizontal="center" vertical="center"/>
    </xf>
    <xf numFmtId="14" fontId="10" fillId="13" borderId="4" xfId="0" applyNumberFormat="1" applyFont="1" applyFill="1" applyBorder="1" applyAlignment="1">
      <alignment horizontal="center" vertical="center"/>
    </xf>
    <xf numFmtId="0" fontId="6" fillId="13" borderId="11" xfId="0" applyFont="1" applyFill="1" applyBorder="1" applyAlignment="1">
      <alignment horizontal="center" vertical="center" wrapText="1"/>
    </xf>
    <xf numFmtId="0" fontId="8" fillId="0" borderId="0" xfId="0" applyFont="1" applyBorder="1" applyAlignment="1">
      <alignment wrapText="1"/>
    </xf>
    <xf numFmtId="0" fontId="5" fillId="0" borderId="0" xfId="0" applyFont="1" applyAlignment="1">
      <alignment horizontal="center" vertical="center" wrapText="1"/>
    </xf>
    <xf numFmtId="2" fontId="8" fillId="0" borderId="4" xfId="0" applyNumberFormat="1" applyFont="1" applyFill="1" applyBorder="1" applyAlignment="1">
      <alignment horizontal="center" vertical="center"/>
    </xf>
    <xf numFmtId="167" fontId="8" fillId="0" borderId="4" xfId="2" applyNumberFormat="1" applyFont="1" applyBorder="1" applyAlignment="1">
      <alignment horizontal="center" vertical="center" wrapText="1"/>
    </xf>
    <xf numFmtId="0" fontId="11" fillId="0" borderId="0" xfId="0" applyFont="1" applyAlignment="1">
      <alignment wrapText="1"/>
    </xf>
    <xf numFmtId="0" fontId="11" fillId="0" borderId="0" xfId="0" applyFont="1" applyAlignment="1">
      <alignment horizontal="center" vertical="center" wrapText="1"/>
    </xf>
    <xf numFmtId="166" fontId="11" fillId="0" borderId="0" xfId="0" applyNumberFormat="1" applyFont="1" applyAlignment="1">
      <alignment wrapText="1"/>
    </xf>
    <xf numFmtId="1" fontId="8" fillId="0" borderId="5"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0" xfId="0"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66" fontId="8" fillId="0" borderId="6" xfId="2" applyNumberFormat="1" applyFont="1" applyFill="1" applyBorder="1" applyAlignment="1">
      <alignment horizontal="center" vertical="center" wrapText="1"/>
    </xf>
    <xf numFmtId="3" fontId="8" fillId="0" borderId="4" xfId="2" applyNumberFormat="1" applyFont="1" applyFill="1" applyBorder="1" applyAlignment="1">
      <alignment horizontal="center" vertical="center" wrapText="1"/>
    </xf>
    <xf numFmtId="0" fontId="8" fillId="0" borderId="0" xfId="0" applyFont="1" applyAlignment="1">
      <alignment horizontal="left" vertical="top"/>
    </xf>
    <xf numFmtId="3" fontId="8" fillId="0" borderId="0" xfId="0" applyNumberFormat="1" applyFont="1" applyAlignment="1">
      <alignment horizontal="left" vertical="top"/>
    </xf>
    <xf numFmtId="0" fontId="8" fillId="5" borderId="0" xfId="0" applyFont="1" applyFill="1" applyAlignment="1">
      <alignment horizontal="left" vertical="top"/>
    </xf>
    <xf numFmtId="0" fontId="8" fillId="0" borderId="0" xfId="0" applyFont="1" applyFill="1" applyAlignment="1">
      <alignment horizontal="center" vertical="center" wrapText="1"/>
    </xf>
    <xf numFmtId="3" fontId="8" fillId="0" borderId="6" xfId="2" applyNumberFormat="1" applyFont="1" applyFill="1" applyBorder="1" applyAlignment="1">
      <alignment horizontal="center" vertical="center" wrapText="1"/>
    </xf>
    <xf numFmtId="0" fontId="8" fillId="0" borderId="0" xfId="0" applyFont="1" applyAlignment="1">
      <alignment horizontal="left" vertical="top" wrapText="1"/>
    </xf>
    <xf numFmtId="0" fontId="3" fillId="8" borderId="34" xfId="3" applyFont="1" applyFill="1" applyBorder="1" applyAlignment="1">
      <alignment horizontal="center" vertical="center" wrapText="1"/>
    </xf>
    <xf numFmtId="167" fontId="8" fillId="0" borderId="4" xfId="2" applyNumberFormat="1" applyFont="1" applyBorder="1" applyAlignment="1">
      <alignment horizontal="center" vertical="center"/>
    </xf>
    <xf numFmtId="0" fontId="8" fillId="3" borderId="0" xfId="0" applyFont="1" applyFill="1" applyAlignment="1">
      <alignment horizontal="left" vertical="top"/>
    </xf>
    <xf numFmtId="0" fontId="8" fillId="0" borderId="0" xfId="0" applyFont="1" applyAlignment="1"/>
    <xf numFmtId="0" fontId="8" fillId="0" borderId="0" xfId="0" applyFont="1" applyAlignment="1">
      <alignment horizontal="center" vertical="center"/>
    </xf>
    <xf numFmtId="167" fontId="8" fillId="0" borderId="0" xfId="2" applyNumberFormat="1" applyFont="1" applyAlignment="1"/>
    <xf numFmtId="170" fontId="8" fillId="0" borderId="4" xfId="0" applyNumberFormat="1" applyFont="1" applyFill="1" applyBorder="1" applyAlignment="1">
      <alignment horizontal="center" vertical="center" wrapText="1"/>
    </xf>
    <xf numFmtId="167" fontId="8" fillId="0" borderId="4" xfId="2" applyNumberFormat="1" applyFont="1" applyFill="1" applyBorder="1" applyAlignment="1">
      <alignment horizontal="center" vertical="center" wrapText="1"/>
    </xf>
    <xf numFmtId="0" fontId="8" fillId="0" borderId="4" xfId="0" applyFont="1" applyFill="1" applyBorder="1" applyAlignment="1">
      <alignment wrapText="1"/>
    </xf>
    <xf numFmtId="167" fontId="8" fillId="0" borderId="4" xfId="2" applyNumberFormat="1" applyFont="1" applyFill="1" applyBorder="1" applyAlignment="1">
      <alignment wrapText="1"/>
    </xf>
    <xf numFmtId="167" fontId="8" fillId="0" borderId="15" xfId="2" applyNumberFormat="1" applyFont="1" applyFill="1" applyBorder="1" applyAlignment="1">
      <alignment horizontal="center" vertical="center" wrapText="1"/>
    </xf>
    <xf numFmtId="0" fontId="6" fillId="0" borderId="0" xfId="0" applyFont="1" applyBorder="1" applyAlignment="1">
      <alignment horizontal="center" vertical="center" wrapText="1"/>
    </xf>
    <xf numFmtId="0" fontId="7" fillId="3" borderId="18" xfId="4" applyFont="1" applyFill="1" applyBorder="1" applyAlignment="1">
      <alignment horizontal="center" vertical="center" wrapText="1"/>
    </xf>
    <xf numFmtId="0" fontId="7" fillId="3" borderId="0" xfId="4" applyFont="1" applyFill="1" applyBorder="1" applyAlignment="1">
      <alignment horizontal="center" vertical="center" wrapText="1"/>
    </xf>
    <xf numFmtId="0" fontId="7" fillId="3" borderId="23" xfId="4" applyFont="1" applyFill="1" applyBorder="1" applyAlignment="1">
      <alignment horizontal="center" vertical="center" wrapText="1"/>
    </xf>
    <xf numFmtId="0" fontId="7" fillId="9" borderId="0" xfId="0" applyFont="1" applyFill="1" applyBorder="1" applyAlignment="1">
      <alignment horizontal="center" vertical="center" wrapText="1"/>
    </xf>
    <xf numFmtId="17" fontId="3" fillId="8" borderId="4" xfId="3"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8" borderId="2" xfId="3" applyFont="1" applyFill="1" applyBorder="1" applyAlignment="1">
      <alignment horizontal="center" vertical="center"/>
    </xf>
    <xf numFmtId="165" fontId="8" fillId="0" borderId="0" xfId="1" applyFont="1" applyFill="1" applyAlignment="1">
      <alignment horizontal="center" vertical="center" wrapText="1"/>
    </xf>
    <xf numFmtId="0" fontId="10" fillId="0" borderId="4" xfId="0" applyFont="1" applyFill="1" applyBorder="1" applyAlignment="1">
      <alignment horizontal="center" vertical="center" wrapText="1"/>
    </xf>
    <xf numFmtId="0" fontId="10" fillId="0" borderId="11" xfId="0" applyFont="1" applyFill="1" applyBorder="1" applyAlignment="1">
      <alignment horizontal="center" vertical="center" wrapText="1"/>
    </xf>
    <xf numFmtId="16" fontId="10" fillId="0" borderId="11"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 xfId="0" applyFont="1" applyFill="1" applyBorder="1" applyAlignment="1">
      <alignment horizontal="center" vertical="center" wrapText="1"/>
    </xf>
    <xf numFmtId="16" fontId="10" fillId="0" borderId="10" xfId="0" applyNumberFormat="1" applyFont="1" applyFill="1" applyBorder="1" applyAlignment="1">
      <alignment horizontal="center" vertical="center" wrapText="1"/>
    </xf>
    <xf numFmtId="4" fontId="6" fillId="0" borderId="4" xfId="0" applyNumberFormat="1" applyFont="1" applyFill="1" applyBorder="1" applyAlignment="1">
      <alignment horizontal="center" vertical="center" wrapText="1"/>
    </xf>
    <xf numFmtId="167" fontId="6" fillId="0" borderId="11" xfId="0" applyNumberFormat="1" applyFont="1" applyFill="1" applyBorder="1" applyAlignment="1">
      <alignment horizontal="center" vertical="center" wrapText="1"/>
    </xf>
    <xf numFmtId="167" fontId="6" fillId="0" borderId="10"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8" fillId="13" borderId="11" xfId="0" applyFont="1" applyFill="1" applyBorder="1" applyAlignment="1">
      <alignment horizontal="center" vertical="center" wrapText="1"/>
    </xf>
    <xf numFmtId="170" fontId="8" fillId="0" borderId="0" xfId="0" applyNumberFormat="1" applyFont="1" applyAlignment="1">
      <alignment horizontal="left" vertical="top"/>
    </xf>
    <xf numFmtId="0" fontId="8" fillId="14" borderId="0" xfId="0" applyFont="1" applyFill="1" applyAlignment="1">
      <alignment horizontal="left" vertical="top"/>
    </xf>
    <xf numFmtId="0" fontId="8" fillId="5" borderId="4" xfId="0" applyFont="1" applyFill="1" applyBorder="1" applyAlignment="1">
      <alignment horizontal="center" vertical="center" wrapText="1"/>
    </xf>
    <xf numFmtId="0" fontId="14" fillId="0" borderId="0" xfId="0" applyFont="1" applyFill="1"/>
    <xf numFmtId="1" fontId="8" fillId="0" borderId="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8" fillId="0" borderId="0" xfId="0" applyFont="1" applyFill="1"/>
    <xf numFmtId="171" fontId="6" fillId="0" borderId="4" xfId="0" applyNumberFormat="1" applyFont="1" applyFill="1" applyBorder="1" applyAlignment="1">
      <alignment horizontal="center" vertical="center" wrapText="1"/>
    </xf>
    <xf numFmtId="172" fontId="6" fillId="0" borderId="4" xfId="0" applyNumberFormat="1" applyFont="1" applyFill="1" applyBorder="1" applyAlignment="1">
      <alignment horizontal="center" vertical="center" wrapText="1"/>
    </xf>
    <xf numFmtId="172" fontId="6" fillId="0" borderId="6" xfId="0" applyNumberFormat="1" applyFont="1" applyFill="1" applyBorder="1" applyAlignment="1">
      <alignment horizontal="center" vertical="center" wrapText="1"/>
    </xf>
    <xf numFmtId="172" fontId="6" fillId="0" borderId="4" xfId="6" applyNumberFormat="1" applyFont="1" applyFill="1" applyBorder="1" applyAlignment="1">
      <alignment horizontal="center" vertical="center" wrapText="1"/>
    </xf>
    <xf numFmtId="171" fontId="6" fillId="0" borderId="6"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171" fontId="7" fillId="0" borderId="6" xfId="0" applyNumberFormat="1" applyFont="1" applyFill="1" applyBorder="1" applyAlignment="1">
      <alignment horizontal="center" vertical="center" wrapText="1"/>
    </xf>
    <xf numFmtId="172" fontId="6" fillId="0" borderId="6" xfId="6"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2" fontId="6" fillId="0" borderId="15" xfId="0" applyNumberFormat="1" applyFont="1" applyFill="1" applyBorder="1" applyAlignment="1">
      <alignment horizontal="center" vertical="center" wrapText="1"/>
    </xf>
    <xf numFmtId="0" fontId="6" fillId="0" borderId="15" xfId="0" applyNumberFormat="1" applyFont="1" applyFill="1" applyBorder="1" applyAlignment="1">
      <alignment horizontal="center" vertical="center" wrapText="1"/>
    </xf>
    <xf numFmtId="167" fontId="6" fillId="0" borderId="15" xfId="2" applyNumberFormat="1" applyFont="1" applyFill="1" applyBorder="1" applyAlignment="1">
      <alignment horizontal="center" vertical="center" wrapText="1"/>
    </xf>
    <xf numFmtId="168" fontId="6" fillId="0" borderId="4" xfId="9" applyNumberFormat="1" applyFont="1" applyFill="1" applyBorder="1" applyAlignment="1">
      <alignment horizontal="center" vertical="center" wrapText="1"/>
    </xf>
    <xf numFmtId="171" fontId="6" fillId="0" borderId="37" xfId="0" applyNumberFormat="1" applyFont="1" applyFill="1" applyBorder="1" applyAlignment="1">
      <alignment horizontal="center" vertical="center" wrapText="1"/>
    </xf>
    <xf numFmtId="0" fontId="6" fillId="0" borderId="37" xfId="0" applyFont="1" applyFill="1" applyBorder="1" applyAlignment="1">
      <alignment horizontal="center" vertical="center" wrapText="1"/>
    </xf>
    <xf numFmtId="172" fontId="6" fillId="0" borderId="37" xfId="6" applyNumberFormat="1" applyFont="1" applyFill="1" applyBorder="1" applyAlignment="1">
      <alignment horizontal="center" vertical="center" wrapText="1"/>
    </xf>
    <xf numFmtId="0" fontId="6" fillId="0" borderId="37" xfId="0" applyNumberFormat="1" applyFont="1" applyFill="1" applyBorder="1" applyAlignment="1">
      <alignment horizontal="center" vertical="center" wrapText="1"/>
    </xf>
    <xf numFmtId="167" fontId="6" fillId="0" borderId="37" xfId="2" applyNumberFormat="1" applyFont="1" applyFill="1" applyBorder="1" applyAlignment="1">
      <alignment horizontal="center" vertical="center" wrapText="1"/>
    </xf>
    <xf numFmtId="0" fontId="7" fillId="0" borderId="4" xfId="6" applyFont="1" applyFill="1" applyBorder="1" applyAlignment="1">
      <alignment horizontal="center" vertical="center" wrapText="1"/>
    </xf>
    <xf numFmtId="171" fontId="7" fillId="0" borderId="4" xfId="0" applyNumberFormat="1" applyFont="1" applyFill="1" applyBorder="1" applyAlignment="1">
      <alignment horizontal="center" vertical="center" wrapText="1"/>
    </xf>
    <xf numFmtId="172" fontId="6" fillId="0" borderId="15" xfId="6" applyNumberFormat="1" applyFont="1" applyFill="1" applyBorder="1" applyAlignment="1">
      <alignment horizontal="center" vertical="center" wrapText="1"/>
    </xf>
    <xf numFmtId="167" fontId="6" fillId="0" borderId="4" xfId="2" applyNumberFormat="1" applyFont="1" applyFill="1" applyBorder="1" applyAlignment="1">
      <alignment horizontal="center" vertical="center"/>
    </xf>
    <xf numFmtId="0" fontId="6" fillId="0" borderId="4" xfId="9" applyNumberFormat="1" applyFont="1" applyFill="1" applyBorder="1" applyAlignment="1">
      <alignment horizontal="center" vertical="center" wrapText="1"/>
    </xf>
    <xf numFmtId="0" fontId="6" fillId="0" borderId="6" xfId="9" applyNumberFormat="1" applyFont="1" applyFill="1" applyBorder="1" applyAlignment="1">
      <alignment horizontal="center" vertical="center" wrapText="1"/>
    </xf>
    <xf numFmtId="173" fontId="6" fillId="0" borderId="4" xfId="9" applyNumberFormat="1" applyFont="1" applyFill="1" applyBorder="1" applyAlignment="1">
      <alignment horizontal="center" vertical="center" wrapText="1"/>
    </xf>
    <xf numFmtId="166" fontId="6" fillId="0" borderId="4" xfId="0" applyNumberFormat="1" applyFont="1" applyFill="1" applyBorder="1" applyAlignment="1">
      <alignment horizontal="center" vertical="center" wrapText="1"/>
    </xf>
    <xf numFmtId="166" fontId="6" fillId="0" borderId="6" xfId="0" applyNumberFormat="1" applyFont="1" applyFill="1" applyBorder="1" applyAlignment="1">
      <alignment horizontal="center" vertical="center" wrapText="1"/>
    </xf>
    <xf numFmtId="173" fontId="6" fillId="0" borderId="6" xfId="9" applyNumberFormat="1" applyFont="1" applyFill="1" applyBorder="1" applyAlignment="1">
      <alignment horizontal="center" vertical="center" wrapText="1"/>
    </xf>
    <xf numFmtId="173" fontId="6" fillId="0" borderId="15" xfId="9" applyNumberFormat="1" applyFont="1" applyFill="1" applyBorder="1" applyAlignment="1">
      <alignment horizontal="center" vertical="center" wrapText="1"/>
    </xf>
    <xf numFmtId="0" fontId="6" fillId="0" borderId="15" xfId="9" applyNumberFormat="1" applyFont="1" applyFill="1" applyBorder="1" applyAlignment="1">
      <alignment horizontal="center" vertical="center" wrapText="1"/>
    </xf>
    <xf numFmtId="0" fontId="3" fillId="8" borderId="36" xfId="3" applyFont="1" applyFill="1" applyBorder="1" applyAlignment="1">
      <alignment horizontal="center" vertical="center" wrapText="1"/>
    </xf>
    <xf numFmtId="0" fontId="3" fillId="8" borderId="37" xfId="3"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0" xfId="0" applyFont="1" applyFill="1" applyAlignment="1">
      <alignment horizontal="center" vertical="center"/>
    </xf>
    <xf numFmtId="174" fontId="8" fillId="0" borderId="0" xfId="2" applyNumberFormat="1" applyFont="1" applyFill="1" applyBorder="1" applyAlignment="1">
      <alignment horizontal="center" vertical="center"/>
    </xf>
    <xf numFmtId="17" fontId="8"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174" fontId="8" fillId="0" borderId="0" xfId="0" applyNumberFormat="1" applyFont="1" applyFill="1" applyBorder="1" applyAlignment="1">
      <alignment horizontal="center" vertical="center" wrapText="1"/>
    </xf>
    <xf numFmtId="166" fontId="8" fillId="0" borderId="0" xfId="0" applyNumberFormat="1" applyFont="1" applyAlignment="1">
      <alignment wrapText="1"/>
    </xf>
    <xf numFmtId="0" fontId="3" fillId="8" borderId="38" xfId="3" applyFont="1" applyFill="1" applyBorder="1" applyAlignment="1">
      <alignment horizontal="center" vertical="center" wrapText="1"/>
    </xf>
    <xf numFmtId="0" fontId="3" fillId="8" borderId="36" xfId="3" applyFont="1" applyFill="1" applyBorder="1" applyAlignment="1">
      <alignment horizontal="center" vertical="center"/>
    </xf>
    <xf numFmtId="0" fontId="3" fillId="8" borderId="34" xfId="3" applyFont="1" applyFill="1" applyBorder="1" applyAlignment="1">
      <alignment horizontal="center" vertical="center"/>
    </xf>
    <xf numFmtId="0" fontId="17" fillId="3" borderId="18" xfId="4" applyFont="1" applyFill="1" applyBorder="1" applyAlignment="1">
      <alignment horizontal="center" vertical="center" wrapText="1"/>
    </xf>
    <xf numFmtId="0" fontId="0" fillId="0" borderId="0" xfId="0" applyAlignment="1">
      <alignment wrapText="1"/>
    </xf>
    <xf numFmtId="0" fontId="17" fillId="3" borderId="0" xfId="4" applyFont="1" applyFill="1" applyBorder="1" applyAlignment="1">
      <alignment horizontal="center" vertical="center" wrapText="1"/>
    </xf>
    <xf numFmtId="0" fontId="17" fillId="3" borderId="23" xfId="4" applyFont="1" applyFill="1" applyBorder="1" applyAlignment="1">
      <alignment horizontal="center" vertical="center" wrapText="1"/>
    </xf>
    <xf numFmtId="0" fontId="0" fillId="0" borderId="24" xfId="0" applyBorder="1" applyAlignment="1">
      <alignment wrapText="1"/>
    </xf>
    <xf numFmtId="0" fontId="0" fillId="0" borderId="18" xfId="0" applyBorder="1" applyAlignment="1">
      <alignment wrapText="1"/>
    </xf>
    <xf numFmtId="0" fontId="22" fillId="0" borderId="0" xfId="0" applyFont="1" applyBorder="1" applyAlignment="1">
      <alignment vertical="center" wrapText="1"/>
    </xf>
    <xf numFmtId="0" fontId="22" fillId="0" borderId="19" xfId="0" applyFont="1" applyBorder="1" applyAlignment="1">
      <alignment vertical="center" wrapText="1"/>
    </xf>
    <xf numFmtId="0" fontId="0" fillId="0" borderId="0" xfId="0" applyBorder="1" applyAlignment="1">
      <alignment wrapText="1"/>
    </xf>
    <xf numFmtId="0" fontId="2" fillId="8" borderId="0" xfId="0" applyFont="1" applyFill="1" applyAlignment="1">
      <alignment horizontal="center" vertical="center" wrapText="1"/>
    </xf>
    <xf numFmtId="174" fontId="6" fillId="0" borderId="4" xfId="2"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74" fontId="6" fillId="0" borderId="4" xfId="0" applyNumberFormat="1" applyFont="1" applyFill="1" applyBorder="1" applyAlignment="1">
      <alignment horizontal="center" vertical="center" wrapText="1"/>
    </xf>
    <xf numFmtId="175" fontId="3" fillId="8" borderId="4" xfId="2" applyNumberFormat="1" applyFont="1" applyFill="1" applyBorder="1" applyAlignment="1">
      <alignment horizontal="center" vertical="center" wrapText="1"/>
    </xf>
    <xf numFmtId="175" fontId="8" fillId="0" borderId="4" xfId="2" applyNumberFormat="1" applyFont="1" applyFill="1" applyBorder="1" applyAlignment="1">
      <alignment horizontal="center" vertical="center" wrapText="1"/>
    </xf>
    <xf numFmtId="175" fontId="8" fillId="0" borderId="0" xfId="2" applyNumberFormat="1" applyFont="1" applyAlignment="1">
      <alignment wrapText="1"/>
    </xf>
    <xf numFmtId="1" fontId="8" fillId="3" borderId="4" xfId="1" applyNumberFormat="1" applyFont="1" applyFill="1" applyBorder="1" applyAlignment="1">
      <alignment horizontal="center" vertical="center" wrapText="1"/>
    </xf>
    <xf numFmtId="0" fontId="8" fillId="0" borderId="0" xfId="0" applyFont="1" applyAlignment="1">
      <alignment horizontal="justify" vertical="center"/>
    </xf>
    <xf numFmtId="0" fontId="8" fillId="0" borderId="0" xfId="0" applyFont="1" applyFill="1" applyAlignment="1">
      <alignment horizontal="justify" vertical="center"/>
    </xf>
    <xf numFmtId="164" fontId="8" fillId="0" borderId="0" xfId="2" applyFont="1" applyFill="1" applyAlignment="1">
      <alignment horizontal="justify" vertical="center"/>
    </xf>
    <xf numFmtId="0" fontId="8" fillId="3" borderId="0" xfId="0" applyFont="1" applyFill="1" applyAlignment="1">
      <alignment horizontal="justify" vertical="center"/>
    </xf>
    <xf numFmtId="167" fontId="8" fillId="0" borderId="0" xfId="0" applyNumberFormat="1" applyFont="1" applyAlignment="1">
      <alignment wrapText="1"/>
    </xf>
    <xf numFmtId="0" fontId="8" fillId="0" borderId="0" xfId="0" applyFont="1" applyAlignment="1">
      <alignment horizontal="left"/>
    </xf>
    <xf numFmtId="0" fontId="8" fillId="0" borderId="0" xfId="0" applyFont="1" applyBorder="1" applyAlignment="1"/>
    <xf numFmtId="17" fontId="8" fillId="0" borderId="0" xfId="0" applyNumberFormat="1" applyFont="1"/>
    <xf numFmtId="167" fontId="8" fillId="0" borderId="0" xfId="2" applyNumberFormat="1" applyFont="1"/>
    <xf numFmtId="0" fontId="8" fillId="0" borderId="0" xfId="0" applyFont="1" applyBorder="1" applyAlignment="1">
      <alignment horizontal="left" wrapText="1"/>
    </xf>
    <xf numFmtId="164" fontId="8" fillId="0" borderId="0" xfId="0" applyNumberFormat="1" applyFont="1" applyBorder="1" applyAlignment="1">
      <alignment wrapText="1"/>
    </xf>
    <xf numFmtId="17" fontId="8"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3" fontId="8" fillId="0" borderId="4" xfId="0" applyNumberFormat="1" applyFont="1" applyFill="1" applyBorder="1" applyAlignment="1">
      <alignment horizontal="center" vertical="center" wrapText="1"/>
    </xf>
    <xf numFmtId="3" fontId="8" fillId="0" borderId="4" xfId="0" applyNumberFormat="1" applyFont="1" applyBorder="1" applyAlignment="1">
      <alignment horizontal="center" vertical="center" wrapText="1"/>
    </xf>
    <xf numFmtId="0" fontId="3" fillId="15" borderId="34" xfId="3" applyFont="1" applyFill="1" applyBorder="1" applyAlignment="1">
      <alignment horizontal="center" vertical="center" wrapText="1"/>
    </xf>
    <xf numFmtId="0" fontId="3" fillId="15" borderId="36" xfId="3" applyFont="1" applyFill="1" applyBorder="1" applyAlignment="1">
      <alignment horizontal="center" vertical="center" wrapText="1"/>
    </xf>
    <xf numFmtId="0" fontId="3" fillId="15" borderId="2" xfId="3" applyFont="1" applyFill="1" applyBorder="1" applyAlignment="1">
      <alignment horizontal="center" vertical="center" wrapText="1"/>
    </xf>
    <xf numFmtId="0" fontId="3" fillId="15" borderId="3" xfId="3" applyFont="1" applyFill="1" applyBorder="1" applyAlignment="1">
      <alignment horizontal="center" vertical="center" wrapText="1"/>
    </xf>
    <xf numFmtId="0" fontId="3" fillId="15" borderId="4" xfId="3" applyFont="1" applyFill="1" applyBorder="1" applyAlignment="1">
      <alignment horizontal="center" vertical="center" wrapText="1"/>
    </xf>
    <xf numFmtId="0" fontId="0" fillId="0" borderId="0" xfId="0" applyAlignment="1"/>
    <xf numFmtId="17" fontId="3" fillId="15" borderId="4" xfId="3" applyNumberFormat="1" applyFont="1" applyFill="1" applyBorder="1" applyAlignment="1">
      <alignment horizontal="center" vertical="center" wrapText="1"/>
    </xf>
    <xf numFmtId="167" fontId="3" fillId="15" borderId="4" xfId="2" applyNumberFormat="1" applyFont="1" applyFill="1" applyBorder="1" applyAlignment="1">
      <alignment horizontal="center" vertical="center" wrapText="1"/>
    </xf>
    <xf numFmtId="0" fontId="3" fillId="15" borderId="36" xfId="3" applyFont="1" applyFill="1" applyBorder="1" applyAlignment="1">
      <alignment vertical="center" wrapText="1"/>
    </xf>
    <xf numFmtId="0" fontId="3" fillId="15" borderId="15" xfId="3" applyFont="1" applyFill="1" applyBorder="1" applyAlignment="1">
      <alignment horizontal="center" vertical="center" wrapText="1"/>
    </xf>
    <xf numFmtId="164" fontId="3" fillId="15" borderId="15" xfId="1" applyNumberFormat="1" applyFont="1" applyFill="1" applyBorder="1" applyAlignment="1">
      <alignment horizontal="center" vertical="center" wrapText="1"/>
    </xf>
    <xf numFmtId="167" fontId="3" fillId="15" borderId="15" xfId="2" applyNumberFormat="1" applyFont="1" applyFill="1" applyBorder="1" applyAlignment="1">
      <alignment horizontal="center" vertical="center" wrapText="1"/>
    </xf>
    <xf numFmtId="0" fontId="14" fillId="15" borderId="4" xfId="3" applyFont="1" applyFill="1" applyBorder="1" applyAlignment="1">
      <alignment horizontal="center" vertical="center" wrapText="1"/>
    </xf>
    <xf numFmtId="1" fontId="14" fillId="15" borderId="4" xfId="3" applyNumberFormat="1" applyFont="1" applyFill="1" applyBorder="1" applyAlignment="1">
      <alignment horizontal="center" vertical="center" wrapText="1"/>
    </xf>
    <xf numFmtId="164" fontId="14" fillId="15" borderId="4" xfId="2" applyFont="1" applyFill="1" applyBorder="1" applyAlignment="1">
      <alignment horizontal="center" vertical="center" wrapText="1"/>
    </xf>
    <xf numFmtId="174" fontId="22" fillId="0" borderId="28" xfId="2" applyNumberFormat="1" applyFont="1" applyFill="1" applyBorder="1" applyAlignment="1">
      <alignment horizontal="center" vertical="center" wrapText="1"/>
    </xf>
    <xf numFmtId="174" fontId="22" fillId="0" borderId="14" xfId="2" applyNumberFormat="1" applyFont="1" applyFill="1" applyBorder="1" applyAlignment="1">
      <alignment horizontal="center" vertical="center" wrapText="1"/>
    </xf>
    <xf numFmtId="174" fontId="22" fillId="0" borderId="29" xfId="2" applyNumberFormat="1" applyFont="1" applyFill="1" applyBorder="1" applyAlignment="1">
      <alignment horizontal="center" vertical="center" wrapText="1"/>
    </xf>
    <xf numFmtId="0" fontId="16" fillId="8" borderId="21"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6" fillId="8" borderId="22" xfId="0" applyFont="1" applyFill="1" applyBorder="1" applyAlignment="1">
      <alignment horizontal="center" vertical="center" wrapText="1"/>
    </xf>
    <xf numFmtId="14" fontId="22" fillId="0" borderId="21" xfId="0" applyNumberFormat="1" applyFont="1" applyBorder="1" applyAlignment="1">
      <alignment horizontal="center" vertical="center" wrapText="1"/>
    </xf>
    <xf numFmtId="14" fontId="22" fillId="0" borderId="23" xfId="0" applyNumberFormat="1" applyFont="1" applyBorder="1" applyAlignment="1">
      <alignment horizontal="center" vertical="center" wrapText="1"/>
    </xf>
    <xf numFmtId="14" fontId="22" fillId="0" borderId="22" xfId="0" applyNumberFormat="1" applyFont="1" applyBorder="1" applyAlignment="1">
      <alignment horizontal="center" vertical="center" wrapText="1"/>
    </xf>
    <xf numFmtId="0" fontId="0" fillId="0" borderId="40" xfId="0" applyBorder="1" applyAlignment="1">
      <alignment horizontal="center" wrapText="1"/>
    </xf>
    <xf numFmtId="0" fontId="0" fillId="0" borderId="24" xfId="0" applyBorder="1" applyAlignment="1">
      <alignment horizontal="center" wrapText="1"/>
    </xf>
    <xf numFmtId="0" fontId="0" fillId="0" borderId="39" xfId="0" applyBorder="1" applyAlignment="1">
      <alignment horizontal="center" wrapText="1"/>
    </xf>
    <xf numFmtId="0" fontId="16" fillId="8" borderId="32" xfId="0" applyFont="1" applyFill="1" applyBorder="1" applyAlignment="1">
      <alignment horizontal="center" vertical="center" wrapText="1"/>
    </xf>
    <xf numFmtId="0" fontId="16" fillId="8" borderId="12"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6" fillId="8" borderId="30" xfId="0" applyFont="1" applyFill="1" applyBorder="1" applyAlignment="1">
      <alignment horizontal="center" vertical="center" wrapText="1"/>
    </xf>
    <xf numFmtId="0" fontId="16" fillId="8" borderId="13"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23" fillId="0" borderId="32"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1"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2" xfId="0" applyFont="1" applyBorder="1" applyAlignment="1">
      <alignment horizontal="center" vertical="center" wrapText="1"/>
    </xf>
    <xf numFmtId="0" fontId="16" fillId="8" borderId="28" xfId="0" applyFont="1" applyFill="1" applyBorder="1" applyAlignment="1">
      <alignment horizontal="center" vertical="center" wrapText="1"/>
    </xf>
    <xf numFmtId="0" fontId="16" fillId="8" borderId="14" xfId="0" applyFont="1" applyFill="1" applyBorder="1" applyAlignment="1">
      <alignment horizontal="center" vertical="center" wrapText="1"/>
    </xf>
    <xf numFmtId="0" fontId="16" fillId="8" borderId="29" xfId="0"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29" xfId="0" applyFont="1" applyBorder="1" applyAlignment="1">
      <alignment horizontal="center" vertical="center" wrapText="1"/>
    </xf>
    <xf numFmtId="174" fontId="22" fillId="0" borderId="28" xfId="2" applyNumberFormat="1" applyFont="1" applyBorder="1" applyAlignment="1">
      <alignment horizontal="center" vertical="center" wrapText="1"/>
    </xf>
    <xf numFmtId="174" fontId="22" fillId="0" borderId="14" xfId="2" applyNumberFormat="1" applyFont="1" applyBorder="1" applyAlignment="1">
      <alignment horizontal="center" vertical="center" wrapText="1"/>
    </xf>
    <xf numFmtId="174" fontId="22" fillId="0" borderId="29" xfId="2" applyNumberFormat="1" applyFont="1" applyBorder="1" applyAlignment="1">
      <alignment horizontal="center" vertical="center" wrapText="1"/>
    </xf>
    <xf numFmtId="0" fontId="17" fillId="3" borderId="16"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21" xfId="4" applyFont="1" applyFill="1" applyBorder="1" applyAlignment="1">
      <alignment horizontal="center" vertical="center" wrapText="1"/>
    </xf>
    <xf numFmtId="0" fontId="17" fillId="3" borderId="22" xfId="4" applyFont="1" applyFill="1" applyBorder="1" applyAlignment="1">
      <alignment horizontal="center" vertical="center" wrapText="1"/>
    </xf>
    <xf numFmtId="0" fontId="18" fillId="3" borderId="18" xfId="4" applyFont="1" applyFill="1" applyBorder="1" applyAlignment="1">
      <alignment horizontal="center" vertical="center" wrapText="1"/>
    </xf>
    <xf numFmtId="0" fontId="18" fillId="3" borderId="0" xfId="4" applyFont="1" applyFill="1" applyBorder="1" applyAlignment="1">
      <alignment horizontal="center" vertical="center" wrapText="1"/>
    </xf>
    <xf numFmtId="0" fontId="19" fillId="3" borderId="0" xfId="4" applyFont="1" applyFill="1" applyBorder="1" applyAlignment="1">
      <alignment horizontal="center" vertical="center" wrapText="1"/>
    </xf>
    <xf numFmtId="0" fontId="20" fillId="3" borderId="23" xfId="4" applyFont="1" applyFill="1" applyBorder="1" applyAlignment="1">
      <alignment horizontal="center" vertical="center" wrapText="1"/>
    </xf>
    <xf numFmtId="0" fontId="27" fillId="8" borderId="16" xfId="0" applyFont="1" applyFill="1" applyBorder="1" applyAlignment="1">
      <alignment horizontal="center" vertical="center" wrapText="1"/>
    </xf>
    <xf numFmtId="0" fontId="27" fillId="8" borderId="18"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9" xfId="0" applyFont="1" applyBorder="1" applyAlignment="1">
      <alignment horizontal="center" vertical="center" wrapText="1"/>
    </xf>
    <xf numFmtId="0" fontId="7" fillId="10" borderId="25" xfId="0" applyFont="1" applyFill="1" applyBorder="1" applyAlignment="1">
      <alignment horizontal="center" vertical="center" wrapText="1"/>
    </xf>
    <xf numFmtId="0" fontId="7" fillId="10" borderId="26"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7" fillId="10" borderId="28"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29" xfId="0"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7" fillId="10" borderId="30"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31"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31" xfId="0" applyFont="1" applyBorder="1" applyAlignment="1">
      <alignment horizontal="center" vertical="center" wrapText="1"/>
    </xf>
    <xf numFmtId="0" fontId="7" fillId="3" borderId="16" xfId="4" applyFont="1" applyFill="1" applyBorder="1" applyAlignment="1">
      <alignment horizontal="center" vertical="center" wrapText="1"/>
    </xf>
    <xf numFmtId="0" fontId="7" fillId="3" borderId="17" xfId="4" applyFont="1" applyFill="1" applyBorder="1" applyAlignment="1">
      <alignment horizontal="center" vertical="center" wrapText="1"/>
    </xf>
    <xf numFmtId="0" fontId="7" fillId="3" borderId="19" xfId="4" applyFont="1" applyFill="1" applyBorder="1" applyAlignment="1">
      <alignment horizontal="center" vertical="center" wrapText="1"/>
    </xf>
    <xf numFmtId="0" fontId="7" fillId="3" borderId="20" xfId="4" applyFont="1" applyFill="1" applyBorder="1" applyAlignment="1">
      <alignment horizontal="center" vertical="center" wrapText="1"/>
    </xf>
    <xf numFmtId="0" fontId="7" fillId="3" borderId="21" xfId="4" applyFont="1" applyFill="1" applyBorder="1" applyAlignment="1">
      <alignment horizontal="center" vertical="center" wrapText="1"/>
    </xf>
    <xf numFmtId="0" fontId="7" fillId="3" borderId="22" xfId="4" applyFont="1" applyFill="1" applyBorder="1" applyAlignment="1">
      <alignment horizontal="center" vertical="center" wrapText="1"/>
    </xf>
    <xf numFmtId="0" fontId="7" fillId="3" borderId="18" xfId="4" applyFont="1" applyFill="1" applyBorder="1" applyAlignment="1">
      <alignment horizontal="center" vertical="center" wrapText="1"/>
    </xf>
    <xf numFmtId="0" fontId="7" fillId="3" borderId="0" xfId="4" applyFont="1" applyFill="1" applyBorder="1" applyAlignment="1">
      <alignment horizontal="center" vertical="center" wrapText="1"/>
    </xf>
    <xf numFmtId="0" fontId="7" fillId="3" borderId="23" xfId="4"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9" borderId="21" xfId="0" applyFont="1" applyFill="1" applyBorder="1" applyAlignment="1">
      <alignment horizontal="center" vertical="center" wrapText="1"/>
    </xf>
    <xf numFmtId="0" fontId="7" fillId="9" borderId="23" xfId="0" applyFont="1" applyFill="1" applyBorder="1" applyAlignment="1">
      <alignment horizontal="center" vertical="center" wrapText="1"/>
    </xf>
    <xf numFmtId="164" fontId="6" fillId="0" borderId="28" xfId="2" applyFont="1" applyBorder="1" applyAlignment="1">
      <alignment horizontal="right" vertical="center" wrapText="1"/>
    </xf>
    <xf numFmtId="164" fontId="6" fillId="0" borderId="14" xfId="2" applyFont="1" applyBorder="1" applyAlignment="1">
      <alignment horizontal="right" vertical="center" wrapText="1"/>
    </xf>
    <xf numFmtId="164" fontId="6" fillId="0" borderId="29" xfId="2" applyFont="1" applyBorder="1" applyAlignment="1">
      <alignment horizontal="right" vertical="center" wrapText="1"/>
    </xf>
    <xf numFmtId="0" fontId="7" fillId="10" borderId="21"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22" xfId="0" applyFont="1" applyFill="1" applyBorder="1" applyAlignment="1">
      <alignment horizontal="center" vertical="center" wrapText="1"/>
    </xf>
    <xf numFmtId="14" fontId="6" fillId="0" borderId="21" xfId="0" applyNumberFormat="1" applyFont="1" applyBorder="1" applyAlignment="1">
      <alignment horizontal="center" vertical="center" wrapText="1"/>
    </xf>
    <xf numFmtId="14" fontId="6" fillId="0" borderId="23" xfId="0" applyNumberFormat="1" applyFont="1" applyBorder="1" applyAlignment="1">
      <alignment horizontal="center" vertical="center" wrapText="1"/>
    </xf>
    <xf numFmtId="14" fontId="6" fillId="0" borderId="22" xfId="0" applyNumberFormat="1" applyFont="1" applyBorder="1" applyAlignment="1">
      <alignment horizontal="center" vertical="center" wrapText="1"/>
    </xf>
    <xf numFmtId="0" fontId="7" fillId="9" borderId="19" xfId="0" applyFont="1" applyFill="1" applyBorder="1" applyAlignment="1">
      <alignment horizontal="center" vertical="center" wrapText="1"/>
    </xf>
    <xf numFmtId="0" fontId="7" fillId="9" borderId="0"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33" xfId="0" applyFont="1" applyFill="1" applyBorder="1" applyAlignment="1">
      <alignment horizontal="center" vertical="center" wrapText="1"/>
    </xf>
    <xf numFmtId="0" fontId="6" fillId="0" borderId="32" xfId="0" applyFont="1" applyBorder="1" applyAlignment="1">
      <alignment horizontal="center" wrapText="1"/>
    </xf>
    <xf numFmtId="0" fontId="6" fillId="0" borderId="12" xfId="0" applyFont="1" applyBorder="1" applyAlignment="1">
      <alignment horizontal="center" wrapText="1"/>
    </xf>
    <xf numFmtId="0" fontId="6" fillId="0" borderId="33" xfId="0" applyFont="1" applyBorder="1" applyAlignment="1">
      <alignment horizontal="center" wrapText="1"/>
    </xf>
    <xf numFmtId="0" fontId="6" fillId="0" borderId="30" xfId="0" applyFont="1" applyBorder="1" applyAlignment="1">
      <alignment horizontal="center" wrapText="1"/>
    </xf>
    <xf numFmtId="0" fontId="6" fillId="0" borderId="13" xfId="0" applyFont="1" applyBorder="1" applyAlignment="1">
      <alignment horizontal="center" wrapText="1"/>
    </xf>
    <xf numFmtId="0" fontId="6" fillId="0" borderId="31" xfId="0" applyFont="1" applyBorder="1" applyAlignment="1">
      <alignment horizontal="center" wrapText="1"/>
    </xf>
    <xf numFmtId="164" fontId="6" fillId="0" borderId="28" xfId="2" applyNumberFormat="1" applyFont="1" applyBorder="1" applyAlignment="1">
      <alignment horizontal="right" vertical="center" wrapText="1"/>
    </xf>
    <xf numFmtId="164" fontId="6" fillId="0" borderId="14" xfId="2" applyNumberFormat="1" applyFont="1" applyBorder="1" applyAlignment="1">
      <alignment horizontal="right" vertical="center" wrapText="1"/>
    </xf>
    <xf numFmtId="164" fontId="6" fillId="0" borderId="29" xfId="2" applyNumberFormat="1" applyFont="1" applyBorder="1" applyAlignment="1">
      <alignment horizontal="right" vertical="center" wrapText="1"/>
    </xf>
  </cellXfs>
  <cellStyles count="10">
    <cellStyle name="Énfasis1" xfId="3" builtinId="29"/>
    <cellStyle name="Millares" xfId="1" builtinId="3"/>
    <cellStyle name="Millares 2" xfId="9" xr:uid="{00000000-0005-0000-0000-000002000000}"/>
    <cellStyle name="Moneda" xfId="2" builtinId="4"/>
    <cellStyle name="Moneda 6" xfId="8" xr:uid="{00000000-0005-0000-0000-000004000000}"/>
    <cellStyle name="Normal" xfId="0" builtinId="0"/>
    <cellStyle name="Normal 2" xfId="6" xr:uid="{00000000-0005-0000-0000-000006000000}"/>
    <cellStyle name="Normal 3 2" xfId="4" xr:uid="{00000000-0005-0000-0000-000007000000}"/>
    <cellStyle name="Normal 6 2" xfId="5" xr:uid="{00000000-0005-0000-0000-000008000000}"/>
    <cellStyle name="Normal_Plan Contratacion 2010 DPSIA Proyecto 568  FEBRERO 10" xfId="7" xr:uid="{00000000-0005-0000-0000-000009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190500</xdr:rowOff>
    </xdr:from>
    <xdr:to>
      <xdr:col>2</xdr:col>
      <xdr:colOff>447675</xdr:colOff>
      <xdr:row>3</xdr:row>
      <xdr:rowOff>266700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190500"/>
          <a:ext cx="14573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abSelected="1" zoomScale="50" zoomScaleNormal="50" workbookViewId="0">
      <pane xSplit="4" ySplit="8" topLeftCell="E17" activePane="bottomRight" state="frozen"/>
      <selection pane="topRight" activeCell="E1" sqref="E1"/>
      <selection pane="bottomLeft" activeCell="A9" sqref="A9"/>
      <selection pane="bottomRight" activeCell="N35" sqref="N35"/>
    </sheetView>
  </sheetViews>
  <sheetFormatPr baseColWidth="10" defaultRowHeight="15" x14ac:dyDescent="0.25"/>
  <cols>
    <col min="4" max="4" width="1.7109375" customWidth="1"/>
    <col min="14" max="14" width="97" customWidth="1"/>
    <col min="15" max="15" width="3.28515625" customWidth="1"/>
    <col min="21" max="21" width="15.42578125" customWidth="1"/>
    <col min="260" max="260" width="1.7109375" customWidth="1"/>
    <col min="270" max="270" width="97" customWidth="1"/>
    <col min="271" max="271" width="3.28515625" customWidth="1"/>
    <col min="277" max="277" width="15.42578125" customWidth="1"/>
    <col min="516" max="516" width="1.7109375" customWidth="1"/>
    <col min="526" max="526" width="97" customWidth="1"/>
    <col min="527" max="527" width="3.28515625" customWidth="1"/>
    <col min="533" max="533" width="15.42578125" customWidth="1"/>
    <col min="772" max="772" width="1.7109375" customWidth="1"/>
    <col min="782" max="782" width="97" customWidth="1"/>
    <col min="783" max="783" width="3.28515625" customWidth="1"/>
    <col min="789" max="789" width="15.42578125" customWidth="1"/>
    <col min="1028" max="1028" width="1.7109375" customWidth="1"/>
    <col min="1038" max="1038" width="97" customWidth="1"/>
    <col min="1039" max="1039" width="3.28515625" customWidth="1"/>
    <col min="1045" max="1045" width="15.42578125" customWidth="1"/>
    <col min="1284" max="1284" width="1.7109375" customWidth="1"/>
    <col min="1294" max="1294" width="97" customWidth="1"/>
    <col min="1295" max="1295" width="3.28515625" customWidth="1"/>
    <col min="1301" max="1301" width="15.42578125" customWidth="1"/>
    <col min="1540" max="1540" width="1.7109375" customWidth="1"/>
    <col min="1550" max="1550" width="97" customWidth="1"/>
    <col min="1551" max="1551" width="3.28515625" customWidth="1"/>
    <col min="1557" max="1557" width="15.42578125" customWidth="1"/>
    <col min="1796" max="1796" width="1.7109375" customWidth="1"/>
    <col min="1806" max="1806" width="97" customWidth="1"/>
    <col min="1807" max="1807" width="3.28515625" customWidth="1"/>
    <col min="1813" max="1813" width="15.42578125" customWidth="1"/>
    <col min="2052" max="2052" width="1.7109375" customWidth="1"/>
    <col min="2062" max="2062" width="97" customWidth="1"/>
    <col min="2063" max="2063" width="3.28515625" customWidth="1"/>
    <col min="2069" max="2069" width="15.42578125" customWidth="1"/>
    <col min="2308" max="2308" width="1.7109375" customWidth="1"/>
    <col min="2318" max="2318" width="97" customWidth="1"/>
    <col min="2319" max="2319" width="3.28515625" customWidth="1"/>
    <col min="2325" max="2325" width="15.42578125" customWidth="1"/>
    <col min="2564" max="2564" width="1.7109375" customWidth="1"/>
    <col min="2574" max="2574" width="97" customWidth="1"/>
    <col min="2575" max="2575" width="3.28515625" customWidth="1"/>
    <col min="2581" max="2581" width="15.42578125" customWidth="1"/>
    <col min="2820" max="2820" width="1.7109375" customWidth="1"/>
    <col min="2830" max="2830" width="97" customWidth="1"/>
    <col min="2831" max="2831" width="3.28515625" customWidth="1"/>
    <col min="2837" max="2837" width="15.42578125" customWidth="1"/>
    <col min="3076" max="3076" width="1.7109375" customWidth="1"/>
    <col min="3086" max="3086" width="97" customWidth="1"/>
    <col min="3087" max="3087" width="3.28515625" customWidth="1"/>
    <col min="3093" max="3093" width="15.42578125" customWidth="1"/>
    <col min="3332" max="3332" width="1.7109375" customWidth="1"/>
    <col min="3342" max="3342" width="97" customWidth="1"/>
    <col min="3343" max="3343" width="3.28515625" customWidth="1"/>
    <col min="3349" max="3349" width="15.42578125" customWidth="1"/>
    <col min="3588" max="3588" width="1.7109375" customWidth="1"/>
    <col min="3598" max="3598" width="97" customWidth="1"/>
    <col min="3599" max="3599" width="3.28515625" customWidth="1"/>
    <col min="3605" max="3605" width="15.42578125" customWidth="1"/>
    <col min="3844" max="3844" width="1.7109375" customWidth="1"/>
    <col min="3854" max="3854" width="97" customWidth="1"/>
    <col min="3855" max="3855" width="3.28515625" customWidth="1"/>
    <col min="3861" max="3861" width="15.42578125" customWidth="1"/>
    <col min="4100" max="4100" width="1.7109375" customWidth="1"/>
    <col min="4110" max="4110" width="97" customWidth="1"/>
    <col min="4111" max="4111" width="3.28515625" customWidth="1"/>
    <col min="4117" max="4117" width="15.42578125" customWidth="1"/>
    <col min="4356" max="4356" width="1.7109375" customWidth="1"/>
    <col min="4366" max="4366" width="97" customWidth="1"/>
    <col min="4367" max="4367" width="3.28515625" customWidth="1"/>
    <col min="4373" max="4373" width="15.42578125" customWidth="1"/>
    <col min="4612" max="4612" width="1.7109375" customWidth="1"/>
    <col min="4622" max="4622" width="97" customWidth="1"/>
    <col min="4623" max="4623" width="3.28515625" customWidth="1"/>
    <col min="4629" max="4629" width="15.42578125" customWidth="1"/>
    <col min="4868" max="4868" width="1.7109375" customWidth="1"/>
    <col min="4878" max="4878" width="97" customWidth="1"/>
    <col min="4879" max="4879" width="3.28515625" customWidth="1"/>
    <col min="4885" max="4885" width="15.42578125" customWidth="1"/>
    <col min="5124" max="5124" width="1.7109375" customWidth="1"/>
    <col min="5134" max="5134" width="97" customWidth="1"/>
    <col min="5135" max="5135" width="3.28515625" customWidth="1"/>
    <col min="5141" max="5141" width="15.42578125" customWidth="1"/>
    <col min="5380" max="5380" width="1.7109375" customWidth="1"/>
    <col min="5390" max="5390" width="97" customWidth="1"/>
    <col min="5391" max="5391" width="3.28515625" customWidth="1"/>
    <col min="5397" max="5397" width="15.42578125" customWidth="1"/>
    <col min="5636" max="5636" width="1.7109375" customWidth="1"/>
    <col min="5646" max="5646" width="97" customWidth="1"/>
    <col min="5647" max="5647" width="3.28515625" customWidth="1"/>
    <col min="5653" max="5653" width="15.42578125" customWidth="1"/>
    <col min="5892" max="5892" width="1.7109375" customWidth="1"/>
    <col min="5902" max="5902" width="97" customWidth="1"/>
    <col min="5903" max="5903" width="3.28515625" customWidth="1"/>
    <col min="5909" max="5909" width="15.42578125" customWidth="1"/>
    <col min="6148" max="6148" width="1.7109375" customWidth="1"/>
    <col min="6158" max="6158" width="97" customWidth="1"/>
    <col min="6159" max="6159" width="3.28515625" customWidth="1"/>
    <col min="6165" max="6165" width="15.42578125" customWidth="1"/>
    <col min="6404" max="6404" width="1.7109375" customWidth="1"/>
    <col min="6414" max="6414" width="97" customWidth="1"/>
    <col min="6415" max="6415" width="3.28515625" customWidth="1"/>
    <col min="6421" max="6421" width="15.42578125" customWidth="1"/>
    <col min="6660" max="6660" width="1.7109375" customWidth="1"/>
    <col min="6670" max="6670" width="97" customWidth="1"/>
    <col min="6671" max="6671" width="3.28515625" customWidth="1"/>
    <col min="6677" max="6677" width="15.42578125" customWidth="1"/>
    <col min="6916" max="6916" width="1.7109375" customWidth="1"/>
    <col min="6926" max="6926" width="97" customWidth="1"/>
    <col min="6927" max="6927" width="3.28515625" customWidth="1"/>
    <col min="6933" max="6933" width="15.42578125" customWidth="1"/>
    <col min="7172" max="7172" width="1.7109375" customWidth="1"/>
    <col min="7182" max="7182" width="97" customWidth="1"/>
    <col min="7183" max="7183" width="3.28515625" customWidth="1"/>
    <col min="7189" max="7189" width="15.42578125" customWidth="1"/>
    <col min="7428" max="7428" width="1.7109375" customWidth="1"/>
    <col min="7438" max="7438" width="97" customWidth="1"/>
    <col min="7439" max="7439" width="3.28515625" customWidth="1"/>
    <col min="7445" max="7445" width="15.42578125" customWidth="1"/>
    <col min="7684" max="7684" width="1.7109375" customWidth="1"/>
    <col min="7694" max="7694" width="97" customWidth="1"/>
    <col min="7695" max="7695" width="3.28515625" customWidth="1"/>
    <col min="7701" max="7701" width="15.42578125" customWidth="1"/>
    <col min="7940" max="7940" width="1.7109375" customWidth="1"/>
    <col min="7950" max="7950" width="97" customWidth="1"/>
    <col min="7951" max="7951" width="3.28515625" customWidth="1"/>
    <col min="7957" max="7957" width="15.42578125" customWidth="1"/>
    <col min="8196" max="8196" width="1.7109375" customWidth="1"/>
    <col min="8206" max="8206" width="97" customWidth="1"/>
    <col min="8207" max="8207" width="3.28515625" customWidth="1"/>
    <col min="8213" max="8213" width="15.42578125" customWidth="1"/>
    <col min="8452" max="8452" width="1.7109375" customWidth="1"/>
    <col min="8462" max="8462" width="97" customWidth="1"/>
    <col min="8463" max="8463" width="3.28515625" customWidth="1"/>
    <col min="8469" max="8469" width="15.42578125" customWidth="1"/>
    <col min="8708" max="8708" width="1.7109375" customWidth="1"/>
    <col min="8718" max="8718" width="97" customWidth="1"/>
    <col min="8719" max="8719" width="3.28515625" customWidth="1"/>
    <col min="8725" max="8725" width="15.42578125" customWidth="1"/>
    <col min="8964" max="8964" width="1.7109375" customWidth="1"/>
    <col min="8974" max="8974" width="97" customWidth="1"/>
    <col min="8975" max="8975" width="3.28515625" customWidth="1"/>
    <col min="8981" max="8981" width="15.42578125" customWidth="1"/>
    <col min="9220" max="9220" width="1.7109375" customWidth="1"/>
    <col min="9230" max="9230" width="97" customWidth="1"/>
    <col min="9231" max="9231" width="3.28515625" customWidth="1"/>
    <col min="9237" max="9237" width="15.42578125" customWidth="1"/>
    <col min="9476" max="9476" width="1.7109375" customWidth="1"/>
    <col min="9486" max="9486" width="97" customWidth="1"/>
    <col min="9487" max="9487" width="3.28515625" customWidth="1"/>
    <col min="9493" max="9493" width="15.42578125" customWidth="1"/>
    <col min="9732" max="9732" width="1.7109375" customWidth="1"/>
    <col min="9742" max="9742" width="97" customWidth="1"/>
    <col min="9743" max="9743" width="3.28515625" customWidth="1"/>
    <col min="9749" max="9749" width="15.42578125" customWidth="1"/>
    <col min="9988" max="9988" width="1.7109375" customWidth="1"/>
    <col min="9998" max="9998" width="97" customWidth="1"/>
    <col min="9999" max="9999" width="3.28515625" customWidth="1"/>
    <col min="10005" max="10005" width="15.42578125" customWidth="1"/>
    <col min="10244" max="10244" width="1.7109375" customWidth="1"/>
    <col min="10254" max="10254" width="97" customWidth="1"/>
    <col min="10255" max="10255" width="3.28515625" customWidth="1"/>
    <col min="10261" max="10261" width="15.42578125" customWidth="1"/>
    <col min="10500" max="10500" width="1.7109375" customWidth="1"/>
    <col min="10510" max="10510" width="97" customWidth="1"/>
    <col min="10511" max="10511" width="3.28515625" customWidth="1"/>
    <col min="10517" max="10517" width="15.42578125" customWidth="1"/>
    <col min="10756" max="10756" width="1.7109375" customWidth="1"/>
    <col min="10766" max="10766" width="97" customWidth="1"/>
    <col min="10767" max="10767" width="3.28515625" customWidth="1"/>
    <col min="10773" max="10773" width="15.42578125" customWidth="1"/>
    <col min="11012" max="11012" width="1.7109375" customWidth="1"/>
    <col min="11022" max="11022" width="97" customWidth="1"/>
    <col min="11023" max="11023" width="3.28515625" customWidth="1"/>
    <col min="11029" max="11029" width="15.42578125" customWidth="1"/>
    <col min="11268" max="11268" width="1.7109375" customWidth="1"/>
    <col min="11278" max="11278" width="97" customWidth="1"/>
    <col min="11279" max="11279" width="3.28515625" customWidth="1"/>
    <col min="11285" max="11285" width="15.42578125" customWidth="1"/>
    <col min="11524" max="11524" width="1.7109375" customWidth="1"/>
    <col min="11534" max="11534" width="97" customWidth="1"/>
    <col min="11535" max="11535" width="3.28515625" customWidth="1"/>
    <col min="11541" max="11541" width="15.42578125" customWidth="1"/>
    <col min="11780" max="11780" width="1.7109375" customWidth="1"/>
    <col min="11790" max="11790" width="97" customWidth="1"/>
    <col min="11791" max="11791" width="3.28515625" customWidth="1"/>
    <col min="11797" max="11797" width="15.42578125" customWidth="1"/>
    <col min="12036" max="12036" width="1.7109375" customWidth="1"/>
    <col min="12046" max="12046" width="97" customWidth="1"/>
    <col min="12047" max="12047" width="3.28515625" customWidth="1"/>
    <col min="12053" max="12053" width="15.42578125" customWidth="1"/>
    <col min="12292" max="12292" width="1.7109375" customWidth="1"/>
    <col min="12302" max="12302" width="97" customWidth="1"/>
    <col min="12303" max="12303" width="3.28515625" customWidth="1"/>
    <col min="12309" max="12309" width="15.42578125" customWidth="1"/>
    <col min="12548" max="12548" width="1.7109375" customWidth="1"/>
    <col min="12558" max="12558" width="97" customWidth="1"/>
    <col min="12559" max="12559" width="3.28515625" customWidth="1"/>
    <col min="12565" max="12565" width="15.42578125" customWidth="1"/>
    <col min="12804" max="12804" width="1.7109375" customWidth="1"/>
    <col min="12814" max="12814" width="97" customWidth="1"/>
    <col min="12815" max="12815" width="3.28515625" customWidth="1"/>
    <col min="12821" max="12821" width="15.42578125" customWidth="1"/>
    <col min="13060" max="13060" width="1.7109375" customWidth="1"/>
    <col min="13070" max="13070" width="97" customWidth="1"/>
    <col min="13071" max="13071" width="3.28515625" customWidth="1"/>
    <col min="13077" max="13077" width="15.42578125" customWidth="1"/>
    <col min="13316" max="13316" width="1.7109375" customWidth="1"/>
    <col min="13326" max="13326" width="97" customWidth="1"/>
    <col min="13327" max="13327" width="3.28515625" customWidth="1"/>
    <col min="13333" max="13333" width="15.42578125" customWidth="1"/>
    <col min="13572" max="13572" width="1.7109375" customWidth="1"/>
    <col min="13582" max="13582" width="97" customWidth="1"/>
    <col min="13583" max="13583" width="3.28515625" customWidth="1"/>
    <col min="13589" max="13589" width="15.42578125" customWidth="1"/>
    <col min="13828" max="13828" width="1.7109375" customWidth="1"/>
    <col min="13838" max="13838" width="97" customWidth="1"/>
    <col min="13839" max="13839" width="3.28515625" customWidth="1"/>
    <col min="13845" max="13845" width="15.42578125" customWidth="1"/>
    <col min="14084" max="14084" width="1.7109375" customWidth="1"/>
    <col min="14094" max="14094" width="97" customWidth="1"/>
    <col min="14095" max="14095" width="3.28515625" customWidth="1"/>
    <col min="14101" max="14101" width="15.42578125" customWidth="1"/>
    <col min="14340" max="14340" width="1.7109375" customWidth="1"/>
    <col min="14350" max="14350" width="97" customWidth="1"/>
    <col min="14351" max="14351" width="3.28515625" customWidth="1"/>
    <col min="14357" max="14357" width="15.42578125" customWidth="1"/>
    <col min="14596" max="14596" width="1.7109375" customWidth="1"/>
    <col min="14606" max="14606" width="97" customWidth="1"/>
    <col min="14607" max="14607" width="3.28515625" customWidth="1"/>
    <col min="14613" max="14613" width="15.42578125" customWidth="1"/>
    <col min="14852" max="14852" width="1.7109375" customWidth="1"/>
    <col min="14862" max="14862" width="97" customWidth="1"/>
    <col min="14863" max="14863" width="3.28515625" customWidth="1"/>
    <col min="14869" max="14869" width="15.42578125" customWidth="1"/>
    <col min="15108" max="15108" width="1.7109375" customWidth="1"/>
    <col min="15118" max="15118" width="97" customWidth="1"/>
    <col min="15119" max="15119" width="3.28515625" customWidth="1"/>
    <col min="15125" max="15125" width="15.42578125" customWidth="1"/>
    <col min="15364" max="15364" width="1.7109375" customWidth="1"/>
    <col min="15374" max="15374" width="97" customWidth="1"/>
    <col min="15375" max="15375" width="3.28515625" customWidth="1"/>
    <col min="15381" max="15381" width="15.42578125" customWidth="1"/>
    <col min="15620" max="15620" width="1.7109375" customWidth="1"/>
    <col min="15630" max="15630" width="97" customWidth="1"/>
    <col min="15631" max="15631" width="3.28515625" customWidth="1"/>
    <col min="15637" max="15637" width="15.42578125" customWidth="1"/>
    <col min="15876" max="15876" width="1.7109375" customWidth="1"/>
    <col min="15886" max="15886" width="97" customWidth="1"/>
    <col min="15887" max="15887" width="3.28515625" customWidth="1"/>
    <col min="15893" max="15893" width="15.42578125" customWidth="1"/>
    <col min="16132" max="16132" width="1.7109375" customWidth="1"/>
    <col min="16142" max="16142" width="97" customWidth="1"/>
    <col min="16143" max="16143" width="3.28515625" customWidth="1"/>
    <col min="16149" max="16149" width="15.42578125" customWidth="1"/>
  </cols>
  <sheetData>
    <row r="1" spans="1:21" s="249" customFormat="1" ht="33" customHeight="1" x14ac:dyDescent="0.25">
      <c r="A1" s="338"/>
      <c r="B1" s="339"/>
      <c r="C1" s="248"/>
      <c r="D1" s="344" t="s">
        <v>203</v>
      </c>
      <c r="E1" s="344"/>
      <c r="F1" s="344"/>
      <c r="G1" s="344"/>
      <c r="H1" s="344"/>
      <c r="I1" s="344"/>
      <c r="J1" s="344"/>
      <c r="K1" s="344"/>
      <c r="L1" s="344"/>
      <c r="M1" s="344"/>
      <c r="N1" s="344"/>
      <c r="O1" s="344"/>
      <c r="P1" s="344"/>
      <c r="Q1" s="344"/>
      <c r="R1" s="344"/>
      <c r="S1" s="344"/>
      <c r="T1" s="344"/>
      <c r="U1" s="344"/>
    </row>
    <row r="2" spans="1:21" s="249" customFormat="1" ht="12.75" customHeight="1" x14ac:dyDescent="0.25">
      <c r="A2" s="340"/>
      <c r="B2" s="341"/>
      <c r="C2" s="250"/>
      <c r="D2" s="345"/>
      <c r="E2" s="345"/>
      <c r="F2" s="345"/>
      <c r="G2" s="345"/>
      <c r="H2" s="345"/>
      <c r="I2" s="345"/>
      <c r="J2" s="345"/>
      <c r="K2" s="345"/>
      <c r="L2" s="345"/>
      <c r="M2" s="345"/>
      <c r="N2" s="345"/>
      <c r="O2" s="345"/>
      <c r="P2" s="345"/>
      <c r="Q2" s="345"/>
      <c r="R2" s="345"/>
      <c r="S2" s="345"/>
      <c r="T2" s="345"/>
      <c r="U2" s="345"/>
    </row>
    <row r="3" spans="1:21" s="249" customFormat="1" ht="24" customHeight="1" x14ac:dyDescent="0.25">
      <c r="A3" s="340"/>
      <c r="B3" s="341"/>
      <c r="C3" s="250"/>
      <c r="D3" s="346" t="s">
        <v>204</v>
      </c>
      <c r="E3" s="346" t="s">
        <v>422</v>
      </c>
      <c r="F3" s="346"/>
      <c r="G3" s="346"/>
      <c r="H3" s="346"/>
      <c r="I3" s="346"/>
      <c r="J3" s="346"/>
      <c r="K3" s="346"/>
      <c r="L3" s="346"/>
      <c r="M3" s="346"/>
      <c r="N3" s="346"/>
      <c r="O3" s="346"/>
      <c r="P3" s="346"/>
      <c r="Q3" s="346"/>
      <c r="R3" s="346"/>
      <c r="S3" s="346"/>
      <c r="T3" s="346"/>
      <c r="U3" s="346"/>
    </row>
    <row r="4" spans="1:21" s="249" customFormat="1" ht="32.25" customHeight="1" thickBot="1" x14ac:dyDescent="0.3">
      <c r="A4" s="342"/>
      <c r="B4" s="343"/>
      <c r="C4" s="251"/>
      <c r="D4" s="347" t="s">
        <v>2607</v>
      </c>
      <c r="E4" s="347"/>
      <c r="F4" s="347"/>
      <c r="G4" s="347"/>
      <c r="H4" s="347"/>
      <c r="I4" s="347"/>
      <c r="J4" s="347"/>
      <c r="K4" s="347"/>
      <c r="L4" s="347"/>
      <c r="M4" s="347"/>
      <c r="N4" s="347"/>
      <c r="O4" s="347"/>
      <c r="P4" s="347"/>
      <c r="Q4" s="347"/>
      <c r="R4" s="347"/>
      <c r="S4" s="347"/>
      <c r="T4" s="347"/>
      <c r="U4" s="347"/>
    </row>
    <row r="5" spans="1:21" s="249" customFormat="1" ht="7.5" customHeight="1" thickBot="1" x14ac:dyDescent="0.3"/>
    <row r="6" spans="1:21" s="249" customFormat="1" x14ac:dyDescent="0.25">
      <c r="A6" s="348" t="s">
        <v>205</v>
      </c>
      <c r="B6" s="349"/>
      <c r="C6" s="349"/>
      <c r="D6" s="349"/>
      <c r="E6" s="349"/>
      <c r="F6" s="349"/>
      <c r="G6" s="349"/>
      <c r="H6" s="349"/>
      <c r="I6" s="349"/>
      <c r="J6" s="349"/>
      <c r="K6" s="349"/>
      <c r="L6" s="349"/>
      <c r="M6" s="349"/>
      <c r="N6" s="349"/>
      <c r="O6" s="349"/>
      <c r="P6" s="349"/>
      <c r="Q6" s="349"/>
      <c r="R6" s="349"/>
      <c r="S6" s="349"/>
      <c r="T6" s="349"/>
      <c r="U6" s="349"/>
    </row>
    <row r="7" spans="1:21" s="249" customFormat="1" ht="15.75" thickBot="1" x14ac:dyDescent="0.3">
      <c r="A7" s="350"/>
      <c r="B7" s="351"/>
      <c r="C7" s="351"/>
      <c r="D7" s="351"/>
      <c r="E7" s="351"/>
      <c r="F7" s="351"/>
      <c r="G7" s="351"/>
      <c r="H7" s="351"/>
      <c r="I7" s="351"/>
      <c r="J7" s="351"/>
      <c r="K7" s="351"/>
      <c r="L7" s="351"/>
      <c r="M7" s="351"/>
      <c r="N7" s="351"/>
      <c r="O7" s="351"/>
      <c r="P7" s="351"/>
      <c r="Q7" s="351"/>
      <c r="R7" s="351"/>
      <c r="S7" s="351"/>
      <c r="T7" s="351"/>
      <c r="U7" s="351"/>
    </row>
    <row r="8" spans="1:21" s="249" customFormat="1" ht="7.5" customHeight="1" thickBot="1" x14ac:dyDescent="0.3">
      <c r="A8" s="257"/>
      <c r="B8" s="257"/>
      <c r="C8" s="257"/>
      <c r="D8" s="257"/>
      <c r="L8" s="252"/>
      <c r="O8" s="253"/>
    </row>
    <row r="9" spans="1:21" s="249" customFormat="1" ht="31.5" customHeight="1" x14ac:dyDescent="0.25">
      <c r="A9" s="352" t="s">
        <v>206</v>
      </c>
      <c r="B9" s="353"/>
      <c r="C9" s="353"/>
      <c r="D9" s="354"/>
      <c r="E9" s="355" t="s">
        <v>207</v>
      </c>
      <c r="F9" s="356"/>
      <c r="G9" s="356"/>
      <c r="H9" s="356"/>
      <c r="I9" s="356"/>
      <c r="J9" s="356"/>
      <c r="K9" s="356"/>
      <c r="L9" s="356"/>
      <c r="M9" s="356"/>
      <c r="N9" s="357"/>
      <c r="O9" s="254"/>
      <c r="P9" s="320" t="s">
        <v>208</v>
      </c>
      <c r="Q9" s="321"/>
      <c r="R9" s="321"/>
      <c r="S9" s="321"/>
      <c r="T9" s="321"/>
      <c r="U9" s="322"/>
    </row>
    <row r="10" spans="1:21" s="249" customFormat="1" ht="31.5" customHeight="1" x14ac:dyDescent="0.25">
      <c r="A10" s="329" t="s">
        <v>2608</v>
      </c>
      <c r="B10" s="330"/>
      <c r="C10" s="330"/>
      <c r="D10" s="331"/>
      <c r="E10" s="332" t="s">
        <v>424</v>
      </c>
      <c r="F10" s="333"/>
      <c r="G10" s="333"/>
      <c r="H10" s="333"/>
      <c r="I10" s="333"/>
      <c r="J10" s="333"/>
      <c r="K10" s="333"/>
      <c r="L10" s="333"/>
      <c r="M10" s="333"/>
      <c r="N10" s="334"/>
      <c r="O10" s="254"/>
      <c r="P10" s="323"/>
      <c r="Q10" s="324"/>
      <c r="R10" s="324"/>
      <c r="S10" s="324"/>
      <c r="T10" s="324"/>
      <c r="U10" s="325"/>
    </row>
    <row r="11" spans="1:21" s="249" customFormat="1" ht="31.5" customHeight="1" x14ac:dyDescent="0.25">
      <c r="A11" s="329" t="s">
        <v>210</v>
      </c>
      <c r="B11" s="330"/>
      <c r="C11" s="330"/>
      <c r="D11" s="331"/>
      <c r="E11" s="332" t="s">
        <v>211</v>
      </c>
      <c r="F11" s="333"/>
      <c r="G11" s="333"/>
      <c r="H11" s="333"/>
      <c r="I11" s="333"/>
      <c r="J11" s="333"/>
      <c r="K11" s="333"/>
      <c r="L11" s="333"/>
      <c r="M11" s="333"/>
      <c r="N11" s="334"/>
      <c r="O11" s="254"/>
      <c r="P11" s="323"/>
      <c r="Q11" s="324"/>
      <c r="R11" s="324"/>
      <c r="S11" s="324"/>
      <c r="T11" s="324"/>
      <c r="U11" s="325"/>
    </row>
    <row r="12" spans="1:21" s="249" customFormat="1" ht="31.5" customHeight="1" x14ac:dyDescent="0.25">
      <c r="A12" s="329" t="s">
        <v>212</v>
      </c>
      <c r="B12" s="330"/>
      <c r="C12" s="330"/>
      <c r="D12" s="331"/>
      <c r="E12" s="332" t="s">
        <v>213</v>
      </c>
      <c r="F12" s="333"/>
      <c r="G12" s="333"/>
      <c r="H12" s="333"/>
      <c r="I12" s="333"/>
      <c r="J12" s="333"/>
      <c r="K12" s="333"/>
      <c r="L12" s="333"/>
      <c r="M12" s="333"/>
      <c r="N12" s="334"/>
      <c r="O12" s="254"/>
      <c r="P12" s="323"/>
      <c r="Q12" s="324"/>
      <c r="R12" s="324"/>
      <c r="S12" s="324"/>
      <c r="T12" s="324"/>
      <c r="U12" s="325"/>
    </row>
    <row r="13" spans="1:21" s="249" customFormat="1" ht="150" customHeight="1" thickBot="1" x14ac:dyDescent="0.3">
      <c r="A13" s="311" t="s">
        <v>214</v>
      </c>
      <c r="B13" s="312"/>
      <c r="C13" s="312"/>
      <c r="D13" s="313"/>
      <c r="E13" s="358" t="s">
        <v>2609</v>
      </c>
      <c r="F13" s="359"/>
      <c r="G13" s="359"/>
      <c r="H13" s="359"/>
      <c r="I13" s="359"/>
      <c r="J13" s="359"/>
      <c r="K13" s="359"/>
      <c r="L13" s="359"/>
      <c r="M13" s="359"/>
      <c r="N13" s="360"/>
      <c r="O13" s="255"/>
      <c r="P13" s="326"/>
      <c r="Q13" s="327"/>
      <c r="R13" s="327"/>
      <c r="S13" s="327"/>
      <c r="T13" s="327"/>
      <c r="U13" s="328"/>
    </row>
    <row r="14" spans="1:21" s="249" customFormat="1" ht="109.5" customHeight="1" thickBot="1" x14ac:dyDescent="0.3">
      <c r="A14" s="308" t="s">
        <v>215</v>
      </c>
      <c r="B14" s="309"/>
      <c r="C14" s="309"/>
      <c r="D14" s="310"/>
      <c r="E14" s="314" t="s">
        <v>2610</v>
      </c>
      <c r="F14" s="315"/>
      <c r="G14" s="315"/>
      <c r="H14" s="315"/>
      <c r="I14" s="315"/>
      <c r="J14" s="315"/>
      <c r="K14" s="315"/>
      <c r="L14" s="315"/>
      <c r="M14" s="315"/>
      <c r="N14" s="316"/>
      <c r="O14" s="256"/>
      <c r="P14" s="305"/>
      <c r="Q14" s="306"/>
      <c r="R14" s="306"/>
      <c r="S14" s="306"/>
      <c r="T14" s="306"/>
      <c r="U14" s="307"/>
    </row>
    <row r="15" spans="1:21" s="249" customFormat="1" ht="71.25" customHeight="1" x14ac:dyDescent="0.25">
      <c r="A15" s="311"/>
      <c r="B15" s="312"/>
      <c r="C15" s="312"/>
      <c r="D15" s="313"/>
      <c r="E15" s="317"/>
      <c r="F15" s="318"/>
      <c r="G15" s="318"/>
      <c r="H15" s="318"/>
      <c r="I15" s="318"/>
      <c r="J15" s="318"/>
      <c r="K15" s="318"/>
      <c r="L15" s="318"/>
      <c r="M15" s="318"/>
      <c r="N15" s="319"/>
      <c r="O15" s="254"/>
      <c r="P15" s="320" t="s">
        <v>216</v>
      </c>
      <c r="Q15" s="321"/>
      <c r="R15" s="321"/>
      <c r="S15" s="321"/>
      <c r="T15" s="321"/>
      <c r="U15" s="322"/>
    </row>
    <row r="16" spans="1:21" s="249" customFormat="1" ht="66.75" customHeight="1" x14ac:dyDescent="0.25">
      <c r="A16" s="329" t="s">
        <v>217</v>
      </c>
      <c r="B16" s="330"/>
      <c r="C16" s="330"/>
      <c r="D16" s="331"/>
      <c r="E16" s="332" t="s">
        <v>2611</v>
      </c>
      <c r="F16" s="333"/>
      <c r="G16" s="333"/>
      <c r="H16" s="333"/>
      <c r="I16" s="333"/>
      <c r="J16" s="333"/>
      <c r="K16" s="333"/>
      <c r="L16" s="333"/>
      <c r="M16" s="333"/>
      <c r="N16" s="334"/>
      <c r="O16" s="254"/>
      <c r="P16" s="323"/>
      <c r="Q16" s="324"/>
      <c r="R16" s="324"/>
      <c r="S16" s="324"/>
      <c r="T16" s="324"/>
      <c r="U16" s="325"/>
    </row>
    <row r="17" spans="1:21" s="249" customFormat="1" ht="31.5" customHeight="1" x14ac:dyDescent="0.25">
      <c r="A17" s="329" t="s">
        <v>218</v>
      </c>
      <c r="B17" s="330"/>
      <c r="C17" s="330"/>
      <c r="D17" s="331"/>
      <c r="E17" s="335">
        <v>82240867506</v>
      </c>
      <c r="F17" s="336"/>
      <c r="G17" s="336"/>
      <c r="H17" s="336"/>
      <c r="I17" s="336"/>
      <c r="J17" s="336"/>
      <c r="K17" s="336"/>
      <c r="L17" s="336"/>
      <c r="M17" s="336"/>
      <c r="N17" s="337"/>
      <c r="O17" s="254"/>
      <c r="P17" s="323"/>
      <c r="Q17" s="324"/>
      <c r="R17" s="324"/>
      <c r="S17" s="324"/>
      <c r="T17" s="324"/>
      <c r="U17" s="325"/>
    </row>
    <row r="18" spans="1:21" s="249" customFormat="1" ht="51" customHeight="1" x14ac:dyDescent="0.25">
      <c r="A18" s="329" t="s">
        <v>219</v>
      </c>
      <c r="B18" s="330"/>
      <c r="C18" s="330"/>
      <c r="D18" s="331"/>
      <c r="E18" s="296">
        <v>289957500</v>
      </c>
      <c r="F18" s="297"/>
      <c r="G18" s="297"/>
      <c r="H18" s="297"/>
      <c r="I18" s="297"/>
      <c r="J18" s="297"/>
      <c r="K18" s="297"/>
      <c r="L18" s="297"/>
      <c r="M18" s="297"/>
      <c r="N18" s="298"/>
      <c r="O18" s="254"/>
      <c r="P18" s="323"/>
      <c r="Q18" s="324"/>
      <c r="R18" s="324"/>
      <c r="S18" s="324"/>
      <c r="T18" s="324"/>
      <c r="U18" s="325"/>
    </row>
    <row r="19" spans="1:21" s="249" customFormat="1" ht="55.5" customHeight="1" x14ac:dyDescent="0.25">
      <c r="A19" s="329" t="s">
        <v>220</v>
      </c>
      <c r="B19" s="330"/>
      <c r="C19" s="330"/>
      <c r="D19" s="331"/>
      <c r="E19" s="296">
        <v>28995750</v>
      </c>
      <c r="F19" s="297"/>
      <c r="G19" s="297"/>
      <c r="H19" s="297"/>
      <c r="I19" s="297"/>
      <c r="J19" s="297"/>
      <c r="K19" s="297"/>
      <c r="L19" s="297"/>
      <c r="M19" s="297"/>
      <c r="N19" s="298"/>
      <c r="O19" s="254"/>
      <c r="P19" s="323"/>
      <c r="Q19" s="324"/>
      <c r="R19" s="324"/>
      <c r="S19" s="324"/>
      <c r="T19" s="324"/>
      <c r="U19" s="325"/>
    </row>
    <row r="20" spans="1:21" s="249" customFormat="1" ht="67.5" customHeight="1" thickBot="1" x14ac:dyDescent="0.3">
      <c r="A20" s="299" t="s">
        <v>221</v>
      </c>
      <c r="B20" s="300"/>
      <c r="C20" s="300"/>
      <c r="D20" s="301"/>
      <c r="E20" s="302">
        <v>42369</v>
      </c>
      <c r="F20" s="303"/>
      <c r="G20" s="303"/>
      <c r="H20" s="303"/>
      <c r="I20" s="303"/>
      <c r="J20" s="303"/>
      <c r="K20" s="303"/>
      <c r="L20" s="303"/>
      <c r="M20" s="303"/>
      <c r="N20" s="304"/>
      <c r="O20" s="255"/>
      <c r="P20" s="326"/>
      <c r="Q20" s="327"/>
      <c r="R20" s="327"/>
      <c r="S20" s="327"/>
      <c r="T20" s="327"/>
      <c r="U20" s="328"/>
    </row>
  </sheetData>
  <mergeCells count="30">
    <mergeCell ref="A9:D9"/>
    <mergeCell ref="E9:N9"/>
    <mergeCell ref="P9:U13"/>
    <mergeCell ref="A10:D10"/>
    <mergeCell ref="E10:N10"/>
    <mergeCell ref="A11:D11"/>
    <mergeCell ref="E11:N11"/>
    <mergeCell ref="A12:D12"/>
    <mergeCell ref="E12:N12"/>
    <mergeCell ref="A13:D13"/>
    <mergeCell ref="E13:N13"/>
    <mergeCell ref="A1:B4"/>
    <mergeCell ref="D1:U2"/>
    <mergeCell ref="D3:U3"/>
    <mergeCell ref="D4:U4"/>
    <mergeCell ref="A6:U7"/>
    <mergeCell ref="E19:N19"/>
    <mergeCell ref="A20:D20"/>
    <mergeCell ref="E20:N20"/>
    <mergeCell ref="P14:U14"/>
    <mergeCell ref="A14:D15"/>
    <mergeCell ref="E14:N15"/>
    <mergeCell ref="P15:U20"/>
    <mergeCell ref="A16:D16"/>
    <mergeCell ref="E16:N16"/>
    <mergeCell ref="A17:D17"/>
    <mergeCell ref="E17:N17"/>
    <mergeCell ref="A18:D18"/>
    <mergeCell ref="E18:N18"/>
    <mergeCell ref="A19:D1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376"/>
  <sheetViews>
    <sheetView zoomScale="60" zoomScaleNormal="60" workbookViewId="0">
      <pane xSplit="5" ySplit="1" topLeftCell="F2" activePane="bottomRight" state="frozen"/>
      <selection pane="topRight" activeCell="F1" sqref="F1"/>
      <selection pane="bottomLeft" activeCell="A2" sqref="A2"/>
      <selection pane="bottomRight" activeCell="H6" sqref="H6"/>
    </sheetView>
  </sheetViews>
  <sheetFormatPr baseColWidth="10" defaultRowHeight="14.25" x14ac:dyDescent="0.2"/>
  <cols>
    <col min="1" max="1" width="11.5703125" style="29" bestFit="1" customWidth="1"/>
    <col min="2" max="2" width="11.42578125" style="29"/>
    <col min="3" max="3" width="36.85546875" style="29" customWidth="1"/>
    <col min="4" max="4" width="22.42578125" style="29" customWidth="1"/>
    <col min="5" max="5" width="41.5703125" style="29" customWidth="1"/>
    <col min="6" max="6" width="15" style="29" customWidth="1"/>
    <col min="7" max="7" width="18.140625" style="29" customWidth="1"/>
    <col min="8" max="8" width="41.85546875" style="29" customWidth="1"/>
    <col min="9" max="9" width="11.5703125" style="29" bestFit="1" customWidth="1"/>
    <col min="10" max="10" width="90.5703125" style="29" customWidth="1"/>
    <col min="11" max="12" width="11.5703125" style="29" bestFit="1" customWidth="1"/>
    <col min="13" max="13" width="21.7109375" style="29" customWidth="1"/>
    <col min="14" max="14" width="20.7109375" style="29" customWidth="1"/>
    <col min="15" max="16" width="15.28515625" style="29" bestFit="1" customWidth="1"/>
    <col min="17" max="18" width="11.42578125" style="29"/>
    <col min="19" max="19" width="36.140625" style="29" customWidth="1"/>
    <col min="20" max="20" width="15.28515625" style="29" bestFit="1" customWidth="1"/>
    <col min="21" max="21" width="20.7109375" style="29" hidden="1" customWidth="1"/>
    <col min="22" max="22" width="0" style="29" hidden="1" customWidth="1"/>
    <col min="23" max="16384" width="11.42578125" style="29"/>
  </cols>
  <sheetData>
    <row r="1" spans="1:22" ht="75" customHeight="1" x14ac:dyDescent="0.2">
      <c r="A1" s="53" t="s">
        <v>0</v>
      </c>
      <c r="B1" s="168" t="s">
        <v>1</v>
      </c>
      <c r="C1" s="236" t="s">
        <v>2</v>
      </c>
      <c r="D1" s="168" t="s">
        <v>3</v>
      </c>
      <c r="E1" s="236" t="s">
        <v>4</v>
      </c>
      <c r="F1" s="168" t="s">
        <v>5</v>
      </c>
      <c r="G1" s="168" t="s">
        <v>6</v>
      </c>
      <c r="H1" s="168" t="s">
        <v>7</v>
      </c>
      <c r="I1" s="281" t="s">
        <v>8</v>
      </c>
      <c r="J1" s="281" t="s">
        <v>9</v>
      </c>
      <c r="K1" s="281" t="s">
        <v>223</v>
      </c>
      <c r="L1" s="281" t="s">
        <v>224</v>
      </c>
      <c r="M1" s="281" t="s">
        <v>12</v>
      </c>
      <c r="N1" s="281" t="s">
        <v>13</v>
      </c>
      <c r="O1" s="282" t="s">
        <v>14</v>
      </c>
      <c r="P1" s="281" t="s">
        <v>15</v>
      </c>
      <c r="Q1" s="281" t="s">
        <v>16</v>
      </c>
      <c r="R1" s="281" t="s">
        <v>17</v>
      </c>
      <c r="S1" s="281" t="s">
        <v>226</v>
      </c>
      <c r="T1" s="168" t="s">
        <v>19</v>
      </c>
      <c r="U1" s="237" t="s">
        <v>20</v>
      </c>
      <c r="V1" s="53" t="s">
        <v>793</v>
      </c>
    </row>
    <row r="2" spans="1:22" ht="75" customHeight="1" x14ac:dyDescent="0.2">
      <c r="A2" s="238">
        <v>1</v>
      </c>
      <c r="B2" s="4" t="s">
        <v>2062</v>
      </c>
      <c r="C2" s="206" t="s">
        <v>2063</v>
      </c>
      <c r="D2" s="4" t="s">
        <v>2064</v>
      </c>
      <c r="E2" s="4" t="s">
        <v>2065</v>
      </c>
      <c r="F2" s="4" t="s">
        <v>434</v>
      </c>
      <c r="G2" s="4" t="s">
        <v>235</v>
      </c>
      <c r="H2" s="4" t="s">
        <v>2066</v>
      </c>
      <c r="I2" s="228">
        <v>77121707</v>
      </c>
      <c r="J2" s="4" t="s">
        <v>2067</v>
      </c>
      <c r="K2" s="207">
        <v>42005</v>
      </c>
      <c r="L2" s="4">
        <v>10</v>
      </c>
      <c r="M2" s="4" t="s">
        <v>67</v>
      </c>
      <c r="N2" s="4" t="s">
        <v>1402</v>
      </c>
      <c r="O2" s="10">
        <v>59740000</v>
      </c>
      <c r="P2" s="10">
        <v>59740000</v>
      </c>
      <c r="Q2" s="34" t="s">
        <v>31</v>
      </c>
      <c r="R2" s="34" t="s">
        <v>31</v>
      </c>
      <c r="S2" s="4" t="s">
        <v>2068</v>
      </c>
      <c r="T2" s="10">
        <v>5974000</v>
      </c>
      <c r="U2" s="10" t="s">
        <v>411</v>
      </c>
      <c r="V2" s="4" t="s">
        <v>2069</v>
      </c>
    </row>
    <row r="3" spans="1:22" ht="75" customHeight="1" x14ac:dyDescent="0.2">
      <c r="A3" s="238">
        <v>2</v>
      </c>
      <c r="B3" s="4" t="s">
        <v>2062</v>
      </c>
      <c r="C3" s="206" t="s">
        <v>2063</v>
      </c>
      <c r="D3" s="4" t="s">
        <v>2064</v>
      </c>
      <c r="E3" s="4" t="s">
        <v>2065</v>
      </c>
      <c r="F3" s="4" t="s">
        <v>434</v>
      </c>
      <c r="G3" s="4" t="s">
        <v>235</v>
      </c>
      <c r="H3" s="4" t="s">
        <v>2066</v>
      </c>
      <c r="I3" s="4">
        <v>77121707</v>
      </c>
      <c r="J3" s="4" t="s">
        <v>2070</v>
      </c>
      <c r="K3" s="207">
        <v>42005</v>
      </c>
      <c r="L3" s="4">
        <v>9</v>
      </c>
      <c r="M3" s="4" t="s">
        <v>67</v>
      </c>
      <c r="N3" s="4" t="s">
        <v>1402</v>
      </c>
      <c r="O3" s="10">
        <v>21228300</v>
      </c>
      <c r="P3" s="10">
        <v>21228300</v>
      </c>
      <c r="Q3" s="34" t="s">
        <v>31</v>
      </c>
      <c r="R3" s="34" t="s">
        <v>31</v>
      </c>
      <c r="S3" s="4" t="s">
        <v>2068</v>
      </c>
      <c r="T3" s="10">
        <v>2358700</v>
      </c>
      <c r="U3" s="10" t="s">
        <v>411</v>
      </c>
      <c r="V3" s="4" t="s">
        <v>2071</v>
      </c>
    </row>
    <row r="4" spans="1:22" ht="75" customHeight="1" x14ac:dyDescent="0.2">
      <c r="A4" s="238">
        <v>3</v>
      </c>
      <c r="B4" s="4" t="s">
        <v>2062</v>
      </c>
      <c r="C4" s="206" t="s">
        <v>2063</v>
      </c>
      <c r="D4" s="4" t="s">
        <v>2064</v>
      </c>
      <c r="E4" s="4" t="s">
        <v>2065</v>
      </c>
      <c r="F4" s="4" t="s">
        <v>434</v>
      </c>
      <c r="G4" s="4" t="s">
        <v>235</v>
      </c>
      <c r="H4" s="4" t="s">
        <v>2066</v>
      </c>
      <c r="I4" s="228">
        <v>77121707</v>
      </c>
      <c r="J4" s="4" t="s">
        <v>2072</v>
      </c>
      <c r="K4" s="207">
        <v>42005</v>
      </c>
      <c r="L4" s="4">
        <v>10</v>
      </c>
      <c r="M4" s="4" t="s">
        <v>67</v>
      </c>
      <c r="N4" s="4" t="s">
        <v>1402</v>
      </c>
      <c r="O4" s="10">
        <v>12463000</v>
      </c>
      <c r="P4" s="10">
        <v>12463000</v>
      </c>
      <c r="Q4" s="34" t="s">
        <v>31</v>
      </c>
      <c r="R4" s="34" t="s">
        <v>31</v>
      </c>
      <c r="S4" s="4" t="s">
        <v>2068</v>
      </c>
      <c r="T4" s="10">
        <v>1246300</v>
      </c>
      <c r="U4" s="10" t="s">
        <v>411</v>
      </c>
      <c r="V4" s="4" t="s">
        <v>2073</v>
      </c>
    </row>
    <row r="5" spans="1:22" ht="75" customHeight="1" x14ac:dyDescent="0.2">
      <c r="A5" s="238">
        <v>4</v>
      </c>
      <c r="B5" s="4" t="s">
        <v>2062</v>
      </c>
      <c r="C5" s="206" t="s">
        <v>2063</v>
      </c>
      <c r="D5" s="4" t="s">
        <v>2064</v>
      </c>
      <c r="E5" s="4" t="s">
        <v>2065</v>
      </c>
      <c r="F5" s="4" t="s">
        <v>434</v>
      </c>
      <c r="G5" s="4" t="s">
        <v>235</v>
      </c>
      <c r="H5" s="4" t="s">
        <v>2066</v>
      </c>
      <c r="I5" s="228">
        <v>77121707</v>
      </c>
      <c r="J5" s="4" t="s">
        <v>2074</v>
      </c>
      <c r="K5" s="207">
        <v>42005</v>
      </c>
      <c r="L5" s="4">
        <v>11</v>
      </c>
      <c r="M5" s="4" t="s">
        <v>67</v>
      </c>
      <c r="N5" s="4" t="s">
        <v>1402</v>
      </c>
      <c r="O5" s="10">
        <v>18807800</v>
      </c>
      <c r="P5" s="10">
        <v>18807800</v>
      </c>
      <c r="Q5" s="34" t="s">
        <v>31</v>
      </c>
      <c r="R5" s="34" t="s">
        <v>31</v>
      </c>
      <c r="S5" s="4" t="s">
        <v>2068</v>
      </c>
      <c r="T5" s="10">
        <v>1709800</v>
      </c>
      <c r="U5" s="10" t="s">
        <v>411</v>
      </c>
      <c r="V5" s="4" t="s">
        <v>2075</v>
      </c>
    </row>
    <row r="6" spans="1:22" ht="75" customHeight="1" x14ac:dyDescent="0.2">
      <c r="A6" s="238">
        <v>5</v>
      </c>
      <c r="B6" s="3" t="s">
        <v>2062</v>
      </c>
      <c r="C6" s="206" t="s">
        <v>2063</v>
      </c>
      <c r="D6" s="3" t="s">
        <v>2064</v>
      </c>
      <c r="E6" s="3" t="s">
        <v>2065</v>
      </c>
      <c r="F6" s="3" t="s">
        <v>434</v>
      </c>
      <c r="G6" s="3" t="s">
        <v>235</v>
      </c>
      <c r="H6" s="3" t="s">
        <v>2066</v>
      </c>
      <c r="I6" s="229">
        <v>77121707</v>
      </c>
      <c r="J6" s="4" t="s">
        <v>2076</v>
      </c>
      <c r="K6" s="208">
        <v>42005</v>
      </c>
      <c r="L6" s="3">
        <v>11</v>
      </c>
      <c r="M6" s="3" t="s">
        <v>67</v>
      </c>
      <c r="N6" s="3" t="s">
        <v>1402</v>
      </c>
      <c r="O6" s="10">
        <v>71379000</v>
      </c>
      <c r="P6" s="10">
        <v>71379000</v>
      </c>
      <c r="Q6" s="34" t="s">
        <v>31</v>
      </c>
      <c r="R6" s="34" t="s">
        <v>31</v>
      </c>
      <c r="S6" s="4" t="s">
        <v>2068</v>
      </c>
      <c r="T6" s="7">
        <v>6489000</v>
      </c>
      <c r="U6" s="10" t="s">
        <v>411</v>
      </c>
      <c r="V6" s="4" t="s">
        <v>2077</v>
      </c>
    </row>
    <row r="7" spans="1:22" ht="75" customHeight="1" x14ac:dyDescent="0.2">
      <c r="A7" s="238">
        <v>6</v>
      </c>
      <c r="B7" s="4" t="s">
        <v>2062</v>
      </c>
      <c r="C7" s="206" t="s">
        <v>2063</v>
      </c>
      <c r="D7" s="4" t="s">
        <v>2064</v>
      </c>
      <c r="E7" s="4" t="s">
        <v>2065</v>
      </c>
      <c r="F7" s="4" t="s">
        <v>434</v>
      </c>
      <c r="G7" s="4" t="s">
        <v>235</v>
      </c>
      <c r="H7" s="4" t="s">
        <v>2066</v>
      </c>
      <c r="I7" s="228">
        <v>77121707</v>
      </c>
      <c r="J7" s="4" t="s">
        <v>2078</v>
      </c>
      <c r="K7" s="207">
        <v>42005</v>
      </c>
      <c r="L7" s="4">
        <v>9</v>
      </c>
      <c r="M7" s="4" t="s">
        <v>67</v>
      </c>
      <c r="N7" s="4" t="s">
        <v>1402</v>
      </c>
      <c r="O7" s="10">
        <v>27717300</v>
      </c>
      <c r="P7" s="10">
        <v>27717300</v>
      </c>
      <c r="Q7" s="34" t="s">
        <v>31</v>
      </c>
      <c r="R7" s="34" t="s">
        <v>31</v>
      </c>
      <c r="S7" s="4" t="s">
        <v>2068</v>
      </c>
      <c r="T7" s="10">
        <v>3079700</v>
      </c>
      <c r="U7" s="10" t="s">
        <v>411</v>
      </c>
      <c r="V7" s="4" t="s">
        <v>2079</v>
      </c>
    </row>
    <row r="8" spans="1:22" ht="75" customHeight="1" x14ac:dyDescent="0.2">
      <c r="A8" s="238">
        <v>7</v>
      </c>
      <c r="B8" s="206" t="s">
        <v>2062</v>
      </c>
      <c r="C8" s="206" t="s">
        <v>2063</v>
      </c>
      <c r="D8" s="4" t="s">
        <v>2064</v>
      </c>
      <c r="E8" s="4" t="s">
        <v>2065</v>
      </c>
      <c r="F8" s="4" t="s">
        <v>434</v>
      </c>
      <c r="G8" s="4" t="s">
        <v>235</v>
      </c>
      <c r="H8" s="4" t="s">
        <v>2066</v>
      </c>
      <c r="I8" s="4">
        <v>77121701</v>
      </c>
      <c r="J8" s="4" t="s">
        <v>2080</v>
      </c>
      <c r="K8" s="209">
        <v>42005</v>
      </c>
      <c r="L8" s="51">
        <v>7.5</v>
      </c>
      <c r="M8" s="4" t="s">
        <v>67</v>
      </c>
      <c r="N8" s="4" t="s">
        <v>1402</v>
      </c>
      <c r="O8" s="10">
        <v>20703000</v>
      </c>
      <c r="P8" s="10">
        <v>20703000</v>
      </c>
      <c r="Q8" s="34" t="s">
        <v>31</v>
      </c>
      <c r="R8" s="34" t="s">
        <v>31</v>
      </c>
      <c r="S8" s="4" t="s">
        <v>2068</v>
      </c>
      <c r="T8" s="10">
        <v>2760400</v>
      </c>
      <c r="U8" s="10" t="s">
        <v>411</v>
      </c>
      <c r="V8" s="4" t="s">
        <v>2081</v>
      </c>
    </row>
    <row r="9" spans="1:22" ht="75" customHeight="1" x14ac:dyDescent="0.2">
      <c r="A9" s="238">
        <v>8</v>
      </c>
      <c r="B9" s="4" t="s">
        <v>2062</v>
      </c>
      <c r="C9" s="206" t="s">
        <v>2063</v>
      </c>
      <c r="D9" s="4" t="s">
        <v>2064</v>
      </c>
      <c r="E9" s="4" t="s">
        <v>2065</v>
      </c>
      <c r="F9" s="4" t="s">
        <v>434</v>
      </c>
      <c r="G9" s="4" t="s">
        <v>235</v>
      </c>
      <c r="H9" s="4" t="s">
        <v>2066</v>
      </c>
      <c r="I9" s="228">
        <v>77121707</v>
      </c>
      <c r="J9" s="4" t="s">
        <v>2082</v>
      </c>
      <c r="K9" s="207">
        <v>42005</v>
      </c>
      <c r="L9" s="4">
        <v>11</v>
      </c>
      <c r="M9" s="4" t="s">
        <v>67</v>
      </c>
      <c r="N9" s="4" t="s">
        <v>1402</v>
      </c>
      <c r="O9" s="10">
        <v>38182100</v>
      </c>
      <c r="P9" s="10">
        <v>38182100</v>
      </c>
      <c r="Q9" s="34" t="s">
        <v>31</v>
      </c>
      <c r="R9" s="34" t="s">
        <v>31</v>
      </c>
      <c r="S9" s="4" t="s">
        <v>2068</v>
      </c>
      <c r="T9" s="10">
        <v>3471100</v>
      </c>
      <c r="U9" s="10" t="s">
        <v>411</v>
      </c>
      <c r="V9" s="4" t="s">
        <v>2083</v>
      </c>
    </row>
    <row r="10" spans="1:22" ht="75" customHeight="1" x14ac:dyDescent="0.2">
      <c r="A10" s="238">
        <v>9</v>
      </c>
      <c r="B10" s="4" t="s">
        <v>2062</v>
      </c>
      <c r="C10" s="206" t="s">
        <v>2063</v>
      </c>
      <c r="D10" s="4" t="s">
        <v>2064</v>
      </c>
      <c r="E10" s="4" t="s">
        <v>2065</v>
      </c>
      <c r="F10" s="4" t="s">
        <v>434</v>
      </c>
      <c r="G10" s="4" t="s">
        <v>235</v>
      </c>
      <c r="H10" s="4" t="s">
        <v>2066</v>
      </c>
      <c r="I10" s="228">
        <v>77121707</v>
      </c>
      <c r="J10" s="4" t="s">
        <v>2084</v>
      </c>
      <c r="K10" s="207">
        <v>42005</v>
      </c>
      <c r="L10" s="4">
        <v>10</v>
      </c>
      <c r="M10" s="4" t="s">
        <v>67</v>
      </c>
      <c r="N10" s="4" t="s">
        <v>1402</v>
      </c>
      <c r="O10" s="10">
        <v>30797000</v>
      </c>
      <c r="P10" s="10">
        <v>30797000</v>
      </c>
      <c r="Q10" s="34" t="s">
        <v>31</v>
      </c>
      <c r="R10" s="34" t="s">
        <v>31</v>
      </c>
      <c r="S10" s="4" t="s">
        <v>2068</v>
      </c>
      <c r="T10" s="10">
        <v>3079700</v>
      </c>
      <c r="U10" s="10" t="s">
        <v>411</v>
      </c>
      <c r="V10" s="4" t="s">
        <v>2085</v>
      </c>
    </row>
    <row r="11" spans="1:22" ht="75" customHeight="1" x14ac:dyDescent="0.2">
      <c r="A11" s="238">
        <v>10</v>
      </c>
      <c r="B11" s="4" t="s">
        <v>2062</v>
      </c>
      <c r="C11" s="206" t="s">
        <v>2063</v>
      </c>
      <c r="D11" s="4" t="s">
        <v>2064</v>
      </c>
      <c r="E11" s="4" t="s">
        <v>2065</v>
      </c>
      <c r="F11" s="4" t="s">
        <v>434</v>
      </c>
      <c r="G11" s="4" t="s">
        <v>235</v>
      </c>
      <c r="H11" s="4" t="s">
        <v>2066</v>
      </c>
      <c r="I11" s="228">
        <v>77121707</v>
      </c>
      <c r="J11" s="4" t="s">
        <v>2086</v>
      </c>
      <c r="K11" s="207">
        <v>42005</v>
      </c>
      <c r="L11" s="4">
        <v>11</v>
      </c>
      <c r="M11" s="4" t="s">
        <v>67</v>
      </c>
      <c r="N11" s="4" t="s">
        <v>1402</v>
      </c>
      <c r="O11" s="10">
        <v>33876700</v>
      </c>
      <c r="P11" s="10">
        <v>33876700</v>
      </c>
      <c r="Q11" s="34" t="s">
        <v>31</v>
      </c>
      <c r="R11" s="34" t="s">
        <v>31</v>
      </c>
      <c r="S11" s="4" t="s">
        <v>2068</v>
      </c>
      <c r="T11" s="10">
        <v>3079700</v>
      </c>
      <c r="U11" s="10" t="s">
        <v>411</v>
      </c>
      <c r="V11" s="4" t="s">
        <v>2087</v>
      </c>
    </row>
    <row r="12" spans="1:22" ht="75" customHeight="1" x14ac:dyDescent="0.2">
      <c r="A12" s="238">
        <v>11</v>
      </c>
      <c r="B12" s="206" t="s">
        <v>2062</v>
      </c>
      <c r="C12" s="206" t="s">
        <v>2063</v>
      </c>
      <c r="D12" s="4" t="s">
        <v>2064</v>
      </c>
      <c r="E12" s="4" t="s">
        <v>2065</v>
      </c>
      <c r="F12" s="4" t="s">
        <v>434</v>
      </c>
      <c r="G12" s="4" t="s">
        <v>235</v>
      </c>
      <c r="H12" s="4" t="s">
        <v>2066</v>
      </c>
      <c r="I12" s="4">
        <v>77121701</v>
      </c>
      <c r="J12" s="4" t="s">
        <v>2088</v>
      </c>
      <c r="K12" s="209">
        <v>42005</v>
      </c>
      <c r="L12" s="51">
        <v>10</v>
      </c>
      <c r="M12" s="4" t="s">
        <v>67</v>
      </c>
      <c r="N12" s="4" t="s">
        <v>1402</v>
      </c>
      <c r="O12" s="10">
        <v>30797000</v>
      </c>
      <c r="P12" s="10">
        <v>30797000</v>
      </c>
      <c r="Q12" s="34" t="s">
        <v>31</v>
      </c>
      <c r="R12" s="34" t="s">
        <v>31</v>
      </c>
      <c r="S12" s="4" t="s">
        <v>2068</v>
      </c>
      <c r="T12" s="10">
        <v>3079700</v>
      </c>
      <c r="U12" s="10" t="s">
        <v>411</v>
      </c>
      <c r="V12" s="4" t="s">
        <v>2089</v>
      </c>
    </row>
    <row r="13" spans="1:22" ht="75" customHeight="1" x14ac:dyDescent="0.2">
      <c r="A13" s="238">
        <v>12</v>
      </c>
      <c r="B13" s="4" t="s">
        <v>2062</v>
      </c>
      <c r="C13" s="206" t="s">
        <v>2063</v>
      </c>
      <c r="D13" s="4" t="s">
        <v>2064</v>
      </c>
      <c r="E13" s="4" t="s">
        <v>2065</v>
      </c>
      <c r="F13" s="4" t="s">
        <v>434</v>
      </c>
      <c r="G13" s="4" t="s">
        <v>235</v>
      </c>
      <c r="H13" s="4" t="s">
        <v>2066</v>
      </c>
      <c r="I13" s="228">
        <v>77121707</v>
      </c>
      <c r="J13" s="4" t="s">
        <v>2090</v>
      </c>
      <c r="K13" s="207">
        <v>42005</v>
      </c>
      <c r="L13" s="4">
        <v>11</v>
      </c>
      <c r="M13" s="4" t="s">
        <v>67</v>
      </c>
      <c r="N13" s="4" t="s">
        <v>1402</v>
      </c>
      <c r="O13" s="10">
        <v>27985100</v>
      </c>
      <c r="P13" s="10">
        <v>27985100</v>
      </c>
      <c r="Q13" s="34" t="s">
        <v>31</v>
      </c>
      <c r="R13" s="34" t="s">
        <v>31</v>
      </c>
      <c r="S13" s="4" t="s">
        <v>2068</v>
      </c>
      <c r="T13" s="10">
        <v>2544100</v>
      </c>
      <c r="U13" s="10" t="s">
        <v>411</v>
      </c>
      <c r="V13" s="4" t="s">
        <v>2091</v>
      </c>
    </row>
    <row r="14" spans="1:22" ht="75" customHeight="1" x14ac:dyDescent="0.2">
      <c r="A14" s="238">
        <v>13</v>
      </c>
      <c r="B14" s="3" t="s">
        <v>2062</v>
      </c>
      <c r="C14" s="206" t="s">
        <v>2063</v>
      </c>
      <c r="D14" s="3" t="s">
        <v>2064</v>
      </c>
      <c r="E14" s="3" t="s">
        <v>2065</v>
      </c>
      <c r="F14" s="3" t="s">
        <v>434</v>
      </c>
      <c r="G14" s="3" t="s">
        <v>235</v>
      </c>
      <c r="H14" s="3" t="s">
        <v>2066</v>
      </c>
      <c r="I14" s="229">
        <v>77121707</v>
      </c>
      <c r="J14" s="4" t="s">
        <v>2092</v>
      </c>
      <c r="K14" s="208">
        <v>42005</v>
      </c>
      <c r="L14" s="3">
        <v>10</v>
      </c>
      <c r="M14" s="3" t="s">
        <v>67</v>
      </c>
      <c r="N14" s="3" t="s">
        <v>1402</v>
      </c>
      <c r="O14" s="10">
        <v>15862000</v>
      </c>
      <c r="P14" s="10">
        <v>15862000</v>
      </c>
      <c r="Q14" s="34" t="s">
        <v>31</v>
      </c>
      <c r="R14" s="34" t="s">
        <v>31</v>
      </c>
      <c r="S14" s="4" t="s">
        <v>2068</v>
      </c>
      <c r="T14" s="7">
        <v>1586200</v>
      </c>
      <c r="U14" s="10" t="s">
        <v>411</v>
      </c>
      <c r="V14" s="4" t="s">
        <v>2093</v>
      </c>
    </row>
    <row r="15" spans="1:22" ht="75" customHeight="1" x14ac:dyDescent="0.2">
      <c r="A15" s="238">
        <v>14</v>
      </c>
      <c r="B15" s="4" t="s">
        <v>2062</v>
      </c>
      <c r="C15" s="206" t="s">
        <v>2063</v>
      </c>
      <c r="D15" s="4" t="s">
        <v>2064</v>
      </c>
      <c r="E15" s="4" t="s">
        <v>2065</v>
      </c>
      <c r="F15" s="4" t="s">
        <v>434</v>
      </c>
      <c r="G15" s="4" t="s">
        <v>235</v>
      </c>
      <c r="H15" s="4" t="s">
        <v>2066</v>
      </c>
      <c r="I15" s="228">
        <v>77121707</v>
      </c>
      <c r="J15" s="4" t="s">
        <v>2094</v>
      </c>
      <c r="K15" s="207">
        <v>42005</v>
      </c>
      <c r="L15" s="4">
        <v>11</v>
      </c>
      <c r="M15" s="4" t="s">
        <v>67</v>
      </c>
      <c r="N15" s="4" t="s">
        <v>1402</v>
      </c>
      <c r="O15" s="10">
        <v>105369000</v>
      </c>
      <c r="P15" s="10">
        <v>105369000</v>
      </c>
      <c r="Q15" s="34" t="s">
        <v>31</v>
      </c>
      <c r="R15" s="34" t="s">
        <v>31</v>
      </c>
      <c r="S15" s="4" t="s">
        <v>2068</v>
      </c>
      <c r="T15" s="10">
        <v>9579000</v>
      </c>
      <c r="U15" s="10" t="s">
        <v>411</v>
      </c>
      <c r="V15" s="4" t="s">
        <v>2095</v>
      </c>
    </row>
    <row r="16" spans="1:22" ht="75" customHeight="1" x14ac:dyDescent="0.2">
      <c r="A16" s="238">
        <v>15</v>
      </c>
      <c r="B16" s="4" t="s">
        <v>2062</v>
      </c>
      <c r="C16" s="206" t="s">
        <v>2063</v>
      </c>
      <c r="D16" s="4" t="s">
        <v>2096</v>
      </c>
      <c r="E16" s="4" t="s">
        <v>2097</v>
      </c>
      <c r="F16" s="4" t="s">
        <v>434</v>
      </c>
      <c r="G16" s="4" t="s">
        <v>235</v>
      </c>
      <c r="H16" s="4" t="s">
        <v>2066</v>
      </c>
      <c r="I16" s="4">
        <v>77121701</v>
      </c>
      <c r="J16" s="4" t="s">
        <v>2098</v>
      </c>
      <c r="K16" s="209">
        <v>42005</v>
      </c>
      <c r="L16" s="51">
        <v>10</v>
      </c>
      <c r="M16" s="4" t="s">
        <v>67</v>
      </c>
      <c r="N16" s="4" t="s">
        <v>1402</v>
      </c>
      <c r="O16" s="10">
        <v>27604000</v>
      </c>
      <c r="P16" s="10">
        <v>27604000</v>
      </c>
      <c r="Q16" s="34" t="s">
        <v>31</v>
      </c>
      <c r="R16" s="34" t="s">
        <v>31</v>
      </c>
      <c r="S16" s="4" t="s">
        <v>2068</v>
      </c>
      <c r="T16" s="10">
        <v>2760400</v>
      </c>
      <c r="U16" s="10" t="s">
        <v>411</v>
      </c>
      <c r="V16" s="4" t="s">
        <v>2099</v>
      </c>
    </row>
    <row r="17" spans="1:22" ht="75" customHeight="1" x14ac:dyDescent="0.2">
      <c r="A17" s="238">
        <v>16</v>
      </c>
      <c r="B17" s="4" t="s">
        <v>2062</v>
      </c>
      <c r="C17" s="206" t="s">
        <v>2063</v>
      </c>
      <c r="D17" s="4" t="s">
        <v>2096</v>
      </c>
      <c r="E17" s="4" t="s">
        <v>2097</v>
      </c>
      <c r="F17" s="4" t="s">
        <v>434</v>
      </c>
      <c r="G17" s="4" t="s">
        <v>235</v>
      </c>
      <c r="H17" s="4" t="s">
        <v>2066</v>
      </c>
      <c r="I17" s="230">
        <v>80161500</v>
      </c>
      <c r="J17" s="4" t="s">
        <v>2100</v>
      </c>
      <c r="K17" s="207">
        <v>42005</v>
      </c>
      <c r="L17" s="4">
        <v>11</v>
      </c>
      <c r="M17" s="4" t="s">
        <v>67</v>
      </c>
      <c r="N17" s="4" t="s">
        <v>1402</v>
      </c>
      <c r="O17" s="10">
        <v>23906300</v>
      </c>
      <c r="P17" s="10">
        <v>23906300</v>
      </c>
      <c r="Q17" s="34" t="s">
        <v>31</v>
      </c>
      <c r="R17" s="34" t="s">
        <v>31</v>
      </c>
      <c r="S17" s="4" t="s">
        <v>2068</v>
      </c>
      <c r="T17" s="10">
        <v>2173300</v>
      </c>
      <c r="U17" s="10" t="s">
        <v>411</v>
      </c>
      <c r="V17" s="4" t="s">
        <v>2101</v>
      </c>
    </row>
    <row r="18" spans="1:22" ht="75" customHeight="1" x14ac:dyDescent="0.2">
      <c r="A18" s="238">
        <v>17</v>
      </c>
      <c r="B18" s="4" t="s">
        <v>2062</v>
      </c>
      <c r="C18" s="206" t="s">
        <v>2063</v>
      </c>
      <c r="D18" s="4" t="s">
        <v>2096</v>
      </c>
      <c r="E18" s="4" t="s">
        <v>2097</v>
      </c>
      <c r="F18" s="4" t="s">
        <v>434</v>
      </c>
      <c r="G18" s="4" t="s">
        <v>235</v>
      </c>
      <c r="H18" s="4" t="s">
        <v>2066</v>
      </c>
      <c r="I18" s="230">
        <v>80161500</v>
      </c>
      <c r="J18" s="4" t="s">
        <v>2102</v>
      </c>
      <c r="K18" s="207">
        <v>42005</v>
      </c>
      <c r="L18" s="4">
        <v>10</v>
      </c>
      <c r="M18" s="4" t="s">
        <v>67</v>
      </c>
      <c r="N18" s="4" t="s">
        <v>1402</v>
      </c>
      <c r="O18" s="10">
        <v>15862000</v>
      </c>
      <c r="P18" s="10">
        <v>15862000</v>
      </c>
      <c r="Q18" s="34" t="s">
        <v>31</v>
      </c>
      <c r="R18" s="34" t="s">
        <v>31</v>
      </c>
      <c r="S18" s="4" t="s">
        <v>2068</v>
      </c>
      <c r="T18" s="10">
        <v>1586200</v>
      </c>
      <c r="U18" s="10" t="s">
        <v>411</v>
      </c>
      <c r="V18" s="4" t="s">
        <v>2103</v>
      </c>
    </row>
    <row r="19" spans="1:22" ht="75" customHeight="1" x14ac:dyDescent="0.2">
      <c r="A19" s="238">
        <v>18</v>
      </c>
      <c r="B19" s="4" t="s">
        <v>2062</v>
      </c>
      <c r="C19" s="206" t="s">
        <v>2063</v>
      </c>
      <c r="D19" s="4" t="s">
        <v>2096</v>
      </c>
      <c r="E19" s="4" t="s">
        <v>2097</v>
      </c>
      <c r="F19" s="4" t="s">
        <v>434</v>
      </c>
      <c r="G19" s="4" t="s">
        <v>235</v>
      </c>
      <c r="H19" s="4" t="s">
        <v>2066</v>
      </c>
      <c r="I19" s="230">
        <v>80161500</v>
      </c>
      <c r="J19" s="4" t="s">
        <v>2102</v>
      </c>
      <c r="K19" s="207">
        <v>42005</v>
      </c>
      <c r="L19" s="4">
        <v>8</v>
      </c>
      <c r="M19" s="4" t="s">
        <v>67</v>
      </c>
      <c r="N19" s="4" t="s">
        <v>1402</v>
      </c>
      <c r="O19" s="10">
        <v>12689600</v>
      </c>
      <c r="P19" s="10">
        <v>12689600</v>
      </c>
      <c r="Q19" s="34" t="s">
        <v>31</v>
      </c>
      <c r="R19" s="34" t="s">
        <v>31</v>
      </c>
      <c r="S19" s="4" t="s">
        <v>2068</v>
      </c>
      <c r="T19" s="10">
        <v>1586200</v>
      </c>
      <c r="U19" s="10" t="s">
        <v>411</v>
      </c>
      <c r="V19" s="4" t="s">
        <v>2104</v>
      </c>
    </row>
    <row r="20" spans="1:22" ht="75" customHeight="1" x14ac:dyDescent="0.2">
      <c r="A20" s="238">
        <v>19</v>
      </c>
      <c r="B20" s="4" t="s">
        <v>2062</v>
      </c>
      <c r="C20" s="206" t="s">
        <v>2063</v>
      </c>
      <c r="D20" s="4" t="s">
        <v>2096</v>
      </c>
      <c r="E20" s="4" t="s">
        <v>2097</v>
      </c>
      <c r="F20" s="4" t="s">
        <v>434</v>
      </c>
      <c r="G20" s="4" t="s">
        <v>235</v>
      </c>
      <c r="H20" s="4" t="s">
        <v>2066</v>
      </c>
      <c r="I20" s="230">
        <v>80161500</v>
      </c>
      <c r="J20" s="4" t="s">
        <v>2105</v>
      </c>
      <c r="K20" s="207">
        <v>42005</v>
      </c>
      <c r="L20" s="4">
        <v>11</v>
      </c>
      <c r="M20" s="4" t="s">
        <v>67</v>
      </c>
      <c r="N20" s="4" t="s">
        <v>1402</v>
      </c>
      <c r="O20" s="10">
        <v>17448200</v>
      </c>
      <c r="P20" s="10">
        <v>17448200</v>
      </c>
      <c r="Q20" s="34" t="s">
        <v>31</v>
      </c>
      <c r="R20" s="34" t="s">
        <v>31</v>
      </c>
      <c r="S20" s="4" t="s">
        <v>2068</v>
      </c>
      <c r="T20" s="10">
        <v>1586200</v>
      </c>
      <c r="U20" s="10" t="s">
        <v>411</v>
      </c>
      <c r="V20" s="4" t="s">
        <v>2106</v>
      </c>
    </row>
    <row r="21" spans="1:22" ht="75" customHeight="1" x14ac:dyDescent="0.2">
      <c r="A21" s="238">
        <v>20</v>
      </c>
      <c r="B21" s="4" t="s">
        <v>2062</v>
      </c>
      <c r="C21" s="206" t="s">
        <v>2063</v>
      </c>
      <c r="D21" s="4" t="s">
        <v>2096</v>
      </c>
      <c r="E21" s="4" t="s">
        <v>2097</v>
      </c>
      <c r="F21" s="4" t="s">
        <v>434</v>
      </c>
      <c r="G21" s="4" t="s">
        <v>235</v>
      </c>
      <c r="H21" s="4" t="s">
        <v>2066</v>
      </c>
      <c r="I21" s="230">
        <v>80161500</v>
      </c>
      <c r="J21" s="4" t="s">
        <v>2107</v>
      </c>
      <c r="K21" s="207">
        <v>42005</v>
      </c>
      <c r="L21" s="4">
        <v>10</v>
      </c>
      <c r="M21" s="4" t="s">
        <v>67</v>
      </c>
      <c r="N21" s="4" t="s">
        <v>1402</v>
      </c>
      <c r="O21" s="10">
        <v>15862000</v>
      </c>
      <c r="P21" s="10">
        <v>15862000</v>
      </c>
      <c r="Q21" s="34" t="s">
        <v>31</v>
      </c>
      <c r="R21" s="34" t="s">
        <v>31</v>
      </c>
      <c r="S21" s="4" t="s">
        <v>2068</v>
      </c>
      <c r="T21" s="10">
        <v>1586200</v>
      </c>
      <c r="U21" s="10" t="s">
        <v>411</v>
      </c>
      <c r="V21" s="4" t="s">
        <v>2108</v>
      </c>
    </row>
    <row r="22" spans="1:22" ht="75" customHeight="1" x14ac:dyDescent="0.2">
      <c r="A22" s="238">
        <v>21</v>
      </c>
      <c r="B22" s="4" t="s">
        <v>2062</v>
      </c>
      <c r="C22" s="206" t="s">
        <v>2063</v>
      </c>
      <c r="D22" s="4" t="s">
        <v>2096</v>
      </c>
      <c r="E22" s="4" t="s">
        <v>2097</v>
      </c>
      <c r="F22" s="4" t="s">
        <v>434</v>
      </c>
      <c r="G22" s="4" t="s">
        <v>235</v>
      </c>
      <c r="H22" s="4" t="s">
        <v>2066</v>
      </c>
      <c r="I22" s="230">
        <v>80161500</v>
      </c>
      <c r="J22" s="4" t="s">
        <v>2109</v>
      </c>
      <c r="K22" s="207">
        <v>42005</v>
      </c>
      <c r="L22" s="4">
        <v>8</v>
      </c>
      <c r="M22" s="4" t="s">
        <v>67</v>
      </c>
      <c r="N22" s="4" t="s">
        <v>1402</v>
      </c>
      <c r="O22" s="10">
        <v>24637600</v>
      </c>
      <c r="P22" s="10">
        <v>24637600</v>
      </c>
      <c r="Q22" s="34" t="s">
        <v>31</v>
      </c>
      <c r="R22" s="34" t="s">
        <v>31</v>
      </c>
      <c r="S22" s="4" t="s">
        <v>2068</v>
      </c>
      <c r="T22" s="10">
        <v>3079700</v>
      </c>
      <c r="U22" s="10" t="s">
        <v>411</v>
      </c>
      <c r="V22" s="4" t="s">
        <v>2110</v>
      </c>
    </row>
    <row r="23" spans="1:22" ht="75" customHeight="1" x14ac:dyDescent="0.2">
      <c r="A23" s="238">
        <v>22</v>
      </c>
      <c r="B23" s="4" t="s">
        <v>2062</v>
      </c>
      <c r="C23" s="206" t="s">
        <v>2063</v>
      </c>
      <c r="D23" s="4" t="s">
        <v>2096</v>
      </c>
      <c r="E23" s="4" t="s">
        <v>2097</v>
      </c>
      <c r="F23" s="4" t="s">
        <v>434</v>
      </c>
      <c r="G23" s="4" t="s">
        <v>235</v>
      </c>
      <c r="H23" s="4" t="s">
        <v>2066</v>
      </c>
      <c r="I23" s="230">
        <v>80161500</v>
      </c>
      <c r="J23" s="4" t="s">
        <v>2111</v>
      </c>
      <c r="K23" s="207">
        <v>42005</v>
      </c>
      <c r="L23" s="4">
        <v>10</v>
      </c>
      <c r="M23" s="4" t="s">
        <v>67</v>
      </c>
      <c r="N23" s="4" t="s">
        <v>1402</v>
      </c>
      <c r="O23" s="10">
        <v>30797000</v>
      </c>
      <c r="P23" s="10">
        <v>30797000</v>
      </c>
      <c r="Q23" s="34" t="s">
        <v>31</v>
      </c>
      <c r="R23" s="34" t="s">
        <v>31</v>
      </c>
      <c r="S23" s="4" t="s">
        <v>2068</v>
      </c>
      <c r="T23" s="10">
        <v>3079700</v>
      </c>
      <c r="U23" s="10" t="s">
        <v>411</v>
      </c>
      <c r="V23" s="4" t="s">
        <v>2112</v>
      </c>
    </row>
    <row r="24" spans="1:22" ht="75" customHeight="1" x14ac:dyDescent="0.2">
      <c r="A24" s="238">
        <v>23</v>
      </c>
      <c r="B24" s="4" t="s">
        <v>2062</v>
      </c>
      <c r="C24" s="206" t="s">
        <v>2063</v>
      </c>
      <c r="D24" s="4" t="s">
        <v>2096</v>
      </c>
      <c r="E24" s="4" t="s">
        <v>2097</v>
      </c>
      <c r="F24" s="4" t="s">
        <v>434</v>
      </c>
      <c r="G24" s="4" t="s">
        <v>235</v>
      </c>
      <c r="H24" s="4" t="s">
        <v>2066</v>
      </c>
      <c r="I24" s="230">
        <v>80161500</v>
      </c>
      <c r="J24" s="4" t="s">
        <v>2113</v>
      </c>
      <c r="K24" s="207">
        <v>42005</v>
      </c>
      <c r="L24" s="4">
        <v>11</v>
      </c>
      <c r="M24" s="4" t="s">
        <v>67</v>
      </c>
      <c r="N24" s="4" t="s">
        <v>1402</v>
      </c>
      <c r="O24" s="10">
        <v>49738700</v>
      </c>
      <c r="P24" s="10">
        <v>49738700</v>
      </c>
      <c r="Q24" s="34" t="s">
        <v>31</v>
      </c>
      <c r="R24" s="34" t="s">
        <v>31</v>
      </c>
      <c r="S24" s="4" t="s">
        <v>2068</v>
      </c>
      <c r="T24" s="10">
        <v>4521700</v>
      </c>
      <c r="U24" s="10" t="s">
        <v>411</v>
      </c>
      <c r="V24" s="4" t="s">
        <v>2114</v>
      </c>
    </row>
    <row r="25" spans="1:22" ht="75" customHeight="1" x14ac:dyDescent="0.2">
      <c r="A25" s="238">
        <v>24</v>
      </c>
      <c r="B25" s="4" t="s">
        <v>2062</v>
      </c>
      <c r="C25" s="206" t="s">
        <v>2063</v>
      </c>
      <c r="D25" s="4" t="s">
        <v>2096</v>
      </c>
      <c r="E25" s="4" t="s">
        <v>2097</v>
      </c>
      <c r="F25" s="4" t="s">
        <v>434</v>
      </c>
      <c r="G25" s="4" t="s">
        <v>235</v>
      </c>
      <c r="H25" s="4" t="s">
        <v>2066</v>
      </c>
      <c r="I25" s="230">
        <v>80161500</v>
      </c>
      <c r="J25" s="4" t="s">
        <v>2115</v>
      </c>
      <c r="K25" s="207">
        <v>42005</v>
      </c>
      <c r="L25" s="4">
        <v>3</v>
      </c>
      <c r="M25" s="4" t="s">
        <v>67</v>
      </c>
      <c r="N25" s="4" t="s">
        <v>1402</v>
      </c>
      <c r="O25" s="10">
        <v>8970000</v>
      </c>
      <c r="P25" s="10">
        <v>8970000</v>
      </c>
      <c r="Q25" s="34" t="s">
        <v>31</v>
      </c>
      <c r="R25" s="34" t="s">
        <v>31</v>
      </c>
      <c r="S25" s="4" t="s">
        <v>2068</v>
      </c>
      <c r="T25" s="10">
        <v>2990000</v>
      </c>
      <c r="U25" s="10" t="s">
        <v>411</v>
      </c>
      <c r="V25" s="4" t="s">
        <v>2116</v>
      </c>
    </row>
    <row r="26" spans="1:22" ht="75" customHeight="1" x14ac:dyDescent="0.2">
      <c r="A26" s="238">
        <v>25</v>
      </c>
      <c r="B26" s="4" t="s">
        <v>2062</v>
      </c>
      <c r="C26" s="206" t="s">
        <v>2063</v>
      </c>
      <c r="D26" s="4" t="s">
        <v>2096</v>
      </c>
      <c r="E26" s="4" t="s">
        <v>2097</v>
      </c>
      <c r="F26" s="4" t="s">
        <v>434</v>
      </c>
      <c r="G26" s="4" t="s">
        <v>235</v>
      </c>
      <c r="H26" s="4" t="s">
        <v>2066</v>
      </c>
      <c r="I26" s="4">
        <v>77121701</v>
      </c>
      <c r="J26" s="4" t="s">
        <v>2117</v>
      </c>
      <c r="K26" s="207">
        <v>42005</v>
      </c>
      <c r="L26" s="4">
        <v>10</v>
      </c>
      <c r="M26" s="4" t="s">
        <v>67</v>
      </c>
      <c r="N26" s="4" t="s">
        <v>1402</v>
      </c>
      <c r="O26" s="10">
        <v>50470000</v>
      </c>
      <c r="P26" s="10">
        <v>50470000</v>
      </c>
      <c r="Q26" s="34" t="s">
        <v>31</v>
      </c>
      <c r="R26" s="34" t="s">
        <v>31</v>
      </c>
      <c r="S26" s="4" t="s">
        <v>2068</v>
      </c>
      <c r="T26" s="10">
        <v>5047000</v>
      </c>
      <c r="U26" s="10" t="s">
        <v>411</v>
      </c>
      <c r="V26" s="4" t="s">
        <v>2118</v>
      </c>
    </row>
    <row r="27" spans="1:22" ht="75" customHeight="1" x14ac:dyDescent="0.2">
      <c r="A27" s="238">
        <v>26</v>
      </c>
      <c r="B27" s="4" t="s">
        <v>2062</v>
      </c>
      <c r="C27" s="206" t="s">
        <v>2063</v>
      </c>
      <c r="D27" s="4" t="s">
        <v>2096</v>
      </c>
      <c r="E27" s="4" t="s">
        <v>2097</v>
      </c>
      <c r="F27" s="4" t="s">
        <v>434</v>
      </c>
      <c r="G27" s="4" t="s">
        <v>235</v>
      </c>
      <c r="H27" s="4" t="s">
        <v>2066</v>
      </c>
      <c r="I27" s="230">
        <v>80161500</v>
      </c>
      <c r="J27" s="4" t="s">
        <v>2119</v>
      </c>
      <c r="K27" s="207">
        <v>42005</v>
      </c>
      <c r="L27" s="4">
        <v>11</v>
      </c>
      <c r="M27" s="4" t="s">
        <v>67</v>
      </c>
      <c r="N27" s="4" t="s">
        <v>1402</v>
      </c>
      <c r="O27" s="10">
        <v>49738700</v>
      </c>
      <c r="P27" s="10">
        <v>49738700</v>
      </c>
      <c r="Q27" s="34" t="s">
        <v>31</v>
      </c>
      <c r="R27" s="34" t="s">
        <v>31</v>
      </c>
      <c r="S27" s="4" t="s">
        <v>2068</v>
      </c>
      <c r="T27" s="10">
        <v>4521700</v>
      </c>
      <c r="U27" s="10" t="s">
        <v>411</v>
      </c>
      <c r="V27" s="4" t="s">
        <v>2120</v>
      </c>
    </row>
    <row r="28" spans="1:22" ht="75" customHeight="1" x14ac:dyDescent="0.2">
      <c r="A28" s="238">
        <v>27</v>
      </c>
      <c r="B28" s="4" t="s">
        <v>2062</v>
      </c>
      <c r="C28" s="206" t="s">
        <v>2063</v>
      </c>
      <c r="D28" s="4" t="s">
        <v>2096</v>
      </c>
      <c r="E28" s="4" t="s">
        <v>2097</v>
      </c>
      <c r="F28" s="4" t="s">
        <v>434</v>
      </c>
      <c r="G28" s="4" t="s">
        <v>235</v>
      </c>
      <c r="H28" s="4" t="s">
        <v>2066</v>
      </c>
      <c r="I28" s="230">
        <v>80161500</v>
      </c>
      <c r="J28" s="4" t="s">
        <v>2121</v>
      </c>
      <c r="K28" s="207">
        <v>42005</v>
      </c>
      <c r="L28" s="4">
        <v>10</v>
      </c>
      <c r="M28" s="4" t="s">
        <v>67</v>
      </c>
      <c r="N28" s="4" t="s">
        <v>1402</v>
      </c>
      <c r="O28" s="10">
        <v>23587000</v>
      </c>
      <c r="P28" s="10">
        <v>23587000</v>
      </c>
      <c r="Q28" s="34" t="s">
        <v>31</v>
      </c>
      <c r="R28" s="34" t="s">
        <v>31</v>
      </c>
      <c r="S28" s="4" t="s">
        <v>2068</v>
      </c>
      <c r="T28" s="10">
        <v>2358700</v>
      </c>
      <c r="U28" s="10" t="s">
        <v>411</v>
      </c>
      <c r="V28" s="4" t="s">
        <v>2122</v>
      </c>
    </row>
    <row r="29" spans="1:22" ht="75" customHeight="1" x14ac:dyDescent="0.2">
      <c r="A29" s="238">
        <v>28</v>
      </c>
      <c r="B29" s="4" t="s">
        <v>2062</v>
      </c>
      <c r="C29" s="206" t="s">
        <v>2063</v>
      </c>
      <c r="D29" s="4" t="s">
        <v>2096</v>
      </c>
      <c r="E29" s="4" t="s">
        <v>2097</v>
      </c>
      <c r="F29" s="4" t="s">
        <v>434</v>
      </c>
      <c r="G29" s="4" t="s">
        <v>235</v>
      </c>
      <c r="H29" s="4" t="s">
        <v>2066</v>
      </c>
      <c r="I29" s="4">
        <v>77121701</v>
      </c>
      <c r="J29" s="4" t="s">
        <v>2123</v>
      </c>
      <c r="K29" s="207">
        <v>42005</v>
      </c>
      <c r="L29" s="51">
        <v>11</v>
      </c>
      <c r="M29" s="4" t="s">
        <v>67</v>
      </c>
      <c r="N29" s="4" t="s">
        <v>1402</v>
      </c>
      <c r="O29" s="10">
        <v>65714000</v>
      </c>
      <c r="P29" s="10">
        <v>65714000</v>
      </c>
      <c r="Q29" s="34" t="s">
        <v>31</v>
      </c>
      <c r="R29" s="34" t="s">
        <v>31</v>
      </c>
      <c r="S29" s="4" t="s">
        <v>2068</v>
      </c>
      <c r="T29" s="10">
        <v>5974000</v>
      </c>
      <c r="U29" s="10" t="s">
        <v>411</v>
      </c>
      <c r="V29" s="4" t="s">
        <v>2124</v>
      </c>
    </row>
    <row r="30" spans="1:22" ht="75" customHeight="1" x14ac:dyDescent="0.2">
      <c r="A30" s="238">
        <v>29</v>
      </c>
      <c r="B30" s="206" t="s">
        <v>2062</v>
      </c>
      <c r="C30" s="206" t="s">
        <v>2063</v>
      </c>
      <c r="D30" s="4" t="s">
        <v>2096</v>
      </c>
      <c r="E30" s="4" t="s">
        <v>2097</v>
      </c>
      <c r="F30" s="4" t="s">
        <v>434</v>
      </c>
      <c r="G30" s="4" t="s">
        <v>235</v>
      </c>
      <c r="H30" s="4" t="s">
        <v>2066</v>
      </c>
      <c r="I30" s="4">
        <v>77121701</v>
      </c>
      <c r="J30" s="4" t="s">
        <v>2125</v>
      </c>
      <c r="K30" s="209">
        <v>42005</v>
      </c>
      <c r="L30" s="51">
        <v>8</v>
      </c>
      <c r="M30" s="4" t="s">
        <v>67</v>
      </c>
      <c r="N30" s="4" t="s">
        <v>1402</v>
      </c>
      <c r="O30" s="10">
        <v>17386400</v>
      </c>
      <c r="P30" s="10">
        <v>17386400</v>
      </c>
      <c r="Q30" s="34" t="s">
        <v>31</v>
      </c>
      <c r="R30" s="34" t="s">
        <v>31</v>
      </c>
      <c r="S30" s="4" t="s">
        <v>2068</v>
      </c>
      <c r="T30" s="10">
        <v>2173300</v>
      </c>
      <c r="U30" s="10" t="s">
        <v>411</v>
      </c>
      <c r="V30" s="4" t="s">
        <v>2126</v>
      </c>
    </row>
    <row r="31" spans="1:22" ht="75" customHeight="1" x14ac:dyDescent="0.2">
      <c r="A31" s="238">
        <v>30</v>
      </c>
      <c r="B31" s="206" t="s">
        <v>2062</v>
      </c>
      <c r="C31" s="206" t="s">
        <v>2063</v>
      </c>
      <c r="D31" s="4" t="s">
        <v>2096</v>
      </c>
      <c r="E31" s="4" t="s">
        <v>2097</v>
      </c>
      <c r="F31" s="4" t="s">
        <v>434</v>
      </c>
      <c r="G31" s="4" t="s">
        <v>235</v>
      </c>
      <c r="H31" s="4" t="s">
        <v>2066</v>
      </c>
      <c r="I31" s="4">
        <v>77121701</v>
      </c>
      <c r="J31" s="4" t="s">
        <v>2125</v>
      </c>
      <c r="K31" s="209">
        <v>42005</v>
      </c>
      <c r="L31" s="51">
        <v>8</v>
      </c>
      <c r="M31" s="4" t="s">
        <v>67</v>
      </c>
      <c r="N31" s="4" t="s">
        <v>1402</v>
      </c>
      <c r="O31" s="10">
        <v>17386400</v>
      </c>
      <c r="P31" s="10">
        <v>17386400</v>
      </c>
      <c r="Q31" s="34" t="s">
        <v>31</v>
      </c>
      <c r="R31" s="34" t="s">
        <v>31</v>
      </c>
      <c r="S31" s="4" t="s">
        <v>2068</v>
      </c>
      <c r="T31" s="10">
        <v>2173300</v>
      </c>
      <c r="U31" s="10" t="s">
        <v>411</v>
      </c>
      <c r="V31" s="4" t="s">
        <v>2127</v>
      </c>
    </row>
    <row r="32" spans="1:22" ht="75" customHeight="1" x14ac:dyDescent="0.2">
      <c r="A32" s="238">
        <v>31</v>
      </c>
      <c r="B32" s="4" t="s">
        <v>2062</v>
      </c>
      <c r="C32" s="206" t="s">
        <v>2063</v>
      </c>
      <c r="D32" s="4" t="s">
        <v>2096</v>
      </c>
      <c r="E32" s="4" t="s">
        <v>2097</v>
      </c>
      <c r="F32" s="4" t="s">
        <v>434</v>
      </c>
      <c r="G32" s="4" t="s">
        <v>235</v>
      </c>
      <c r="H32" s="4" t="s">
        <v>2066</v>
      </c>
      <c r="I32" s="4">
        <v>77121701</v>
      </c>
      <c r="J32" s="4" t="s">
        <v>2128</v>
      </c>
      <c r="K32" s="207">
        <v>42050</v>
      </c>
      <c r="L32" s="51">
        <v>6</v>
      </c>
      <c r="M32" s="4" t="s">
        <v>67</v>
      </c>
      <c r="N32" s="4" t="s">
        <v>1402</v>
      </c>
      <c r="O32" s="10">
        <v>38934000</v>
      </c>
      <c r="P32" s="10">
        <v>38934000</v>
      </c>
      <c r="Q32" s="34" t="s">
        <v>31</v>
      </c>
      <c r="R32" s="34" t="s">
        <v>31</v>
      </c>
      <c r="S32" s="4" t="s">
        <v>2068</v>
      </c>
      <c r="T32" s="10">
        <v>6489000</v>
      </c>
      <c r="U32" s="10" t="s">
        <v>411</v>
      </c>
      <c r="V32" s="4" t="s">
        <v>2129</v>
      </c>
    </row>
    <row r="33" spans="1:22" ht="75" customHeight="1" x14ac:dyDescent="0.2">
      <c r="A33" s="238">
        <v>32</v>
      </c>
      <c r="B33" s="4" t="s">
        <v>2062</v>
      </c>
      <c r="C33" s="206" t="s">
        <v>2063</v>
      </c>
      <c r="D33" s="4" t="s">
        <v>2064</v>
      </c>
      <c r="E33" s="4" t="s">
        <v>2065</v>
      </c>
      <c r="F33" s="4" t="s">
        <v>2130</v>
      </c>
      <c r="G33" s="4" t="s">
        <v>2131</v>
      </c>
      <c r="H33" s="4" t="s">
        <v>2132</v>
      </c>
      <c r="I33" s="228">
        <v>77121707</v>
      </c>
      <c r="J33" s="4" t="s">
        <v>2133</v>
      </c>
      <c r="K33" s="207">
        <v>42005</v>
      </c>
      <c r="L33" s="51">
        <v>6</v>
      </c>
      <c r="M33" s="4" t="s">
        <v>2134</v>
      </c>
      <c r="N33" s="4" t="s">
        <v>2135</v>
      </c>
      <c r="O33" s="10">
        <v>0</v>
      </c>
      <c r="P33" s="10">
        <v>0</v>
      </c>
      <c r="Q33" s="34" t="s">
        <v>31</v>
      </c>
      <c r="R33" s="34" t="s">
        <v>31</v>
      </c>
      <c r="S33" s="4" t="s">
        <v>2068</v>
      </c>
      <c r="T33" s="10" t="s">
        <v>2136</v>
      </c>
      <c r="U33" s="4" t="s">
        <v>186</v>
      </c>
      <c r="V33" s="4" t="s">
        <v>186</v>
      </c>
    </row>
    <row r="34" spans="1:22" ht="75" customHeight="1" x14ac:dyDescent="0.2">
      <c r="A34" s="238">
        <v>33</v>
      </c>
      <c r="B34" s="206" t="s">
        <v>2062</v>
      </c>
      <c r="C34" s="206" t="s">
        <v>2063</v>
      </c>
      <c r="D34" s="4" t="s">
        <v>2137</v>
      </c>
      <c r="E34" s="4" t="s">
        <v>2138</v>
      </c>
      <c r="F34" s="4" t="s">
        <v>412</v>
      </c>
      <c r="G34" s="4" t="s">
        <v>2139</v>
      </c>
      <c r="H34" s="4" t="s">
        <v>2140</v>
      </c>
      <c r="I34" s="4">
        <v>77121606</v>
      </c>
      <c r="J34" s="4" t="s">
        <v>2141</v>
      </c>
      <c r="K34" s="209">
        <v>42005</v>
      </c>
      <c r="L34" s="51">
        <v>1</v>
      </c>
      <c r="M34" s="4" t="s">
        <v>521</v>
      </c>
      <c r="N34" s="4" t="s">
        <v>1402</v>
      </c>
      <c r="O34" s="10">
        <v>33978734</v>
      </c>
      <c r="P34" s="10">
        <v>33978734</v>
      </c>
      <c r="Q34" s="34" t="s">
        <v>31</v>
      </c>
      <c r="R34" s="34" t="s">
        <v>31</v>
      </c>
      <c r="S34" s="4" t="s">
        <v>2068</v>
      </c>
      <c r="T34" s="10">
        <v>33978734</v>
      </c>
      <c r="U34" s="10" t="s">
        <v>411</v>
      </c>
      <c r="V34" s="4" t="s">
        <v>2142</v>
      </c>
    </row>
    <row r="35" spans="1:22" ht="75" customHeight="1" x14ac:dyDescent="0.2">
      <c r="A35" s="238">
        <v>34</v>
      </c>
      <c r="B35" s="89" t="s">
        <v>2062</v>
      </c>
      <c r="C35" s="206" t="s">
        <v>2063</v>
      </c>
      <c r="D35" s="4" t="s">
        <v>2137</v>
      </c>
      <c r="E35" s="4" t="s">
        <v>2138</v>
      </c>
      <c r="F35" s="4" t="s">
        <v>412</v>
      </c>
      <c r="G35" s="4" t="s">
        <v>2139</v>
      </c>
      <c r="H35" s="4" t="s">
        <v>2140</v>
      </c>
      <c r="I35" s="228">
        <v>77101505</v>
      </c>
      <c r="J35" s="4" t="s">
        <v>2143</v>
      </c>
      <c r="K35" s="207">
        <v>42005</v>
      </c>
      <c r="L35" s="51">
        <v>1</v>
      </c>
      <c r="M35" s="4" t="s">
        <v>521</v>
      </c>
      <c r="N35" s="4" t="s">
        <v>1402</v>
      </c>
      <c r="O35" s="10">
        <v>7482000</v>
      </c>
      <c r="P35" s="10">
        <v>7482000</v>
      </c>
      <c r="Q35" s="34" t="s">
        <v>31</v>
      </c>
      <c r="R35" s="34" t="s">
        <v>31</v>
      </c>
      <c r="S35" s="4" t="s">
        <v>2068</v>
      </c>
      <c r="T35" s="10">
        <v>7482000</v>
      </c>
      <c r="U35" s="10" t="s">
        <v>411</v>
      </c>
      <c r="V35" s="4" t="s">
        <v>2144</v>
      </c>
    </row>
    <row r="36" spans="1:22" ht="75" customHeight="1" x14ac:dyDescent="0.2">
      <c r="A36" s="238">
        <v>35</v>
      </c>
      <c r="B36" s="89" t="s">
        <v>2062</v>
      </c>
      <c r="C36" s="206" t="s">
        <v>2063</v>
      </c>
      <c r="D36" s="4" t="s">
        <v>2137</v>
      </c>
      <c r="E36" s="4" t="s">
        <v>2138</v>
      </c>
      <c r="F36" s="4" t="s">
        <v>412</v>
      </c>
      <c r="G36" s="4" t="s">
        <v>2139</v>
      </c>
      <c r="H36" s="4" t="s">
        <v>2140</v>
      </c>
      <c r="I36" s="228">
        <v>77101505</v>
      </c>
      <c r="J36" s="4" t="s">
        <v>2133</v>
      </c>
      <c r="K36" s="207">
        <v>42005</v>
      </c>
      <c r="L36" s="51">
        <v>1</v>
      </c>
      <c r="M36" s="4" t="s">
        <v>521</v>
      </c>
      <c r="N36" s="4" t="s">
        <v>2135</v>
      </c>
      <c r="O36" s="10">
        <v>0</v>
      </c>
      <c r="P36" s="10">
        <v>0</v>
      </c>
      <c r="Q36" s="34" t="s">
        <v>31</v>
      </c>
      <c r="R36" s="34" t="s">
        <v>31</v>
      </c>
      <c r="S36" s="4" t="s">
        <v>2068</v>
      </c>
      <c r="T36" s="10" t="s">
        <v>2136</v>
      </c>
      <c r="U36" s="4" t="s">
        <v>186</v>
      </c>
      <c r="V36" s="4" t="s">
        <v>186</v>
      </c>
    </row>
    <row r="37" spans="1:22" ht="75" customHeight="1" x14ac:dyDescent="0.2">
      <c r="A37" s="238">
        <v>36</v>
      </c>
      <c r="B37" s="4" t="s">
        <v>2062</v>
      </c>
      <c r="C37" s="206" t="s">
        <v>2063</v>
      </c>
      <c r="D37" s="4" t="s">
        <v>2096</v>
      </c>
      <c r="E37" s="4" t="s">
        <v>2145</v>
      </c>
      <c r="F37" s="4" t="s">
        <v>2130</v>
      </c>
      <c r="G37" s="4" t="s">
        <v>2131</v>
      </c>
      <c r="H37" s="4" t="s">
        <v>2132</v>
      </c>
      <c r="I37" s="228">
        <v>77101505</v>
      </c>
      <c r="J37" s="4" t="s">
        <v>2146</v>
      </c>
      <c r="K37" s="207">
        <v>42005</v>
      </c>
      <c r="L37" s="4">
        <v>10</v>
      </c>
      <c r="M37" s="4" t="s">
        <v>2134</v>
      </c>
      <c r="N37" s="4" t="s">
        <v>2135</v>
      </c>
      <c r="O37" s="10">
        <v>413270000</v>
      </c>
      <c r="P37" s="10">
        <v>413270000</v>
      </c>
      <c r="Q37" s="34" t="s">
        <v>31</v>
      </c>
      <c r="R37" s="34" t="s">
        <v>31</v>
      </c>
      <c r="S37" s="4" t="s">
        <v>2068</v>
      </c>
      <c r="T37" s="10">
        <v>413270000</v>
      </c>
      <c r="U37" s="10" t="s">
        <v>411</v>
      </c>
      <c r="V37" s="4" t="s">
        <v>2147</v>
      </c>
    </row>
    <row r="38" spans="1:22" ht="75" customHeight="1" x14ac:dyDescent="0.2">
      <c r="A38" s="238">
        <v>37</v>
      </c>
      <c r="B38" s="4" t="s">
        <v>2062</v>
      </c>
      <c r="C38" s="206" t="s">
        <v>2063</v>
      </c>
      <c r="D38" s="4" t="s">
        <v>2096</v>
      </c>
      <c r="E38" s="4" t="s">
        <v>2148</v>
      </c>
      <c r="F38" s="4" t="s">
        <v>2130</v>
      </c>
      <c r="G38" s="4" t="s">
        <v>2131</v>
      </c>
      <c r="H38" s="4" t="s">
        <v>2132</v>
      </c>
      <c r="I38" s="228">
        <v>77101505</v>
      </c>
      <c r="J38" s="4" t="s">
        <v>2146</v>
      </c>
      <c r="K38" s="207">
        <v>42005</v>
      </c>
      <c r="L38" s="4">
        <v>10</v>
      </c>
      <c r="M38" s="4" t="s">
        <v>2134</v>
      </c>
      <c r="N38" s="4" t="s">
        <v>2135</v>
      </c>
      <c r="O38" s="10">
        <v>177485288</v>
      </c>
      <c r="P38" s="10">
        <v>177485288</v>
      </c>
      <c r="Q38" s="34" t="s">
        <v>31</v>
      </c>
      <c r="R38" s="34" t="s">
        <v>31</v>
      </c>
      <c r="S38" s="4" t="s">
        <v>2068</v>
      </c>
      <c r="T38" s="10">
        <v>177485288</v>
      </c>
      <c r="U38" s="10" t="s">
        <v>411</v>
      </c>
      <c r="V38" s="4" t="s">
        <v>2147</v>
      </c>
    </row>
    <row r="39" spans="1:22" ht="75" customHeight="1" x14ac:dyDescent="0.2">
      <c r="A39" s="238">
        <v>38</v>
      </c>
      <c r="B39" s="89" t="s">
        <v>2062</v>
      </c>
      <c r="C39" s="206" t="s">
        <v>2063</v>
      </c>
      <c r="D39" s="4" t="s">
        <v>2096</v>
      </c>
      <c r="E39" s="4" t="s">
        <v>2145</v>
      </c>
      <c r="F39" s="4" t="s">
        <v>2130</v>
      </c>
      <c r="G39" s="4" t="s">
        <v>2131</v>
      </c>
      <c r="H39" s="4" t="s">
        <v>2132</v>
      </c>
      <c r="I39" s="228">
        <v>77101505</v>
      </c>
      <c r="J39" s="4" t="s">
        <v>2133</v>
      </c>
      <c r="K39" s="207">
        <v>42005</v>
      </c>
      <c r="L39" s="51">
        <v>10</v>
      </c>
      <c r="M39" s="4" t="s">
        <v>2134</v>
      </c>
      <c r="N39" s="4" t="s">
        <v>2135</v>
      </c>
      <c r="O39" s="10" t="s">
        <v>2136</v>
      </c>
      <c r="P39" s="10" t="s">
        <v>2136</v>
      </c>
      <c r="Q39" s="34" t="s">
        <v>31</v>
      </c>
      <c r="R39" s="34" t="s">
        <v>31</v>
      </c>
      <c r="S39" s="4" t="s">
        <v>2068</v>
      </c>
      <c r="T39" s="10" t="s">
        <v>2136</v>
      </c>
      <c r="U39" s="4" t="s">
        <v>186</v>
      </c>
      <c r="V39" s="4" t="s">
        <v>186</v>
      </c>
    </row>
    <row r="40" spans="1:22" ht="75" customHeight="1" x14ac:dyDescent="0.2">
      <c r="A40" s="238">
        <v>39</v>
      </c>
      <c r="B40" s="89" t="s">
        <v>2062</v>
      </c>
      <c r="C40" s="206" t="s">
        <v>2063</v>
      </c>
      <c r="D40" s="4" t="s">
        <v>2096</v>
      </c>
      <c r="E40" s="4" t="s">
        <v>2145</v>
      </c>
      <c r="F40" s="4" t="s">
        <v>2130</v>
      </c>
      <c r="G40" s="4" t="s">
        <v>2131</v>
      </c>
      <c r="H40" s="4" t="s">
        <v>2132</v>
      </c>
      <c r="I40" s="228">
        <v>77101505</v>
      </c>
      <c r="J40" s="4" t="s">
        <v>2146</v>
      </c>
      <c r="K40" s="207">
        <v>42005</v>
      </c>
      <c r="L40" s="51" t="s">
        <v>2136</v>
      </c>
      <c r="M40" s="4" t="s">
        <v>2134</v>
      </c>
      <c r="N40" s="4" t="s">
        <v>2135</v>
      </c>
      <c r="O40" s="10">
        <v>795431572</v>
      </c>
      <c r="P40" s="10">
        <v>795431572</v>
      </c>
      <c r="Q40" s="34" t="s">
        <v>31</v>
      </c>
      <c r="R40" s="34" t="s">
        <v>31</v>
      </c>
      <c r="S40" s="4" t="s">
        <v>2068</v>
      </c>
      <c r="T40" s="10">
        <v>0</v>
      </c>
      <c r="U40" s="4" t="s">
        <v>186</v>
      </c>
      <c r="V40" s="4" t="s">
        <v>186</v>
      </c>
    </row>
    <row r="41" spans="1:22" ht="75" customHeight="1" x14ac:dyDescent="0.2">
      <c r="A41" s="238">
        <v>40</v>
      </c>
      <c r="B41" s="89" t="s">
        <v>2062</v>
      </c>
      <c r="C41" s="206" t="s">
        <v>2063</v>
      </c>
      <c r="D41" s="4" t="s">
        <v>2096</v>
      </c>
      <c r="E41" s="4" t="s">
        <v>2148</v>
      </c>
      <c r="F41" s="4" t="s">
        <v>2130</v>
      </c>
      <c r="G41" s="4" t="s">
        <v>2131</v>
      </c>
      <c r="H41" s="4" t="s">
        <v>2132</v>
      </c>
      <c r="I41" s="228">
        <v>77101505</v>
      </c>
      <c r="J41" s="4" t="s">
        <v>2149</v>
      </c>
      <c r="K41" s="207">
        <v>42005</v>
      </c>
      <c r="L41" s="51">
        <v>2</v>
      </c>
      <c r="M41" s="4" t="s">
        <v>2134</v>
      </c>
      <c r="N41" s="4" t="s">
        <v>2135</v>
      </c>
      <c r="O41" s="10">
        <v>20000000</v>
      </c>
      <c r="P41" s="10">
        <v>20000000</v>
      </c>
      <c r="Q41" s="34" t="s">
        <v>31</v>
      </c>
      <c r="R41" s="34" t="s">
        <v>31</v>
      </c>
      <c r="S41" s="4" t="s">
        <v>2068</v>
      </c>
      <c r="T41" s="10">
        <f>30000000-10000000</f>
        <v>20000000</v>
      </c>
      <c r="U41" s="4" t="s">
        <v>186</v>
      </c>
      <c r="V41" s="4" t="s">
        <v>186</v>
      </c>
    </row>
    <row r="42" spans="1:22" ht="75" customHeight="1" x14ac:dyDescent="0.2">
      <c r="A42" s="238">
        <v>41</v>
      </c>
      <c r="B42" s="89" t="s">
        <v>2062</v>
      </c>
      <c r="C42" s="206" t="s">
        <v>2063</v>
      </c>
      <c r="D42" s="4" t="s">
        <v>2096</v>
      </c>
      <c r="E42" s="4" t="s">
        <v>2148</v>
      </c>
      <c r="F42" s="4" t="s">
        <v>412</v>
      </c>
      <c r="G42" s="4" t="s">
        <v>2139</v>
      </c>
      <c r="H42" s="4" t="s">
        <v>2140</v>
      </c>
      <c r="I42" s="228">
        <v>77101505</v>
      </c>
      <c r="J42" s="4" t="s">
        <v>2150</v>
      </c>
      <c r="K42" s="207">
        <v>42005</v>
      </c>
      <c r="L42" s="51">
        <v>1</v>
      </c>
      <c r="M42" s="4" t="s">
        <v>2151</v>
      </c>
      <c r="N42" s="4" t="s">
        <v>2135</v>
      </c>
      <c r="O42" s="10">
        <v>6782128</v>
      </c>
      <c r="P42" s="10">
        <v>6782128</v>
      </c>
      <c r="Q42" s="34" t="s">
        <v>31</v>
      </c>
      <c r="R42" s="34" t="s">
        <v>31</v>
      </c>
      <c r="S42" s="4" t="s">
        <v>2068</v>
      </c>
      <c r="T42" s="10">
        <v>7000000</v>
      </c>
      <c r="U42" s="10" t="s">
        <v>411</v>
      </c>
      <c r="V42" s="4" t="s">
        <v>1569</v>
      </c>
    </row>
    <row r="43" spans="1:22" ht="75" customHeight="1" x14ac:dyDescent="0.2">
      <c r="A43" s="238">
        <v>42</v>
      </c>
      <c r="B43" s="89" t="s">
        <v>2062</v>
      </c>
      <c r="C43" s="206" t="s">
        <v>2063</v>
      </c>
      <c r="D43" s="4" t="s">
        <v>2096</v>
      </c>
      <c r="E43" s="4" t="s">
        <v>2145</v>
      </c>
      <c r="F43" s="4" t="s">
        <v>412</v>
      </c>
      <c r="G43" s="4" t="s">
        <v>2139</v>
      </c>
      <c r="H43" s="4" t="s">
        <v>2140</v>
      </c>
      <c r="I43" s="228">
        <v>77101505</v>
      </c>
      <c r="J43" s="4" t="s">
        <v>2152</v>
      </c>
      <c r="K43" s="207">
        <v>42005</v>
      </c>
      <c r="L43" s="51">
        <v>1</v>
      </c>
      <c r="M43" s="4" t="s">
        <v>2134</v>
      </c>
      <c r="N43" s="4" t="s">
        <v>2135</v>
      </c>
      <c r="O43" s="10">
        <v>37674412</v>
      </c>
      <c r="P43" s="10">
        <v>37674412</v>
      </c>
      <c r="Q43" s="34" t="s">
        <v>31</v>
      </c>
      <c r="R43" s="34" t="s">
        <v>31</v>
      </c>
      <c r="S43" s="4" t="s">
        <v>2068</v>
      </c>
      <c r="T43" s="10">
        <v>37674412</v>
      </c>
      <c r="U43" s="10" t="s">
        <v>411</v>
      </c>
      <c r="V43" s="4" t="s">
        <v>2153</v>
      </c>
    </row>
    <row r="44" spans="1:22" ht="75" customHeight="1" x14ac:dyDescent="0.2">
      <c r="A44" s="238">
        <v>43</v>
      </c>
      <c r="B44" s="89" t="s">
        <v>2062</v>
      </c>
      <c r="C44" s="206" t="s">
        <v>2063</v>
      </c>
      <c r="D44" s="4" t="s">
        <v>2096</v>
      </c>
      <c r="E44" s="4" t="s">
        <v>2145</v>
      </c>
      <c r="F44" s="4" t="s">
        <v>2130</v>
      </c>
      <c r="G44" s="4" t="s">
        <v>2131</v>
      </c>
      <c r="H44" s="4" t="s">
        <v>2132</v>
      </c>
      <c r="I44" s="228">
        <v>77101505</v>
      </c>
      <c r="J44" s="4" t="s">
        <v>2149</v>
      </c>
      <c r="K44" s="207">
        <v>42005</v>
      </c>
      <c r="L44" s="51">
        <v>2</v>
      </c>
      <c r="M44" s="4" t="s">
        <v>2134</v>
      </c>
      <c r="N44" s="4" t="s">
        <v>2135</v>
      </c>
      <c r="O44" s="10">
        <v>180000000</v>
      </c>
      <c r="P44" s="10">
        <v>180000000</v>
      </c>
      <c r="Q44" s="34" t="s">
        <v>31</v>
      </c>
      <c r="R44" s="34" t="s">
        <v>31</v>
      </c>
      <c r="S44" s="4" t="s">
        <v>2068</v>
      </c>
      <c r="T44" s="10">
        <v>180000000</v>
      </c>
      <c r="U44" s="4" t="s">
        <v>186</v>
      </c>
      <c r="V44" s="4" t="s">
        <v>186</v>
      </c>
    </row>
    <row r="45" spans="1:22" ht="75" customHeight="1" x14ac:dyDescent="0.2">
      <c r="A45" s="238">
        <v>44</v>
      </c>
      <c r="B45" s="89" t="s">
        <v>2062</v>
      </c>
      <c r="C45" s="206" t="s">
        <v>2063</v>
      </c>
      <c r="D45" s="4" t="s">
        <v>2096</v>
      </c>
      <c r="E45" s="4" t="s">
        <v>2097</v>
      </c>
      <c r="F45" s="4" t="s">
        <v>412</v>
      </c>
      <c r="G45" s="4" t="s">
        <v>2139</v>
      </c>
      <c r="H45" s="4" t="s">
        <v>2140</v>
      </c>
      <c r="I45" s="228">
        <v>77101505</v>
      </c>
      <c r="J45" s="4" t="s">
        <v>2154</v>
      </c>
      <c r="K45" s="207">
        <v>42005</v>
      </c>
      <c r="L45" s="51">
        <v>1</v>
      </c>
      <c r="M45" s="4" t="s">
        <v>67</v>
      </c>
      <c r="N45" s="4" t="s">
        <v>1402</v>
      </c>
      <c r="O45" s="10">
        <v>2411097</v>
      </c>
      <c r="P45" s="10">
        <v>2411097</v>
      </c>
      <c r="Q45" s="34" t="s">
        <v>31</v>
      </c>
      <c r="R45" s="34" t="s">
        <v>31</v>
      </c>
      <c r="S45" s="4" t="s">
        <v>2068</v>
      </c>
      <c r="T45" s="10">
        <v>2656919</v>
      </c>
      <c r="U45" s="10" t="s">
        <v>411</v>
      </c>
      <c r="V45" s="4" t="s">
        <v>2155</v>
      </c>
    </row>
    <row r="46" spans="1:22" ht="75" customHeight="1" x14ac:dyDescent="0.2">
      <c r="A46" s="238">
        <v>45</v>
      </c>
      <c r="B46" s="89" t="s">
        <v>2062</v>
      </c>
      <c r="C46" s="206" t="s">
        <v>2063</v>
      </c>
      <c r="D46" s="4" t="s">
        <v>2096</v>
      </c>
      <c r="E46" s="4" t="s">
        <v>2097</v>
      </c>
      <c r="F46" s="4" t="s">
        <v>412</v>
      </c>
      <c r="G46" s="4" t="s">
        <v>2139</v>
      </c>
      <c r="H46" s="4" t="s">
        <v>2140</v>
      </c>
      <c r="I46" s="228">
        <v>77101505</v>
      </c>
      <c r="J46" s="4" t="s">
        <v>2154</v>
      </c>
      <c r="K46" s="207">
        <v>42005</v>
      </c>
      <c r="L46" s="51">
        <v>1</v>
      </c>
      <c r="M46" s="4" t="s">
        <v>67</v>
      </c>
      <c r="N46" s="4" t="s">
        <v>1402</v>
      </c>
      <c r="O46" s="10">
        <v>20000000</v>
      </c>
      <c r="P46" s="10">
        <v>20000000</v>
      </c>
      <c r="Q46" s="34" t="s">
        <v>31</v>
      </c>
      <c r="R46" s="34" t="s">
        <v>31</v>
      </c>
      <c r="S46" s="4" t="s">
        <v>2068</v>
      </c>
      <c r="T46" s="10">
        <v>20000000</v>
      </c>
      <c r="U46" s="10" t="s">
        <v>411</v>
      </c>
      <c r="V46" s="4" t="s">
        <v>2155</v>
      </c>
    </row>
    <row r="47" spans="1:22" ht="75" customHeight="1" x14ac:dyDescent="0.2">
      <c r="A47" s="238">
        <v>46</v>
      </c>
      <c r="B47" s="206" t="s">
        <v>2062</v>
      </c>
      <c r="C47" s="206" t="s">
        <v>2063</v>
      </c>
      <c r="D47" s="4" t="s">
        <v>2137</v>
      </c>
      <c r="E47" s="4" t="s">
        <v>2138</v>
      </c>
      <c r="F47" s="4" t="s">
        <v>412</v>
      </c>
      <c r="G47" s="4" t="s">
        <v>2139</v>
      </c>
      <c r="H47" s="4" t="s">
        <v>2140</v>
      </c>
      <c r="I47" s="4">
        <v>77121606</v>
      </c>
      <c r="J47" s="4" t="s">
        <v>2156</v>
      </c>
      <c r="K47" s="209">
        <v>42005</v>
      </c>
      <c r="L47" s="51">
        <v>1</v>
      </c>
      <c r="M47" s="4" t="s">
        <v>521</v>
      </c>
      <c r="N47" s="4" t="s">
        <v>1402</v>
      </c>
      <c r="O47" s="10">
        <v>35855127</v>
      </c>
      <c r="P47" s="10">
        <v>35855127</v>
      </c>
      <c r="Q47" s="34" t="s">
        <v>31</v>
      </c>
      <c r="R47" s="34" t="s">
        <v>31</v>
      </c>
      <c r="S47" s="4" t="s">
        <v>2068</v>
      </c>
      <c r="T47" s="10">
        <v>50000000</v>
      </c>
      <c r="U47" s="10" t="s">
        <v>411</v>
      </c>
      <c r="V47" s="4" t="s">
        <v>2157</v>
      </c>
    </row>
    <row r="48" spans="1:22" ht="75" customHeight="1" x14ac:dyDescent="0.2">
      <c r="A48" s="238">
        <v>47</v>
      </c>
      <c r="B48" s="206" t="s">
        <v>2062</v>
      </c>
      <c r="C48" s="206" t="s">
        <v>2063</v>
      </c>
      <c r="D48" s="4" t="s">
        <v>2096</v>
      </c>
      <c r="E48" s="4" t="s">
        <v>2097</v>
      </c>
      <c r="F48" s="4" t="s">
        <v>412</v>
      </c>
      <c r="G48" s="4" t="s">
        <v>2158</v>
      </c>
      <c r="H48" s="4" t="s">
        <v>2159</v>
      </c>
      <c r="I48" s="4">
        <v>25101905</v>
      </c>
      <c r="J48" s="4" t="s">
        <v>2160</v>
      </c>
      <c r="K48" s="209">
        <v>42005</v>
      </c>
      <c r="L48" s="51">
        <v>10</v>
      </c>
      <c r="M48" s="4" t="s">
        <v>2134</v>
      </c>
      <c r="N48" s="4" t="s">
        <v>1402</v>
      </c>
      <c r="O48" s="10">
        <v>610000000</v>
      </c>
      <c r="P48" s="10">
        <v>610000000</v>
      </c>
      <c r="Q48" s="34" t="s">
        <v>31</v>
      </c>
      <c r="R48" s="34" t="s">
        <v>31</v>
      </c>
      <c r="S48" s="4" t="s">
        <v>2068</v>
      </c>
      <c r="T48" s="10">
        <f>6000000*10</f>
        <v>60000000</v>
      </c>
      <c r="U48" s="10" t="s">
        <v>411</v>
      </c>
      <c r="V48" s="4" t="s">
        <v>2161</v>
      </c>
    </row>
    <row r="49" spans="1:22" ht="75" customHeight="1" x14ac:dyDescent="0.2">
      <c r="A49" s="238">
        <v>48</v>
      </c>
      <c r="B49" s="89" t="s">
        <v>2062</v>
      </c>
      <c r="C49" s="206" t="s">
        <v>2063</v>
      </c>
      <c r="D49" s="4" t="s">
        <v>2096</v>
      </c>
      <c r="E49" s="4" t="s">
        <v>2097</v>
      </c>
      <c r="F49" s="4" t="s">
        <v>434</v>
      </c>
      <c r="G49" s="4" t="s">
        <v>235</v>
      </c>
      <c r="H49" s="4" t="s">
        <v>2066</v>
      </c>
      <c r="I49" s="4">
        <v>77121701</v>
      </c>
      <c r="J49" s="4" t="s">
        <v>2162</v>
      </c>
      <c r="K49" s="207">
        <v>42005</v>
      </c>
      <c r="L49" s="4">
        <v>11</v>
      </c>
      <c r="M49" s="4" t="s">
        <v>67</v>
      </c>
      <c r="N49" s="4" t="s">
        <v>1402</v>
      </c>
      <c r="O49" s="10">
        <v>22206800</v>
      </c>
      <c r="P49" s="10">
        <v>22206800</v>
      </c>
      <c r="Q49" s="34" t="s">
        <v>31</v>
      </c>
      <c r="R49" s="34" t="s">
        <v>31</v>
      </c>
      <c r="S49" s="4" t="s">
        <v>2068</v>
      </c>
      <c r="T49" s="231">
        <v>2018800</v>
      </c>
      <c r="U49" s="10" t="s">
        <v>411</v>
      </c>
      <c r="V49" s="4" t="s">
        <v>2163</v>
      </c>
    </row>
    <row r="50" spans="1:22" ht="75" customHeight="1" x14ac:dyDescent="0.2">
      <c r="A50" s="238">
        <v>49</v>
      </c>
      <c r="B50" s="89" t="s">
        <v>2062</v>
      </c>
      <c r="C50" s="206" t="s">
        <v>2063</v>
      </c>
      <c r="D50" s="4" t="s">
        <v>2096</v>
      </c>
      <c r="E50" s="4" t="s">
        <v>2097</v>
      </c>
      <c r="F50" s="4" t="s">
        <v>434</v>
      </c>
      <c r="G50" s="4" t="s">
        <v>235</v>
      </c>
      <c r="H50" s="4" t="s">
        <v>2066</v>
      </c>
      <c r="I50" s="4">
        <v>77121701</v>
      </c>
      <c r="J50" s="4" t="s">
        <v>2164</v>
      </c>
      <c r="K50" s="207">
        <v>42005</v>
      </c>
      <c r="L50" s="4">
        <v>9</v>
      </c>
      <c r="M50" s="4" t="s">
        <v>67</v>
      </c>
      <c r="N50" s="4" t="s">
        <v>1402</v>
      </c>
      <c r="O50" s="10">
        <v>31239900</v>
      </c>
      <c r="P50" s="10">
        <v>31239900</v>
      </c>
      <c r="Q50" s="34" t="s">
        <v>31</v>
      </c>
      <c r="R50" s="34" t="s">
        <v>31</v>
      </c>
      <c r="S50" s="4" t="s">
        <v>2068</v>
      </c>
      <c r="T50" s="231">
        <v>3471100</v>
      </c>
      <c r="U50" s="10" t="s">
        <v>411</v>
      </c>
      <c r="V50" s="4" t="s">
        <v>2165</v>
      </c>
    </row>
    <row r="51" spans="1:22" ht="75" customHeight="1" x14ac:dyDescent="0.2">
      <c r="A51" s="238">
        <v>50</v>
      </c>
      <c r="B51" s="93" t="s">
        <v>2062</v>
      </c>
      <c r="C51" s="206" t="s">
        <v>2063</v>
      </c>
      <c r="D51" s="3" t="s">
        <v>2096</v>
      </c>
      <c r="E51" s="3" t="s">
        <v>2097</v>
      </c>
      <c r="F51" s="3" t="s">
        <v>434</v>
      </c>
      <c r="G51" s="3" t="s">
        <v>235</v>
      </c>
      <c r="H51" s="3" t="s">
        <v>2066</v>
      </c>
      <c r="I51" s="3">
        <v>77121701</v>
      </c>
      <c r="J51" s="4" t="s">
        <v>2164</v>
      </c>
      <c r="K51" s="208">
        <v>42005</v>
      </c>
      <c r="L51" s="3">
        <v>9</v>
      </c>
      <c r="M51" s="3" t="s">
        <v>67</v>
      </c>
      <c r="N51" s="3" t="s">
        <v>1402</v>
      </c>
      <c r="O51" s="10">
        <v>31239900</v>
      </c>
      <c r="P51" s="10">
        <v>31239900</v>
      </c>
      <c r="Q51" s="34" t="s">
        <v>31</v>
      </c>
      <c r="R51" s="34" t="s">
        <v>31</v>
      </c>
      <c r="S51" s="4" t="s">
        <v>2068</v>
      </c>
      <c r="T51" s="232">
        <v>3471100</v>
      </c>
      <c r="U51" s="10" t="s">
        <v>411</v>
      </c>
      <c r="V51" s="4" t="s">
        <v>2166</v>
      </c>
    </row>
    <row r="52" spans="1:22" ht="75" customHeight="1" x14ac:dyDescent="0.2">
      <c r="A52" s="238">
        <v>51</v>
      </c>
      <c r="B52" s="89" t="s">
        <v>2062</v>
      </c>
      <c r="C52" s="206" t="s">
        <v>2063</v>
      </c>
      <c r="D52" s="4" t="s">
        <v>2096</v>
      </c>
      <c r="E52" s="4" t="s">
        <v>2097</v>
      </c>
      <c r="F52" s="4" t="s">
        <v>434</v>
      </c>
      <c r="G52" s="4" t="s">
        <v>235</v>
      </c>
      <c r="H52" s="4" t="s">
        <v>2066</v>
      </c>
      <c r="I52" s="4">
        <v>77121701</v>
      </c>
      <c r="J52" s="4" t="s">
        <v>2167</v>
      </c>
      <c r="K52" s="207">
        <v>42005</v>
      </c>
      <c r="L52" s="4">
        <v>11</v>
      </c>
      <c r="M52" s="4" t="s">
        <v>67</v>
      </c>
      <c r="N52" s="4" t="s">
        <v>1402</v>
      </c>
      <c r="O52" s="10">
        <v>65714000</v>
      </c>
      <c r="P52" s="10">
        <v>65714000</v>
      </c>
      <c r="Q52" s="34" t="s">
        <v>31</v>
      </c>
      <c r="R52" s="34" t="s">
        <v>31</v>
      </c>
      <c r="S52" s="4" t="s">
        <v>2068</v>
      </c>
      <c r="T52" s="231">
        <v>5974000</v>
      </c>
      <c r="U52" s="10" t="s">
        <v>411</v>
      </c>
      <c r="V52" s="4" t="s">
        <v>2168</v>
      </c>
    </row>
    <row r="53" spans="1:22" ht="75" customHeight="1" x14ac:dyDescent="0.2">
      <c r="A53" s="238">
        <v>52</v>
      </c>
      <c r="B53" s="89" t="s">
        <v>2062</v>
      </c>
      <c r="C53" s="206" t="s">
        <v>2063</v>
      </c>
      <c r="D53" s="4" t="s">
        <v>2096</v>
      </c>
      <c r="E53" s="4" t="s">
        <v>2097</v>
      </c>
      <c r="F53" s="4" t="s">
        <v>434</v>
      </c>
      <c r="G53" s="4" t="s">
        <v>235</v>
      </c>
      <c r="H53" s="4" t="s">
        <v>2066</v>
      </c>
      <c r="I53" s="4">
        <v>77121701</v>
      </c>
      <c r="J53" s="4" t="s">
        <v>2169</v>
      </c>
      <c r="K53" s="207">
        <v>42005</v>
      </c>
      <c r="L53" s="4">
        <v>11</v>
      </c>
      <c r="M53" s="4" t="s">
        <v>67</v>
      </c>
      <c r="N53" s="4" t="s">
        <v>1402</v>
      </c>
      <c r="O53" s="10">
        <v>65714000</v>
      </c>
      <c r="P53" s="10">
        <v>65714000</v>
      </c>
      <c r="Q53" s="34" t="s">
        <v>31</v>
      </c>
      <c r="R53" s="34" t="s">
        <v>31</v>
      </c>
      <c r="S53" s="4" t="s">
        <v>2068</v>
      </c>
      <c r="T53" s="10">
        <v>5974000</v>
      </c>
      <c r="U53" s="10" t="s">
        <v>411</v>
      </c>
      <c r="V53" s="4" t="s">
        <v>2170</v>
      </c>
    </row>
    <row r="54" spans="1:22" ht="75" customHeight="1" x14ac:dyDescent="0.2">
      <c r="A54" s="238">
        <v>53</v>
      </c>
      <c r="B54" s="89" t="s">
        <v>2062</v>
      </c>
      <c r="C54" s="206" t="s">
        <v>2063</v>
      </c>
      <c r="D54" s="4" t="s">
        <v>2096</v>
      </c>
      <c r="E54" s="4" t="s">
        <v>2097</v>
      </c>
      <c r="F54" s="4" t="s">
        <v>434</v>
      </c>
      <c r="G54" s="4" t="s">
        <v>235</v>
      </c>
      <c r="H54" s="4" t="s">
        <v>2066</v>
      </c>
      <c r="I54" s="4">
        <v>77121701</v>
      </c>
      <c r="J54" s="4" t="s">
        <v>2171</v>
      </c>
      <c r="K54" s="207">
        <v>42005</v>
      </c>
      <c r="L54" s="4">
        <v>9</v>
      </c>
      <c r="M54" s="4" t="s">
        <v>67</v>
      </c>
      <c r="N54" s="4" t="s">
        <v>1402</v>
      </c>
      <c r="O54" s="10">
        <v>45423000</v>
      </c>
      <c r="P54" s="10">
        <v>45423000</v>
      </c>
      <c r="Q54" s="34" t="s">
        <v>31</v>
      </c>
      <c r="R54" s="34" t="s">
        <v>31</v>
      </c>
      <c r="S54" s="4" t="s">
        <v>2068</v>
      </c>
      <c r="T54" s="231">
        <v>5047000</v>
      </c>
      <c r="U54" s="10" t="s">
        <v>411</v>
      </c>
      <c r="V54" s="4" t="s">
        <v>2172</v>
      </c>
    </row>
    <row r="55" spans="1:22" ht="75" customHeight="1" x14ac:dyDescent="0.2">
      <c r="A55" s="238">
        <v>54</v>
      </c>
      <c r="B55" s="4" t="s">
        <v>2062</v>
      </c>
      <c r="C55" s="206" t="s">
        <v>2063</v>
      </c>
      <c r="D55" s="4" t="s">
        <v>2096</v>
      </c>
      <c r="E55" s="4" t="s">
        <v>2097</v>
      </c>
      <c r="F55" s="4" t="s">
        <v>434</v>
      </c>
      <c r="G55" s="4" t="s">
        <v>235</v>
      </c>
      <c r="H55" s="4" t="s">
        <v>2066</v>
      </c>
      <c r="I55" s="4">
        <v>77121701</v>
      </c>
      <c r="J55" s="4" t="s">
        <v>2173</v>
      </c>
      <c r="K55" s="207">
        <v>42005</v>
      </c>
      <c r="L55" s="51">
        <v>8</v>
      </c>
      <c r="M55" s="4" t="s">
        <v>67</v>
      </c>
      <c r="N55" s="4" t="s">
        <v>1402</v>
      </c>
      <c r="O55" s="10">
        <v>47792000</v>
      </c>
      <c r="P55" s="10">
        <v>47792000</v>
      </c>
      <c r="Q55" s="34" t="s">
        <v>31</v>
      </c>
      <c r="R55" s="34" t="s">
        <v>31</v>
      </c>
      <c r="S55" s="4" t="s">
        <v>2068</v>
      </c>
      <c r="T55" s="10">
        <v>5974000</v>
      </c>
      <c r="U55" s="10" t="s">
        <v>411</v>
      </c>
      <c r="V55" s="4" t="s">
        <v>2174</v>
      </c>
    </row>
    <row r="56" spans="1:22" ht="75" customHeight="1" x14ac:dyDescent="0.2">
      <c r="A56" s="238">
        <v>55</v>
      </c>
      <c r="B56" s="210" t="s">
        <v>2062</v>
      </c>
      <c r="C56" s="206" t="s">
        <v>2063</v>
      </c>
      <c r="D56" s="3" t="s">
        <v>2096</v>
      </c>
      <c r="E56" s="3" t="s">
        <v>2097</v>
      </c>
      <c r="F56" s="3" t="s">
        <v>434</v>
      </c>
      <c r="G56" s="3" t="s">
        <v>235</v>
      </c>
      <c r="H56" s="3" t="s">
        <v>2066</v>
      </c>
      <c r="I56" s="3">
        <v>77121701</v>
      </c>
      <c r="J56" s="4" t="s">
        <v>2175</v>
      </c>
      <c r="K56" s="208">
        <v>42005</v>
      </c>
      <c r="L56" s="211">
        <v>8</v>
      </c>
      <c r="M56" s="3" t="s">
        <v>67</v>
      </c>
      <c r="N56" s="3" t="s">
        <v>1402</v>
      </c>
      <c r="O56" s="10">
        <v>22083200</v>
      </c>
      <c r="P56" s="10">
        <v>22083200</v>
      </c>
      <c r="Q56" s="34" t="s">
        <v>31</v>
      </c>
      <c r="R56" s="34" t="s">
        <v>31</v>
      </c>
      <c r="S56" s="4" t="s">
        <v>2068</v>
      </c>
      <c r="T56" s="7">
        <v>2760400</v>
      </c>
      <c r="U56" s="10" t="s">
        <v>411</v>
      </c>
      <c r="V56" s="4" t="s">
        <v>2176</v>
      </c>
    </row>
    <row r="57" spans="1:22" ht="75" customHeight="1" x14ac:dyDescent="0.2">
      <c r="A57" s="238">
        <v>56</v>
      </c>
      <c r="B57" s="206" t="s">
        <v>2062</v>
      </c>
      <c r="C57" s="206" t="s">
        <v>2063</v>
      </c>
      <c r="D57" s="4" t="s">
        <v>2096</v>
      </c>
      <c r="E57" s="4" t="s">
        <v>2097</v>
      </c>
      <c r="F57" s="4" t="s">
        <v>434</v>
      </c>
      <c r="G57" s="4" t="s">
        <v>235</v>
      </c>
      <c r="H57" s="4" t="s">
        <v>2066</v>
      </c>
      <c r="I57" s="89">
        <v>77121701</v>
      </c>
      <c r="J57" s="4" t="s">
        <v>2177</v>
      </c>
      <c r="K57" s="207">
        <v>42005</v>
      </c>
      <c r="L57" s="89">
        <v>8</v>
      </c>
      <c r="M57" s="89" t="s">
        <v>67</v>
      </c>
      <c r="N57" s="89" t="s">
        <v>1402</v>
      </c>
      <c r="O57" s="10">
        <v>18869600</v>
      </c>
      <c r="P57" s="10">
        <v>18869600</v>
      </c>
      <c r="Q57" s="34" t="s">
        <v>31</v>
      </c>
      <c r="R57" s="34" t="s">
        <v>31</v>
      </c>
      <c r="S57" s="4" t="s">
        <v>2068</v>
      </c>
      <c r="T57" s="10">
        <v>2358700</v>
      </c>
      <c r="U57" s="10" t="s">
        <v>411</v>
      </c>
      <c r="V57" s="4" t="s">
        <v>2178</v>
      </c>
    </row>
    <row r="58" spans="1:22" ht="75" customHeight="1" x14ac:dyDescent="0.2">
      <c r="A58" s="238">
        <v>57</v>
      </c>
      <c r="B58" s="206" t="s">
        <v>2062</v>
      </c>
      <c r="C58" s="206" t="s">
        <v>2063</v>
      </c>
      <c r="D58" s="4" t="s">
        <v>2096</v>
      </c>
      <c r="E58" s="4" t="s">
        <v>2097</v>
      </c>
      <c r="F58" s="4" t="s">
        <v>434</v>
      </c>
      <c r="G58" s="4" t="s">
        <v>235</v>
      </c>
      <c r="H58" s="4" t="s">
        <v>2066</v>
      </c>
      <c r="I58" s="4">
        <v>77121701</v>
      </c>
      <c r="J58" s="4" t="s">
        <v>2179</v>
      </c>
      <c r="K58" s="207">
        <v>42005</v>
      </c>
      <c r="L58" s="51">
        <v>8</v>
      </c>
      <c r="M58" s="4" t="s">
        <v>67</v>
      </c>
      <c r="N58" s="4" t="s">
        <v>1402</v>
      </c>
      <c r="O58" s="10">
        <v>18869600</v>
      </c>
      <c r="P58" s="10">
        <v>18869600</v>
      </c>
      <c r="Q58" s="34" t="s">
        <v>31</v>
      </c>
      <c r="R58" s="34" t="s">
        <v>31</v>
      </c>
      <c r="S58" s="4" t="s">
        <v>2068</v>
      </c>
      <c r="T58" s="10">
        <v>2358700</v>
      </c>
      <c r="U58" s="10" t="s">
        <v>411</v>
      </c>
      <c r="V58" s="4" t="s">
        <v>2180</v>
      </c>
    </row>
    <row r="59" spans="1:22" ht="75" customHeight="1" x14ac:dyDescent="0.2">
      <c r="A59" s="238">
        <v>58</v>
      </c>
      <c r="B59" s="206" t="s">
        <v>2062</v>
      </c>
      <c r="C59" s="206" t="s">
        <v>2063</v>
      </c>
      <c r="D59" s="4" t="s">
        <v>2096</v>
      </c>
      <c r="E59" s="4" t="s">
        <v>2097</v>
      </c>
      <c r="F59" s="4" t="s">
        <v>434</v>
      </c>
      <c r="G59" s="4" t="s">
        <v>235</v>
      </c>
      <c r="H59" s="4" t="s">
        <v>2066</v>
      </c>
      <c r="I59" s="4">
        <v>77121701</v>
      </c>
      <c r="J59" s="4" t="s">
        <v>2175</v>
      </c>
      <c r="K59" s="207">
        <v>42005</v>
      </c>
      <c r="L59" s="51">
        <v>10</v>
      </c>
      <c r="M59" s="4" t="s">
        <v>67</v>
      </c>
      <c r="N59" s="4" t="s">
        <v>1402</v>
      </c>
      <c r="O59" s="10">
        <v>27604000</v>
      </c>
      <c r="P59" s="10">
        <v>27604000</v>
      </c>
      <c r="Q59" s="34" t="s">
        <v>31</v>
      </c>
      <c r="R59" s="34" t="s">
        <v>31</v>
      </c>
      <c r="S59" s="4" t="s">
        <v>2068</v>
      </c>
      <c r="T59" s="10">
        <v>2760400</v>
      </c>
      <c r="U59" s="10" t="s">
        <v>411</v>
      </c>
      <c r="V59" s="4" t="s">
        <v>2181</v>
      </c>
    </row>
    <row r="60" spans="1:22" ht="75" customHeight="1" x14ac:dyDescent="0.2">
      <c r="A60" s="238">
        <v>59</v>
      </c>
      <c r="B60" s="206" t="s">
        <v>2062</v>
      </c>
      <c r="C60" s="206" t="s">
        <v>2063</v>
      </c>
      <c r="D60" s="4" t="s">
        <v>2096</v>
      </c>
      <c r="E60" s="4" t="s">
        <v>2097</v>
      </c>
      <c r="F60" s="4" t="s">
        <v>434</v>
      </c>
      <c r="G60" s="4" t="s">
        <v>235</v>
      </c>
      <c r="H60" s="4" t="s">
        <v>2066</v>
      </c>
      <c r="I60" s="4">
        <v>77121701</v>
      </c>
      <c r="J60" s="4" t="s">
        <v>2182</v>
      </c>
      <c r="K60" s="209">
        <v>42005</v>
      </c>
      <c r="L60" s="51">
        <v>10</v>
      </c>
      <c r="M60" s="4" t="s">
        <v>67</v>
      </c>
      <c r="N60" s="4" t="s">
        <v>1402</v>
      </c>
      <c r="O60" s="10">
        <v>30797000</v>
      </c>
      <c r="P60" s="10">
        <v>30797000</v>
      </c>
      <c r="Q60" s="34" t="s">
        <v>31</v>
      </c>
      <c r="R60" s="34" t="s">
        <v>31</v>
      </c>
      <c r="S60" s="4" t="s">
        <v>2068</v>
      </c>
      <c r="T60" s="10">
        <v>3079700</v>
      </c>
      <c r="U60" s="10" t="s">
        <v>411</v>
      </c>
      <c r="V60" s="4" t="s">
        <v>2183</v>
      </c>
    </row>
    <row r="61" spans="1:22" ht="75" customHeight="1" x14ac:dyDescent="0.2">
      <c r="A61" s="238">
        <v>60</v>
      </c>
      <c r="B61" s="4" t="s">
        <v>2062</v>
      </c>
      <c r="C61" s="206" t="s">
        <v>2063</v>
      </c>
      <c r="D61" s="4" t="s">
        <v>2096</v>
      </c>
      <c r="E61" s="4" t="s">
        <v>2184</v>
      </c>
      <c r="F61" s="4" t="s">
        <v>434</v>
      </c>
      <c r="G61" s="4" t="s">
        <v>235</v>
      </c>
      <c r="H61" s="4" t="s">
        <v>2066</v>
      </c>
      <c r="I61" s="4">
        <v>70171607</v>
      </c>
      <c r="J61" s="4" t="s">
        <v>2185</v>
      </c>
      <c r="K61" s="207">
        <v>42323</v>
      </c>
      <c r="L61" s="51">
        <v>3</v>
      </c>
      <c r="M61" s="4" t="s">
        <v>67</v>
      </c>
      <c r="N61" s="4" t="s">
        <v>2135</v>
      </c>
      <c r="O61" s="10">
        <v>10413300</v>
      </c>
      <c r="P61" s="10">
        <v>10413300</v>
      </c>
      <c r="Q61" s="34" t="s">
        <v>31</v>
      </c>
      <c r="R61" s="34" t="s">
        <v>31</v>
      </c>
      <c r="S61" s="4" t="s">
        <v>2068</v>
      </c>
      <c r="T61" s="10">
        <v>3471100</v>
      </c>
      <c r="U61" s="10" t="s">
        <v>411</v>
      </c>
      <c r="V61" s="4" t="s">
        <v>2186</v>
      </c>
    </row>
    <row r="62" spans="1:22" ht="75" customHeight="1" x14ac:dyDescent="0.2">
      <c r="A62" s="238">
        <v>61</v>
      </c>
      <c r="B62" s="206" t="s">
        <v>2062</v>
      </c>
      <c r="C62" s="206" t="s">
        <v>2063</v>
      </c>
      <c r="D62" s="4" t="s">
        <v>2096</v>
      </c>
      <c r="E62" s="4" t="s">
        <v>2097</v>
      </c>
      <c r="F62" s="4" t="s">
        <v>434</v>
      </c>
      <c r="G62" s="4" t="s">
        <v>235</v>
      </c>
      <c r="H62" s="4" t="s">
        <v>2066</v>
      </c>
      <c r="I62" s="4">
        <v>77121701</v>
      </c>
      <c r="J62" s="4" t="s">
        <v>2179</v>
      </c>
      <c r="K62" s="207">
        <v>42005</v>
      </c>
      <c r="L62" s="51">
        <v>8</v>
      </c>
      <c r="M62" s="4" t="s">
        <v>67</v>
      </c>
      <c r="N62" s="4" t="s">
        <v>1402</v>
      </c>
      <c r="O62" s="10">
        <v>18869600</v>
      </c>
      <c r="P62" s="10">
        <v>18869600</v>
      </c>
      <c r="Q62" s="34" t="s">
        <v>31</v>
      </c>
      <c r="R62" s="34" t="s">
        <v>31</v>
      </c>
      <c r="S62" s="4" t="s">
        <v>2068</v>
      </c>
      <c r="T62" s="10">
        <v>2358700</v>
      </c>
      <c r="U62" s="10" t="s">
        <v>411</v>
      </c>
      <c r="V62" s="4" t="s">
        <v>2187</v>
      </c>
    </row>
    <row r="63" spans="1:22" ht="75" customHeight="1" x14ac:dyDescent="0.2">
      <c r="A63" s="238">
        <v>62</v>
      </c>
      <c r="B63" s="206" t="s">
        <v>2062</v>
      </c>
      <c r="C63" s="206" t="s">
        <v>2063</v>
      </c>
      <c r="D63" s="4" t="s">
        <v>2096</v>
      </c>
      <c r="E63" s="4" t="s">
        <v>2097</v>
      </c>
      <c r="F63" s="4" t="s">
        <v>434</v>
      </c>
      <c r="G63" s="4" t="s">
        <v>235</v>
      </c>
      <c r="H63" s="4" t="s">
        <v>2066</v>
      </c>
      <c r="I63" s="4">
        <v>77121701</v>
      </c>
      <c r="J63" s="4" t="s">
        <v>2188</v>
      </c>
      <c r="K63" s="207">
        <v>42005</v>
      </c>
      <c r="L63" s="51">
        <v>10</v>
      </c>
      <c r="M63" s="4" t="s">
        <v>67</v>
      </c>
      <c r="N63" s="4" t="s">
        <v>1402</v>
      </c>
      <c r="O63" s="10">
        <v>27604000</v>
      </c>
      <c r="P63" s="10">
        <v>27604000</v>
      </c>
      <c r="Q63" s="34" t="s">
        <v>31</v>
      </c>
      <c r="R63" s="34" t="s">
        <v>31</v>
      </c>
      <c r="S63" s="4" t="s">
        <v>2068</v>
      </c>
      <c r="T63" s="10">
        <v>2760400</v>
      </c>
      <c r="U63" s="10" t="s">
        <v>411</v>
      </c>
      <c r="V63" s="4" t="s">
        <v>2189</v>
      </c>
    </row>
    <row r="64" spans="1:22" ht="75" customHeight="1" x14ac:dyDescent="0.2">
      <c r="A64" s="238">
        <v>63</v>
      </c>
      <c r="B64" s="206" t="s">
        <v>2062</v>
      </c>
      <c r="C64" s="206" t="s">
        <v>2063</v>
      </c>
      <c r="D64" s="4" t="s">
        <v>2096</v>
      </c>
      <c r="E64" s="4" t="s">
        <v>2097</v>
      </c>
      <c r="F64" s="4" t="s">
        <v>434</v>
      </c>
      <c r="G64" s="4" t="s">
        <v>235</v>
      </c>
      <c r="H64" s="4" t="s">
        <v>2066</v>
      </c>
      <c r="I64" s="4">
        <v>77121701</v>
      </c>
      <c r="J64" s="4" t="s">
        <v>2179</v>
      </c>
      <c r="K64" s="207">
        <v>42005</v>
      </c>
      <c r="L64" s="51">
        <v>8</v>
      </c>
      <c r="M64" s="4" t="s">
        <v>67</v>
      </c>
      <c r="N64" s="4" t="s">
        <v>1402</v>
      </c>
      <c r="O64" s="10">
        <v>18869600</v>
      </c>
      <c r="P64" s="10">
        <v>18869600</v>
      </c>
      <c r="Q64" s="34" t="s">
        <v>31</v>
      </c>
      <c r="R64" s="34" t="s">
        <v>31</v>
      </c>
      <c r="S64" s="4" t="s">
        <v>2068</v>
      </c>
      <c r="T64" s="10">
        <v>2358700</v>
      </c>
      <c r="U64" s="10" t="s">
        <v>411</v>
      </c>
      <c r="V64" s="4" t="s">
        <v>2190</v>
      </c>
    </row>
    <row r="65" spans="1:22" ht="75" customHeight="1" x14ac:dyDescent="0.2">
      <c r="A65" s="238">
        <v>64</v>
      </c>
      <c r="B65" s="206" t="s">
        <v>2062</v>
      </c>
      <c r="C65" s="206" t="s">
        <v>2063</v>
      </c>
      <c r="D65" s="4" t="s">
        <v>2096</v>
      </c>
      <c r="E65" s="4" t="s">
        <v>2097</v>
      </c>
      <c r="F65" s="4" t="s">
        <v>434</v>
      </c>
      <c r="G65" s="4" t="s">
        <v>235</v>
      </c>
      <c r="H65" s="4" t="s">
        <v>2066</v>
      </c>
      <c r="I65" s="4">
        <v>77121701</v>
      </c>
      <c r="J65" s="4" t="s">
        <v>2191</v>
      </c>
      <c r="K65" s="209">
        <v>42005</v>
      </c>
      <c r="L65" s="51">
        <v>11</v>
      </c>
      <c r="M65" s="4" t="s">
        <v>67</v>
      </c>
      <c r="N65" s="4" t="s">
        <v>1402</v>
      </c>
      <c r="O65" s="10">
        <v>38182100</v>
      </c>
      <c r="P65" s="10">
        <v>38182100</v>
      </c>
      <c r="Q65" s="34" t="s">
        <v>31</v>
      </c>
      <c r="R65" s="34" t="s">
        <v>31</v>
      </c>
      <c r="S65" s="4" t="s">
        <v>2068</v>
      </c>
      <c r="T65" s="10">
        <v>3471100</v>
      </c>
      <c r="U65" s="10" t="s">
        <v>411</v>
      </c>
      <c r="V65" s="4" t="s">
        <v>2192</v>
      </c>
    </row>
    <row r="66" spans="1:22" ht="75" customHeight="1" x14ac:dyDescent="0.2">
      <c r="A66" s="238">
        <v>65</v>
      </c>
      <c r="B66" s="206" t="s">
        <v>2062</v>
      </c>
      <c r="C66" s="206" t="s">
        <v>2063</v>
      </c>
      <c r="D66" s="4" t="s">
        <v>2096</v>
      </c>
      <c r="E66" s="4" t="s">
        <v>2097</v>
      </c>
      <c r="F66" s="4" t="s">
        <v>434</v>
      </c>
      <c r="G66" s="4" t="s">
        <v>235</v>
      </c>
      <c r="H66" s="4" t="s">
        <v>2066</v>
      </c>
      <c r="I66" s="4">
        <v>77121701</v>
      </c>
      <c r="J66" s="4" t="s">
        <v>2193</v>
      </c>
      <c r="K66" s="207">
        <v>42005</v>
      </c>
      <c r="L66" s="51">
        <v>10</v>
      </c>
      <c r="M66" s="4" t="s">
        <v>67</v>
      </c>
      <c r="N66" s="4" t="s">
        <v>1402</v>
      </c>
      <c r="O66" s="10">
        <v>20188000</v>
      </c>
      <c r="P66" s="10">
        <v>20188000</v>
      </c>
      <c r="Q66" s="34" t="s">
        <v>31</v>
      </c>
      <c r="R66" s="34" t="s">
        <v>31</v>
      </c>
      <c r="S66" s="4" t="s">
        <v>2068</v>
      </c>
      <c r="T66" s="10">
        <v>2018800</v>
      </c>
      <c r="U66" s="10" t="s">
        <v>411</v>
      </c>
      <c r="V66" s="4" t="s">
        <v>2194</v>
      </c>
    </row>
    <row r="67" spans="1:22" ht="75" customHeight="1" x14ac:dyDescent="0.2">
      <c r="A67" s="238">
        <v>66</v>
      </c>
      <c r="B67" s="89" t="s">
        <v>2062</v>
      </c>
      <c r="C67" s="206" t="s">
        <v>2063</v>
      </c>
      <c r="D67" s="4" t="s">
        <v>2096</v>
      </c>
      <c r="E67" s="4" t="s">
        <v>2097</v>
      </c>
      <c r="F67" s="4" t="s">
        <v>434</v>
      </c>
      <c r="G67" s="4" t="s">
        <v>235</v>
      </c>
      <c r="H67" s="4" t="s">
        <v>2066</v>
      </c>
      <c r="I67" s="4">
        <v>77121701</v>
      </c>
      <c r="J67" s="4" t="s">
        <v>2195</v>
      </c>
      <c r="K67" s="207">
        <v>42005</v>
      </c>
      <c r="L67" s="51">
        <v>10</v>
      </c>
      <c r="M67" s="4" t="s">
        <v>67</v>
      </c>
      <c r="N67" s="4" t="s">
        <v>1402</v>
      </c>
      <c r="O67" s="10">
        <v>12463000</v>
      </c>
      <c r="P67" s="10">
        <v>12463000</v>
      </c>
      <c r="Q67" s="34" t="s">
        <v>31</v>
      </c>
      <c r="R67" s="34" t="s">
        <v>31</v>
      </c>
      <c r="S67" s="4" t="s">
        <v>2068</v>
      </c>
      <c r="T67" s="10">
        <v>1246300</v>
      </c>
      <c r="U67" s="10" t="s">
        <v>411</v>
      </c>
      <c r="V67" s="4" t="s">
        <v>2196</v>
      </c>
    </row>
    <row r="68" spans="1:22" ht="75" customHeight="1" x14ac:dyDescent="0.2">
      <c r="A68" s="238">
        <v>67</v>
      </c>
      <c r="B68" s="89" t="s">
        <v>2062</v>
      </c>
      <c r="C68" s="206" t="s">
        <v>2063</v>
      </c>
      <c r="D68" s="4" t="s">
        <v>2096</v>
      </c>
      <c r="E68" s="4" t="s">
        <v>2097</v>
      </c>
      <c r="F68" s="4" t="s">
        <v>434</v>
      </c>
      <c r="G68" s="4" t="s">
        <v>235</v>
      </c>
      <c r="H68" s="4" t="s">
        <v>2066</v>
      </c>
      <c r="I68" s="4">
        <v>77121701</v>
      </c>
      <c r="J68" s="4" t="s">
        <v>2195</v>
      </c>
      <c r="K68" s="207">
        <v>42005</v>
      </c>
      <c r="L68" s="51">
        <v>10</v>
      </c>
      <c r="M68" s="4" t="s">
        <v>67</v>
      </c>
      <c r="N68" s="4" t="s">
        <v>1402</v>
      </c>
      <c r="O68" s="10">
        <v>12463000</v>
      </c>
      <c r="P68" s="10">
        <v>12463000</v>
      </c>
      <c r="Q68" s="34" t="s">
        <v>31</v>
      </c>
      <c r="R68" s="34" t="s">
        <v>31</v>
      </c>
      <c r="S68" s="4" t="s">
        <v>2068</v>
      </c>
      <c r="T68" s="10">
        <v>1246300</v>
      </c>
      <c r="U68" s="10" t="s">
        <v>411</v>
      </c>
      <c r="V68" s="4" t="s">
        <v>2197</v>
      </c>
    </row>
    <row r="69" spans="1:22" ht="75" customHeight="1" x14ac:dyDescent="0.2">
      <c r="A69" s="238">
        <v>68</v>
      </c>
      <c r="B69" s="212" t="s">
        <v>2062</v>
      </c>
      <c r="C69" s="206" t="s">
        <v>2063</v>
      </c>
      <c r="D69" s="3" t="s">
        <v>2096</v>
      </c>
      <c r="E69" s="3" t="s">
        <v>2097</v>
      </c>
      <c r="F69" s="3" t="s">
        <v>434</v>
      </c>
      <c r="G69" s="3" t="s">
        <v>235</v>
      </c>
      <c r="H69" s="3" t="s">
        <v>2066</v>
      </c>
      <c r="I69" s="3">
        <v>77121701</v>
      </c>
      <c r="J69" s="4" t="s">
        <v>2198</v>
      </c>
      <c r="K69" s="213">
        <v>42005</v>
      </c>
      <c r="L69" s="211">
        <v>11</v>
      </c>
      <c r="M69" s="3" t="s">
        <v>67</v>
      </c>
      <c r="N69" s="3" t="s">
        <v>1402</v>
      </c>
      <c r="O69" s="10">
        <v>71379000</v>
      </c>
      <c r="P69" s="10">
        <v>71379000</v>
      </c>
      <c r="Q69" s="34" t="s">
        <v>31</v>
      </c>
      <c r="R69" s="34" t="s">
        <v>31</v>
      </c>
      <c r="S69" s="4" t="s">
        <v>2068</v>
      </c>
      <c r="T69" s="7">
        <v>6489000</v>
      </c>
      <c r="U69" s="10" t="s">
        <v>411</v>
      </c>
      <c r="V69" s="4" t="s">
        <v>2199</v>
      </c>
    </row>
    <row r="70" spans="1:22" ht="75" customHeight="1" x14ac:dyDescent="0.2">
      <c r="A70" s="238">
        <v>69</v>
      </c>
      <c r="B70" s="206" t="s">
        <v>2062</v>
      </c>
      <c r="C70" s="206" t="s">
        <v>2063</v>
      </c>
      <c r="D70" s="4" t="s">
        <v>2096</v>
      </c>
      <c r="E70" s="4" t="s">
        <v>2097</v>
      </c>
      <c r="F70" s="4" t="s">
        <v>434</v>
      </c>
      <c r="G70" s="4" t="s">
        <v>235</v>
      </c>
      <c r="H70" s="4" t="s">
        <v>2066</v>
      </c>
      <c r="I70" s="4">
        <v>77121701</v>
      </c>
      <c r="J70" s="4" t="s">
        <v>2200</v>
      </c>
      <c r="K70" s="207">
        <v>42005</v>
      </c>
      <c r="L70" s="51">
        <v>10</v>
      </c>
      <c r="M70" s="4" t="s">
        <v>67</v>
      </c>
      <c r="N70" s="4" t="s">
        <v>1402</v>
      </c>
      <c r="O70" s="10">
        <v>21733000</v>
      </c>
      <c r="P70" s="10">
        <v>21733000</v>
      </c>
      <c r="Q70" s="34" t="s">
        <v>31</v>
      </c>
      <c r="R70" s="34" t="s">
        <v>31</v>
      </c>
      <c r="S70" s="4" t="s">
        <v>2068</v>
      </c>
      <c r="T70" s="10">
        <v>2173300</v>
      </c>
      <c r="U70" s="10" t="s">
        <v>411</v>
      </c>
      <c r="V70" s="4" t="s">
        <v>2201</v>
      </c>
    </row>
    <row r="71" spans="1:22" ht="75" customHeight="1" x14ac:dyDescent="0.2">
      <c r="A71" s="238">
        <v>70</v>
      </c>
      <c r="B71" s="206" t="s">
        <v>2062</v>
      </c>
      <c r="C71" s="206" t="s">
        <v>2063</v>
      </c>
      <c r="D71" s="4" t="s">
        <v>2096</v>
      </c>
      <c r="E71" s="4" t="s">
        <v>2097</v>
      </c>
      <c r="F71" s="4" t="s">
        <v>434</v>
      </c>
      <c r="G71" s="4" t="s">
        <v>235</v>
      </c>
      <c r="H71" s="4" t="s">
        <v>2066</v>
      </c>
      <c r="I71" s="4">
        <v>77121701</v>
      </c>
      <c r="J71" s="4" t="s">
        <v>2202</v>
      </c>
      <c r="K71" s="209">
        <v>42005</v>
      </c>
      <c r="L71" s="51">
        <v>8</v>
      </c>
      <c r="M71" s="4" t="s">
        <v>67</v>
      </c>
      <c r="N71" s="4" t="s">
        <v>1402</v>
      </c>
      <c r="O71" s="10">
        <v>18869600</v>
      </c>
      <c r="P71" s="10">
        <v>18869600</v>
      </c>
      <c r="Q71" s="34" t="s">
        <v>31</v>
      </c>
      <c r="R71" s="34" t="s">
        <v>31</v>
      </c>
      <c r="S71" s="4" t="s">
        <v>2068</v>
      </c>
      <c r="T71" s="10">
        <v>2358700</v>
      </c>
      <c r="U71" s="10" t="s">
        <v>411</v>
      </c>
      <c r="V71" s="4" t="s">
        <v>2203</v>
      </c>
    </row>
    <row r="72" spans="1:22" ht="75" customHeight="1" x14ac:dyDescent="0.2">
      <c r="A72" s="238">
        <v>71</v>
      </c>
      <c r="B72" s="206" t="s">
        <v>2062</v>
      </c>
      <c r="C72" s="206" t="s">
        <v>2063</v>
      </c>
      <c r="D72" s="4" t="s">
        <v>2096</v>
      </c>
      <c r="E72" s="4" t="s">
        <v>2097</v>
      </c>
      <c r="F72" s="4" t="s">
        <v>434</v>
      </c>
      <c r="G72" s="4" t="s">
        <v>235</v>
      </c>
      <c r="H72" s="4" t="s">
        <v>2066</v>
      </c>
      <c r="I72" s="4">
        <v>77121701</v>
      </c>
      <c r="J72" s="4" t="s">
        <v>2202</v>
      </c>
      <c r="K72" s="209">
        <v>42005</v>
      </c>
      <c r="L72" s="51">
        <v>10</v>
      </c>
      <c r="M72" s="4" t="s">
        <v>67</v>
      </c>
      <c r="N72" s="4" t="s">
        <v>1402</v>
      </c>
      <c r="O72" s="10">
        <v>23587000</v>
      </c>
      <c r="P72" s="10">
        <v>23587000</v>
      </c>
      <c r="Q72" s="34" t="s">
        <v>31</v>
      </c>
      <c r="R72" s="34" t="s">
        <v>31</v>
      </c>
      <c r="S72" s="4" t="s">
        <v>2068</v>
      </c>
      <c r="T72" s="10">
        <v>2358700</v>
      </c>
      <c r="U72" s="10" t="s">
        <v>411</v>
      </c>
      <c r="V72" s="4" t="s">
        <v>2204</v>
      </c>
    </row>
    <row r="73" spans="1:22" ht="75" customHeight="1" x14ac:dyDescent="0.2">
      <c r="A73" s="238">
        <v>72</v>
      </c>
      <c r="B73" s="206" t="s">
        <v>2062</v>
      </c>
      <c r="C73" s="206" t="s">
        <v>2063</v>
      </c>
      <c r="D73" s="4" t="s">
        <v>2096</v>
      </c>
      <c r="E73" s="4" t="s">
        <v>2097</v>
      </c>
      <c r="F73" s="4" t="s">
        <v>434</v>
      </c>
      <c r="G73" s="4" t="s">
        <v>235</v>
      </c>
      <c r="H73" s="4" t="s">
        <v>2066</v>
      </c>
      <c r="I73" s="4">
        <v>77121701</v>
      </c>
      <c r="J73" s="4" t="s">
        <v>2205</v>
      </c>
      <c r="K73" s="209">
        <v>42005</v>
      </c>
      <c r="L73" s="51">
        <v>10</v>
      </c>
      <c r="M73" s="4" t="s">
        <v>67</v>
      </c>
      <c r="N73" s="4" t="s">
        <v>1402</v>
      </c>
      <c r="O73" s="10">
        <v>25441000</v>
      </c>
      <c r="P73" s="10">
        <v>25441000</v>
      </c>
      <c r="Q73" s="34" t="s">
        <v>31</v>
      </c>
      <c r="R73" s="34" t="s">
        <v>31</v>
      </c>
      <c r="S73" s="4" t="s">
        <v>2068</v>
      </c>
      <c r="T73" s="10">
        <v>2544100</v>
      </c>
      <c r="U73" s="10" t="s">
        <v>411</v>
      </c>
      <c r="V73" s="4" t="s">
        <v>2206</v>
      </c>
    </row>
    <row r="74" spans="1:22" ht="75" customHeight="1" x14ac:dyDescent="0.2">
      <c r="A74" s="238">
        <v>73</v>
      </c>
      <c r="B74" s="206" t="s">
        <v>2062</v>
      </c>
      <c r="C74" s="206" t="s">
        <v>2063</v>
      </c>
      <c r="D74" s="4" t="s">
        <v>2096</v>
      </c>
      <c r="E74" s="4" t="s">
        <v>2097</v>
      </c>
      <c r="F74" s="4" t="s">
        <v>434</v>
      </c>
      <c r="G74" s="4" t="s">
        <v>235</v>
      </c>
      <c r="H74" s="4" t="s">
        <v>2066</v>
      </c>
      <c r="I74" s="4">
        <v>77121701</v>
      </c>
      <c r="J74" s="89" t="s">
        <v>2133</v>
      </c>
      <c r="K74" s="209">
        <v>42005</v>
      </c>
      <c r="L74" s="51">
        <v>6</v>
      </c>
      <c r="M74" s="4" t="s">
        <v>67</v>
      </c>
      <c r="N74" s="4" t="s">
        <v>2135</v>
      </c>
      <c r="O74" s="10">
        <v>0</v>
      </c>
      <c r="P74" s="10">
        <v>0</v>
      </c>
      <c r="Q74" s="34" t="s">
        <v>31</v>
      </c>
      <c r="R74" s="34" t="s">
        <v>31</v>
      </c>
      <c r="S74" s="4" t="s">
        <v>2068</v>
      </c>
      <c r="T74" s="10" t="s">
        <v>2136</v>
      </c>
      <c r="U74" s="4" t="s">
        <v>186</v>
      </c>
      <c r="V74" s="4" t="s">
        <v>186</v>
      </c>
    </row>
    <row r="75" spans="1:22" ht="75" customHeight="1" x14ac:dyDescent="0.2">
      <c r="A75" s="238">
        <v>74</v>
      </c>
      <c r="B75" s="206" t="s">
        <v>2062</v>
      </c>
      <c r="C75" s="206" t="s">
        <v>2063</v>
      </c>
      <c r="D75" s="4" t="s">
        <v>2096</v>
      </c>
      <c r="E75" s="4" t="s">
        <v>2097</v>
      </c>
      <c r="F75" s="4" t="s">
        <v>434</v>
      </c>
      <c r="G75" s="4" t="s">
        <v>235</v>
      </c>
      <c r="H75" s="4" t="s">
        <v>2066</v>
      </c>
      <c r="I75" s="4">
        <v>77121701</v>
      </c>
      <c r="J75" s="4" t="s">
        <v>2202</v>
      </c>
      <c r="K75" s="209">
        <v>42005</v>
      </c>
      <c r="L75" s="51">
        <v>8</v>
      </c>
      <c r="M75" s="4" t="s">
        <v>67</v>
      </c>
      <c r="N75" s="4" t="s">
        <v>1402</v>
      </c>
      <c r="O75" s="10">
        <v>18869600</v>
      </c>
      <c r="P75" s="10">
        <v>18869600</v>
      </c>
      <c r="Q75" s="34" t="s">
        <v>31</v>
      </c>
      <c r="R75" s="34" t="s">
        <v>31</v>
      </c>
      <c r="S75" s="4" t="s">
        <v>2068</v>
      </c>
      <c r="T75" s="10">
        <v>2358700</v>
      </c>
      <c r="U75" s="10" t="s">
        <v>411</v>
      </c>
      <c r="V75" s="4" t="s">
        <v>2207</v>
      </c>
    </row>
    <row r="76" spans="1:22" ht="75" customHeight="1" x14ac:dyDescent="0.2">
      <c r="A76" s="238">
        <v>75</v>
      </c>
      <c r="B76" s="206" t="s">
        <v>2062</v>
      </c>
      <c r="C76" s="206" t="s">
        <v>2063</v>
      </c>
      <c r="D76" s="4" t="s">
        <v>2096</v>
      </c>
      <c r="E76" s="4" t="s">
        <v>2097</v>
      </c>
      <c r="F76" s="4" t="s">
        <v>434</v>
      </c>
      <c r="G76" s="4" t="s">
        <v>235</v>
      </c>
      <c r="H76" s="4" t="s">
        <v>2066</v>
      </c>
      <c r="I76" s="4">
        <v>77121701</v>
      </c>
      <c r="J76" s="4" t="s">
        <v>2208</v>
      </c>
      <c r="K76" s="209">
        <v>42005</v>
      </c>
      <c r="L76" s="51">
        <v>10</v>
      </c>
      <c r="M76" s="4" t="s">
        <v>67</v>
      </c>
      <c r="N76" s="4" t="s">
        <v>1402</v>
      </c>
      <c r="O76" s="10">
        <v>34711000</v>
      </c>
      <c r="P76" s="10">
        <v>34711000</v>
      </c>
      <c r="Q76" s="34" t="s">
        <v>31</v>
      </c>
      <c r="R76" s="34" t="s">
        <v>31</v>
      </c>
      <c r="S76" s="4" t="s">
        <v>2068</v>
      </c>
      <c r="T76" s="10">
        <v>3471100</v>
      </c>
      <c r="U76" s="10" t="s">
        <v>411</v>
      </c>
      <c r="V76" s="4" t="s">
        <v>2209</v>
      </c>
    </row>
    <row r="77" spans="1:22" ht="75" customHeight="1" x14ac:dyDescent="0.2">
      <c r="A77" s="238">
        <v>76</v>
      </c>
      <c r="B77" s="206" t="s">
        <v>2062</v>
      </c>
      <c r="C77" s="206" t="s">
        <v>2063</v>
      </c>
      <c r="D77" s="4" t="s">
        <v>2096</v>
      </c>
      <c r="E77" s="4" t="s">
        <v>2097</v>
      </c>
      <c r="F77" s="4" t="s">
        <v>434</v>
      </c>
      <c r="G77" s="4" t="s">
        <v>235</v>
      </c>
      <c r="H77" s="4" t="s">
        <v>2066</v>
      </c>
      <c r="I77" s="4">
        <v>77121701</v>
      </c>
      <c r="J77" s="4" t="s">
        <v>2202</v>
      </c>
      <c r="K77" s="209">
        <v>42005</v>
      </c>
      <c r="L77" s="51">
        <v>8</v>
      </c>
      <c r="M77" s="4" t="s">
        <v>67</v>
      </c>
      <c r="N77" s="4" t="s">
        <v>1402</v>
      </c>
      <c r="O77" s="10">
        <v>18869600</v>
      </c>
      <c r="P77" s="10">
        <v>18869600</v>
      </c>
      <c r="Q77" s="34" t="s">
        <v>31</v>
      </c>
      <c r="R77" s="34" t="s">
        <v>31</v>
      </c>
      <c r="S77" s="4" t="s">
        <v>2068</v>
      </c>
      <c r="T77" s="10">
        <v>2358700</v>
      </c>
      <c r="U77" s="10" t="s">
        <v>411</v>
      </c>
      <c r="V77" s="4" t="s">
        <v>2210</v>
      </c>
    </row>
    <row r="78" spans="1:22" ht="75" customHeight="1" x14ac:dyDescent="0.2">
      <c r="A78" s="238">
        <v>77</v>
      </c>
      <c r="B78" s="206" t="s">
        <v>2062</v>
      </c>
      <c r="C78" s="206" t="s">
        <v>2063</v>
      </c>
      <c r="D78" s="4" t="s">
        <v>2096</v>
      </c>
      <c r="E78" s="4" t="s">
        <v>2097</v>
      </c>
      <c r="F78" s="4" t="s">
        <v>434</v>
      </c>
      <c r="G78" s="4" t="s">
        <v>235</v>
      </c>
      <c r="H78" s="4" t="s">
        <v>2066</v>
      </c>
      <c r="I78" s="4">
        <v>77121701</v>
      </c>
      <c r="J78" s="4" t="s">
        <v>2202</v>
      </c>
      <c r="K78" s="209">
        <v>42005</v>
      </c>
      <c r="L78" s="51">
        <v>8</v>
      </c>
      <c r="M78" s="4" t="s">
        <v>67</v>
      </c>
      <c r="N78" s="4" t="s">
        <v>1402</v>
      </c>
      <c r="O78" s="10">
        <v>18869600</v>
      </c>
      <c r="P78" s="10">
        <v>18869600</v>
      </c>
      <c r="Q78" s="34" t="s">
        <v>31</v>
      </c>
      <c r="R78" s="34" t="s">
        <v>31</v>
      </c>
      <c r="S78" s="4" t="s">
        <v>2068</v>
      </c>
      <c r="T78" s="10">
        <v>2358700</v>
      </c>
      <c r="U78" s="10" t="s">
        <v>411</v>
      </c>
      <c r="V78" s="4" t="s">
        <v>2211</v>
      </c>
    </row>
    <row r="79" spans="1:22" ht="75" customHeight="1" x14ac:dyDescent="0.2">
      <c r="A79" s="238">
        <v>78</v>
      </c>
      <c r="B79" s="206" t="s">
        <v>2062</v>
      </c>
      <c r="C79" s="206" t="s">
        <v>2063</v>
      </c>
      <c r="D79" s="4" t="s">
        <v>2096</v>
      </c>
      <c r="E79" s="4" t="s">
        <v>2097</v>
      </c>
      <c r="F79" s="4" t="s">
        <v>434</v>
      </c>
      <c r="G79" s="4" t="s">
        <v>235</v>
      </c>
      <c r="H79" s="4" t="s">
        <v>2066</v>
      </c>
      <c r="I79" s="4">
        <v>77121701</v>
      </c>
      <c r="J79" s="4" t="s">
        <v>2212</v>
      </c>
      <c r="K79" s="209">
        <v>42005</v>
      </c>
      <c r="L79" s="51">
        <v>10</v>
      </c>
      <c r="M79" s="4" t="s">
        <v>67</v>
      </c>
      <c r="N79" s="4" t="s">
        <v>1402</v>
      </c>
      <c r="O79" s="10">
        <v>9991000</v>
      </c>
      <c r="P79" s="10">
        <v>9991000</v>
      </c>
      <c r="Q79" s="34" t="s">
        <v>31</v>
      </c>
      <c r="R79" s="34" t="s">
        <v>31</v>
      </c>
      <c r="S79" s="4" t="s">
        <v>2068</v>
      </c>
      <c r="T79" s="10">
        <v>3996400</v>
      </c>
      <c r="U79" s="10" t="s">
        <v>411</v>
      </c>
      <c r="V79" s="4" t="s">
        <v>2213</v>
      </c>
    </row>
    <row r="80" spans="1:22" ht="75" customHeight="1" x14ac:dyDescent="0.2">
      <c r="A80" s="238">
        <v>79</v>
      </c>
      <c r="B80" s="210" t="s">
        <v>2062</v>
      </c>
      <c r="C80" s="206" t="s">
        <v>2063</v>
      </c>
      <c r="D80" s="3" t="s">
        <v>2096</v>
      </c>
      <c r="E80" s="3" t="s">
        <v>2097</v>
      </c>
      <c r="F80" s="3" t="s">
        <v>434</v>
      </c>
      <c r="G80" s="3" t="s">
        <v>235</v>
      </c>
      <c r="H80" s="3" t="s">
        <v>2066</v>
      </c>
      <c r="I80" s="3">
        <v>77121701</v>
      </c>
      <c r="J80" s="4" t="s">
        <v>2214</v>
      </c>
      <c r="K80" s="213">
        <v>42005</v>
      </c>
      <c r="L80" s="211">
        <v>8</v>
      </c>
      <c r="M80" s="3" t="s">
        <v>67</v>
      </c>
      <c r="N80" s="3" t="s">
        <v>1402</v>
      </c>
      <c r="O80" s="10">
        <v>31971200</v>
      </c>
      <c r="P80" s="10">
        <v>31971200</v>
      </c>
      <c r="Q80" s="34" t="s">
        <v>31</v>
      </c>
      <c r="R80" s="34" t="s">
        <v>31</v>
      </c>
      <c r="S80" s="4" t="s">
        <v>2068</v>
      </c>
      <c r="T80" s="7">
        <v>3996400</v>
      </c>
      <c r="U80" s="10" t="s">
        <v>411</v>
      </c>
      <c r="V80" s="4" t="s">
        <v>2215</v>
      </c>
    </row>
    <row r="81" spans="1:22" ht="75" customHeight="1" x14ac:dyDescent="0.2">
      <c r="A81" s="238">
        <v>80</v>
      </c>
      <c r="B81" s="206" t="s">
        <v>2062</v>
      </c>
      <c r="C81" s="206" t="s">
        <v>2063</v>
      </c>
      <c r="D81" s="4" t="s">
        <v>2096</v>
      </c>
      <c r="E81" s="4" t="s">
        <v>2097</v>
      </c>
      <c r="F81" s="4" t="s">
        <v>434</v>
      </c>
      <c r="G81" s="4" t="s">
        <v>235</v>
      </c>
      <c r="H81" s="4" t="s">
        <v>2066</v>
      </c>
      <c r="I81" s="4">
        <v>77121701</v>
      </c>
      <c r="J81" s="4" t="s">
        <v>2216</v>
      </c>
      <c r="K81" s="209">
        <v>42005</v>
      </c>
      <c r="L81" s="51">
        <v>11</v>
      </c>
      <c r="M81" s="4" t="s">
        <v>67</v>
      </c>
      <c r="N81" s="4" t="s">
        <v>1402</v>
      </c>
      <c r="O81" s="10">
        <v>49738700</v>
      </c>
      <c r="P81" s="10">
        <v>49738700</v>
      </c>
      <c r="Q81" s="34" t="s">
        <v>31</v>
      </c>
      <c r="R81" s="34" t="s">
        <v>31</v>
      </c>
      <c r="S81" s="4" t="s">
        <v>2068</v>
      </c>
      <c r="T81" s="10">
        <v>4521700</v>
      </c>
      <c r="U81" s="10" t="s">
        <v>411</v>
      </c>
      <c r="V81" s="4" t="s">
        <v>2217</v>
      </c>
    </row>
    <row r="82" spans="1:22" ht="75" customHeight="1" x14ac:dyDescent="0.2">
      <c r="A82" s="238">
        <v>81</v>
      </c>
      <c r="B82" s="4" t="s">
        <v>2062</v>
      </c>
      <c r="C82" s="206" t="s">
        <v>2063</v>
      </c>
      <c r="D82" s="4" t="s">
        <v>2096</v>
      </c>
      <c r="E82" s="4" t="s">
        <v>2097</v>
      </c>
      <c r="F82" s="4" t="s">
        <v>434</v>
      </c>
      <c r="G82" s="4" t="s">
        <v>235</v>
      </c>
      <c r="H82" s="4" t="s">
        <v>2066</v>
      </c>
      <c r="I82" s="4">
        <v>77121701</v>
      </c>
      <c r="J82" s="4" t="s">
        <v>2218</v>
      </c>
      <c r="K82" s="207">
        <v>42005</v>
      </c>
      <c r="L82" s="4">
        <v>1</v>
      </c>
      <c r="M82" s="4" t="s">
        <v>67</v>
      </c>
      <c r="N82" s="4" t="s">
        <v>1402</v>
      </c>
      <c r="O82" s="10">
        <v>2760400</v>
      </c>
      <c r="P82" s="10">
        <v>2760400</v>
      </c>
      <c r="Q82" s="34" t="s">
        <v>31</v>
      </c>
      <c r="R82" s="34" t="s">
        <v>31</v>
      </c>
      <c r="S82" s="4" t="s">
        <v>2068</v>
      </c>
      <c r="T82" s="10">
        <v>2760400</v>
      </c>
      <c r="U82" s="10" t="s">
        <v>411</v>
      </c>
      <c r="V82" s="4" t="s">
        <v>2219</v>
      </c>
    </row>
    <row r="83" spans="1:22" ht="75" customHeight="1" x14ac:dyDescent="0.2">
      <c r="A83" s="238">
        <v>82</v>
      </c>
      <c r="B83" s="206" t="s">
        <v>2062</v>
      </c>
      <c r="C83" s="206" t="s">
        <v>2063</v>
      </c>
      <c r="D83" s="4" t="s">
        <v>2096</v>
      </c>
      <c r="E83" s="4" t="s">
        <v>2097</v>
      </c>
      <c r="F83" s="4" t="s">
        <v>434</v>
      </c>
      <c r="G83" s="4" t="s">
        <v>235</v>
      </c>
      <c r="H83" s="4" t="s">
        <v>2066</v>
      </c>
      <c r="I83" s="4">
        <v>77121701</v>
      </c>
      <c r="J83" s="4" t="s">
        <v>2220</v>
      </c>
      <c r="K83" s="209">
        <v>42005</v>
      </c>
      <c r="L83" s="51">
        <v>10</v>
      </c>
      <c r="M83" s="4" t="s">
        <v>67</v>
      </c>
      <c r="N83" s="4" t="s">
        <v>1402</v>
      </c>
      <c r="O83" s="10">
        <v>30797000</v>
      </c>
      <c r="P83" s="10">
        <v>30797000</v>
      </c>
      <c r="Q83" s="34" t="s">
        <v>31</v>
      </c>
      <c r="R83" s="34" t="s">
        <v>31</v>
      </c>
      <c r="S83" s="4" t="s">
        <v>2068</v>
      </c>
      <c r="T83" s="10">
        <v>3079700</v>
      </c>
      <c r="U83" s="10" t="s">
        <v>411</v>
      </c>
      <c r="V83" s="4" t="s">
        <v>2221</v>
      </c>
    </row>
    <row r="84" spans="1:22" ht="75" customHeight="1" x14ac:dyDescent="0.2">
      <c r="A84" s="238">
        <v>83</v>
      </c>
      <c r="B84" s="206" t="s">
        <v>2062</v>
      </c>
      <c r="C84" s="206" t="s">
        <v>2063</v>
      </c>
      <c r="D84" s="4" t="s">
        <v>2096</v>
      </c>
      <c r="E84" s="4" t="s">
        <v>2097</v>
      </c>
      <c r="F84" s="4" t="s">
        <v>434</v>
      </c>
      <c r="G84" s="4" t="s">
        <v>235</v>
      </c>
      <c r="H84" s="4" t="s">
        <v>2066</v>
      </c>
      <c r="I84" s="4">
        <v>77121701</v>
      </c>
      <c r="J84" s="4" t="s">
        <v>2222</v>
      </c>
      <c r="K84" s="209">
        <v>42005</v>
      </c>
      <c r="L84" s="51">
        <v>8</v>
      </c>
      <c r="M84" s="4" t="s">
        <v>67</v>
      </c>
      <c r="N84" s="4" t="s">
        <v>1402</v>
      </c>
      <c r="O84" s="10">
        <v>22083200</v>
      </c>
      <c r="P84" s="10">
        <v>22083200</v>
      </c>
      <c r="Q84" s="34" t="s">
        <v>31</v>
      </c>
      <c r="R84" s="34" t="s">
        <v>31</v>
      </c>
      <c r="S84" s="4" t="s">
        <v>2068</v>
      </c>
      <c r="T84" s="10">
        <v>2760400</v>
      </c>
      <c r="U84" s="10" t="s">
        <v>411</v>
      </c>
      <c r="V84" s="4" t="s">
        <v>2223</v>
      </c>
    </row>
    <row r="85" spans="1:22" ht="75" customHeight="1" x14ac:dyDescent="0.2">
      <c r="A85" s="238">
        <v>84</v>
      </c>
      <c r="B85" s="4" t="s">
        <v>2062</v>
      </c>
      <c r="C85" s="206" t="s">
        <v>2063</v>
      </c>
      <c r="D85" s="4" t="s">
        <v>2096</v>
      </c>
      <c r="E85" s="4" t="s">
        <v>2097</v>
      </c>
      <c r="F85" s="4" t="s">
        <v>434</v>
      </c>
      <c r="G85" s="4" t="s">
        <v>235</v>
      </c>
      <c r="H85" s="4" t="s">
        <v>2066</v>
      </c>
      <c r="I85" s="230">
        <v>80161500</v>
      </c>
      <c r="J85" s="4" t="s">
        <v>2224</v>
      </c>
      <c r="K85" s="207">
        <v>42005</v>
      </c>
      <c r="L85" s="4">
        <v>10</v>
      </c>
      <c r="M85" s="4" t="s">
        <v>67</v>
      </c>
      <c r="N85" s="4" t="s">
        <v>1402</v>
      </c>
      <c r="O85" s="10">
        <v>20188000</v>
      </c>
      <c r="P85" s="10">
        <v>20188000</v>
      </c>
      <c r="Q85" s="34" t="s">
        <v>31</v>
      </c>
      <c r="R85" s="34" t="s">
        <v>31</v>
      </c>
      <c r="S85" s="4" t="s">
        <v>2068</v>
      </c>
      <c r="T85" s="10">
        <v>2018800</v>
      </c>
      <c r="U85" s="10" t="s">
        <v>411</v>
      </c>
      <c r="V85" s="4" t="s">
        <v>2225</v>
      </c>
    </row>
    <row r="86" spans="1:22" ht="75" customHeight="1" x14ac:dyDescent="0.2">
      <c r="A86" s="238">
        <v>85</v>
      </c>
      <c r="B86" s="4" t="s">
        <v>2062</v>
      </c>
      <c r="C86" s="206" t="s">
        <v>2063</v>
      </c>
      <c r="D86" s="4" t="s">
        <v>2096</v>
      </c>
      <c r="E86" s="4" t="s">
        <v>2097</v>
      </c>
      <c r="F86" s="4" t="s">
        <v>434</v>
      </c>
      <c r="G86" s="4" t="s">
        <v>235</v>
      </c>
      <c r="H86" s="4" t="s">
        <v>2066</v>
      </c>
      <c r="I86" s="4">
        <v>77121701</v>
      </c>
      <c r="J86" s="4" t="s">
        <v>2226</v>
      </c>
      <c r="K86" s="207">
        <v>42005</v>
      </c>
      <c r="L86" s="51">
        <v>10</v>
      </c>
      <c r="M86" s="4" t="s">
        <v>67</v>
      </c>
      <c r="N86" s="4" t="s">
        <v>1402</v>
      </c>
      <c r="O86" s="10">
        <v>15862000</v>
      </c>
      <c r="P86" s="10">
        <v>15862000</v>
      </c>
      <c r="Q86" s="34" t="s">
        <v>31</v>
      </c>
      <c r="R86" s="34" t="s">
        <v>31</v>
      </c>
      <c r="S86" s="4" t="s">
        <v>2068</v>
      </c>
      <c r="T86" s="10">
        <v>1586200</v>
      </c>
      <c r="U86" s="10" t="s">
        <v>411</v>
      </c>
      <c r="V86" s="4" t="s">
        <v>2227</v>
      </c>
    </row>
    <row r="87" spans="1:22" ht="75" customHeight="1" x14ac:dyDescent="0.2">
      <c r="A87" s="238">
        <v>86</v>
      </c>
      <c r="B87" s="206" t="s">
        <v>2062</v>
      </c>
      <c r="C87" s="206" t="s">
        <v>2063</v>
      </c>
      <c r="D87" s="4" t="s">
        <v>2096</v>
      </c>
      <c r="E87" s="4" t="s">
        <v>2097</v>
      </c>
      <c r="F87" s="4" t="s">
        <v>434</v>
      </c>
      <c r="G87" s="4" t="s">
        <v>235</v>
      </c>
      <c r="H87" s="4" t="s">
        <v>2066</v>
      </c>
      <c r="I87" s="4">
        <v>77121701</v>
      </c>
      <c r="J87" s="4" t="s">
        <v>2228</v>
      </c>
      <c r="K87" s="209">
        <v>42005</v>
      </c>
      <c r="L87" s="51">
        <v>6</v>
      </c>
      <c r="M87" s="4" t="s">
        <v>67</v>
      </c>
      <c r="N87" s="4" t="s">
        <v>1402</v>
      </c>
      <c r="O87" s="10">
        <v>10258800</v>
      </c>
      <c r="P87" s="10">
        <v>10258800</v>
      </c>
      <c r="Q87" s="34" t="s">
        <v>31</v>
      </c>
      <c r="R87" s="34" t="s">
        <v>31</v>
      </c>
      <c r="S87" s="4" t="s">
        <v>2068</v>
      </c>
      <c r="T87" s="10">
        <v>1709800</v>
      </c>
      <c r="U87" s="10" t="s">
        <v>411</v>
      </c>
      <c r="V87" s="4" t="s">
        <v>2229</v>
      </c>
    </row>
    <row r="88" spans="1:22" ht="75" customHeight="1" x14ac:dyDescent="0.2">
      <c r="A88" s="238">
        <v>87</v>
      </c>
      <c r="B88" s="4" t="s">
        <v>2062</v>
      </c>
      <c r="C88" s="206" t="s">
        <v>2063</v>
      </c>
      <c r="D88" s="4" t="s">
        <v>2096</v>
      </c>
      <c r="E88" s="4" t="s">
        <v>2097</v>
      </c>
      <c r="F88" s="4" t="s">
        <v>434</v>
      </c>
      <c r="G88" s="4" t="s">
        <v>235</v>
      </c>
      <c r="H88" s="4" t="s">
        <v>2066</v>
      </c>
      <c r="I88" s="4">
        <v>77121701</v>
      </c>
      <c r="J88" s="4" t="s">
        <v>2230</v>
      </c>
      <c r="K88" s="207">
        <v>42005</v>
      </c>
      <c r="L88" s="51">
        <v>10.5</v>
      </c>
      <c r="M88" s="4" t="s">
        <v>67</v>
      </c>
      <c r="N88" s="4" t="s">
        <v>1402</v>
      </c>
      <c r="O88" s="10">
        <v>68134500</v>
      </c>
      <c r="P88" s="10">
        <v>68134500</v>
      </c>
      <c r="Q88" s="34" t="s">
        <v>31</v>
      </c>
      <c r="R88" s="34" t="s">
        <v>31</v>
      </c>
      <c r="S88" s="4" t="s">
        <v>2068</v>
      </c>
      <c r="T88" s="10">
        <v>6489000</v>
      </c>
      <c r="U88" s="10" t="s">
        <v>411</v>
      </c>
      <c r="V88" s="4" t="s">
        <v>2231</v>
      </c>
    </row>
    <row r="89" spans="1:22" ht="75" customHeight="1" x14ac:dyDescent="0.2">
      <c r="A89" s="238">
        <v>88</v>
      </c>
      <c r="B89" s="4" t="s">
        <v>2062</v>
      </c>
      <c r="C89" s="206" t="s">
        <v>2063</v>
      </c>
      <c r="D89" s="4" t="s">
        <v>2096</v>
      </c>
      <c r="E89" s="4" t="s">
        <v>2097</v>
      </c>
      <c r="F89" s="4" t="s">
        <v>434</v>
      </c>
      <c r="G89" s="4" t="s">
        <v>235</v>
      </c>
      <c r="H89" s="4" t="s">
        <v>2066</v>
      </c>
      <c r="I89" s="4">
        <v>77121701</v>
      </c>
      <c r="J89" s="4" t="s">
        <v>2232</v>
      </c>
      <c r="K89" s="207">
        <v>42005</v>
      </c>
      <c r="L89" s="51">
        <v>10</v>
      </c>
      <c r="M89" s="4" t="s">
        <v>67</v>
      </c>
      <c r="N89" s="4" t="s">
        <v>1402</v>
      </c>
      <c r="O89" s="10">
        <v>39964000</v>
      </c>
      <c r="P89" s="10">
        <v>39964000</v>
      </c>
      <c r="Q89" s="34" t="s">
        <v>31</v>
      </c>
      <c r="R89" s="34" t="s">
        <v>31</v>
      </c>
      <c r="S89" s="4" t="s">
        <v>2068</v>
      </c>
      <c r="T89" s="10">
        <v>3996400</v>
      </c>
      <c r="U89" s="10" t="s">
        <v>411</v>
      </c>
      <c r="V89" s="4" t="s">
        <v>2233</v>
      </c>
    </row>
    <row r="90" spans="1:22" ht="75" customHeight="1" x14ac:dyDescent="0.2">
      <c r="A90" s="238">
        <v>89</v>
      </c>
      <c r="B90" s="4" t="s">
        <v>2062</v>
      </c>
      <c r="C90" s="206" t="s">
        <v>2063</v>
      </c>
      <c r="D90" s="4" t="s">
        <v>2096</v>
      </c>
      <c r="E90" s="4" t="s">
        <v>2097</v>
      </c>
      <c r="F90" s="4" t="s">
        <v>434</v>
      </c>
      <c r="G90" s="4" t="s">
        <v>235</v>
      </c>
      <c r="H90" s="4" t="s">
        <v>2066</v>
      </c>
      <c r="I90" s="4">
        <v>77121701</v>
      </c>
      <c r="J90" s="4" t="s">
        <v>2234</v>
      </c>
      <c r="K90" s="207">
        <v>42005</v>
      </c>
      <c r="L90" s="51">
        <v>6</v>
      </c>
      <c r="M90" s="4" t="s">
        <v>67</v>
      </c>
      <c r="N90" s="4" t="s">
        <v>1402</v>
      </c>
      <c r="O90" s="10">
        <v>23978400</v>
      </c>
      <c r="P90" s="10">
        <v>23978400</v>
      </c>
      <c r="Q90" s="34" t="s">
        <v>31</v>
      </c>
      <c r="R90" s="34" t="s">
        <v>31</v>
      </c>
      <c r="S90" s="4" t="s">
        <v>2068</v>
      </c>
      <c r="T90" s="10">
        <v>3996400</v>
      </c>
      <c r="U90" s="10" t="s">
        <v>411</v>
      </c>
      <c r="V90" s="4" t="s">
        <v>2235</v>
      </c>
    </row>
    <row r="91" spans="1:22" ht="75" customHeight="1" x14ac:dyDescent="0.2">
      <c r="A91" s="238">
        <v>90</v>
      </c>
      <c r="B91" s="4" t="s">
        <v>2062</v>
      </c>
      <c r="C91" s="206" t="s">
        <v>2063</v>
      </c>
      <c r="D91" s="4" t="s">
        <v>2096</v>
      </c>
      <c r="E91" s="4" t="s">
        <v>2097</v>
      </c>
      <c r="F91" s="4" t="s">
        <v>434</v>
      </c>
      <c r="G91" s="4" t="s">
        <v>235</v>
      </c>
      <c r="H91" s="4" t="s">
        <v>2066</v>
      </c>
      <c r="I91" s="4">
        <v>77121701</v>
      </c>
      <c r="J91" s="4" t="s">
        <v>2236</v>
      </c>
      <c r="K91" s="207">
        <v>42005</v>
      </c>
      <c r="L91" s="89">
        <v>8</v>
      </c>
      <c r="M91" s="51" t="s">
        <v>67</v>
      </c>
      <c r="N91" s="51" t="s">
        <v>1402</v>
      </c>
      <c r="O91" s="10">
        <v>20352800</v>
      </c>
      <c r="P91" s="10">
        <v>20352800</v>
      </c>
      <c r="Q91" s="34" t="s">
        <v>31</v>
      </c>
      <c r="R91" s="34" t="s">
        <v>31</v>
      </c>
      <c r="S91" s="4" t="s">
        <v>2068</v>
      </c>
      <c r="T91" s="10">
        <v>2544100</v>
      </c>
      <c r="U91" s="10" t="s">
        <v>411</v>
      </c>
      <c r="V91" s="4" t="s">
        <v>2237</v>
      </c>
    </row>
    <row r="92" spans="1:22" ht="75" customHeight="1" x14ac:dyDescent="0.2">
      <c r="A92" s="238">
        <v>91</v>
      </c>
      <c r="B92" s="4" t="s">
        <v>2062</v>
      </c>
      <c r="C92" s="206" t="s">
        <v>2063</v>
      </c>
      <c r="D92" s="4" t="s">
        <v>2096</v>
      </c>
      <c r="E92" s="4" t="s">
        <v>2097</v>
      </c>
      <c r="F92" s="4" t="s">
        <v>434</v>
      </c>
      <c r="G92" s="4" t="s">
        <v>235</v>
      </c>
      <c r="H92" s="4" t="s">
        <v>2066</v>
      </c>
      <c r="I92" s="4">
        <v>77121701</v>
      </c>
      <c r="J92" s="4" t="s">
        <v>2238</v>
      </c>
      <c r="K92" s="207">
        <v>42005</v>
      </c>
      <c r="L92" s="51">
        <v>9</v>
      </c>
      <c r="M92" s="4" t="s">
        <v>67</v>
      </c>
      <c r="N92" s="4" t="s">
        <v>1402</v>
      </c>
      <c r="O92" s="10">
        <v>0</v>
      </c>
      <c r="P92" s="10">
        <v>0</v>
      </c>
      <c r="Q92" s="34" t="s">
        <v>31</v>
      </c>
      <c r="R92" s="34" t="s">
        <v>31</v>
      </c>
      <c r="S92" s="4" t="s">
        <v>2068</v>
      </c>
      <c r="T92" s="10" t="s">
        <v>2136</v>
      </c>
      <c r="U92" s="10" t="s">
        <v>411</v>
      </c>
      <c r="V92" s="4" t="s">
        <v>2239</v>
      </c>
    </row>
    <row r="93" spans="1:22" ht="75" customHeight="1" x14ac:dyDescent="0.2">
      <c r="A93" s="238">
        <v>92</v>
      </c>
      <c r="B93" s="4" t="s">
        <v>2062</v>
      </c>
      <c r="C93" s="206" t="s">
        <v>2063</v>
      </c>
      <c r="D93" s="4" t="s">
        <v>2096</v>
      </c>
      <c r="E93" s="4" t="s">
        <v>2097</v>
      </c>
      <c r="F93" s="4" t="s">
        <v>434</v>
      </c>
      <c r="G93" s="4" t="s">
        <v>235</v>
      </c>
      <c r="H93" s="4" t="s">
        <v>2066</v>
      </c>
      <c r="I93" s="4">
        <v>77121701</v>
      </c>
      <c r="J93" s="4" t="s">
        <v>2236</v>
      </c>
      <c r="K93" s="207">
        <v>42005</v>
      </c>
      <c r="L93" s="4">
        <v>8</v>
      </c>
      <c r="M93" s="4" t="s">
        <v>67</v>
      </c>
      <c r="N93" s="4" t="s">
        <v>1402</v>
      </c>
      <c r="O93" s="10">
        <v>20352800</v>
      </c>
      <c r="P93" s="10">
        <v>20352800</v>
      </c>
      <c r="Q93" s="34" t="s">
        <v>31</v>
      </c>
      <c r="R93" s="34" t="s">
        <v>31</v>
      </c>
      <c r="S93" s="4" t="s">
        <v>2068</v>
      </c>
      <c r="T93" s="10">
        <v>2544100</v>
      </c>
      <c r="U93" s="10" t="s">
        <v>411</v>
      </c>
      <c r="V93" s="4" t="s">
        <v>2240</v>
      </c>
    </row>
    <row r="94" spans="1:22" ht="75" customHeight="1" x14ac:dyDescent="0.2">
      <c r="A94" s="238">
        <v>93</v>
      </c>
      <c r="B94" s="4" t="s">
        <v>2062</v>
      </c>
      <c r="C94" s="206" t="s">
        <v>2063</v>
      </c>
      <c r="D94" s="4" t="s">
        <v>2096</v>
      </c>
      <c r="E94" s="4" t="s">
        <v>2097</v>
      </c>
      <c r="F94" s="4" t="s">
        <v>434</v>
      </c>
      <c r="G94" s="4" t="s">
        <v>235</v>
      </c>
      <c r="H94" s="4" t="s">
        <v>2066</v>
      </c>
      <c r="I94" s="4">
        <v>77121701</v>
      </c>
      <c r="J94" s="4" t="s">
        <v>2238</v>
      </c>
      <c r="K94" s="207">
        <v>42005</v>
      </c>
      <c r="L94" s="51">
        <v>9</v>
      </c>
      <c r="M94" s="4" t="s">
        <v>67</v>
      </c>
      <c r="N94" s="4" t="s">
        <v>1402</v>
      </c>
      <c r="O94" s="10">
        <v>31239900</v>
      </c>
      <c r="P94" s="10">
        <v>31239900</v>
      </c>
      <c r="Q94" s="34" t="s">
        <v>31</v>
      </c>
      <c r="R94" s="34" t="s">
        <v>31</v>
      </c>
      <c r="S94" s="4" t="s">
        <v>2068</v>
      </c>
      <c r="T94" s="10">
        <v>3471100</v>
      </c>
      <c r="U94" s="10" t="s">
        <v>411</v>
      </c>
      <c r="V94" s="4" t="s">
        <v>2241</v>
      </c>
    </row>
    <row r="95" spans="1:22" ht="75" customHeight="1" x14ac:dyDescent="0.2">
      <c r="A95" s="238">
        <v>94</v>
      </c>
      <c r="B95" s="4" t="s">
        <v>2062</v>
      </c>
      <c r="C95" s="206" t="s">
        <v>2063</v>
      </c>
      <c r="D95" s="4" t="s">
        <v>2096</v>
      </c>
      <c r="E95" s="4" t="s">
        <v>2097</v>
      </c>
      <c r="F95" s="4" t="s">
        <v>434</v>
      </c>
      <c r="G95" s="4" t="s">
        <v>235</v>
      </c>
      <c r="H95" s="4" t="s">
        <v>2066</v>
      </c>
      <c r="I95" s="4">
        <v>77121701</v>
      </c>
      <c r="J95" s="4" t="s">
        <v>2236</v>
      </c>
      <c r="K95" s="207">
        <v>42005</v>
      </c>
      <c r="L95" s="51">
        <v>8</v>
      </c>
      <c r="M95" s="4" t="s">
        <v>67</v>
      </c>
      <c r="N95" s="4" t="s">
        <v>1402</v>
      </c>
      <c r="O95" s="10">
        <v>20352800</v>
      </c>
      <c r="P95" s="10">
        <v>20352800</v>
      </c>
      <c r="Q95" s="34" t="s">
        <v>31</v>
      </c>
      <c r="R95" s="34" t="s">
        <v>31</v>
      </c>
      <c r="S95" s="4" t="s">
        <v>2068</v>
      </c>
      <c r="T95" s="10">
        <v>2544100</v>
      </c>
      <c r="U95" s="10" t="s">
        <v>411</v>
      </c>
      <c r="V95" s="4" t="s">
        <v>2242</v>
      </c>
    </row>
    <row r="96" spans="1:22" ht="75" customHeight="1" x14ac:dyDescent="0.2">
      <c r="A96" s="238">
        <v>95</v>
      </c>
      <c r="B96" s="206" t="s">
        <v>2062</v>
      </c>
      <c r="C96" s="206" t="s">
        <v>2063</v>
      </c>
      <c r="D96" s="4" t="s">
        <v>2096</v>
      </c>
      <c r="E96" s="4" t="s">
        <v>2097</v>
      </c>
      <c r="F96" s="4" t="s">
        <v>434</v>
      </c>
      <c r="G96" s="4" t="s">
        <v>235</v>
      </c>
      <c r="H96" s="4" t="s">
        <v>2066</v>
      </c>
      <c r="I96" s="4">
        <v>77121701</v>
      </c>
      <c r="J96" s="4" t="s">
        <v>2243</v>
      </c>
      <c r="K96" s="207">
        <v>42005</v>
      </c>
      <c r="L96" s="51">
        <v>8</v>
      </c>
      <c r="M96" s="4" t="s">
        <v>67</v>
      </c>
      <c r="N96" s="4" t="s">
        <v>1402</v>
      </c>
      <c r="O96" s="10">
        <v>0</v>
      </c>
      <c r="P96" s="10">
        <v>0</v>
      </c>
      <c r="Q96" s="34" t="s">
        <v>31</v>
      </c>
      <c r="R96" s="34" t="s">
        <v>31</v>
      </c>
      <c r="S96" s="4" t="s">
        <v>2068</v>
      </c>
      <c r="T96" s="10" t="s">
        <v>2136</v>
      </c>
      <c r="U96" s="10" t="s">
        <v>411</v>
      </c>
      <c r="V96" s="4" t="s">
        <v>2244</v>
      </c>
    </row>
    <row r="97" spans="1:22" ht="75" customHeight="1" x14ac:dyDescent="0.2">
      <c r="A97" s="238">
        <v>96</v>
      </c>
      <c r="B97" s="206" t="s">
        <v>2062</v>
      </c>
      <c r="C97" s="206" t="s">
        <v>2063</v>
      </c>
      <c r="D97" s="4" t="s">
        <v>2096</v>
      </c>
      <c r="E97" s="4" t="s">
        <v>2097</v>
      </c>
      <c r="F97" s="4" t="s">
        <v>434</v>
      </c>
      <c r="G97" s="4" t="s">
        <v>235</v>
      </c>
      <c r="H97" s="4" t="s">
        <v>2066</v>
      </c>
      <c r="I97" s="4">
        <v>77121701</v>
      </c>
      <c r="J97" s="4" t="s">
        <v>2243</v>
      </c>
      <c r="K97" s="207">
        <v>42005</v>
      </c>
      <c r="L97" s="51">
        <v>8</v>
      </c>
      <c r="M97" s="4" t="s">
        <v>67</v>
      </c>
      <c r="N97" s="4" t="s">
        <v>1402</v>
      </c>
      <c r="O97" s="10">
        <v>18869600</v>
      </c>
      <c r="P97" s="10">
        <v>18869600</v>
      </c>
      <c r="Q97" s="34" t="s">
        <v>31</v>
      </c>
      <c r="R97" s="34" t="s">
        <v>31</v>
      </c>
      <c r="S97" s="4" t="s">
        <v>2068</v>
      </c>
      <c r="T97" s="10">
        <v>2358700</v>
      </c>
      <c r="U97" s="10" t="s">
        <v>411</v>
      </c>
      <c r="V97" s="4" t="s">
        <v>2245</v>
      </c>
    </row>
    <row r="98" spans="1:22" ht="75" customHeight="1" x14ac:dyDescent="0.2">
      <c r="A98" s="238">
        <v>97</v>
      </c>
      <c r="B98" s="206" t="s">
        <v>2062</v>
      </c>
      <c r="C98" s="206" t="s">
        <v>2063</v>
      </c>
      <c r="D98" s="4" t="s">
        <v>2096</v>
      </c>
      <c r="E98" s="4" t="s">
        <v>2097</v>
      </c>
      <c r="F98" s="4" t="s">
        <v>434</v>
      </c>
      <c r="G98" s="4" t="s">
        <v>235</v>
      </c>
      <c r="H98" s="4" t="s">
        <v>2066</v>
      </c>
      <c r="I98" s="4">
        <v>77121701</v>
      </c>
      <c r="J98" s="4" t="s">
        <v>2202</v>
      </c>
      <c r="K98" s="207">
        <v>42005</v>
      </c>
      <c r="L98" s="51">
        <v>8</v>
      </c>
      <c r="M98" s="89" t="s">
        <v>67</v>
      </c>
      <c r="N98" s="89" t="s">
        <v>1402</v>
      </c>
      <c r="O98" s="10">
        <v>18869600</v>
      </c>
      <c r="P98" s="10">
        <v>18869600</v>
      </c>
      <c r="Q98" s="34" t="s">
        <v>31</v>
      </c>
      <c r="R98" s="34" t="s">
        <v>31</v>
      </c>
      <c r="S98" s="4" t="s">
        <v>2068</v>
      </c>
      <c r="T98" s="10">
        <v>2358700</v>
      </c>
      <c r="U98" s="10" t="s">
        <v>411</v>
      </c>
      <c r="V98" s="4" t="s">
        <v>2246</v>
      </c>
    </row>
    <row r="99" spans="1:22" ht="75" customHeight="1" x14ac:dyDescent="0.2">
      <c r="A99" s="238">
        <v>98</v>
      </c>
      <c r="B99" s="4" t="s">
        <v>2247</v>
      </c>
      <c r="C99" s="206" t="s">
        <v>2248</v>
      </c>
      <c r="D99" s="89" t="s">
        <v>2249</v>
      </c>
      <c r="E99" s="4" t="s">
        <v>2250</v>
      </c>
      <c r="F99" s="4" t="s">
        <v>434</v>
      </c>
      <c r="G99" s="4" t="s">
        <v>235</v>
      </c>
      <c r="H99" s="4" t="s">
        <v>2066</v>
      </c>
      <c r="I99" s="4">
        <v>77101600</v>
      </c>
      <c r="J99" s="4" t="s">
        <v>2251</v>
      </c>
      <c r="K99" s="207">
        <v>42005</v>
      </c>
      <c r="L99" s="51">
        <v>10</v>
      </c>
      <c r="M99" s="4" t="s">
        <v>67</v>
      </c>
      <c r="N99" s="4" t="s">
        <v>1402</v>
      </c>
      <c r="O99" s="10">
        <v>95790000</v>
      </c>
      <c r="P99" s="10">
        <v>95790000</v>
      </c>
      <c r="Q99" s="34" t="s">
        <v>31</v>
      </c>
      <c r="R99" s="34" t="s">
        <v>31</v>
      </c>
      <c r="S99" s="4" t="s">
        <v>2068</v>
      </c>
      <c r="T99" s="10">
        <v>9579000</v>
      </c>
      <c r="U99" s="10" t="s">
        <v>411</v>
      </c>
      <c r="V99" s="4" t="s">
        <v>2252</v>
      </c>
    </row>
    <row r="100" spans="1:22" ht="75" customHeight="1" x14ac:dyDescent="0.2">
      <c r="A100" s="238">
        <v>99</v>
      </c>
      <c r="B100" s="4" t="s">
        <v>2247</v>
      </c>
      <c r="C100" s="206" t="s">
        <v>2248</v>
      </c>
      <c r="D100" s="89" t="s">
        <v>2249</v>
      </c>
      <c r="E100" s="4" t="s">
        <v>2250</v>
      </c>
      <c r="F100" s="4" t="s">
        <v>434</v>
      </c>
      <c r="G100" s="4" t="s">
        <v>235</v>
      </c>
      <c r="H100" s="4" t="s">
        <v>2066</v>
      </c>
      <c r="I100" s="4">
        <v>77101600</v>
      </c>
      <c r="J100" s="4" t="s">
        <v>2253</v>
      </c>
      <c r="K100" s="207">
        <v>42005</v>
      </c>
      <c r="L100" s="51">
        <v>11</v>
      </c>
      <c r="M100" s="4" t="s">
        <v>67</v>
      </c>
      <c r="N100" s="4" t="s">
        <v>1402</v>
      </c>
      <c r="O100" s="10">
        <v>49738700</v>
      </c>
      <c r="P100" s="10">
        <v>49738700</v>
      </c>
      <c r="Q100" s="34" t="s">
        <v>31</v>
      </c>
      <c r="R100" s="34" t="s">
        <v>31</v>
      </c>
      <c r="S100" s="4" t="s">
        <v>2068</v>
      </c>
      <c r="T100" s="10">
        <v>4521700</v>
      </c>
      <c r="U100" s="10" t="s">
        <v>411</v>
      </c>
      <c r="V100" s="4" t="s">
        <v>2254</v>
      </c>
    </row>
    <row r="101" spans="1:22" ht="75" customHeight="1" x14ac:dyDescent="0.2">
      <c r="A101" s="238">
        <v>100</v>
      </c>
      <c r="B101" s="4" t="s">
        <v>2247</v>
      </c>
      <c r="C101" s="206" t="s">
        <v>2248</v>
      </c>
      <c r="D101" s="89" t="s">
        <v>2249</v>
      </c>
      <c r="E101" s="4" t="s">
        <v>2250</v>
      </c>
      <c r="F101" s="4" t="s">
        <v>434</v>
      </c>
      <c r="G101" s="4" t="s">
        <v>235</v>
      </c>
      <c r="H101" s="4" t="s">
        <v>2066</v>
      </c>
      <c r="I101" s="4">
        <v>77101600</v>
      </c>
      <c r="J101" s="4" t="s">
        <v>2253</v>
      </c>
      <c r="K101" s="207">
        <v>42005</v>
      </c>
      <c r="L101" s="51">
        <v>10</v>
      </c>
      <c r="M101" s="4" t="s">
        <v>67</v>
      </c>
      <c r="N101" s="4" t="s">
        <v>1402</v>
      </c>
      <c r="O101" s="10">
        <v>45217000</v>
      </c>
      <c r="P101" s="10">
        <v>45217000</v>
      </c>
      <c r="Q101" s="34" t="s">
        <v>31</v>
      </c>
      <c r="R101" s="34" t="s">
        <v>31</v>
      </c>
      <c r="S101" s="4" t="s">
        <v>2068</v>
      </c>
      <c r="T101" s="10">
        <v>4521700</v>
      </c>
      <c r="U101" s="10" t="s">
        <v>411</v>
      </c>
      <c r="V101" s="4" t="s">
        <v>2255</v>
      </c>
    </row>
    <row r="102" spans="1:22" ht="75" customHeight="1" x14ac:dyDescent="0.2">
      <c r="A102" s="238">
        <v>101</v>
      </c>
      <c r="B102" s="4" t="s">
        <v>2247</v>
      </c>
      <c r="C102" s="206" t="s">
        <v>2248</v>
      </c>
      <c r="D102" s="89" t="s">
        <v>2249</v>
      </c>
      <c r="E102" s="4" t="s">
        <v>2250</v>
      </c>
      <c r="F102" s="4" t="s">
        <v>434</v>
      </c>
      <c r="G102" s="4" t="s">
        <v>235</v>
      </c>
      <c r="H102" s="4" t="s">
        <v>2066</v>
      </c>
      <c r="I102" s="4">
        <v>77101600</v>
      </c>
      <c r="J102" s="4" t="s">
        <v>2256</v>
      </c>
      <c r="K102" s="207">
        <v>42005</v>
      </c>
      <c r="L102" s="51">
        <v>10</v>
      </c>
      <c r="M102" s="4" t="s">
        <v>67</v>
      </c>
      <c r="N102" s="4" t="s">
        <v>1402</v>
      </c>
      <c r="O102" s="10">
        <v>30797000</v>
      </c>
      <c r="P102" s="10">
        <v>30797000</v>
      </c>
      <c r="Q102" s="34" t="s">
        <v>31</v>
      </c>
      <c r="R102" s="34" t="s">
        <v>31</v>
      </c>
      <c r="S102" s="4" t="s">
        <v>2068</v>
      </c>
      <c r="T102" s="10">
        <v>3079700</v>
      </c>
      <c r="U102" s="10" t="s">
        <v>411</v>
      </c>
      <c r="V102" s="4" t="s">
        <v>2257</v>
      </c>
    </row>
    <row r="103" spans="1:22" ht="75" customHeight="1" x14ac:dyDescent="0.2">
      <c r="A103" s="238">
        <v>102</v>
      </c>
      <c r="B103" s="4" t="s">
        <v>2247</v>
      </c>
      <c r="C103" s="206" t="s">
        <v>2248</v>
      </c>
      <c r="D103" s="89" t="s">
        <v>2249</v>
      </c>
      <c r="E103" s="4" t="s">
        <v>2250</v>
      </c>
      <c r="F103" s="4" t="s">
        <v>434</v>
      </c>
      <c r="G103" s="4" t="s">
        <v>235</v>
      </c>
      <c r="H103" s="4" t="s">
        <v>2066</v>
      </c>
      <c r="I103" s="4">
        <v>77101600</v>
      </c>
      <c r="J103" s="4" t="s">
        <v>2258</v>
      </c>
      <c r="K103" s="207">
        <v>42005</v>
      </c>
      <c r="L103" s="51">
        <v>9</v>
      </c>
      <c r="M103" s="4" t="s">
        <v>67</v>
      </c>
      <c r="N103" s="4" t="s">
        <v>1402</v>
      </c>
      <c r="O103" s="10">
        <v>35967600</v>
      </c>
      <c r="P103" s="10">
        <v>35967600</v>
      </c>
      <c r="Q103" s="34" t="s">
        <v>31</v>
      </c>
      <c r="R103" s="34" t="s">
        <v>31</v>
      </c>
      <c r="S103" s="4" t="s">
        <v>2068</v>
      </c>
      <c r="T103" s="10">
        <v>3996400</v>
      </c>
      <c r="U103" s="10" t="s">
        <v>411</v>
      </c>
      <c r="V103" s="4" t="s">
        <v>2259</v>
      </c>
    </row>
    <row r="104" spans="1:22" ht="75" customHeight="1" x14ac:dyDescent="0.2">
      <c r="A104" s="238">
        <v>103</v>
      </c>
      <c r="B104" s="4" t="s">
        <v>2247</v>
      </c>
      <c r="C104" s="206" t="s">
        <v>2248</v>
      </c>
      <c r="D104" s="4" t="s">
        <v>2249</v>
      </c>
      <c r="E104" s="4" t="s">
        <v>2250</v>
      </c>
      <c r="F104" s="4" t="s">
        <v>434</v>
      </c>
      <c r="G104" s="4" t="s">
        <v>235</v>
      </c>
      <c r="H104" s="4" t="s">
        <v>2066</v>
      </c>
      <c r="I104" s="4">
        <v>77101600</v>
      </c>
      <c r="J104" s="4" t="s">
        <v>2260</v>
      </c>
      <c r="K104" s="207">
        <v>42005</v>
      </c>
      <c r="L104" s="51">
        <v>5</v>
      </c>
      <c r="M104" s="4" t="s">
        <v>67</v>
      </c>
      <c r="N104" s="4" t="s">
        <v>1402</v>
      </c>
      <c r="O104" s="10">
        <v>19982000</v>
      </c>
      <c r="P104" s="10">
        <v>19982000</v>
      </c>
      <c r="Q104" s="34" t="s">
        <v>31</v>
      </c>
      <c r="R104" s="34" t="s">
        <v>31</v>
      </c>
      <c r="S104" s="4" t="s">
        <v>2068</v>
      </c>
      <c r="T104" s="10">
        <v>3996400</v>
      </c>
      <c r="U104" s="10" t="s">
        <v>411</v>
      </c>
      <c r="V104" s="4" t="s">
        <v>2261</v>
      </c>
    </row>
    <row r="105" spans="1:22" ht="75" customHeight="1" x14ac:dyDescent="0.2">
      <c r="A105" s="238">
        <v>104</v>
      </c>
      <c r="B105" s="4" t="s">
        <v>2247</v>
      </c>
      <c r="C105" s="206" t="s">
        <v>2248</v>
      </c>
      <c r="D105" s="89" t="s">
        <v>2249</v>
      </c>
      <c r="E105" s="4" t="s">
        <v>2250</v>
      </c>
      <c r="F105" s="4" t="s">
        <v>434</v>
      </c>
      <c r="G105" s="4" t="s">
        <v>235</v>
      </c>
      <c r="H105" s="4" t="s">
        <v>2066</v>
      </c>
      <c r="I105" s="4">
        <v>77101600</v>
      </c>
      <c r="J105" s="4" t="s">
        <v>2262</v>
      </c>
      <c r="K105" s="207">
        <v>42005</v>
      </c>
      <c r="L105" s="51">
        <v>10</v>
      </c>
      <c r="M105" s="4" t="s">
        <v>67</v>
      </c>
      <c r="N105" s="4" t="s">
        <v>1402</v>
      </c>
      <c r="O105" s="10">
        <v>12978000</v>
      </c>
      <c r="P105" s="10">
        <v>12978000</v>
      </c>
      <c r="Q105" s="34" t="s">
        <v>31</v>
      </c>
      <c r="R105" s="34" t="s">
        <v>31</v>
      </c>
      <c r="S105" s="4" t="s">
        <v>2068</v>
      </c>
      <c r="T105" s="10">
        <v>1297800</v>
      </c>
      <c r="U105" s="10" t="s">
        <v>411</v>
      </c>
      <c r="V105" s="4" t="s">
        <v>2263</v>
      </c>
    </row>
    <row r="106" spans="1:22" ht="75" customHeight="1" x14ac:dyDescent="0.2">
      <c r="A106" s="238">
        <v>105</v>
      </c>
      <c r="B106" s="3" t="s">
        <v>2247</v>
      </c>
      <c r="C106" s="206" t="s">
        <v>2248</v>
      </c>
      <c r="D106" s="3" t="s">
        <v>2249</v>
      </c>
      <c r="E106" s="3" t="s">
        <v>2250</v>
      </c>
      <c r="F106" s="3" t="s">
        <v>434</v>
      </c>
      <c r="G106" s="3" t="s">
        <v>235</v>
      </c>
      <c r="H106" s="3" t="s">
        <v>2066</v>
      </c>
      <c r="I106" s="3">
        <v>77101600</v>
      </c>
      <c r="J106" s="3" t="s">
        <v>2264</v>
      </c>
      <c r="K106" s="208">
        <v>42005</v>
      </c>
      <c r="L106" s="211">
        <v>11</v>
      </c>
      <c r="M106" s="3" t="s">
        <v>67</v>
      </c>
      <c r="N106" s="3" t="s">
        <v>1402</v>
      </c>
      <c r="O106" s="10">
        <v>14275800</v>
      </c>
      <c r="P106" s="10">
        <v>14275800</v>
      </c>
      <c r="Q106" s="34" t="s">
        <v>31</v>
      </c>
      <c r="R106" s="34" t="s">
        <v>31</v>
      </c>
      <c r="S106" s="4" t="s">
        <v>2068</v>
      </c>
      <c r="T106" s="7">
        <v>1297800</v>
      </c>
      <c r="U106" s="10" t="s">
        <v>411</v>
      </c>
      <c r="V106" s="4" t="s">
        <v>2265</v>
      </c>
    </row>
    <row r="107" spans="1:22" ht="75" customHeight="1" x14ac:dyDescent="0.2">
      <c r="A107" s="238">
        <v>106</v>
      </c>
      <c r="B107" s="4" t="s">
        <v>2062</v>
      </c>
      <c r="C107" s="206" t="s">
        <v>2063</v>
      </c>
      <c r="D107" s="4" t="s">
        <v>2137</v>
      </c>
      <c r="E107" s="4" t="s">
        <v>2138</v>
      </c>
      <c r="F107" s="4" t="s">
        <v>434</v>
      </c>
      <c r="G107" s="4" t="s">
        <v>235</v>
      </c>
      <c r="H107" s="4" t="s">
        <v>2066</v>
      </c>
      <c r="I107" s="4">
        <v>77121606</v>
      </c>
      <c r="J107" s="4" t="s">
        <v>2266</v>
      </c>
      <c r="K107" s="209">
        <v>42005</v>
      </c>
      <c r="L107" s="51">
        <v>9</v>
      </c>
      <c r="M107" s="4" t="s">
        <v>67</v>
      </c>
      <c r="N107" s="4" t="s">
        <v>1402</v>
      </c>
      <c r="O107" s="10">
        <v>31239900</v>
      </c>
      <c r="P107" s="10">
        <v>31239900</v>
      </c>
      <c r="Q107" s="34" t="s">
        <v>31</v>
      </c>
      <c r="R107" s="34" t="s">
        <v>31</v>
      </c>
      <c r="S107" s="4" t="s">
        <v>2068</v>
      </c>
      <c r="T107" s="10">
        <v>3471100</v>
      </c>
      <c r="U107" s="10" t="s">
        <v>411</v>
      </c>
      <c r="V107" s="4" t="s">
        <v>2267</v>
      </c>
    </row>
    <row r="108" spans="1:22" ht="75" customHeight="1" x14ac:dyDescent="0.2">
      <c r="A108" s="238">
        <v>107</v>
      </c>
      <c r="B108" s="4" t="s">
        <v>2247</v>
      </c>
      <c r="C108" s="206" t="s">
        <v>2248</v>
      </c>
      <c r="D108" s="89" t="s">
        <v>2249</v>
      </c>
      <c r="E108" s="4" t="s">
        <v>2250</v>
      </c>
      <c r="F108" s="4" t="s">
        <v>434</v>
      </c>
      <c r="G108" s="4" t="s">
        <v>235</v>
      </c>
      <c r="H108" s="4" t="s">
        <v>2066</v>
      </c>
      <c r="I108" s="4">
        <v>77101600</v>
      </c>
      <c r="J108" s="4" t="s">
        <v>2268</v>
      </c>
      <c r="K108" s="207">
        <v>42005</v>
      </c>
      <c r="L108" s="51">
        <v>11</v>
      </c>
      <c r="M108" s="4" t="s">
        <v>67</v>
      </c>
      <c r="N108" s="4" t="s">
        <v>1402</v>
      </c>
      <c r="O108" s="10">
        <v>13709300</v>
      </c>
      <c r="P108" s="10">
        <v>13709300</v>
      </c>
      <c r="Q108" s="34" t="s">
        <v>31</v>
      </c>
      <c r="R108" s="34" t="s">
        <v>31</v>
      </c>
      <c r="S108" s="4" t="s">
        <v>2068</v>
      </c>
      <c r="T108" s="10">
        <v>1246300</v>
      </c>
      <c r="U108" s="10" t="s">
        <v>411</v>
      </c>
      <c r="V108" s="4" t="s">
        <v>2269</v>
      </c>
    </row>
    <row r="109" spans="1:22" ht="75" customHeight="1" x14ac:dyDescent="0.2">
      <c r="A109" s="238">
        <v>108</v>
      </c>
      <c r="B109" s="4" t="s">
        <v>2247</v>
      </c>
      <c r="C109" s="206" t="s">
        <v>2248</v>
      </c>
      <c r="D109" s="89" t="s">
        <v>2249</v>
      </c>
      <c r="E109" s="4" t="s">
        <v>2250</v>
      </c>
      <c r="F109" s="4" t="s">
        <v>434</v>
      </c>
      <c r="G109" s="4" t="s">
        <v>235</v>
      </c>
      <c r="H109" s="4" t="s">
        <v>2066</v>
      </c>
      <c r="I109" s="4">
        <v>77101600</v>
      </c>
      <c r="J109" s="4" t="s">
        <v>2268</v>
      </c>
      <c r="K109" s="207">
        <v>42005</v>
      </c>
      <c r="L109" s="51">
        <v>11</v>
      </c>
      <c r="M109" s="4" t="s">
        <v>67</v>
      </c>
      <c r="N109" s="4" t="s">
        <v>1402</v>
      </c>
      <c r="O109" s="10">
        <v>13709300</v>
      </c>
      <c r="P109" s="10">
        <v>13709300</v>
      </c>
      <c r="Q109" s="34" t="s">
        <v>31</v>
      </c>
      <c r="R109" s="34" t="s">
        <v>31</v>
      </c>
      <c r="S109" s="4" t="s">
        <v>2068</v>
      </c>
      <c r="T109" s="10">
        <v>1246300</v>
      </c>
      <c r="U109" s="10" t="s">
        <v>411</v>
      </c>
      <c r="V109" s="4" t="s">
        <v>2270</v>
      </c>
    </row>
    <row r="110" spans="1:22" ht="75" customHeight="1" x14ac:dyDescent="0.2">
      <c r="A110" s="238">
        <v>109</v>
      </c>
      <c r="B110" s="3" t="s">
        <v>2247</v>
      </c>
      <c r="C110" s="206" t="s">
        <v>2248</v>
      </c>
      <c r="D110" s="93" t="s">
        <v>2249</v>
      </c>
      <c r="E110" s="3" t="s">
        <v>2250</v>
      </c>
      <c r="F110" s="3" t="s">
        <v>434</v>
      </c>
      <c r="G110" s="3" t="s">
        <v>235</v>
      </c>
      <c r="H110" s="3" t="s">
        <v>2066</v>
      </c>
      <c r="I110" s="3">
        <v>77101600</v>
      </c>
      <c r="J110" s="3" t="s">
        <v>2271</v>
      </c>
      <c r="K110" s="208">
        <v>42005</v>
      </c>
      <c r="L110" s="211">
        <v>11</v>
      </c>
      <c r="M110" s="3" t="s">
        <v>67</v>
      </c>
      <c r="N110" s="3" t="s">
        <v>1402</v>
      </c>
      <c r="O110" s="10">
        <v>38182100</v>
      </c>
      <c r="P110" s="10">
        <v>38182100</v>
      </c>
      <c r="Q110" s="34" t="s">
        <v>31</v>
      </c>
      <c r="R110" s="34" t="s">
        <v>31</v>
      </c>
      <c r="S110" s="4" t="s">
        <v>2068</v>
      </c>
      <c r="T110" s="7">
        <v>3471100</v>
      </c>
      <c r="U110" s="10" t="s">
        <v>411</v>
      </c>
      <c r="V110" s="4" t="s">
        <v>2272</v>
      </c>
    </row>
    <row r="111" spans="1:22" ht="75" customHeight="1" x14ac:dyDescent="0.2">
      <c r="A111" s="238">
        <v>110</v>
      </c>
      <c r="B111" s="4" t="s">
        <v>2247</v>
      </c>
      <c r="C111" s="206" t="s">
        <v>2248</v>
      </c>
      <c r="D111" s="4" t="s">
        <v>2249</v>
      </c>
      <c r="E111" s="4" t="s">
        <v>2250</v>
      </c>
      <c r="F111" s="4" t="s">
        <v>434</v>
      </c>
      <c r="G111" s="4" t="s">
        <v>235</v>
      </c>
      <c r="H111" s="4" t="s">
        <v>2066</v>
      </c>
      <c r="I111" s="4">
        <v>77101600</v>
      </c>
      <c r="J111" s="4" t="s">
        <v>2273</v>
      </c>
      <c r="K111" s="207">
        <v>42005</v>
      </c>
      <c r="L111" s="51">
        <v>6</v>
      </c>
      <c r="M111" s="4" t="s">
        <v>67</v>
      </c>
      <c r="N111" s="4" t="s">
        <v>1402</v>
      </c>
      <c r="O111" s="10">
        <v>23978400</v>
      </c>
      <c r="P111" s="10">
        <v>23978400</v>
      </c>
      <c r="Q111" s="34" t="s">
        <v>31</v>
      </c>
      <c r="R111" s="34" t="s">
        <v>31</v>
      </c>
      <c r="S111" s="4" t="s">
        <v>2068</v>
      </c>
      <c r="T111" s="10">
        <v>3996400</v>
      </c>
      <c r="U111" s="10" t="s">
        <v>411</v>
      </c>
      <c r="V111" s="4" t="s">
        <v>2274</v>
      </c>
    </row>
    <row r="112" spans="1:22" ht="75" customHeight="1" x14ac:dyDescent="0.2">
      <c r="A112" s="238">
        <v>111</v>
      </c>
      <c r="B112" s="4" t="s">
        <v>2247</v>
      </c>
      <c r="C112" s="206" t="s">
        <v>2248</v>
      </c>
      <c r="D112" s="89" t="s">
        <v>2249</v>
      </c>
      <c r="E112" s="4" t="s">
        <v>2250</v>
      </c>
      <c r="F112" s="4" t="s">
        <v>434</v>
      </c>
      <c r="G112" s="4" t="s">
        <v>235</v>
      </c>
      <c r="H112" s="4" t="s">
        <v>2066</v>
      </c>
      <c r="I112" s="4">
        <v>77101600</v>
      </c>
      <c r="J112" s="4" t="s">
        <v>2275</v>
      </c>
      <c r="K112" s="207">
        <v>42005</v>
      </c>
      <c r="L112" s="51">
        <v>11</v>
      </c>
      <c r="M112" s="4" t="s">
        <v>67</v>
      </c>
      <c r="N112" s="4" t="s">
        <v>1402</v>
      </c>
      <c r="O112" s="10">
        <v>33876700</v>
      </c>
      <c r="P112" s="10">
        <v>33876700</v>
      </c>
      <c r="Q112" s="34" t="s">
        <v>31</v>
      </c>
      <c r="R112" s="34" t="s">
        <v>31</v>
      </c>
      <c r="S112" s="4" t="s">
        <v>2068</v>
      </c>
      <c r="T112" s="10">
        <v>3079700</v>
      </c>
      <c r="U112" s="10" t="s">
        <v>411</v>
      </c>
      <c r="V112" s="4" t="s">
        <v>2276</v>
      </c>
    </row>
    <row r="113" spans="1:22" ht="75" customHeight="1" x14ac:dyDescent="0.2">
      <c r="A113" s="238">
        <v>112</v>
      </c>
      <c r="B113" s="4" t="s">
        <v>2247</v>
      </c>
      <c r="C113" s="206" t="s">
        <v>2248</v>
      </c>
      <c r="D113" s="89" t="s">
        <v>2249</v>
      </c>
      <c r="E113" s="4" t="s">
        <v>2250</v>
      </c>
      <c r="F113" s="4" t="s">
        <v>434</v>
      </c>
      <c r="G113" s="4" t="s">
        <v>235</v>
      </c>
      <c r="H113" s="4" t="s">
        <v>2066</v>
      </c>
      <c r="I113" s="4">
        <v>77101600</v>
      </c>
      <c r="J113" s="4" t="s">
        <v>2277</v>
      </c>
      <c r="K113" s="207">
        <v>42005</v>
      </c>
      <c r="L113" s="51">
        <v>10</v>
      </c>
      <c r="M113" s="4" t="s">
        <v>67</v>
      </c>
      <c r="N113" s="4" t="s">
        <v>1402</v>
      </c>
      <c r="O113" s="10">
        <v>70040000</v>
      </c>
      <c r="P113" s="10">
        <v>70040000</v>
      </c>
      <c r="Q113" s="34" t="s">
        <v>31</v>
      </c>
      <c r="R113" s="34" t="s">
        <v>31</v>
      </c>
      <c r="S113" s="4" t="s">
        <v>2068</v>
      </c>
      <c r="T113" s="10">
        <v>7004000</v>
      </c>
      <c r="U113" s="10" t="s">
        <v>411</v>
      </c>
      <c r="V113" s="4" t="s">
        <v>2278</v>
      </c>
    </row>
    <row r="114" spans="1:22" ht="75" customHeight="1" x14ac:dyDescent="0.2">
      <c r="A114" s="238">
        <v>113</v>
      </c>
      <c r="B114" s="3" t="s">
        <v>2247</v>
      </c>
      <c r="C114" s="206" t="s">
        <v>2248</v>
      </c>
      <c r="D114" s="93" t="s">
        <v>2249</v>
      </c>
      <c r="E114" s="3" t="s">
        <v>2250</v>
      </c>
      <c r="F114" s="3" t="s">
        <v>434</v>
      </c>
      <c r="G114" s="3" t="s">
        <v>235</v>
      </c>
      <c r="H114" s="3" t="s">
        <v>2066</v>
      </c>
      <c r="I114" s="3">
        <v>77101600</v>
      </c>
      <c r="J114" s="3" t="s">
        <v>2279</v>
      </c>
      <c r="K114" s="208">
        <v>42005</v>
      </c>
      <c r="L114" s="211">
        <v>10</v>
      </c>
      <c r="M114" s="3" t="s">
        <v>67</v>
      </c>
      <c r="N114" s="3" t="s">
        <v>1402</v>
      </c>
      <c r="O114" s="10">
        <v>23587000</v>
      </c>
      <c r="P114" s="10">
        <v>23587000</v>
      </c>
      <c r="Q114" s="34" t="s">
        <v>31</v>
      </c>
      <c r="R114" s="34" t="s">
        <v>31</v>
      </c>
      <c r="S114" s="4" t="s">
        <v>2068</v>
      </c>
      <c r="T114" s="7">
        <v>2358700</v>
      </c>
      <c r="U114" s="10" t="s">
        <v>411</v>
      </c>
      <c r="V114" s="4" t="s">
        <v>2280</v>
      </c>
    </row>
    <row r="115" spans="1:22" ht="75" customHeight="1" x14ac:dyDescent="0.2">
      <c r="A115" s="238">
        <v>114</v>
      </c>
      <c r="B115" s="4" t="s">
        <v>2247</v>
      </c>
      <c r="C115" s="206" t="s">
        <v>2248</v>
      </c>
      <c r="D115" s="89" t="s">
        <v>2249</v>
      </c>
      <c r="E115" s="4" t="s">
        <v>2250</v>
      </c>
      <c r="F115" s="4" t="s">
        <v>434</v>
      </c>
      <c r="G115" s="4" t="s">
        <v>235</v>
      </c>
      <c r="H115" s="4" t="s">
        <v>2066</v>
      </c>
      <c r="I115" s="4">
        <v>77101600</v>
      </c>
      <c r="J115" s="4" t="s">
        <v>2281</v>
      </c>
      <c r="K115" s="207">
        <v>42005</v>
      </c>
      <c r="L115" s="51">
        <v>10</v>
      </c>
      <c r="M115" s="4" t="s">
        <v>67</v>
      </c>
      <c r="N115" s="4" t="s">
        <v>1402</v>
      </c>
      <c r="O115" s="10">
        <v>95790000</v>
      </c>
      <c r="P115" s="10">
        <v>95790000</v>
      </c>
      <c r="Q115" s="34" t="s">
        <v>31</v>
      </c>
      <c r="R115" s="34" t="s">
        <v>31</v>
      </c>
      <c r="S115" s="4" t="s">
        <v>2068</v>
      </c>
      <c r="T115" s="10">
        <v>9579000</v>
      </c>
      <c r="U115" s="10" t="s">
        <v>411</v>
      </c>
      <c r="V115" s="4" t="s">
        <v>2282</v>
      </c>
    </row>
    <row r="116" spans="1:22" ht="75" customHeight="1" x14ac:dyDescent="0.2">
      <c r="A116" s="238">
        <v>115</v>
      </c>
      <c r="B116" s="4" t="s">
        <v>2247</v>
      </c>
      <c r="C116" s="206" t="s">
        <v>2248</v>
      </c>
      <c r="D116" s="89" t="s">
        <v>2249</v>
      </c>
      <c r="E116" s="4" t="s">
        <v>2250</v>
      </c>
      <c r="F116" s="4" t="s">
        <v>434</v>
      </c>
      <c r="G116" s="4" t="s">
        <v>235</v>
      </c>
      <c r="H116" s="4" t="s">
        <v>2066</v>
      </c>
      <c r="I116" s="4">
        <v>77101600</v>
      </c>
      <c r="J116" s="4" t="s">
        <v>2283</v>
      </c>
      <c r="K116" s="207">
        <v>42005</v>
      </c>
      <c r="L116" s="51">
        <v>10</v>
      </c>
      <c r="M116" s="4" t="s">
        <v>67</v>
      </c>
      <c r="N116" s="4" t="s">
        <v>1402</v>
      </c>
      <c r="O116" s="10">
        <v>45217000</v>
      </c>
      <c r="P116" s="10">
        <v>45217000</v>
      </c>
      <c r="Q116" s="34" t="s">
        <v>31</v>
      </c>
      <c r="R116" s="34" t="s">
        <v>31</v>
      </c>
      <c r="S116" s="4" t="s">
        <v>2068</v>
      </c>
      <c r="T116" s="10">
        <v>4521700</v>
      </c>
      <c r="U116" s="10" t="s">
        <v>411</v>
      </c>
      <c r="V116" s="4" t="s">
        <v>2284</v>
      </c>
    </row>
    <row r="117" spans="1:22" ht="75" customHeight="1" x14ac:dyDescent="0.2">
      <c r="A117" s="238">
        <v>116</v>
      </c>
      <c r="B117" s="4" t="s">
        <v>2247</v>
      </c>
      <c r="C117" s="206" t="s">
        <v>2248</v>
      </c>
      <c r="D117" s="4" t="s">
        <v>2249</v>
      </c>
      <c r="E117" s="4" t="s">
        <v>2250</v>
      </c>
      <c r="F117" s="4" t="s">
        <v>434</v>
      </c>
      <c r="G117" s="4" t="s">
        <v>235</v>
      </c>
      <c r="H117" s="4" t="s">
        <v>2066</v>
      </c>
      <c r="I117" s="4">
        <v>77101600</v>
      </c>
      <c r="J117" s="4" t="s">
        <v>2283</v>
      </c>
      <c r="K117" s="207">
        <v>42005</v>
      </c>
      <c r="L117" s="51">
        <v>6</v>
      </c>
      <c r="M117" s="4" t="s">
        <v>67</v>
      </c>
      <c r="N117" s="4" t="s">
        <v>1402</v>
      </c>
      <c r="O117" s="10">
        <v>27130200</v>
      </c>
      <c r="P117" s="10">
        <v>27130200</v>
      </c>
      <c r="Q117" s="34" t="s">
        <v>31</v>
      </c>
      <c r="R117" s="34" t="s">
        <v>31</v>
      </c>
      <c r="S117" s="4" t="s">
        <v>2068</v>
      </c>
      <c r="T117" s="10">
        <v>4521700</v>
      </c>
      <c r="U117" s="10" t="s">
        <v>411</v>
      </c>
      <c r="V117" s="4" t="s">
        <v>2285</v>
      </c>
    </row>
    <row r="118" spans="1:22" ht="75" customHeight="1" x14ac:dyDescent="0.2">
      <c r="A118" s="238">
        <v>117</v>
      </c>
      <c r="B118" s="4" t="s">
        <v>2247</v>
      </c>
      <c r="C118" s="206" t="s">
        <v>2248</v>
      </c>
      <c r="D118" s="4" t="s">
        <v>2249</v>
      </c>
      <c r="E118" s="4" t="s">
        <v>2250</v>
      </c>
      <c r="F118" s="4" t="s">
        <v>434</v>
      </c>
      <c r="G118" s="4" t="s">
        <v>235</v>
      </c>
      <c r="H118" s="4" t="s">
        <v>2066</v>
      </c>
      <c r="I118" s="4">
        <v>77101600</v>
      </c>
      <c r="J118" s="4" t="s">
        <v>2283</v>
      </c>
      <c r="K118" s="207">
        <v>42005</v>
      </c>
      <c r="L118" s="51">
        <v>10</v>
      </c>
      <c r="M118" s="4" t="s">
        <v>67</v>
      </c>
      <c r="N118" s="4" t="s">
        <v>1402</v>
      </c>
      <c r="O118" s="10">
        <v>30797000</v>
      </c>
      <c r="P118" s="10">
        <v>30797000</v>
      </c>
      <c r="Q118" s="34" t="s">
        <v>31</v>
      </c>
      <c r="R118" s="34" t="s">
        <v>31</v>
      </c>
      <c r="S118" s="4" t="s">
        <v>2068</v>
      </c>
      <c r="T118" s="10">
        <v>3079700</v>
      </c>
      <c r="U118" s="10" t="s">
        <v>411</v>
      </c>
      <c r="V118" s="4" t="s">
        <v>2286</v>
      </c>
    </row>
    <row r="119" spans="1:22" ht="75" customHeight="1" x14ac:dyDescent="0.2">
      <c r="A119" s="238">
        <v>118</v>
      </c>
      <c r="B119" s="4" t="s">
        <v>2247</v>
      </c>
      <c r="C119" s="206" t="s">
        <v>2248</v>
      </c>
      <c r="D119" s="4" t="s">
        <v>2249</v>
      </c>
      <c r="E119" s="4" t="s">
        <v>2250</v>
      </c>
      <c r="F119" s="4" t="s">
        <v>434</v>
      </c>
      <c r="G119" s="4" t="s">
        <v>235</v>
      </c>
      <c r="H119" s="4" t="s">
        <v>2066</v>
      </c>
      <c r="I119" s="230">
        <v>77101600</v>
      </c>
      <c r="J119" s="4" t="s">
        <v>2287</v>
      </c>
      <c r="K119" s="207">
        <v>42005</v>
      </c>
      <c r="L119" s="51">
        <v>0.1</v>
      </c>
      <c r="M119" s="4" t="s">
        <v>67</v>
      </c>
      <c r="N119" s="4" t="s">
        <v>1402</v>
      </c>
      <c r="O119" s="10">
        <v>3174460</v>
      </c>
      <c r="P119" s="10">
        <v>3174460</v>
      </c>
      <c r="Q119" s="34" t="s">
        <v>31</v>
      </c>
      <c r="R119" s="34" t="s">
        <v>31</v>
      </c>
      <c r="S119" s="4" t="s">
        <v>2068</v>
      </c>
      <c r="T119" s="10">
        <v>4844700</v>
      </c>
      <c r="U119" s="4" t="s">
        <v>186</v>
      </c>
      <c r="V119" s="4" t="s">
        <v>186</v>
      </c>
    </row>
    <row r="120" spans="1:22" ht="75" customHeight="1" x14ac:dyDescent="0.2">
      <c r="A120" s="238">
        <v>119</v>
      </c>
      <c r="B120" s="4" t="s">
        <v>2247</v>
      </c>
      <c r="C120" s="206" t="s">
        <v>2248</v>
      </c>
      <c r="D120" s="89" t="s">
        <v>2249</v>
      </c>
      <c r="E120" s="4" t="s">
        <v>2250</v>
      </c>
      <c r="F120" s="4" t="s">
        <v>434</v>
      </c>
      <c r="G120" s="4" t="s">
        <v>235</v>
      </c>
      <c r="H120" s="4" t="s">
        <v>2066</v>
      </c>
      <c r="I120" s="4">
        <v>77101600</v>
      </c>
      <c r="J120" s="4" t="s">
        <v>2288</v>
      </c>
      <c r="K120" s="207">
        <v>42005</v>
      </c>
      <c r="L120" s="51">
        <v>10</v>
      </c>
      <c r="M120" s="4" t="s">
        <v>67</v>
      </c>
      <c r="N120" s="4" t="s">
        <v>1402</v>
      </c>
      <c r="O120" s="10">
        <v>88580000</v>
      </c>
      <c r="P120" s="10">
        <v>88580000</v>
      </c>
      <c r="Q120" s="34" t="s">
        <v>31</v>
      </c>
      <c r="R120" s="34" t="s">
        <v>31</v>
      </c>
      <c r="S120" s="4" t="s">
        <v>2068</v>
      </c>
      <c r="T120" s="10">
        <v>8858000</v>
      </c>
      <c r="U120" s="10" t="s">
        <v>411</v>
      </c>
      <c r="V120" s="4" t="s">
        <v>2289</v>
      </c>
    </row>
    <row r="121" spans="1:22" ht="75" customHeight="1" x14ac:dyDescent="0.2">
      <c r="A121" s="238">
        <v>120</v>
      </c>
      <c r="B121" s="4" t="s">
        <v>2247</v>
      </c>
      <c r="C121" s="206" t="s">
        <v>2248</v>
      </c>
      <c r="D121" s="89" t="s">
        <v>2249</v>
      </c>
      <c r="E121" s="4" t="s">
        <v>2250</v>
      </c>
      <c r="F121" s="4" t="s">
        <v>434</v>
      </c>
      <c r="G121" s="4" t="s">
        <v>235</v>
      </c>
      <c r="H121" s="4" t="s">
        <v>2066</v>
      </c>
      <c r="I121" s="4">
        <v>77101600</v>
      </c>
      <c r="J121" s="4" t="s">
        <v>2288</v>
      </c>
      <c r="K121" s="207">
        <v>42005</v>
      </c>
      <c r="L121" s="51">
        <v>10</v>
      </c>
      <c r="M121" s="4" t="s">
        <v>67</v>
      </c>
      <c r="N121" s="4" t="s">
        <v>1402</v>
      </c>
      <c r="O121" s="10">
        <v>88580000</v>
      </c>
      <c r="P121" s="10">
        <v>88580000</v>
      </c>
      <c r="Q121" s="34" t="s">
        <v>31</v>
      </c>
      <c r="R121" s="34" t="s">
        <v>31</v>
      </c>
      <c r="S121" s="4" t="s">
        <v>2068</v>
      </c>
      <c r="T121" s="10">
        <v>8858000</v>
      </c>
      <c r="U121" s="10" t="s">
        <v>411</v>
      </c>
      <c r="V121" s="4" t="s">
        <v>2290</v>
      </c>
    </row>
    <row r="122" spans="1:22" ht="75" customHeight="1" x14ac:dyDescent="0.2">
      <c r="A122" s="238">
        <v>121</v>
      </c>
      <c r="B122" s="4" t="s">
        <v>2247</v>
      </c>
      <c r="C122" s="206" t="s">
        <v>2248</v>
      </c>
      <c r="D122" s="89" t="s">
        <v>2249</v>
      </c>
      <c r="E122" s="4" t="s">
        <v>2250</v>
      </c>
      <c r="F122" s="4" t="s">
        <v>434</v>
      </c>
      <c r="G122" s="4" t="s">
        <v>235</v>
      </c>
      <c r="H122" s="4" t="s">
        <v>2066</v>
      </c>
      <c r="I122" s="230">
        <v>80161500</v>
      </c>
      <c r="J122" s="4" t="s">
        <v>2291</v>
      </c>
      <c r="K122" s="207">
        <v>42005</v>
      </c>
      <c r="L122" s="51">
        <v>10</v>
      </c>
      <c r="M122" s="4" t="s">
        <v>67</v>
      </c>
      <c r="N122" s="4" t="s">
        <v>1402</v>
      </c>
      <c r="O122" s="10">
        <v>21733000</v>
      </c>
      <c r="P122" s="10">
        <v>21733000</v>
      </c>
      <c r="Q122" s="34" t="s">
        <v>31</v>
      </c>
      <c r="R122" s="34" t="s">
        <v>31</v>
      </c>
      <c r="S122" s="4" t="s">
        <v>2068</v>
      </c>
      <c r="T122" s="10">
        <v>2173300</v>
      </c>
      <c r="U122" s="10" t="s">
        <v>411</v>
      </c>
      <c r="V122" s="4" t="s">
        <v>2292</v>
      </c>
    </row>
    <row r="123" spans="1:22" ht="75" customHeight="1" x14ac:dyDescent="0.2">
      <c r="A123" s="238">
        <v>122</v>
      </c>
      <c r="B123" s="4" t="s">
        <v>2062</v>
      </c>
      <c r="C123" s="206" t="s">
        <v>2063</v>
      </c>
      <c r="D123" s="4" t="s">
        <v>2096</v>
      </c>
      <c r="E123" s="4" t="s">
        <v>2097</v>
      </c>
      <c r="F123" s="4" t="s">
        <v>434</v>
      </c>
      <c r="G123" s="4" t="s">
        <v>235</v>
      </c>
      <c r="H123" s="4" t="s">
        <v>2066</v>
      </c>
      <c r="I123" s="230">
        <v>80161500</v>
      </c>
      <c r="J123" s="4" t="s">
        <v>2293</v>
      </c>
      <c r="K123" s="207">
        <v>42005</v>
      </c>
      <c r="L123" s="4">
        <v>10</v>
      </c>
      <c r="M123" s="4" t="s">
        <v>67</v>
      </c>
      <c r="N123" s="4" t="s">
        <v>1402</v>
      </c>
      <c r="O123" s="10">
        <v>15862000</v>
      </c>
      <c r="P123" s="10">
        <v>15862000</v>
      </c>
      <c r="Q123" s="34" t="s">
        <v>31</v>
      </c>
      <c r="R123" s="34" t="s">
        <v>31</v>
      </c>
      <c r="S123" s="4" t="s">
        <v>2068</v>
      </c>
      <c r="T123" s="10">
        <v>1586200</v>
      </c>
      <c r="U123" s="10" t="s">
        <v>411</v>
      </c>
      <c r="V123" s="4" t="s">
        <v>2294</v>
      </c>
    </row>
    <row r="124" spans="1:22" ht="75" customHeight="1" x14ac:dyDescent="0.2">
      <c r="A124" s="238">
        <v>123</v>
      </c>
      <c r="B124" s="4" t="s">
        <v>2062</v>
      </c>
      <c r="C124" s="206" t="s">
        <v>2063</v>
      </c>
      <c r="D124" s="4" t="s">
        <v>2096</v>
      </c>
      <c r="E124" s="4" t="s">
        <v>2184</v>
      </c>
      <c r="F124" s="4" t="s">
        <v>434</v>
      </c>
      <c r="G124" s="4" t="s">
        <v>235</v>
      </c>
      <c r="H124" s="4" t="s">
        <v>2066</v>
      </c>
      <c r="I124" s="4">
        <v>70171607</v>
      </c>
      <c r="J124" s="4" t="s">
        <v>2295</v>
      </c>
      <c r="K124" s="207">
        <v>42323</v>
      </c>
      <c r="L124" s="51">
        <v>3</v>
      </c>
      <c r="M124" s="4" t="s">
        <v>67</v>
      </c>
      <c r="N124" s="4" t="s">
        <v>2135</v>
      </c>
      <c r="O124" s="10">
        <v>9239100</v>
      </c>
      <c r="P124" s="10">
        <v>9239100</v>
      </c>
      <c r="Q124" s="34" t="s">
        <v>31</v>
      </c>
      <c r="R124" s="34" t="s">
        <v>31</v>
      </c>
      <c r="S124" s="4" t="s">
        <v>2068</v>
      </c>
      <c r="T124" s="10">
        <v>3079700</v>
      </c>
      <c r="U124" s="10" t="s">
        <v>411</v>
      </c>
      <c r="V124" s="4" t="s">
        <v>2296</v>
      </c>
    </row>
    <row r="125" spans="1:22" ht="75" customHeight="1" x14ac:dyDescent="0.2">
      <c r="A125" s="238">
        <v>124</v>
      </c>
      <c r="B125" s="89" t="s">
        <v>2062</v>
      </c>
      <c r="C125" s="206" t="s">
        <v>2063</v>
      </c>
      <c r="D125" s="4" t="s">
        <v>2096</v>
      </c>
      <c r="E125" s="4" t="s">
        <v>2145</v>
      </c>
      <c r="F125" s="4" t="s">
        <v>434</v>
      </c>
      <c r="G125" s="4" t="s">
        <v>235</v>
      </c>
      <c r="H125" s="4" t="s">
        <v>2066</v>
      </c>
      <c r="I125" s="228">
        <v>77101505</v>
      </c>
      <c r="J125" s="4" t="s">
        <v>2297</v>
      </c>
      <c r="K125" s="207">
        <v>42005</v>
      </c>
      <c r="L125" s="214">
        <v>10.5</v>
      </c>
      <c r="M125" s="4" t="s">
        <v>67</v>
      </c>
      <c r="N125" s="4" t="s">
        <v>2135</v>
      </c>
      <c r="O125" s="10">
        <v>78949500</v>
      </c>
      <c r="P125" s="10">
        <v>78949500</v>
      </c>
      <c r="Q125" s="34" t="s">
        <v>31</v>
      </c>
      <c r="R125" s="34" t="s">
        <v>31</v>
      </c>
      <c r="S125" s="4" t="s">
        <v>2068</v>
      </c>
      <c r="T125" s="10">
        <v>7519000</v>
      </c>
      <c r="U125" s="10" t="s">
        <v>411</v>
      </c>
      <c r="V125" s="4" t="s">
        <v>2298</v>
      </c>
    </row>
    <row r="126" spans="1:22" ht="75" customHeight="1" x14ac:dyDescent="0.2">
      <c r="A126" s="238">
        <v>125</v>
      </c>
      <c r="B126" s="89" t="s">
        <v>2062</v>
      </c>
      <c r="C126" s="206" t="s">
        <v>2063</v>
      </c>
      <c r="D126" s="4" t="s">
        <v>2096</v>
      </c>
      <c r="E126" s="4" t="s">
        <v>2145</v>
      </c>
      <c r="F126" s="4" t="s">
        <v>434</v>
      </c>
      <c r="G126" s="4" t="s">
        <v>235</v>
      </c>
      <c r="H126" s="4" t="s">
        <v>2066</v>
      </c>
      <c r="I126" s="228">
        <v>77101505</v>
      </c>
      <c r="J126" s="4" t="s">
        <v>2299</v>
      </c>
      <c r="K126" s="207">
        <v>42005</v>
      </c>
      <c r="L126" s="51">
        <v>6</v>
      </c>
      <c r="M126" s="4" t="s">
        <v>67</v>
      </c>
      <c r="N126" s="4" t="s">
        <v>2135</v>
      </c>
      <c r="O126" s="10">
        <v>14152200</v>
      </c>
      <c r="P126" s="10">
        <v>14152200</v>
      </c>
      <c r="Q126" s="34" t="s">
        <v>31</v>
      </c>
      <c r="R126" s="34" t="s">
        <v>31</v>
      </c>
      <c r="S126" s="4" t="s">
        <v>2068</v>
      </c>
      <c r="T126" s="10">
        <v>2358700</v>
      </c>
      <c r="U126" s="10" t="s">
        <v>411</v>
      </c>
      <c r="V126" s="4" t="s">
        <v>2300</v>
      </c>
    </row>
    <row r="127" spans="1:22" ht="75" customHeight="1" x14ac:dyDescent="0.2">
      <c r="A127" s="238">
        <v>126</v>
      </c>
      <c r="B127" s="4" t="s">
        <v>2062</v>
      </c>
      <c r="C127" s="206" t="s">
        <v>2063</v>
      </c>
      <c r="D127" s="4" t="s">
        <v>2096</v>
      </c>
      <c r="E127" s="4" t="s">
        <v>2184</v>
      </c>
      <c r="F127" s="4" t="s">
        <v>434</v>
      </c>
      <c r="G127" s="4" t="s">
        <v>235</v>
      </c>
      <c r="H127" s="4" t="s">
        <v>2066</v>
      </c>
      <c r="I127" s="230">
        <v>70171607</v>
      </c>
      <c r="J127" s="4" t="s">
        <v>2301</v>
      </c>
      <c r="K127" s="207">
        <v>42005</v>
      </c>
      <c r="L127" s="51">
        <v>9</v>
      </c>
      <c r="M127" s="4" t="s">
        <v>67</v>
      </c>
      <c r="N127" s="4" t="s">
        <v>1402</v>
      </c>
      <c r="O127" s="10">
        <v>21228300</v>
      </c>
      <c r="P127" s="10">
        <v>21228300</v>
      </c>
      <c r="Q127" s="34" t="s">
        <v>31</v>
      </c>
      <c r="R127" s="34" t="s">
        <v>31</v>
      </c>
      <c r="S127" s="4" t="s">
        <v>2068</v>
      </c>
      <c r="T127" s="10">
        <v>2358700</v>
      </c>
      <c r="U127" s="10" t="s">
        <v>411</v>
      </c>
      <c r="V127" s="4" t="s">
        <v>2302</v>
      </c>
    </row>
    <row r="128" spans="1:22" ht="75" customHeight="1" x14ac:dyDescent="0.2">
      <c r="A128" s="238">
        <v>127</v>
      </c>
      <c r="B128" s="4" t="s">
        <v>2062</v>
      </c>
      <c r="C128" s="206" t="s">
        <v>2063</v>
      </c>
      <c r="D128" s="4" t="s">
        <v>2096</v>
      </c>
      <c r="E128" s="4" t="s">
        <v>2184</v>
      </c>
      <c r="F128" s="4" t="s">
        <v>434</v>
      </c>
      <c r="G128" s="4" t="s">
        <v>235</v>
      </c>
      <c r="H128" s="4" t="s">
        <v>2066</v>
      </c>
      <c r="I128" s="230">
        <v>70171607</v>
      </c>
      <c r="J128" s="4" t="s">
        <v>2301</v>
      </c>
      <c r="K128" s="207">
        <v>42005</v>
      </c>
      <c r="L128" s="51">
        <v>9</v>
      </c>
      <c r="M128" s="4" t="s">
        <v>67</v>
      </c>
      <c r="N128" s="4" t="s">
        <v>1402</v>
      </c>
      <c r="O128" s="10">
        <v>21228300</v>
      </c>
      <c r="P128" s="10">
        <v>21228300</v>
      </c>
      <c r="Q128" s="34" t="s">
        <v>31</v>
      </c>
      <c r="R128" s="34" t="s">
        <v>31</v>
      </c>
      <c r="S128" s="4" t="s">
        <v>2068</v>
      </c>
      <c r="T128" s="10">
        <v>2358700</v>
      </c>
      <c r="U128" s="10" t="s">
        <v>411</v>
      </c>
      <c r="V128" s="4" t="s">
        <v>2303</v>
      </c>
    </row>
    <row r="129" spans="1:22" ht="75" customHeight="1" x14ac:dyDescent="0.2">
      <c r="A129" s="238">
        <v>128</v>
      </c>
      <c r="B129" s="4" t="s">
        <v>2062</v>
      </c>
      <c r="C129" s="206" t="s">
        <v>2063</v>
      </c>
      <c r="D129" s="4" t="s">
        <v>2096</v>
      </c>
      <c r="E129" s="4" t="s">
        <v>2184</v>
      </c>
      <c r="F129" s="4" t="s">
        <v>434</v>
      </c>
      <c r="G129" s="4" t="s">
        <v>235</v>
      </c>
      <c r="H129" s="4" t="s">
        <v>2066</v>
      </c>
      <c r="I129" s="230">
        <v>70171607</v>
      </c>
      <c r="J129" s="4" t="s">
        <v>2301</v>
      </c>
      <c r="K129" s="207">
        <v>42005</v>
      </c>
      <c r="L129" s="51">
        <v>9</v>
      </c>
      <c r="M129" s="4" t="s">
        <v>67</v>
      </c>
      <c r="N129" s="4" t="s">
        <v>1402</v>
      </c>
      <c r="O129" s="10">
        <v>21228300</v>
      </c>
      <c r="P129" s="10">
        <v>21228300</v>
      </c>
      <c r="Q129" s="34" t="s">
        <v>31</v>
      </c>
      <c r="R129" s="34" t="s">
        <v>31</v>
      </c>
      <c r="S129" s="4" t="s">
        <v>2068</v>
      </c>
      <c r="T129" s="10">
        <v>2358700</v>
      </c>
      <c r="U129" s="10" t="s">
        <v>411</v>
      </c>
      <c r="V129" s="4" t="s">
        <v>2304</v>
      </c>
    </row>
    <row r="130" spans="1:22" ht="75" customHeight="1" x14ac:dyDescent="0.2">
      <c r="A130" s="238">
        <v>129</v>
      </c>
      <c r="B130" s="3" t="s">
        <v>2062</v>
      </c>
      <c r="C130" s="206" t="s">
        <v>2063</v>
      </c>
      <c r="D130" s="3" t="s">
        <v>2096</v>
      </c>
      <c r="E130" s="3" t="s">
        <v>2184</v>
      </c>
      <c r="F130" s="3" t="s">
        <v>434</v>
      </c>
      <c r="G130" s="3" t="s">
        <v>235</v>
      </c>
      <c r="H130" s="3" t="s">
        <v>2066</v>
      </c>
      <c r="I130" s="233">
        <v>70171607</v>
      </c>
      <c r="J130" s="4" t="s">
        <v>2301</v>
      </c>
      <c r="K130" s="208">
        <v>42005</v>
      </c>
      <c r="L130" s="211">
        <v>9</v>
      </c>
      <c r="M130" s="3" t="s">
        <v>67</v>
      </c>
      <c r="N130" s="3" t="s">
        <v>1402</v>
      </c>
      <c r="O130" s="10">
        <v>21228300</v>
      </c>
      <c r="P130" s="10">
        <v>21228300</v>
      </c>
      <c r="Q130" s="34" t="s">
        <v>31</v>
      </c>
      <c r="R130" s="34" t="s">
        <v>31</v>
      </c>
      <c r="S130" s="4" t="s">
        <v>2068</v>
      </c>
      <c r="T130" s="7">
        <v>2358700</v>
      </c>
      <c r="U130" s="10" t="s">
        <v>411</v>
      </c>
      <c r="V130" s="4" t="s">
        <v>2305</v>
      </c>
    </row>
    <row r="131" spans="1:22" ht="75" customHeight="1" x14ac:dyDescent="0.2">
      <c r="A131" s="238">
        <v>130</v>
      </c>
      <c r="B131" s="3" t="s">
        <v>2062</v>
      </c>
      <c r="C131" s="206" t="s">
        <v>2063</v>
      </c>
      <c r="D131" s="3" t="s">
        <v>2096</v>
      </c>
      <c r="E131" s="3" t="s">
        <v>2184</v>
      </c>
      <c r="F131" s="3" t="s">
        <v>434</v>
      </c>
      <c r="G131" s="3" t="s">
        <v>235</v>
      </c>
      <c r="H131" s="3" t="s">
        <v>2066</v>
      </c>
      <c r="I131" s="233">
        <v>70171607</v>
      </c>
      <c r="J131" s="4" t="s">
        <v>2301</v>
      </c>
      <c r="K131" s="208">
        <v>42005</v>
      </c>
      <c r="L131" s="211">
        <v>9</v>
      </c>
      <c r="M131" s="3" t="s">
        <v>67</v>
      </c>
      <c r="N131" s="3" t="s">
        <v>1402</v>
      </c>
      <c r="O131" s="10">
        <v>21228300</v>
      </c>
      <c r="P131" s="10">
        <v>21228300</v>
      </c>
      <c r="Q131" s="34" t="s">
        <v>31</v>
      </c>
      <c r="R131" s="34" t="s">
        <v>31</v>
      </c>
      <c r="S131" s="4" t="s">
        <v>2068</v>
      </c>
      <c r="T131" s="7">
        <v>2358700</v>
      </c>
      <c r="U131" s="10" t="s">
        <v>411</v>
      </c>
      <c r="V131" s="4" t="s">
        <v>2306</v>
      </c>
    </row>
    <row r="132" spans="1:22" ht="75" customHeight="1" x14ac:dyDescent="0.2">
      <c r="A132" s="238">
        <v>131</v>
      </c>
      <c r="B132" s="4" t="s">
        <v>2062</v>
      </c>
      <c r="C132" s="206" t="s">
        <v>2063</v>
      </c>
      <c r="D132" s="4" t="s">
        <v>2096</v>
      </c>
      <c r="E132" s="4" t="s">
        <v>2184</v>
      </c>
      <c r="F132" s="4" t="s">
        <v>434</v>
      </c>
      <c r="G132" s="4" t="s">
        <v>235</v>
      </c>
      <c r="H132" s="4" t="s">
        <v>2066</v>
      </c>
      <c r="I132" s="230">
        <v>70171607</v>
      </c>
      <c r="J132" s="4" t="s">
        <v>2301</v>
      </c>
      <c r="K132" s="207">
        <v>42005</v>
      </c>
      <c r="L132" s="51">
        <v>9</v>
      </c>
      <c r="M132" s="4" t="s">
        <v>67</v>
      </c>
      <c r="N132" s="4" t="s">
        <v>1402</v>
      </c>
      <c r="O132" s="10">
        <v>21228300</v>
      </c>
      <c r="P132" s="10">
        <v>21228300</v>
      </c>
      <c r="Q132" s="34" t="s">
        <v>31</v>
      </c>
      <c r="R132" s="34" t="s">
        <v>31</v>
      </c>
      <c r="S132" s="4" t="s">
        <v>2068</v>
      </c>
      <c r="T132" s="10">
        <v>2358700</v>
      </c>
      <c r="U132" s="10" t="s">
        <v>411</v>
      </c>
      <c r="V132" s="4" t="s">
        <v>2307</v>
      </c>
    </row>
    <row r="133" spans="1:22" ht="75" customHeight="1" x14ac:dyDescent="0.2">
      <c r="A133" s="238">
        <v>132</v>
      </c>
      <c r="B133" s="108" t="s">
        <v>2062</v>
      </c>
      <c r="C133" s="206" t="s">
        <v>2063</v>
      </c>
      <c r="D133" s="108" t="s">
        <v>2096</v>
      </c>
      <c r="E133" s="108" t="s">
        <v>2184</v>
      </c>
      <c r="F133" s="108" t="s">
        <v>434</v>
      </c>
      <c r="G133" s="108" t="s">
        <v>235</v>
      </c>
      <c r="H133" s="108" t="s">
        <v>2066</v>
      </c>
      <c r="I133" s="234">
        <v>70171607</v>
      </c>
      <c r="J133" s="4" t="s">
        <v>2308</v>
      </c>
      <c r="K133" s="215">
        <v>42005</v>
      </c>
      <c r="L133" s="216">
        <v>6</v>
      </c>
      <c r="M133" s="108" t="s">
        <v>67</v>
      </c>
      <c r="N133" s="108" t="s">
        <v>2135</v>
      </c>
      <c r="O133" s="10">
        <v>20826600</v>
      </c>
      <c r="P133" s="10">
        <v>20826600</v>
      </c>
      <c r="Q133" s="34" t="s">
        <v>31</v>
      </c>
      <c r="R133" s="34" t="s">
        <v>31</v>
      </c>
      <c r="S133" s="4" t="s">
        <v>2068</v>
      </c>
      <c r="T133" s="217">
        <v>3471100</v>
      </c>
      <c r="U133" s="10" t="s">
        <v>411</v>
      </c>
      <c r="V133" s="4" t="s">
        <v>2186</v>
      </c>
    </row>
    <row r="134" spans="1:22" ht="75" customHeight="1" x14ac:dyDescent="0.2">
      <c r="A134" s="238">
        <v>133</v>
      </c>
      <c r="B134" s="89" t="s">
        <v>2062</v>
      </c>
      <c r="C134" s="206" t="s">
        <v>2063</v>
      </c>
      <c r="D134" s="4" t="s">
        <v>2096</v>
      </c>
      <c r="E134" s="4" t="s">
        <v>2145</v>
      </c>
      <c r="F134" s="4" t="s">
        <v>434</v>
      </c>
      <c r="G134" s="4" t="s">
        <v>235</v>
      </c>
      <c r="H134" s="4" t="s">
        <v>2066</v>
      </c>
      <c r="I134" s="228">
        <v>77101505</v>
      </c>
      <c r="J134" s="4" t="s">
        <v>2309</v>
      </c>
      <c r="K134" s="207">
        <v>42005</v>
      </c>
      <c r="L134" s="51">
        <v>6</v>
      </c>
      <c r="M134" s="4" t="s">
        <v>67</v>
      </c>
      <c r="N134" s="4" t="s">
        <v>2135</v>
      </c>
      <c r="O134" s="10">
        <v>20826600</v>
      </c>
      <c r="P134" s="10">
        <v>20826600</v>
      </c>
      <c r="Q134" s="34" t="s">
        <v>31</v>
      </c>
      <c r="R134" s="34" t="s">
        <v>31</v>
      </c>
      <c r="S134" s="4" t="s">
        <v>2068</v>
      </c>
      <c r="T134" s="10">
        <v>3471100</v>
      </c>
      <c r="U134" s="10" t="s">
        <v>411</v>
      </c>
      <c r="V134" s="4" t="s">
        <v>2310</v>
      </c>
    </row>
    <row r="135" spans="1:22" ht="75" customHeight="1" x14ac:dyDescent="0.2">
      <c r="A135" s="238">
        <v>134</v>
      </c>
      <c r="B135" s="4" t="s">
        <v>2062</v>
      </c>
      <c r="C135" s="206" t="s">
        <v>2063</v>
      </c>
      <c r="D135" s="4" t="s">
        <v>2096</v>
      </c>
      <c r="E135" s="4" t="s">
        <v>2184</v>
      </c>
      <c r="F135" s="4" t="s">
        <v>434</v>
      </c>
      <c r="G135" s="4" t="s">
        <v>235</v>
      </c>
      <c r="H135" s="4" t="s">
        <v>2066</v>
      </c>
      <c r="I135" s="230">
        <v>70171607</v>
      </c>
      <c r="J135" s="4" t="s">
        <v>2311</v>
      </c>
      <c r="K135" s="207">
        <v>42005</v>
      </c>
      <c r="L135" s="51">
        <v>6</v>
      </c>
      <c r="M135" s="4" t="s">
        <v>67</v>
      </c>
      <c r="N135" s="4" t="s">
        <v>2135</v>
      </c>
      <c r="O135" s="10">
        <v>18478200</v>
      </c>
      <c r="P135" s="10">
        <v>18478200</v>
      </c>
      <c r="Q135" s="34" t="s">
        <v>31</v>
      </c>
      <c r="R135" s="34" t="s">
        <v>31</v>
      </c>
      <c r="S135" s="4" t="s">
        <v>2068</v>
      </c>
      <c r="T135" s="10">
        <v>3079700</v>
      </c>
      <c r="U135" s="10" t="s">
        <v>411</v>
      </c>
      <c r="V135" s="4" t="s">
        <v>2296</v>
      </c>
    </row>
    <row r="136" spans="1:22" ht="75" customHeight="1" x14ac:dyDescent="0.2">
      <c r="A136" s="238">
        <v>135</v>
      </c>
      <c r="B136" s="4" t="s">
        <v>2062</v>
      </c>
      <c r="C136" s="206" t="s">
        <v>2063</v>
      </c>
      <c r="D136" s="4" t="s">
        <v>2096</v>
      </c>
      <c r="E136" s="4" t="s">
        <v>2148</v>
      </c>
      <c r="F136" s="4" t="s">
        <v>434</v>
      </c>
      <c r="G136" s="4" t="s">
        <v>235</v>
      </c>
      <c r="H136" s="4" t="s">
        <v>2066</v>
      </c>
      <c r="I136" s="228">
        <v>77101505</v>
      </c>
      <c r="J136" s="4" t="s">
        <v>2312</v>
      </c>
      <c r="K136" s="207">
        <v>42005</v>
      </c>
      <c r="L136" s="51">
        <v>11</v>
      </c>
      <c r="M136" s="4" t="s">
        <v>67</v>
      </c>
      <c r="N136" s="4" t="s">
        <v>1402</v>
      </c>
      <c r="O136" s="10">
        <v>33876700</v>
      </c>
      <c r="P136" s="10">
        <v>33876700</v>
      </c>
      <c r="Q136" s="34" t="s">
        <v>31</v>
      </c>
      <c r="R136" s="34" t="s">
        <v>31</v>
      </c>
      <c r="S136" s="4" t="s">
        <v>2068</v>
      </c>
      <c r="T136" s="10">
        <v>3079700</v>
      </c>
      <c r="U136" s="10" t="s">
        <v>411</v>
      </c>
      <c r="V136" s="4" t="s">
        <v>2313</v>
      </c>
    </row>
    <row r="137" spans="1:22" ht="75" customHeight="1" x14ac:dyDescent="0.2">
      <c r="A137" s="238">
        <v>136</v>
      </c>
      <c r="B137" s="4" t="s">
        <v>2062</v>
      </c>
      <c r="C137" s="206" t="s">
        <v>2063</v>
      </c>
      <c r="D137" s="4" t="s">
        <v>2096</v>
      </c>
      <c r="E137" s="4" t="s">
        <v>2148</v>
      </c>
      <c r="F137" s="4" t="s">
        <v>434</v>
      </c>
      <c r="G137" s="4" t="s">
        <v>235</v>
      </c>
      <c r="H137" s="4" t="s">
        <v>2066</v>
      </c>
      <c r="I137" s="228">
        <v>77101505</v>
      </c>
      <c r="J137" s="4" t="s">
        <v>2314</v>
      </c>
      <c r="K137" s="207">
        <v>42005</v>
      </c>
      <c r="L137" s="51">
        <v>11</v>
      </c>
      <c r="M137" s="4" t="s">
        <v>67</v>
      </c>
      <c r="N137" s="4" t="s">
        <v>1402</v>
      </c>
      <c r="O137" s="10">
        <v>33876700</v>
      </c>
      <c r="P137" s="10">
        <v>33876700</v>
      </c>
      <c r="Q137" s="34" t="s">
        <v>31</v>
      </c>
      <c r="R137" s="34" t="s">
        <v>31</v>
      </c>
      <c r="S137" s="4" t="s">
        <v>2068</v>
      </c>
      <c r="T137" s="10">
        <v>3079700</v>
      </c>
      <c r="U137" s="10" t="s">
        <v>411</v>
      </c>
      <c r="V137" s="4" t="s">
        <v>2315</v>
      </c>
    </row>
    <row r="138" spans="1:22" ht="75" customHeight="1" x14ac:dyDescent="0.2">
      <c r="A138" s="238">
        <v>137</v>
      </c>
      <c r="B138" s="4" t="s">
        <v>2062</v>
      </c>
      <c r="C138" s="206" t="s">
        <v>2063</v>
      </c>
      <c r="D138" s="4" t="s">
        <v>2096</v>
      </c>
      <c r="E138" s="4" t="s">
        <v>2184</v>
      </c>
      <c r="F138" s="4" t="s">
        <v>434</v>
      </c>
      <c r="G138" s="4" t="s">
        <v>235</v>
      </c>
      <c r="H138" s="4" t="s">
        <v>2066</v>
      </c>
      <c r="I138" s="230">
        <v>70171607</v>
      </c>
      <c r="J138" s="4" t="s">
        <v>2133</v>
      </c>
      <c r="K138" s="207">
        <v>42323</v>
      </c>
      <c r="L138" s="51">
        <v>4</v>
      </c>
      <c r="M138" s="4" t="s">
        <v>67</v>
      </c>
      <c r="N138" s="4" t="s">
        <v>2135</v>
      </c>
      <c r="O138" s="10">
        <v>0</v>
      </c>
      <c r="P138" s="10">
        <v>0</v>
      </c>
      <c r="Q138" s="34" t="s">
        <v>31</v>
      </c>
      <c r="R138" s="34" t="s">
        <v>31</v>
      </c>
      <c r="S138" s="4" t="s">
        <v>2068</v>
      </c>
      <c r="T138" s="10" t="s">
        <v>2136</v>
      </c>
      <c r="U138" s="4" t="s">
        <v>186</v>
      </c>
      <c r="V138" s="4" t="s">
        <v>186</v>
      </c>
    </row>
    <row r="139" spans="1:22" ht="75" customHeight="1" x14ac:dyDescent="0.2">
      <c r="A139" s="238">
        <v>138</v>
      </c>
      <c r="B139" s="89" t="s">
        <v>2062</v>
      </c>
      <c r="C139" s="206" t="s">
        <v>2063</v>
      </c>
      <c r="D139" s="4" t="s">
        <v>2096</v>
      </c>
      <c r="E139" s="4" t="s">
        <v>2145</v>
      </c>
      <c r="F139" s="4" t="s">
        <v>434</v>
      </c>
      <c r="G139" s="4" t="s">
        <v>235</v>
      </c>
      <c r="H139" s="4" t="s">
        <v>2066</v>
      </c>
      <c r="I139" s="228">
        <v>77101505</v>
      </c>
      <c r="J139" s="4" t="s">
        <v>2316</v>
      </c>
      <c r="K139" s="207">
        <v>42005</v>
      </c>
      <c r="L139" s="51">
        <v>6</v>
      </c>
      <c r="M139" s="218" t="s">
        <v>67</v>
      </c>
      <c r="N139" s="218" t="s">
        <v>2135</v>
      </c>
      <c r="O139" s="10">
        <v>23978400</v>
      </c>
      <c r="P139" s="10">
        <v>23978400</v>
      </c>
      <c r="Q139" s="34" t="s">
        <v>31</v>
      </c>
      <c r="R139" s="34" t="s">
        <v>31</v>
      </c>
      <c r="S139" s="4" t="s">
        <v>2068</v>
      </c>
      <c r="T139" s="10">
        <v>3996400</v>
      </c>
      <c r="U139" s="10" t="s">
        <v>411</v>
      </c>
      <c r="V139" s="4" t="s">
        <v>2317</v>
      </c>
    </row>
    <row r="140" spans="1:22" ht="75" customHeight="1" x14ac:dyDescent="0.2">
      <c r="A140" s="238">
        <v>139</v>
      </c>
      <c r="B140" s="89" t="s">
        <v>2062</v>
      </c>
      <c r="C140" s="206" t="s">
        <v>2063</v>
      </c>
      <c r="D140" s="4" t="s">
        <v>2096</v>
      </c>
      <c r="E140" s="4" t="s">
        <v>2145</v>
      </c>
      <c r="F140" s="4" t="s">
        <v>434</v>
      </c>
      <c r="G140" s="4" t="s">
        <v>235</v>
      </c>
      <c r="H140" s="4" t="s">
        <v>2066</v>
      </c>
      <c r="I140" s="228">
        <v>77101505</v>
      </c>
      <c r="J140" s="4" t="s">
        <v>2318</v>
      </c>
      <c r="K140" s="207">
        <v>42005</v>
      </c>
      <c r="L140" s="51">
        <v>6</v>
      </c>
      <c r="M140" s="4" t="s">
        <v>67</v>
      </c>
      <c r="N140" s="4" t="s">
        <v>2135</v>
      </c>
      <c r="O140" s="10">
        <v>15264600</v>
      </c>
      <c r="P140" s="10">
        <v>15264600</v>
      </c>
      <c r="Q140" s="34" t="s">
        <v>31</v>
      </c>
      <c r="R140" s="34" t="s">
        <v>31</v>
      </c>
      <c r="S140" s="4" t="s">
        <v>2068</v>
      </c>
      <c r="T140" s="10">
        <v>2544100</v>
      </c>
      <c r="U140" s="10" t="s">
        <v>411</v>
      </c>
      <c r="V140" s="4" t="s">
        <v>2319</v>
      </c>
    </row>
    <row r="141" spans="1:22" ht="75" customHeight="1" x14ac:dyDescent="0.2">
      <c r="A141" s="238">
        <v>140</v>
      </c>
      <c r="B141" s="89" t="s">
        <v>2062</v>
      </c>
      <c r="C141" s="206" t="s">
        <v>2063</v>
      </c>
      <c r="D141" s="4" t="s">
        <v>2096</v>
      </c>
      <c r="E141" s="4" t="s">
        <v>2145</v>
      </c>
      <c r="F141" s="4" t="s">
        <v>434</v>
      </c>
      <c r="G141" s="4" t="s">
        <v>235</v>
      </c>
      <c r="H141" s="4" t="s">
        <v>2066</v>
      </c>
      <c r="I141" s="228">
        <v>77101505</v>
      </c>
      <c r="J141" s="4" t="s">
        <v>2320</v>
      </c>
      <c r="K141" s="207">
        <v>42005</v>
      </c>
      <c r="L141" s="51">
        <v>6</v>
      </c>
      <c r="M141" s="4" t="s">
        <v>67</v>
      </c>
      <c r="N141" s="4" t="s">
        <v>2135</v>
      </c>
      <c r="O141" s="10">
        <v>12112800</v>
      </c>
      <c r="P141" s="10">
        <v>12112800</v>
      </c>
      <c r="Q141" s="34" t="s">
        <v>31</v>
      </c>
      <c r="R141" s="34" t="s">
        <v>31</v>
      </c>
      <c r="S141" s="4" t="s">
        <v>2068</v>
      </c>
      <c r="T141" s="10">
        <v>2018800</v>
      </c>
      <c r="U141" s="10" t="s">
        <v>411</v>
      </c>
      <c r="V141" s="4" t="s">
        <v>2321</v>
      </c>
    </row>
    <row r="142" spans="1:22" ht="75" customHeight="1" x14ac:dyDescent="0.2">
      <c r="A142" s="238">
        <v>141</v>
      </c>
      <c r="B142" s="4" t="s">
        <v>2062</v>
      </c>
      <c r="C142" s="206" t="s">
        <v>2063</v>
      </c>
      <c r="D142" s="4" t="s">
        <v>2096</v>
      </c>
      <c r="E142" s="4" t="s">
        <v>2148</v>
      </c>
      <c r="F142" s="4" t="s">
        <v>434</v>
      </c>
      <c r="G142" s="4" t="s">
        <v>235</v>
      </c>
      <c r="H142" s="4" t="s">
        <v>2066</v>
      </c>
      <c r="I142" s="228">
        <v>77101505</v>
      </c>
      <c r="J142" s="4" t="s">
        <v>2322</v>
      </c>
      <c r="K142" s="207">
        <v>42005</v>
      </c>
      <c r="L142" s="51">
        <v>11</v>
      </c>
      <c r="M142" s="4" t="s">
        <v>67</v>
      </c>
      <c r="N142" s="4" t="s">
        <v>1402</v>
      </c>
      <c r="O142" s="10">
        <v>22206800</v>
      </c>
      <c r="P142" s="10">
        <v>22206800</v>
      </c>
      <c r="Q142" s="34" t="s">
        <v>31</v>
      </c>
      <c r="R142" s="34" t="s">
        <v>31</v>
      </c>
      <c r="S142" s="4" t="s">
        <v>2068</v>
      </c>
      <c r="T142" s="10">
        <f>2018800</f>
        <v>2018800</v>
      </c>
      <c r="U142" s="10" t="s">
        <v>411</v>
      </c>
      <c r="V142" s="4" t="s">
        <v>2323</v>
      </c>
    </row>
    <row r="143" spans="1:22" ht="75" customHeight="1" x14ac:dyDescent="0.2">
      <c r="A143" s="238">
        <v>142</v>
      </c>
      <c r="B143" s="89" t="s">
        <v>2062</v>
      </c>
      <c r="C143" s="206" t="s">
        <v>2063</v>
      </c>
      <c r="D143" s="4" t="s">
        <v>2096</v>
      </c>
      <c r="E143" s="4" t="s">
        <v>2145</v>
      </c>
      <c r="F143" s="4" t="s">
        <v>434</v>
      </c>
      <c r="G143" s="4" t="s">
        <v>235</v>
      </c>
      <c r="H143" s="4" t="s">
        <v>2066</v>
      </c>
      <c r="I143" s="228">
        <v>77101505</v>
      </c>
      <c r="J143" s="4" t="s">
        <v>2320</v>
      </c>
      <c r="K143" s="207">
        <v>42005</v>
      </c>
      <c r="L143" s="51">
        <v>11</v>
      </c>
      <c r="M143" s="4" t="s">
        <v>67</v>
      </c>
      <c r="N143" s="4" t="s">
        <v>1402</v>
      </c>
      <c r="O143" s="10">
        <v>22206800</v>
      </c>
      <c r="P143" s="10">
        <v>22206800</v>
      </c>
      <c r="Q143" s="34" t="s">
        <v>31</v>
      </c>
      <c r="R143" s="34" t="s">
        <v>31</v>
      </c>
      <c r="S143" s="4" t="s">
        <v>2068</v>
      </c>
      <c r="T143" s="10">
        <v>2018800</v>
      </c>
      <c r="U143" s="10" t="s">
        <v>411</v>
      </c>
      <c r="V143" s="4" t="s">
        <v>2324</v>
      </c>
    </row>
    <row r="144" spans="1:22" ht="75" customHeight="1" x14ac:dyDescent="0.2">
      <c r="A144" s="238">
        <v>143</v>
      </c>
      <c r="B144" s="4" t="s">
        <v>2062</v>
      </c>
      <c r="C144" s="206" t="s">
        <v>2063</v>
      </c>
      <c r="D144" s="4" t="s">
        <v>2096</v>
      </c>
      <c r="E144" s="4" t="s">
        <v>2148</v>
      </c>
      <c r="F144" s="4" t="s">
        <v>434</v>
      </c>
      <c r="G144" s="4" t="s">
        <v>235</v>
      </c>
      <c r="H144" s="4" t="s">
        <v>2066</v>
      </c>
      <c r="I144" s="228">
        <v>77101505</v>
      </c>
      <c r="J144" s="4" t="s">
        <v>2325</v>
      </c>
      <c r="K144" s="207">
        <v>42005</v>
      </c>
      <c r="L144" s="51">
        <v>11</v>
      </c>
      <c r="M144" s="4" t="s">
        <v>67</v>
      </c>
      <c r="N144" s="4" t="s">
        <v>1402</v>
      </c>
      <c r="O144" s="10">
        <v>18807800</v>
      </c>
      <c r="P144" s="10">
        <v>18807800</v>
      </c>
      <c r="Q144" s="34" t="s">
        <v>31</v>
      </c>
      <c r="R144" s="34" t="s">
        <v>31</v>
      </c>
      <c r="S144" s="4" t="s">
        <v>2068</v>
      </c>
      <c r="T144" s="10">
        <v>1709800</v>
      </c>
      <c r="U144" s="10" t="s">
        <v>411</v>
      </c>
      <c r="V144" s="4" t="s">
        <v>2326</v>
      </c>
    </row>
    <row r="145" spans="1:22" ht="75" customHeight="1" x14ac:dyDescent="0.2">
      <c r="A145" s="238">
        <v>144</v>
      </c>
      <c r="B145" s="4" t="s">
        <v>2062</v>
      </c>
      <c r="C145" s="206" t="s">
        <v>2063</v>
      </c>
      <c r="D145" s="4" t="s">
        <v>2096</v>
      </c>
      <c r="E145" s="4" t="s">
        <v>2097</v>
      </c>
      <c r="F145" s="4" t="s">
        <v>434</v>
      </c>
      <c r="G145" s="4" t="s">
        <v>235</v>
      </c>
      <c r="H145" s="4" t="s">
        <v>2066</v>
      </c>
      <c r="I145" s="4">
        <v>77121701</v>
      </c>
      <c r="J145" s="4" t="s">
        <v>2327</v>
      </c>
      <c r="K145" s="207">
        <v>42005</v>
      </c>
      <c r="L145" s="51">
        <v>8</v>
      </c>
      <c r="M145" s="4" t="s">
        <v>67</v>
      </c>
      <c r="N145" s="4" t="s">
        <v>1402</v>
      </c>
      <c r="O145" s="10">
        <v>36173600</v>
      </c>
      <c r="P145" s="10">
        <v>36173600</v>
      </c>
      <c r="Q145" s="34" t="s">
        <v>31</v>
      </c>
      <c r="R145" s="34" t="s">
        <v>31</v>
      </c>
      <c r="S145" s="4" t="s">
        <v>2068</v>
      </c>
      <c r="T145" s="10">
        <v>4521700</v>
      </c>
      <c r="U145" s="10" t="s">
        <v>411</v>
      </c>
      <c r="V145" s="4" t="s">
        <v>2328</v>
      </c>
    </row>
    <row r="146" spans="1:22" ht="75" customHeight="1" x14ac:dyDescent="0.2">
      <c r="A146" s="238">
        <v>145</v>
      </c>
      <c r="B146" s="206" t="s">
        <v>2062</v>
      </c>
      <c r="C146" s="206" t="s">
        <v>2063</v>
      </c>
      <c r="D146" s="4" t="s">
        <v>2096</v>
      </c>
      <c r="E146" s="4" t="s">
        <v>2097</v>
      </c>
      <c r="F146" s="4" t="s">
        <v>434</v>
      </c>
      <c r="G146" s="4" t="s">
        <v>235</v>
      </c>
      <c r="H146" s="4" t="s">
        <v>2066</v>
      </c>
      <c r="I146" s="4">
        <v>77121701</v>
      </c>
      <c r="J146" s="4" t="s">
        <v>2175</v>
      </c>
      <c r="K146" s="207">
        <v>42005</v>
      </c>
      <c r="L146" s="51">
        <v>10</v>
      </c>
      <c r="M146" s="4" t="s">
        <v>67</v>
      </c>
      <c r="N146" s="4" t="s">
        <v>1402</v>
      </c>
      <c r="O146" s="10">
        <v>5520800</v>
      </c>
      <c r="P146" s="10">
        <v>5520800</v>
      </c>
      <c r="Q146" s="34" t="s">
        <v>31</v>
      </c>
      <c r="R146" s="34" t="s">
        <v>31</v>
      </c>
      <c r="S146" s="4" t="s">
        <v>2068</v>
      </c>
      <c r="T146" s="10">
        <v>2760400</v>
      </c>
      <c r="U146" s="10" t="s">
        <v>411</v>
      </c>
      <c r="V146" s="4" t="s">
        <v>2329</v>
      </c>
    </row>
    <row r="147" spans="1:22" ht="75" customHeight="1" x14ac:dyDescent="0.2">
      <c r="A147" s="238">
        <v>146</v>
      </c>
      <c r="B147" s="206" t="s">
        <v>2062</v>
      </c>
      <c r="C147" s="206" t="s">
        <v>2063</v>
      </c>
      <c r="D147" s="4" t="s">
        <v>2096</v>
      </c>
      <c r="E147" s="4" t="s">
        <v>2097</v>
      </c>
      <c r="F147" s="4" t="s">
        <v>434</v>
      </c>
      <c r="G147" s="4" t="s">
        <v>235</v>
      </c>
      <c r="H147" s="4" t="s">
        <v>2066</v>
      </c>
      <c r="I147" s="4">
        <v>77121701</v>
      </c>
      <c r="J147" s="4" t="s">
        <v>2330</v>
      </c>
      <c r="K147" s="209">
        <v>42005</v>
      </c>
      <c r="L147" s="51">
        <v>10</v>
      </c>
      <c r="M147" s="4" t="s">
        <v>67</v>
      </c>
      <c r="N147" s="4" t="s">
        <v>1402</v>
      </c>
      <c r="O147" s="10">
        <v>30797000</v>
      </c>
      <c r="P147" s="10">
        <v>30797000</v>
      </c>
      <c r="Q147" s="34" t="s">
        <v>31</v>
      </c>
      <c r="R147" s="34" t="s">
        <v>31</v>
      </c>
      <c r="S147" s="4" t="s">
        <v>2068</v>
      </c>
      <c r="T147" s="10">
        <v>3079700</v>
      </c>
      <c r="U147" s="10" t="s">
        <v>411</v>
      </c>
      <c r="V147" s="4" t="s">
        <v>2331</v>
      </c>
    </row>
    <row r="148" spans="1:22" ht="75" customHeight="1" x14ac:dyDescent="0.2">
      <c r="A148" s="238">
        <v>147</v>
      </c>
      <c r="B148" s="206" t="s">
        <v>2062</v>
      </c>
      <c r="C148" s="206" t="s">
        <v>2063</v>
      </c>
      <c r="D148" s="4" t="s">
        <v>2096</v>
      </c>
      <c r="E148" s="4" t="s">
        <v>2097</v>
      </c>
      <c r="F148" s="4" t="s">
        <v>434</v>
      </c>
      <c r="G148" s="4" t="s">
        <v>235</v>
      </c>
      <c r="H148" s="4" t="s">
        <v>2066</v>
      </c>
      <c r="I148" s="4">
        <v>77121701</v>
      </c>
      <c r="J148" s="4" t="s">
        <v>2175</v>
      </c>
      <c r="K148" s="207">
        <v>42005</v>
      </c>
      <c r="L148" s="51">
        <v>10</v>
      </c>
      <c r="M148" s="4" t="s">
        <v>67</v>
      </c>
      <c r="N148" s="4" t="s">
        <v>1402</v>
      </c>
      <c r="O148" s="10">
        <v>27604000</v>
      </c>
      <c r="P148" s="10">
        <v>27604000</v>
      </c>
      <c r="Q148" s="34" t="s">
        <v>31</v>
      </c>
      <c r="R148" s="34" t="s">
        <v>31</v>
      </c>
      <c r="S148" s="4" t="s">
        <v>2068</v>
      </c>
      <c r="T148" s="10">
        <v>2760400</v>
      </c>
      <c r="U148" s="10" t="s">
        <v>411</v>
      </c>
      <c r="V148" s="4" t="s">
        <v>2332</v>
      </c>
    </row>
    <row r="149" spans="1:22" ht="75" customHeight="1" x14ac:dyDescent="0.2">
      <c r="A149" s="238">
        <v>148</v>
      </c>
      <c r="B149" s="210" t="s">
        <v>2062</v>
      </c>
      <c r="C149" s="206" t="s">
        <v>2063</v>
      </c>
      <c r="D149" s="3" t="s">
        <v>2096</v>
      </c>
      <c r="E149" s="3" t="s">
        <v>2097</v>
      </c>
      <c r="F149" s="3" t="s">
        <v>434</v>
      </c>
      <c r="G149" s="3" t="s">
        <v>235</v>
      </c>
      <c r="H149" s="3" t="s">
        <v>2066</v>
      </c>
      <c r="I149" s="3">
        <v>77121701</v>
      </c>
      <c r="J149" s="4" t="s">
        <v>2179</v>
      </c>
      <c r="K149" s="208">
        <v>42005</v>
      </c>
      <c r="L149" s="211">
        <v>8</v>
      </c>
      <c r="M149" s="3" t="s">
        <v>67</v>
      </c>
      <c r="N149" s="3" t="s">
        <v>1402</v>
      </c>
      <c r="O149" s="10">
        <v>18869600</v>
      </c>
      <c r="P149" s="10">
        <v>18869600</v>
      </c>
      <c r="Q149" s="34" t="s">
        <v>31</v>
      </c>
      <c r="R149" s="34" t="s">
        <v>31</v>
      </c>
      <c r="S149" s="4" t="s">
        <v>2068</v>
      </c>
      <c r="T149" s="7">
        <v>2358700</v>
      </c>
      <c r="U149" s="10" t="s">
        <v>411</v>
      </c>
      <c r="V149" s="4" t="s">
        <v>2333</v>
      </c>
    </row>
    <row r="150" spans="1:22" ht="75" customHeight="1" x14ac:dyDescent="0.2">
      <c r="A150" s="238">
        <v>149</v>
      </c>
      <c r="B150" s="206" t="s">
        <v>2062</v>
      </c>
      <c r="C150" s="206" t="s">
        <v>2063</v>
      </c>
      <c r="D150" s="4" t="s">
        <v>2096</v>
      </c>
      <c r="E150" s="4" t="s">
        <v>2097</v>
      </c>
      <c r="F150" s="4" t="s">
        <v>434</v>
      </c>
      <c r="G150" s="4" t="s">
        <v>235</v>
      </c>
      <c r="H150" s="4" t="s">
        <v>2066</v>
      </c>
      <c r="I150" s="4">
        <v>77121701</v>
      </c>
      <c r="J150" s="89" t="s">
        <v>2133</v>
      </c>
      <c r="K150" s="207">
        <v>42005</v>
      </c>
      <c r="L150" s="51">
        <v>8</v>
      </c>
      <c r="M150" s="4" t="s">
        <v>67</v>
      </c>
      <c r="N150" s="4" t="s">
        <v>2135</v>
      </c>
      <c r="O150" s="10">
        <v>0</v>
      </c>
      <c r="P150" s="10">
        <v>0</v>
      </c>
      <c r="Q150" s="34" t="s">
        <v>31</v>
      </c>
      <c r="R150" s="34" t="s">
        <v>31</v>
      </c>
      <c r="S150" s="4" t="s">
        <v>2068</v>
      </c>
      <c r="T150" s="10" t="s">
        <v>2136</v>
      </c>
      <c r="U150" s="4" t="s">
        <v>186</v>
      </c>
      <c r="V150" s="4" t="s">
        <v>186</v>
      </c>
    </row>
    <row r="151" spans="1:22" ht="75" customHeight="1" x14ac:dyDescent="0.2">
      <c r="A151" s="238">
        <v>150</v>
      </c>
      <c r="B151" s="206" t="s">
        <v>2062</v>
      </c>
      <c r="C151" s="206" t="s">
        <v>2063</v>
      </c>
      <c r="D151" s="4" t="s">
        <v>2096</v>
      </c>
      <c r="E151" s="4" t="s">
        <v>2097</v>
      </c>
      <c r="F151" s="4" t="s">
        <v>434</v>
      </c>
      <c r="G151" s="4" t="s">
        <v>235</v>
      </c>
      <c r="H151" s="4" t="s">
        <v>2066</v>
      </c>
      <c r="I151" s="4">
        <v>77121701</v>
      </c>
      <c r="J151" s="4" t="s">
        <v>2330</v>
      </c>
      <c r="K151" s="207">
        <v>42005</v>
      </c>
      <c r="L151" s="51">
        <v>9</v>
      </c>
      <c r="M151" s="4" t="s">
        <v>67</v>
      </c>
      <c r="N151" s="4" t="s">
        <v>1402</v>
      </c>
      <c r="O151" s="10">
        <v>27717300</v>
      </c>
      <c r="P151" s="10">
        <v>27717300</v>
      </c>
      <c r="Q151" s="34" t="s">
        <v>31</v>
      </c>
      <c r="R151" s="34" t="s">
        <v>31</v>
      </c>
      <c r="S151" s="4" t="s">
        <v>2068</v>
      </c>
      <c r="T151" s="10">
        <v>3079700</v>
      </c>
      <c r="U151" s="10" t="s">
        <v>411</v>
      </c>
      <c r="V151" s="4" t="s">
        <v>2334</v>
      </c>
    </row>
    <row r="152" spans="1:22" ht="75" customHeight="1" x14ac:dyDescent="0.2">
      <c r="A152" s="238">
        <v>151</v>
      </c>
      <c r="B152" s="206" t="s">
        <v>2062</v>
      </c>
      <c r="C152" s="206" t="s">
        <v>2063</v>
      </c>
      <c r="D152" s="4" t="s">
        <v>2096</v>
      </c>
      <c r="E152" s="4" t="s">
        <v>2097</v>
      </c>
      <c r="F152" s="4" t="s">
        <v>434</v>
      </c>
      <c r="G152" s="4" t="s">
        <v>235</v>
      </c>
      <c r="H152" s="4" t="s">
        <v>2066</v>
      </c>
      <c r="I152" s="4">
        <v>77121701</v>
      </c>
      <c r="J152" s="4" t="s">
        <v>2335</v>
      </c>
      <c r="K152" s="207">
        <v>42005</v>
      </c>
      <c r="L152" s="51">
        <v>8</v>
      </c>
      <c r="M152" s="4" t="s">
        <v>67</v>
      </c>
      <c r="N152" s="4" t="s">
        <v>1402</v>
      </c>
      <c r="O152" s="10">
        <v>18869600</v>
      </c>
      <c r="P152" s="10">
        <v>18869600</v>
      </c>
      <c r="Q152" s="34" t="s">
        <v>31</v>
      </c>
      <c r="R152" s="34" t="s">
        <v>31</v>
      </c>
      <c r="S152" s="4" t="s">
        <v>2068</v>
      </c>
      <c r="T152" s="10">
        <v>2358700</v>
      </c>
      <c r="U152" s="10" t="s">
        <v>411</v>
      </c>
      <c r="V152" s="4" t="s">
        <v>2336</v>
      </c>
    </row>
    <row r="153" spans="1:22" ht="75" customHeight="1" x14ac:dyDescent="0.2">
      <c r="A153" s="238">
        <v>152</v>
      </c>
      <c r="B153" s="206" t="s">
        <v>2062</v>
      </c>
      <c r="C153" s="206" t="s">
        <v>2063</v>
      </c>
      <c r="D153" s="4" t="s">
        <v>2096</v>
      </c>
      <c r="E153" s="4" t="s">
        <v>2097</v>
      </c>
      <c r="F153" s="4" t="s">
        <v>434</v>
      </c>
      <c r="G153" s="4" t="s">
        <v>235</v>
      </c>
      <c r="H153" s="4" t="s">
        <v>2066</v>
      </c>
      <c r="I153" s="4">
        <v>77121701</v>
      </c>
      <c r="J153" s="4" t="s">
        <v>2179</v>
      </c>
      <c r="K153" s="207">
        <v>42005</v>
      </c>
      <c r="L153" s="51">
        <v>8</v>
      </c>
      <c r="M153" s="4" t="s">
        <v>67</v>
      </c>
      <c r="N153" s="4" t="s">
        <v>1402</v>
      </c>
      <c r="O153" s="10">
        <v>18869600</v>
      </c>
      <c r="P153" s="10">
        <v>18869600</v>
      </c>
      <c r="Q153" s="34" t="s">
        <v>31</v>
      </c>
      <c r="R153" s="34" t="s">
        <v>31</v>
      </c>
      <c r="S153" s="4" t="s">
        <v>2068</v>
      </c>
      <c r="T153" s="10">
        <v>2358700</v>
      </c>
      <c r="U153" s="10" t="s">
        <v>411</v>
      </c>
      <c r="V153" s="4" t="s">
        <v>2337</v>
      </c>
    </row>
    <row r="154" spans="1:22" ht="75" customHeight="1" x14ac:dyDescent="0.2">
      <c r="A154" s="238">
        <v>153</v>
      </c>
      <c r="B154" s="206" t="s">
        <v>2062</v>
      </c>
      <c r="C154" s="206" t="s">
        <v>2063</v>
      </c>
      <c r="D154" s="4" t="s">
        <v>2096</v>
      </c>
      <c r="E154" s="4" t="s">
        <v>2097</v>
      </c>
      <c r="F154" s="4" t="s">
        <v>434</v>
      </c>
      <c r="G154" s="4" t="s">
        <v>235</v>
      </c>
      <c r="H154" s="4" t="s">
        <v>2066</v>
      </c>
      <c r="I154" s="4">
        <v>77121701</v>
      </c>
      <c r="J154" s="4" t="s">
        <v>2191</v>
      </c>
      <c r="K154" s="209">
        <v>42005</v>
      </c>
      <c r="L154" s="51">
        <v>11</v>
      </c>
      <c r="M154" s="4" t="s">
        <v>67</v>
      </c>
      <c r="N154" s="4" t="s">
        <v>1402</v>
      </c>
      <c r="O154" s="10">
        <v>38182100</v>
      </c>
      <c r="P154" s="10">
        <v>38182100</v>
      </c>
      <c r="Q154" s="34" t="s">
        <v>31</v>
      </c>
      <c r="R154" s="34" t="s">
        <v>31</v>
      </c>
      <c r="S154" s="4" t="s">
        <v>2068</v>
      </c>
      <c r="T154" s="10">
        <v>3471100</v>
      </c>
      <c r="U154" s="10" t="s">
        <v>411</v>
      </c>
      <c r="V154" s="4" t="s">
        <v>2338</v>
      </c>
    </row>
    <row r="155" spans="1:22" ht="75" customHeight="1" x14ac:dyDescent="0.2">
      <c r="A155" s="238">
        <v>154</v>
      </c>
      <c r="B155" s="206" t="s">
        <v>2062</v>
      </c>
      <c r="C155" s="206" t="s">
        <v>2063</v>
      </c>
      <c r="D155" s="4" t="s">
        <v>2096</v>
      </c>
      <c r="E155" s="4" t="s">
        <v>2097</v>
      </c>
      <c r="F155" s="4" t="s">
        <v>434</v>
      </c>
      <c r="G155" s="4" t="s">
        <v>235</v>
      </c>
      <c r="H155" s="4" t="s">
        <v>2066</v>
      </c>
      <c r="I155" s="4">
        <v>77121701</v>
      </c>
      <c r="J155" s="4" t="s">
        <v>2339</v>
      </c>
      <c r="K155" s="209">
        <v>42005</v>
      </c>
      <c r="L155" s="51">
        <v>11</v>
      </c>
      <c r="M155" s="89" t="s">
        <v>67</v>
      </c>
      <c r="N155" s="89" t="s">
        <v>1402</v>
      </c>
      <c r="O155" s="10">
        <v>17448200</v>
      </c>
      <c r="P155" s="10">
        <v>17448200</v>
      </c>
      <c r="Q155" s="34" t="s">
        <v>31</v>
      </c>
      <c r="R155" s="34" t="s">
        <v>31</v>
      </c>
      <c r="S155" s="4" t="s">
        <v>2068</v>
      </c>
      <c r="T155" s="10">
        <v>1586200</v>
      </c>
      <c r="U155" s="10" t="s">
        <v>411</v>
      </c>
      <c r="V155" s="4" t="s">
        <v>2340</v>
      </c>
    </row>
    <row r="156" spans="1:22" ht="75" customHeight="1" x14ac:dyDescent="0.2">
      <c r="A156" s="238">
        <v>155</v>
      </c>
      <c r="B156" s="89" t="s">
        <v>2062</v>
      </c>
      <c r="C156" s="206" t="s">
        <v>2063</v>
      </c>
      <c r="D156" s="4" t="s">
        <v>2096</v>
      </c>
      <c r="E156" s="4" t="s">
        <v>2097</v>
      </c>
      <c r="F156" s="4" t="s">
        <v>434</v>
      </c>
      <c r="G156" s="4" t="s">
        <v>235</v>
      </c>
      <c r="H156" s="4" t="s">
        <v>2066</v>
      </c>
      <c r="I156" s="4">
        <v>77121701</v>
      </c>
      <c r="J156" s="4" t="s">
        <v>2195</v>
      </c>
      <c r="K156" s="207">
        <v>42005</v>
      </c>
      <c r="L156" s="51">
        <v>10</v>
      </c>
      <c r="M156" s="4" t="s">
        <v>67</v>
      </c>
      <c r="N156" s="4" t="s">
        <v>1402</v>
      </c>
      <c r="O156" s="10">
        <v>12463000</v>
      </c>
      <c r="P156" s="10">
        <v>12463000</v>
      </c>
      <c r="Q156" s="34" t="s">
        <v>31</v>
      </c>
      <c r="R156" s="34" t="s">
        <v>31</v>
      </c>
      <c r="S156" s="4" t="s">
        <v>2068</v>
      </c>
      <c r="T156" s="10">
        <v>1246300</v>
      </c>
      <c r="U156" s="10" t="s">
        <v>411</v>
      </c>
      <c r="V156" s="4" t="s">
        <v>2341</v>
      </c>
    </row>
    <row r="157" spans="1:22" ht="75" customHeight="1" x14ac:dyDescent="0.2">
      <c r="A157" s="238">
        <v>156</v>
      </c>
      <c r="B157" s="89" t="s">
        <v>2062</v>
      </c>
      <c r="C157" s="206" t="s">
        <v>2063</v>
      </c>
      <c r="D157" s="4" t="s">
        <v>2096</v>
      </c>
      <c r="E157" s="4" t="s">
        <v>2097</v>
      </c>
      <c r="F157" s="4" t="s">
        <v>434</v>
      </c>
      <c r="G157" s="4" t="s">
        <v>235</v>
      </c>
      <c r="H157" s="4" t="s">
        <v>2066</v>
      </c>
      <c r="I157" s="4">
        <v>77121701</v>
      </c>
      <c r="J157" s="4" t="s">
        <v>2195</v>
      </c>
      <c r="K157" s="207">
        <v>42005</v>
      </c>
      <c r="L157" s="51">
        <v>10</v>
      </c>
      <c r="M157" s="4" t="s">
        <v>67</v>
      </c>
      <c r="N157" s="4" t="s">
        <v>1402</v>
      </c>
      <c r="O157" s="10">
        <v>12463000</v>
      </c>
      <c r="P157" s="10">
        <v>12463000</v>
      </c>
      <c r="Q157" s="34" t="s">
        <v>31</v>
      </c>
      <c r="R157" s="34" t="s">
        <v>31</v>
      </c>
      <c r="S157" s="4" t="s">
        <v>2068</v>
      </c>
      <c r="T157" s="10">
        <v>1246300</v>
      </c>
      <c r="U157" s="10" t="s">
        <v>411</v>
      </c>
      <c r="V157" s="4" t="s">
        <v>2342</v>
      </c>
    </row>
    <row r="158" spans="1:22" ht="75" customHeight="1" x14ac:dyDescent="0.2">
      <c r="A158" s="238">
        <v>157</v>
      </c>
      <c r="B158" s="206" t="s">
        <v>2062</v>
      </c>
      <c r="C158" s="206" t="s">
        <v>2063</v>
      </c>
      <c r="D158" s="4" t="s">
        <v>2096</v>
      </c>
      <c r="E158" s="4" t="s">
        <v>2097</v>
      </c>
      <c r="F158" s="4" t="s">
        <v>434</v>
      </c>
      <c r="G158" s="4" t="s">
        <v>235</v>
      </c>
      <c r="H158" s="4" t="s">
        <v>2066</v>
      </c>
      <c r="I158" s="4">
        <v>77121701</v>
      </c>
      <c r="J158" s="4" t="s">
        <v>2343</v>
      </c>
      <c r="K158" s="209">
        <v>42005</v>
      </c>
      <c r="L158" s="51">
        <v>11</v>
      </c>
      <c r="M158" s="4" t="s">
        <v>67</v>
      </c>
      <c r="N158" s="4" t="s">
        <v>1402</v>
      </c>
      <c r="O158" s="10">
        <v>71379000</v>
      </c>
      <c r="P158" s="10">
        <v>71379000</v>
      </c>
      <c r="Q158" s="34" t="s">
        <v>31</v>
      </c>
      <c r="R158" s="34" t="s">
        <v>31</v>
      </c>
      <c r="S158" s="4" t="s">
        <v>2068</v>
      </c>
      <c r="T158" s="10">
        <v>6489000</v>
      </c>
      <c r="U158" s="10" t="s">
        <v>411</v>
      </c>
      <c r="V158" s="4" t="s">
        <v>2344</v>
      </c>
    </row>
    <row r="159" spans="1:22" ht="75" customHeight="1" x14ac:dyDescent="0.2">
      <c r="A159" s="238">
        <v>158</v>
      </c>
      <c r="B159" s="206" t="s">
        <v>2062</v>
      </c>
      <c r="C159" s="206" t="s">
        <v>2063</v>
      </c>
      <c r="D159" s="4" t="s">
        <v>2096</v>
      </c>
      <c r="E159" s="4" t="s">
        <v>2097</v>
      </c>
      <c r="F159" s="4" t="s">
        <v>434</v>
      </c>
      <c r="G159" s="4" t="s">
        <v>235</v>
      </c>
      <c r="H159" s="4" t="s">
        <v>2066</v>
      </c>
      <c r="I159" s="4">
        <v>77121701</v>
      </c>
      <c r="J159" s="4" t="s">
        <v>2345</v>
      </c>
      <c r="K159" s="209">
        <v>42005</v>
      </c>
      <c r="L159" s="51">
        <v>10</v>
      </c>
      <c r="M159" s="4" t="s">
        <v>67</v>
      </c>
      <c r="N159" s="4" t="s">
        <v>1402</v>
      </c>
      <c r="O159" s="10">
        <v>21733000</v>
      </c>
      <c r="P159" s="10">
        <v>21733000</v>
      </c>
      <c r="Q159" s="34" t="s">
        <v>31</v>
      </c>
      <c r="R159" s="34" t="s">
        <v>31</v>
      </c>
      <c r="S159" s="4" t="s">
        <v>2068</v>
      </c>
      <c r="T159" s="10">
        <v>2173300</v>
      </c>
      <c r="U159" s="10" t="s">
        <v>411</v>
      </c>
      <c r="V159" s="4" t="s">
        <v>2346</v>
      </c>
    </row>
    <row r="160" spans="1:22" ht="75" customHeight="1" x14ac:dyDescent="0.2">
      <c r="A160" s="238">
        <v>159</v>
      </c>
      <c r="B160" s="210" t="s">
        <v>2062</v>
      </c>
      <c r="C160" s="206" t="s">
        <v>2063</v>
      </c>
      <c r="D160" s="3" t="s">
        <v>2096</v>
      </c>
      <c r="E160" s="3" t="s">
        <v>2097</v>
      </c>
      <c r="F160" s="3" t="s">
        <v>434</v>
      </c>
      <c r="G160" s="3" t="s">
        <v>235</v>
      </c>
      <c r="H160" s="3" t="s">
        <v>2066</v>
      </c>
      <c r="I160" s="3">
        <v>77121701</v>
      </c>
      <c r="J160" s="4" t="s">
        <v>2347</v>
      </c>
      <c r="K160" s="213">
        <v>42005</v>
      </c>
      <c r="L160" s="211">
        <v>8</v>
      </c>
      <c r="M160" s="3" t="s">
        <v>67</v>
      </c>
      <c r="N160" s="3" t="s">
        <v>1402</v>
      </c>
      <c r="O160" s="10">
        <v>13678400</v>
      </c>
      <c r="P160" s="10">
        <v>13678400</v>
      </c>
      <c r="Q160" s="34" t="s">
        <v>31</v>
      </c>
      <c r="R160" s="34" t="s">
        <v>31</v>
      </c>
      <c r="S160" s="4" t="s">
        <v>2068</v>
      </c>
      <c r="T160" s="7">
        <v>1709800</v>
      </c>
      <c r="U160" s="10" t="s">
        <v>411</v>
      </c>
      <c r="V160" s="4" t="s">
        <v>2348</v>
      </c>
    </row>
    <row r="161" spans="1:22" ht="75" customHeight="1" x14ac:dyDescent="0.2">
      <c r="A161" s="238">
        <v>160</v>
      </c>
      <c r="B161" s="206" t="s">
        <v>2062</v>
      </c>
      <c r="C161" s="206" t="s">
        <v>2063</v>
      </c>
      <c r="D161" s="4" t="s">
        <v>2096</v>
      </c>
      <c r="E161" s="4" t="s">
        <v>2097</v>
      </c>
      <c r="F161" s="4" t="s">
        <v>434</v>
      </c>
      <c r="G161" s="4" t="s">
        <v>235</v>
      </c>
      <c r="H161" s="4" t="s">
        <v>2066</v>
      </c>
      <c r="I161" s="4">
        <v>77121701</v>
      </c>
      <c r="J161" s="4" t="s">
        <v>2349</v>
      </c>
      <c r="K161" s="209">
        <v>42005</v>
      </c>
      <c r="L161" s="51">
        <v>6</v>
      </c>
      <c r="M161" s="4" t="s">
        <v>67</v>
      </c>
      <c r="N161" s="4" t="s">
        <v>1402</v>
      </c>
      <c r="O161" s="10">
        <v>16562400</v>
      </c>
      <c r="P161" s="10">
        <v>16562400</v>
      </c>
      <c r="Q161" s="34" t="s">
        <v>31</v>
      </c>
      <c r="R161" s="34" t="s">
        <v>31</v>
      </c>
      <c r="S161" s="4" t="s">
        <v>2068</v>
      </c>
      <c r="T161" s="10">
        <v>2760400</v>
      </c>
      <c r="U161" s="10" t="s">
        <v>411</v>
      </c>
      <c r="V161" s="4" t="s">
        <v>2350</v>
      </c>
    </row>
    <row r="162" spans="1:22" ht="75" customHeight="1" x14ac:dyDescent="0.2">
      <c r="A162" s="238">
        <v>161</v>
      </c>
      <c r="B162" s="206" t="s">
        <v>2062</v>
      </c>
      <c r="C162" s="206" t="s">
        <v>2063</v>
      </c>
      <c r="D162" s="4" t="s">
        <v>2096</v>
      </c>
      <c r="E162" s="4" t="s">
        <v>2097</v>
      </c>
      <c r="F162" s="4" t="s">
        <v>434</v>
      </c>
      <c r="G162" s="4" t="s">
        <v>235</v>
      </c>
      <c r="H162" s="4" t="s">
        <v>2066</v>
      </c>
      <c r="I162" s="4">
        <v>77121701</v>
      </c>
      <c r="J162" s="4" t="s">
        <v>2202</v>
      </c>
      <c r="K162" s="209">
        <v>42005</v>
      </c>
      <c r="L162" s="51">
        <v>8</v>
      </c>
      <c r="M162" s="4" t="s">
        <v>67</v>
      </c>
      <c r="N162" s="4" t="s">
        <v>1402</v>
      </c>
      <c r="O162" s="10">
        <v>18869600</v>
      </c>
      <c r="P162" s="10">
        <v>18869600</v>
      </c>
      <c r="Q162" s="34" t="s">
        <v>31</v>
      </c>
      <c r="R162" s="34" t="s">
        <v>31</v>
      </c>
      <c r="S162" s="4" t="s">
        <v>2068</v>
      </c>
      <c r="T162" s="10">
        <v>2358700</v>
      </c>
      <c r="U162" s="10" t="s">
        <v>411</v>
      </c>
      <c r="V162" s="4" t="s">
        <v>2351</v>
      </c>
    </row>
    <row r="163" spans="1:22" ht="75" customHeight="1" x14ac:dyDescent="0.2">
      <c r="A163" s="238">
        <v>162</v>
      </c>
      <c r="B163" s="206" t="s">
        <v>2062</v>
      </c>
      <c r="C163" s="206" t="s">
        <v>2063</v>
      </c>
      <c r="D163" s="4" t="s">
        <v>2096</v>
      </c>
      <c r="E163" s="4" t="s">
        <v>2097</v>
      </c>
      <c r="F163" s="4" t="s">
        <v>434</v>
      </c>
      <c r="G163" s="4" t="s">
        <v>235</v>
      </c>
      <c r="H163" s="4" t="s">
        <v>2066</v>
      </c>
      <c r="I163" s="4">
        <v>77121701</v>
      </c>
      <c r="J163" s="4" t="s">
        <v>2202</v>
      </c>
      <c r="K163" s="209">
        <v>42005</v>
      </c>
      <c r="L163" s="51">
        <v>6</v>
      </c>
      <c r="M163" s="4" t="s">
        <v>67</v>
      </c>
      <c r="N163" s="4" t="s">
        <v>2135</v>
      </c>
      <c r="O163" s="10">
        <v>14152200</v>
      </c>
      <c r="P163" s="10">
        <v>14152200</v>
      </c>
      <c r="Q163" s="34" t="s">
        <v>31</v>
      </c>
      <c r="R163" s="34" t="s">
        <v>31</v>
      </c>
      <c r="S163" s="4" t="s">
        <v>2068</v>
      </c>
      <c r="T163" s="10">
        <v>2358700</v>
      </c>
      <c r="U163" s="10" t="s">
        <v>411</v>
      </c>
      <c r="V163" s="4" t="s">
        <v>2352</v>
      </c>
    </row>
    <row r="164" spans="1:22" ht="75" customHeight="1" x14ac:dyDescent="0.2">
      <c r="A164" s="238">
        <v>163</v>
      </c>
      <c r="B164" s="206" t="s">
        <v>2062</v>
      </c>
      <c r="C164" s="206" t="s">
        <v>2063</v>
      </c>
      <c r="D164" s="4" t="s">
        <v>2096</v>
      </c>
      <c r="E164" s="4" t="s">
        <v>2097</v>
      </c>
      <c r="F164" s="4" t="s">
        <v>434</v>
      </c>
      <c r="G164" s="4" t="s">
        <v>235</v>
      </c>
      <c r="H164" s="4" t="s">
        <v>2066</v>
      </c>
      <c r="I164" s="4">
        <v>77121701</v>
      </c>
      <c r="J164" s="4" t="s">
        <v>2349</v>
      </c>
      <c r="K164" s="209">
        <v>42005</v>
      </c>
      <c r="L164" s="51">
        <v>10</v>
      </c>
      <c r="M164" s="4" t="s">
        <v>67</v>
      </c>
      <c r="N164" s="4" t="s">
        <v>1402</v>
      </c>
      <c r="O164" s="10">
        <v>27604000</v>
      </c>
      <c r="P164" s="10">
        <v>27604000</v>
      </c>
      <c r="Q164" s="34" t="s">
        <v>31</v>
      </c>
      <c r="R164" s="34" t="s">
        <v>31</v>
      </c>
      <c r="S164" s="4" t="s">
        <v>2068</v>
      </c>
      <c r="T164" s="10">
        <v>2760400</v>
      </c>
      <c r="U164" s="10" t="s">
        <v>411</v>
      </c>
      <c r="V164" s="4" t="s">
        <v>2353</v>
      </c>
    </row>
    <row r="165" spans="1:22" ht="75" customHeight="1" x14ac:dyDescent="0.2">
      <c r="A165" s="238">
        <v>164</v>
      </c>
      <c r="B165" s="206" t="s">
        <v>2062</v>
      </c>
      <c r="C165" s="206" t="s">
        <v>2063</v>
      </c>
      <c r="D165" s="4" t="s">
        <v>2096</v>
      </c>
      <c r="E165" s="4" t="s">
        <v>2097</v>
      </c>
      <c r="F165" s="4" t="s">
        <v>434</v>
      </c>
      <c r="G165" s="4" t="s">
        <v>235</v>
      </c>
      <c r="H165" s="4" t="s">
        <v>2066</v>
      </c>
      <c r="I165" s="4">
        <v>77121701</v>
      </c>
      <c r="J165" s="4" t="s">
        <v>2349</v>
      </c>
      <c r="K165" s="209">
        <v>42005</v>
      </c>
      <c r="L165" s="51">
        <v>10</v>
      </c>
      <c r="M165" s="4" t="s">
        <v>67</v>
      </c>
      <c r="N165" s="4" t="s">
        <v>1402</v>
      </c>
      <c r="O165" s="10">
        <v>27604000</v>
      </c>
      <c r="P165" s="10">
        <v>27604000</v>
      </c>
      <c r="Q165" s="34" t="s">
        <v>31</v>
      </c>
      <c r="R165" s="34" t="s">
        <v>31</v>
      </c>
      <c r="S165" s="4" t="s">
        <v>2068</v>
      </c>
      <c r="T165" s="10">
        <v>2760400</v>
      </c>
      <c r="U165" s="10" t="s">
        <v>411</v>
      </c>
      <c r="V165" s="4" t="s">
        <v>2354</v>
      </c>
    </row>
    <row r="166" spans="1:22" ht="75" customHeight="1" x14ac:dyDescent="0.2">
      <c r="A166" s="238">
        <v>165</v>
      </c>
      <c r="B166" s="206" t="s">
        <v>2062</v>
      </c>
      <c r="C166" s="206" t="s">
        <v>2063</v>
      </c>
      <c r="D166" s="4" t="s">
        <v>2096</v>
      </c>
      <c r="E166" s="4" t="s">
        <v>2097</v>
      </c>
      <c r="F166" s="4" t="s">
        <v>434</v>
      </c>
      <c r="G166" s="4" t="s">
        <v>235</v>
      </c>
      <c r="H166" s="4" t="s">
        <v>2066</v>
      </c>
      <c r="I166" s="4">
        <v>77121701</v>
      </c>
      <c r="J166" s="4" t="s">
        <v>2202</v>
      </c>
      <c r="K166" s="209">
        <v>42005</v>
      </c>
      <c r="L166" s="51">
        <v>7</v>
      </c>
      <c r="M166" s="4" t="s">
        <v>67</v>
      </c>
      <c r="N166" s="4" t="s">
        <v>1402</v>
      </c>
      <c r="O166" s="10">
        <v>16510900</v>
      </c>
      <c r="P166" s="10">
        <v>16510900</v>
      </c>
      <c r="Q166" s="34" t="s">
        <v>31</v>
      </c>
      <c r="R166" s="34" t="s">
        <v>31</v>
      </c>
      <c r="S166" s="4" t="s">
        <v>2068</v>
      </c>
      <c r="T166" s="10">
        <v>2358700</v>
      </c>
      <c r="U166" s="10" t="s">
        <v>411</v>
      </c>
      <c r="V166" s="4" t="s">
        <v>2355</v>
      </c>
    </row>
    <row r="167" spans="1:22" ht="75" customHeight="1" x14ac:dyDescent="0.2">
      <c r="A167" s="238">
        <v>166</v>
      </c>
      <c r="B167" s="206" t="s">
        <v>2062</v>
      </c>
      <c r="C167" s="206" t="s">
        <v>2063</v>
      </c>
      <c r="D167" s="4" t="s">
        <v>2096</v>
      </c>
      <c r="E167" s="4" t="s">
        <v>2097</v>
      </c>
      <c r="F167" s="4" t="s">
        <v>434</v>
      </c>
      <c r="G167" s="4" t="s">
        <v>235</v>
      </c>
      <c r="H167" s="4" t="s">
        <v>2066</v>
      </c>
      <c r="I167" s="4">
        <v>77121701</v>
      </c>
      <c r="J167" s="4" t="s">
        <v>2208</v>
      </c>
      <c r="K167" s="209">
        <v>42005</v>
      </c>
      <c r="L167" s="51">
        <v>10</v>
      </c>
      <c r="M167" s="4" t="s">
        <v>67</v>
      </c>
      <c r="N167" s="4" t="s">
        <v>1402</v>
      </c>
      <c r="O167" s="10">
        <v>34711000</v>
      </c>
      <c r="P167" s="10">
        <v>34711000</v>
      </c>
      <c r="Q167" s="34" t="s">
        <v>31</v>
      </c>
      <c r="R167" s="34" t="s">
        <v>31</v>
      </c>
      <c r="S167" s="4" t="s">
        <v>2068</v>
      </c>
      <c r="T167" s="10">
        <v>3471100</v>
      </c>
      <c r="U167" s="10" t="s">
        <v>411</v>
      </c>
      <c r="V167" s="4" t="s">
        <v>2356</v>
      </c>
    </row>
    <row r="168" spans="1:22" ht="75" customHeight="1" x14ac:dyDescent="0.2">
      <c r="A168" s="238">
        <v>167</v>
      </c>
      <c r="B168" s="206" t="s">
        <v>2062</v>
      </c>
      <c r="C168" s="206" t="s">
        <v>2063</v>
      </c>
      <c r="D168" s="4" t="s">
        <v>2096</v>
      </c>
      <c r="E168" s="4" t="s">
        <v>2097</v>
      </c>
      <c r="F168" s="4" t="s">
        <v>434</v>
      </c>
      <c r="G168" s="4" t="s">
        <v>235</v>
      </c>
      <c r="H168" s="4" t="s">
        <v>2066</v>
      </c>
      <c r="I168" s="4">
        <v>77121701</v>
      </c>
      <c r="J168" s="4" t="s">
        <v>2208</v>
      </c>
      <c r="K168" s="209">
        <v>42005</v>
      </c>
      <c r="L168" s="51">
        <v>10</v>
      </c>
      <c r="M168" s="4" t="s">
        <v>67</v>
      </c>
      <c r="N168" s="4" t="s">
        <v>1402</v>
      </c>
      <c r="O168" s="10">
        <v>34711000</v>
      </c>
      <c r="P168" s="10">
        <v>34711000</v>
      </c>
      <c r="Q168" s="34" t="s">
        <v>31</v>
      </c>
      <c r="R168" s="34" t="s">
        <v>31</v>
      </c>
      <c r="S168" s="4" t="s">
        <v>2068</v>
      </c>
      <c r="T168" s="10">
        <v>3471100</v>
      </c>
      <c r="U168" s="10" t="s">
        <v>411</v>
      </c>
      <c r="V168" s="4" t="s">
        <v>2357</v>
      </c>
    </row>
    <row r="169" spans="1:22" ht="75" customHeight="1" x14ac:dyDescent="0.2">
      <c r="A169" s="238">
        <v>168</v>
      </c>
      <c r="B169" s="210" t="s">
        <v>2062</v>
      </c>
      <c r="C169" s="206" t="s">
        <v>2063</v>
      </c>
      <c r="D169" s="3" t="s">
        <v>2096</v>
      </c>
      <c r="E169" s="3" t="s">
        <v>2097</v>
      </c>
      <c r="F169" s="3" t="s">
        <v>434</v>
      </c>
      <c r="G169" s="3" t="s">
        <v>235</v>
      </c>
      <c r="H169" s="3" t="s">
        <v>2066</v>
      </c>
      <c r="I169" s="3">
        <v>77121701</v>
      </c>
      <c r="J169" s="4" t="s">
        <v>2358</v>
      </c>
      <c r="K169" s="213">
        <v>42005</v>
      </c>
      <c r="L169" s="211">
        <v>10</v>
      </c>
      <c r="M169" s="3" t="s">
        <v>67</v>
      </c>
      <c r="N169" s="3" t="s">
        <v>1402</v>
      </c>
      <c r="O169" s="10">
        <v>34711000</v>
      </c>
      <c r="P169" s="10">
        <v>34711000</v>
      </c>
      <c r="Q169" s="34" t="s">
        <v>31</v>
      </c>
      <c r="R169" s="34" t="s">
        <v>31</v>
      </c>
      <c r="S169" s="4" t="s">
        <v>2068</v>
      </c>
      <c r="T169" s="7">
        <v>3471100</v>
      </c>
      <c r="U169" s="10" t="s">
        <v>411</v>
      </c>
      <c r="V169" s="4" t="s">
        <v>2359</v>
      </c>
    </row>
    <row r="170" spans="1:22" ht="75" customHeight="1" x14ac:dyDescent="0.2">
      <c r="A170" s="238">
        <v>169</v>
      </c>
      <c r="B170" s="219" t="s">
        <v>2062</v>
      </c>
      <c r="C170" s="206" t="s">
        <v>2063</v>
      </c>
      <c r="D170" s="220" t="s">
        <v>2096</v>
      </c>
      <c r="E170" s="220" t="s">
        <v>2097</v>
      </c>
      <c r="F170" s="220" t="s">
        <v>434</v>
      </c>
      <c r="G170" s="220" t="s">
        <v>235</v>
      </c>
      <c r="H170" s="220" t="s">
        <v>2066</v>
      </c>
      <c r="I170" s="220">
        <v>77121701</v>
      </c>
      <c r="J170" s="4" t="s">
        <v>2212</v>
      </c>
      <c r="K170" s="221">
        <v>42005</v>
      </c>
      <c r="L170" s="222">
        <v>10</v>
      </c>
      <c r="M170" s="220" t="s">
        <v>67</v>
      </c>
      <c r="N170" s="220" t="s">
        <v>1402</v>
      </c>
      <c r="O170" s="10">
        <v>39964000</v>
      </c>
      <c r="P170" s="10">
        <v>39964000</v>
      </c>
      <c r="Q170" s="34" t="s">
        <v>31</v>
      </c>
      <c r="R170" s="34" t="s">
        <v>31</v>
      </c>
      <c r="S170" s="4" t="s">
        <v>2068</v>
      </c>
      <c r="T170" s="223">
        <v>3996400</v>
      </c>
      <c r="U170" s="10" t="s">
        <v>411</v>
      </c>
      <c r="V170" s="4" t="s">
        <v>2360</v>
      </c>
    </row>
    <row r="171" spans="1:22" ht="75" customHeight="1" x14ac:dyDescent="0.2">
      <c r="A171" s="238">
        <v>170</v>
      </c>
      <c r="B171" s="206" t="s">
        <v>2062</v>
      </c>
      <c r="C171" s="206" t="s">
        <v>2063</v>
      </c>
      <c r="D171" s="4" t="s">
        <v>2096</v>
      </c>
      <c r="E171" s="4" t="s">
        <v>2097</v>
      </c>
      <c r="F171" s="4" t="s">
        <v>434</v>
      </c>
      <c r="G171" s="4" t="s">
        <v>235</v>
      </c>
      <c r="H171" s="4" t="s">
        <v>2066</v>
      </c>
      <c r="I171" s="4">
        <v>77121701</v>
      </c>
      <c r="J171" s="4" t="s">
        <v>2216</v>
      </c>
      <c r="K171" s="209">
        <v>42005</v>
      </c>
      <c r="L171" s="51">
        <v>11</v>
      </c>
      <c r="M171" s="4" t="s">
        <v>67</v>
      </c>
      <c r="N171" s="4" t="s">
        <v>1402</v>
      </c>
      <c r="O171" s="10">
        <v>49738700</v>
      </c>
      <c r="P171" s="10">
        <v>49738700</v>
      </c>
      <c r="Q171" s="34" t="s">
        <v>31</v>
      </c>
      <c r="R171" s="34" t="s">
        <v>31</v>
      </c>
      <c r="S171" s="4" t="s">
        <v>2068</v>
      </c>
      <c r="T171" s="10">
        <v>4521700</v>
      </c>
      <c r="U171" s="10" t="s">
        <v>411</v>
      </c>
      <c r="V171" s="4" t="s">
        <v>2361</v>
      </c>
    </row>
    <row r="172" spans="1:22" ht="75" customHeight="1" x14ac:dyDescent="0.2">
      <c r="A172" s="238">
        <v>171</v>
      </c>
      <c r="B172" s="206" t="s">
        <v>2062</v>
      </c>
      <c r="C172" s="206" t="s">
        <v>2063</v>
      </c>
      <c r="D172" s="4" t="s">
        <v>2096</v>
      </c>
      <c r="E172" s="4" t="s">
        <v>2097</v>
      </c>
      <c r="F172" s="4" t="s">
        <v>434</v>
      </c>
      <c r="G172" s="4" t="s">
        <v>235</v>
      </c>
      <c r="H172" s="4" t="s">
        <v>2066</v>
      </c>
      <c r="I172" s="230">
        <v>80161500</v>
      </c>
      <c r="J172" s="4" t="s">
        <v>2362</v>
      </c>
      <c r="K172" s="207">
        <v>42005</v>
      </c>
      <c r="L172" s="51">
        <v>8</v>
      </c>
      <c r="M172" s="4" t="s">
        <v>67</v>
      </c>
      <c r="N172" s="4" t="s">
        <v>1402</v>
      </c>
      <c r="O172" s="10">
        <v>24637600</v>
      </c>
      <c r="P172" s="10">
        <v>24637600</v>
      </c>
      <c r="Q172" s="34" t="s">
        <v>31</v>
      </c>
      <c r="R172" s="34" t="s">
        <v>31</v>
      </c>
      <c r="S172" s="4" t="s">
        <v>2068</v>
      </c>
      <c r="T172" s="10">
        <v>3079700</v>
      </c>
      <c r="U172" s="10" t="s">
        <v>411</v>
      </c>
      <c r="V172" s="4" t="s">
        <v>2363</v>
      </c>
    </row>
    <row r="173" spans="1:22" ht="75" customHeight="1" x14ac:dyDescent="0.2">
      <c r="A173" s="238">
        <v>172</v>
      </c>
      <c r="B173" s="89" t="s">
        <v>2062</v>
      </c>
      <c r="C173" s="206" t="s">
        <v>2063</v>
      </c>
      <c r="D173" s="4" t="s">
        <v>2096</v>
      </c>
      <c r="E173" s="4" t="s">
        <v>2097</v>
      </c>
      <c r="F173" s="4" t="s">
        <v>434</v>
      </c>
      <c r="G173" s="4" t="s">
        <v>235</v>
      </c>
      <c r="H173" s="4" t="s">
        <v>2066</v>
      </c>
      <c r="I173" s="228">
        <v>80161500</v>
      </c>
      <c r="J173" s="4" t="s">
        <v>2364</v>
      </c>
      <c r="K173" s="207">
        <v>42005</v>
      </c>
      <c r="L173" s="51">
        <v>8</v>
      </c>
      <c r="M173" s="4" t="s">
        <v>67</v>
      </c>
      <c r="N173" s="4" t="s">
        <v>1402</v>
      </c>
      <c r="O173" s="10">
        <v>10382400</v>
      </c>
      <c r="P173" s="10">
        <v>10382400</v>
      </c>
      <c r="Q173" s="34" t="s">
        <v>31</v>
      </c>
      <c r="R173" s="34" t="s">
        <v>31</v>
      </c>
      <c r="S173" s="4" t="s">
        <v>2068</v>
      </c>
      <c r="T173" s="10">
        <v>1297800</v>
      </c>
      <c r="U173" s="10" t="s">
        <v>411</v>
      </c>
      <c r="V173" s="4" t="s">
        <v>2365</v>
      </c>
    </row>
    <row r="174" spans="1:22" ht="75" customHeight="1" x14ac:dyDescent="0.2">
      <c r="A174" s="238">
        <v>173</v>
      </c>
      <c r="B174" s="89" t="s">
        <v>2062</v>
      </c>
      <c r="C174" s="206" t="s">
        <v>2063</v>
      </c>
      <c r="D174" s="4" t="s">
        <v>2096</v>
      </c>
      <c r="E174" s="4" t="s">
        <v>2097</v>
      </c>
      <c r="F174" s="4" t="s">
        <v>434</v>
      </c>
      <c r="G174" s="4" t="s">
        <v>235</v>
      </c>
      <c r="H174" s="4" t="s">
        <v>2066</v>
      </c>
      <c r="I174" s="228">
        <v>80161500</v>
      </c>
      <c r="J174" s="4" t="s">
        <v>2366</v>
      </c>
      <c r="K174" s="207">
        <v>42005</v>
      </c>
      <c r="L174" s="51">
        <v>9</v>
      </c>
      <c r="M174" s="4" t="s">
        <v>67</v>
      </c>
      <c r="N174" s="4" t="s">
        <v>1402</v>
      </c>
      <c r="O174" s="10">
        <v>40695300</v>
      </c>
      <c r="P174" s="10">
        <v>40695300</v>
      </c>
      <c r="Q174" s="34" t="s">
        <v>31</v>
      </c>
      <c r="R174" s="34" t="s">
        <v>31</v>
      </c>
      <c r="S174" s="4" t="s">
        <v>2068</v>
      </c>
      <c r="T174" s="10">
        <v>4521700</v>
      </c>
      <c r="U174" s="10" t="s">
        <v>411</v>
      </c>
      <c r="V174" s="4" t="s">
        <v>2367</v>
      </c>
    </row>
    <row r="175" spans="1:22" ht="75" customHeight="1" x14ac:dyDescent="0.2">
      <c r="A175" s="238">
        <v>174</v>
      </c>
      <c r="B175" s="89" t="s">
        <v>2062</v>
      </c>
      <c r="C175" s="206" t="s">
        <v>2063</v>
      </c>
      <c r="D175" s="4" t="s">
        <v>2096</v>
      </c>
      <c r="E175" s="4" t="s">
        <v>2097</v>
      </c>
      <c r="F175" s="4" t="s">
        <v>434</v>
      </c>
      <c r="G175" s="4" t="s">
        <v>235</v>
      </c>
      <c r="H175" s="4" t="s">
        <v>2066</v>
      </c>
      <c r="I175" s="228">
        <v>77121701</v>
      </c>
      <c r="J175" s="4" t="s">
        <v>2368</v>
      </c>
      <c r="K175" s="209">
        <v>42005</v>
      </c>
      <c r="L175" s="51">
        <v>11</v>
      </c>
      <c r="M175" s="4" t="s">
        <v>67</v>
      </c>
      <c r="N175" s="4" t="s">
        <v>1402</v>
      </c>
      <c r="O175" s="10">
        <v>23906300</v>
      </c>
      <c r="P175" s="10">
        <v>23906300</v>
      </c>
      <c r="Q175" s="34" t="s">
        <v>31</v>
      </c>
      <c r="R175" s="34" t="s">
        <v>31</v>
      </c>
      <c r="S175" s="4" t="s">
        <v>2068</v>
      </c>
      <c r="T175" s="10">
        <v>2173300</v>
      </c>
      <c r="U175" s="10" t="s">
        <v>411</v>
      </c>
      <c r="V175" s="4" t="s">
        <v>2369</v>
      </c>
    </row>
    <row r="176" spans="1:22" ht="75" customHeight="1" x14ac:dyDescent="0.2">
      <c r="A176" s="238">
        <v>175</v>
      </c>
      <c r="B176" s="89" t="s">
        <v>2062</v>
      </c>
      <c r="C176" s="206" t="s">
        <v>2063</v>
      </c>
      <c r="D176" s="4" t="s">
        <v>2137</v>
      </c>
      <c r="E176" s="4" t="s">
        <v>2138</v>
      </c>
      <c r="F176" s="4" t="s">
        <v>434</v>
      </c>
      <c r="G176" s="4" t="s">
        <v>235</v>
      </c>
      <c r="H176" s="4" t="s">
        <v>2066</v>
      </c>
      <c r="I176" s="228">
        <v>77121606</v>
      </c>
      <c r="J176" s="4" t="s">
        <v>2133</v>
      </c>
      <c r="K176" s="209">
        <v>42005</v>
      </c>
      <c r="L176" s="51">
        <v>10</v>
      </c>
      <c r="M176" s="4" t="s">
        <v>67</v>
      </c>
      <c r="N176" s="4" t="s">
        <v>2135</v>
      </c>
      <c r="O176" s="10">
        <v>0</v>
      </c>
      <c r="P176" s="10">
        <v>0</v>
      </c>
      <c r="Q176" s="34" t="s">
        <v>31</v>
      </c>
      <c r="R176" s="34" t="s">
        <v>31</v>
      </c>
      <c r="S176" s="4" t="s">
        <v>2068</v>
      </c>
      <c r="T176" s="10" t="s">
        <v>2136</v>
      </c>
      <c r="U176" s="4" t="s">
        <v>186</v>
      </c>
      <c r="V176" s="4" t="s">
        <v>186</v>
      </c>
    </row>
    <row r="177" spans="1:22" ht="75" customHeight="1" x14ac:dyDescent="0.2">
      <c r="A177" s="238">
        <v>176</v>
      </c>
      <c r="B177" s="89" t="s">
        <v>2062</v>
      </c>
      <c r="C177" s="206" t="s">
        <v>2063</v>
      </c>
      <c r="D177" s="4" t="s">
        <v>2137</v>
      </c>
      <c r="E177" s="4" t="s">
        <v>2138</v>
      </c>
      <c r="F177" s="4" t="s">
        <v>434</v>
      </c>
      <c r="G177" s="4" t="s">
        <v>235</v>
      </c>
      <c r="H177" s="4" t="s">
        <v>2066</v>
      </c>
      <c r="I177" s="228">
        <v>77121606</v>
      </c>
      <c r="J177" s="4" t="s">
        <v>2133</v>
      </c>
      <c r="K177" s="209">
        <v>42005</v>
      </c>
      <c r="L177" s="51">
        <v>11</v>
      </c>
      <c r="M177" s="4" t="s">
        <v>67</v>
      </c>
      <c r="N177" s="4" t="s">
        <v>2135</v>
      </c>
      <c r="O177" s="10">
        <v>0</v>
      </c>
      <c r="P177" s="10">
        <v>0</v>
      </c>
      <c r="Q177" s="34" t="s">
        <v>31</v>
      </c>
      <c r="R177" s="34" t="s">
        <v>31</v>
      </c>
      <c r="S177" s="4" t="s">
        <v>2068</v>
      </c>
      <c r="T177" s="10" t="s">
        <v>2136</v>
      </c>
      <c r="U177" s="4" t="s">
        <v>186</v>
      </c>
      <c r="V177" s="4" t="s">
        <v>186</v>
      </c>
    </row>
    <row r="178" spans="1:22" ht="75" customHeight="1" x14ac:dyDescent="0.2">
      <c r="A178" s="238">
        <v>177</v>
      </c>
      <c r="B178" s="93" t="s">
        <v>2062</v>
      </c>
      <c r="C178" s="206" t="s">
        <v>2063</v>
      </c>
      <c r="D178" s="3" t="s">
        <v>2137</v>
      </c>
      <c r="E178" s="3" t="s">
        <v>2138</v>
      </c>
      <c r="F178" s="3" t="s">
        <v>434</v>
      </c>
      <c r="G178" s="3" t="s">
        <v>235</v>
      </c>
      <c r="H178" s="3" t="s">
        <v>2066</v>
      </c>
      <c r="I178" s="229">
        <v>77121606</v>
      </c>
      <c r="J178" s="4" t="s">
        <v>2133</v>
      </c>
      <c r="K178" s="213">
        <v>42005</v>
      </c>
      <c r="L178" s="211">
        <v>2</v>
      </c>
      <c r="M178" s="3" t="s">
        <v>67</v>
      </c>
      <c r="N178" s="3" t="s">
        <v>2135</v>
      </c>
      <c r="O178" s="10">
        <v>0</v>
      </c>
      <c r="P178" s="10">
        <v>0</v>
      </c>
      <c r="Q178" s="34" t="s">
        <v>31</v>
      </c>
      <c r="R178" s="34" t="s">
        <v>31</v>
      </c>
      <c r="S178" s="4" t="s">
        <v>2068</v>
      </c>
      <c r="T178" s="10" t="s">
        <v>2136</v>
      </c>
      <c r="U178" s="4" t="s">
        <v>186</v>
      </c>
      <c r="V178" s="4" t="s">
        <v>186</v>
      </c>
    </row>
    <row r="179" spans="1:22" ht="75" customHeight="1" x14ac:dyDescent="0.2">
      <c r="A179" s="238">
        <v>178</v>
      </c>
      <c r="B179" s="89" t="s">
        <v>2062</v>
      </c>
      <c r="C179" s="206" t="s">
        <v>2063</v>
      </c>
      <c r="D179" s="4" t="s">
        <v>2137</v>
      </c>
      <c r="E179" s="4" t="s">
        <v>2138</v>
      </c>
      <c r="F179" s="4" t="s">
        <v>434</v>
      </c>
      <c r="G179" s="4" t="s">
        <v>235</v>
      </c>
      <c r="H179" s="4" t="s">
        <v>2066</v>
      </c>
      <c r="I179" s="228">
        <v>77121606</v>
      </c>
      <c r="J179" s="4" t="s">
        <v>2370</v>
      </c>
      <c r="K179" s="207">
        <v>42005</v>
      </c>
      <c r="L179" s="51">
        <v>9</v>
      </c>
      <c r="M179" s="4" t="s">
        <v>2371</v>
      </c>
      <c r="N179" s="4" t="s">
        <v>1402</v>
      </c>
      <c r="O179" s="10">
        <v>18169200</v>
      </c>
      <c r="P179" s="10">
        <v>18169200</v>
      </c>
      <c r="Q179" s="34" t="s">
        <v>31</v>
      </c>
      <c r="R179" s="34" t="s">
        <v>31</v>
      </c>
      <c r="S179" s="4" t="s">
        <v>2068</v>
      </c>
      <c r="T179" s="10">
        <v>2018800</v>
      </c>
      <c r="U179" s="10" t="s">
        <v>411</v>
      </c>
      <c r="V179" s="4" t="s">
        <v>2372</v>
      </c>
    </row>
    <row r="180" spans="1:22" ht="75" customHeight="1" x14ac:dyDescent="0.2">
      <c r="A180" s="238">
        <v>179</v>
      </c>
      <c r="B180" s="206" t="s">
        <v>2062</v>
      </c>
      <c r="C180" s="206" t="s">
        <v>2063</v>
      </c>
      <c r="D180" s="4" t="s">
        <v>2137</v>
      </c>
      <c r="E180" s="4" t="s">
        <v>2138</v>
      </c>
      <c r="F180" s="4" t="s">
        <v>434</v>
      </c>
      <c r="G180" s="4" t="s">
        <v>235</v>
      </c>
      <c r="H180" s="4" t="s">
        <v>2066</v>
      </c>
      <c r="I180" s="4">
        <v>77121606</v>
      </c>
      <c r="J180" s="4" t="s">
        <v>2373</v>
      </c>
      <c r="K180" s="209">
        <v>42005</v>
      </c>
      <c r="L180" s="51">
        <v>9</v>
      </c>
      <c r="M180" s="4" t="s">
        <v>67</v>
      </c>
      <c r="N180" s="4" t="s">
        <v>1402</v>
      </c>
      <c r="O180" s="10">
        <v>35967600</v>
      </c>
      <c r="P180" s="10">
        <v>35967600</v>
      </c>
      <c r="Q180" s="34" t="s">
        <v>31</v>
      </c>
      <c r="R180" s="34" t="s">
        <v>31</v>
      </c>
      <c r="S180" s="4" t="s">
        <v>2068</v>
      </c>
      <c r="T180" s="10">
        <v>3996400</v>
      </c>
      <c r="U180" s="10" t="s">
        <v>411</v>
      </c>
      <c r="V180" s="4" t="s">
        <v>2374</v>
      </c>
    </row>
    <row r="181" spans="1:22" ht="75" customHeight="1" x14ac:dyDescent="0.2">
      <c r="A181" s="238">
        <v>180</v>
      </c>
      <c r="B181" s="89" t="s">
        <v>2062</v>
      </c>
      <c r="C181" s="206" t="s">
        <v>2063</v>
      </c>
      <c r="D181" s="89" t="s">
        <v>2137</v>
      </c>
      <c r="E181" s="89" t="s">
        <v>2138</v>
      </c>
      <c r="F181" s="89" t="s">
        <v>2130</v>
      </c>
      <c r="G181" s="89" t="s">
        <v>2131</v>
      </c>
      <c r="H181" s="89" t="s">
        <v>2132</v>
      </c>
      <c r="I181" s="4">
        <v>77121606</v>
      </c>
      <c r="J181" s="89" t="s">
        <v>2133</v>
      </c>
      <c r="K181" s="209">
        <v>42005</v>
      </c>
      <c r="L181" s="51"/>
      <c r="M181" s="89" t="s">
        <v>2134</v>
      </c>
      <c r="N181" s="89" t="s">
        <v>2135</v>
      </c>
      <c r="O181" s="10">
        <v>0</v>
      </c>
      <c r="P181" s="10">
        <v>0</v>
      </c>
      <c r="Q181" s="34" t="s">
        <v>31</v>
      </c>
      <c r="R181" s="34" t="s">
        <v>31</v>
      </c>
      <c r="S181" s="4" t="s">
        <v>2068</v>
      </c>
      <c r="T181" s="10" t="s">
        <v>2136</v>
      </c>
      <c r="U181" s="4" t="s">
        <v>186</v>
      </c>
      <c r="V181" s="4" t="s">
        <v>186</v>
      </c>
    </row>
    <row r="182" spans="1:22" ht="75" customHeight="1" x14ac:dyDescent="0.2">
      <c r="A182" s="238">
        <v>181</v>
      </c>
      <c r="B182" s="224" t="s">
        <v>2062</v>
      </c>
      <c r="C182" s="206" t="s">
        <v>2063</v>
      </c>
      <c r="D182" s="4" t="s">
        <v>2137</v>
      </c>
      <c r="E182" s="4" t="s">
        <v>2138</v>
      </c>
      <c r="F182" s="4" t="s">
        <v>434</v>
      </c>
      <c r="G182" s="4" t="s">
        <v>235</v>
      </c>
      <c r="H182" s="4" t="s">
        <v>2066</v>
      </c>
      <c r="I182" s="4">
        <v>77121606</v>
      </c>
      <c r="J182" s="4" t="s">
        <v>2375</v>
      </c>
      <c r="K182" s="209">
        <v>42005</v>
      </c>
      <c r="L182" s="51">
        <v>11</v>
      </c>
      <c r="M182" s="4" t="s">
        <v>67</v>
      </c>
      <c r="N182" s="4" t="s">
        <v>1402</v>
      </c>
      <c r="O182" s="10">
        <v>61295300</v>
      </c>
      <c r="P182" s="10">
        <v>61295300</v>
      </c>
      <c r="Q182" s="34" t="s">
        <v>31</v>
      </c>
      <c r="R182" s="34" t="s">
        <v>31</v>
      </c>
      <c r="S182" s="4" t="s">
        <v>2068</v>
      </c>
      <c r="T182" s="10">
        <v>5572300</v>
      </c>
      <c r="U182" s="10" t="s">
        <v>411</v>
      </c>
      <c r="V182" s="4" t="s">
        <v>2376</v>
      </c>
    </row>
    <row r="183" spans="1:22" ht="75" customHeight="1" x14ac:dyDescent="0.2">
      <c r="A183" s="238">
        <v>182</v>
      </c>
      <c r="B183" s="206" t="s">
        <v>2062</v>
      </c>
      <c r="C183" s="206" t="s">
        <v>2063</v>
      </c>
      <c r="D183" s="4" t="s">
        <v>2137</v>
      </c>
      <c r="E183" s="4" t="s">
        <v>2138</v>
      </c>
      <c r="F183" s="4" t="s">
        <v>434</v>
      </c>
      <c r="G183" s="4" t="s">
        <v>235</v>
      </c>
      <c r="H183" s="4" t="s">
        <v>2066</v>
      </c>
      <c r="I183" s="4">
        <v>77121606</v>
      </c>
      <c r="J183" s="4" t="s">
        <v>2377</v>
      </c>
      <c r="K183" s="209">
        <v>42005</v>
      </c>
      <c r="L183" s="51">
        <v>10</v>
      </c>
      <c r="M183" s="4" t="s">
        <v>67</v>
      </c>
      <c r="N183" s="4" t="s">
        <v>1402</v>
      </c>
      <c r="O183" s="10">
        <v>34711000</v>
      </c>
      <c r="P183" s="10">
        <v>34711000</v>
      </c>
      <c r="Q183" s="34" t="s">
        <v>31</v>
      </c>
      <c r="R183" s="34" t="s">
        <v>31</v>
      </c>
      <c r="S183" s="4" t="s">
        <v>2068</v>
      </c>
      <c r="T183" s="10">
        <v>3471100</v>
      </c>
      <c r="U183" s="10" t="s">
        <v>411</v>
      </c>
      <c r="V183" s="4" t="s">
        <v>2378</v>
      </c>
    </row>
    <row r="184" spans="1:22" ht="75" customHeight="1" x14ac:dyDescent="0.2">
      <c r="A184" s="238">
        <v>183</v>
      </c>
      <c r="B184" s="206" t="s">
        <v>2062</v>
      </c>
      <c r="C184" s="206" t="s">
        <v>2063</v>
      </c>
      <c r="D184" s="4" t="s">
        <v>2137</v>
      </c>
      <c r="E184" s="4" t="s">
        <v>2138</v>
      </c>
      <c r="F184" s="4" t="s">
        <v>434</v>
      </c>
      <c r="G184" s="4" t="s">
        <v>235</v>
      </c>
      <c r="H184" s="4" t="s">
        <v>2066</v>
      </c>
      <c r="I184" s="4">
        <v>77121606</v>
      </c>
      <c r="J184" s="4" t="s">
        <v>2379</v>
      </c>
      <c r="K184" s="209">
        <v>42005</v>
      </c>
      <c r="L184" s="51">
        <v>9</v>
      </c>
      <c r="M184" s="4" t="s">
        <v>67</v>
      </c>
      <c r="N184" s="4" t="s">
        <v>1402</v>
      </c>
      <c r="O184" s="10">
        <v>35967600</v>
      </c>
      <c r="P184" s="10">
        <v>35967600</v>
      </c>
      <c r="Q184" s="34" t="s">
        <v>31</v>
      </c>
      <c r="R184" s="34" t="s">
        <v>31</v>
      </c>
      <c r="S184" s="4" t="s">
        <v>2068</v>
      </c>
      <c r="T184" s="10">
        <v>3996400</v>
      </c>
      <c r="U184" s="10" t="s">
        <v>411</v>
      </c>
      <c r="V184" s="4" t="s">
        <v>2380</v>
      </c>
    </row>
    <row r="185" spans="1:22" ht="75" customHeight="1" x14ac:dyDescent="0.2">
      <c r="A185" s="238">
        <v>184</v>
      </c>
      <c r="B185" s="89" t="s">
        <v>2062</v>
      </c>
      <c r="C185" s="206" t="s">
        <v>2063</v>
      </c>
      <c r="D185" s="4" t="s">
        <v>2137</v>
      </c>
      <c r="E185" s="4" t="s">
        <v>2138</v>
      </c>
      <c r="F185" s="4" t="s">
        <v>434</v>
      </c>
      <c r="G185" s="4" t="s">
        <v>235</v>
      </c>
      <c r="H185" s="4" t="s">
        <v>2066</v>
      </c>
      <c r="I185" s="4">
        <v>77121606</v>
      </c>
      <c r="J185" s="4" t="s">
        <v>2133</v>
      </c>
      <c r="K185" s="207">
        <v>42005</v>
      </c>
      <c r="L185" s="51">
        <v>11</v>
      </c>
      <c r="M185" s="4" t="s">
        <v>67</v>
      </c>
      <c r="N185" s="4" t="s">
        <v>2135</v>
      </c>
      <c r="O185" s="10">
        <v>0</v>
      </c>
      <c r="P185" s="10">
        <v>0</v>
      </c>
      <c r="Q185" s="34" t="s">
        <v>31</v>
      </c>
      <c r="R185" s="34" t="s">
        <v>31</v>
      </c>
      <c r="S185" s="4" t="s">
        <v>2068</v>
      </c>
      <c r="T185" s="10" t="s">
        <v>2136</v>
      </c>
      <c r="U185" s="4" t="s">
        <v>186</v>
      </c>
      <c r="V185" s="4" t="s">
        <v>186</v>
      </c>
    </row>
    <row r="186" spans="1:22" ht="75" customHeight="1" x14ac:dyDescent="0.2">
      <c r="A186" s="238">
        <v>185</v>
      </c>
      <c r="B186" s="89" t="s">
        <v>2062</v>
      </c>
      <c r="C186" s="206" t="s">
        <v>2063</v>
      </c>
      <c r="D186" s="4" t="s">
        <v>2137</v>
      </c>
      <c r="E186" s="4" t="s">
        <v>2138</v>
      </c>
      <c r="F186" s="4" t="s">
        <v>434</v>
      </c>
      <c r="G186" s="4" t="s">
        <v>235</v>
      </c>
      <c r="H186" s="4" t="s">
        <v>2066</v>
      </c>
      <c r="I186" s="4">
        <v>77121606</v>
      </c>
      <c r="J186" s="4" t="s">
        <v>2133</v>
      </c>
      <c r="K186" s="207">
        <v>42005</v>
      </c>
      <c r="L186" s="51">
        <v>11</v>
      </c>
      <c r="M186" s="4" t="s">
        <v>67</v>
      </c>
      <c r="N186" s="4" t="s">
        <v>2135</v>
      </c>
      <c r="O186" s="10">
        <v>0</v>
      </c>
      <c r="P186" s="10">
        <v>0</v>
      </c>
      <c r="Q186" s="34" t="s">
        <v>31</v>
      </c>
      <c r="R186" s="34" t="s">
        <v>31</v>
      </c>
      <c r="S186" s="4" t="s">
        <v>2068</v>
      </c>
      <c r="T186" s="10" t="s">
        <v>2136</v>
      </c>
      <c r="U186" s="4" t="s">
        <v>186</v>
      </c>
      <c r="V186" s="4" t="s">
        <v>186</v>
      </c>
    </row>
    <row r="187" spans="1:22" ht="75" customHeight="1" x14ac:dyDescent="0.2">
      <c r="A187" s="238">
        <v>186</v>
      </c>
      <c r="B187" s="89" t="s">
        <v>2062</v>
      </c>
      <c r="C187" s="206" t="s">
        <v>2063</v>
      </c>
      <c r="D187" s="4" t="s">
        <v>2137</v>
      </c>
      <c r="E187" s="4" t="s">
        <v>2138</v>
      </c>
      <c r="F187" s="4" t="s">
        <v>434</v>
      </c>
      <c r="G187" s="4" t="s">
        <v>235</v>
      </c>
      <c r="H187" s="4" t="s">
        <v>2066</v>
      </c>
      <c r="I187" s="4">
        <v>77121606</v>
      </c>
      <c r="J187" s="4" t="s">
        <v>2133</v>
      </c>
      <c r="K187" s="207">
        <v>42005</v>
      </c>
      <c r="L187" s="51">
        <v>11</v>
      </c>
      <c r="M187" s="4" t="s">
        <v>67</v>
      </c>
      <c r="N187" s="4" t="s">
        <v>2135</v>
      </c>
      <c r="O187" s="10">
        <v>0</v>
      </c>
      <c r="P187" s="10">
        <v>0</v>
      </c>
      <c r="Q187" s="34" t="s">
        <v>31</v>
      </c>
      <c r="R187" s="34" t="s">
        <v>31</v>
      </c>
      <c r="S187" s="4" t="s">
        <v>2068</v>
      </c>
      <c r="T187" s="10" t="s">
        <v>2136</v>
      </c>
      <c r="U187" s="4" t="s">
        <v>186</v>
      </c>
      <c r="V187" s="4" t="s">
        <v>186</v>
      </c>
    </row>
    <row r="188" spans="1:22" ht="75" customHeight="1" x14ac:dyDescent="0.2">
      <c r="A188" s="238">
        <v>187</v>
      </c>
      <c r="B188" s="4" t="s">
        <v>2062</v>
      </c>
      <c r="C188" s="206" t="s">
        <v>2063</v>
      </c>
      <c r="D188" s="4" t="s">
        <v>2096</v>
      </c>
      <c r="E188" s="4" t="s">
        <v>2097</v>
      </c>
      <c r="F188" s="4" t="s">
        <v>434</v>
      </c>
      <c r="G188" s="4" t="s">
        <v>235</v>
      </c>
      <c r="H188" s="4" t="s">
        <v>2066</v>
      </c>
      <c r="I188" s="4">
        <v>77121701</v>
      </c>
      <c r="J188" s="4" t="s">
        <v>2175</v>
      </c>
      <c r="K188" s="207">
        <v>42005</v>
      </c>
      <c r="L188" s="4">
        <v>8</v>
      </c>
      <c r="M188" s="4" t="s">
        <v>67</v>
      </c>
      <c r="N188" s="4" t="s">
        <v>1402</v>
      </c>
      <c r="O188" s="10">
        <v>22083200</v>
      </c>
      <c r="P188" s="10">
        <v>22083200</v>
      </c>
      <c r="Q188" s="34" t="s">
        <v>31</v>
      </c>
      <c r="R188" s="34" t="s">
        <v>31</v>
      </c>
      <c r="S188" s="4" t="s">
        <v>2068</v>
      </c>
      <c r="T188" s="10">
        <v>2760400</v>
      </c>
      <c r="U188" s="10" t="s">
        <v>411</v>
      </c>
      <c r="V188" s="4" t="s">
        <v>2219</v>
      </c>
    </row>
    <row r="189" spans="1:22" ht="75" customHeight="1" x14ac:dyDescent="0.2">
      <c r="A189" s="238">
        <v>188</v>
      </c>
      <c r="B189" s="4" t="s">
        <v>2062</v>
      </c>
      <c r="C189" s="206" t="s">
        <v>2063</v>
      </c>
      <c r="D189" s="4" t="s">
        <v>2096</v>
      </c>
      <c r="E189" s="4" t="s">
        <v>2097</v>
      </c>
      <c r="F189" s="4" t="s">
        <v>434</v>
      </c>
      <c r="G189" s="4" t="s">
        <v>235</v>
      </c>
      <c r="H189" s="4" t="s">
        <v>2066</v>
      </c>
      <c r="I189" s="4">
        <v>77121701</v>
      </c>
      <c r="J189" s="4" t="s">
        <v>2381</v>
      </c>
      <c r="K189" s="207">
        <v>42005</v>
      </c>
      <c r="L189" s="4">
        <v>11</v>
      </c>
      <c r="M189" s="4" t="s">
        <v>67</v>
      </c>
      <c r="N189" s="4" t="s">
        <v>1402</v>
      </c>
      <c r="O189" s="10">
        <v>61295300</v>
      </c>
      <c r="P189" s="10">
        <v>61295300</v>
      </c>
      <c r="Q189" s="34" t="s">
        <v>31</v>
      </c>
      <c r="R189" s="34" t="s">
        <v>31</v>
      </c>
      <c r="S189" s="4" t="s">
        <v>2068</v>
      </c>
      <c r="T189" s="10">
        <v>5572300</v>
      </c>
      <c r="U189" s="10" t="s">
        <v>411</v>
      </c>
      <c r="V189" s="4" t="s">
        <v>2382</v>
      </c>
    </row>
    <row r="190" spans="1:22" ht="75" customHeight="1" x14ac:dyDescent="0.2">
      <c r="A190" s="238">
        <v>189</v>
      </c>
      <c r="B190" s="4" t="s">
        <v>2062</v>
      </c>
      <c r="C190" s="206" t="s">
        <v>2063</v>
      </c>
      <c r="D190" s="4" t="s">
        <v>2096</v>
      </c>
      <c r="E190" s="4" t="s">
        <v>2097</v>
      </c>
      <c r="F190" s="4" t="s">
        <v>434</v>
      </c>
      <c r="G190" s="4" t="s">
        <v>235</v>
      </c>
      <c r="H190" s="4" t="s">
        <v>2066</v>
      </c>
      <c r="I190" s="4">
        <v>77121701</v>
      </c>
      <c r="J190" s="4" t="s">
        <v>2383</v>
      </c>
      <c r="K190" s="207">
        <v>42005</v>
      </c>
      <c r="L190" s="4">
        <v>6</v>
      </c>
      <c r="M190" s="4" t="s">
        <v>67</v>
      </c>
      <c r="N190" s="4" t="s">
        <v>1402</v>
      </c>
      <c r="O190" s="10">
        <v>707610</v>
      </c>
      <c r="P190" s="10">
        <v>707610</v>
      </c>
      <c r="Q190" s="34" t="s">
        <v>31</v>
      </c>
      <c r="R190" s="34" t="s">
        <v>31</v>
      </c>
      <c r="S190" s="4" t="s">
        <v>2068</v>
      </c>
      <c r="T190" s="10">
        <v>2358700</v>
      </c>
      <c r="U190" s="10" t="s">
        <v>411</v>
      </c>
      <c r="V190" s="4" t="s">
        <v>2384</v>
      </c>
    </row>
    <row r="191" spans="1:22" ht="75" customHeight="1" x14ac:dyDescent="0.2">
      <c r="A191" s="238">
        <v>190</v>
      </c>
      <c r="B191" s="4" t="s">
        <v>2062</v>
      </c>
      <c r="C191" s="206" t="s">
        <v>2063</v>
      </c>
      <c r="D191" s="4" t="s">
        <v>2096</v>
      </c>
      <c r="E191" s="4" t="s">
        <v>2097</v>
      </c>
      <c r="F191" s="4" t="s">
        <v>434</v>
      </c>
      <c r="G191" s="4" t="s">
        <v>235</v>
      </c>
      <c r="H191" s="4" t="s">
        <v>2066</v>
      </c>
      <c r="I191" s="4">
        <v>77121701</v>
      </c>
      <c r="J191" s="4" t="s">
        <v>2385</v>
      </c>
      <c r="K191" s="207">
        <v>42005</v>
      </c>
      <c r="L191" s="4">
        <v>6</v>
      </c>
      <c r="M191" s="4" t="s">
        <v>67</v>
      </c>
      <c r="N191" s="4" t="s">
        <v>1402</v>
      </c>
      <c r="O191" s="10">
        <v>16562400</v>
      </c>
      <c r="P191" s="10">
        <v>16562400</v>
      </c>
      <c r="Q191" s="34" t="s">
        <v>31</v>
      </c>
      <c r="R191" s="34" t="s">
        <v>31</v>
      </c>
      <c r="S191" s="4" t="s">
        <v>2068</v>
      </c>
      <c r="T191" s="10">
        <v>2760400</v>
      </c>
      <c r="U191" s="10" t="s">
        <v>411</v>
      </c>
      <c r="V191" s="4" t="s">
        <v>2386</v>
      </c>
    </row>
    <row r="192" spans="1:22" ht="75" customHeight="1" x14ac:dyDescent="0.2">
      <c r="A192" s="238">
        <v>191</v>
      </c>
      <c r="B192" s="4" t="s">
        <v>2062</v>
      </c>
      <c r="C192" s="206" t="s">
        <v>2063</v>
      </c>
      <c r="D192" s="4" t="s">
        <v>2096</v>
      </c>
      <c r="E192" s="4" t="s">
        <v>2097</v>
      </c>
      <c r="F192" s="4" t="s">
        <v>434</v>
      </c>
      <c r="G192" s="4" t="s">
        <v>235</v>
      </c>
      <c r="H192" s="4" t="s">
        <v>2066</v>
      </c>
      <c r="I192" s="4">
        <v>77121701</v>
      </c>
      <c r="J192" s="4" t="s">
        <v>2387</v>
      </c>
      <c r="K192" s="207">
        <v>42005</v>
      </c>
      <c r="L192" s="4">
        <v>11</v>
      </c>
      <c r="M192" s="4" t="s">
        <v>67</v>
      </c>
      <c r="N192" s="4" t="s">
        <v>1402</v>
      </c>
      <c r="O192" s="10">
        <v>90640000</v>
      </c>
      <c r="P192" s="10">
        <v>90640000</v>
      </c>
      <c r="Q192" s="34" t="s">
        <v>31</v>
      </c>
      <c r="R192" s="34" t="s">
        <v>31</v>
      </c>
      <c r="S192" s="4" t="s">
        <v>2068</v>
      </c>
      <c r="T192" s="10">
        <v>8240000</v>
      </c>
      <c r="U192" s="10" t="s">
        <v>411</v>
      </c>
      <c r="V192" s="4" t="s">
        <v>2388</v>
      </c>
    </row>
    <row r="193" spans="1:22" ht="75" customHeight="1" x14ac:dyDescent="0.2">
      <c r="A193" s="238">
        <v>192</v>
      </c>
      <c r="B193" s="4" t="s">
        <v>2062</v>
      </c>
      <c r="C193" s="206" t="s">
        <v>2063</v>
      </c>
      <c r="D193" s="4" t="s">
        <v>2096</v>
      </c>
      <c r="E193" s="4" t="s">
        <v>2097</v>
      </c>
      <c r="F193" s="4" t="s">
        <v>434</v>
      </c>
      <c r="G193" s="4" t="s">
        <v>235</v>
      </c>
      <c r="H193" s="4" t="s">
        <v>2066</v>
      </c>
      <c r="I193" s="4">
        <v>77121701</v>
      </c>
      <c r="J193" s="4" t="s">
        <v>2389</v>
      </c>
      <c r="K193" s="207">
        <v>42005</v>
      </c>
      <c r="L193" s="4">
        <v>10</v>
      </c>
      <c r="M193" s="4" t="s">
        <v>2371</v>
      </c>
      <c r="N193" s="4" t="s">
        <v>1402</v>
      </c>
      <c r="O193" s="10">
        <v>45217000</v>
      </c>
      <c r="P193" s="10">
        <v>45217000</v>
      </c>
      <c r="Q193" s="34" t="s">
        <v>31</v>
      </c>
      <c r="R193" s="34" t="s">
        <v>31</v>
      </c>
      <c r="S193" s="4" t="s">
        <v>2068</v>
      </c>
      <c r="T193" s="10">
        <v>4521700</v>
      </c>
      <c r="U193" s="10" t="s">
        <v>411</v>
      </c>
      <c r="V193" s="4" t="s">
        <v>2390</v>
      </c>
    </row>
    <row r="194" spans="1:22" ht="75" customHeight="1" x14ac:dyDescent="0.2">
      <c r="A194" s="238">
        <v>193</v>
      </c>
      <c r="B194" s="206" t="s">
        <v>2062</v>
      </c>
      <c r="C194" s="206" t="s">
        <v>2063</v>
      </c>
      <c r="D194" s="4" t="s">
        <v>2096</v>
      </c>
      <c r="E194" s="4" t="s">
        <v>2097</v>
      </c>
      <c r="F194" s="4" t="s">
        <v>434</v>
      </c>
      <c r="G194" s="4" t="s">
        <v>235</v>
      </c>
      <c r="H194" s="4" t="s">
        <v>2066</v>
      </c>
      <c r="I194" s="4">
        <v>77121701</v>
      </c>
      <c r="J194" s="4" t="s">
        <v>2179</v>
      </c>
      <c r="K194" s="207">
        <v>42005</v>
      </c>
      <c r="L194" s="51">
        <v>8</v>
      </c>
      <c r="M194" s="4" t="s">
        <v>67</v>
      </c>
      <c r="N194" s="4" t="s">
        <v>1402</v>
      </c>
      <c r="O194" s="10">
        <v>18869600</v>
      </c>
      <c r="P194" s="10">
        <v>18869600</v>
      </c>
      <c r="Q194" s="34" t="s">
        <v>31</v>
      </c>
      <c r="R194" s="34" t="s">
        <v>31</v>
      </c>
      <c r="S194" s="4" t="s">
        <v>2068</v>
      </c>
      <c r="T194" s="10">
        <v>2358700</v>
      </c>
      <c r="U194" s="10" t="s">
        <v>411</v>
      </c>
      <c r="V194" s="4" t="s">
        <v>2391</v>
      </c>
    </row>
    <row r="195" spans="1:22" ht="75" customHeight="1" x14ac:dyDescent="0.2">
      <c r="A195" s="238">
        <v>194</v>
      </c>
      <c r="B195" s="206" t="s">
        <v>2062</v>
      </c>
      <c r="C195" s="206" t="s">
        <v>2063</v>
      </c>
      <c r="D195" s="4" t="s">
        <v>2096</v>
      </c>
      <c r="E195" s="4" t="s">
        <v>2097</v>
      </c>
      <c r="F195" s="4" t="s">
        <v>434</v>
      </c>
      <c r="G195" s="4" t="s">
        <v>235</v>
      </c>
      <c r="H195" s="4" t="s">
        <v>2066</v>
      </c>
      <c r="I195" s="4">
        <v>77121701</v>
      </c>
      <c r="J195" s="4" t="s">
        <v>2179</v>
      </c>
      <c r="K195" s="207">
        <v>42005</v>
      </c>
      <c r="L195" s="51">
        <v>7</v>
      </c>
      <c r="M195" s="4" t="s">
        <v>67</v>
      </c>
      <c r="N195" s="4" t="s">
        <v>1402</v>
      </c>
      <c r="O195" s="10">
        <v>16510900</v>
      </c>
      <c r="P195" s="10">
        <v>16510900</v>
      </c>
      <c r="Q195" s="34" t="s">
        <v>31</v>
      </c>
      <c r="R195" s="34" t="s">
        <v>31</v>
      </c>
      <c r="S195" s="4" t="s">
        <v>2068</v>
      </c>
      <c r="T195" s="10">
        <v>2358700</v>
      </c>
      <c r="U195" s="10" t="s">
        <v>411</v>
      </c>
      <c r="V195" s="4" t="s">
        <v>2392</v>
      </c>
    </row>
    <row r="196" spans="1:22" ht="75" customHeight="1" x14ac:dyDescent="0.2">
      <c r="A196" s="238">
        <v>195</v>
      </c>
      <c r="B196" s="206" t="s">
        <v>2062</v>
      </c>
      <c r="C196" s="206" t="s">
        <v>2063</v>
      </c>
      <c r="D196" s="4" t="s">
        <v>2096</v>
      </c>
      <c r="E196" s="4" t="s">
        <v>2097</v>
      </c>
      <c r="F196" s="4" t="s">
        <v>434</v>
      </c>
      <c r="G196" s="4" t="s">
        <v>235</v>
      </c>
      <c r="H196" s="4" t="s">
        <v>2066</v>
      </c>
      <c r="I196" s="4">
        <v>77121701</v>
      </c>
      <c r="J196" s="4" t="s">
        <v>2393</v>
      </c>
      <c r="K196" s="209">
        <v>42005</v>
      </c>
      <c r="L196" s="51">
        <v>10</v>
      </c>
      <c r="M196" s="4" t="s">
        <v>67</v>
      </c>
      <c r="N196" s="4" t="s">
        <v>1402</v>
      </c>
      <c r="O196" s="10">
        <v>30797000</v>
      </c>
      <c r="P196" s="10">
        <v>30797000</v>
      </c>
      <c r="Q196" s="34" t="s">
        <v>31</v>
      </c>
      <c r="R196" s="34" t="s">
        <v>31</v>
      </c>
      <c r="S196" s="4" t="s">
        <v>2068</v>
      </c>
      <c r="T196" s="10">
        <v>3079700</v>
      </c>
      <c r="U196" s="10" t="s">
        <v>411</v>
      </c>
      <c r="V196" s="4" t="s">
        <v>2394</v>
      </c>
    </row>
    <row r="197" spans="1:22" ht="75" customHeight="1" x14ac:dyDescent="0.2">
      <c r="A197" s="238">
        <v>196</v>
      </c>
      <c r="B197" s="206" t="s">
        <v>2062</v>
      </c>
      <c r="C197" s="206" t="s">
        <v>2063</v>
      </c>
      <c r="D197" s="4" t="s">
        <v>2096</v>
      </c>
      <c r="E197" s="4" t="s">
        <v>2097</v>
      </c>
      <c r="F197" s="4" t="s">
        <v>434</v>
      </c>
      <c r="G197" s="4" t="s">
        <v>235</v>
      </c>
      <c r="H197" s="4" t="s">
        <v>2066</v>
      </c>
      <c r="I197" s="4">
        <v>77121701</v>
      </c>
      <c r="J197" s="4" t="s">
        <v>2395</v>
      </c>
      <c r="K197" s="207">
        <v>42005</v>
      </c>
      <c r="L197" s="51">
        <v>8</v>
      </c>
      <c r="M197" s="4" t="s">
        <v>67</v>
      </c>
      <c r="N197" s="4" t="s">
        <v>1402</v>
      </c>
      <c r="O197" s="10">
        <v>18869600</v>
      </c>
      <c r="P197" s="10">
        <v>18869600</v>
      </c>
      <c r="Q197" s="34" t="s">
        <v>31</v>
      </c>
      <c r="R197" s="34" t="s">
        <v>31</v>
      </c>
      <c r="S197" s="4" t="s">
        <v>2068</v>
      </c>
      <c r="T197" s="10">
        <v>2358700</v>
      </c>
      <c r="U197" s="10" t="s">
        <v>411</v>
      </c>
      <c r="V197" s="4" t="s">
        <v>2396</v>
      </c>
    </row>
    <row r="198" spans="1:22" ht="75" customHeight="1" x14ac:dyDescent="0.2">
      <c r="A198" s="238">
        <v>197</v>
      </c>
      <c r="B198" s="206" t="s">
        <v>2062</v>
      </c>
      <c r="C198" s="206" t="s">
        <v>2063</v>
      </c>
      <c r="D198" s="206" t="s">
        <v>2096</v>
      </c>
      <c r="E198" s="206" t="s">
        <v>2097</v>
      </c>
      <c r="F198" s="206" t="s">
        <v>434</v>
      </c>
      <c r="G198" s="206" t="s">
        <v>235</v>
      </c>
      <c r="H198" s="206" t="s">
        <v>2066</v>
      </c>
      <c r="I198" s="4">
        <v>77121701</v>
      </c>
      <c r="J198" s="4" t="s">
        <v>2393</v>
      </c>
      <c r="K198" s="209">
        <v>42005</v>
      </c>
      <c r="L198" s="51">
        <v>10</v>
      </c>
      <c r="M198" s="206" t="s">
        <v>67</v>
      </c>
      <c r="N198" s="206" t="s">
        <v>1402</v>
      </c>
      <c r="O198" s="10">
        <v>30797000</v>
      </c>
      <c r="P198" s="10">
        <v>30797000</v>
      </c>
      <c r="Q198" s="34" t="s">
        <v>31</v>
      </c>
      <c r="R198" s="34" t="s">
        <v>31</v>
      </c>
      <c r="S198" s="4" t="s">
        <v>2068</v>
      </c>
      <c r="T198" s="10">
        <v>3079700</v>
      </c>
      <c r="U198" s="10" t="s">
        <v>411</v>
      </c>
      <c r="V198" s="4" t="s">
        <v>2397</v>
      </c>
    </row>
    <row r="199" spans="1:22" ht="75" customHeight="1" x14ac:dyDescent="0.2">
      <c r="A199" s="238">
        <v>198</v>
      </c>
      <c r="B199" s="206" t="s">
        <v>2062</v>
      </c>
      <c r="C199" s="206" t="s">
        <v>2063</v>
      </c>
      <c r="D199" s="4" t="s">
        <v>2096</v>
      </c>
      <c r="E199" s="4" t="s">
        <v>2097</v>
      </c>
      <c r="F199" s="4" t="s">
        <v>434</v>
      </c>
      <c r="G199" s="4" t="s">
        <v>235</v>
      </c>
      <c r="H199" s="4" t="s">
        <v>2066</v>
      </c>
      <c r="I199" s="4">
        <v>77121701</v>
      </c>
      <c r="J199" s="4" t="s">
        <v>2393</v>
      </c>
      <c r="K199" s="209">
        <v>42005</v>
      </c>
      <c r="L199" s="51">
        <v>10</v>
      </c>
      <c r="M199" s="4" t="s">
        <v>67</v>
      </c>
      <c r="N199" s="4" t="s">
        <v>1402</v>
      </c>
      <c r="O199" s="10">
        <v>30797000</v>
      </c>
      <c r="P199" s="10">
        <v>30797000</v>
      </c>
      <c r="Q199" s="34" t="s">
        <v>31</v>
      </c>
      <c r="R199" s="34" t="s">
        <v>31</v>
      </c>
      <c r="S199" s="4" t="s">
        <v>2068</v>
      </c>
      <c r="T199" s="10">
        <v>3079700</v>
      </c>
      <c r="U199" s="10" t="s">
        <v>411</v>
      </c>
      <c r="V199" s="4" t="s">
        <v>2398</v>
      </c>
    </row>
    <row r="200" spans="1:22" ht="75" customHeight="1" x14ac:dyDescent="0.2">
      <c r="A200" s="238">
        <v>199</v>
      </c>
      <c r="B200" s="206" t="s">
        <v>2062</v>
      </c>
      <c r="C200" s="206" t="s">
        <v>2063</v>
      </c>
      <c r="D200" s="4" t="s">
        <v>2096</v>
      </c>
      <c r="E200" s="4" t="s">
        <v>2097</v>
      </c>
      <c r="F200" s="4" t="s">
        <v>434</v>
      </c>
      <c r="G200" s="4" t="s">
        <v>235</v>
      </c>
      <c r="H200" s="4" t="s">
        <v>2066</v>
      </c>
      <c r="I200" s="4">
        <v>77121701</v>
      </c>
      <c r="J200" s="4" t="s">
        <v>2399</v>
      </c>
      <c r="K200" s="207">
        <v>42005</v>
      </c>
      <c r="L200" s="51">
        <v>8</v>
      </c>
      <c r="M200" s="4" t="s">
        <v>67</v>
      </c>
      <c r="N200" s="4" t="s">
        <v>1402</v>
      </c>
      <c r="O200" s="10">
        <v>18869600</v>
      </c>
      <c r="P200" s="10">
        <v>18869600</v>
      </c>
      <c r="Q200" s="34" t="s">
        <v>31</v>
      </c>
      <c r="R200" s="34" t="s">
        <v>31</v>
      </c>
      <c r="S200" s="4" t="s">
        <v>2068</v>
      </c>
      <c r="T200" s="10">
        <v>2358700</v>
      </c>
      <c r="U200" s="10" t="s">
        <v>411</v>
      </c>
      <c r="V200" s="4" t="s">
        <v>2400</v>
      </c>
    </row>
    <row r="201" spans="1:22" ht="75" customHeight="1" x14ac:dyDescent="0.2">
      <c r="A201" s="238">
        <v>200</v>
      </c>
      <c r="B201" s="206" t="s">
        <v>2062</v>
      </c>
      <c r="C201" s="206" t="s">
        <v>2063</v>
      </c>
      <c r="D201" s="4" t="s">
        <v>2096</v>
      </c>
      <c r="E201" s="4" t="s">
        <v>2097</v>
      </c>
      <c r="F201" s="4" t="s">
        <v>434</v>
      </c>
      <c r="G201" s="4" t="s">
        <v>235</v>
      </c>
      <c r="H201" s="4" t="s">
        <v>2066</v>
      </c>
      <c r="I201" s="4">
        <v>77121701</v>
      </c>
      <c r="J201" s="89" t="s">
        <v>2133</v>
      </c>
      <c r="K201" s="209">
        <v>42005</v>
      </c>
      <c r="L201" s="51">
        <v>10</v>
      </c>
      <c r="M201" s="4" t="s">
        <v>67</v>
      </c>
      <c r="N201" s="4" t="s">
        <v>2135</v>
      </c>
      <c r="O201" s="10">
        <v>0</v>
      </c>
      <c r="P201" s="10">
        <v>0</v>
      </c>
      <c r="Q201" s="34" t="s">
        <v>31</v>
      </c>
      <c r="R201" s="34" t="s">
        <v>31</v>
      </c>
      <c r="S201" s="4" t="s">
        <v>2068</v>
      </c>
      <c r="T201" s="10" t="s">
        <v>2136</v>
      </c>
      <c r="U201" s="4" t="s">
        <v>186</v>
      </c>
      <c r="V201" s="4" t="s">
        <v>186</v>
      </c>
    </row>
    <row r="202" spans="1:22" ht="75" customHeight="1" x14ac:dyDescent="0.2">
      <c r="A202" s="238">
        <v>201</v>
      </c>
      <c r="B202" s="206" t="s">
        <v>2062</v>
      </c>
      <c r="C202" s="206" t="s">
        <v>2063</v>
      </c>
      <c r="D202" s="4" t="s">
        <v>2096</v>
      </c>
      <c r="E202" s="4" t="s">
        <v>2097</v>
      </c>
      <c r="F202" s="4" t="s">
        <v>434</v>
      </c>
      <c r="G202" s="4" t="s">
        <v>235</v>
      </c>
      <c r="H202" s="4" t="s">
        <v>2066</v>
      </c>
      <c r="I202" s="4">
        <v>77121701</v>
      </c>
      <c r="J202" s="89" t="s">
        <v>2133</v>
      </c>
      <c r="K202" s="209">
        <v>42005</v>
      </c>
      <c r="L202" s="51">
        <v>10</v>
      </c>
      <c r="M202" s="4" t="s">
        <v>67</v>
      </c>
      <c r="N202" s="4" t="s">
        <v>2135</v>
      </c>
      <c r="O202" s="10">
        <v>0</v>
      </c>
      <c r="P202" s="10">
        <v>0</v>
      </c>
      <c r="Q202" s="34" t="s">
        <v>31</v>
      </c>
      <c r="R202" s="34" t="s">
        <v>31</v>
      </c>
      <c r="S202" s="4" t="s">
        <v>2068</v>
      </c>
      <c r="T202" s="10" t="s">
        <v>2136</v>
      </c>
      <c r="U202" s="4" t="s">
        <v>186</v>
      </c>
      <c r="V202" s="4" t="s">
        <v>186</v>
      </c>
    </row>
    <row r="203" spans="1:22" ht="75" customHeight="1" x14ac:dyDescent="0.2">
      <c r="A203" s="238">
        <v>202</v>
      </c>
      <c r="B203" s="206" t="s">
        <v>2062</v>
      </c>
      <c r="C203" s="206" t="s">
        <v>2063</v>
      </c>
      <c r="D203" s="4" t="s">
        <v>2096</v>
      </c>
      <c r="E203" s="4" t="s">
        <v>2097</v>
      </c>
      <c r="F203" s="4" t="s">
        <v>434</v>
      </c>
      <c r="G203" s="4" t="s">
        <v>235</v>
      </c>
      <c r="H203" s="4" t="s">
        <v>2066</v>
      </c>
      <c r="I203" s="4">
        <v>77121701</v>
      </c>
      <c r="J203" s="89" t="s">
        <v>2133</v>
      </c>
      <c r="K203" s="209">
        <v>42005</v>
      </c>
      <c r="L203" s="51">
        <v>10</v>
      </c>
      <c r="M203" s="4" t="s">
        <v>67</v>
      </c>
      <c r="N203" s="4" t="s">
        <v>2135</v>
      </c>
      <c r="O203" s="10">
        <v>0</v>
      </c>
      <c r="P203" s="10">
        <v>0</v>
      </c>
      <c r="Q203" s="34" t="s">
        <v>31</v>
      </c>
      <c r="R203" s="34" t="s">
        <v>31</v>
      </c>
      <c r="S203" s="4" t="s">
        <v>2068</v>
      </c>
      <c r="T203" s="10" t="s">
        <v>2136</v>
      </c>
      <c r="U203" s="4" t="s">
        <v>186</v>
      </c>
      <c r="V203" s="4" t="s">
        <v>186</v>
      </c>
    </row>
    <row r="204" spans="1:22" ht="75" customHeight="1" x14ac:dyDescent="0.2">
      <c r="A204" s="238">
        <v>203</v>
      </c>
      <c r="B204" s="206" t="s">
        <v>2062</v>
      </c>
      <c r="C204" s="206" t="s">
        <v>2063</v>
      </c>
      <c r="D204" s="4" t="s">
        <v>2096</v>
      </c>
      <c r="E204" s="4" t="s">
        <v>2097</v>
      </c>
      <c r="F204" s="4" t="s">
        <v>434</v>
      </c>
      <c r="G204" s="4" t="s">
        <v>235</v>
      </c>
      <c r="H204" s="4" t="s">
        <v>2066</v>
      </c>
      <c r="I204" s="4">
        <v>77121701</v>
      </c>
      <c r="J204" s="89" t="s">
        <v>2133</v>
      </c>
      <c r="K204" s="207">
        <v>42005</v>
      </c>
      <c r="L204" s="51">
        <v>8</v>
      </c>
      <c r="M204" s="89" t="s">
        <v>67</v>
      </c>
      <c r="N204" s="89" t="s">
        <v>2135</v>
      </c>
      <c r="O204" s="10">
        <v>0</v>
      </c>
      <c r="P204" s="10">
        <v>0</v>
      </c>
      <c r="Q204" s="34" t="s">
        <v>31</v>
      </c>
      <c r="R204" s="34" t="s">
        <v>31</v>
      </c>
      <c r="S204" s="4" t="s">
        <v>2068</v>
      </c>
      <c r="T204" s="10" t="s">
        <v>2136</v>
      </c>
      <c r="U204" s="4" t="s">
        <v>186</v>
      </c>
      <c r="V204" s="4" t="s">
        <v>186</v>
      </c>
    </row>
    <row r="205" spans="1:22" ht="75" customHeight="1" x14ac:dyDescent="0.2">
      <c r="A205" s="238">
        <v>204</v>
      </c>
      <c r="B205" s="210" t="s">
        <v>2062</v>
      </c>
      <c r="C205" s="206" t="s">
        <v>2063</v>
      </c>
      <c r="D205" s="3" t="s">
        <v>2096</v>
      </c>
      <c r="E205" s="3" t="s">
        <v>2097</v>
      </c>
      <c r="F205" s="3" t="s">
        <v>434</v>
      </c>
      <c r="G205" s="3" t="s">
        <v>235</v>
      </c>
      <c r="H205" s="3" t="s">
        <v>2066</v>
      </c>
      <c r="I205" s="3">
        <v>77121701</v>
      </c>
      <c r="J205" s="89" t="s">
        <v>2133</v>
      </c>
      <c r="K205" s="208">
        <v>42005</v>
      </c>
      <c r="L205" s="211">
        <v>8</v>
      </c>
      <c r="M205" s="93" t="s">
        <v>67</v>
      </c>
      <c r="N205" s="93" t="s">
        <v>2135</v>
      </c>
      <c r="O205" s="10">
        <v>0</v>
      </c>
      <c r="P205" s="10">
        <v>0</v>
      </c>
      <c r="Q205" s="34" t="s">
        <v>31</v>
      </c>
      <c r="R205" s="34" t="s">
        <v>31</v>
      </c>
      <c r="S205" s="4" t="s">
        <v>2068</v>
      </c>
      <c r="T205" s="10" t="s">
        <v>2136</v>
      </c>
      <c r="U205" s="4" t="s">
        <v>186</v>
      </c>
      <c r="V205" s="4" t="s">
        <v>186</v>
      </c>
    </row>
    <row r="206" spans="1:22" ht="75" customHeight="1" x14ac:dyDescent="0.2">
      <c r="A206" s="238">
        <v>205</v>
      </c>
      <c r="B206" s="206" t="s">
        <v>2062</v>
      </c>
      <c r="C206" s="206" t="s">
        <v>2063</v>
      </c>
      <c r="D206" s="206" t="s">
        <v>2096</v>
      </c>
      <c r="E206" s="206" t="s">
        <v>2097</v>
      </c>
      <c r="F206" s="206" t="s">
        <v>434</v>
      </c>
      <c r="G206" s="206" t="s">
        <v>235</v>
      </c>
      <c r="H206" s="206" t="s">
        <v>2066</v>
      </c>
      <c r="I206" s="4">
        <v>77121701</v>
      </c>
      <c r="J206" s="4" t="s">
        <v>2191</v>
      </c>
      <c r="K206" s="209">
        <v>42005</v>
      </c>
      <c r="L206" s="51">
        <v>11</v>
      </c>
      <c r="M206" s="206" t="s">
        <v>67</v>
      </c>
      <c r="N206" s="206" t="s">
        <v>1402</v>
      </c>
      <c r="O206" s="10">
        <v>38182100</v>
      </c>
      <c r="P206" s="10">
        <v>38182100</v>
      </c>
      <c r="Q206" s="34" t="s">
        <v>31</v>
      </c>
      <c r="R206" s="34" t="s">
        <v>31</v>
      </c>
      <c r="S206" s="4" t="s">
        <v>2068</v>
      </c>
      <c r="T206" s="10">
        <v>3471100</v>
      </c>
      <c r="U206" s="10" t="s">
        <v>411</v>
      </c>
      <c r="V206" s="4" t="s">
        <v>2401</v>
      </c>
    </row>
    <row r="207" spans="1:22" ht="75" customHeight="1" x14ac:dyDescent="0.2">
      <c r="A207" s="238">
        <v>206</v>
      </c>
      <c r="B207" s="4" t="s">
        <v>2062</v>
      </c>
      <c r="C207" s="206" t="s">
        <v>2063</v>
      </c>
      <c r="D207" s="4" t="s">
        <v>2096</v>
      </c>
      <c r="E207" s="4" t="s">
        <v>2097</v>
      </c>
      <c r="F207" s="4" t="s">
        <v>434</v>
      </c>
      <c r="G207" s="4" t="s">
        <v>235</v>
      </c>
      <c r="H207" s="4" t="s">
        <v>2066</v>
      </c>
      <c r="I207" s="4">
        <v>77121701</v>
      </c>
      <c r="J207" s="4" t="s">
        <v>2402</v>
      </c>
      <c r="K207" s="207">
        <v>42005</v>
      </c>
      <c r="L207" s="51">
        <v>11</v>
      </c>
      <c r="M207" s="4" t="s">
        <v>67</v>
      </c>
      <c r="N207" s="4" t="s">
        <v>1402</v>
      </c>
      <c r="O207" s="10">
        <v>65714000</v>
      </c>
      <c r="P207" s="10">
        <v>65714000</v>
      </c>
      <c r="Q207" s="34" t="s">
        <v>31</v>
      </c>
      <c r="R207" s="34" t="s">
        <v>31</v>
      </c>
      <c r="S207" s="4" t="s">
        <v>2068</v>
      </c>
      <c r="T207" s="10">
        <v>5974000</v>
      </c>
      <c r="U207" s="10" t="s">
        <v>411</v>
      </c>
      <c r="V207" s="4" t="s">
        <v>2403</v>
      </c>
    </row>
    <row r="208" spans="1:22" ht="75" customHeight="1" x14ac:dyDescent="0.2">
      <c r="A208" s="238">
        <v>207</v>
      </c>
      <c r="B208" s="206" t="s">
        <v>2062</v>
      </c>
      <c r="C208" s="206" t="s">
        <v>2063</v>
      </c>
      <c r="D208" s="4" t="s">
        <v>2096</v>
      </c>
      <c r="E208" s="4" t="s">
        <v>2097</v>
      </c>
      <c r="F208" s="4" t="s">
        <v>434</v>
      </c>
      <c r="G208" s="4" t="s">
        <v>235</v>
      </c>
      <c r="H208" s="4" t="s">
        <v>2066</v>
      </c>
      <c r="I208" s="4">
        <v>77121701</v>
      </c>
      <c r="J208" s="4" t="s">
        <v>2339</v>
      </c>
      <c r="K208" s="207">
        <v>42005</v>
      </c>
      <c r="L208" s="51">
        <v>10</v>
      </c>
      <c r="M208" s="4" t="s">
        <v>67</v>
      </c>
      <c r="N208" s="4" t="s">
        <v>1402</v>
      </c>
      <c r="O208" s="10">
        <v>15862000</v>
      </c>
      <c r="P208" s="10">
        <v>15862000</v>
      </c>
      <c r="Q208" s="34" t="s">
        <v>31</v>
      </c>
      <c r="R208" s="34" t="s">
        <v>31</v>
      </c>
      <c r="S208" s="4" t="s">
        <v>2068</v>
      </c>
      <c r="T208" s="10">
        <v>1586200</v>
      </c>
      <c r="U208" s="10" t="s">
        <v>411</v>
      </c>
      <c r="V208" s="4" t="s">
        <v>2404</v>
      </c>
    </row>
    <row r="209" spans="1:22" ht="75" customHeight="1" x14ac:dyDescent="0.2">
      <c r="A209" s="238">
        <v>208</v>
      </c>
      <c r="B209" s="206" t="s">
        <v>2062</v>
      </c>
      <c r="C209" s="206" t="s">
        <v>2063</v>
      </c>
      <c r="D209" s="4" t="s">
        <v>2096</v>
      </c>
      <c r="E209" s="4" t="s">
        <v>2097</v>
      </c>
      <c r="F209" s="4" t="s">
        <v>434</v>
      </c>
      <c r="G209" s="4" t="s">
        <v>235</v>
      </c>
      <c r="H209" s="4" t="s">
        <v>2066</v>
      </c>
      <c r="I209" s="4">
        <v>77121701</v>
      </c>
      <c r="J209" s="4" t="s">
        <v>2339</v>
      </c>
      <c r="K209" s="209">
        <v>42005</v>
      </c>
      <c r="L209" s="51">
        <v>11</v>
      </c>
      <c r="M209" s="4" t="s">
        <v>67</v>
      </c>
      <c r="N209" s="4" t="s">
        <v>1402</v>
      </c>
      <c r="O209" s="10">
        <v>17448200</v>
      </c>
      <c r="P209" s="10">
        <v>17448200</v>
      </c>
      <c r="Q209" s="34" t="s">
        <v>31</v>
      </c>
      <c r="R209" s="34" t="s">
        <v>31</v>
      </c>
      <c r="S209" s="4" t="s">
        <v>2068</v>
      </c>
      <c r="T209" s="10">
        <v>1586200</v>
      </c>
      <c r="U209" s="10" t="s">
        <v>411</v>
      </c>
      <c r="V209" s="4" t="s">
        <v>2405</v>
      </c>
    </row>
    <row r="210" spans="1:22" ht="75" customHeight="1" x14ac:dyDescent="0.2">
      <c r="A210" s="238">
        <v>209</v>
      </c>
      <c r="B210" s="89" t="s">
        <v>2062</v>
      </c>
      <c r="C210" s="206" t="s">
        <v>2063</v>
      </c>
      <c r="D210" s="4" t="s">
        <v>2096</v>
      </c>
      <c r="E210" s="4" t="s">
        <v>2097</v>
      </c>
      <c r="F210" s="4" t="s">
        <v>434</v>
      </c>
      <c r="G210" s="4" t="s">
        <v>235</v>
      </c>
      <c r="H210" s="4" t="s">
        <v>2066</v>
      </c>
      <c r="I210" s="4">
        <v>77121701</v>
      </c>
      <c r="J210" s="4" t="s">
        <v>2107</v>
      </c>
      <c r="K210" s="207">
        <v>42005</v>
      </c>
      <c r="L210" s="51">
        <v>10</v>
      </c>
      <c r="M210" s="4" t="s">
        <v>67</v>
      </c>
      <c r="N210" s="4" t="s">
        <v>1402</v>
      </c>
      <c r="O210" s="10">
        <v>15862000</v>
      </c>
      <c r="P210" s="10">
        <v>15862000</v>
      </c>
      <c r="Q210" s="34" t="s">
        <v>31</v>
      </c>
      <c r="R210" s="34" t="s">
        <v>31</v>
      </c>
      <c r="S210" s="4" t="s">
        <v>2068</v>
      </c>
      <c r="T210" s="10">
        <v>1586200</v>
      </c>
      <c r="U210" s="10" t="s">
        <v>411</v>
      </c>
      <c r="V210" s="4" t="s">
        <v>2406</v>
      </c>
    </row>
    <row r="211" spans="1:22" ht="75" customHeight="1" x14ac:dyDescent="0.2">
      <c r="A211" s="238">
        <v>210</v>
      </c>
      <c r="B211" s="225" t="s">
        <v>2062</v>
      </c>
      <c r="C211" s="206" t="s">
        <v>2063</v>
      </c>
      <c r="D211" s="4" t="s">
        <v>2096</v>
      </c>
      <c r="E211" s="4" t="s">
        <v>2097</v>
      </c>
      <c r="F211" s="4" t="s">
        <v>434</v>
      </c>
      <c r="G211" s="4" t="s">
        <v>235</v>
      </c>
      <c r="H211" s="4" t="s">
        <v>2066</v>
      </c>
      <c r="I211" s="4">
        <v>77121701</v>
      </c>
      <c r="J211" s="4" t="s">
        <v>2343</v>
      </c>
      <c r="K211" s="209">
        <v>42005</v>
      </c>
      <c r="L211" s="51">
        <v>11</v>
      </c>
      <c r="M211" s="4" t="s">
        <v>67</v>
      </c>
      <c r="N211" s="4" t="s">
        <v>1402</v>
      </c>
      <c r="O211" s="10">
        <v>71379000</v>
      </c>
      <c r="P211" s="10">
        <v>71379000</v>
      </c>
      <c r="Q211" s="34" t="s">
        <v>31</v>
      </c>
      <c r="R211" s="34" t="s">
        <v>31</v>
      </c>
      <c r="S211" s="4" t="s">
        <v>2068</v>
      </c>
      <c r="T211" s="10">
        <v>6489000</v>
      </c>
      <c r="U211" s="10" t="s">
        <v>411</v>
      </c>
      <c r="V211" s="4" t="s">
        <v>2407</v>
      </c>
    </row>
    <row r="212" spans="1:22" ht="75" customHeight="1" x14ac:dyDescent="0.2">
      <c r="A212" s="238">
        <v>211</v>
      </c>
      <c r="B212" s="206" t="s">
        <v>2062</v>
      </c>
      <c r="C212" s="206" t="s">
        <v>2063</v>
      </c>
      <c r="D212" s="4" t="s">
        <v>2096</v>
      </c>
      <c r="E212" s="4" t="s">
        <v>2097</v>
      </c>
      <c r="F212" s="4" t="s">
        <v>434</v>
      </c>
      <c r="G212" s="4" t="s">
        <v>235</v>
      </c>
      <c r="H212" s="4" t="s">
        <v>2066</v>
      </c>
      <c r="I212" s="4">
        <v>77121701</v>
      </c>
      <c r="J212" s="4" t="s">
        <v>2212</v>
      </c>
      <c r="K212" s="209">
        <v>42005</v>
      </c>
      <c r="L212" s="51">
        <v>10</v>
      </c>
      <c r="M212" s="4" t="s">
        <v>67</v>
      </c>
      <c r="N212" s="4" t="s">
        <v>1402</v>
      </c>
      <c r="O212" s="10">
        <v>39964000</v>
      </c>
      <c r="P212" s="10">
        <v>39964000</v>
      </c>
      <c r="Q212" s="34" t="s">
        <v>31</v>
      </c>
      <c r="R212" s="34" t="s">
        <v>31</v>
      </c>
      <c r="S212" s="4" t="s">
        <v>2068</v>
      </c>
      <c r="T212" s="10">
        <v>3996400</v>
      </c>
      <c r="U212" s="10" t="s">
        <v>411</v>
      </c>
      <c r="V212" s="4" t="s">
        <v>2408</v>
      </c>
    </row>
    <row r="213" spans="1:22" ht="75" customHeight="1" x14ac:dyDescent="0.2">
      <c r="A213" s="238">
        <v>212</v>
      </c>
      <c r="B213" s="206" t="s">
        <v>2062</v>
      </c>
      <c r="C213" s="206" t="s">
        <v>2063</v>
      </c>
      <c r="D213" s="4" t="s">
        <v>2096</v>
      </c>
      <c r="E213" s="4" t="s">
        <v>2097</v>
      </c>
      <c r="F213" s="4" t="s">
        <v>434</v>
      </c>
      <c r="G213" s="4" t="s">
        <v>235</v>
      </c>
      <c r="H213" s="4" t="s">
        <v>2066</v>
      </c>
      <c r="I213" s="4">
        <v>77121701</v>
      </c>
      <c r="J213" s="4" t="s">
        <v>2202</v>
      </c>
      <c r="K213" s="209">
        <v>42005</v>
      </c>
      <c r="L213" s="51">
        <v>8</v>
      </c>
      <c r="M213" s="4" t="s">
        <v>67</v>
      </c>
      <c r="N213" s="4" t="s">
        <v>1402</v>
      </c>
      <c r="O213" s="10">
        <v>18869600</v>
      </c>
      <c r="P213" s="10">
        <v>18869600</v>
      </c>
      <c r="Q213" s="34" t="s">
        <v>31</v>
      </c>
      <c r="R213" s="34" t="s">
        <v>31</v>
      </c>
      <c r="S213" s="4" t="s">
        <v>2068</v>
      </c>
      <c r="T213" s="10">
        <v>2358700</v>
      </c>
      <c r="U213" s="10" t="s">
        <v>411</v>
      </c>
      <c r="V213" s="4" t="s">
        <v>2409</v>
      </c>
    </row>
    <row r="214" spans="1:22" ht="75" customHeight="1" x14ac:dyDescent="0.2">
      <c r="A214" s="238">
        <v>213</v>
      </c>
      <c r="B214" s="206" t="s">
        <v>2062</v>
      </c>
      <c r="C214" s="206" t="s">
        <v>2063</v>
      </c>
      <c r="D214" s="4" t="s">
        <v>2096</v>
      </c>
      <c r="E214" s="4" t="s">
        <v>2097</v>
      </c>
      <c r="F214" s="4" t="s">
        <v>434</v>
      </c>
      <c r="G214" s="4" t="s">
        <v>235</v>
      </c>
      <c r="H214" s="4" t="s">
        <v>2066</v>
      </c>
      <c r="I214" s="4">
        <v>77121701</v>
      </c>
      <c r="J214" s="4" t="s">
        <v>2349</v>
      </c>
      <c r="K214" s="209">
        <v>42005</v>
      </c>
      <c r="L214" s="51">
        <v>10</v>
      </c>
      <c r="M214" s="4" t="s">
        <v>67</v>
      </c>
      <c r="N214" s="4" t="s">
        <v>1402</v>
      </c>
      <c r="O214" s="10">
        <v>27604000</v>
      </c>
      <c r="P214" s="10">
        <v>27604000</v>
      </c>
      <c r="Q214" s="34" t="s">
        <v>31</v>
      </c>
      <c r="R214" s="34" t="s">
        <v>31</v>
      </c>
      <c r="S214" s="4" t="s">
        <v>2068</v>
      </c>
      <c r="T214" s="10">
        <v>2760400</v>
      </c>
      <c r="U214" s="10" t="s">
        <v>411</v>
      </c>
      <c r="V214" s="4" t="s">
        <v>2410</v>
      </c>
    </row>
    <row r="215" spans="1:22" ht="75" customHeight="1" x14ac:dyDescent="0.2">
      <c r="A215" s="238">
        <v>214</v>
      </c>
      <c r="B215" s="206" t="s">
        <v>2062</v>
      </c>
      <c r="C215" s="206" t="s">
        <v>2063</v>
      </c>
      <c r="D215" s="4" t="s">
        <v>2096</v>
      </c>
      <c r="E215" s="4" t="s">
        <v>2097</v>
      </c>
      <c r="F215" s="4" t="s">
        <v>434</v>
      </c>
      <c r="G215" s="4" t="s">
        <v>235</v>
      </c>
      <c r="H215" s="4" t="s">
        <v>2066</v>
      </c>
      <c r="I215" s="4">
        <v>77121701</v>
      </c>
      <c r="J215" s="4" t="s">
        <v>2202</v>
      </c>
      <c r="K215" s="209">
        <v>42005</v>
      </c>
      <c r="L215" s="51">
        <v>8</v>
      </c>
      <c r="M215" s="4" t="s">
        <v>67</v>
      </c>
      <c r="N215" s="4" t="s">
        <v>1402</v>
      </c>
      <c r="O215" s="10">
        <v>18869600</v>
      </c>
      <c r="P215" s="10">
        <v>18869600</v>
      </c>
      <c r="Q215" s="34" t="s">
        <v>31</v>
      </c>
      <c r="R215" s="34" t="s">
        <v>31</v>
      </c>
      <c r="S215" s="4" t="s">
        <v>2068</v>
      </c>
      <c r="T215" s="10">
        <v>2358700</v>
      </c>
      <c r="U215" s="10" t="s">
        <v>411</v>
      </c>
      <c r="V215" s="4" t="s">
        <v>2411</v>
      </c>
    </row>
    <row r="216" spans="1:22" ht="75" customHeight="1" x14ac:dyDescent="0.2">
      <c r="A216" s="238">
        <v>215</v>
      </c>
      <c r="B216" s="206" t="s">
        <v>2062</v>
      </c>
      <c r="C216" s="206" t="s">
        <v>2063</v>
      </c>
      <c r="D216" s="4" t="s">
        <v>2096</v>
      </c>
      <c r="E216" s="4" t="s">
        <v>2097</v>
      </c>
      <c r="F216" s="4" t="s">
        <v>434</v>
      </c>
      <c r="G216" s="4" t="s">
        <v>235</v>
      </c>
      <c r="H216" s="4" t="s">
        <v>2066</v>
      </c>
      <c r="I216" s="4">
        <v>77121701</v>
      </c>
      <c r="J216" s="4" t="s">
        <v>2202</v>
      </c>
      <c r="K216" s="209">
        <v>42005</v>
      </c>
      <c r="L216" s="51">
        <v>7</v>
      </c>
      <c r="M216" s="206" t="s">
        <v>67</v>
      </c>
      <c r="N216" s="206" t="s">
        <v>1402</v>
      </c>
      <c r="O216" s="10">
        <v>16510900</v>
      </c>
      <c r="P216" s="10">
        <v>16510900</v>
      </c>
      <c r="Q216" s="34" t="s">
        <v>31</v>
      </c>
      <c r="R216" s="34" t="s">
        <v>31</v>
      </c>
      <c r="S216" s="4" t="s">
        <v>2068</v>
      </c>
      <c r="T216" s="10">
        <v>2358700</v>
      </c>
      <c r="U216" s="10" t="s">
        <v>411</v>
      </c>
      <c r="V216" s="4" t="s">
        <v>2412</v>
      </c>
    </row>
    <row r="217" spans="1:22" ht="75" customHeight="1" x14ac:dyDescent="0.2">
      <c r="A217" s="238">
        <v>216</v>
      </c>
      <c r="B217" s="206" t="s">
        <v>2062</v>
      </c>
      <c r="C217" s="206" t="s">
        <v>2063</v>
      </c>
      <c r="D217" s="206" t="s">
        <v>2096</v>
      </c>
      <c r="E217" s="206" t="s">
        <v>2097</v>
      </c>
      <c r="F217" s="206" t="s">
        <v>434</v>
      </c>
      <c r="G217" s="206" t="s">
        <v>235</v>
      </c>
      <c r="H217" s="206" t="s">
        <v>2066</v>
      </c>
      <c r="I217" s="4">
        <v>77121701</v>
      </c>
      <c r="J217" s="4" t="s">
        <v>2208</v>
      </c>
      <c r="K217" s="209">
        <v>42005</v>
      </c>
      <c r="L217" s="51">
        <v>10</v>
      </c>
      <c r="M217" s="206" t="s">
        <v>67</v>
      </c>
      <c r="N217" s="206" t="s">
        <v>1402</v>
      </c>
      <c r="O217" s="10">
        <v>34711000</v>
      </c>
      <c r="P217" s="10">
        <v>34711000</v>
      </c>
      <c r="Q217" s="34" t="s">
        <v>31</v>
      </c>
      <c r="R217" s="34" t="s">
        <v>31</v>
      </c>
      <c r="S217" s="4" t="s">
        <v>2068</v>
      </c>
      <c r="T217" s="10">
        <v>3471100</v>
      </c>
      <c r="U217" s="10" t="s">
        <v>411</v>
      </c>
      <c r="V217" s="4" t="s">
        <v>2413</v>
      </c>
    </row>
    <row r="218" spans="1:22" ht="75" customHeight="1" x14ac:dyDescent="0.2">
      <c r="A218" s="238">
        <v>217</v>
      </c>
      <c r="B218" s="206" t="s">
        <v>2062</v>
      </c>
      <c r="C218" s="206" t="s">
        <v>2063</v>
      </c>
      <c r="D218" s="206" t="s">
        <v>2096</v>
      </c>
      <c r="E218" s="206" t="s">
        <v>2097</v>
      </c>
      <c r="F218" s="206" t="s">
        <v>434</v>
      </c>
      <c r="G218" s="206" t="s">
        <v>235</v>
      </c>
      <c r="H218" s="206" t="s">
        <v>2066</v>
      </c>
      <c r="I218" s="4">
        <v>77121701</v>
      </c>
      <c r="J218" s="4" t="s">
        <v>2208</v>
      </c>
      <c r="K218" s="209">
        <v>42005</v>
      </c>
      <c r="L218" s="51">
        <v>10</v>
      </c>
      <c r="M218" s="206" t="s">
        <v>67</v>
      </c>
      <c r="N218" s="206" t="s">
        <v>1402</v>
      </c>
      <c r="O218" s="10">
        <v>34711000</v>
      </c>
      <c r="P218" s="10">
        <v>34711000</v>
      </c>
      <c r="Q218" s="34" t="s">
        <v>31</v>
      </c>
      <c r="R218" s="34" t="s">
        <v>31</v>
      </c>
      <c r="S218" s="4" t="s">
        <v>2068</v>
      </c>
      <c r="T218" s="10">
        <v>3471100</v>
      </c>
      <c r="U218" s="10" t="s">
        <v>411</v>
      </c>
      <c r="V218" s="4" t="s">
        <v>2414</v>
      </c>
    </row>
    <row r="219" spans="1:22" ht="75" customHeight="1" x14ac:dyDescent="0.2">
      <c r="A219" s="238">
        <v>218</v>
      </c>
      <c r="B219" s="206" t="s">
        <v>2062</v>
      </c>
      <c r="C219" s="206" t="s">
        <v>2063</v>
      </c>
      <c r="D219" s="206" t="s">
        <v>2096</v>
      </c>
      <c r="E219" s="206" t="s">
        <v>2097</v>
      </c>
      <c r="F219" s="206" t="s">
        <v>434</v>
      </c>
      <c r="G219" s="206" t="s">
        <v>235</v>
      </c>
      <c r="H219" s="206" t="s">
        <v>2066</v>
      </c>
      <c r="I219" s="4">
        <v>77121701</v>
      </c>
      <c r="J219" s="4" t="s">
        <v>2202</v>
      </c>
      <c r="K219" s="209">
        <v>42005</v>
      </c>
      <c r="L219" s="51">
        <v>10</v>
      </c>
      <c r="M219" s="206" t="s">
        <v>67</v>
      </c>
      <c r="N219" s="206" t="s">
        <v>1402</v>
      </c>
      <c r="O219" s="10">
        <v>23587000</v>
      </c>
      <c r="P219" s="10">
        <v>23587000</v>
      </c>
      <c r="Q219" s="34" t="s">
        <v>31</v>
      </c>
      <c r="R219" s="34" t="s">
        <v>31</v>
      </c>
      <c r="S219" s="4" t="s">
        <v>2068</v>
      </c>
      <c r="T219" s="10">
        <v>2358700</v>
      </c>
      <c r="U219" s="10" t="s">
        <v>411</v>
      </c>
      <c r="V219" s="4" t="s">
        <v>2415</v>
      </c>
    </row>
    <row r="220" spans="1:22" ht="75" customHeight="1" x14ac:dyDescent="0.2">
      <c r="A220" s="238">
        <v>219</v>
      </c>
      <c r="B220" s="206" t="s">
        <v>2062</v>
      </c>
      <c r="C220" s="206" t="s">
        <v>2063</v>
      </c>
      <c r="D220" s="4" t="s">
        <v>2096</v>
      </c>
      <c r="E220" s="4" t="s">
        <v>2097</v>
      </c>
      <c r="F220" s="4" t="s">
        <v>434</v>
      </c>
      <c r="G220" s="4" t="s">
        <v>235</v>
      </c>
      <c r="H220" s="4" t="s">
        <v>2066</v>
      </c>
      <c r="I220" s="4">
        <v>77121701</v>
      </c>
      <c r="J220" s="89" t="s">
        <v>2133</v>
      </c>
      <c r="K220" s="209">
        <v>42005</v>
      </c>
      <c r="L220" s="51">
        <v>11</v>
      </c>
      <c r="M220" s="4" t="s">
        <v>67</v>
      </c>
      <c r="N220" s="4" t="s">
        <v>2135</v>
      </c>
      <c r="O220" s="10">
        <v>0</v>
      </c>
      <c r="P220" s="10">
        <v>0</v>
      </c>
      <c r="Q220" s="34" t="s">
        <v>31</v>
      </c>
      <c r="R220" s="34" t="s">
        <v>31</v>
      </c>
      <c r="S220" s="4" t="s">
        <v>2068</v>
      </c>
      <c r="T220" s="10" t="s">
        <v>2136</v>
      </c>
      <c r="U220" s="4" t="s">
        <v>186</v>
      </c>
      <c r="V220" s="4" t="s">
        <v>186</v>
      </c>
    </row>
    <row r="221" spans="1:22" ht="75" customHeight="1" x14ac:dyDescent="0.2">
      <c r="A221" s="238">
        <v>220</v>
      </c>
      <c r="B221" s="206" t="s">
        <v>2062</v>
      </c>
      <c r="C221" s="206" t="s">
        <v>2063</v>
      </c>
      <c r="D221" s="4" t="s">
        <v>2096</v>
      </c>
      <c r="E221" s="4" t="s">
        <v>2097</v>
      </c>
      <c r="F221" s="4" t="s">
        <v>434</v>
      </c>
      <c r="G221" s="4" t="s">
        <v>235</v>
      </c>
      <c r="H221" s="4" t="s">
        <v>2066</v>
      </c>
      <c r="I221" s="4">
        <v>77121701</v>
      </c>
      <c r="J221" s="89" t="s">
        <v>2133</v>
      </c>
      <c r="K221" s="209">
        <v>42005</v>
      </c>
      <c r="L221" s="51">
        <v>10</v>
      </c>
      <c r="M221" s="4" t="s">
        <v>67</v>
      </c>
      <c r="N221" s="4" t="s">
        <v>2135</v>
      </c>
      <c r="O221" s="10">
        <v>0</v>
      </c>
      <c r="P221" s="10">
        <v>0</v>
      </c>
      <c r="Q221" s="34" t="s">
        <v>31</v>
      </c>
      <c r="R221" s="34" t="s">
        <v>31</v>
      </c>
      <c r="S221" s="4" t="s">
        <v>2068</v>
      </c>
      <c r="T221" s="10" t="s">
        <v>2136</v>
      </c>
      <c r="U221" s="4" t="s">
        <v>186</v>
      </c>
      <c r="V221" s="4" t="s">
        <v>186</v>
      </c>
    </row>
    <row r="222" spans="1:22" ht="75" customHeight="1" x14ac:dyDescent="0.2">
      <c r="A222" s="238">
        <v>221</v>
      </c>
      <c r="B222" s="206" t="s">
        <v>2062</v>
      </c>
      <c r="C222" s="206" t="s">
        <v>2063</v>
      </c>
      <c r="D222" s="4" t="s">
        <v>2096</v>
      </c>
      <c r="E222" s="4" t="s">
        <v>2097</v>
      </c>
      <c r="F222" s="4" t="s">
        <v>434</v>
      </c>
      <c r="G222" s="4" t="s">
        <v>235</v>
      </c>
      <c r="H222" s="4" t="s">
        <v>2066</v>
      </c>
      <c r="I222" s="4">
        <v>77121701</v>
      </c>
      <c r="J222" s="89" t="s">
        <v>2133</v>
      </c>
      <c r="K222" s="209">
        <v>42005</v>
      </c>
      <c r="L222" s="51">
        <v>8</v>
      </c>
      <c r="M222" s="4" t="s">
        <v>67</v>
      </c>
      <c r="N222" s="4" t="s">
        <v>2135</v>
      </c>
      <c r="O222" s="10">
        <v>0</v>
      </c>
      <c r="P222" s="10">
        <v>0</v>
      </c>
      <c r="Q222" s="34" t="s">
        <v>31</v>
      </c>
      <c r="R222" s="34" t="s">
        <v>31</v>
      </c>
      <c r="S222" s="4" t="s">
        <v>2068</v>
      </c>
      <c r="T222" s="10" t="s">
        <v>2136</v>
      </c>
      <c r="U222" s="4" t="s">
        <v>186</v>
      </c>
      <c r="V222" s="4" t="s">
        <v>186</v>
      </c>
    </row>
    <row r="223" spans="1:22" ht="75" customHeight="1" x14ac:dyDescent="0.2">
      <c r="A223" s="238">
        <v>222</v>
      </c>
      <c r="B223" s="206" t="s">
        <v>2062</v>
      </c>
      <c r="C223" s="206" t="s">
        <v>2063</v>
      </c>
      <c r="D223" s="4" t="s">
        <v>2096</v>
      </c>
      <c r="E223" s="4" t="s">
        <v>2097</v>
      </c>
      <c r="F223" s="4" t="s">
        <v>434</v>
      </c>
      <c r="G223" s="4" t="s">
        <v>235</v>
      </c>
      <c r="H223" s="4" t="s">
        <v>2066</v>
      </c>
      <c r="I223" s="4">
        <v>77121701</v>
      </c>
      <c r="J223" s="89" t="s">
        <v>2133</v>
      </c>
      <c r="K223" s="209">
        <v>42005</v>
      </c>
      <c r="L223" s="51">
        <v>8</v>
      </c>
      <c r="M223" s="4" t="s">
        <v>67</v>
      </c>
      <c r="N223" s="4" t="s">
        <v>2135</v>
      </c>
      <c r="O223" s="10">
        <v>0</v>
      </c>
      <c r="P223" s="10">
        <v>0</v>
      </c>
      <c r="Q223" s="34" t="s">
        <v>31</v>
      </c>
      <c r="R223" s="34" t="s">
        <v>31</v>
      </c>
      <c r="S223" s="4" t="s">
        <v>2068</v>
      </c>
      <c r="T223" s="10" t="s">
        <v>2136</v>
      </c>
      <c r="U223" s="4" t="s">
        <v>186</v>
      </c>
      <c r="V223" s="4" t="s">
        <v>186</v>
      </c>
    </row>
    <row r="224" spans="1:22" ht="75" customHeight="1" x14ac:dyDescent="0.2">
      <c r="A224" s="238">
        <v>223</v>
      </c>
      <c r="B224" s="206" t="s">
        <v>2062</v>
      </c>
      <c r="C224" s="206" t="s">
        <v>2063</v>
      </c>
      <c r="D224" s="4" t="s">
        <v>2096</v>
      </c>
      <c r="E224" s="4" t="s">
        <v>2097</v>
      </c>
      <c r="F224" s="4" t="s">
        <v>434</v>
      </c>
      <c r="G224" s="4" t="s">
        <v>235</v>
      </c>
      <c r="H224" s="4" t="s">
        <v>2066</v>
      </c>
      <c r="I224" s="4">
        <v>77121701</v>
      </c>
      <c r="J224" s="89" t="s">
        <v>2133</v>
      </c>
      <c r="K224" s="209">
        <v>42005</v>
      </c>
      <c r="L224" s="51">
        <v>8</v>
      </c>
      <c r="M224" s="4" t="s">
        <v>67</v>
      </c>
      <c r="N224" s="4" t="s">
        <v>2135</v>
      </c>
      <c r="O224" s="10">
        <v>0</v>
      </c>
      <c r="P224" s="10">
        <v>0</v>
      </c>
      <c r="Q224" s="34" t="s">
        <v>31</v>
      </c>
      <c r="R224" s="34" t="s">
        <v>31</v>
      </c>
      <c r="S224" s="4" t="s">
        <v>2068</v>
      </c>
      <c r="T224" s="10" t="s">
        <v>2136</v>
      </c>
      <c r="U224" s="4" t="s">
        <v>186</v>
      </c>
      <c r="V224" s="4" t="s">
        <v>186</v>
      </c>
    </row>
    <row r="225" spans="1:22" ht="75" customHeight="1" x14ac:dyDescent="0.2">
      <c r="A225" s="238">
        <v>224</v>
      </c>
      <c r="B225" s="206" t="s">
        <v>2062</v>
      </c>
      <c r="C225" s="206" t="s">
        <v>2063</v>
      </c>
      <c r="D225" s="4" t="s">
        <v>2096</v>
      </c>
      <c r="E225" s="4" t="s">
        <v>2097</v>
      </c>
      <c r="F225" s="4" t="s">
        <v>434</v>
      </c>
      <c r="G225" s="4" t="s">
        <v>235</v>
      </c>
      <c r="H225" s="4" t="s">
        <v>2066</v>
      </c>
      <c r="I225" s="4">
        <v>77121701</v>
      </c>
      <c r="J225" s="89" t="s">
        <v>2133</v>
      </c>
      <c r="K225" s="209">
        <v>42005</v>
      </c>
      <c r="L225" s="51">
        <v>8</v>
      </c>
      <c r="M225" s="4" t="s">
        <v>67</v>
      </c>
      <c r="N225" s="4" t="s">
        <v>2135</v>
      </c>
      <c r="O225" s="10">
        <v>0</v>
      </c>
      <c r="P225" s="10">
        <v>0</v>
      </c>
      <c r="Q225" s="34" t="s">
        <v>31</v>
      </c>
      <c r="R225" s="34" t="s">
        <v>31</v>
      </c>
      <c r="S225" s="4" t="s">
        <v>2068</v>
      </c>
      <c r="T225" s="10" t="s">
        <v>2136</v>
      </c>
      <c r="U225" s="4" t="s">
        <v>186</v>
      </c>
      <c r="V225" s="4" t="s">
        <v>186</v>
      </c>
    </row>
    <row r="226" spans="1:22" ht="75" customHeight="1" x14ac:dyDescent="0.2">
      <c r="A226" s="238">
        <v>225</v>
      </c>
      <c r="B226" s="4" t="s">
        <v>2062</v>
      </c>
      <c r="C226" s="206" t="s">
        <v>2063</v>
      </c>
      <c r="D226" s="4" t="s">
        <v>2096</v>
      </c>
      <c r="E226" s="4" t="s">
        <v>2097</v>
      </c>
      <c r="F226" s="4" t="s">
        <v>434</v>
      </c>
      <c r="G226" s="4" t="s">
        <v>235</v>
      </c>
      <c r="H226" s="4" t="s">
        <v>2066</v>
      </c>
      <c r="I226" s="4">
        <v>77121701</v>
      </c>
      <c r="J226" s="89" t="s">
        <v>2133</v>
      </c>
      <c r="K226" s="209">
        <v>42005</v>
      </c>
      <c r="L226" s="51">
        <v>11</v>
      </c>
      <c r="M226" s="4" t="s">
        <v>67</v>
      </c>
      <c r="N226" s="4" t="s">
        <v>2135</v>
      </c>
      <c r="O226" s="10">
        <v>0</v>
      </c>
      <c r="P226" s="10">
        <v>0</v>
      </c>
      <c r="Q226" s="34" t="s">
        <v>31</v>
      </c>
      <c r="R226" s="34" t="s">
        <v>31</v>
      </c>
      <c r="S226" s="4" t="s">
        <v>2068</v>
      </c>
      <c r="T226" s="10" t="s">
        <v>2136</v>
      </c>
      <c r="U226" s="4" t="s">
        <v>186</v>
      </c>
      <c r="V226" s="4" t="s">
        <v>186</v>
      </c>
    </row>
    <row r="227" spans="1:22" ht="75" customHeight="1" x14ac:dyDescent="0.2">
      <c r="A227" s="238">
        <v>226</v>
      </c>
      <c r="B227" s="4" t="s">
        <v>2062</v>
      </c>
      <c r="C227" s="206" t="s">
        <v>2063</v>
      </c>
      <c r="D227" s="4" t="s">
        <v>2096</v>
      </c>
      <c r="E227" s="4" t="s">
        <v>2097</v>
      </c>
      <c r="F227" s="4" t="s">
        <v>434</v>
      </c>
      <c r="G227" s="4" t="s">
        <v>235</v>
      </c>
      <c r="H227" s="4" t="s">
        <v>2066</v>
      </c>
      <c r="I227" s="4">
        <v>77121701</v>
      </c>
      <c r="J227" s="89" t="s">
        <v>2133</v>
      </c>
      <c r="K227" s="209">
        <v>42005</v>
      </c>
      <c r="L227" s="51">
        <v>11</v>
      </c>
      <c r="M227" s="4" t="s">
        <v>67</v>
      </c>
      <c r="N227" s="4" t="s">
        <v>2135</v>
      </c>
      <c r="O227" s="10">
        <v>0</v>
      </c>
      <c r="P227" s="10">
        <v>0</v>
      </c>
      <c r="Q227" s="34" t="s">
        <v>31</v>
      </c>
      <c r="R227" s="34" t="s">
        <v>31</v>
      </c>
      <c r="S227" s="4" t="s">
        <v>2068</v>
      </c>
      <c r="T227" s="10" t="s">
        <v>2136</v>
      </c>
      <c r="U227" s="4" t="s">
        <v>186</v>
      </c>
      <c r="V227" s="4" t="s">
        <v>186</v>
      </c>
    </row>
    <row r="228" spans="1:22" ht="75" customHeight="1" x14ac:dyDescent="0.2">
      <c r="A228" s="238">
        <v>227</v>
      </c>
      <c r="B228" s="4" t="s">
        <v>2062</v>
      </c>
      <c r="C228" s="206" t="s">
        <v>2063</v>
      </c>
      <c r="D228" s="108" t="s">
        <v>2096</v>
      </c>
      <c r="E228" s="108" t="s">
        <v>2097</v>
      </c>
      <c r="F228" s="108" t="s">
        <v>434</v>
      </c>
      <c r="G228" s="108" t="s">
        <v>235</v>
      </c>
      <c r="H228" s="108" t="s">
        <v>2066</v>
      </c>
      <c r="I228" s="108">
        <v>77121701</v>
      </c>
      <c r="J228" s="89" t="s">
        <v>2133</v>
      </c>
      <c r="K228" s="226">
        <v>42005</v>
      </c>
      <c r="L228" s="216">
        <v>7</v>
      </c>
      <c r="M228" s="108" t="s">
        <v>67</v>
      </c>
      <c r="N228" s="108" t="s">
        <v>2135</v>
      </c>
      <c r="O228" s="10">
        <v>0</v>
      </c>
      <c r="P228" s="10">
        <v>0</v>
      </c>
      <c r="Q228" s="34" t="s">
        <v>31</v>
      </c>
      <c r="R228" s="34" t="s">
        <v>31</v>
      </c>
      <c r="S228" s="4" t="s">
        <v>2068</v>
      </c>
      <c r="T228" s="10" t="s">
        <v>2136</v>
      </c>
      <c r="U228" s="4" t="s">
        <v>186</v>
      </c>
      <c r="V228" s="4" t="s">
        <v>186</v>
      </c>
    </row>
    <row r="229" spans="1:22" ht="75" customHeight="1" x14ac:dyDescent="0.2">
      <c r="A229" s="238">
        <v>228</v>
      </c>
      <c r="B229" s="206" t="s">
        <v>2062</v>
      </c>
      <c r="C229" s="206" t="s">
        <v>2063</v>
      </c>
      <c r="D229" s="206" t="s">
        <v>2096</v>
      </c>
      <c r="E229" s="206" t="s">
        <v>2097</v>
      </c>
      <c r="F229" s="206" t="s">
        <v>434</v>
      </c>
      <c r="G229" s="206" t="s">
        <v>235</v>
      </c>
      <c r="H229" s="206" t="s">
        <v>2066</v>
      </c>
      <c r="I229" s="4">
        <v>77121701</v>
      </c>
      <c r="J229" s="4" t="s">
        <v>2212</v>
      </c>
      <c r="K229" s="209">
        <v>42005</v>
      </c>
      <c r="L229" s="51">
        <v>10</v>
      </c>
      <c r="M229" s="206" t="s">
        <v>67</v>
      </c>
      <c r="N229" s="206" t="s">
        <v>1402</v>
      </c>
      <c r="O229" s="10">
        <v>39964000</v>
      </c>
      <c r="P229" s="10">
        <v>39964000</v>
      </c>
      <c r="Q229" s="34" t="s">
        <v>31</v>
      </c>
      <c r="R229" s="34" t="s">
        <v>31</v>
      </c>
      <c r="S229" s="4" t="s">
        <v>2068</v>
      </c>
      <c r="T229" s="10">
        <v>3996400</v>
      </c>
      <c r="U229" s="10" t="s">
        <v>411</v>
      </c>
      <c r="V229" s="4" t="s">
        <v>2416</v>
      </c>
    </row>
    <row r="230" spans="1:22" ht="75" customHeight="1" x14ac:dyDescent="0.2">
      <c r="A230" s="238">
        <v>229</v>
      </c>
      <c r="B230" s="206" t="s">
        <v>2062</v>
      </c>
      <c r="C230" s="206" t="s">
        <v>2063</v>
      </c>
      <c r="D230" s="4" t="s">
        <v>2096</v>
      </c>
      <c r="E230" s="4" t="s">
        <v>2097</v>
      </c>
      <c r="F230" s="4" t="s">
        <v>434</v>
      </c>
      <c r="G230" s="4" t="s">
        <v>235</v>
      </c>
      <c r="H230" s="4" t="s">
        <v>2066</v>
      </c>
      <c r="I230" s="4">
        <v>77121701</v>
      </c>
      <c r="J230" s="4" t="s">
        <v>2216</v>
      </c>
      <c r="K230" s="209">
        <v>42005</v>
      </c>
      <c r="L230" s="51">
        <v>11</v>
      </c>
      <c r="M230" s="4" t="s">
        <v>67</v>
      </c>
      <c r="N230" s="4" t="s">
        <v>1402</v>
      </c>
      <c r="O230" s="10">
        <v>49738700</v>
      </c>
      <c r="P230" s="10">
        <v>49738700</v>
      </c>
      <c r="Q230" s="34" t="s">
        <v>31</v>
      </c>
      <c r="R230" s="34" t="s">
        <v>31</v>
      </c>
      <c r="S230" s="4" t="s">
        <v>2068</v>
      </c>
      <c r="T230" s="10">
        <v>4521700</v>
      </c>
      <c r="U230" s="10" t="s">
        <v>411</v>
      </c>
      <c r="V230" s="4" t="s">
        <v>2417</v>
      </c>
    </row>
    <row r="231" spans="1:22" ht="75" customHeight="1" x14ac:dyDescent="0.2">
      <c r="A231" s="238">
        <v>230</v>
      </c>
      <c r="B231" s="4" t="s">
        <v>2062</v>
      </c>
      <c r="C231" s="206" t="s">
        <v>2063</v>
      </c>
      <c r="D231" s="4" t="s">
        <v>2064</v>
      </c>
      <c r="E231" s="4" t="s">
        <v>2065</v>
      </c>
      <c r="F231" s="4" t="s">
        <v>434</v>
      </c>
      <c r="G231" s="4" t="s">
        <v>235</v>
      </c>
      <c r="H231" s="4" t="s">
        <v>2066</v>
      </c>
      <c r="I231" s="230">
        <v>77121707</v>
      </c>
      <c r="J231" s="4" t="s">
        <v>2287</v>
      </c>
      <c r="K231" s="207">
        <v>42005</v>
      </c>
      <c r="L231" s="51" t="s">
        <v>2136</v>
      </c>
      <c r="M231" s="4" t="s">
        <v>67</v>
      </c>
      <c r="N231" s="4" t="s">
        <v>1402</v>
      </c>
      <c r="O231" s="10">
        <v>0</v>
      </c>
      <c r="P231" s="10">
        <v>0</v>
      </c>
      <c r="Q231" s="34" t="s">
        <v>31</v>
      </c>
      <c r="R231" s="34" t="s">
        <v>31</v>
      </c>
      <c r="S231" s="4" t="s">
        <v>2068</v>
      </c>
      <c r="T231" s="10">
        <v>0</v>
      </c>
      <c r="U231" s="4" t="s">
        <v>186</v>
      </c>
      <c r="V231" s="4" t="s">
        <v>186</v>
      </c>
    </row>
    <row r="232" spans="1:22" ht="75" customHeight="1" x14ac:dyDescent="0.2">
      <c r="A232" s="238">
        <v>231</v>
      </c>
      <c r="B232" s="4" t="s">
        <v>2062</v>
      </c>
      <c r="C232" s="206" t="s">
        <v>2063</v>
      </c>
      <c r="D232" s="4" t="s">
        <v>2096</v>
      </c>
      <c r="E232" s="4" t="s">
        <v>2184</v>
      </c>
      <c r="F232" s="4" t="s">
        <v>434</v>
      </c>
      <c r="G232" s="4" t="s">
        <v>235</v>
      </c>
      <c r="H232" s="4" t="s">
        <v>2066</v>
      </c>
      <c r="I232" s="230">
        <v>70171607</v>
      </c>
      <c r="J232" s="4" t="s">
        <v>2287</v>
      </c>
      <c r="K232" s="207">
        <v>42005</v>
      </c>
      <c r="L232" s="51" t="s">
        <v>2136</v>
      </c>
      <c r="M232" s="4" t="s">
        <v>67</v>
      </c>
      <c r="N232" s="4" t="s">
        <v>1402</v>
      </c>
      <c r="O232" s="10">
        <v>0</v>
      </c>
      <c r="P232" s="10">
        <v>0</v>
      </c>
      <c r="Q232" s="34" t="s">
        <v>31</v>
      </c>
      <c r="R232" s="34" t="s">
        <v>31</v>
      </c>
      <c r="S232" s="4" t="s">
        <v>2068</v>
      </c>
      <c r="T232" s="10">
        <v>0</v>
      </c>
      <c r="U232" s="4" t="s">
        <v>186</v>
      </c>
      <c r="V232" s="4" t="s">
        <v>186</v>
      </c>
    </row>
    <row r="233" spans="1:22" ht="75" customHeight="1" x14ac:dyDescent="0.2">
      <c r="A233" s="238">
        <v>232</v>
      </c>
      <c r="B233" s="4" t="s">
        <v>2062</v>
      </c>
      <c r="C233" s="206" t="s">
        <v>2063</v>
      </c>
      <c r="D233" s="4" t="s">
        <v>2096</v>
      </c>
      <c r="E233" s="4" t="s">
        <v>2184</v>
      </c>
      <c r="F233" s="4" t="s">
        <v>434</v>
      </c>
      <c r="G233" s="4" t="s">
        <v>235</v>
      </c>
      <c r="H233" s="4" t="s">
        <v>2066</v>
      </c>
      <c r="I233" s="4">
        <v>70171607</v>
      </c>
      <c r="J233" s="4" t="s">
        <v>2418</v>
      </c>
      <c r="K233" s="207">
        <v>42323</v>
      </c>
      <c r="L233" s="51">
        <v>3</v>
      </c>
      <c r="M233" s="4" t="s">
        <v>67</v>
      </c>
      <c r="N233" s="4" t="s">
        <v>2135</v>
      </c>
      <c r="O233" s="10">
        <v>8281200</v>
      </c>
      <c r="P233" s="10">
        <v>8281200</v>
      </c>
      <c r="Q233" s="34" t="s">
        <v>31</v>
      </c>
      <c r="R233" s="34" t="s">
        <v>31</v>
      </c>
      <c r="S233" s="4" t="s">
        <v>2068</v>
      </c>
      <c r="T233" s="10">
        <v>2760400</v>
      </c>
      <c r="U233" s="10" t="s">
        <v>411</v>
      </c>
      <c r="V233" s="4" t="s">
        <v>2419</v>
      </c>
    </row>
    <row r="234" spans="1:22" ht="75" customHeight="1" x14ac:dyDescent="0.2">
      <c r="A234" s="238">
        <v>233</v>
      </c>
      <c r="B234" s="4" t="s">
        <v>2062</v>
      </c>
      <c r="C234" s="206" t="s">
        <v>2063</v>
      </c>
      <c r="D234" s="4" t="s">
        <v>2096</v>
      </c>
      <c r="E234" s="4" t="s">
        <v>2148</v>
      </c>
      <c r="F234" s="4" t="s">
        <v>434</v>
      </c>
      <c r="G234" s="4" t="s">
        <v>235</v>
      </c>
      <c r="H234" s="4" t="s">
        <v>2066</v>
      </c>
      <c r="I234" s="228">
        <v>77101505</v>
      </c>
      <c r="J234" s="4" t="s">
        <v>2287</v>
      </c>
      <c r="K234" s="207">
        <v>42005</v>
      </c>
      <c r="L234" s="51" t="s">
        <v>2136</v>
      </c>
      <c r="M234" s="4" t="s">
        <v>67</v>
      </c>
      <c r="N234" s="4" t="s">
        <v>1402</v>
      </c>
      <c r="O234" s="10">
        <v>0</v>
      </c>
      <c r="P234" s="10">
        <v>0</v>
      </c>
      <c r="Q234" s="34" t="s">
        <v>31</v>
      </c>
      <c r="R234" s="34" t="s">
        <v>31</v>
      </c>
      <c r="S234" s="4" t="s">
        <v>2068</v>
      </c>
      <c r="T234" s="10">
        <v>0</v>
      </c>
      <c r="U234" s="4" t="s">
        <v>186</v>
      </c>
      <c r="V234" s="4" t="s">
        <v>186</v>
      </c>
    </row>
    <row r="235" spans="1:22" ht="75" customHeight="1" x14ac:dyDescent="0.2">
      <c r="A235" s="238">
        <v>234</v>
      </c>
      <c r="B235" s="89" t="s">
        <v>2062</v>
      </c>
      <c r="C235" s="206" t="s">
        <v>2063</v>
      </c>
      <c r="D235" s="4" t="s">
        <v>2096</v>
      </c>
      <c r="E235" s="4" t="s">
        <v>2145</v>
      </c>
      <c r="F235" s="4" t="s">
        <v>434</v>
      </c>
      <c r="G235" s="4" t="s">
        <v>235</v>
      </c>
      <c r="H235" s="4" t="s">
        <v>2066</v>
      </c>
      <c r="I235" s="228">
        <v>77101505</v>
      </c>
      <c r="J235" s="4" t="s">
        <v>2287</v>
      </c>
      <c r="K235" s="207">
        <v>42005</v>
      </c>
      <c r="L235" s="51" t="s">
        <v>2136</v>
      </c>
      <c r="M235" s="4" t="s">
        <v>67</v>
      </c>
      <c r="N235" s="4" t="s">
        <v>1402</v>
      </c>
      <c r="O235" s="10">
        <v>0</v>
      </c>
      <c r="P235" s="10">
        <v>0</v>
      </c>
      <c r="Q235" s="34" t="s">
        <v>31</v>
      </c>
      <c r="R235" s="34" t="s">
        <v>31</v>
      </c>
      <c r="S235" s="4" t="s">
        <v>2068</v>
      </c>
      <c r="T235" s="10">
        <v>0</v>
      </c>
      <c r="U235" s="4" t="s">
        <v>186</v>
      </c>
      <c r="V235" s="4" t="s">
        <v>186</v>
      </c>
    </row>
    <row r="236" spans="1:22" ht="75" customHeight="1" x14ac:dyDescent="0.2">
      <c r="A236" s="238">
        <v>235</v>
      </c>
      <c r="B236" s="89" t="s">
        <v>2062</v>
      </c>
      <c r="C236" s="206" t="s">
        <v>2063</v>
      </c>
      <c r="D236" s="108" t="s">
        <v>2096</v>
      </c>
      <c r="E236" s="108" t="s">
        <v>2145</v>
      </c>
      <c r="F236" s="108" t="s">
        <v>434</v>
      </c>
      <c r="G236" s="108" t="s">
        <v>235</v>
      </c>
      <c r="H236" s="108" t="s">
        <v>2066</v>
      </c>
      <c r="I236" s="235">
        <v>77101505</v>
      </c>
      <c r="J236" s="108" t="s">
        <v>2287</v>
      </c>
      <c r="K236" s="215">
        <v>42005</v>
      </c>
      <c r="L236" s="216" t="s">
        <v>2136</v>
      </c>
      <c r="M236" s="108" t="s">
        <v>67</v>
      </c>
      <c r="N236" s="108" t="s">
        <v>2135</v>
      </c>
      <c r="O236" s="10">
        <v>0</v>
      </c>
      <c r="P236" s="10">
        <v>0</v>
      </c>
      <c r="Q236" s="34" t="s">
        <v>31</v>
      </c>
      <c r="R236" s="34" t="s">
        <v>31</v>
      </c>
      <c r="S236" s="4" t="s">
        <v>2068</v>
      </c>
      <c r="T236" s="10">
        <v>0</v>
      </c>
      <c r="U236" s="4" t="s">
        <v>186</v>
      </c>
      <c r="V236" s="4" t="s">
        <v>186</v>
      </c>
    </row>
    <row r="237" spans="1:22" ht="75" customHeight="1" x14ac:dyDescent="0.2">
      <c r="A237" s="238">
        <v>236</v>
      </c>
      <c r="B237" s="206" t="s">
        <v>2062</v>
      </c>
      <c r="C237" s="206" t="s">
        <v>2063</v>
      </c>
      <c r="D237" s="4" t="s">
        <v>2137</v>
      </c>
      <c r="E237" s="4" t="s">
        <v>2138</v>
      </c>
      <c r="F237" s="89" t="s">
        <v>2130</v>
      </c>
      <c r="G237" s="89" t="s">
        <v>2131</v>
      </c>
      <c r="H237" s="89" t="s">
        <v>2132</v>
      </c>
      <c r="I237" s="4">
        <v>77121701</v>
      </c>
      <c r="J237" s="4" t="s">
        <v>2420</v>
      </c>
      <c r="K237" s="207">
        <v>42005</v>
      </c>
      <c r="L237" s="51"/>
      <c r="M237" s="4" t="s">
        <v>2421</v>
      </c>
      <c r="N237" s="4" t="s">
        <v>1402</v>
      </c>
      <c r="O237" s="10">
        <v>85024000</v>
      </c>
      <c r="P237" s="10">
        <v>85024000</v>
      </c>
      <c r="Q237" s="34" t="s">
        <v>31</v>
      </c>
      <c r="R237" s="34" t="s">
        <v>31</v>
      </c>
      <c r="S237" s="4" t="s">
        <v>2068</v>
      </c>
      <c r="T237" s="10">
        <v>85024000</v>
      </c>
      <c r="U237" s="4" t="s">
        <v>186</v>
      </c>
      <c r="V237" s="4" t="s">
        <v>186</v>
      </c>
    </row>
    <row r="238" spans="1:22" ht="75" customHeight="1" x14ac:dyDescent="0.2">
      <c r="A238" s="238">
        <v>237</v>
      </c>
      <c r="B238" s="206" t="s">
        <v>2062</v>
      </c>
      <c r="C238" s="206" t="s">
        <v>2063</v>
      </c>
      <c r="D238" s="4" t="s">
        <v>2096</v>
      </c>
      <c r="E238" s="4" t="s">
        <v>2097</v>
      </c>
      <c r="F238" s="4" t="s">
        <v>434</v>
      </c>
      <c r="G238" s="4" t="s">
        <v>235</v>
      </c>
      <c r="H238" s="4" t="s">
        <v>2066</v>
      </c>
      <c r="I238" s="4">
        <v>77121701</v>
      </c>
      <c r="J238" s="4" t="s">
        <v>2202</v>
      </c>
      <c r="K238" s="209">
        <v>42005</v>
      </c>
      <c r="L238" s="51">
        <v>8</v>
      </c>
      <c r="M238" s="4" t="s">
        <v>67</v>
      </c>
      <c r="N238" s="4" t="s">
        <v>1402</v>
      </c>
      <c r="O238" s="10">
        <v>18869600</v>
      </c>
      <c r="P238" s="10">
        <v>18869600</v>
      </c>
      <c r="Q238" s="34" t="s">
        <v>31</v>
      </c>
      <c r="R238" s="34" t="s">
        <v>31</v>
      </c>
      <c r="S238" s="4" t="s">
        <v>2068</v>
      </c>
      <c r="T238" s="10">
        <v>2358700</v>
      </c>
      <c r="U238" s="10" t="s">
        <v>411</v>
      </c>
      <c r="V238" s="4" t="s">
        <v>2422</v>
      </c>
    </row>
    <row r="239" spans="1:22" ht="75" customHeight="1" x14ac:dyDescent="0.2">
      <c r="A239" s="238">
        <v>238</v>
      </c>
      <c r="B239" s="206" t="s">
        <v>2062</v>
      </c>
      <c r="C239" s="206" t="s">
        <v>2063</v>
      </c>
      <c r="D239" s="4" t="s">
        <v>2096</v>
      </c>
      <c r="E239" s="4" t="s">
        <v>2097</v>
      </c>
      <c r="F239" s="4" t="s">
        <v>434</v>
      </c>
      <c r="G239" s="4" t="s">
        <v>235</v>
      </c>
      <c r="H239" s="4" t="s">
        <v>2066</v>
      </c>
      <c r="I239" s="4">
        <v>77121701</v>
      </c>
      <c r="J239" s="4" t="s">
        <v>2202</v>
      </c>
      <c r="K239" s="209">
        <v>42005</v>
      </c>
      <c r="L239" s="51">
        <v>8</v>
      </c>
      <c r="M239" s="4" t="s">
        <v>67</v>
      </c>
      <c r="N239" s="4" t="s">
        <v>1402</v>
      </c>
      <c r="O239" s="10">
        <v>18869600</v>
      </c>
      <c r="P239" s="10">
        <v>18869600</v>
      </c>
      <c r="Q239" s="34" t="s">
        <v>31</v>
      </c>
      <c r="R239" s="34" t="s">
        <v>31</v>
      </c>
      <c r="S239" s="4" t="s">
        <v>2068</v>
      </c>
      <c r="T239" s="10">
        <v>2358700</v>
      </c>
      <c r="U239" s="10" t="s">
        <v>411</v>
      </c>
      <c r="V239" s="4" t="s">
        <v>2423</v>
      </c>
    </row>
    <row r="240" spans="1:22" ht="75" customHeight="1" x14ac:dyDescent="0.2">
      <c r="A240" s="238">
        <v>239</v>
      </c>
      <c r="B240" s="4" t="s">
        <v>2062</v>
      </c>
      <c r="C240" s="206" t="s">
        <v>2063</v>
      </c>
      <c r="D240" s="4" t="s">
        <v>2096</v>
      </c>
      <c r="E240" s="4" t="s">
        <v>2184</v>
      </c>
      <c r="F240" s="4" t="s">
        <v>434</v>
      </c>
      <c r="G240" s="4" t="s">
        <v>235</v>
      </c>
      <c r="H240" s="4" t="s">
        <v>2066</v>
      </c>
      <c r="I240" s="230">
        <v>70171607</v>
      </c>
      <c r="J240" s="4" t="s">
        <v>2424</v>
      </c>
      <c r="K240" s="207">
        <v>42005</v>
      </c>
      <c r="L240" s="51">
        <v>3</v>
      </c>
      <c r="M240" s="4" t="s">
        <v>67</v>
      </c>
      <c r="N240" s="4" t="s">
        <v>2135</v>
      </c>
      <c r="O240" s="10">
        <v>10413300</v>
      </c>
      <c r="P240" s="10">
        <v>10413300</v>
      </c>
      <c r="Q240" s="34" t="s">
        <v>31</v>
      </c>
      <c r="R240" s="34" t="s">
        <v>31</v>
      </c>
      <c r="S240" s="4" t="s">
        <v>2068</v>
      </c>
      <c r="T240" s="10">
        <v>3471100</v>
      </c>
      <c r="U240" s="10" t="s">
        <v>411</v>
      </c>
      <c r="V240" s="4" t="s">
        <v>2186</v>
      </c>
    </row>
    <row r="241" spans="1:22" ht="75" customHeight="1" x14ac:dyDescent="0.2">
      <c r="A241" s="238">
        <v>240</v>
      </c>
      <c r="B241" s="4" t="s">
        <v>2062</v>
      </c>
      <c r="C241" s="206" t="s">
        <v>2063</v>
      </c>
      <c r="D241" s="4" t="s">
        <v>2096</v>
      </c>
      <c r="E241" s="4" t="s">
        <v>2184</v>
      </c>
      <c r="F241" s="4" t="s">
        <v>434</v>
      </c>
      <c r="G241" s="4" t="s">
        <v>235</v>
      </c>
      <c r="H241" s="4" t="s">
        <v>2066</v>
      </c>
      <c r="I241" s="230">
        <v>70171607</v>
      </c>
      <c r="J241" s="4" t="s">
        <v>2425</v>
      </c>
      <c r="K241" s="207">
        <v>42005</v>
      </c>
      <c r="L241" s="51">
        <v>3</v>
      </c>
      <c r="M241" s="4" t="s">
        <v>67</v>
      </c>
      <c r="N241" s="4" t="s">
        <v>2135</v>
      </c>
      <c r="O241" s="10">
        <v>9239100</v>
      </c>
      <c r="P241" s="10">
        <v>9239100</v>
      </c>
      <c r="Q241" s="34" t="s">
        <v>31</v>
      </c>
      <c r="R241" s="34" t="s">
        <v>31</v>
      </c>
      <c r="S241" s="4" t="s">
        <v>2068</v>
      </c>
      <c r="T241" s="10">
        <v>3079700</v>
      </c>
      <c r="U241" s="10" t="s">
        <v>411</v>
      </c>
      <c r="V241" s="4" t="s">
        <v>2296</v>
      </c>
    </row>
    <row r="242" spans="1:22" ht="75" customHeight="1" x14ac:dyDescent="0.2">
      <c r="A242" s="238">
        <v>241</v>
      </c>
      <c r="B242" s="4" t="s">
        <v>2062</v>
      </c>
      <c r="C242" s="206" t="s">
        <v>2063</v>
      </c>
      <c r="D242" s="4" t="s">
        <v>2096</v>
      </c>
      <c r="E242" s="4" t="s">
        <v>2184</v>
      </c>
      <c r="F242" s="4" t="s">
        <v>434</v>
      </c>
      <c r="G242" s="4" t="s">
        <v>235</v>
      </c>
      <c r="H242" s="4" t="s">
        <v>2066</v>
      </c>
      <c r="I242" s="230">
        <v>70171607</v>
      </c>
      <c r="J242" s="4" t="s">
        <v>2133</v>
      </c>
      <c r="K242" s="207">
        <v>42005</v>
      </c>
      <c r="L242" s="51">
        <v>3</v>
      </c>
      <c r="M242" s="4" t="s">
        <v>67</v>
      </c>
      <c r="N242" s="4" t="s">
        <v>2135</v>
      </c>
      <c r="O242" s="10">
        <v>0</v>
      </c>
      <c r="P242" s="10">
        <v>0</v>
      </c>
      <c r="Q242" s="34" t="s">
        <v>31</v>
      </c>
      <c r="R242" s="34" t="s">
        <v>31</v>
      </c>
      <c r="S242" s="4" t="s">
        <v>2068</v>
      </c>
      <c r="T242" s="10" t="s">
        <v>2136</v>
      </c>
      <c r="U242" s="4" t="s">
        <v>186</v>
      </c>
      <c r="V242" s="4" t="s">
        <v>186</v>
      </c>
    </row>
    <row r="243" spans="1:22" ht="75" customHeight="1" x14ac:dyDescent="0.2">
      <c r="A243" s="238">
        <v>242</v>
      </c>
      <c r="B243" s="4" t="s">
        <v>2062</v>
      </c>
      <c r="C243" s="206" t="s">
        <v>2063</v>
      </c>
      <c r="D243" s="4" t="s">
        <v>2096</v>
      </c>
      <c r="E243" s="4" t="s">
        <v>2145</v>
      </c>
      <c r="F243" s="4" t="s">
        <v>434</v>
      </c>
      <c r="G243" s="4" t="s">
        <v>235</v>
      </c>
      <c r="H243" s="4" t="s">
        <v>2066</v>
      </c>
      <c r="I243" s="228">
        <v>77101505</v>
      </c>
      <c r="J243" s="4" t="s">
        <v>2426</v>
      </c>
      <c r="K243" s="207">
        <v>42005</v>
      </c>
      <c r="L243" s="51">
        <v>3</v>
      </c>
      <c r="M243" s="4" t="s">
        <v>67</v>
      </c>
      <c r="N243" s="4" t="s">
        <v>2135</v>
      </c>
      <c r="O243" s="10">
        <v>7076100</v>
      </c>
      <c r="P243" s="10">
        <v>7076100</v>
      </c>
      <c r="Q243" s="34" t="s">
        <v>31</v>
      </c>
      <c r="R243" s="34" t="s">
        <v>31</v>
      </c>
      <c r="S243" s="4" t="s">
        <v>2068</v>
      </c>
      <c r="T243" s="10">
        <v>2358700</v>
      </c>
      <c r="U243" s="10" t="s">
        <v>411</v>
      </c>
      <c r="V243" s="4" t="s">
        <v>2300</v>
      </c>
    </row>
    <row r="244" spans="1:22" ht="75" customHeight="1" x14ac:dyDescent="0.2">
      <c r="A244" s="238">
        <v>243</v>
      </c>
      <c r="B244" s="4" t="s">
        <v>2062</v>
      </c>
      <c r="C244" s="206" t="s">
        <v>2063</v>
      </c>
      <c r="D244" s="4" t="s">
        <v>2096</v>
      </c>
      <c r="E244" s="4" t="s">
        <v>2145</v>
      </c>
      <c r="F244" s="4" t="s">
        <v>434</v>
      </c>
      <c r="G244" s="4" t="s">
        <v>235</v>
      </c>
      <c r="H244" s="4" t="s">
        <v>2066</v>
      </c>
      <c r="I244" s="228">
        <v>77101505</v>
      </c>
      <c r="J244" s="4" t="s">
        <v>2427</v>
      </c>
      <c r="K244" s="207">
        <v>42005</v>
      </c>
      <c r="L244" s="51">
        <v>3</v>
      </c>
      <c r="M244" s="4" t="s">
        <v>67</v>
      </c>
      <c r="N244" s="4" t="s">
        <v>2135</v>
      </c>
      <c r="O244" s="10">
        <v>10413300</v>
      </c>
      <c r="P244" s="10">
        <v>10413300</v>
      </c>
      <c r="Q244" s="34" t="s">
        <v>31</v>
      </c>
      <c r="R244" s="34" t="s">
        <v>31</v>
      </c>
      <c r="S244" s="4" t="s">
        <v>2068</v>
      </c>
      <c r="T244" s="10">
        <v>3471100</v>
      </c>
      <c r="U244" s="10" t="s">
        <v>411</v>
      </c>
      <c r="V244" s="4" t="s">
        <v>2310</v>
      </c>
    </row>
    <row r="245" spans="1:22" ht="75" customHeight="1" x14ac:dyDescent="0.2">
      <c r="A245" s="238">
        <v>244</v>
      </c>
      <c r="B245" s="4" t="s">
        <v>2062</v>
      </c>
      <c r="C245" s="206" t="s">
        <v>2063</v>
      </c>
      <c r="D245" s="4" t="s">
        <v>2096</v>
      </c>
      <c r="E245" s="4" t="s">
        <v>2145</v>
      </c>
      <c r="F245" s="4" t="s">
        <v>434</v>
      </c>
      <c r="G245" s="4" t="s">
        <v>235</v>
      </c>
      <c r="H245" s="4" t="s">
        <v>2066</v>
      </c>
      <c r="I245" s="4">
        <v>77101505</v>
      </c>
      <c r="J245" s="4" t="s">
        <v>2428</v>
      </c>
      <c r="K245" s="207">
        <v>42005</v>
      </c>
      <c r="L245" s="51">
        <v>2.5</v>
      </c>
      <c r="M245" s="4" t="s">
        <v>67</v>
      </c>
      <c r="N245" s="4" t="s">
        <v>2135</v>
      </c>
      <c r="O245" s="10">
        <v>9991000</v>
      </c>
      <c r="P245" s="10">
        <v>9991000</v>
      </c>
      <c r="Q245" s="34" t="s">
        <v>31</v>
      </c>
      <c r="R245" s="34" t="s">
        <v>31</v>
      </c>
      <c r="S245" s="4" t="s">
        <v>2068</v>
      </c>
      <c r="T245" s="10">
        <v>3996400</v>
      </c>
      <c r="U245" s="10" t="s">
        <v>411</v>
      </c>
      <c r="V245" s="4" t="s">
        <v>2429</v>
      </c>
    </row>
    <row r="246" spans="1:22" ht="75" customHeight="1" x14ac:dyDescent="0.2">
      <c r="A246" s="238">
        <v>245</v>
      </c>
      <c r="B246" s="4" t="s">
        <v>2062</v>
      </c>
      <c r="C246" s="206" t="s">
        <v>2063</v>
      </c>
      <c r="D246" s="4" t="s">
        <v>2096</v>
      </c>
      <c r="E246" s="4" t="s">
        <v>2145</v>
      </c>
      <c r="F246" s="4" t="s">
        <v>434</v>
      </c>
      <c r="G246" s="4" t="s">
        <v>235</v>
      </c>
      <c r="H246" s="4" t="s">
        <v>2066</v>
      </c>
      <c r="I246" s="228">
        <v>77101505</v>
      </c>
      <c r="J246" s="4" t="s">
        <v>2430</v>
      </c>
      <c r="K246" s="207">
        <v>42005</v>
      </c>
      <c r="L246" s="51">
        <v>3</v>
      </c>
      <c r="M246" s="218" t="s">
        <v>67</v>
      </c>
      <c r="N246" s="218" t="s">
        <v>2135</v>
      </c>
      <c r="O246" s="10">
        <v>11989200</v>
      </c>
      <c r="P246" s="10">
        <v>11989200</v>
      </c>
      <c r="Q246" s="34" t="s">
        <v>31</v>
      </c>
      <c r="R246" s="34" t="s">
        <v>31</v>
      </c>
      <c r="S246" s="4" t="s">
        <v>2068</v>
      </c>
      <c r="T246" s="10">
        <v>3996400</v>
      </c>
      <c r="U246" s="10" t="s">
        <v>411</v>
      </c>
      <c r="V246" s="4" t="s">
        <v>2317</v>
      </c>
    </row>
    <row r="247" spans="1:22" ht="75" customHeight="1" x14ac:dyDescent="0.2">
      <c r="A247" s="238">
        <v>246</v>
      </c>
      <c r="B247" s="4" t="s">
        <v>2062</v>
      </c>
      <c r="C247" s="206" t="s">
        <v>2063</v>
      </c>
      <c r="D247" s="4" t="s">
        <v>2096</v>
      </c>
      <c r="E247" s="4" t="s">
        <v>2145</v>
      </c>
      <c r="F247" s="4" t="s">
        <v>434</v>
      </c>
      <c r="G247" s="4" t="s">
        <v>235</v>
      </c>
      <c r="H247" s="4" t="s">
        <v>2066</v>
      </c>
      <c r="I247" s="228">
        <v>77101505</v>
      </c>
      <c r="J247" s="4" t="s">
        <v>2431</v>
      </c>
      <c r="K247" s="207">
        <v>42005</v>
      </c>
      <c r="L247" s="51">
        <v>3</v>
      </c>
      <c r="M247" s="4" t="s">
        <v>67</v>
      </c>
      <c r="N247" s="4" t="s">
        <v>2135</v>
      </c>
      <c r="O247" s="10">
        <v>7632300</v>
      </c>
      <c r="P247" s="10">
        <v>7632300</v>
      </c>
      <c r="Q247" s="34" t="s">
        <v>31</v>
      </c>
      <c r="R247" s="34" t="s">
        <v>31</v>
      </c>
      <c r="S247" s="4" t="s">
        <v>2068</v>
      </c>
      <c r="T247" s="10">
        <v>2544100</v>
      </c>
      <c r="U247" s="10" t="s">
        <v>411</v>
      </c>
      <c r="V247" s="4" t="s">
        <v>2319</v>
      </c>
    </row>
    <row r="248" spans="1:22" ht="75" customHeight="1" x14ac:dyDescent="0.2">
      <c r="A248" s="238">
        <v>247</v>
      </c>
      <c r="B248" s="4" t="s">
        <v>2062</v>
      </c>
      <c r="C248" s="206" t="s">
        <v>2063</v>
      </c>
      <c r="D248" s="4" t="s">
        <v>2096</v>
      </c>
      <c r="E248" s="4" t="s">
        <v>2145</v>
      </c>
      <c r="F248" s="4" t="s">
        <v>434</v>
      </c>
      <c r="G248" s="4" t="s">
        <v>235</v>
      </c>
      <c r="H248" s="4" t="s">
        <v>2066</v>
      </c>
      <c r="I248" s="228">
        <v>77101505</v>
      </c>
      <c r="J248" s="4" t="s">
        <v>2432</v>
      </c>
      <c r="K248" s="207">
        <v>42005</v>
      </c>
      <c r="L248" s="51">
        <v>3</v>
      </c>
      <c r="M248" s="4" t="s">
        <v>67</v>
      </c>
      <c r="N248" s="4" t="s">
        <v>2135</v>
      </c>
      <c r="O248" s="10">
        <v>6056400</v>
      </c>
      <c r="P248" s="10">
        <v>6056400</v>
      </c>
      <c r="Q248" s="34" t="s">
        <v>31</v>
      </c>
      <c r="R248" s="34" t="s">
        <v>31</v>
      </c>
      <c r="S248" s="4" t="s">
        <v>2068</v>
      </c>
      <c r="T248" s="10">
        <v>2018800</v>
      </c>
      <c r="U248" s="10" t="s">
        <v>411</v>
      </c>
      <c r="V248" s="4" t="s">
        <v>2321</v>
      </c>
    </row>
    <row r="249" spans="1:22" ht="75" customHeight="1" x14ac:dyDescent="0.2">
      <c r="A249" s="238">
        <v>248</v>
      </c>
      <c r="B249" s="4" t="s">
        <v>2062</v>
      </c>
      <c r="C249" s="206" t="s">
        <v>2063</v>
      </c>
      <c r="D249" s="4" t="s">
        <v>2096</v>
      </c>
      <c r="E249" s="4" t="s">
        <v>2097</v>
      </c>
      <c r="F249" s="4" t="s">
        <v>434</v>
      </c>
      <c r="G249" s="4" t="s">
        <v>235</v>
      </c>
      <c r="H249" s="4" t="s">
        <v>2066</v>
      </c>
      <c r="I249" s="4">
        <v>77121701</v>
      </c>
      <c r="J249" s="4" t="s">
        <v>2433</v>
      </c>
      <c r="K249" s="207">
        <v>42005</v>
      </c>
      <c r="L249" s="51">
        <v>9</v>
      </c>
      <c r="M249" s="4" t="s">
        <v>67</v>
      </c>
      <c r="N249" s="4" t="s">
        <v>1402</v>
      </c>
      <c r="O249" s="10">
        <v>31239900</v>
      </c>
      <c r="P249" s="10">
        <v>31239900</v>
      </c>
      <c r="Q249" s="34" t="s">
        <v>31</v>
      </c>
      <c r="R249" s="34" t="s">
        <v>31</v>
      </c>
      <c r="S249" s="4" t="s">
        <v>2068</v>
      </c>
      <c r="T249" s="10">
        <v>3471100</v>
      </c>
      <c r="U249" s="10" t="s">
        <v>411</v>
      </c>
      <c r="V249" s="4" t="s">
        <v>2434</v>
      </c>
    </row>
    <row r="250" spans="1:22" ht="75" customHeight="1" x14ac:dyDescent="0.2">
      <c r="A250" s="238">
        <v>249</v>
      </c>
      <c r="B250" s="206" t="s">
        <v>2062</v>
      </c>
      <c r="C250" s="206" t="s">
        <v>2063</v>
      </c>
      <c r="D250" s="4" t="s">
        <v>2096</v>
      </c>
      <c r="E250" s="4" t="s">
        <v>2097</v>
      </c>
      <c r="F250" s="4" t="s">
        <v>434</v>
      </c>
      <c r="G250" s="4" t="s">
        <v>235</v>
      </c>
      <c r="H250" s="4" t="s">
        <v>2066</v>
      </c>
      <c r="I250" s="4">
        <v>77121701</v>
      </c>
      <c r="J250" s="4" t="s">
        <v>2287</v>
      </c>
      <c r="K250" s="209">
        <v>42005</v>
      </c>
      <c r="L250" s="51"/>
      <c r="M250" s="4" t="s">
        <v>67</v>
      </c>
      <c r="N250" s="4" t="s">
        <v>1402</v>
      </c>
      <c r="O250" s="10">
        <v>18929457</v>
      </c>
      <c r="P250" s="10">
        <v>18929457</v>
      </c>
      <c r="Q250" s="34" t="s">
        <v>31</v>
      </c>
      <c r="R250" s="34" t="s">
        <v>31</v>
      </c>
      <c r="S250" s="4" t="s">
        <v>2068</v>
      </c>
      <c r="T250" s="10">
        <f>7808056+2000000</f>
        <v>9808056</v>
      </c>
      <c r="U250" s="4" t="s">
        <v>186</v>
      </c>
      <c r="V250" s="4" t="s">
        <v>186</v>
      </c>
    </row>
    <row r="251" spans="1:22" ht="75" customHeight="1" x14ac:dyDescent="0.2">
      <c r="A251" s="238">
        <v>250</v>
      </c>
      <c r="B251" s="4" t="s">
        <v>2062</v>
      </c>
      <c r="C251" s="206" t="s">
        <v>2063</v>
      </c>
      <c r="D251" s="4" t="s">
        <v>2096</v>
      </c>
      <c r="E251" s="4" t="s">
        <v>2097</v>
      </c>
      <c r="F251" s="4" t="s">
        <v>434</v>
      </c>
      <c r="G251" s="4" t="s">
        <v>235</v>
      </c>
      <c r="H251" s="4" t="s">
        <v>2066</v>
      </c>
      <c r="I251" s="4">
        <v>77121701</v>
      </c>
      <c r="J251" s="4" t="s">
        <v>2435</v>
      </c>
      <c r="K251" s="207">
        <v>42262</v>
      </c>
      <c r="L251" s="51">
        <v>3</v>
      </c>
      <c r="M251" s="4" t="s">
        <v>67</v>
      </c>
      <c r="N251" s="4" t="s">
        <v>2135</v>
      </c>
      <c r="O251" s="10">
        <v>7076100</v>
      </c>
      <c r="P251" s="10">
        <v>7076100</v>
      </c>
      <c r="Q251" s="34" t="s">
        <v>31</v>
      </c>
      <c r="R251" s="34" t="s">
        <v>31</v>
      </c>
      <c r="S251" s="4" t="s">
        <v>2068</v>
      </c>
      <c r="T251" s="10">
        <v>2358700</v>
      </c>
      <c r="U251" s="10" t="s">
        <v>411</v>
      </c>
      <c r="V251" s="4" t="s">
        <v>2352</v>
      </c>
    </row>
    <row r="252" spans="1:22" ht="75" customHeight="1" x14ac:dyDescent="0.2">
      <c r="A252" s="238">
        <v>251</v>
      </c>
      <c r="B252" s="206" t="s">
        <v>2062</v>
      </c>
      <c r="C252" s="206" t="s">
        <v>2063</v>
      </c>
      <c r="D252" s="4" t="s">
        <v>2137</v>
      </c>
      <c r="E252" s="4" t="s">
        <v>2138</v>
      </c>
      <c r="F252" s="4" t="s">
        <v>434</v>
      </c>
      <c r="G252" s="4" t="s">
        <v>235</v>
      </c>
      <c r="H252" s="4" t="s">
        <v>2066</v>
      </c>
      <c r="I252" s="4">
        <v>77121606</v>
      </c>
      <c r="J252" s="4" t="s">
        <v>2287</v>
      </c>
      <c r="K252" s="209">
        <v>42005</v>
      </c>
      <c r="L252" s="51" t="s">
        <v>2136</v>
      </c>
      <c r="M252" s="4" t="s">
        <v>67</v>
      </c>
      <c r="N252" s="4" t="s">
        <v>1402</v>
      </c>
      <c r="O252" s="10">
        <v>0</v>
      </c>
      <c r="P252" s="10">
        <v>0</v>
      </c>
      <c r="Q252" s="34" t="s">
        <v>31</v>
      </c>
      <c r="R252" s="34" t="s">
        <v>31</v>
      </c>
      <c r="S252" s="4" t="s">
        <v>2068</v>
      </c>
      <c r="T252" s="10">
        <v>0</v>
      </c>
      <c r="U252" s="4" t="s">
        <v>186</v>
      </c>
      <c r="V252" s="4" t="s">
        <v>186</v>
      </c>
    </row>
    <row r="253" spans="1:22" ht="75" customHeight="1" x14ac:dyDescent="0.2">
      <c r="A253" s="238">
        <v>252</v>
      </c>
      <c r="B253" s="206" t="s">
        <v>2062</v>
      </c>
      <c r="C253" s="206" t="s">
        <v>2063</v>
      </c>
      <c r="D253" s="4" t="s">
        <v>2096</v>
      </c>
      <c r="E253" s="4" t="s">
        <v>2097</v>
      </c>
      <c r="F253" s="4" t="s">
        <v>434</v>
      </c>
      <c r="G253" s="4" t="s">
        <v>235</v>
      </c>
      <c r="H253" s="4" t="s">
        <v>2066</v>
      </c>
      <c r="I253" s="4">
        <v>77121701</v>
      </c>
      <c r="J253" s="4" t="s">
        <v>2175</v>
      </c>
      <c r="K253" s="207">
        <v>42139</v>
      </c>
      <c r="L253" s="51">
        <v>7</v>
      </c>
      <c r="M253" s="4" t="s">
        <v>67</v>
      </c>
      <c r="N253" s="4" t="s">
        <v>1402</v>
      </c>
      <c r="O253" s="10">
        <v>19322800</v>
      </c>
      <c r="P253" s="10">
        <v>19322800</v>
      </c>
      <c r="Q253" s="34" t="s">
        <v>31</v>
      </c>
      <c r="R253" s="34" t="s">
        <v>31</v>
      </c>
      <c r="S253" s="4" t="s">
        <v>2068</v>
      </c>
      <c r="T253" s="10">
        <v>2760400</v>
      </c>
      <c r="U253" s="10" t="s">
        <v>411</v>
      </c>
      <c r="V253" s="4" t="s">
        <v>2436</v>
      </c>
    </row>
    <row r="254" spans="1:22" ht="75" customHeight="1" x14ac:dyDescent="0.2">
      <c r="A254" s="238">
        <v>253</v>
      </c>
      <c r="B254" s="206" t="s">
        <v>2062</v>
      </c>
      <c r="C254" s="206" t="s">
        <v>2063</v>
      </c>
      <c r="D254" s="4" t="s">
        <v>2096</v>
      </c>
      <c r="E254" s="4" t="s">
        <v>2097</v>
      </c>
      <c r="F254" s="4" t="s">
        <v>434</v>
      </c>
      <c r="G254" s="4" t="s">
        <v>235</v>
      </c>
      <c r="H254" s="4" t="s">
        <v>2066</v>
      </c>
      <c r="I254" s="4">
        <v>77121701</v>
      </c>
      <c r="J254" s="4" t="s">
        <v>2437</v>
      </c>
      <c r="K254" s="207">
        <v>42005</v>
      </c>
      <c r="L254" s="51">
        <v>1</v>
      </c>
      <c r="M254" s="4" t="s">
        <v>67</v>
      </c>
      <c r="N254" s="4" t="s">
        <v>1402</v>
      </c>
      <c r="O254" s="10">
        <v>2760400</v>
      </c>
      <c r="P254" s="10">
        <v>2760400</v>
      </c>
      <c r="Q254" s="34" t="s">
        <v>31</v>
      </c>
      <c r="R254" s="34" t="s">
        <v>31</v>
      </c>
      <c r="S254" s="4" t="s">
        <v>2068</v>
      </c>
      <c r="T254" s="10">
        <v>2760400</v>
      </c>
      <c r="U254" s="10" t="s">
        <v>411</v>
      </c>
      <c r="V254" s="4" t="s">
        <v>2189</v>
      </c>
    </row>
    <row r="255" spans="1:22" ht="75" customHeight="1" x14ac:dyDescent="0.2">
      <c r="A255" s="238">
        <v>254</v>
      </c>
      <c r="B255" s="206" t="s">
        <v>2062</v>
      </c>
      <c r="C255" s="206" t="s">
        <v>2063</v>
      </c>
      <c r="D255" s="4" t="s">
        <v>2096</v>
      </c>
      <c r="E255" s="4" t="s">
        <v>2097</v>
      </c>
      <c r="F255" s="4" t="s">
        <v>434</v>
      </c>
      <c r="G255" s="4" t="s">
        <v>235</v>
      </c>
      <c r="H255" s="4" t="s">
        <v>2066</v>
      </c>
      <c r="I255" s="4">
        <v>77121701</v>
      </c>
      <c r="J255" s="4" t="s">
        <v>2175</v>
      </c>
      <c r="K255" s="207">
        <v>42139</v>
      </c>
      <c r="L255" s="51">
        <v>7</v>
      </c>
      <c r="M255" s="4" t="s">
        <v>67</v>
      </c>
      <c r="N255" s="4" t="s">
        <v>1402</v>
      </c>
      <c r="O255" s="10">
        <v>19322800</v>
      </c>
      <c r="P255" s="10">
        <v>19322800</v>
      </c>
      <c r="Q255" s="34" t="s">
        <v>31</v>
      </c>
      <c r="R255" s="34" t="s">
        <v>31</v>
      </c>
      <c r="S255" s="4" t="s">
        <v>2068</v>
      </c>
      <c r="T255" s="10">
        <v>2760400</v>
      </c>
      <c r="U255" s="10" t="s">
        <v>411</v>
      </c>
      <c r="V255" s="4" t="s">
        <v>2438</v>
      </c>
    </row>
    <row r="256" spans="1:22" ht="75" customHeight="1" x14ac:dyDescent="0.2">
      <c r="A256" s="238">
        <v>255</v>
      </c>
      <c r="B256" s="206" t="s">
        <v>2062</v>
      </c>
      <c r="C256" s="206" t="s">
        <v>2063</v>
      </c>
      <c r="D256" s="4" t="s">
        <v>2096</v>
      </c>
      <c r="E256" s="4" t="s">
        <v>2097</v>
      </c>
      <c r="F256" s="4" t="s">
        <v>434</v>
      </c>
      <c r="G256" s="4" t="s">
        <v>235</v>
      </c>
      <c r="H256" s="4" t="s">
        <v>2066</v>
      </c>
      <c r="I256" s="4">
        <v>77121701</v>
      </c>
      <c r="J256" s="4" t="s">
        <v>2175</v>
      </c>
      <c r="K256" s="207">
        <v>42139</v>
      </c>
      <c r="L256" s="51">
        <v>7</v>
      </c>
      <c r="M256" s="4" t="s">
        <v>67</v>
      </c>
      <c r="N256" s="4" t="s">
        <v>1402</v>
      </c>
      <c r="O256" s="10">
        <v>19322800</v>
      </c>
      <c r="P256" s="10">
        <v>19322800</v>
      </c>
      <c r="Q256" s="34" t="s">
        <v>31</v>
      </c>
      <c r="R256" s="34" t="s">
        <v>31</v>
      </c>
      <c r="S256" s="4" t="s">
        <v>2068</v>
      </c>
      <c r="T256" s="10">
        <v>2760400</v>
      </c>
      <c r="U256" s="10" t="s">
        <v>411</v>
      </c>
      <c r="V256" s="4" t="s">
        <v>2439</v>
      </c>
    </row>
    <row r="257" spans="1:22" ht="75" customHeight="1" x14ac:dyDescent="0.2">
      <c r="A257" s="238">
        <v>256</v>
      </c>
      <c r="B257" s="206" t="s">
        <v>2062</v>
      </c>
      <c r="C257" s="206" t="s">
        <v>2063</v>
      </c>
      <c r="D257" s="4" t="s">
        <v>2096</v>
      </c>
      <c r="E257" s="4" t="s">
        <v>2097</v>
      </c>
      <c r="F257" s="4" t="s">
        <v>434</v>
      </c>
      <c r="G257" s="4" t="s">
        <v>235</v>
      </c>
      <c r="H257" s="4" t="s">
        <v>2066</v>
      </c>
      <c r="I257" s="4">
        <v>77121701</v>
      </c>
      <c r="J257" s="4" t="s">
        <v>2175</v>
      </c>
      <c r="K257" s="207">
        <v>42139</v>
      </c>
      <c r="L257" s="51">
        <v>7</v>
      </c>
      <c r="M257" s="4" t="s">
        <v>67</v>
      </c>
      <c r="N257" s="4" t="s">
        <v>1402</v>
      </c>
      <c r="O257" s="10">
        <v>19322800</v>
      </c>
      <c r="P257" s="10">
        <v>19322800</v>
      </c>
      <c r="Q257" s="34" t="s">
        <v>31</v>
      </c>
      <c r="R257" s="34" t="s">
        <v>31</v>
      </c>
      <c r="S257" s="4" t="s">
        <v>2068</v>
      </c>
      <c r="T257" s="10">
        <v>2760400</v>
      </c>
      <c r="U257" s="10" t="s">
        <v>411</v>
      </c>
      <c r="V257" s="4" t="s">
        <v>2440</v>
      </c>
    </row>
    <row r="258" spans="1:22" ht="75" customHeight="1" x14ac:dyDescent="0.2">
      <c r="A258" s="238">
        <v>257</v>
      </c>
      <c r="B258" s="206" t="s">
        <v>2062</v>
      </c>
      <c r="C258" s="206" t="s">
        <v>2063</v>
      </c>
      <c r="D258" s="4" t="s">
        <v>2096</v>
      </c>
      <c r="E258" s="4" t="s">
        <v>2097</v>
      </c>
      <c r="F258" s="4" t="s">
        <v>434</v>
      </c>
      <c r="G258" s="4" t="s">
        <v>235</v>
      </c>
      <c r="H258" s="4" t="s">
        <v>2066</v>
      </c>
      <c r="I258" s="4">
        <v>77121701</v>
      </c>
      <c r="J258" s="4" t="s">
        <v>2175</v>
      </c>
      <c r="K258" s="207">
        <v>42139</v>
      </c>
      <c r="L258" s="51">
        <v>7</v>
      </c>
      <c r="M258" s="4" t="s">
        <v>67</v>
      </c>
      <c r="N258" s="4" t="s">
        <v>1402</v>
      </c>
      <c r="O258" s="10">
        <v>19322800</v>
      </c>
      <c r="P258" s="10">
        <v>19322800</v>
      </c>
      <c r="Q258" s="34" t="s">
        <v>31</v>
      </c>
      <c r="R258" s="34" t="s">
        <v>31</v>
      </c>
      <c r="S258" s="4" t="s">
        <v>2068</v>
      </c>
      <c r="T258" s="10">
        <v>2760400</v>
      </c>
      <c r="U258" s="10" t="s">
        <v>411</v>
      </c>
      <c r="V258" s="4" t="s">
        <v>2441</v>
      </c>
    </row>
    <row r="259" spans="1:22" ht="75" customHeight="1" x14ac:dyDescent="0.2">
      <c r="A259" s="238">
        <v>258</v>
      </c>
      <c r="B259" s="206" t="s">
        <v>2062</v>
      </c>
      <c r="C259" s="206" t="s">
        <v>2063</v>
      </c>
      <c r="D259" s="4" t="s">
        <v>2096</v>
      </c>
      <c r="E259" s="4" t="s">
        <v>2097</v>
      </c>
      <c r="F259" s="4" t="s">
        <v>434</v>
      </c>
      <c r="G259" s="4" t="s">
        <v>235</v>
      </c>
      <c r="H259" s="4" t="s">
        <v>2066</v>
      </c>
      <c r="I259" s="4">
        <v>77121701</v>
      </c>
      <c r="J259" s="4" t="s">
        <v>2175</v>
      </c>
      <c r="K259" s="207">
        <v>42139</v>
      </c>
      <c r="L259" s="51">
        <v>7</v>
      </c>
      <c r="M259" s="4" t="s">
        <v>67</v>
      </c>
      <c r="N259" s="4" t="s">
        <v>1402</v>
      </c>
      <c r="O259" s="10">
        <v>19322800</v>
      </c>
      <c r="P259" s="10">
        <v>19322800</v>
      </c>
      <c r="Q259" s="34" t="s">
        <v>31</v>
      </c>
      <c r="R259" s="34" t="s">
        <v>31</v>
      </c>
      <c r="S259" s="4" t="s">
        <v>2068</v>
      </c>
      <c r="T259" s="10">
        <v>2760400</v>
      </c>
      <c r="U259" s="10" t="s">
        <v>411</v>
      </c>
      <c r="V259" s="4" t="s">
        <v>2442</v>
      </c>
    </row>
    <row r="260" spans="1:22" ht="75" customHeight="1" x14ac:dyDescent="0.2">
      <c r="A260" s="238">
        <v>259</v>
      </c>
      <c r="B260" s="206" t="s">
        <v>2062</v>
      </c>
      <c r="C260" s="206" t="s">
        <v>2063</v>
      </c>
      <c r="D260" s="4" t="s">
        <v>2096</v>
      </c>
      <c r="E260" s="4" t="s">
        <v>2097</v>
      </c>
      <c r="F260" s="4" t="s">
        <v>434</v>
      </c>
      <c r="G260" s="4" t="s">
        <v>235</v>
      </c>
      <c r="H260" s="4" t="s">
        <v>2066</v>
      </c>
      <c r="I260" s="4">
        <v>77121701</v>
      </c>
      <c r="J260" s="4" t="s">
        <v>2175</v>
      </c>
      <c r="K260" s="207">
        <v>42139</v>
      </c>
      <c r="L260" s="51">
        <v>7</v>
      </c>
      <c r="M260" s="4" t="s">
        <v>67</v>
      </c>
      <c r="N260" s="4" t="s">
        <v>1402</v>
      </c>
      <c r="O260" s="10">
        <v>19322800</v>
      </c>
      <c r="P260" s="10">
        <v>19322800</v>
      </c>
      <c r="Q260" s="34" t="s">
        <v>31</v>
      </c>
      <c r="R260" s="34" t="s">
        <v>31</v>
      </c>
      <c r="S260" s="4" t="s">
        <v>2068</v>
      </c>
      <c r="T260" s="10">
        <v>2760400</v>
      </c>
      <c r="U260" s="10" t="s">
        <v>411</v>
      </c>
      <c r="V260" s="4" t="s">
        <v>2443</v>
      </c>
    </row>
    <row r="261" spans="1:22" ht="75" customHeight="1" x14ac:dyDescent="0.2">
      <c r="A261" s="238">
        <v>260</v>
      </c>
      <c r="B261" s="206" t="s">
        <v>2062</v>
      </c>
      <c r="C261" s="206" t="s">
        <v>2063</v>
      </c>
      <c r="D261" s="4" t="s">
        <v>2096</v>
      </c>
      <c r="E261" s="4" t="s">
        <v>2097</v>
      </c>
      <c r="F261" s="4" t="s">
        <v>434</v>
      </c>
      <c r="G261" s="4" t="s">
        <v>235</v>
      </c>
      <c r="H261" s="4" t="s">
        <v>2066</v>
      </c>
      <c r="I261" s="4">
        <v>77121701</v>
      </c>
      <c r="J261" s="4" t="s">
        <v>2175</v>
      </c>
      <c r="K261" s="207">
        <v>42139</v>
      </c>
      <c r="L261" s="51">
        <v>7</v>
      </c>
      <c r="M261" s="4" t="s">
        <v>67</v>
      </c>
      <c r="N261" s="4" t="s">
        <v>1402</v>
      </c>
      <c r="O261" s="10">
        <v>19322800</v>
      </c>
      <c r="P261" s="10">
        <v>19322800</v>
      </c>
      <c r="Q261" s="34" t="s">
        <v>31</v>
      </c>
      <c r="R261" s="34" t="s">
        <v>31</v>
      </c>
      <c r="S261" s="4" t="s">
        <v>2068</v>
      </c>
      <c r="T261" s="10">
        <v>2760400</v>
      </c>
      <c r="U261" s="10" t="s">
        <v>411</v>
      </c>
      <c r="V261" s="4" t="s">
        <v>2444</v>
      </c>
    </row>
    <row r="262" spans="1:22" ht="75" customHeight="1" x14ac:dyDescent="0.2">
      <c r="A262" s="238">
        <v>261</v>
      </c>
      <c r="B262" s="206" t="s">
        <v>2062</v>
      </c>
      <c r="C262" s="206" t="s">
        <v>2063</v>
      </c>
      <c r="D262" s="4" t="s">
        <v>2096</v>
      </c>
      <c r="E262" s="4" t="s">
        <v>2097</v>
      </c>
      <c r="F262" s="4" t="s">
        <v>434</v>
      </c>
      <c r="G262" s="4" t="s">
        <v>235</v>
      </c>
      <c r="H262" s="4" t="s">
        <v>2066</v>
      </c>
      <c r="I262" s="4">
        <v>77121701</v>
      </c>
      <c r="J262" s="4" t="s">
        <v>2175</v>
      </c>
      <c r="K262" s="207">
        <v>42139</v>
      </c>
      <c r="L262" s="51">
        <v>7</v>
      </c>
      <c r="M262" s="4" t="s">
        <v>67</v>
      </c>
      <c r="N262" s="4" t="s">
        <v>1402</v>
      </c>
      <c r="O262" s="10">
        <v>19322800</v>
      </c>
      <c r="P262" s="10">
        <v>19322800</v>
      </c>
      <c r="Q262" s="34" t="s">
        <v>31</v>
      </c>
      <c r="R262" s="34" t="s">
        <v>31</v>
      </c>
      <c r="S262" s="4" t="s">
        <v>2068</v>
      </c>
      <c r="T262" s="10">
        <v>2760400</v>
      </c>
      <c r="U262" s="10" t="s">
        <v>411</v>
      </c>
      <c r="V262" s="4" t="s">
        <v>2445</v>
      </c>
    </row>
    <row r="263" spans="1:22" ht="75" customHeight="1" x14ac:dyDescent="0.2">
      <c r="A263" s="238">
        <v>262</v>
      </c>
      <c r="B263" s="206" t="s">
        <v>2062</v>
      </c>
      <c r="C263" s="206" t="s">
        <v>2063</v>
      </c>
      <c r="D263" s="4" t="s">
        <v>2096</v>
      </c>
      <c r="E263" s="4" t="s">
        <v>2097</v>
      </c>
      <c r="F263" s="4" t="s">
        <v>434</v>
      </c>
      <c r="G263" s="4" t="s">
        <v>235</v>
      </c>
      <c r="H263" s="4" t="s">
        <v>2066</v>
      </c>
      <c r="I263" s="4">
        <v>77121701</v>
      </c>
      <c r="J263" s="4" t="s">
        <v>2175</v>
      </c>
      <c r="K263" s="207">
        <v>42139</v>
      </c>
      <c r="L263" s="51">
        <v>7</v>
      </c>
      <c r="M263" s="4" t="s">
        <v>67</v>
      </c>
      <c r="N263" s="4" t="s">
        <v>1402</v>
      </c>
      <c r="O263" s="10">
        <v>19322800</v>
      </c>
      <c r="P263" s="10">
        <v>19322800</v>
      </c>
      <c r="Q263" s="34" t="s">
        <v>31</v>
      </c>
      <c r="R263" s="34" t="s">
        <v>31</v>
      </c>
      <c r="S263" s="4" t="s">
        <v>2068</v>
      </c>
      <c r="T263" s="10">
        <v>2760400</v>
      </c>
      <c r="U263" s="10" t="s">
        <v>411</v>
      </c>
      <c r="V263" s="4" t="s">
        <v>2446</v>
      </c>
    </row>
    <row r="264" spans="1:22" ht="75" customHeight="1" x14ac:dyDescent="0.2">
      <c r="A264" s="238">
        <v>263</v>
      </c>
      <c r="B264" s="206" t="s">
        <v>2062</v>
      </c>
      <c r="C264" s="206" t="s">
        <v>2063</v>
      </c>
      <c r="D264" s="4" t="s">
        <v>2096</v>
      </c>
      <c r="E264" s="4" t="s">
        <v>2097</v>
      </c>
      <c r="F264" s="4" t="s">
        <v>434</v>
      </c>
      <c r="G264" s="4" t="s">
        <v>235</v>
      </c>
      <c r="H264" s="4" t="s">
        <v>2066</v>
      </c>
      <c r="I264" s="4">
        <v>77121701</v>
      </c>
      <c r="J264" s="4" t="s">
        <v>2175</v>
      </c>
      <c r="K264" s="207">
        <v>42139</v>
      </c>
      <c r="L264" s="51">
        <v>7</v>
      </c>
      <c r="M264" s="4" t="s">
        <v>67</v>
      </c>
      <c r="N264" s="4" t="s">
        <v>1402</v>
      </c>
      <c r="O264" s="10">
        <v>19322800</v>
      </c>
      <c r="P264" s="10">
        <v>19322800</v>
      </c>
      <c r="Q264" s="34" t="s">
        <v>31</v>
      </c>
      <c r="R264" s="34" t="s">
        <v>31</v>
      </c>
      <c r="S264" s="4" t="s">
        <v>2068</v>
      </c>
      <c r="T264" s="10">
        <v>2760400</v>
      </c>
      <c r="U264" s="10" t="s">
        <v>411</v>
      </c>
      <c r="V264" s="4" t="s">
        <v>2447</v>
      </c>
    </row>
    <row r="265" spans="1:22" ht="75" customHeight="1" x14ac:dyDescent="0.2">
      <c r="A265" s="238">
        <v>264</v>
      </c>
      <c r="B265" s="206" t="s">
        <v>2062</v>
      </c>
      <c r="C265" s="206" t="s">
        <v>2063</v>
      </c>
      <c r="D265" s="4" t="s">
        <v>2096</v>
      </c>
      <c r="E265" s="4" t="s">
        <v>2097</v>
      </c>
      <c r="F265" s="4" t="s">
        <v>434</v>
      </c>
      <c r="G265" s="4" t="s">
        <v>235</v>
      </c>
      <c r="H265" s="4" t="s">
        <v>2066</v>
      </c>
      <c r="I265" s="4">
        <v>77121701</v>
      </c>
      <c r="J265" s="4" t="s">
        <v>2175</v>
      </c>
      <c r="K265" s="207">
        <v>42139</v>
      </c>
      <c r="L265" s="51">
        <v>7</v>
      </c>
      <c r="M265" s="4" t="s">
        <v>67</v>
      </c>
      <c r="N265" s="4" t="s">
        <v>1402</v>
      </c>
      <c r="O265" s="10">
        <v>19322800</v>
      </c>
      <c r="P265" s="10">
        <v>19322800</v>
      </c>
      <c r="Q265" s="34" t="s">
        <v>31</v>
      </c>
      <c r="R265" s="34" t="s">
        <v>31</v>
      </c>
      <c r="S265" s="4" t="s">
        <v>2068</v>
      </c>
      <c r="T265" s="10">
        <v>2760400</v>
      </c>
      <c r="U265" s="10" t="s">
        <v>411</v>
      </c>
      <c r="V265" s="4" t="s">
        <v>2448</v>
      </c>
    </row>
    <row r="266" spans="1:22" ht="75" customHeight="1" x14ac:dyDescent="0.2">
      <c r="A266" s="238">
        <v>265</v>
      </c>
      <c r="B266" s="206" t="s">
        <v>2062</v>
      </c>
      <c r="C266" s="206" t="s">
        <v>2063</v>
      </c>
      <c r="D266" s="4" t="s">
        <v>2096</v>
      </c>
      <c r="E266" s="4" t="s">
        <v>2097</v>
      </c>
      <c r="F266" s="4" t="s">
        <v>434</v>
      </c>
      <c r="G266" s="4" t="s">
        <v>235</v>
      </c>
      <c r="H266" s="4" t="s">
        <v>2066</v>
      </c>
      <c r="I266" s="4">
        <v>77121701</v>
      </c>
      <c r="J266" s="4" t="s">
        <v>2175</v>
      </c>
      <c r="K266" s="207">
        <v>42139</v>
      </c>
      <c r="L266" s="51">
        <v>7</v>
      </c>
      <c r="M266" s="4" t="s">
        <v>67</v>
      </c>
      <c r="N266" s="4" t="s">
        <v>1402</v>
      </c>
      <c r="O266" s="10">
        <v>19322800</v>
      </c>
      <c r="P266" s="10">
        <v>19322800</v>
      </c>
      <c r="Q266" s="34" t="s">
        <v>31</v>
      </c>
      <c r="R266" s="34" t="s">
        <v>31</v>
      </c>
      <c r="S266" s="4" t="s">
        <v>2068</v>
      </c>
      <c r="T266" s="10">
        <v>2760400</v>
      </c>
      <c r="U266" s="10" t="s">
        <v>411</v>
      </c>
      <c r="V266" s="4" t="s">
        <v>2449</v>
      </c>
    </row>
    <row r="267" spans="1:22" ht="75" customHeight="1" x14ac:dyDescent="0.2">
      <c r="A267" s="238">
        <v>266</v>
      </c>
      <c r="B267" s="206" t="s">
        <v>2062</v>
      </c>
      <c r="C267" s="206" t="s">
        <v>2063</v>
      </c>
      <c r="D267" s="4" t="s">
        <v>2096</v>
      </c>
      <c r="E267" s="4" t="s">
        <v>2097</v>
      </c>
      <c r="F267" s="4" t="s">
        <v>434</v>
      </c>
      <c r="G267" s="4" t="s">
        <v>235</v>
      </c>
      <c r="H267" s="4" t="s">
        <v>2066</v>
      </c>
      <c r="I267" s="4">
        <v>77121701</v>
      </c>
      <c r="J267" s="4" t="s">
        <v>2175</v>
      </c>
      <c r="K267" s="207">
        <v>42139</v>
      </c>
      <c r="L267" s="51">
        <v>7</v>
      </c>
      <c r="M267" s="4" t="s">
        <v>67</v>
      </c>
      <c r="N267" s="4" t="s">
        <v>1402</v>
      </c>
      <c r="O267" s="10">
        <v>19322800</v>
      </c>
      <c r="P267" s="10">
        <v>19322800</v>
      </c>
      <c r="Q267" s="34" t="s">
        <v>31</v>
      </c>
      <c r="R267" s="34" t="s">
        <v>31</v>
      </c>
      <c r="S267" s="4" t="s">
        <v>2068</v>
      </c>
      <c r="T267" s="10">
        <v>2760400</v>
      </c>
      <c r="U267" s="10" t="s">
        <v>411</v>
      </c>
      <c r="V267" s="4" t="s">
        <v>2450</v>
      </c>
    </row>
    <row r="268" spans="1:22" ht="75" customHeight="1" x14ac:dyDescent="0.2">
      <c r="A268" s="238">
        <v>267</v>
      </c>
      <c r="B268" s="206" t="s">
        <v>2062</v>
      </c>
      <c r="C268" s="206" t="s">
        <v>2063</v>
      </c>
      <c r="D268" s="4" t="s">
        <v>2096</v>
      </c>
      <c r="E268" s="4" t="s">
        <v>2097</v>
      </c>
      <c r="F268" s="4" t="s">
        <v>434</v>
      </c>
      <c r="G268" s="4" t="s">
        <v>235</v>
      </c>
      <c r="H268" s="4" t="s">
        <v>2066</v>
      </c>
      <c r="I268" s="4">
        <v>77121701</v>
      </c>
      <c r="J268" s="4" t="s">
        <v>2175</v>
      </c>
      <c r="K268" s="207">
        <v>42139</v>
      </c>
      <c r="L268" s="51">
        <v>7</v>
      </c>
      <c r="M268" s="4" t="s">
        <v>67</v>
      </c>
      <c r="N268" s="4" t="s">
        <v>1402</v>
      </c>
      <c r="O268" s="10">
        <v>19322800</v>
      </c>
      <c r="P268" s="10">
        <v>19322800</v>
      </c>
      <c r="Q268" s="34" t="s">
        <v>31</v>
      </c>
      <c r="R268" s="34" t="s">
        <v>31</v>
      </c>
      <c r="S268" s="4" t="s">
        <v>2068</v>
      </c>
      <c r="T268" s="10">
        <v>2760400</v>
      </c>
      <c r="U268" s="10" t="s">
        <v>411</v>
      </c>
      <c r="V268" s="4" t="s">
        <v>2451</v>
      </c>
    </row>
    <row r="269" spans="1:22" ht="75" customHeight="1" x14ac:dyDescent="0.2">
      <c r="A269" s="238">
        <v>268</v>
      </c>
      <c r="B269" s="4" t="s">
        <v>2062</v>
      </c>
      <c r="C269" s="206" t="s">
        <v>2063</v>
      </c>
      <c r="D269" s="4" t="s">
        <v>2096</v>
      </c>
      <c r="E269" s="4" t="s">
        <v>2097</v>
      </c>
      <c r="F269" s="4" t="s">
        <v>434</v>
      </c>
      <c r="G269" s="4" t="s">
        <v>235</v>
      </c>
      <c r="H269" s="4" t="s">
        <v>2066</v>
      </c>
      <c r="I269" s="4">
        <v>77121701</v>
      </c>
      <c r="J269" s="4" t="s">
        <v>2452</v>
      </c>
      <c r="K269" s="207">
        <v>42005</v>
      </c>
      <c r="L269" s="51">
        <v>1</v>
      </c>
      <c r="M269" s="4" t="s">
        <v>67</v>
      </c>
      <c r="N269" s="4" t="s">
        <v>1402</v>
      </c>
      <c r="O269" s="10">
        <v>3996400</v>
      </c>
      <c r="P269" s="10">
        <v>3996400</v>
      </c>
      <c r="Q269" s="34" t="s">
        <v>31</v>
      </c>
      <c r="R269" s="34" t="s">
        <v>31</v>
      </c>
      <c r="S269" s="4" t="s">
        <v>2068</v>
      </c>
      <c r="T269" s="10">
        <v>3996400</v>
      </c>
      <c r="U269" s="10" t="s">
        <v>411</v>
      </c>
      <c r="V269" s="4" t="s">
        <v>2453</v>
      </c>
    </row>
    <row r="270" spans="1:22" ht="75" customHeight="1" x14ac:dyDescent="0.2">
      <c r="A270" s="238">
        <v>269</v>
      </c>
      <c r="B270" s="206" t="s">
        <v>2062</v>
      </c>
      <c r="C270" s="206" t="s">
        <v>2063</v>
      </c>
      <c r="D270" s="4" t="s">
        <v>2096</v>
      </c>
      <c r="E270" s="4" t="s">
        <v>2097</v>
      </c>
      <c r="F270" s="4" t="s">
        <v>434</v>
      </c>
      <c r="G270" s="4" t="s">
        <v>235</v>
      </c>
      <c r="H270" s="4" t="s">
        <v>2066</v>
      </c>
      <c r="I270" s="4">
        <v>77121701</v>
      </c>
      <c r="J270" s="4" t="s">
        <v>2175</v>
      </c>
      <c r="K270" s="207">
        <v>42139</v>
      </c>
      <c r="L270" s="51">
        <v>7</v>
      </c>
      <c r="M270" s="4" t="s">
        <v>67</v>
      </c>
      <c r="N270" s="4" t="s">
        <v>1402</v>
      </c>
      <c r="O270" s="10">
        <v>0</v>
      </c>
      <c r="P270" s="10">
        <v>0</v>
      </c>
      <c r="Q270" s="34" t="s">
        <v>31</v>
      </c>
      <c r="R270" s="34" t="s">
        <v>31</v>
      </c>
      <c r="S270" s="4" t="s">
        <v>2068</v>
      </c>
      <c r="T270" s="10" t="s">
        <v>2136</v>
      </c>
      <c r="U270" s="10" t="s">
        <v>411</v>
      </c>
      <c r="V270" s="4" t="s">
        <v>2454</v>
      </c>
    </row>
    <row r="271" spans="1:22" ht="75" customHeight="1" x14ac:dyDescent="0.2">
      <c r="A271" s="238">
        <v>270</v>
      </c>
      <c r="B271" s="206" t="s">
        <v>2062</v>
      </c>
      <c r="C271" s="206" t="s">
        <v>2063</v>
      </c>
      <c r="D271" s="4" t="s">
        <v>2096</v>
      </c>
      <c r="E271" s="4" t="s">
        <v>2097</v>
      </c>
      <c r="F271" s="4" t="s">
        <v>434</v>
      </c>
      <c r="G271" s="4" t="s">
        <v>235</v>
      </c>
      <c r="H271" s="4" t="s">
        <v>2066</v>
      </c>
      <c r="I271" s="4">
        <v>77121701</v>
      </c>
      <c r="J271" s="4" t="s">
        <v>2175</v>
      </c>
      <c r="K271" s="207">
        <v>42139</v>
      </c>
      <c r="L271" s="51">
        <v>7</v>
      </c>
      <c r="M271" s="4" t="s">
        <v>67</v>
      </c>
      <c r="N271" s="4" t="s">
        <v>1402</v>
      </c>
      <c r="O271" s="10">
        <v>19322800</v>
      </c>
      <c r="P271" s="10">
        <v>19322800</v>
      </c>
      <c r="Q271" s="34" t="s">
        <v>31</v>
      </c>
      <c r="R271" s="34" t="s">
        <v>31</v>
      </c>
      <c r="S271" s="4" t="s">
        <v>2068</v>
      </c>
      <c r="T271" s="10">
        <v>2760400</v>
      </c>
      <c r="U271" s="10" t="s">
        <v>411</v>
      </c>
      <c r="V271" s="4" t="s">
        <v>2455</v>
      </c>
    </row>
    <row r="272" spans="1:22" ht="75" customHeight="1" x14ac:dyDescent="0.2">
      <c r="A272" s="238">
        <v>271</v>
      </c>
      <c r="B272" s="4" t="s">
        <v>2062</v>
      </c>
      <c r="C272" s="206" t="s">
        <v>2063</v>
      </c>
      <c r="D272" s="4" t="s">
        <v>2096</v>
      </c>
      <c r="E272" s="4" t="s">
        <v>2097</v>
      </c>
      <c r="F272" s="4" t="s">
        <v>434</v>
      </c>
      <c r="G272" s="4" t="s">
        <v>235</v>
      </c>
      <c r="H272" s="4" t="s">
        <v>2066</v>
      </c>
      <c r="I272" s="230">
        <v>80161500</v>
      </c>
      <c r="J272" s="4" t="s">
        <v>2456</v>
      </c>
      <c r="K272" s="207">
        <v>42005</v>
      </c>
      <c r="L272" s="4">
        <v>3</v>
      </c>
      <c r="M272" s="4" t="s">
        <v>67</v>
      </c>
      <c r="N272" s="4" t="s">
        <v>1402</v>
      </c>
      <c r="O272" s="10">
        <v>4758600</v>
      </c>
      <c r="P272" s="10">
        <v>4758600</v>
      </c>
      <c r="Q272" s="34" t="s">
        <v>31</v>
      </c>
      <c r="R272" s="34" t="s">
        <v>31</v>
      </c>
      <c r="S272" s="4" t="s">
        <v>2068</v>
      </c>
      <c r="T272" s="10">
        <v>1586200</v>
      </c>
      <c r="U272" s="10" t="s">
        <v>411</v>
      </c>
      <c r="V272" s="4" t="s">
        <v>2104</v>
      </c>
    </row>
    <row r="273" spans="1:22" ht="75" customHeight="1" x14ac:dyDescent="0.2">
      <c r="A273" s="238">
        <v>272</v>
      </c>
      <c r="B273" s="206" t="s">
        <v>2062</v>
      </c>
      <c r="C273" s="206" t="s">
        <v>2063</v>
      </c>
      <c r="D273" s="4" t="s">
        <v>2096</v>
      </c>
      <c r="E273" s="4" t="s">
        <v>2097</v>
      </c>
      <c r="F273" s="4" t="s">
        <v>434</v>
      </c>
      <c r="G273" s="4" t="s">
        <v>235</v>
      </c>
      <c r="H273" s="4" t="s">
        <v>2066</v>
      </c>
      <c r="I273" s="4">
        <v>77121701</v>
      </c>
      <c r="J273" s="4" t="s">
        <v>2175</v>
      </c>
      <c r="K273" s="207">
        <v>42139</v>
      </c>
      <c r="L273" s="51">
        <v>7</v>
      </c>
      <c r="M273" s="4" t="s">
        <v>67</v>
      </c>
      <c r="N273" s="4" t="s">
        <v>1402</v>
      </c>
      <c r="O273" s="10">
        <v>19322800</v>
      </c>
      <c r="P273" s="10">
        <v>19322800</v>
      </c>
      <c r="Q273" s="34" t="s">
        <v>31</v>
      </c>
      <c r="R273" s="34" t="s">
        <v>31</v>
      </c>
      <c r="S273" s="4" t="s">
        <v>2068</v>
      </c>
      <c r="T273" s="10">
        <v>2760400</v>
      </c>
      <c r="U273" s="10" t="s">
        <v>411</v>
      </c>
      <c r="V273" s="4" t="s">
        <v>2457</v>
      </c>
    </row>
    <row r="274" spans="1:22" ht="75" customHeight="1" x14ac:dyDescent="0.2">
      <c r="A274" s="238">
        <v>273</v>
      </c>
      <c r="B274" s="206" t="s">
        <v>2062</v>
      </c>
      <c r="C274" s="206" t="s">
        <v>2063</v>
      </c>
      <c r="D274" s="4" t="s">
        <v>2096</v>
      </c>
      <c r="E274" s="4" t="s">
        <v>2097</v>
      </c>
      <c r="F274" s="4" t="s">
        <v>434</v>
      </c>
      <c r="G274" s="4" t="s">
        <v>235</v>
      </c>
      <c r="H274" s="4" t="s">
        <v>2066</v>
      </c>
      <c r="I274" s="4">
        <v>77121701</v>
      </c>
      <c r="J274" s="4" t="s">
        <v>2175</v>
      </c>
      <c r="K274" s="207">
        <v>42139</v>
      </c>
      <c r="L274" s="51">
        <v>6</v>
      </c>
      <c r="M274" s="4" t="s">
        <v>67</v>
      </c>
      <c r="N274" s="4" t="s">
        <v>1402</v>
      </c>
      <c r="O274" s="10">
        <v>16562400</v>
      </c>
      <c r="P274" s="10">
        <v>16562400</v>
      </c>
      <c r="Q274" s="34" t="s">
        <v>31</v>
      </c>
      <c r="R274" s="34" t="s">
        <v>31</v>
      </c>
      <c r="S274" s="4" t="s">
        <v>2068</v>
      </c>
      <c r="T274" s="10">
        <v>2760400</v>
      </c>
      <c r="U274" s="10" t="s">
        <v>411</v>
      </c>
      <c r="V274" s="4" t="s">
        <v>2458</v>
      </c>
    </row>
    <row r="275" spans="1:22" ht="75" customHeight="1" x14ac:dyDescent="0.2">
      <c r="A275" s="238">
        <v>274</v>
      </c>
      <c r="B275" s="206" t="s">
        <v>2062</v>
      </c>
      <c r="C275" s="206" t="s">
        <v>2063</v>
      </c>
      <c r="D275" s="4" t="s">
        <v>2096</v>
      </c>
      <c r="E275" s="4" t="s">
        <v>2097</v>
      </c>
      <c r="F275" s="4" t="s">
        <v>434</v>
      </c>
      <c r="G275" s="4" t="s">
        <v>235</v>
      </c>
      <c r="H275" s="4" t="s">
        <v>2066</v>
      </c>
      <c r="I275" s="4">
        <v>77121701</v>
      </c>
      <c r="J275" s="4" t="s">
        <v>2349</v>
      </c>
      <c r="K275" s="209">
        <v>42005</v>
      </c>
      <c r="L275" s="51">
        <v>7</v>
      </c>
      <c r="M275" s="4" t="s">
        <v>67</v>
      </c>
      <c r="N275" s="4" t="s">
        <v>1402</v>
      </c>
      <c r="O275" s="10">
        <v>19322800</v>
      </c>
      <c r="P275" s="10">
        <v>19322800</v>
      </c>
      <c r="Q275" s="34" t="s">
        <v>31</v>
      </c>
      <c r="R275" s="34" t="s">
        <v>31</v>
      </c>
      <c r="S275" s="4" t="s">
        <v>2068</v>
      </c>
      <c r="T275" s="10">
        <v>2760400</v>
      </c>
      <c r="U275" s="10" t="s">
        <v>411</v>
      </c>
      <c r="V275" s="4" t="s">
        <v>2459</v>
      </c>
    </row>
    <row r="276" spans="1:22" ht="75" customHeight="1" x14ac:dyDescent="0.2">
      <c r="A276" s="238">
        <v>275</v>
      </c>
      <c r="B276" s="206" t="s">
        <v>2062</v>
      </c>
      <c r="C276" s="206" t="s">
        <v>2063</v>
      </c>
      <c r="D276" s="4" t="s">
        <v>2096</v>
      </c>
      <c r="E276" s="4" t="s">
        <v>2097</v>
      </c>
      <c r="F276" s="4" t="s">
        <v>434</v>
      </c>
      <c r="G276" s="4" t="s">
        <v>235</v>
      </c>
      <c r="H276" s="4" t="s">
        <v>2066</v>
      </c>
      <c r="I276" s="4">
        <v>77121701</v>
      </c>
      <c r="J276" s="4" t="s">
        <v>2349</v>
      </c>
      <c r="K276" s="209">
        <v>42005</v>
      </c>
      <c r="L276" s="51">
        <v>7</v>
      </c>
      <c r="M276" s="4" t="s">
        <v>67</v>
      </c>
      <c r="N276" s="4" t="s">
        <v>1402</v>
      </c>
      <c r="O276" s="10">
        <v>19322800</v>
      </c>
      <c r="P276" s="10">
        <v>19322800</v>
      </c>
      <c r="Q276" s="34" t="s">
        <v>31</v>
      </c>
      <c r="R276" s="34" t="s">
        <v>31</v>
      </c>
      <c r="S276" s="4" t="s">
        <v>2068</v>
      </c>
      <c r="T276" s="10">
        <v>2760400</v>
      </c>
      <c r="U276" s="10" t="s">
        <v>411</v>
      </c>
      <c r="V276" s="4" t="s">
        <v>2460</v>
      </c>
    </row>
    <row r="277" spans="1:22" ht="75" customHeight="1" x14ac:dyDescent="0.2">
      <c r="A277" s="238">
        <v>276</v>
      </c>
      <c r="B277" s="206" t="s">
        <v>2062</v>
      </c>
      <c r="C277" s="206" t="s">
        <v>2063</v>
      </c>
      <c r="D277" s="4" t="s">
        <v>2096</v>
      </c>
      <c r="E277" s="4" t="s">
        <v>2097</v>
      </c>
      <c r="F277" s="4" t="s">
        <v>434</v>
      </c>
      <c r="G277" s="4" t="s">
        <v>235</v>
      </c>
      <c r="H277" s="4" t="s">
        <v>2066</v>
      </c>
      <c r="I277" s="4">
        <v>77121701</v>
      </c>
      <c r="J277" s="4" t="s">
        <v>2461</v>
      </c>
      <c r="K277" s="209">
        <v>42005</v>
      </c>
      <c r="L277" s="51">
        <v>4</v>
      </c>
      <c r="M277" s="4" t="s">
        <v>67</v>
      </c>
      <c r="N277" s="4" t="s">
        <v>1402</v>
      </c>
      <c r="O277" s="10">
        <v>15985600</v>
      </c>
      <c r="P277" s="10">
        <v>15985600</v>
      </c>
      <c r="Q277" s="34" t="s">
        <v>31</v>
      </c>
      <c r="R277" s="34" t="s">
        <v>31</v>
      </c>
      <c r="S277" s="4" t="s">
        <v>2068</v>
      </c>
      <c r="T277" s="10">
        <v>3996400</v>
      </c>
      <c r="U277" s="10" t="s">
        <v>411</v>
      </c>
      <c r="V277" s="4" t="s">
        <v>2453</v>
      </c>
    </row>
    <row r="278" spans="1:22" ht="75" customHeight="1" x14ac:dyDescent="0.2">
      <c r="A278" s="238">
        <v>277</v>
      </c>
      <c r="B278" s="89" t="s">
        <v>2062</v>
      </c>
      <c r="C278" s="206" t="s">
        <v>2063</v>
      </c>
      <c r="D278" s="4" t="s">
        <v>2137</v>
      </c>
      <c r="E278" s="4" t="s">
        <v>2138</v>
      </c>
      <c r="F278" s="4" t="s">
        <v>412</v>
      </c>
      <c r="G278" s="4" t="s">
        <v>2139</v>
      </c>
      <c r="H278" s="4" t="s">
        <v>2140</v>
      </c>
      <c r="I278" s="228">
        <v>77101505</v>
      </c>
      <c r="J278" s="4" t="s">
        <v>2287</v>
      </c>
      <c r="K278" s="207">
        <v>42005</v>
      </c>
      <c r="L278" s="51">
        <v>1</v>
      </c>
      <c r="M278" s="4" t="s">
        <v>521</v>
      </c>
      <c r="N278" s="4" t="s">
        <v>1402</v>
      </c>
      <c r="O278" s="10">
        <v>7083187</v>
      </c>
      <c r="P278" s="10">
        <v>7083187</v>
      </c>
      <c r="Q278" s="34" t="s">
        <v>31</v>
      </c>
      <c r="R278" s="34" t="s">
        <v>31</v>
      </c>
      <c r="S278" s="4" t="s">
        <v>2068</v>
      </c>
      <c r="T278" s="10">
        <v>5750447</v>
      </c>
      <c r="U278" s="4" t="s">
        <v>186</v>
      </c>
      <c r="V278" s="4" t="s">
        <v>186</v>
      </c>
    </row>
    <row r="279" spans="1:22" ht="75" customHeight="1" x14ac:dyDescent="0.2">
      <c r="A279" s="238">
        <v>278</v>
      </c>
      <c r="B279" s="89" t="s">
        <v>2062</v>
      </c>
      <c r="C279" s="206" t="s">
        <v>2063</v>
      </c>
      <c r="D279" s="4" t="s">
        <v>2096</v>
      </c>
      <c r="E279" s="4" t="s">
        <v>2097</v>
      </c>
      <c r="F279" s="4" t="s">
        <v>412</v>
      </c>
      <c r="G279" s="4" t="s">
        <v>2139</v>
      </c>
      <c r="H279" s="4" t="s">
        <v>2140</v>
      </c>
      <c r="I279" s="228">
        <v>77101505</v>
      </c>
      <c r="J279" s="4" t="s">
        <v>2287</v>
      </c>
      <c r="K279" s="207">
        <v>42005</v>
      </c>
      <c r="L279" s="51">
        <v>1</v>
      </c>
      <c r="M279" s="4" t="s">
        <v>67</v>
      </c>
      <c r="N279" s="4" t="s">
        <v>1402</v>
      </c>
      <c r="O279" s="10">
        <v>1588903</v>
      </c>
      <c r="P279" s="10">
        <v>1588903</v>
      </c>
      <c r="Q279" s="34" t="s">
        <v>31</v>
      </c>
      <c r="R279" s="34" t="s">
        <v>31</v>
      </c>
      <c r="S279" s="4" t="s">
        <v>2068</v>
      </c>
      <c r="T279" s="10">
        <v>1343081</v>
      </c>
      <c r="U279" s="4" t="s">
        <v>186</v>
      </c>
      <c r="V279" s="4" t="s">
        <v>186</v>
      </c>
    </row>
    <row r="280" spans="1:22" ht="75" customHeight="1" x14ac:dyDescent="0.2">
      <c r="A280" s="238">
        <v>279</v>
      </c>
      <c r="B280" s="89" t="s">
        <v>2062</v>
      </c>
      <c r="C280" s="206" t="s">
        <v>2063</v>
      </c>
      <c r="D280" s="4" t="s">
        <v>2137</v>
      </c>
      <c r="E280" s="4" t="s">
        <v>2138</v>
      </c>
      <c r="F280" s="4" t="s">
        <v>412</v>
      </c>
      <c r="G280" s="4" t="s">
        <v>2139</v>
      </c>
      <c r="H280" s="4" t="s">
        <v>2140</v>
      </c>
      <c r="I280" s="228">
        <v>77101505</v>
      </c>
      <c r="J280" s="4" t="s">
        <v>2287</v>
      </c>
      <c r="K280" s="207">
        <v>42005</v>
      </c>
      <c r="L280" s="51" t="s">
        <v>2136</v>
      </c>
      <c r="M280" s="4" t="s">
        <v>521</v>
      </c>
      <c r="N280" s="4" t="s">
        <v>1402</v>
      </c>
      <c r="O280" s="10">
        <v>9714952</v>
      </c>
      <c r="P280" s="10">
        <v>9714952</v>
      </c>
      <c r="Q280" s="34" t="s">
        <v>31</v>
      </c>
      <c r="R280" s="34" t="s">
        <v>31</v>
      </c>
      <c r="S280" s="4" t="s">
        <v>2068</v>
      </c>
      <c r="T280" s="10">
        <v>0</v>
      </c>
      <c r="U280" s="4" t="s">
        <v>186</v>
      </c>
      <c r="V280" s="4" t="s">
        <v>186</v>
      </c>
    </row>
    <row r="281" spans="1:22" ht="75" customHeight="1" x14ac:dyDescent="0.2">
      <c r="A281" s="238">
        <v>280</v>
      </c>
      <c r="B281" s="89" t="s">
        <v>2062</v>
      </c>
      <c r="C281" s="206" t="s">
        <v>2063</v>
      </c>
      <c r="D281" s="4" t="s">
        <v>2096</v>
      </c>
      <c r="E281" s="4" t="s">
        <v>2148</v>
      </c>
      <c r="F281" s="4" t="s">
        <v>412</v>
      </c>
      <c r="G281" s="4" t="s">
        <v>2139</v>
      </c>
      <c r="H281" s="4" t="s">
        <v>2140</v>
      </c>
      <c r="I281" s="228">
        <v>77101505</v>
      </c>
      <c r="J281" s="4" t="s">
        <v>2287</v>
      </c>
      <c r="K281" s="207">
        <v>42005</v>
      </c>
      <c r="L281" s="51">
        <v>1</v>
      </c>
      <c r="M281" s="4" t="s">
        <v>2151</v>
      </c>
      <c r="N281" s="4" t="s">
        <v>2135</v>
      </c>
      <c r="O281" s="10">
        <v>217872</v>
      </c>
      <c r="P281" s="10">
        <v>217872</v>
      </c>
      <c r="Q281" s="34" t="s">
        <v>31</v>
      </c>
      <c r="R281" s="34" t="s">
        <v>31</v>
      </c>
      <c r="S281" s="4" t="s">
        <v>2068</v>
      </c>
      <c r="T281" s="10">
        <v>217872</v>
      </c>
      <c r="U281" s="4" t="s">
        <v>186</v>
      </c>
      <c r="V281" s="4" t="s">
        <v>186</v>
      </c>
    </row>
    <row r="282" spans="1:22" ht="75" customHeight="1" x14ac:dyDescent="0.2">
      <c r="A282" s="238">
        <v>281</v>
      </c>
      <c r="B282" s="4" t="s">
        <v>2062</v>
      </c>
      <c r="C282" s="206" t="s">
        <v>2063</v>
      </c>
      <c r="D282" s="4" t="s">
        <v>2096</v>
      </c>
      <c r="E282" s="4" t="s">
        <v>2148</v>
      </c>
      <c r="F282" s="4" t="s">
        <v>2130</v>
      </c>
      <c r="G282" s="4" t="s">
        <v>2131</v>
      </c>
      <c r="H282" s="4" t="s">
        <v>2132</v>
      </c>
      <c r="I282" s="228">
        <v>77101505</v>
      </c>
      <c r="J282" s="4" t="s">
        <v>2133</v>
      </c>
      <c r="K282" s="207">
        <v>42005</v>
      </c>
      <c r="L282" s="4" t="s">
        <v>2136</v>
      </c>
      <c r="M282" s="4" t="s">
        <v>2134</v>
      </c>
      <c r="N282" s="4" t="s">
        <v>2135</v>
      </c>
      <c r="O282" s="10">
        <v>0</v>
      </c>
      <c r="P282" s="10">
        <v>0</v>
      </c>
      <c r="Q282" s="34" t="s">
        <v>31</v>
      </c>
      <c r="R282" s="34" t="s">
        <v>31</v>
      </c>
      <c r="S282" s="4" t="s">
        <v>2068</v>
      </c>
      <c r="T282" s="10" t="s">
        <v>2136</v>
      </c>
      <c r="U282" s="4" t="s">
        <v>186</v>
      </c>
      <c r="V282" s="4" t="s">
        <v>186</v>
      </c>
    </row>
    <row r="283" spans="1:22" ht="75" customHeight="1" x14ac:dyDescent="0.2">
      <c r="A283" s="238">
        <v>282</v>
      </c>
      <c r="B283" s="89" t="s">
        <v>2062</v>
      </c>
      <c r="C283" s="206" t="s">
        <v>2063</v>
      </c>
      <c r="D283" s="4" t="s">
        <v>2096</v>
      </c>
      <c r="E283" s="4" t="s">
        <v>2145</v>
      </c>
      <c r="F283" s="4" t="s">
        <v>412</v>
      </c>
      <c r="G283" s="4" t="s">
        <v>2139</v>
      </c>
      <c r="H283" s="220" t="s">
        <v>2140</v>
      </c>
      <c r="I283" s="228">
        <v>77101505</v>
      </c>
      <c r="J283" s="4" t="s">
        <v>2133</v>
      </c>
      <c r="K283" s="207">
        <v>42005</v>
      </c>
      <c r="L283" s="51" t="s">
        <v>2136</v>
      </c>
      <c r="M283" s="4" t="s">
        <v>2134</v>
      </c>
      <c r="N283" s="4" t="s">
        <v>2135</v>
      </c>
      <c r="O283" s="10">
        <v>0</v>
      </c>
      <c r="P283" s="10">
        <v>0</v>
      </c>
      <c r="Q283" s="34" t="s">
        <v>31</v>
      </c>
      <c r="R283" s="34" t="s">
        <v>31</v>
      </c>
      <c r="S283" s="4" t="s">
        <v>2068</v>
      </c>
      <c r="T283" s="10" t="s">
        <v>2136</v>
      </c>
      <c r="U283" s="4" t="s">
        <v>186</v>
      </c>
      <c r="V283" s="4" t="s">
        <v>186</v>
      </c>
    </row>
    <row r="284" spans="1:22" ht="75" customHeight="1" x14ac:dyDescent="0.2">
      <c r="A284" s="238">
        <v>283</v>
      </c>
      <c r="B284" s="89" t="s">
        <v>2062</v>
      </c>
      <c r="C284" s="206" t="s">
        <v>2063</v>
      </c>
      <c r="D284" s="4" t="s">
        <v>2096</v>
      </c>
      <c r="E284" s="4" t="s">
        <v>2148</v>
      </c>
      <c r="F284" s="4" t="s">
        <v>2130</v>
      </c>
      <c r="G284" s="4" t="s">
        <v>2131</v>
      </c>
      <c r="H284" s="4" t="s">
        <v>2132</v>
      </c>
      <c r="I284" s="228">
        <v>77101505</v>
      </c>
      <c r="J284" s="4" t="s">
        <v>2133</v>
      </c>
      <c r="K284" s="207">
        <v>42005</v>
      </c>
      <c r="L284" s="51" t="s">
        <v>2136</v>
      </c>
      <c r="M284" s="4" t="s">
        <v>2134</v>
      </c>
      <c r="N284" s="4" t="s">
        <v>2135</v>
      </c>
      <c r="O284" s="10">
        <v>0</v>
      </c>
      <c r="P284" s="10">
        <v>0</v>
      </c>
      <c r="Q284" s="34" t="s">
        <v>31</v>
      </c>
      <c r="R284" s="34" t="s">
        <v>31</v>
      </c>
      <c r="S284" s="4" t="s">
        <v>2068</v>
      </c>
      <c r="T284" s="10" t="s">
        <v>2136</v>
      </c>
      <c r="U284" s="4" t="s">
        <v>186</v>
      </c>
      <c r="V284" s="4" t="s">
        <v>186</v>
      </c>
    </row>
    <row r="285" spans="1:22" ht="75" customHeight="1" x14ac:dyDescent="0.2">
      <c r="A285" s="238">
        <v>284</v>
      </c>
      <c r="B285" s="4" t="s">
        <v>2062</v>
      </c>
      <c r="C285" s="206" t="s">
        <v>2063</v>
      </c>
      <c r="D285" s="4" t="s">
        <v>2096</v>
      </c>
      <c r="E285" s="4" t="s">
        <v>2097</v>
      </c>
      <c r="F285" s="4" t="s">
        <v>434</v>
      </c>
      <c r="G285" s="4" t="s">
        <v>235</v>
      </c>
      <c r="H285" s="4" t="s">
        <v>2066</v>
      </c>
      <c r="I285" s="4">
        <v>77121701</v>
      </c>
      <c r="J285" s="4" t="s">
        <v>2462</v>
      </c>
      <c r="K285" s="207">
        <v>42262</v>
      </c>
      <c r="L285" s="51">
        <v>3</v>
      </c>
      <c r="M285" s="4" t="s">
        <v>67</v>
      </c>
      <c r="N285" s="4" t="s">
        <v>1402</v>
      </c>
      <c r="O285" s="10">
        <v>19467000</v>
      </c>
      <c r="P285" s="10">
        <v>19467000</v>
      </c>
      <c r="Q285" s="34" t="s">
        <v>31</v>
      </c>
      <c r="R285" s="34" t="s">
        <v>31</v>
      </c>
      <c r="S285" s="4" t="s">
        <v>2068</v>
      </c>
      <c r="T285" s="10">
        <v>6489000</v>
      </c>
      <c r="U285" s="10" t="s">
        <v>411</v>
      </c>
      <c r="V285" s="4" t="s">
        <v>2129</v>
      </c>
    </row>
    <row r="286" spans="1:22" ht="75" customHeight="1" x14ac:dyDescent="0.2">
      <c r="A286" s="238">
        <v>285</v>
      </c>
      <c r="B286" s="4" t="s">
        <v>2247</v>
      </c>
      <c r="C286" s="206" t="s">
        <v>2248</v>
      </c>
      <c r="D286" s="4" t="s">
        <v>2249</v>
      </c>
      <c r="E286" s="4" t="s">
        <v>2250</v>
      </c>
      <c r="F286" s="4" t="s">
        <v>434</v>
      </c>
      <c r="G286" s="4" t="s">
        <v>235</v>
      </c>
      <c r="H286" s="4" t="s">
        <v>2066</v>
      </c>
      <c r="I286" s="4">
        <v>77101600</v>
      </c>
      <c r="J286" s="4" t="s">
        <v>2463</v>
      </c>
      <c r="K286" s="207">
        <v>42262</v>
      </c>
      <c r="L286" s="51">
        <v>3</v>
      </c>
      <c r="M286" s="4" t="s">
        <v>67</v>
      </c>
      <c r="N286" s="4" t="s">
        <v>1402</v>
      </c>
      <c r="O286" s="10">
        <v>11989200</v>
      </c>
      <c r="P286" s="10">
        <v>11989200</v>
      </c>
      <c r="Q286" s="34" t="s">
        <v>31</v>
      </c>
      <c r="R286" s="34" t="s">
        <v>31</v>
      </c>
      <c r="S286" s="4" t="s">
        <v>2068</v>
      </c>
      <c r="T286" s="10">
        <v>3996400</v>
      </c>
      <c r="U286" s="10" t="s">
        <v>411</v>
      </c>
      <c r="V286" s="4" t="s">
        <v>2274</v>
      </c>
    </row>
    <row r="287" spans="1:22" ht="75" customHeight="1" x14ac:dyDescent="0.2">
      <c r="A287" s="238">
        <v>286</v>
      </c>
      <c r="B287" s="4" t="s">
        <v>2062</v>
      </c>
      <c r="C287" s="206" t="s">
        <v>2063</v>
      </c>
      <c r="D287" s="4" t="s">
        <v>2096</v>
      </c>
      <c r="E287" s="4" t="s">
        <v>2097</v>
      </c>
      <c r="F287" s="4" t="s">
        <v>434</v>
      </c>
      <c r="G287" s="4" t="s">
        <v>235</v>
      </c>
      <c r="H287" s="4" t="s">
        <v>2066</v>
      </c>
      <c r="I287" s="4">
        <v>77121701</v>
      </c>
      <c r="J287" s="4" t="s">
        <v>2464</v>
      </c>
      <c r="K287" s="207">
        <v>42262</v>
      </c>
      <c r="L287" s="51">
        <v>3</v>
      </c>
      <c r="M287" s="4" t="s">
        <v>67</v>
      </c>
      <c r="N287" s="4" t="s">
        <v>1402</v>
      </c>
      <c r="O287" s="10">
        <v>11989200</v>
      </c>
      <c r="P287" s="10">
        <v>11989200</v>
      </c>
      <c r="Q287" s="34" t="s">
        <v>31</v>
      </c>
      <c r="R287" s="34" t="s">
        <v>31</v>
      </c>
      <c r="S287" s="4" t="s">
        <v>2068</v>
      </c>
      <c r="T287" s="10">
        <v>3996400</v>
      </c>
      <c r="U287" s="10" t="s">
        <v>411</v>
      </c>
      <c r="V287" s="4" t="s">
        <v>2235</v>
      </c>
    </row>
    <row r="288" spans="1:22" ht="75" customHeight="1" x14ac:dyDescent="0.2">
      <c r="A288" s="238">
        <v>287</v>
      </c>
      <c r="B288" s="4" t="s">
        <v>2062</v>
      </c>
      <c r="C288" s="206" t="s">
        <v>2063</v>
      </c>
      <c r="D288" s="4" t="s">
        <v>2096</v>
      </c>
      <c r="E288" s="4" t="s">
        <v>2097</v>
      </c>
      <c r="F288" s="4" t="s">
        <v>434</v>
      </c>
      <c r="G288" s="4" t="s">
        <v>235</v>
      </c>
      <c r="H288" s="4" t="s">
        <v>2066</v>
      </c>
      <c r="I288" s="4">
        <v>77121701</v>
      </c>
      <c r="J288" s="4" t="s">
        <v>2465</v>
      </c>
      <c r="K288" s="207">
        <v>42262</v>
      </c>
      <c r="L288" s="51">
        <v>3</v>
      </c>
      <c r="M288" s="4" t="s">
        <v>67</v>
      </c>
      <c r="N288" s="4" t="s">
        <v>1402</v>
      </c>
      <c r="O288" s="10">
        <v>5129400</v>
      </c>
      <c r="P288" s="10">
        <v>5129400</v>
      </c>
      <c r="Q288" s="34" t="s">
        <v>31</v>
      </c>
      <c r="R288" s="34" t="s">
        <v>31</v>
      </c>
      <c r="S288" s="4" t="s">
        <v>2068</v>
      </c>
      <c r="T288" s="10">
        <v>1709800</v>
      </c>
      <c r="U288" s="10" t="s">
        <v>411</v>
      </c>
      <c r="V288" s="4" t="s">
        <v>2229</v>
      </c>
    </row>
    <row r="289" spans="1:22" ht="75" customHeight="1" x14ac:dyDescent="0.2">
      <c r="A289" s="238">
        <v>288</v>
      </c>
      <c r="B289" s="4" t="s">
        <v>2062</v>
      </c>
      <c r="C289" s="206" t="s">
        <v>2063</v>
      </c>
      <c r="D289" s="4" t="s">
        <v>2096</v>
      </c>
      <c r="E289" s="4" t="s">
        <v>2097</v>
      </c>
      <c r="F289" s="4" t="s">
        <v>434</v>
      </c>
      <c r="G289" s="4" t="s">
        <v>235</v>
      </c>
      <c r="H289" s="4" t="s">
        <v>2066</v>
      </c>
      <c r="I289" s="4">
        <v>77121701</v>
      </c>
      <c r="J289" s="4" t="s">
        <v>2466</v>
      </c>
      <c r="K289" s="207">
        <v>42262</v>
      </c>
      <c r="L289" s="51">
        <v>3</v>
      </c>
      <c r="M289" s="4" t="s">
        <v>67</v>
      </c>
      <c r="N289" s="4" t="s">
        <v>1402</v>
      </c>
      <c r="O289" s="10">
        <v>6519900</v>
      </c>
      <c r="P289" s="10">
        <v>6519900</v>
      </c>
      <c r="Q289" s="34" t="s">
        <v>31</v>
      </c>
      <c r="R289" s="34" t="s">
        <v>31</v>
      </c>
      <c r="S289" s="4" t="s">
        <v>2068</v>
      </c>
      <c r="T289" s="10">
        <v>2173300</v>
      </c>
      <c r="U289" s="10" t="s">
        <v>411</v>
      </c>
      <c r="V289" s="4" t="s">
        <v>2127</v>
      </c>
    </row>
    <row r="290" spans="1:22" ht="75" customHeight="1" x14ac:dyDescent="0.2">
      <c r="A290" s="238">
        <v>289</v>
      </c>
      <c r="B290" s="4" t="s">
        <v>2062</v>
      </c>
      <c r="C290" s="206" t="s">
        <v>2063</v>
      </c>
      <c r="D290" s="4" t="s">
        <v>2096</v>
      </c>
      <c r="E290" s="4" t="s">
        <v>2097</v>
      </c>
      <c r="F290" s="4" t="s">
        <v>434</v>
      </c>
      <c r="G290" s="4" t="s">
        <v>235</v>
      </c>
      <c r="H290" s="4" t="s">
        <v>2066</v>
      </c>
      <c r="I290" s="4">
        <v>77121701</v>
      </c>
      <c r="J290" s="4" t="s">
        <v>2467</v>
      </c>
      <c r="K290" s="207">
        <v>42278</v>
      </c>
      <c r="L290" s="51">
        <v>3.5</v>
      </c>
      <c r="M290" s="4" t="s">
        <v>67</v>
      </c>
      <c r="N290" s="4" t="s">
        <v>1402</v>
      </c>
      <c r="O290" s="10">
        <v>9661400</v>
      </c>
      <c r="P290" s="10">
        <v>9661400</v>
      </c>
      <c r="Q290" s="34" t="s">
        <v>31</v>
      </c>
      <c r="R290" s="34" t="s">
        <v>31</v>
      </c>
      <c r="S290" s="4" t="s">
        <v>2068</v>
      </c>
      <c r="T290" s="10">
        <v>2760400</v>
      </c>
      <c r="U290" s="10" t="s">
        <v>411</v>
      </c>
      <c r="V290" s="4" t="s">
        <v>2223</v>
      </c>
    </row>
    <row r="291" spans="1:22" ht="75" customHeight="1" x14ac:dyDescent="0.2">
      <c r="A291" s="238">
        <v>290</v>
      </c>
      <c r="B291" s="4" t="s">
        <v>2062</v>
      </c>
      <c r="C291" s="206" t="s">
        <v>2063</v>
      </c>
      <c r="D291" s="4" t="s">
        <v>2096</v>
      </c>
      <c r="E291" s="4" t="s">
        <v>2097</v>
      </c>
      <c r="F291" s="4" t="s">
        <v>434</v>
      </c>
      <c r="G291" s="4" t="s">
        <v>235</v>
      </c>
      <c r="H291" s="4" t="s">
        <v>2066</v>
      </c>
      <c r="I291" s="4">
        <v>80161500</v>
      </c>
      <c r="J291" s="4" t="s">
        <v>2468</v>
      </c>
      <c r="K291" s="207">
        <v>42278</v>
      </c>
      <c r="L291" s="51">
        <v>3</v>
      </c>
      <c r="M291" s="4" t="s">
        <v>67</v>
      </c>
      <c r="N291" s="4" t="s">
        <v>1402</v>
      </c>
      <c r="O291" s="10">
        <v>9239100</v>
      </c>
      <c r="P291" s="10">
        <v>9239100</v>
      </c>
      <c r="Q291" s="34" t="s">
        <v>31</v>
      </c>
      <c r="R291" s="34" t="s">
        <v>31</v>
      </c>
      <c r="S291" s="4" t="s">
        <v>2068</v>
      </c>
      <c r="T291" s="10">
        <v>3079700</v>
      </c>
      <c r="U291" s="10" t="s">
        <v>411</v>
      </c>
      <c r="V291" s="4" t="s">
        <v>2110</v>
      </c>
    </row>
    <row r="292" spans="1:22" ht="75" customHeight="1" x14ac:dyDescent="0.2">
      <c r="A292" s="238">
        <v>291</v>
      </c>
      <c r="B292" s="4" t="s">
        <v>2062</v>
      </c>
      <c r="C292" s="206" t="s">
        <v>2063</v>
      </c>
      <c r="D292" s="4" t="s">
        <v>2096</v>
      </c>
      <c r="E292" s="4" t="s">
        <v>2097</v>
      </c>
      <c r="F292" s="4" t="s">
        <v>434</v>
      </c>
      <c r="G292" s="4" t="s">
        <v>235</v>
      </c>
      <c r="H292" s="4" t="s">
        <v>2066</v>
      </c>
      <c r="I292" s="4">
        <v>77121701</v>
      </c>
      <c r="J292" s="4" t="s">
        <v>2469</v>
      </c>
      <c r="K292" s="207">
        <v>42278</v>
      </c>
      <c r="L292" s="51">
        <v>3</v>
      </c>
      <c r="M292" s="4" t="s">
        <v>67</v>
      </c>
      <c r="N292" s="4" t="s">
        <v>1402</v>
      </c>
      <c r="O292" s="10">
        <v>8281200</v>
      </c>
      <c r="P292" s="10">
        <v>8281200</v>
      </c>
      <c r="Q292" s="34" t="s">
        <v>31</v>
      </c>
      <c r="R292" s="34" t="s">
        <v>31</v>
      </c>
      <c r="S292" s="4" t="s">
        <v>2068</v>
      </c>
      <c r="T292" s="10">
        <v>2760400</v>
      </c>
      <c r="U292" s="10" t="s">
        <v>411</v>
      </c>
      <c r="V292" s="4" t="s">
        <v>2350</v>
      </c>
    </row>
    <row r="293" spans="1:22" ht="75" customHeight="1" x14ac:dyDescent="0.2">
      <c r="A293" s="238">
        <v>292</v>
      </c>
      <c r="B293" s="4" t="s">
        <v>2062</v>
      </c>
      <c r="C293" s="206" t="s">
        <v>2063</v>
      </c>
      <c r="D293" s="4" t="s">
        <v>2096</v>
      </c>
      <c r="E293" s="4" t="s">
        <v>2097</v>
      </c>
      <c r="F293" s="4" t="s">
        <v>434</v>
      </c>
      <c r="G293" s="4" t="s">
        <v>235</v>
      </c>
      <c r="H293" s="4" t="s">
        <v>2066</v>
      </c>
      <c r="I293" s="4">
        <v>77121701</v>
      </c>
      <c r="J293" s="4" t="s">
        <v>2470</v>
      </c>
      <c r="K293" s="207">
        <v>42278</v>
      </c>
      <c r="L293" s="51">
        <v>3</v>
      </c>
      <c r="M293" s="4" t="s">
        <v>67</v>
      </c>
      <c r="N293" s="4" t="s">
        <v>1402</v>
      </c>
      <c r="O293" s="10">
        <v>8281200</v>
      </c>
      <c r="P293" s="10">
        <v>8281200</v>
      </c>
      <c r="Q293" s="34" t="s">
        <v>31</v>
      </c>
      <c r="R293" s="34" t="s">
        <v>31</v>
      </c>
      <c r="S293" s="4" t="s">
        <v>2068</v>
      </c>
      <c r="T293" s="10">
        <v>2760400</v>
      </c>
      <c r="U293" s="10" t="s">
        <v>411</v>
      </c>
      <c r="V293" s="4" t="s">
        <v>2176</v>
      </c>
    </row>
    <row r="294" spans="1:22" ht="75" customHeight="1" x14ac:dyDescent="0.2">
      <c r="A294" s="238">
        <v>293</v>
      </c>
      <c r="B294" s="4" t="s">
        <v>2062</v>
      </c>
      <c r="C294" s="206" t="s">
        <v>2063</v>
      </c>
      <c r="D294" s="4" t="s">
        <v>2096</v>
      </c>
      <c r="E294" s="4" t="s">
        <v>2097</v>
      </c>
      <c r="F294" s="4" t="s">
        <v>434</v>
      </c>
      <c r="G294" s="4" t="s">
        <v>235</v>
      </c>
      <c r="H294" s="4" t="s">
        <v>2066</v>
      </c>
      <c r="I294" s="4">
        <v>77121701</v>
      </c>
      <c r="J294" s="4" t="s">
        <v>2471</v>
      </c>
      <c r="K294" s="207">
        <v>42278</v>
      </c>
      <c r="L294" s="51">
        <v>3</v>
      </c>
      <c r="M294" s="4" t="s">
        <v>67</v>
      </c>
      <c r="N294" s="4" t="s">
        <v>1402</v>
      </c>
      <c r="O294" s="10">
        <v>7632300</v>
      </c>
      <c r="P294" s="10">
        <v>7632300</v>
      </c>
      <c r="Q294" s="34" t="s">
        <v>31</v>
      </c>
      <c r="R294" s="34" t="s">
        <v>31</v>
      </c>
      <c r="S294" s="4" t="s">
        <v>2068</v>
      </c>
      <c r="T294" s="10">
        <v>2544100</v>
      </c>
      <c r="U294" s="10" t="s">
        <v>411</v>
      </c>
      <c r="V294" s="4" t="s">
        <v>2242</v>
      </c>
    </row>
    <row r="295" spans="1:22" ht="75" customHeight="1" x14ac:dyDescent="0.2">
      <c r="A295" s="238">
        <v>294</v>
      </c>
      <c r="B295" s="4" t="s">
        <v>2062</v>
      </c>
      <c r="C295" s="206" t="s">
        <v>2063</v>
      </c>
      <c r="D295" s="4" t="s">
        <v>2096</v>
      </c>
      <c r="E295" s="4" t="s">
        <v>2097</v>
      </c>
      <c r="F295" s="4" t="s">
        <v>434</v>
      </c>
      <c r="G295" s="4" t="s">
        <v>235</v>
      </c>
      <c r="H295" s="4" t="s">
        <v>2066</v>
      </c>
      <c r="I295" s="4">
        <v>77121701</v>
      </c>
      <c r="J295" s="4" t="s">
        <v>2472</v>
      </c>
      <c r="K295" s="207">
        <v>42323</v>
      </c>
      <c r="L295" s="51">
        <v>3</v>
      </c>
      <c r="M295" s="4" t="s">
        <v>67</v>
      </c>
      <c r="N295" s="4" t="s">
        <v>1402</v>
      </c>
      <c r="O295" s="10">
        <v>7076100</v>
      </c>
      <c r="P295" s="10">
        <v>7076100</v>
      </c>
      <c r="Q295" s="34" t="s">
        <v>31</v>
      </c>
      <c r="R295" s="34" t="s">
        <v>31</v>
      </c>
      <c r="S295" s="4" t="s">
        <v>2068</v>
      </c>
      <c r="T295" s="10">
        <v>2358700</v>
      </c>
      <c r="U295" s="10" t="s">
        <v>411</v>
      </c>
      <c r="V295" s="4" t="s">
        <v>2396</v>
      </c>
    </row>
    <row r="296" spans="1:22" ht="75" customHeight="1" x14ac:dyDescent="0.2">
      <c r="A296" s="238">
        <v>295</v>
      </c>
      <c r="B296" s="206" t="s">
        <v>2062</v>
      </c>
      <c r="C296" s="206" t="s">
        <v>2063</v>
      </c>
      <c r="D296" s="4" t="s">
        <v>2096</v>
      </c>
      <c r="E296" s="4" t="s">
        <v>2097</v>
      </c>
      <c r="F296" s="4" t="s">
        <v>434</v>
      </c>
      <c r="G296" s="4" t="s">
        <v>235</v>
      </c>
      <c r="H296" s="4" t="s">
        <v>2066</v>
      </c>
      <c r="I296" s="4">
        <v>77121701</v>
      </c>
      <c r="J296" s="4" t="s">
        <v>2473</v>
      </c>
      <c r="K296" s="207">
        <v>42323</v>
      </c>
      <c r="L296" s="51">
        <v>3</v>
      </c>
      <c r="M296" s="4" t="s">
        <v>67</v>
      </c>
      <c r="N296" s="4" t="s">
        <v>1402</v>
      </c>
      <c r="O296" s="10">
        <v>7076100</v>
      </c>
      <c r="P296" s="10">
        <v>7076100</v>
      </c>
      <c r="Q296" s="34" t="s">
        <v>31</v>
      </c>
      <c r="R296" s="34" t="s">
        <v>31</v>
      </c>
      <c r="S296" s="4" t="s">
        <v>2068</v>
      </c>
      <c r="T296" s="10">
        <v>2358700</v>
      </c>
      <c r="U296" s="10" t="s">
        <v>411</v>
      </c>
      <c r="V296" s="4" t="s">
        <v>2180</v>
      </c>
    </row>
    <row r="297" spans="1:22" ht="75" customHeight="1" x14ac:dyDescent="0.2">
      <c r="A297" s="238">
        <v>296</v>
      </c>
      <c r="B297" s="4" t="s">
        <v>2062</v>
      </c>
      <c r="C297" s="206" t="s">
        <v>2063</v>
      </c>
      <c r="D297" s="4" t="s">
        <v>2096</v>
      </c>
      <c r="E297" s="4" t="s">
        <v>2097</v>
      </c>
      <c r="F297" s="4" t="s">
        <v>434</v>
      </c>
      <c r="G297" s="4" t="s">
        <v>235</v>
      </c>
      <c r="H297" s="4" t="s">
        <v>2066</v>
      </c>
      <c r="I297" s="4">
        <v>77121701</v>
      </c>
      <c r="J297" s="4" t="s">
        <v>2474</v>
      </c>
      <c r="K297" s="207">
        <v>42323</v>
      </c>
      <c r="L297" s="51">
        <v>2</v>
      </c>
      <c r="M297" s="4" t="s">
        <v>67</v>
      </c>
      <c r="N297" s="4" t="s">
        <v>1402</v>
      </c>
      <c r="O297" s="10">
        <v>5088200</v>
      </c>
      <c r="P297" s="10">
        <v>5088200</v>
      </c>
      <c r="Q297" s="34" t="s">
        <v>31</v>
      </c>
      <c r="R297" s="34" t="s">
        <v>31</v>
      </c>
      <c r="S297" s="4" t="s">
        <v>2068</v>
      </c>
      <c r="T297" s="10">
        <v>2544100</v>
      </c>
      <c r="U297" s="10" t="s">
        <v>411</v>
      </c>
      <c r="V297" s="4" t="s">
        <v>2240</v>
      </c>
    </row>
    <row r="298" spans="1:22" ht="75" customHeight="1" x14ac:dyDescent="0.2">
      <c r="A298" s="238">
        <v>297</v>
      </c>
      <c r="B298" s="4" t="s">
        <v>2062</v>
      </c>
      <c r="C298" s="206" t="s">
        <v>2063</v>
      </c>
      <c r="D298" s="4" t="s">
        <v>2096</v>
      </c>
      <c r="E298" s="4" t="s">
        <v>2097</v>
      </c>
      <c r="F298" s="4" t="s">
        <v>434</v>
      </c>
      <c r="G298" s="4" t="s">
        <v>235</v>
      </c>
      <c r="H298" s="4" t="s">
        <v>2066</v>
      </c>
      <c r="I298" s="4">
        <v>77121701</v>
      </c>
      <c r="J298" s="4" t="s">
        <v>2475</v>
      </c>
      <c r="K298" s="207">
        <v>42323</v>
      </c>
      <c r="L298" s="51">
        <v>2</v>
      </c>
      <c r="M298" s="4" t="s">
        <v>67</v>
      </c>
      <c r="N298" s="4" t="s">
        <v>1402</v>
      </c>
      <c r="O298" s="10">
        <v>4717400</v>
      </c>
      <c r="P298" s="10">
        <v>4717400</v>
      </c>
      <c r="Q298" s="34" t="s">
        <v>31</v>
      </c>
      <c r="R298" s="34" t="s">
        <v>31</v>
      </c>
      <c r="S298" s="4" t="s">
        <v>2068</v>
      </c>
      <c r="T298" s="10">
        <v>2358700</v>
      </c>
      <c r="U298" s="10" t="s">
        <v>411</v>
      </c>
      <c r="V298" s="4" t="s">
        <v>2245</v>
      </c>
    </row>
    <row r="299" spans="1:22" ht="75" customHeight="1" x14ac:dyDescent="0.2">
      <c r="A299" s="238">
        <v>298</v>
      </c>
      <c r="B299" s="4" t="s">
        <v>2062</v>
      </c>
      <c r="C299" s="206" t="s">
        <v>2063</v>
      </c>
      <c r="D299" s="4" t="s">
        <v>2137</v>
      </c>
      <c r="E299" s="4" t="s">
        <v>2138</v>
      </c>
      <c r="F299" s="4" t="s">
        <v>434</v>
      </c>
      <c r="G299" s="4" t="s">
        <v>235</v>
      </c>
      <c r="H299" s="4" t="s">
        <v>2066</v>
      </c>
      <c r="I299" s="4">
        <v>77121606</v>
      </c>
      <c r="J299" s="4" t="s">
        <v>2476</v>
      </c>
      <c r="K299" s="207">
        <v>42323</v>
      </c>
      <c r="L299" s="51">
        <v>3</v>
      </c>
      <c r="M299" s="4" t="s">
        <v>2371</v>
      </c>
      <c r="N299" s="4" t="s">
        <v>1402</v>
      </c>
      <c r="O299" s="10">
        <v>6056400</v>
      </c>
      <c r="P299" s="10">
        <v>6056400</v>
      </c>
      <c r="Q299" s="34" t="s">
        <v>31</v>
      </c>
      <c r="R299" s="34" t="s">
        <v>31</v>
      </c>
      <c r="S299" s="4" t="s">
        <v>2068</v>
      </c>
      <c r="T299" s="10">
        <v>2018800</v>
      </c>
      <c r="U299" s="10" t="s">
        <v>411</v>
      </c>
      <c r="V299" s="4" t="s">
        <v>2372</v>
      </c>
    </row>
    <row r="300" spans="1:22" ht="75" customHeight="1" x14ac:dyDescent="0.2">
      <c r="A300" s="238">
        <v>299</v>
      </c>
      <c r="B300" s="4" t="s">
        <v>2062</v>
      </c>
      <c r="C300" s="206" t="s">
        <v>2063</v>
      </c>
      <c r="D300" s="4" t="s">
        <v>2096</v>
      </c>
      <c r="E300" s="4" t="s">
        <v>2097</v>
      </c>
      <c r="F300" s="4" t="s">
        <v>434</v>
      </c>
      <c r="G300" s="4" t="s">
        <v>235</v>
      </c>
      <c r="H300" s="4" t="s">
        <v>2066</v>
      </c>
      <c r="I300" s="4">
        <v>77121701</v>
      </c>
      <c r="J300" s="4" t="s">
        <v>2477</v>
      </c>
      <c r="K300" s="207">
        <v>42323</v>
      </c>
      <c r="L300" s="51">
        <v>2</v>
      </c>
      <c r="M300" s="4" t="s">
        <v>67</v>
      </c>
      <c r="N300" s="4" t="s">
        <v>1402</v>
      </c>
      <c r="O300" s="10">
        <v>4717400</v>
      </c>
      <c r="P300" s="10">
        <v>4717400</v>
      </c>
      <c r="Q300" s="34" t="s">
        <v>31</v>
      </c>
      <c r="R300" s="34" t="s">
        <v>31</v>
      </c>
      <c r="S300" s="4" t="s">
        <v>2068</v>
      </c>
      <c r="T300" s="10">
        <v>2358700</v>
      </c>
      <c r="U300" s="10" t="s">
        <v>411</v>
      </c>
      <c r="V300" s="4" t="s">
        <v>2204</v>
      </c>
    </row>
    <row r="301" spans="1:22" ht="75" customHeight="1" x14ac:dyDescent="0.2">
      <c r="A301" s="238">
        <v>300</v>
      </c>
      <c r="B301" s="4" t="s">
        <v>2062</v>
      </c>
      <c r="C301" s="206" t="s">
        <v>2063</v>
      </c>
      <c r="D301" s="4" t="s">
        <v>2064</v>
      </c>
      <c r="E301" s="4" t="s">
        <v>2065</v>
      </c>
      <c r="F301" s="4" t="s">
        <v>434</v>
      </c>
      <c r="G301" s="4" t="s">
        <v>235</v>
      </c>
      <c r="H301" s="4" t="s">
        <v>2066</v>
      </c>
      <c r="I301" s="4">
        <v>77121701</v>
      </c>
      <c r="J301" s="4" t="s">
        <v>2478</v>
      </c>
      <c r="K301" s="207">
        <v>42323</v>
      </c>
      <c r="L301" s="51">
        <v>2</v>
      </c>
      <c r="M301" s="4" t="s">
        <v>67</v>
      </c>
      <c r="N301" s="4" t="s">
        <v>1402</v>
      </c>
      <c r="O301" s="10">
        <v>5520800</v>
      </c>
      <c r="P301" s="10">
        <v>5520800</v>
      </c>
      <c r="Q301" s="34" t="s">
        <v>31</v>
      </c>
      <c r="R301" s="34" t="s">
        <v>31</v>
      </c>
      <c r="S301" s="4" t="s">
        <v>2068</v>
      </c>
      <c r="T301" s="10">
        <v>2760400</v>
      </c>
      <c r="U301" s="10" t="s">
        <v>411</v>
      </c>
      <c r="V301" s="4" t="s">
        <v>2081</v>
      </c>
    </row>
    <row r="302" spans="1:22" ht="75" customHeight="1" x14ac:dyDescent="0.2">
      <c r="A302" s="238">
        <v>301</v>
      </c>
      <c r="B302" s="4" t="s">
        <v>2062</v>
      </c>
      <c r="C302" s="206" t="s">
        <v>2063</v>
      </c>
      <c r="D302" s="4" t="s">
        <v>2096</v>
      </c>
      <c r="E302" s="4" t="s">
        <v>2097</v>
      </c>
      <c r="F302" s="4" t="s">
        <v>434</v>
      </c>
      <c r="G302" s="4" t="s">
        <v>235</v>
      </c>
      <c r="H302" s="4" t="s">
        <v>2066</v>
      </c>
      <c r="I302" s="4">
        <v>77121701</v>
      </c>
      <c r="J302" s="4" t="s">
        <v>2479</v>
      </c>
      <c r="K302" s="207">
        <v>42323</v>
      </c>
      <c r="L302" s="51">
        <v>2</v>
      </c>
      <c r="M302" s="4" t="s">
        <v>67</v>
      </c>
      <c r="N302" s="4" t="s">
        <v>1402</v>
      </c>
      <c r="O302" s="10">
        <v>6942200</v>
      </c>
      <c r="P302" s="10">
        <v>6942200</v>
      </c>
      <c r="Q302" s="34" t="s">
        <v>31</v>
      </c>
      <c r="R302" s="34" t="s">
        <v>31</v>
      </c>
      <c r="S302" s="4" t="s">
        <v>2068</v>
      </c>
      <c r="T302" s="10">
        <v>3471100</v>
      </c>
      <c r="U302" s="10" t="s">
        <v>411</v>
      </c>
      <c r="V302" s="4" t="s">
        <v>2209</v>
      </c>
    </row>
    <row r="303" spans="1:22" ht="75" customHeight="1" x14ac:dyDescent="0.2">
      <c r="A303" s="238">
        <v>302</v>
      </c>
      <c r="B303" s="4" t="s">
        <v>2062</v>
      </c>
      <c r="C303" s="206" t="s">
        <v>2063</v>
      </c>
      <c r="D303" s="4" t="s">
        <v>2096</v>
      </c>
      <c r="E303" s="4" t="s">
        <v>2097</v>
      </c>
      <c r="F303" s="4" t="s">
        <v>434</v>
      </c>
      <c r="G303" s="4" t="s">
        <v>235</v>
      </c>
      <c r="H303" s="4" t="s">
        <v>2066</v>
      </c>
      <c r="I303" s="4">
        <v>80161500</v>
      </c>
      <c r="J303" s="4" t="s">
        <v>2480</v>
      </c>
      <c r="K303" s="207">
        <v>42323</v>
      </c>
      <c r="L303" s="51">
        <v>2</v>
      </c>
      <c r="M303" s="4" t="s">
        <v>67</v>
      </c>
      <c r="N303" s="4" t="s">
        <v>1402</v>
      </c>
      <c r="O303" s="10">
        <v>3172400</v>
      </c>
      <c r="P303" s="10">
        <v>3172400</v>
      </c>
      <c r="Q303" s="34" t="s">
        <v>31</v>
      </c>
      <c r="R303" s="34" t="s">
        <v>31</v>
      </c>
      <c r="S303" s="4" t="s">
        <v>2068</v>
      </c>
      <c r="T303" s="10">
        <v>1586200</v>
      </c>
      <c r="U303" s="10" t="s">
        <v>411</v>
      </c>
      <c r="V303" s="4" t="s">
        <v>2481</v>
      </c>
    </row>
    <row r="304" spans="1:22" ht="75" customHeight="1" x14ac:dyDescent="0.2">
      <c r="A304" s="238">
        <v>303</v>
      </c>
      <c r="B304" s="4" t="s">
        <v>2062</v>
      </c>
      <c r="C304" s="206" t="s">
        <v>2063</v>
      </c>
      <c r="D304" s="4" t="s">
        <v>2137</v>
      </c>
      <c r="E304" s="4" t="s">
        <v>2138</v>
      </c>
      <c r="F304" s="4" t="s">
        <v>434</v>
      </c>
      <c r="G304" s="4" t="s">
        <v>235</v>
      </c>
      <c r="H304" s="4" t="s">
        <v>2066</v>
      </c>
      <c r="I304" s="4">
        <v>77121606</v>
      </c>
      <c r="J304" s="4" t="s">
        <v>2482</v>
      </c>
      <c r="K304" s="207">
        <v>42323</v>
      </c>
      <c r="L304" s="51">
        <v>2.5</v>
      </c>
      <c r="M304" s="4" t="s">
        <v>67</v>
      </c>
      <c r="N304" s="4" t="s">
        <v>1402</v>
      </c>
      <c r="O304" s="10">
        <v>9991000</v>
      </c>
      <c r="P304" s="10">
        <v>9991000</v>
      </c>
      <c r="Q304" s="34" t="s">
        <v>31</v>
      </c>
      <c r="R304" s="34" t="s">
        <v>31</v>
      </c>
      <c r="S304" s="4" t="s">
        <v>2068</v>
      </c>
      <c r="T304" s="10">
        <v>3996400</v>
      </c>
      <c r="U304" s="10" t="s">
        <v>411</v>
      </c>
      <c r="V304" s="4" t="s">
        <v>2380</v>
      </c>
    </row>
    <row r="305" spans="1:22" ht="75" customHeight="1" x14ac:dyDescent="0.2">
      <c r="A305" s="238">
        <v>304</v>
      </c>
      <c r="B305" s="4" t="s">
        <v>2062</v>
      </c>
      <c r="C305" s="206" t="s">
        <v>2063</v>
      </c>
      <c r="D305" s="4" t="s">
        <v>2096</v>
      </c>
      <c r="E305" s="4" t="s">
        <v>2097</v>
      </c>
      <c r="F305" s="4" t="s">
        <v>434</v>
      </c>
      <c r="G305" s="4" t="s">
        <v>235</v>
      </c>
      <c r="H305" s="4" t="s">
        <v>2066</v>
      </c>
      <c r="I305" s="4">
        <v>77121701</v>
      </c>
      <c r="J305" s="4" t="s">
        <v>2483</v>
      </c>
      <c r="K305" s="207">
        <v>42323</v>
      </c>
      <c r="L305" s="51">
        <v>2</v>
      </c>
      <c r="M305" s="4" t="s">
        <v>67</v>
      </c>
      <c r="N305" s="4" t="s">
        <v>1402</v>
      </c>
      <c r="O305" s="10">
        <v>3172400</v>
      </c>
      <c r="P305" s="10">
        <v>3172400</v>
      </c>
      <c r="Q305" s="34" t="s">
        <v>31</v>
      </c>
      <c r="R305" s="34" t="s">
        <v>31</v>
      </c>
      <c r="S305" s="4" t="s">
        <v>2068</v>
      </c>
      <c r="T305" s="10">
        <v>1586200</v>
      </c>
      <c r="U305" s="10" t="s">
        <v>411</v>
      </c>
      <c r="V305" s="4" t="s">
        <v>2227</v>
      </c>
    </row>
    <row r="306" spans="1:22" ht="75" customHeight="1" x14ac:dyDescent="0.2">
      <c r="A306" s="238">
        <v>305</v>
      </c>
      <c r="B306" s="4" t="s">
        <v>2062</v>
      </c>
      <c r="C306" s="206" t="s">
        <v>2063</v>
      </c>
      <c r="D306" s="4" t="s">
        <v>2096</v>
      </c>
      <c r="E306" s="4" t="s">
        <v>2097</v>
      </c>
      <c r="F306" s="4" t="s">
        <v>434</v>
      </c>
      <c r="G306" s="4" t="s">
        <v>235</v>
      </c>
      <c r="H306" s="4" t="s">
        <v>2066</v>
      </c>
      <c r="I306" s="4">
        <v>77121701</v>
      </c>
      <c r="J306" s="4" t="s">
        <v>2484</v>
      </c>
      <c r="K306" s="207">
        <v>42323</v>
      </c>
      <c r="L306" s="51">
        <v>1</v>
      </c>
      <c r="M306" s="4" t="s">
        <v>67</v>
      </c>
      <c r="N306" s="4" t="s">
        <v>1402</v>
      </c>
      <c r="O306" s="10">
        <v>3079700</v>
      </c>
      <c r="P306" s="10">
        <v>3079700</v>
      </c>
      <c r="Q306" s="34" t="s">
        <v>31</v>
      </c>
      <c r="R306" s="34" t="s">
        <v>31</v>
      </c>
      <c r="S306" s="4" t="s">
        <v>2068</v>
      </c>
      <c r="T306" s="10">
        <v>3079700</v>
      </c>
      <c r="U306" s="10" t="s">
        <v>411</v>
      </c>
      <c r="V306" s="4" t="s">
        <v>2394</v>
      </c>
    </row>
    <row r="307" spans="1:22" ht="75" customHeight="1" x14ac:dyDescent="0.2">
      <c r="A307" s="238">
        <v>306</v>
      </c>
      <c r="B307" s="4" t="s">
        <v>2062</v>
      </c>
      <c r="C307" s="206" t="s">
        <v>2063</v>
      </c>
      <c r="D307" s="4" t="s">
        <v>2096</v>
      </c>
      <c r="E307" s="4" t="s">
        <v>2097</v>
      </c>
      <c r="F307" s="4" t="s">
        <v>434</v>
      </c>
      <c r="G307" s="4" t="s">
        <v>235</v>
      </c>
      <c r="H307" s="4" t="s">
        <v>2066</v>
      </c>
      <c r="I307" s="4">
        <v>80161500</v>
      </c>
      <c r="J307" s="4" t="s">
        <v>2485</v>
      </c>
      <c r="K307" s="207">
        <v>42309</v>
      </c>
      <c r="L307" s="51">
        <v>2</v>
      </c>
      <c r="M307" s="4" t="s">
        <v>67</v>
      </c>
      <c r="N307" s="4" t="s">
        <v>1402</v>
      </c>
      <c r="O307" s="10">
        <v>6159400</v>
      </c>
      <c r="P307" s="10">
        <v>6159400</v>
      </c>
      <c r="Q307" s="34" t="s">
        <v>31</v>
      </c>
      <c r="R307" s="34" t="s">
        <v>31</v>
      </c>
      <c r="S307" s="4" t="s">
        <v>2068</v>
      </c>
      <c r="T307" s="10">
        <v>3079700</v>
      </c>
      <c r="U307" s="10" t="s">
        <v>411</v>
      </c>
      <c r="V307" s="4" t="s">
        <v>2363</v>
      </c>
    </row>
    <row r="308" spans="1:22" ht="75" customHeight="1" x14ac:dyDescent="0.2">
      <c r="A308" s="238">
        <v>307</v>
      </c>
      <c r="B308" s="4" t="s">
        <v>2062</v>
      </c>
      <c r="C308" s="206" t="s">
        <v>2063</v>
      </c>
      <c r="D308" s="4" t="s">
        <v>2096</v>
      </c>
      <c r="E308" s="4" t="s">
        <v>2097</v>
      </c>
      <c r="F308" s="4" t="s">
        <v>434</v>
      </c>
      <c r="G308" s="4" t="s">
        <v>235</v>
      </c>
      <c r="H308" s="4" t="s">
        <v>2066</v>
      </c>
      <c r="I308" s="4">
        <v>77121701</v>
      </c>
      <c r="J308" s="4" t="s">
        <v>2486</v>
      </c>
      <c r="K308" s="207">
        <v>42323</v>
      </c>
      <c r="L308" s="51">
        <v>2</v>
      </c>
      <c r="M308" s="4" t="s">
        <v>67</v>
      </c>
      <c r="N308" s="4" t="s">
        <v>1402</v>
      </c>
      <c r="O308" s="10">
        <v>6159400</v>
      </c>
      <c r="P308" s="10">
        <v>6159400</v>
      </c>
      <c r="Q308" s="34" t="s">
        <v>31</v>
      </c>
      <c r="R308" s="34" t="s">
        <v>31</v>
      </c>
      <c r="S308" s="4" t="s">
        <v>2068</v>
      </c>
      <c r="T308" s="10">
        <v>3079700</v>
      </c>
      <c r="U308" s="10" t="s">
        <v>411</v>
      </c>
      <c r="V308" s="4" t="s">
        <v>2397</v>
      </c>
    </row>
    <row r="309" spans="1:22" ht="75" customHeight="1" x14ac:dyDescent="0.2">
      <c r="A309" s="238">
        <v>308</v>
      </c>
      <c r="B309" s="4" t="s">
        <v>2062</v>
      </c>
      <c r="C309" s="206" t="s">
        <v>2063</v>
      </c>
      <c r="D309" s="4" t="s">
        <v>2096</v>
      </c>
      <c r="E309" s="4" t="s">
        <v>2097</v>
      </c>
      <c r="F309" s="4" t="s">
        <v>434</v>
      </c>
      <c r="G309" s="4" t="s">
        <v>235</v>
      </c>
      <c r="H309" s="4" t="s">
        <v>2066</v>
      </c>
      <c r="I309" s="4">
        <v>77121701</v>
      </c>
      <c r="J309" s="4" t="s">
        <v>2487</v>
      </c>
      <c r="K309" s="207">
        <v>42323</v>
      </c>
      <c r="L309" s="51">
        <v>2</v>
      </c>
      <c r="M309" s="4" t="s">
        <v>67</v>
      </c>
      <c r="N309" s="4" t="s">
        <v>1402</v>
      </c>
      <c r="O309" s="10">
        <v>6942200</v>
      </c>
      <c r="P309" s="10">
        <v>6942200</v>
      </c>
      <c r="Q309" s="34" t="s">
        <v>31</v>
      </c>
      <c r="R309" s="34" t="s">
        <v>31</v>
      </c>
      <c r="S309" s="4" t="s">
        <v>2068</v>
      </c>
      <c r="T309" s="10">
        <v>3471100</v>
      </c>
      <c r="U309" s="10" t="s">
        <v>411</v>
      </c>
      <c r="V309" s="4" t="s">
        <v>2241</v>
      </c>
    </row>
    <row r="310" spans="1:22" ht="75" customHeight="1" x14ac:dyDescent="0.2">
      <c r="A310" s="238">
        <v>309</v>
      </c>
      <c r="B310" s="4" t="s">
        <v>2247</v>
      </c>
      <c r="C310" s="206" t="s">
        <v>2248</v>
      </c>
      <c r="D310" s="4" t="s">
        <v>2249</v>
      </c>
      <c r="E310" s="4" t="s">
        <v>2250</v>
      </c>
      <c r="F310" s="4" t="s">
        <v>434</v>
      </c>
      <c r="G310" s="4" t="s">
        <v>235</v>
      </c>
      <c r="H310" s="4" t="s">
        <v>2066</v>
      </c>
      <c r="I310" s="4">
        <v>77101600</v>
      </c>
      <c r="J310" s="4" t="s">
        <v>2488</v>
      </c>
      <c r="K310" s="207">
        <v>42323</v>
      </c>
      <c r="L310" s="51">
        <v>1</v>
      </c>
      <c r="M310" s="4" t="s">
        <v>67</v>
      </c>
      <c r="N310" s="4" t="s">
        <v>1402</v>
      </c>
      <c r="O310" s="10">
        <v>3996400</v>
      </c>
      <c r="P310" s="10">
        <v>3996400</v>
      </c>
      <c r="Q310" s="34" t="s">
        <v>31</v>
      </c>
      <c r="R310" s="34" t="s">
        <v>31</v>
      </c>
      <c r="S310" s="4" t="s">
        <v>2068</v>
      </c>
      <c r="T310" s="10">
        <v>3996400</v>
      </c>
      <c r="U310" s="10" t="s">
        <v>411</v>
      </c>
      <c r="V310" s="4" t="s">
        <v>2259</v>
      </c>
    </row>
    <row r="311" spans="1:22" ht="75" customHeight="1" x14ac:dyDescent="0.2">
      <c r="A311" s="238">
        <v>310</v>
      </c>
      <c r="B311" s="4" t="s">
        <v>2247</v>
      </c>
      <c r="C311" s="206" t="s">
        <v>2248</v>
      </c>
      <c r="D311" s="4" t="s">
        <v>2249</v>
      </c>
      <c r="E311" s="4" t="s">
        <v>2250</v>
      </c>
      <c r="F311" s="4" t="s">
        <v>434</v>
      </c>
      <c r="G311" s="4" t="s">
        <v>235</v>
      </c>
      <c r="H311" s="4" t="s">
        <v>2066</v>
      </c>
      <c r="I311" s="4">
        <v>77101600</v>
      </c>
      <c r="J311" s="4" t="s">
        <v>2489</v>
      </c>
      <c r="K311" s="207">
        <v>42323</v>
      </c>
      <c r="L311" s="51">
        <v>2</v>
      </c>
      <c r="M311" s="4" t="s">
        <v>67</v>
      </c>
      <c r="N311" s="4" t="s">
        <v>1402</v>
      </c>
      <c r="O311" s="10">
        <v>4717400</v>
      </c>
      <c r="P311" s="10">
        <v>4717400</v>
      </c>
      <c r="Q311" s="34" t="s">
        <v>31</v>
      </c>
      <c r="R311" s="34" t="s">
        <v>31</v>
      </c>
      <c r="S311" s="4" t="s">
        <v>2068</v>
      </c>
      <c r="T311" s="10">
        <v>2358700</v>
      </c>
      <c r="U311" s="10" t="s">
        <v>411</v>
      </c>
      <c r="V311" s="4" t="s">
        <v>2280</v>
      </c>
    </row>
    <row r="312" spans="1:22" ht="75" customHeight="1" x14ac:dyDescent="0.2">
      <c r="A312" s="238">
        <v>311</v>
      </c>
      <c r="B312" s="4" t="s">
        <v>2062</v>
      </c>
      <c r="C312" s="206" t="s">
        <v>2063</v>
      </c>
      <c r="D312" s="4" t="s">
        <v>2096</v>
      </c>
      <c r="E312" s="4" t="s">
        <v>2097</v>
      </c>
      <c r="F312" s="4" t="s">
        <v>434</v>
      </c>
      <c r="G312" s="4" t="s">
        <v>235</v>
      </c>
      <c r="H312" s="4" t="s">
        <v>2066</v>
      </c>
      <c r="I312" s="4">
        <v>77121701</v>
      </c>
      <c r="J312" s="4" t="s">
        <v>2490</v>
      </c>
      <c r="K312" s="207">
        <v>42323</v>
      </c>
      <c r="L312" s="51">
        <v>1.5</v>
      </c>
      <c r="M312" s="4" t="s">
        <v>67</v>
      </c>
      <c r="N312" s="4" t="s">
        <v>1402</v>
      </c>
      <c r="O312" s="10">
        <v>4140600</v>
      </c>
      <c r="P312" s="10">
        <v>4140600</v>
      </c>
      <c r="Q312" s="34" t="s">
        <v>31</v>
      </c>
      <c r="R312" s="34" t="s">
        <v>31</v>
      </c>
      <c r="S312" s="4" t="s">
        <v>2068</v>
      </c>
      <c r="T312" s="10">
        <v>2760400</v>
      </c>
      <c r="U312" s="10" t="s">
        <v>411</v>
      </c>
      <c r="V312" s="4" t="s">
        <v>2332</v>
      </c>
    </row>
    <row r="313" spans="1:22" ht="75" customHeight="1" x14ac:dyDescent="0.2">
      <c r="A313" s="238">
        <v>312</v>
      </c>
      <c r="B313" s="4" t="s">
        <v>2062</v>
      </c>
      <c r="C313" s="206" t="s">
        <v>2063</v>
      </c>
      <c r="D313" s="4" t="s">
        <v>2096</v>
      </c>
      <c r="E313" s="4" t="s">
        <v>2097</v>
      </c>
      <c r="F313" s="4" t="s">
        <v>434</v>
      </c>
      <c r="G313" s="4" t="s">
        <v>235</v>
      </c>
      <c r="H313" s="4" t="s">
        <v>2066</v>
      </c>
      <c r="I313" s="4">
        <v>77121701</v>
      </c>
      <c r="J313" s="4" t="s">
        <v>2491</v>
      </c>
      <c r="K313" s="207">
        <v>42323</v>
      </c>
      <c r="L313" s="51">
        <v>1.5</v>
      </c>
      <c r="M313" s="4" t="s">
        <v>67</v>
      </c>
      <c r="N313" s="4" t="s">
        <v>1402</v>
      </c>
      <c r="O313" s="10">
        <v>3028200</v>
      </c>
      <c r="P313" s="10">
        <v>3028200</v>
      </c>
      <c r="Q313" s="34" t="s">
        <v>31</v>
      </c>
      <c r="R313" s="34" t="s">
        <v>31</v>
      </c>
      <c r="S313" s="4" t="s">
        <v>2068</v>
      </c>
      <c r="T313" s="10">
        <v>2018800</v>
      </c>
      <c r="U313" s="10" t="s">
        <v>411</v>
      </c>
      <c r="V313" s="4" t="s">
        <v>2194</v>
      </c>
    </row>
    <row r="314" spans="1:22" ht="75" customHeight="1" x14ac:dyDescent="0.2">
      <c r="A314" s="238">
        <v>313</v>
      </c>
      <c r="B314" s="4" t="s">
        <v>2062</v>
      </c>
      <c r="C314" s="206" t="s">
        <v>2063</v>
      </c>
      <c r="D314" s="4" t="s">
        <v>2096</v>
      </c>
      <c r="E314" s="4" t="s">
        <v>2097</v>
      </c>
      <c r="F314" s="4" t="s">
        <v>434</v>
      </c>
      <c r="G314" s="4" t="s">
        <v>235</v>
      </c>
      <c r="H314" s="4" t="s">
        <v>2066</v>
      </c>
      <c r="I314" s="4">
        <v>77121701</v>
      </c>
      <c r="J314" s="4" t="s">
        <v>2492</v>
      </c>
      <c r="K314" s="207">
        <v>42323</v>
      </c>
      <c r="L314" s="51">
        <v>2</v>
      </c>
      <c r="M314" s="4" t="s">
        <v>67</v>
      </c>
      <c r="N314" s="4" t="s">
        <v>1402</v>
      </c>
      <c r="O314" s="10">
        <v>5520800</v>
      </c>
      <c r="P314" s="10">
        <v>5520800</v>
      </c>
      <c r="Q314" s="34" t="s">
        <v>31</v>
      </c>
      <c r="R314" s="34" t="s">
        <v>31</v>
      </c>
      <c r="S314" s="4" t="s">
        <v>2068</v>
      </c>
      <c r="T314" s="10">
        <v>2760400</v>
      </c>
      <c r="U314" s="10" t="s">
        <v>411</v>
      </c>
      <c r="V314" s="4" t="s">
        <v>2354</v>
      </c>
    </row>
    <row r="315" spans="1:22" ht="75" customHeight="1" x14ac:dyDescent="0.2">
      <c r="A315" s="238">
        <v>314</v>
      </c>
      <c r="B315" s="4" t="s">
        <v>2062</v>
      </c>
      <c r="C315" s="206" t="s">
        <v>2063</v>
      </c>
      <c r="D315" s="4" t="s">
        <v>2096</v>
      </c>
      <c r="E315" s="4" t="s">
        <v>2097</v>
      </c>
      <c r="F315" s="4" t="s">
        <v>434</v>
      </c>
      <c r="G315" s="4" t="s">
        <v>235</v>
      </c>
      <c r="H315" s="4" t="s">
        <v>2066</v>
      </c>
      <c r="I315" s="4">
        <v>77121701</v>
      </c>
      <c r="J315" s="4" t="s">
        <v>2493</v>
      </c>
      <c r="K315" s="207">
        <v>42005</v>
      </c>
      <c r="L315" s="51">
        <v>1</v>
      </c>
      <c r="M315" s="4" t="s">
        <v>67</v>
      </c>
      <c r="N315" s="4" t="s">
        <v>1402</v>
      </c>
      <c r="O315" s="10">
        <v>2760400</v>
      </c>
      <c r="P315" s="10">
        <v>2760400</v>
      </c>
      <c r="Q315" s="34" t="s">
        <v>31</v>
      </c>
      <c r="R315" s="34" t="s">
        <v>31</v>
      </c>
      <c r="S315" s="4" t="s">
        <v>2068</v>
      </c>
      <c r="T315" s="10">
        <v>2760400</v>
      </c>
      <c r="U315" s="10" t="s">
        <v>411</v>
      </c>
      <c r="V315" s="4" t="s">
        <v>2353</v>
      </c>
    </row>
    <row r="316" spans="1:22" ht="75" customHeight="1" x14ac:dyDescent="0.2">
      <c r="A316" s="238">
        <v>315</v>
      </c>
      <c r="B316" s="4" t="s">
        <v>2062</v>
      </c>
      <c r="C316" s="206" t="s">
        <v>2063</v>
      </c>
      <c r="D316" s="4" t="s">
        <v>2064</v>
      </c>
      <c r="E316" s="4" t="s">
        <v>2065</v>
      </c>
      <c r="F316" s="4" t="s">
        <v>434</v>
      </c>
      <c r="G316" s="4" t="s">
        <v>235</v>
      </c>
      <c r="H316" s="4" t="s">
        <v>2066</v>
      </c>
      <c r="I316" s="4">
        <v>77121707</v>
      </c>
      <c r="J316" s="4" t="s">
        <v>2494</v>
      </c>
      <c r="K316" s="207">
        <v>42323</v>
      </c>
      <c r="L316" s="51">
        <v>2</v>
      </c>
      <c r="M316" s="4" t="s">
        <v>67</v>
      </c>
      <c r="N316" s="4" t="s">
        <v>1402</v>
      </c>
      <c r="O316" s="10">
        <v>3172400</v>
      </c>
      <c r="P316" s="10">
        <v>3172400</v>
      </c>
      <c r="Q316" s="34" t="s">
        <v>31</v>
      </c>
      <c r="R316" s="34" t="s">
        <v>31</v>
      </c>
      <c r="S316" s="4" t="s">
        <v>2068</v>
      </c>
      <c r="T316" s="10">
        <v>1586200</v>
      </c>
      <c r="U316" s="10" t="s">
        <v>411</v>
      </c>
      <c r="V316" s="4" t="s">
        <v>2093</v>
      </c>
    </row>
    <row r="317" spans="1:22" ht="75" customHeight="1" x14ac:dyDescent="0.2">
      <c r="A317" s="238">
        <v>316</v>
      </c>
      <c r="B317" s="4" t="s">
        <v>2062</v>
      </c>
      <c r="C317" s="206" t="s">
        <v>2063</v>
      </c>
      <c r="D317" s="4" t="s">
        <v>2064</v>
      </c>
      <c r="E317" s="4" t="s">
        <v>2065</v>
      </c>
      <c r="F317" s="4" t="s">
        <v>434</v>
      </c>
      <c r="G317" s="4" t="s">
        <v>235</v>
      </c>
      <c r="H317" s="4" t="s">
        <v>2066</v>
      </c>
      <c r="I317" s="4">
        <v>77121707</v>
      </c>
      <c r="J317" s="4" t="s">
        <v>2495</v>
      </c>
      <c r="K317" s="207">
        <v>42323</v>
      </c>
      <c r="L317" s="51">
        <v>2</v>
      </c>
      <c r="M317" s="4" t="s">
        <v>67</v>
      </c>
      <c r="N317" s="4" t="s">
        <v>1402</v>
      </c>
      <c r="O317" s="10">
        <v>11948000</v>
      </c>
      <c r="P317" s="10">
        <v>11948000</v>
      </c>
      <c r="Q317" s="34" t="s">
        <v>31</v>
      </c>
      <c r="R317" s="34" t="s">
        <v>31</v>
      </c>
      <c r="S317" s="4" t="s">
        <v>2068</v>
      </c>
      <c r="T317" s="10">
        <v>5974000</v>
      </c>
      <c r="U317" s="10" t="s">
        <v>411</v>
      </c>
      <c r="V317" s="4" t="s">
        <v>2069</v>
      </c>
    </row>
    <row r="318" spans="1:22" ht="75" customHeight="1" x14ac:dyDescent="0.2">
      <c r="A318" s="238">
        <v>317</v>
      </c>
      <c r="B318" s="4" t="s">
        <v>2247</v>
      </c>
      <c r="C318" s="206" t="s">
        <v>2248</v>
      </c>
      <c r="D318" s="4" t="s">
        <v>2249</v>
      </c>
      <c r="E318" s="4" t="s">
        <v>2250</v>
      </c>
      <c r="F318" s="4" t="s">
        <v>434</v>
      </c>
      <c r="G318" s="4" t="s">
        <v>235</v>
      </c>
      <c r="H318" s="4" t="s">
        <v>2066</v>
      </c>
      <c r="I318" s="4">
        <v>77101600</v>
      </c>
      <c r="J318" s="4" t="s">
        <v>2496</v>
      </c>
      <c r="K318" s="207">
        <v>42323</v>
      </c>
      <c r="L318" s="51">
        <v>2</v>
      </c>
      <c r="M318" s="4" t="s">
        <v>67</v>
      </c>
      <c r="N318" s="4" t="s">
        <v>1402</v>
      </c>
      <c r="O318" s="10">
        <v>14008000</v>
      </c>
      <c r="P318" s="10">
        <v>14008000</v>
      </c>
      <c r="Q318" s="34" t="s">
        <v>31</v>
      </c>
      <c r="R318" s="34" t="s">
        <v>31</v>
      </c>
      <c r="S318" s="4" t="s">
        <v>2068</v>
      </c>
      <c r="T318" s="10">
        <v>7004000</v>
      </c>
      <c r="U318" s="10" t="s">
        <v>411</v>
      </c>
      <c r="V318" s="4" t="s">
        <v>2278</v>
      </c>
    </row>
    <row r="319" spans="1:22" ht="75" customHeight="1" x14ac:dyDescent="0.2">
      <c r="A319" s="238">
        <v>318</v>
      </c>
      <c r="B319" s="4" t="s">
        <v>2247</v>
      </c>
      <c r="C319" s="206" t="s">
        <v>2248</v>
      </c>
      <c r="D319" s="4" t="s">
        <v>2249</v>
      </c>
      <c r="E319" s="4" t="s">
        <v>2250</v>
      </c>
      <c r="F319" s="4" t="s">
        <v>434</v>
      </c>
      <c r="G319" s="4" t="s">
        <v>235</v>
      </c>
      <c r="H319" s="4" t="s">
        <v>2066</v>
      </c>
      <c r="I319" s="4">
        <v>80161500</v>
      </c>
      <c r="J319" s="4" t="s">
        <v>2497</v>
      </c>
      <c r="K319" s="207">
        <v>42323</v>
      </c>
      <c r="L319" s="51">
        <v>2</v>
      </c>
      <c r="M319" s="4" t="s">
        <v>67</v>
      </c>
      <c r="N319" s="4" t="s">
        <v>1402</v>
      </c>
      <c r="O319" s="10">
        <v>4346600</v>
      </c>
      <c r="P319" s="10">
        <v>4346600</v>
      </c>
      <c r="Q319" s="34" t="s">
        <v>31</v>
      </c>
      <c r="R319" s="34" t="s">
        <v>31</v>
      </c>
      <c r="S319" s="4" t="s">
        <v>2068</v>
      </c>
      <c r="T319" s="10">
        <v>2173300</v>
      </c>
      <c r="U319" s="10" t="s">
        <v>411</v>
      </c>
      <c r="V319" s="4" t="s">
        <v>2292</v>
      </c>
    </row>
    <row r="320" spans="1:22" ht="75" customHeight="1" x14ac:dyDescent="0.2">
      <c r="A320" s="238">
        <v>319</v>
      </c>
      <c r="B320" s="4" t="s">
        <v>2062</v>
      </c>
      <c r="C320" s="206" t="s">
        <v>2063</v>
      </c>
      <c r="D320" s="4" t="s">
        <v>2096</v>
      </c>
      <c r="E320" s="4" t="s">
        <v>2097</v>
      </c>
      <c r="F320" s="4" t="s">
        <v>434</v>
      </c>
      <c r="G320" s="4" t="s">
        <v>235</v>
      </c>
      <c r="H320" s="4" t="s">
        <v>2066</v>
      </c>
      <c r="I320" s="4">
        <v>77121701</v>
      </c>
      <c r="J320" s="4" t="s">
        <v>2498</v>
      </c>
      <c r="K320" s="207">
        <v>42005</v>
      </c>
      <c r="L320" s="51">
        <v>2</v>
      </c>
      <c r="M320" s="4" t="s">
        <v>67</v>
      </c>
      <c r="N320" s="4" t="s">
        <v>1402</v>
      </c>
      <c r="O320" s="10">
        <v>6942200</v>
      </c>
      <c r="P320" s="10">
        <v>6942200</v>
      </c>
      <c r="Q320" s="34" t="s">
        <v>31</v>
      </c>
      <c r="R320" s="34" t="s">
        <v>31</v>
      </c>
      <c r="S320" s="4" t="s">
        <v>2068</v>
      </c>
      <c r="T320" s="10">
        <v>3471100</v>
      </c>
      <c r="U320" s="10" t="s">
        <v>411</v>
      </c>
      <c r="V320" s="4" t="s">
        <v>2357</v>
      </c>
    </row>
    <row r="321" spans="1:22" ht="75" customHeight="1" x14ac:dyDescent="0.2">
      <c r="A321" s="238">
        <v>320</v>
      </c>
      <c r="B321" s="4" t="s">
        <v>2062</v>
      </c>
      <c r="C321" s="206" t="s">
        <v>2063</v>
      </c>
      <c r="D321" s="4" t="s">
        <v>2096</v>
      </c>
      <c r="E321" s="4" t="s">
        <v>2097</v>
      </c>
      <c r="F321" s="4" t="s">
        <v>434</v>
      </c>
      <c r="G321" s="4" t="s">
        <v>235</v>
      </c>
      <c r="H321" s="4" t="s">
        <v>2066</v>
      </c>
      <c r="I321" s="4">
        <v>77121701</v>
      </c>
      <c r="J321" s="4" t="s">
        <v>2499</v>
      </c>
      <c r="K321" s="207">
        <v>42323</v>
      </c>
      <c r="L321" s="51">
        <v>2</v>
      </c>
      <c r="M321" s="4" t="s">
        <v>67</v>
      </c>
      <c r="N321" s="4" t="s">
        <v>1402</v>
      </c>
      <c r="O321" s="10">
        <v>7992800</v>
      </c>
      <c r="P321" s="10">
        <v>7992800</v>
      </c>
      <c r="Q321" s="34" t="s">
        <v>31</v>
      </c>
      <c r="R321" s="34" t="s">
        <v>31</v>
      </c>
      <c r="S321" s="4" t="s">
        <v>2068</v>
      </c>
      <c r="T321" s="10">
        <v>3996400</v>
      </c>
      <c r="U321" s="10" t="s">
        <v>411</v>
      </c>
      <c r="V321" s="4" t="s">
        <v>2416</v>
      </c>
    </row>
    <row r="322" spans="1:22" ht="75" customHeight="1" x14ac:dyDescent="0.2">
      <c r="A322" s="238">
        <v>321</v>
      </c>
      <c r="B322" s="206" t="s">
        <v>2062</v>
      </c>
      <c r="C322" s="206" t="s">
        <v>2063</v>
      </c>
      <c r="D322" s="4" t="s">
        <v>2096</v>
      </c>
      <c r="E322" s="4" t="s">
        <v>2097</v>
      </c>
      <c r="F322" s="4" t="s">
        <v>434</v>
      </c>
      <c r="G322" s="4" t="s">
        <v>235</v>
      </c>
      <c r="H322" s="4" t="s">
        <v>2066</v>
      </c>
      <c r="I322" s="4">
        <v>77121701</v>
      </c>
      <c r="J322" s="4" t="s">
        <v>2500</v>
      </c>
      <c r="K322" s="207">
        <v>42323</v>
      </c>
      <c r="L322" s="51">
        <v>1.5</v>
      </c>
      <c r="M322" s="4" t="s">
        <v>67</v>
      </c>
      <c r="N322" s="4" t="s">
        <v>1402</v>
      </c>
      <c r="O322" s="10">
        <v>4619550</v>
      </c>
      <c r="P322" s="10">
        <v>4619550</v>
      </c>
      <c r="Q322" s="34" t="s">
        <v>31</v>
      </c>
      <c r="R322" s="34" t="s">
        <v>31</v>
      </c>
      <c r="S322" s="4" t="s">
        <v>2068</v>
      </c>
      <c r="T322" s="10">
        <v>3079700</v>
      </c>
      <c r="U322" s="10" t="s">
        <v>411</v>
      </c>
      <c r="V322" s="4" t="s">
        <v>2331</v>
      </c>
    </row>
    <row r="323" spans="1:22" ht="75" customHeight="1" x14ac:dyDescent="0.2">
      <c r="A323" s="238">
        <v>322</v>
      </c>
      <c r="B323" s="4" t="s">
        <v>2062</v>
      </c>
      <c r="C323" s="206" t="s">
        <v>2063</v>
      </c>
      <c r="D323" s="4" t="s">
        <v>2096</v>
      </c>
      <c r="E323" s="4" t="s">
        <v>2097</v>
      </c>
      <c r="F323" s="4" t="s">
        <v>434</v>
      </c>
      <c r="G323" s="4" t="s">
        <v>235</v>
      </c>
      <c r="H323" s="4" t="s">
        <v>2066</v>
      </c>
      <c r="I323" s="4">
        <v>77121701</v>
      </c>
      <c r="J323" s="4" t="s">
        <v>2501</v>
      </c>
      <c r="K323" s="207">
        <v>42323</v>
      </c>
      <c r="L323" s="51">
        <v>2</v>
      </c>
      <c r="M323" s="4" t="s">
        <v>67</v>
      </c>
      <c r="N323" s="4" t="s">
        <v>1402</v>
      </c>
      <c r="O323" s="10">
        <v>5520800</v>
      </c>
      <c r="P323" s="10">
        <v>5520800</v>
      </c>
      <c r="Q323" s="34" t="s">
        <v>31</v>
      </c>
      <c r="R323" s="34" t="s">
        <v>31</v>
      </c>
      <c r="S323" s="4" t="s">
        <v>2068</v>
      </c>
      <c r="T323" s="10">
        <v>2760400</v>
      </c>
      <c r="U323" s="10" t="s">
        <v>411</v>
      </c>
      <c r="V323" s="4" t="s">
        <v>2099</v>
      </c>
    </row>
    <row r="324" spans="1:22" ht="75" customHeight="1" x14ac:dyDescent="0.2">
      <c r="A324" s="238">
        <v>323</v>
      </c>
      <c r="B324" s="4" t="s">
        <v>2062</v>
      </c>
      <c r="C324" s="206" t="s">
        <v>2063</v>
      </c>
      <c r="D324" s="4" t="s">
        <v>2096</v>
      </c>
      <c r="E324" s="4" t="s">
        <v>2097</v>
      </c>
      <c r="F324" s="4" t="s">
        <v>434</v>
      </c>
      <c r="G324" s="4" t="s">
        <v>235</v>
      </c>
      <c r="H324" s="4" t="s">
        <v>2066</v>
      </c>
      <c r="I324" s="4">
        <v>77121701</v>
      </c>
      <c r="J324" s="4" t="s">
        <v>2502</v>
      </c>
      <c r="K324" s="207">
        <v>42323</v>
      </c>
      <c r="L324" s="51">
        <v>1.5</v>
      </c>
      <c r="M324" s="4" t="s">
        <v>67</v>
      </c>
      <c r="N324" s="4" t="s">
        <v>1402</v>
      </c>
      <c r="O324" s="10">
        <v>8961000</v>
      </c>
      <c r="P324" s="10">
        <v>8961000</v>
      </c>
      <c r="Q324" s="34" t="s">
        <v>31</v>
      </c>
      <c r="R324" s="34" t="s">
        <v>31</v>
      </c>
      <c r="S324" s="4" t="s">
        <v>2068</v>
      </c>
      <c r="T324" s="10">
        <v>5974000</v>
      </c>
      <c r="U324" s="10" t="s">
        <v>411</v>
      </c>
      <c r="V324" s="4" t="s">
        <v>2403</v>
      </c>
    </row>
    <row r="325" spans="1:22" ht="75" customHeight="1" x14ac:dyDescent="0.2">
      <c r="A325" s="238">
        <v>324</v>
      </c>
      <c r="B325" s="4" t="s">
        <v>2062</v>
      </c>
      <c r="C325" s="206" t="s">
        <v>2063</v>
      </c>
      <c r="D325" s="4" t="s">
        <v>2096</v>
      </c>
      <c r="E325" s="4" t="s">
        <v>2097</v>
      </c>
      <c r="F325" s="4" t="s">
        <v>434</v>
      </c>
      <c r="G325" s="4" t="s">
        <v>235</v>
      </c>
      <c r="H325" s="4" t="s">
        <v>2066</v>
      </c>
      <c r="I325" s="4">
        <v>77121701</v>
      </c>
      <c r="J325" s="4" t="s">
        <v>2503</v>
      </c>
      <c r="K325" s="207">
        <v>42323</v>
      </c>
      <c r="L325" s="51">
        <v>2</v>
      </c>
      <c r="M325" s="4" t="s">
        <v>67</v>
      </c>
      <c r="N325" s="4" t="s">
        <v>1402</v>
      </c>
      <c r="O325" s="10">
        <v>7992800</v>
      </c>
      <c r="P325" s="10">
        <v>7992800</v>
      </c>
      <c r="Q325" s="34" t="s">
        <v>31</v>
      </c>
      <c r="R325" s="34" t="s">
        <v>31</v>
      </c>
      <c r="S325" s="4" t="s">
        <v>2068</v>
      </c>
      <c r="T325" s="10">
        <v>3996400</v>
      </c>
      <c r="U325" s="10" t="s">
        <v>411</v>
      </c>
      <c r="V325" s="4" t="s">
        <v>2408</v>
      </c>
    </row>
    <row r="326" spans="1:22" ht="75" customHeight="1" x14ac:dyDescent="0.2">
      <c r="A326" s="238">
        <v>325</v>
      </c>
      <c r="B326" s="4" t="s">
        <v>2062</v>
      </c>
      <c r="C326" s="206" t="s">
        <v>2063</v>
      </c>
      <c r="D326" s="4" t="s">
        <v>2096</v>
      </c>
      <c r="E326" s="4" t="s">
        <v>2097</v>
      </c>
      <c r="F326" s="4" t="s">
        <v>434</v>
      </c>
      <c r="G326" s="4" t="s">
        <v>235</v>
      </c>
      <c r="H326" s="4" t="s">
        <v>2066</v>
      </c>
      <c r="I326" s="4">
        <v>77121701</v>
      </c>
      <c r="J326" s="4" t="s">
        <v>2504</v>
      </c>
      <c r="K326" s="207">
        <v>42323</v>
      </c>
      <c r="L326" s="51">
        <v>1.5</v>
      </c>
      <c r="M326" s="4" t="s">
        <v>67</v>
      </c>
      <c r="N326" s="4" t="s">
        <v>1402</v>
      </c>
      <c r="O326" s="10">
        <v>9733500</v>
      </c>
      <c r="P326" s="10">
        <v>9733500</v>
      </c>
      <c r="Q326" s="34" t="s">
        <v>31</v>
      </c>
      <c r="R326" s="34" t="s">
        <v>31</v>
      </c>
      <c r="S326" s="4" t="s">
        <v>2068</v>
      </c>
      <c r="T326" s="10">
        <v>6489000</v>
      </c>
      <c r="U326" s="10" t="s">
        <v>411</v>
      </c>
      <c r="V326" s="4" t="s">
        <v>2231</v>
      </c>
    </row>
    <row r="327" spans="1:22" ht="75" customHeight="1" x14ac:dyDescent="0.2">
      <c r="A327" s="238">
        <v>326</v>
      </c>
      <c r="B327" s="4" t="s">
        <v>2062</v>
      </c>
      <c r="C327" s="206" t="s">
        <v>2063</v>
      </c>
      <c r="D327" s="4" t="s">
        <v>2096</v>
      </c>
      <c r="E327" s="4" t="s">
        <v>2097</v>
      </c>
      <c r="F327" s="4" t="s">
        <v>434</v>
      </c>
      <c r="G327" s="4" t="s">
        <v>235</v>
      </c>
      <c r="H327" s="4" t="s">
        <v>2066</v>
      </c>
      <c r="I327" s="4">
        <v>77121701</v>
      </c>
      <c r="J327" s="4" t="s">
        <v>2505</v>
      </c>
      <c r="K327" s="207">
        <v>42323</v>
      </c>
      <c r="L327" s="51">
        <v>2</v>
      </c>
      <c r="M327" s="4" t="s">
        <v>67</v>
      </c>
      <c r="N327" s="4" t="s">
        <v>1402</v>
      </c>
      <c r="O327" s="10">
        <v>11948000</v>
      </c>
      <c r="P327" s="10">
        <v>11948000</v>
      </c>
      <c r="Q327" s="34" t="s">
        <v>31</v>
      </c>
      <c r="R327" s="34" t="s">
        <v>31</v>
      </c>
      <c r="S327" s="4" t="s">
        <v>2068</v>
      </c>
      <c r="T327" s="10">
        <v>5974000</v>
      </c>
      <c r="U327" s="10" t="s">
        <v>411</v>
      </c>
      <c r="V327" s="4" t="s">
        <v>2506</v>
      </c>
    </row>
    <row r="328" spans="1:22" ht="75" customHeight="1" x14ac:dyDescent="0.2">
      <c r="A328" s="238">
        <v>327</v>
      </c>
      <c r="B328" s="4" t="s">
        <v>2062</v>
      </c>
      <c r="C328" s="206" t="s">
        <v>2063</v>
      </c>
      <c r="D328" s="4" t="s">
        <v>2096</v>
      </c>
      <c r="E328" s="4" t="s">
        <v>2097</v>
      </c>
      <c r="F328" s="4" t="s">
        <v>434</v>
      </c>
      <c r="G328" s="4" t="s">
        <v>235</v>
      </c>
      <c r="H328" s="4" t="s">
        <v>2066</v>
      </c>
      <c r="I328" s="4">
        <v>77121701</v>
      </c>
      <c r="J328" s="4" t="s">
        <v>2507</v>
      </c>
      <c r="K328" s="207">
        <v>42323</v>
      </c>
      <c r="L328" s="51">
        <v>1.5</v>
      </c>
      <c r="M328" s="4" t="s">
        <v>67</v>
      </c>
      <c r="N328" s="4" t="s">
        <v>1402</v>
      </c>
      <c r="O328" s="10">
        <v>8358450</v>
      </c>
      <c r="P328" s="10">
        <v>8358450</v>
      </c>
      <c r="Q328" s="34" t="s">
        <v>31</v>
      </c>
      <c r="R328" s="34" t="s">
        <v>31</v>
      </c>
      <c r="S328" s="4" t="s">
        <v>2068</v>
      </c>
      <c r="T328" s="10">
        <v>5572300</v>
      </c>
      <c r="U328" s="10" t="s">
        <v>411</v>
      </c>
      <c r="V328" s="4" t="s">
        <v>2382</v>
      </c>
    </row>
    <row r="329" spans="1:22" ht="75" customHeight="1" x14ac:dyDescent="0.2">
      <c r="A329" s="238">
        <v>328</v>
      </c>
      <c r="B329" s="4" t="s">
        <v>2062</v>
      </c>
      <c r="C329" s="206" t="s">
        <v>2063</v>
      </c>
      <c r="D329" s="4" t="s">
        <v>2096</v>
      </c>
      <c r="E329" s="4" t="s">
        <v>2097</v>
      </c>
      <c r="F329" s="4" t="s">
        <v>434</v>
      </c>
      <c r="G329" s="4" t="s">
        <v>235</v>
      </c>
      <c r="H329" s="4" t="s">
        <v>2066</v>
      </c>
      <c r="I329" s="4">
        <v>80161500</v>
      </c>
      <c r="J329" s="4" t="s">
        <v>2508</v>
      </c>
      <c r="K329" s="207">
        <v>42323</v>
      </c>
      <c r="L329" s="51">
        <v>1.5</v>
      </c>
      <c r="M329" s="4" t="s">
        <v>67</v>
      </c>
      <c r="N329" s="4" t="s">
        <v>1402</v>
      </c>
      <c r="O329" s="10">
        <v>2379300</v>
      </c>
      <c r="P329" s="10">
        <v>2379300</v>
      </c>
      <c r="Q329" s="34" t="s">
        <v>31</v>
      </c>
      <c r="R329" s="34" t="s">
        <v>31</v>
      </c>
      <c r="S329" s="4" t="s">
        <v>2068</v>
      </c>
      <c r="T329" s="10">
        <v>1586200</v>
      </c>
      <c r="U329" s="10" t="s">
        <v>411</v>
      </c>
      <c r="V329" s="4" t="s">
        <v>2509</v>
      </c>
    </row>
    <row r="330" spans="1:22" ht="75" customHeight="1" x14ac:dyDescent="0.2">
      <c r="A330" s="238">
        <v>329</v>
      </c>
      <c r="B330" s="4" t="s">
        <v>2062</v>
      </c>
      <c r="C330" s="206" t="s">
        <v>2063</v>
      </c>
      <c r="D330" s="4" t="s">
        <v>2096</v>
      </c>
      <c r="E330" s="4" t="s">
        <v>2097</v>
      </c>
      <c r="F330" s="4" t="s">
        <v>434</v>
      </c>
      <c r="G330" s="4" t="s">
        <v>235</v>
      </c>
      <c r="H330" s="4" t="s">
        <v>2066</v>
      </c>
      <c r="I330" s="4">
        <v>77121701</v>
      </c>
      <c r="J330" s="4" t="s">
        <v>2510</v>
      </c>
      <c r="K330" s="207">
        <v>42323</v>
      </c>
      <c r="L330" s="51">
        <v>1.5</v>
      </c>
      <c r="M330" s="4" t="s">
        <v>67</v>
      </c>
      <c r="N330" s="4" t="s">
        <v>1402</v>
      </c>
      <c r="O330" s="10">
        <v>4619550</v>
      </c>
      <c r="P330" s="10">
        <v>4619550</v>
      </c>
      <c r="Q330" s="34" t="s">
        <v>31</v>
      </c>
      <c r="R330" s="34" t="s">
        <v>31</v>
      </c>
      <c r="S330" s="4" t="s">
        <v>2068</v>
      </c>
      <c r="T330" s="10">
        <v>3079700</v>
      </c>
      <c r="U330" s="10" t="s">
        <v>411</v>
      </c>
      <c r="V330" s="4" t="s">
        <v>2221</v>
      </c>
    </row>
    <row r="331" spans="1:22" ht="75" customHeight="1" x14ac:dyDescent="0.2">
      <c r="A331" s="238">
        <v>330</v>
      </c>
      <c r="B331" s="4" t="s">
        <v>2062</v>
      </c>
      <c r="C331" s="206" t="s">
        <v>2063</v>
      </c>
      <c r="D331" s="4" t="s">
        <v>2096</v>
      </c>
      <c r="E331" s="4" t="s">
        <v>2097</v>
      </c>
      <c r="F331" s="4" t="s">
        <v>434</v>
      </c>
      <c r="G331" s="4" t="s">
        <v>235</v>
      </c>
      <c r="H331" s="4" t="s">
        <v>2066</v>
      </c>
      <c r="I331" s="4">
        <v>80161500</v>
      </c>
      <c r="J331" s="4" t="s">
        <v>2511</v>
      </c>
      <c r="K331" s="207">
        <v>42323</v>
      </c>
      <c r="L331" s="51">
        <v>2</v>
      </c>
      <c r="M331" s="4" t="s">
        <v>67</v>
      </c>
      <c r="N331" s="4" t="s">
        <v>1402</v>
      </c>
      <c r="O331" s="10">
        <v>9043400</v>
      </c>
      <c r="P331" s="10">
        <v>9043400</v>
      </c>
      <c r="Q331" s="34" t="s">
        <v>31</v>
      </c>
      <c r="R331" s="34" t="s">
        <v>31</v>
      </c>
      <c r="S331" s="4" t="s">
        <v>2068</v>
      </c>
      <c r="T331" s="10">
        <v>4521700</v>
      </c>
      <c r="U331" s="10" t="s">
        <v>411</v>
      </c>
      <c r="V331" s="4" t="s">
        <v>2120</v>
      </c>
    </row>
    <row r="332" spans="1:22" ht="75" customHeight="1" x14ac:dyDescent="0.2">
      <c r="A332" s="238">
        <v>331</v>
      </c>
      <c r="B332" s="4" t="s">
        <v>2062</v>
      </c>
      <c r="C332" s="206" t="s">
        <v>2063</v>
      </c>
      <c r="D332" s="4" t="s">
        <v>2096</v>
      </c>
      <c r="E332" s="4" t="s">
        <v>2097</v>
      </c>
      <c r="F332" s="4" t="s">
        <v>434</v>
      </c>
      <c r="G332" s="4" t="s">
        <v>235</v>
      </c>
      <c r="H332" s="4" t="s">
        <v>2066</v>
      </c>
      <c r="I332" s="4">
        <v>77121701</v>
      </c>
      <c r="J332" s="4" t="s">
        <v>2512</v>
      </c>
      <c r="K332" s="207">
        <v>42323</v>
      </c>
      <c r="L332" s="51">
        <v>1</v>
      </c>
      <c r="M332" s="4" t="s">
        <v>67</v>
      </c>
      <c r="N332" s="4" t="s">
        <v>1402</v>
      </c>
      <c r="O332" s="10">
        <v>1586200</v>
      </c>
      <c r="P332" s="10">
        <v>1586200</v>
      </c>
      <c r="Q332" s="34" t="s">
        <v>31</v>
      </c>
      <c r="R332" s="34" t="s">
        <v>31</v>
      </c>
      <c r="S332" s="4" t="s">
        <v>2068</v>
      </c>
      <c r="T332" s="10">
        <v>1586200</v>
      </c>
      <c r="U332" s="10" t="s">
        <v>411</v>
      </c>
      <c r="V332" s="4" t="s">
        <v>2406</v>
      </c>
    </row>
    <row r="333" spans="1:22" ht="75" customHeight="1" x14ac:dyDescent="0.2">
      <c r="A333" s="238">
        <v>332</v>
      </c>
      <c r="B333" s="206" t="s">
        <v>2062</v>
      </c>
      <c r="C333" s="206" t="s">
        <v>2063</v>
      </c>
      <c r="D333" s="4" t="s">
        <v>2096</v>
      </c>
      <c r="E333" s="4" t="s">
        <v>2145</v>
      </c>
      <c r="F333" s="4" t="s">
        <v>434</v>
      </c>
      <c r="G333" s="4" t="s">
        <v>235</v>
      </c>
      <c r="H333" s="4" t="s">
        <v>2066</v>
      </c>
      <c r="I333" s="4">
        <v>77101505</v>
      </c>
      <c r="J333" s="4" t="s">
        <v>2513</v>
      </c>
      <c r="K333" s="207">
        <v>42323</v>
      </c>
      <c r="L333" s="51">
        <v>2</v>
      </c>
      <c r="M333" s="4" t="s">
        <v>67</v>
      </c>
      <c r="N333" s="4" t="s">
        <v>2135</v>
      </c>
      <c r="O333" s="10">
        <v>15038000</v>
      </c>
      <c r="P333" s="10">
        <v>15038000</v>
      </c>
      <c r="Q333" s="34" t="s">
        <v>31</v>
      </c>
      <c r="R333" s="34" t="s">
        <v>31</v>
      </c>
      <c r="S333" s="4" t="s">
        <v>2068</v>
      </c>
      <c r="T333" s="10">
        <v>7519000</v>
      </c>
      <c r="U333" s="10" t="s">
        <v>411</v>
      </c>
      <c r="V333" s="4" t="s">
        <v>2298</v>
      </c>
    </row>
    <row r="334" spans="1:22" ht="75" customHeight="1" x14ac:dyDescent="0.2">
      <c r="A334" s="238">
        <v>333</v>
      </c>
      <c r="B334" s="4" t="s">
        <v>2062</v>
      </c>
      <c r="C334" s="206" t="s">
        <v>2063</v>
      </c>
      <c r="D334" s="4" t="s">
        <v>2096</v>
      </c>
      <c r="E334" s="4" t="s">
        <v>2097</v>
      </c>
      <c r="F334" s="4" t="s">
        <v>434</v>
      </c>
      <c r="G334" s="4" t="s">
        <v>235</v>
      </c>
      <c r="H334" s="4" t="s">
        <v>2066</v>
      </c>
      <c r="I334" s="4">
        <v>77121701</v>
      </c>
      <c r="J334" s="4" t="s">
        <v>2514</v>
      </c>
      <c r="K334" s="207">
        <v>42323</v>
      </c>
      <c r="L334" s="51">
        <v>1</v>
      </c>
      <c r="M334" s="4" t="s">
        <v>67</v>
      </c>
      <c r="N334" s="4" t="s">
        <v>1402</v>
      </c>
      <c r="O334" s="10">
        <v>3996400</v>
      </c>
      <c r="P334" s="10">
        <v>3996400</v>
      </c>
      <c r="Q334" s="34" t="s">
        <v>31</v>
      </c>
      <c r="R334" s="34" t="s">
        <v>31</v>
      </c>
      <c r="S334" s="4" t="s">
        <v>2068</v>
      </c>
      <c r="T334" s="10">
        <v>3996400</v>
      </c>
      <c r="U334" s="10" t="s">
        <v>411</v>
      </c>
      <c r="V334" s="4" t="s">
        <v>2233</v>
      </c>
    </row>
    <row r="335" spans="1:22" ht="75" customHeight="1" x14ac:dyDescent="0.2">
      <c r="A335" s="238">
        <v>334</v>
      </c>
      <c r="B335" s="4" t="s">
        <v>2062</v>
      </c>
      <c r="C335" s="206" t="s">
        <v>2063</v>
      </c>
      <c r="D335" s="4" t="s">
        <v>2096</v>
      </c>
      <c r="E335" s="4" t="s">
        <v>2148</v>
      </c>
      <c r="F335" s="4" t="s">
        <v>434</v>
      </c>
      <c r="G335" s="4" t="s">
        <v>235</v>
      </c>
      <c r="H335" s="4" t="s">
        <v>2066</v>
      </c>
      <c r="I335" s="4">
        <v>77101505</v>
      </c>
      <c r="J335" s="4" t="s">
        <v>2515</v>
      </c>
      <c r="K335" s="207">
        <v>42323</v>
      </c>
      <c r="L335" s="51">
        <v>2</v>
      </c>
      <c r="M335" s="4" t="s">
        <v>67</v>
      </c>
      <c r="N335" s="4" t="s">
        <v>1402</v>
      </c>
      <c r="O335" s="10">
        <v>6159400</v>
      </c>
      <c r="P335" s="10">
        <v>6159400</v>
      </c>
      <c r="Q335" s="34" t="s">
        <v>31</v>
      </c>
      <c r="R335" s="34" t="s">
        <v>31</v>
      </c>
      <c r="S335" s="4" t="s">
        <v>2068</v>
      </c>
      <c r="T335" s="10">
        <v>3079700</v>
      </c>
      <c r="U335" s="10" t="s">
        <v>411</v>
      </c>
      <c r="V335" s="4" t="s">
        <v>2313</v>
      </c>
    </row>
    <row r="336" spans="1:22" ht="75" customHeight="1" x14ac:dyDescent="0.2">
      <c r="A336" s="238">
        <v>335</v>
      </c>
      <c r="B336" s="4" t="s">
        <v>2062</v>
      </c>
      <c r="C336" s="206" t="s">
        <v>2063</v>
      </c>
      <c r="D336" s="4" t="s">
        <v>2096</v>
      </c>
      <c r="E336" s="4" t="s">
        <v>2097</v>
      </c>
      <c r="F336" s="4" t="s">
        <v>434</v>
      </c>
      <c r="G336" s="4" t="s">
        <v>235</v>
      </c>
      <c r="H336" s="4" t="s">
        <v>2066</v>
      </c>
      <c r="I336" s="4">
        <v>80161500</v>
      </c>
      <c r="J336" s="4" t="s">
        <v>2516</v>
      </c>
      <c r="K336" s="207">
        <v>42323</v>
      </c>
      <c r="L336" s="51">
        <v>2</v>
      </c>
      <c r="M336" s="4" t="s">
        <v>67</v>
      </c>
      <c r="N336" s="4" t="s">
        <v>1402</v>
      </c>
      <c r="O336" s="10">
        <v>9043400</v>
      </c>
      <c r="P336" s="10">
        <v>9043400</v>
      </c>
      <c r="Q336" s="34" t="s">
        <v>31</v>
      </c>
      <c r="R336" s="34" t="s">
        <v>31</v>
      </c>
      <c r="S336" s="4" t="s">
        <v>2068</v>
      </c>
      <c r="T336" s="10">
        <v>4521700</v>
      </c>
      <c r="U336" s="10" t="s">
        <v>411</v>
      </c>
      <c r="V336" s="4" t="s">
        <v>2114</v>
      </c>
    </row>
    <row r="337" spans="1:22" ht="75" customHeight="1" x14ac:dyDescent="0.2">
      <c r="A337" s="238">
        <v>336</v>
      </c>
      <c r="B337" s="4" t="s">
        <v>2062</v>
      </c>
      <c r="C337" s="206" t="s">
        <v>2063</v>
      </c>
      <c r="D337" s="4" t="s">
        <v>2096</v>
      </c>
      <c r="E337" s="4" t="s">
        <v>2097</v>
      </c>
      <c r="F337" s="4" t="s">
        <v>434</v>
      </c>
      <c r="G337" s="4" t="s">
        <v>235</v>
      </c>
      <c r="H337" s="4" t="s">
        <v>2066</v>
      </c>
      <c r="I337" s="4">
        <v>77121701</v>
      </c>
      <c r="J337" s="4" t="s">
        <v>2517</v>
      </c>
      <c r="K337" s="207">
        <v>42323</v>
      </c>
      <c r="L337" s="51">
        <v>1</v>
      </c>
      <c r="M337" s="4" t="s">
        <v>67</v>
      </c>
      <c r="N337" s="4" t="s">
        <v>1402</v>
      </c>
      <c r="O337" s="10">
        <v>1586200</v>
      </c>
      <c r="P337" s="10">
        <v>1586200</v>
      </c>
      <c r="Q337" s="34" t="s">
        <v>31</v>
      </c>
      <c r="R337" s="34" t="s">
        <v>31</v>
      </c>
      <c r="S337" s="4" t="s">
        <v>2068</v>
      </c>
      <c r="T337" s="10">
        <v>1586200</v>
      </c>
      <c r="U337" s="10" t="s">
        <v>411</v>
      </c>
      <c r="V337" s="4" t="s">
        <v>2340</v>
      </c>
    </row>
    <row r="338" spans="1:22" ht="75" customHeight="1" x14ac:dyDescent="0.2">
      <c r="A338" s="238">
        <v>337</v>
      </c>
      <c r="B338" s="4" t="s">
        <v>2062</v>
      </c>
      <c r="C338" s="206" t="s">
        <v>2063</v>
      </c>
      <c r="D338" s="4" t="s">
        <v>2096</v>
      </c>
      <c r="E338" s="4" t="s">
        <v>2097</v>
      </c>
      <c r="F338" s="4" t="s">
        <v>434</v>
      </c>
      <c r="G338" s="4" t="s">
        <v>235</v>
      </c>
      <c r="H338" s="4" t="s">
        <v>2066</v>
      </c>
      <c r="I338" s="4">
        <v>77121701</v>
      </c>
      <c r="J338" s="4" t="s">
        <v>2518</v>
      </c>
      <c r="K338" s="207">
        <v>42323</v>
      </c>
      <c r="L338" s="51">
        <v>1.5</v>
      </c>
      <c r="M338" s="4" t="s">
        <v>67</v>
      </c>
      <c r="N338" s="4" t="s">
        <v>1402</v>
      </c>
      <c r="O338" s="10">
        <v>12360000</v>
      </c>
      <c r="P338" s="10">
        <v>12360000</v>
      </c>
      <c r="Q338" s="34" t="s">
        <v>31</v>
      </c>
      <c r="R338" s="34" t="s">
        <v>31</v>
      </c>
      <c r="S338" s="4" t="s">
        <v>2068</v>
      </c>
      <c r="T338" s="10">
        <v>8240000</v>
      </c>
      <c r="U338" s="10" t="s">
        <v>411</v>
      </c>
      <c r="V338" s="4" t="s">
        <v>2388</v>
      </c>
    </row>
    <row r="339" spans="1:22" ht="75" customHeight="1" x14ac:dyDescent="0.2">
      <c r="A339" s="238">
        <v>338</v>
      </c>
      <c r="B339" s="4" t="s">
        <v>2062</v>
      </c>
      <c r="C339" s="206" t="s">
        <v>2063</v>
      </c>
      <c r="D339" s="4" t="s">
        <v>2096</v>
      </c>
      <c r="E339" s="4" t="s">
        <v>2097</v>
      </c>
      <c r="F339" s="4" t="s">
        <v>434</v>
      </c>
      <c r="G339" s="4" t="s">
        <v>235</v>
      </c>
      <c r="H339" s="4" t="s">
        <v>2066</v>
      </c>
      <c r="I339" s="4">
        <v>77121701</v>
      </c>
      <c r="J339" s="4" t="s">
        <v>2175</v>
      </c>
      <c r="K339" s="207">
        <v>42323</v>
      </c>
      <c r="L339" s="51">
        <v>2</v>
      </c>
      <c r="M339" s="4" t="s">
        <v>67</v>
      </c>
      <c r="N339" s="4" t="s">
        <v>1402</v>
      </c>
      <c r="O339" s="10">
        <v>10094000</v>
      </c>
      <c r="P339" s="10">
        <v>10094000</v>
      </c>
      <c r="Q339" s="34" t="s">
        <v>31</v>
      </c>
      <c r="R339" s="34" t="s">
        <v>31</v>
      </c>
      <c r="S339" s="4" t="s">
        <v>2068</v>
      </c>
      <c r="T339" s="10">
        <v>5047000</v>
      </c>
      <c r="U339" s="10" t="s">
        <v>411</v>
      </c>
      <c r="V339" s="4" t="s">
        <v>2403</v>
      </c>
    </row>
    <row r="340" spans="1:22" ht="75" customHeight="1" x14ac:dyDescent="0.2">
      <c r="A340" s="238">
        <v>339</v>
      </c>
      <c r="B340" s="4" t="s">
        <v>2062</v>
      </c>
      <c r="C340" s="206" t="s">
        <v>2063</v>
      </c>
      <c r="D340" s="4" t="s">
        <v>2096</v>
      </c>
      <c r="E340" s="4" t="s">
        <v>2097</v>
      </c>
      <c r="F340" s="4" t="s">
        <v>434</v>
      </c>
      <c r="G340" s="4" t="s">
        <v>235</v>
      </c>
      <c r="H340" s="4" t="s">
        <v>2066</v>
      </c>
      <c r="I340" s="4">
        <v>77121701</v>
      </c>
      <c r="J340" s="4" t="s">
        <v>2519</v>
      </c>
      <c r="K340" s="207">
        <v>42323</v>
      </c>
      <c r="L340" s="51">
        <v>1.5</v>
      </c>
      <c r="M340" s="4" t="s">
        <v>67</v>
      </c>
      <c r="N340" s="4" t="s">
        <v>1402</v>
      </c>
      <c r="O340" s="10">
        <v>5206650</v>
      </c>
      <c r="P340" s="10">
        <v>5206650</v>
      </c>
      <c r="Q340" s="34" t="s">
        <v>31</v>
      </c>
      <c r="R340" s="34" t="s">
        <v>31</v>
      </c>
      <c r="S340" s="4" t="s">
        <v>2068</v>
      </c>
      <c r="T340" s="10">
        <v>3471100</v>
      </c>
      <c r="U340" s="10" t="s">
        <v>411</v>
      </c>
      <c r="V340" s="4" t="s">
        <v>2401</v>
      </c>
    </row>
    <row r="341" spans="1:22" ht="75" customHeight="1" x14ac:dyDescent="0.2">
      <c r="A341" s="238">
        <v>340</v>
      </c>
      <c r="B341" s="4" t="s">
        <v>2062</v>
      </c>
      <c r="C341" s="206" t="s">
        <v>2063</v>
      </c>
      <c r="D341" s="4" t="s">
        <v>2096</v>
      </c>
      <c r="E341" s="4" t="s">
        <v>2097</v>
      </c>
      <c r="F341" s="4" t="s">
        <v>434</v>
      </c>
      <c r="G341" s="4" t="s">
        <v>235</v>
      </c>
      <c r="H341" s="4" t="s">
        <v>2066</v>
      </c>
      <c r="I341" s="4">
        <v>77121701</v>
      </c>
      <c r="J341" s="4" t="s">
        <v>2520</v>
      </c>
      <c r="K341" s="207">
        <v>42323</v>
      </c>
      <c r="L341" s="51">
        <v>1</v>
      </c>
      <c r="M341" s="4" t="s">
        <v>67</v>
      </c>
      <c r="N341" s="4" t="s">
        <v>1402</v>
      </c>
      <c r="O341" s="10">
        <v>1586200</v>
      </c>
      <c r="P341" s="10">
        <v>1586200</v>
      </c>
      <c r="Q341" s="34" t="s">
        <v>31</v>
      </c>
      <c r="R341" s="34" t="s">
        <v>31</v>
      </c>
      <c r="S341" s="4" t="s">
        <v>2068</v>
      </c>
      <c r="T341" s="10">
        <v>1586200</v>
      </c>
      <c r="U341" s="10" t="s">
        <v>411</v>
      </c>
      <c r="V341" s="4" t="s">
        <v>2405</v>
      </c>
    </row>
    <row r="342" spans="1:22" ht="75" customHeight="1" x14ac:dyDescent="0.2">
      <c r="A342" s="238">
        <v>341</v>
      </c>
      <c r="B342" s="4" t="s">
        <v>2247</v>
      </c>
      <c r="C342" s="206" t="s">
        <v>2248</v>
      </c>
      <c r="D342" s="4" t="s">
        <v>2249</v>
      </c>
      <c r="E342" s="4" t="s">
        <v>2250</v>
      </c>
      <c r="F342" s="4" t="s">
        <v>434</v>
      </c>
      <c r="G342" s="4" t="s">
        <v>235</v>
      </c>
      <c r="H342" s="4" t="s">
        <v>2066</v>
      </c>
      <c r="I342" s="4">
        <v>77101600</v>
      </c>
      <c r="J342" s="4" t="s">
        <v>2521</v>
      </c>
      <c r="K342" s="207">
        <v>42323</v>
      </c>
      <c r="L342" s="51">
        <v>1</v>
      </c>
      <c r="M342" s="4" t="s">
        <v>67</v>
      </c>
      <c r="N342" s="4" t="s">
        <v>1402</v>
      </c>
      <c r="O342" s="10">
        <v>8858000</v>
      </c>
      <c r="P342" s="10">
        <v>8858000</v>
      </c>
      <c r="Q342" s="34" t="s">
        <v>31</v>
      </c>
      <c r="R342" s="34" t="s">
        <v>31</v>
      </c>
      <c r="S342" s="4" t="s">
        <v>2068</v>
      </c>
      <c r="T342" s="10">
        <v>8858000</v>
      </c>
      <c r="U342" s="10" t="s">
        <v>411</v>
      </c>
      <c r="V342" s="4" t="s">
        <v>2290</v>
      </c>
    </row>
    <row r="343" spans="1:22" ht="75" customHeight="1" x14ac:dyDescent="0.2">
      <c r="A343" s="238">
        <v>342</v>
      </c>
      <c r="B343" s="4" t="s">
        <v>2062</v>
      </c>
      <c r="C343" s="206" t="s">
        <v>2063</v>
      </c>
      <c r="D343" s="4" t="s">
        <v>2064</v>
      </c>
      <c r="E343" s="4" t="s">
        <v>2065</v>
      </c>
      <c r="F343" s="4" t="s">
        <v>434</v>
      </c>
      <c r="G343" s="4" t="s">
        <v>235</v>
      </c>
      <c r="H343" s="4" t="s">
        <v>2066</v>
      </c>
      <c r="I343" s="4">
        <v>77121707</v>
      </c>
      <c r="J343" s="4" t="s">
        <v>2522</v>
      </c>
      <c r="K343" s="207">
        <v>42323</v>
      </c>
      <c r="L343" s="51">
        <v>1</v>
      </c>
      <c r="M343" s="4" t="s">
        <v>67</v>
      </c>
      <c r="N343" s="4" t="s">
        <v>1402</v>
      </c>
      <c r="O343" s="10">
        <v>6489000</v>
      </c>
      <c r="P343" s="10">
        <v>6489000</v>
      </c>
      <c r="Q343" s="34" t="s">
        <v>31</v>
      </c>
      <c r="R343" s="34" t="s">
        <v>31</v>
      </c>
      <c r="S343" s="4" t="s">
        <v>2068</v>
      </c>
      <c r="T343" s="10">
        <v>6489000</v>
      </c>
      <c r="U343" s="10" t="s">
        <v>411</v>
      </c>
      <c r="V343" s="4" t="s">
        <v>2077</v>
      </c>
    </row>
    <row r="344" spans="1:22" ht="75" customHeight="1" x14ac:dyDescent="0.2">
      <c r="A344" s="238">
        <v>343</v>
      </c>
      <c r="B344" s="4" t="s">
        <v>2247</v>
      </c>
      <c r="C344" s="206" t="s">
        <v>2248</v>
      </c>
      <c r="D344" s="4" t="s">
        <v>2249</v>
      </c>
      <c r="E344" s="4" t="s">
        <v>2250</v>
      </c>
      <c r="F344" s="4" t="s">
        <v>434</v>
      </c>
      <c r="G344" s="4" t="s">
        <v>235</v>
      </c>
      <c r="H344" s="4" t="s">
        <v>2066</v>
      </c>
      <c r="I344" s="4">
        <v>77101600</v>
      </c>
      <c r="J344" s="4" t="s">
        <v>2523</v>
      </c>
      <c r="K344" s="207">
        <v>42323</v>
      </c>
      <c r="L344" s="51">
        <v>1</v>
      </c>
      <c r="M344" s="4" t="s">
        <v>67</v>
      </c>
      <c r="N344" s="4" t="s">
        <v>1402</v>
      </c>
      <c r="O344" s="10">
        <v>4521700</v>
      </c>
      <c r="P344" s="10">
        <v>4521700</v>
      </c>
      <c r="Q344" s="34" t="s">
        <v>31</v>
      </c>
      <c r="R344" s="34" t="s">
        <v>31</v>
      </c>
      <c r="S344" s="4" t="s">
        <v>2068</v>
      </c>
      <c r="T344" s="10">
        <v>4521700</v>
      </c>
      <c r="U344" s="10" t="s">
        <v>411</v>
      </c>
      <c r="V344" s="4" t="s">
        <v>2255</v>
      </c>
    </row>
    <row r="345" spans="1:22" ht="75" customHeight="1" x14ac:dyDescent="0.2">
      <c r="A345" s="238">
        <v>344</v>
      </c>
      <c r="B345" s="4" t="s">
        <v>2247</v>
      </c>
      <c r="C345" s="206" t="s">
        <v>2248</v>
      </c>
      <c r="D345" s="4" t="s">
        <v>2249</v>
      </c>
      <c r="E345" s="4" t="s">
        <v>2250</v>
      </c>
      <c r="F345" s="4" t="s">
        <v>434</v>
      </c>
      <c r="G345" s="4" t="s">
        <v>235</v>
      </c>
      <c r="H345" s="4" t="s">
        <v>2066</v>
      </c>
      <c r="I345" s="4">
        <v>77101600</v>
      </c>
      <c r="J345" s="4" t="s">
        <v>2524</v>
      </c>
      <c r="K345" s="207">
        <v>42323</v>
      </c>
      <c r="L345" s="51">
        <v>1</v>
      </c>
      <c r="M345" s="4" t="s">
        <v>67</v>
      </c>
      <c r="N345" s="4" t="s">
        <v>1402</v>
      </c>
      <c r="O345" s="10">
        <v>3471100</v>
      </c>
      <c r="P345" s="10">
        <v>3471100</v>
      </c>
      <c r="Q345" s="34" t="s">
        <v>31</v>
      </c>
      <c r="R345" s="34" t="s">
        <v>31</v>
      </c>
      <c r="S345" s="4" t="s">
        <v>2068</v>
      </c>
      <c r="T345" s="10">
        <v>3471100</v>
      </c>
      <c r="U345" s="10" t="s">
        <v>411</v>
      </c>
      <c r="V345" s="4" t="s">
        <v>2272</v>
      </c>
    </row>
    <row r="346" spans="1:22" ht="75" customHeight="1" x14ac:dyDescent="0.2">
      <c r="A346" s="238">
        <v>345</v>
      </c>
      <c r="B346" s="4" t="s">
        <v>2062</v>
      </c>
      <c r="C346" s="206" t="s">
        <v>2063</v>
      </c>
      <c r="D346" s="4" t="s">
        <v>2096</v>
      </c>
      <c r="E346" s="4" t="s">
        <v>2097</v>
      </c>
      <c r="F346" s="4" t="s">
        <v>434</v>
      </c>
      <c r="G346" s="4" t="s">
        <v>235</v>
      </c>
      <c r="H346" s="4" t="s">
        <v>2066</v>
      </c>
      <c r="I346" s="4">
        <v>77121701</v>
      </c>
      <c r="J346" s="4" t="s">
        <v>2525</v>
      </c>
      <c r="K346" s="207">
        <v>42323</v>
      </c>
      <c r="L346" s="51">
        <v>1.5</v>
      </c>
      <c r="M346" s="4" t="s">
        <v>67</v>
      </c>
      <c r="N346" s="4" t="s">
        <v>1402</v>
      </c>
      <c r="O346" s="10">
        <v>9733500</v>
      </c>
      <c r="P346" s="10">
        <v>9733500</v>
      </c>
      <c r="Q346" s="34" t="s">
        <v>31</v>
      </c>
      <c r="R346" s="34" t="s">
        <v>31</v>
      </c>
      <c r="S346" s="4" t="s">
        <v>2068</v>
      </c>
      <c r="T346" s="10">
        <v>6489000</v>
      </c>
      <c r="U346" s="10" t="s">
        <v>411</v>
      </c>
      <c r="V346" s="4" t="s">
        <v>2526</v>
      </c>
    </row>
    <row r="347" spans="1:22" ht="75" customHeight="1" x14ac:dyDescent="0.2">
      <c r="A347" s="238">
        <v>346</v>
      </c>
      <c r="B347" s="4" t="s">
        <v>2062</v>
      </c>
      <c r="C347" s="206" t="s">
        <v>2063</v>
      </c>
      <c r="D347" s="4" t="s">
        <v>2096</v>
      </c>
      <c r="E347" s="4" t="s">
        <v>2097</v>
      </c>
      <c r="F347" s="4" t="s">
        <v>434</v>
      </c>
      <c r="G347" s="4" t="s">
        <v>235</v>
      </c>
      <c r="H347" s="4" t="s">
        <v>2066</v>
      </c>
      <c r="I347" s="4">
        <v>77121701</v>
      </c>
      <c r="J347" s="4" t="s">
        <v>2527</v>
      </c>
      <c r="K347" s="207">
        <v>42323</v>
      </c>
      <c r="L347" s="51">
        <v>1.5</v>
      </c>
      <c r="M347" s="4" t="s">
        <v>67</v>
      </c>
      <c r="N347" s="4" t="s">
        <v>1402</v>
      </c>
      <c r="O347" s="10">
        <v>9733500</v>
      </c>
      <c r="P347" s="10">
        <v>9733500</v>
      </c>
      <c r="Q347" s="34" t="s">
        <v>31</v>
      </c>
      <c r="R347" s="34" t="s">
        <v>31</v>
      </c>
      <c r="S347" s="4" t="s">
        <v>2068</v>
      </c>
      <c r="T347" s="10">
        <v>6489000</v>
      </c>
      <c r="U347" s="10" t="s">
        <v>411</v>
      </c>
      <c r="V347" s="4" t="s">
        <v>2528</v>
      </c>
    </row>
    <row r="348" spans="1:22" ht="75" customHeight="1" x14ac:dyDescent="0.2">
      <c r="A348" s="238">
        <v>347</v>
      </c>
      <c r="B348" s="4" t="s">
        <v>2062</v>
      </c>
      <c r="C348" s="206" t="s">
        <v>2063</v>
      </c>
      <c r="D348" s="4" t="s">
        <v>2096</v>
      </c>
      <c r="E348" s="4" t="s">
        <v>2097</v>
      </c>
      <c r="F348" s="4" t="s">
        <v>434</v>
      </c>
      <c r="G348" s="4" t="s">
        <v>235</v>
      </c>
      <c r="H348" s="4" t="s">
        <v>2066</v>
      </c>
      <c r="I348" s="4">
        <v>77121701</v>
      </c>
      <c r="J348" s="4" t="s">
        <v>2529</v>
      </c>
      <c r="K348" s="207">
        <v>42323</v>
      </c>
      <c r="L348" s="51">
        <v>1</v>
      </c>
      <c r="M348" s="4" t="s">
        <v>67</v>
      </c>
      <c r="N348" s="4" t="s">
        <v>1402</v>
      </c>
      <c r="O348" s="10">
        <v>3471100</v>
      </c>
      <c r="P348" s="10">
        <v>3471100</v>
      </c>
      <c r="Q348" s="34" t="s">
        <v>31</v>
      </c>
      <c r="R348" s="34" t="s">
        <v>31</v>
      </c>
      <c r="S348" s="4" t="s">
        <v>2068</v>
      </c>
      <c r="T348" s="10">
        <v>3471100</v>
      </c>
      <c r="U348" s="10" t="s">
        <v>411</v>
      </c>
      <c r="V348" s="4" t="s">
        <v>2192</v>
      </c>
    </row>
    <row r="349" spans="1:22" ht="75" customHeight="1" x14ac:dyDescent="0.2">
      <c r="A349" s="238">
        <v>348</v>
      </c>
      <c r="B349" s="4" t="s">
        <v>2062</v>
      </c>
      <c r="C349" s="206" t="s">
        <v>2063</v>
      </c>
      <c r="D349" s="4" t="s">
        <v>2064</v>
      </c>
      <c r="E349" s="4" t="s">
        <v>2065</v>
      </c>
      <c r="F349" s="4" t="s">
        <v>434</v>
      </c>
      <c r="G349" s="4" t="s">
        <v>235</v>
      </c>
      <c r="H349" s="4" t="s">
        <v>2066</v>
      </c>
      <c r="I349" s="4">
        <v>77121707</v>
      </c>
      <c r="J349" s="4" t="s">
        <v>2530</v>
      </c>
      <c r="K349" s="207">
        <v>42323</v>
      </c>
      <c r="L349" s="51">
        <v>1</v>
      </c>
      <c r="M349" s="4" t="s">
        <v>67</v>
      </c>
      <c r="N349" s="4" t="s">
        <v>1402</v>
      </c>
      <c r="O349" s="10">
        <v>2544100</v>
      </c>
      <c r="P349" s="10">
        <v>2544100</v>
      </c>
      <c r="Q349" s="34" t="s">
        <v>31</v>
      </c>
      <c r="R349" s="34" t="s">
        <v>31</v>
      </c>
      <c r="S349" s="4" t="s">
        <v>2068</v>
      </c>
      <c r="T349" s="10">
        <v>2544100</v>
      </c>
      <c r="U349" s="10" t="s">
        <v>411</v>
      </c>
      <c r="V349" s="4" t="s">
        <v>2091</v>
      </c>
    </row>
    <row r="350" spans="1:22" ht="75" customHeight="1" x14ac:dyDescent="0.2">
      <c r="A350" s="238">
        <v>349</v>
      </c>
      <c r="B350" s="4" t="s">
        <v>2062</v>
      </c>
      <c r="C350" s="206" t="s">
        <v>2063</v>
      </c>
      <c r="D350" s="4" t="s">
        <v>2096</v>
      </c>
      <c r="E350" s="4" t="s">
        <v>2097</v>
      </c>
      <c r="F350" s="4" t="s">
        <v>434</v>
      </c>
      <c r="G350" s="4" t="s">
        <v>235</v>
      </c>
      <c r="H350" s="4" t="s">
        <v>2066</v>
      </c>
      <c r="I350" s="4">
        <v>77121701</v>
      </c>
      <c r="J350" s="4" t="s">
        <v>2531</v>
      </c>
      <c r="K350" s="207">
        <v>42323</v>
      </c>
      <c r="L350" s="51">
        <v>1</v>
      </c>
      <c r="M350" s="4" t="s">
        <v>67</v>
      </c>
      <c r="N350" s="4" t="s">
        <v>1402</v>
      </c>
      <c r="O350" s="10">
        <v>4521700</v>
      </c>
      <c r="P350" s="10">
        <v>4521700</v>
      </c>
      <c r="Q350" s="34" t="s">
        <v>31</v>
      </c>
      <c r="R350" s="34" t="s">
        <v>31</v>
      </c>
      <c r="S350" s="4" t="s">
        <v>2068</v>
      </c>
      <c r="T350" s="10">
        <v>4521700</v>
      </c>
      <c r="U350" s="10" t="s">
        <v>411</v>
      </c>
      <c r="V350" s="4" t="s">
        <v>2417</v>
      </c>
    </row>
    <row r="351" spans="1:22" ht="75" customHeight="1" x14ac:dyDescent="0.2">
      <c r="A351" s="238">
        <v>350</v>
      </c>
      <c r="B351" s="4" t="s">
        <v>2062</v>
      </c>
      <c r="C351" s="206" t="s">
        <v>2063</v>
      </c>
      <c r="D351" s="4" t="s">
        <v>2096</v>
      </c>
      <c r="E351" s="4" t="s">
        <v>2097</v>
      </c>
      <c r="F351" s="4" t="s">
        <v>434</v>
      </c>
      <c r="G351" s="4" t="s">
        <v>235</v>
      </c>
      <c r="H351" s="4" t="s">
        <v>2066</v>
      </c>
      <c r="I351" s="4">
        <v>77121701</v>
      </c>
      <c r="J351" s="4" t="s">
        <v>2532</v>
      </c>
      <c r="K351" s="207">
        <v>42323</v>
      </c>
      <c r="L351" s="51">
        <v>1</v>
      </c>
      <c r="M351" s="4" t="s">
        <v>67</v>
      </c>
      <c r="N351" s="4" t="s">
        <v>1402</v>
      </c>
      <c r="O351" s="10">
        <v>4521700</v>
      </c>
      <c r="P351" s="10">
        <v>4521700</v>
      </c>
      <c r="Q351" s="34" t="s">
        <v>31</v>
      </c>
      <c r="R351" s="34" t="s">
        <v>31</v>
      </c>
      <c r="S351" s="4" t="s">
        <v>2068</v>
      </c>
      <c r="T351" s="10">
        <v>4521700</v>
      </c>
      <c r="U351" s="10" t="s">
        <v>411</v>
      </c>
      <c r="V351" s="4" t="s">
        <v>2217</v>
      </c>
    </row>
    <row r="352" spans="1:22" ht="75" customHeight="1" x14ac:dyDescent="0.2">
      <c r="A352" s="238">
        <v>351</v>
      </c>
      <c r="B352" s="4" t="s">
        <v>2062</v>
      </c>
      <c r="C352" s="206" t="s">
        <v>2063</v>
      </c>
      <c r="D352" s="4" t="s">
        <v>2064</v>
      </c>
      <c r="E352" s="4" t="s">
        <v>2065</v>
      </c>
      <c r="F352" s="4" t="s">
        <v>434</v>
      </c>
      <c r="G352" s="4" t="s">
        <v>235</v>
      </c>
      <c r="H352" s="4" t="s">
        <v>2066</v>
      </c>
      <c r="I352" s="4">
        <v>77121707</v>
      </c>
      <c r="J352" s="4" t="s">
        <v>2287</v>
      </c>
      <c r="K352" s="207">
        <v>42323</v>
      </c>
      <c r="L352" s="51">
        <v>1</v>
      </c>
      <c r="M352" s="4" t="s">
        <v>67</v>
      </c>
      <c r="N352" s="4" t="s">
        <v>1402</v>
      </c>
      <c r="O352" s="10">
        <v>6324200</v>
      </c>
      <c r="P352" s="10">
        <v>6324200</v>
      </c>
      <c r="Q352" s="34" t="s">
        <v>31</v>
      </c>
      <c r="R352" s="34" t="s">
        <v>31</v>
      </c>
      <c r="S352" s="4" t="s">
        <v>2068</v>
      </c>
      <c r="T352" s="10">
        <v>3079700</v>
      </c>
      <c r="U352" s="4" t="s">
        <v>186</v>
      </c>
      <c r="V352" s="4" t="s">
        <v>186</v>
      </c>
    </row>
    <row r="353" spans="1:22" ht="75" customHeight="1" x14ac:dyDescent="0.2">
      <c r="A353" s="238">
        <v>352</v>
      </c>
      <c r="B353" s="4" t="s">
        <v>2062</v>
      </c>
      <c r="C353" s="206" t="s">
        <v>2063</v>
      </c>
      <c r="D353" s="4" t="s">
        <v>2096</v>
      </c>
      <c r="E353" s="4" t="s">
        <v>2097</v>
      </c>
      <c r="F353" s="4" t="s">
        <v>434</v>
      </c>
      <c r="G353" s="4" t="s">
        <v>235</v>
      </c>
      <c r="H353" s="4" t="s">
        <v>2066</v>
      </c>
      <c r="I353" s="4">
        <v>77121701</v>
      </c>
      <c r="J353" s="4" t="s">
        <v>2533</v>
      </c>
      <c r="K353" s="207">
        <v>42323</v>
      </c>
      <c r="L353" s="51">
        <v>1</v>
      </c>
      <c r="M353" s="4" t="s">
        <v>67</v>
      </c>
      <c r="N353" s="4" t="s">
        <v>1402</v>
      </c>
      <c r="O353" s="10">
        <v>2358700</v>
      </c>
      <c r="P353" s="10">
        <v>2358700</v>
      </c>
      <c r="Q353" s="34" t="s">
        <v>31</v>
      </c>
      <c r="R353" s="34" t="s">
        <v>31</v>
      </c>
      <c r="S353" s="4" t="s">
        <v>2068</v>
      </c>
      <c r="T353" s="10">
        <v>2358700</v>
      </c>
      <c r="U353" s="10" t="s">
        <v>411</v>
      </c>
      <c r="V353" s="4" t="s">
        <v>2391</v>
      </c>
    </row>
    <row r="354" spans="1:22" ht="75" customHeight="1" x14ac:dyDescent="0.2">
      <c r="A354" s="238">
        <v>353</v>
      </c>
      <c r="B354" s="4" t="s">
        <v>2062</v>
      </c>
      <c r="C354" s="206" t="s">
        <v>2063</v>
      </c>
      <c r="D354" s="4" t="s">
        <v>2096</v>
      </c>
      <c r="E354" s="4" t="s">
        <v>2097</v>
      </c>
      <c r="F354" s="4" t="s">
        <v>434</v>
      </c>
      <c r="G354" s="4" t="s">
        <v>235</v>
      </c>
      <c r="H354" s="4" t="s">
        <v>2066</v>
      </c>
      <c r="I354" s="4">
        <v>77121701</v>
      </c>
      <c r="J354" s="4" t="s">
        <v>2534</v>
      </c>
      <c r="K354" s="207">
        <v>42323</v>
      </c>
      <c r="L354" s="51">
        <v>1.5</v>
      </c>
      <c r="M354" s="4" t="s">
        <v>67</v>
      </c>
      <c r="N354" s="4" t="s">
        <v>1402</v>
      </c>
      <c r="O354" s="10">
        <v>9733500</v>
      </c>
      <c r="P354" s="10">
        <v>9733500</v>
      </c>
      <c r="Q354" s="34" t="s">
        <v>31</v>
      </c>
      <c r="R354" s="34" t="s">
        <v>31</v>
      </c>
      <c r="S354" s="4" t="s">
        <v>2068</v>
      </c>
      <c r="T354" s="10">
        <v>6489000</v>
      </c>
      <c r="U354" s="10" t="s">
        <v>411</v>
      </c>
      <c r="V354" s="4" t="s">
        <v>2535</v>
      </c>
    </row>
    <row r="355" spans="1:22" ht="75" customHeight="1" x14ac:dyDescent="0.2">
      <c r="A355" s="238">
        <v>354</v>
      </c>
      <c r="B355" s="4" t="s">
        <v>2062</v>
      </c>
      <c r="C355" s="206" t="s">
        <v>2063</v>
      </c>
      <c r="D355" s="4" t="s">
        <v>2096</v>
      </c>
      <c r="E355" s="4" t="s">
        <v>2097</v>
      </c>
      <c r="F355" s="4" t="s">
        <v>434</v>
      </c>
      <c r="G355" s="4" t="s">
        <v>235</v>
      </c>
      <c r="H355" s="4" t="s">
        <v>2066</v>
      </c>
      <c r="I355" s="4">
        <v>77121701</v>
      </c>
      <c r="J355" s="4" t="s">
        <v>2536</v>
      </c>
      <c r="K355" s="207">
        <v>42323</v>
      </c>
      <c r="L355" s="51">
        <v>1</v>
      </c>
      <c r="M355" s="4" t="s">
        <v>67</v>
      </c>
      <c r="N355" s="4" t="s">
        <v>1402</v>
      </c>
      <c r="O355" s="10">
        <v>4521700</v>
      </c>
      <c r="P355" s="10">
        <v>4521700</v>
      </c>
      <c r="Q355" s="34" t="s">
        <v>31</v>
      </c>
      <c r="R355" s="34" t="s">
        <v>31</v>
      </c>
      <c r="S355" s="4" t="s">
        <v>2068</v>
      </c>
      <c r="T355" s="10">
        <v>4521700</v>
      </c>
      <c r="U355" s="10" t="s">
        <v>411</v>
      </c>
      <c r="V355" s="4" t="s">
        <v>2328</v>
      </c>
    </row>
    <row r="356" spans="1:22" ht="75" customHeight="1" x14ac:dyDescent="0.2">
      <c r="A356" s="238">
        <v>355</v>
      </c>
      <c r="B356" s="206" t="s">
        <v>2062</v>
      </c>
      <c r="C356" s="206" t="s">
        <v>2063</v>
      </c>
      <c r="D356" s="4" t="s">
        <v>2137</v>
      </c>
      <c r="E356" s="4" t="s">
        <v>2138</v>
      </c>
      <c r="F356" s="4" t="s">
        <v>434</v>
      </c>
      <c r="G356" s="4" t="s">
        <v>235</v>
      </c>
      <c r="H356" s="4" t="s">
        <v>2066</v>
      </c>
      <c r="I356" s="4">
        <v>77121606</v>
      </c>
      <c r="J356" s="4" t="s">
        <v>2537</v>
      </c>
      <c r="K356" s="207">
        <v>42323</v>
      </c>
      <c r="L356" s="51">
        <v>1</v>
      </c>
      <c r="M356" s="4" t="s">
        <v>67</v>
      </c>
      <c r="N356" s="4" t="s">
        <v>1402</v>
      </c>
      <c r="O356" s="10">
        <v>3996400</v>
      </c>
      <c r="P356" s="10">
        <v>3996400</v>
      </c>
      <c r="Q356" s="34" t="s">
        <v>31</v>
      </c>
      <c r="R356" s="34" t="s">
        <v>31</v>
      </c>
      <c r="S356" s="4" t="s">
        <v>2068</v>
      </c>
      <c r="T356" s="10">
        <v>3996400</v>
      </c>
      <c r="U356" s="10" t="s">
        <v>411</v>
      </c>
      <c r="V356" s="4" t="s">
        <v>2374</v>
      </c>
    </row>
    <row r="357" spans="1:22" ht="75" customHeight="1" x14ac:dyDescent="0.2">
      <c r="A357" s="238">
        <v>356</v>
      </c>
      <c r="B357" s="4" t="s">
        <v>2062</v>
      </c>
      <c r="C357" s="206" t="s">
        <v>2063</v>
      </c>
      <c r="D357" s="4" t="s">
        <v>2064</v>
      </c>
      <c r="E357" s="4" t="s">
        <v>2065</v>
      </c>
      <c r="F357" s="4" t="s">
        <v>434</v>
      </c>
      <c r="G357" s="4" t="s">
        <v>235</v>
      </c>
      <c r="H357" s="4" t="s">
        <v>2066</v>
      </c>
      <c r="I357" s="4">
        <v>77121707</v>
      </c>
      <c r="J357" s="4" t="s">
        <v>2538</v>
      </c>
      <c r="K357" s="207">
        <v>42323</v>
      </c>
      <c r="L357" s="51">
        <v>0.5</v>
      </c>
      <c r="M357" s="4" t="s">
        <v>67</v>
      </c>
      <c r="N357" s="4" t="s">
        <v>1402</v>
      </c>
      <c r="O357" s="10">
        <v>623150</v>
      </c>
      <c r="P357" s="10">
        <v>623150</v>
      </c>
      <c r="Q357" s="34" t="s">
        <v>31</v>
      </c>
      <c r="R357" s="34" t="s">
        <v>31</v>
      </c>
      <c r="S357" s="4" t="s">
        <v>2068</v>
      </c>
      <c r="T357" s="10">
        <v>1246300</v>
      </c>
      <c r="U357" s="10" t="s">
        <v>411</v>
      </c>
      <c r="V357" s="4" t="s">
        <v>2073</v>
      </c>
    </row>
    <row r="358" spans="1:22" ht="75" customHeight="1" x14ac:dyDescent="0.2">
      <c r="A358" s="238">
        <v>357</v>
      </c>
      <c r="B358" s="4" t="s">
        <v>2062</v>
      </c>
      <c r="C358" s="206" t="s">
        <v>2063</v>
      </c>
      <c r="D358" s="4" t="s">
        <v>2096</v>
      </c>
      <c r="E358" s="4" t="s">
        <v>2148</v>
      </c>
      <c r="F358" s="4" t="s">
        <v>434</v>
      </c>
      <c r="G358" s="4" t="s">
        <v>235</v>
      </c>
      <c r="H358" s="4" t="s">
        <v>2066</v>
      </c>
      <c r="I358" s="228">
        <v>77101505</v>
      </c>
      <c r="J358" s="4" t="s">
        <v>2539</v>
      </c>
      <c r="K358" s="207">
        <v>42323</v>
      </c>
      <c r="L358" s="51">
        <v>1</v>
      </c>
      <c r="M358" s="4" t="s">
        <v>67</v>
      </c>
      <c r="N358" s="4" t="s">
        <v>1402</v>
      </c>
      <c r="O358" s="10">
        <v>2018800</v>
      </c>
      <c r="P358" s="10">
        <v>2018800</v>
      </c>
      <c r="Q358" s="34" t="s">
        <v>31</v>
      </c>
      <c r="R358" s="34" t="s">
        <v>31</v>
      </c>
      <c r="S358" s="4" t="s">
        <v>2068</v>
      </c>
      <c r="T358" s="10">
        <f>2018800</f>
        <v>2018800</v>
      </c>
      <c r="U358" s="10" t="s">
        <v>411</v>
      </c>
      <c r="V358" s="4" t="s">
        <v>2323</v>
      </c>
    </row>
    <row r="359" spans="1:22" ht="75" customHeight="1" x14ac:dyDescent="0.2">
      <c r="A359" s="238">
        <v>358</v>
      </c>
      <c r="B359" s="4" t="s">
        <v>2062</v>
      </c>
      <c r="C359" s="206" t="s">
        <v>2063</v>
      </c>
      <c r="D359" s="4" t="s">
        <v>2064</v>
      </c>
      <c r="E359" s="4" t="s">
        <v>2065</v>
      </c>
      <c r="F359" s="4" t="s">
        <v>434</v>
      </c>
      <c r="G359" s="4" t="s">
        <v>235</v>
      </c>
      <c r="H359" s="4" t="s">
        <v>2066</v>
      </c>
      <c r="I359" s="4">
        <v>77121707</v>
      </c>
      <c r="J359" s="4" t="s">
        <v>2540</v>
      </c>
      <c r="K359" s="207">
        <v>42323</v>
      </c>
      <c r="L359" s="51">
        <v>0.5</v>
      </c>
      <c r="M359" s="4" t="s">
        <v>67</v>
      </c>
      <c r="N359" s="4" t="s">
        <v>1402</v>
      </c>
      <c r="O359" s="10">
        <v>1735550</v>
      </c>
      <c r="P359" s="10">
        <v>1735550</v>
      </c>
      <c r="Q359" s="34" t="s">
        <v>31</v>
      </c>
      <c r="R359" s="34" t="s">
        <v>31</v>
      </c>
      <c r="S359" s="4" t="s">
        <v>2068</v>
      </c>
      <c r="T359" s="10">
        <v>3471100</v>
      </c>
      <c r="U359" s="10" t="s">
        <v>411</v>
      </c>
      <c r="V359" s="4" t="s">
        <v>2083</v>
      </c>
    </row>
    <row r="360" spans="1:22" ht="75" customHeight="1" x14ac:dyDescent="0.2">
      <c r="A360" s="238">
        <v>359</v>
      </c>
      <c r="B360" s="4" t="s">
        <v>2062</v>
      </c>
      <c r="C360" s="206" t="s">
        <v>2063</v>
      </c>
      <c r="D360" s="4" t="s">
        <v>2096</v>
      </c>
      <c r="E360" s="4" t="s">
        <v>2097</v>
      </c>
      <c r="F360" s="4" t="s">
        <v>434</v>
      </c>
      <c r="G360" s="4" t="s">
        <v>235</v>
      </c>
      <c r="H360" s="4" t="s">
        <v>2066</v>
      </c>
      <c r="I360" s="4">
        <v>77121701</v>
      </c>
      <c r="J360" s="4" t="s">
        <v>2541</v>
      </c>
      <c r="K360" s="207">
        <v>42323</v>
      </c>
      <c r="L360" s="51">
        <v>1.5</v>
      </c>
      <c r="M360" s="4" t="s">
        <v>67</v>
      </c>
      <c r="N360" s="4" t="s">
        <v>1402</v>
      </c>
      <c r="O360" s="10">
        <v>4140600</v>
      </c>
      <c r="P360" s="10">
        <v>4140600</v>
      </c>
      <c r="Q360" s="34" t="s">
        <v>31</v>
      </c>
      <c r="R360" s="34" t="s">
        <v>31</v>
      </c>
      <c r="S360" s="4" t="s">
        <v>2068</v>
      </c>
      <c r="T360" s="10">
        <v>2760400</v>
      </c>
      <c r="U360" s="10" t="s">
        <v>411</v>
      </c>
      <c r="V360" s="4" t="s">
        <v>2181</v>
      </c>
    </row>
    <row r="361" spans="1:22" ht="75" customHeight="1" x14ac:dyDescent="0.2">
      <c r="A361" s="238">
        <v>360</v>
      </c>
      <c r="B361" s="89" t="s">
        <v>2062</v>
      </c>
      <c r="C361" s="206" t="s">
        <v>2063</v>
      </c>
      <c r="D361" s="4" t="s">
        <v>2096</v>
      </c>
      <c r="E361" s="4" t="s">
        <v>2145</v>
      </c>
      <c r="F361" s="4" t="s">
        <v>434</v>
      </c>
      <c r="G361" s="4" t="s">
        <v>235</v>
      </c>
      <c r="H361" s="4" t="s">
        <v>2066</v>
      </c>
      <c r="I361" s="228">
        <v>77101505</v>
      </c>
      <c r="J361" s="4" t="s">
        <v>2542</v>
      </c>
      <c r="K361" s="207">
        <v>42323</v>
      </c>
      <c r="L361" s="51">
        <v>1</v>
      </c>
      <c r="M361" s="4" t="s">
        <v>67</v>
      </c>
      <c r="N361" s="4" t="s">
        <v>1402</v>
      </c>
      <c r="O361" s="10">
        <v>2018800</v>
      </c>
      <c r="P361" s="10">
        <v>2018800</v>
      </c>
      <c r="Q361" s="34" t="s">
        <v>31</v>
      </c>
      <c r="R361" s="34" t="s">
        <v>31</v>
      </c>
      <c r="S361" s="4" t="s">
        <v>2068</v>
      </c>
      <c r="T361" s="10">
        <v>2018800</v>
      </c>
      <c r="U361" s="10" t="s">
        <v>411</v>
      </c>
      <c r="V361" s="4" t="s">
        <v>2324</v>
      </c>
    </row>
    <row r="362" spans="1:22" ht="75" customHeight="1" x14ac:dyDescent="0.2">
      <c r="A362" s="238">
        <v>361</v>
      </c>
      <c r="B362" s="4" t="s">
        <v>2062</v>
      </c>
      <c r="C362" s="206" t="s">
        <v>2063</v>
      </c>
      <c r="D362" s="4" t="s">
        <v>2064</v>
      </c>
      <c r="E362" s="4" t="s">
        <v>2065</v>
      </c>
      <c r="F362" s="4" t="s">
        <v>434</v>
      </c>
      <c r="G362" s="4" t="s">
        <v>235</v>
      </c>
      <c r="H362" s="4" t="s">
        <v>2066</v>
      </c>
      <c r="I362" s="4">
        <v>77121707</v>
      </c>
      <c r="J362" s="4" t="s">
        <v>2543</v>
      </c>
      <c r="K362" s="207">
        <v>42323</v>
      </c>
      <c r="L362" s="51">
        <v>0.5</v>
      </c>
      <c r="M362" s="4" t="s">
        <v>67</v>
      </c>
      <c r="N362" s="4" t="s">
        <v>1402</v>
      </c>
      <c r="O362" s="10">
        <v>1179350</v>
      </c>
      <c r="P362" s="10">
        <v>1179350</v>
      </c>
      <c r="Q362" s="34" t="s">
        <v>31</v>
      </c>
      <c r="R362" s="34" t="s">
        <v>31</v>
      </c>
      <c r="S362" s="4" t="s">
        <v>2068</v>
      </c>
      <c r="T362" s="10">
        <v>2358700</v>
      </c>
      <c r="U362" s="10" t="s">
        <v>411</v>
      </c>
      <c r="V362" s="4" t="s">
        <v>2071</v>
      </c>
    </row>
    <row r="363" spans="1:22" ht="75" customHeight="1" x14ac:dyDescent="0.2">
      <c r="A363" s="238">
        <v>362</v>
      </c>
      <c r="B363" s="4" t="s">
        <v>2062</v>
      </c>
      <c r="C363" s="206" t="s">
        <v>2063</v>
      </c>
      <c r="D363" s="4" t="s">
        <v>2096</v>
      </c>
      <c r="E363" s="4" t="s">
        <v>2097</v>
      </c>
      <c r="F363" s="4" t="s">
        <v>434</v>
      </c>
      <c r="G363" s="4" t="s">
        <v>235</v>
      </c>
      <c r="H363" s="4" t="s">
        <v>2066</v>
      </c>
      <c r="I363" s="4">
        <v>77121701</v>
      </c>
      <c r="J363" s="4" t="s">
        <v>2544</v>
      </c>
      <c r="K363" s="207">
        <v>42005</v>
      </c>
      <c r="L363" s="51">
        <v>0.6</v>
      </c>
      <c r="M363" s="4" t="s">
        <v>67</v>
      </c>
      <c r="N363" s="4" t="s">
        <v>1402</v>
      </c>
      <c r="O363" s="10">
        <v>3783533</v>
      </c>
      <c r="P363" s="10">
        <v>3783533</v>
      </c>
      <c r="Q363" s="34" t="s">
        <v>31</v>
      </c>
      <c r="R363" s="34" t="s">
        <v>31</v>
      </c>
      <c r="S363" s="4" t="s">
        <v>2068</v>
      </c>
      <c r="T363" s="10">
        <v>5974000</v>
      </c>
      <c r="U363" s="10" t="s">
        <v>411</v>
      </c>
      <c r="V363" s="4" t="s">
        <v>2163</v>
      </c>
    </row>
    <row r="364" spans="1:22" ht="75" customHeight="1" x14ac:dyDescent="0.2">
      <c r="A364" s="238">
        <v>363</v>
      </c>
      <c r="B364" s="4" t="s">
        <v>2062</v>
      </c>
      <c r="C364" s="206" t="s">
        <v>2063</v>
      </c>
      <c r="D364" s="4" t="s">
        <v>2096</v>
      </c>
      <c r="E364" s="4" t="s">
        <v>2097</v>
      </c>
      <c r="F364" s="4" t="s">
        <v>434</v>
      </c>
      <c r="G364" s="4" t="s">
        <v>235</v>
      </c>
      <c r="H364" s="4" t="s">
        <v>2066</v>
      </c>
      <c r="I364" s="4">
        <v>77121701</v>
      </c>
      <c r="J364" s="4" t="s">
        <v>2545</v>
      </c>
      <c r="K364" s="207">
        <v>42005</v>
      </c>
      <c r="L364" s="51">
        <v>1</v>
      </c>
      <c r="M364" s="4" t="s">
        <v>67</v>
      </c>
      <c r="N364" s="4" t="s">
        <v>1402</v>
      </c>
      <c r="O364" s="10">
        <v>3471100</v>
      </c>
      <c r="P364" s="10">
        <v>3471100</v>
      </c>
      <c r="Q364" s="34" t="s">
        <v>31</v>
      </c>
      <c r="R364" s="34" t="s">
        <v>31</v>
      </c>
      <c r="S364" s="4" t="s">
        <v>2068</v>
      </c>
      <c r="T364" s="10">
        <v>3471100</v>
      </c>
      <c r="U364" s="10" t="s">
        <v>411</v>
      </c>
      <c r="V364" s="4" t="s">
        <v>2166</v>
      </c>
    </row>
    <row r="365" spans="1:22" ht="75" customHeight="1" x14ac:dyDescent="0.2">
      <c r="A365" s="238">
        <v>364</v>
      </c>
      <c r="B365" s="4" t="s">
        <v>2062</v>
      </c>
      <c r="C365" s="206" t="s">
        <v>2063</v>
      </c>
      <c r="D365" s="4" t="s">
        <v>2096</v>
      </c>
      <c r="E365" s="4" t="s">
        <v>2097</v>
      </c>
      <c r="F365" s="4" t="s">
        <v>434</v>
      </c>
      <c r="G365" s="4" t="s">
        <v>235</v>
      </c>
      <c r="H365" s="4" t="s">
        <v>2066</v>
      </c>
      <c r="I365" s="4">
        <v>77121701</v>
      </c>
      <c r="J365" s="4" t="s">
        <v>2487</v>
      </c>
      <c r="K365" s="207">
        <v>42005</v>
      </c>
      <c r="L365" s="51">
        <v>0.5</v>
      </c>
      <c r="M365" s="4" t="s">
        <v>67</v>
      </c>
      <c r="N365" s="4" t="s">
        <v>1402</v>
      </c>
      <c r="O365" s="10">
        <v>1735550</v>
      </c>
      <c r="P365" s="10">
        <v>1735550</v>
      </c>
      <c r="Q365" s="34" t="s">
        <v>31</v>
      </c>
      <c r="R365" s="34" t="s">
        <v>31</v>
      </c>
      <c r="S365" s="4" t="s">
        <v>2068</v>
      </c>
      <c r="T365" s="10">
        <v>3471100</v>
      </c>
      <c r="U365" s="10" t="s">
        <v>411</v>
      </c>
      <c r="V365" s="4" t="s">
        <v>2413</v>
      </c>
    </row>
    <row r="366" spans="1:22" ht="75" customHeight="1" x14ac:dyDescent="0.2">
      <c r="A366" s="238">
        <v>365</v>
      </c>
      <c r="B366" s="206" t="s">
        <v>2062</v>
      </c>
      <c r="C366" s="206" t="s">
        <v>2063</v>
      </c>
      <c r="D366" s="4" t="s">
        <v>2096</v>
      </c>
      <c r="E366" s="4" t="s">
        <v>2145</v>
      </c>
      <c r="F366" s="4" t="s">
        <v>434</v>
      </c>
      <c r="G366" s="4" t="s">
        <v>235</v>
      </c>
      <c r="H366" s="4" t="s">
        <v>2066</v>
      </c>
      <c r="I366" s="4">
        <v>77101505</v>
      </c>
      <c r="J366" s="4" t="s">
        <v>2287</v>
      </c>
      <c r="K366" s="209">
        <v>42323</v>
      </c>
      <c r="L366" s="51">
        <v>2</v>
      </c>
      <c r="M366" s="4" t="s">
        <v>67</v>
      </c>
      <c r="N366" s="4" t="s">
        <v>2135</v>
      </c>
      <c r="O366" s="10">
        <v>24946600</v>
      </c>
      <c r="P366" s="10">
        <v>24946600</v>
      </c>
      <c r="Q366" s="34" t="s">
        <v>31</v>
      </c>
      <c r="R366" s="34" t="s">
        <v>31</v>
      </c>
      <c r="S366" s="4" t="s">
        <v>2068</v>
      </c>
      <c r="T366" s="10">
        <v>2544100</v>
      </c>
      <c r="U366" s="4" t="s">
        <v>186</v>
      </c>
      <c r="V366" s="4" t="s">
        <v>186</v>
      </c>
    </row>
    <row r="367" spans="1:22" ht="75" customHeight="1" x14ac:dyDescent="0.2">
      <c r="A367" s="238">
        <v>366</v>
      </c>
      <c r="B367" s="4" t="s">
        <v>2062</v>
      </c>
      <c r="C367" s="206" t="s">
        <v>2063</v>
      </c>
      <c r="D367" s="4" t="s">
        <v>2096</v>
      </c>
      <c r="E367" s="4" t="s">
        <v>2097</v>
      </c>
      <c r="F367" s="4" t="s">
        <v>434</v>
      </c>
      <c r="G367" s="4" t="s">
        <v>235</v>
      </c>
      <c r="H367" s="4" t="s">
        <v>2066</v>
      </c>
      <c r="I367" s="4">
        <v>77121701</v>
      </c>
      <c r="J367" s="4" t="s">
        <v>2546</v>
      </c>
      <c r="K367" s="207">
        <v>42323</v>
      </c>
      <c r="L367" s="51">
        <v>2</v>
      </c>
      <c r="M367" s="4" t="s">
        <v>67</v>
      </c>
      <c r="N367" s="4" t="s">
        <v>1402</v>
      </c>
      <c r="O367" s="10">
        <v>12978000</v>
      </c>
      <c r="P367" s="10">
        <v>12978000</v>
      </c>
      <c r="Q367" s="34" t="s">
        <v>31</v>
      </c>
      <c r="R367" s="34" t="s">
        <v>31</v>
      </c>
      <c r="S367" s="4" t="s">
        <v>2068</v>
      </c>
      <c r="T367" s="10">
        <v>6489000</v>
      </c>
      <c r="U367" s="10" t="s">
        <v>411</v>
      </c>
      <c r="V367" s="4" t="s">
        <v>2547</v>
      </c>
    </row>
    <row r="368" spans="1:22" ht="75" customHeight="1" x14ac:dyDescent="0.2">
      <c r="A368" s="238">
        <v>367</v>
      </c>
      <c r="B368" s="4" t="s">
        <v>2062</v>
      </c>
      <c r="C368" s="206" t="s">
        <v>2063</v>
      </c>
      <c r="D368" s="4" t="s">
        <v>2096</v>
      </c>
      <c r="E368" s="4" t="s">
        <v>2145</v>
      </c>
      <c r="F368" s="4" t="s">
        <v>434</v>
      </c>
      <c r="G368" s="4" t="s">
        <v>235</v>
      </c>
      <c r="H368" s="4" t="s">
        <v>2066</v>
      </c>
      <c r="I368" s="4">
        <v>77101505</v>
      </c>
      <c r="J368" s="4" t="s">
        <v>2548</v>
      </c>
      <c r="K368" s="207">
        <v>42323</v>
      </c>
      <c r="L368" s="51">
        <v>3</v>
      </c>
      <c r="M368" s="4" t="s">
        <v>67</v>
      </c>
      <c r="N368" s="4" t="s">
        <v>2135</v>
      </c>
      <c r="O368" s="10">
        <v>7076100</v>
      </c>
      <c r="P368" s="10">
        <v>7076100</v>
      </c>
      <c r="Q368" s="34" t="s">
        <v>31</v>
      </c>
      <c r="R368" s="34" t="s">
        <v>31</v>
      </c>
      <c r="S368" s="4" t="s">
        <v>2068</v>
      </c>
      <c r="T368" s="10">
        <v>2358700</v>
      </c>
      <c r="U368" s="10" t="s">
        <v>411</v>
      </c>
      <c r="V368" s="4" t="s">
        <v>2549</v>
      </c>
    </row>
    <row r="369" spans="1:22" ht="75" customHeight="1" x14ac:dyDescent="0.2">
      <c r="A369" s="238">
        <v>368</v>
      </c>
      <c r="B369" s="4" t="s">
        <v>2062</v>
      </c>
      <c r="C369" s="206" t="s">
        <v>2063</v>
      </c>
      <c r="D369" s="4" t="s">
        <v>2096</v>
      </c>
      <c r="E369" s="4" t="s">
        <v>2145</v>
      </c>
      <c r="F369" s="4" t="s">
        <v>434</v>
      </c>
      <c r="G369" s="4" t="s">
        <v>235</v>
      </c>
      <c r="H369" s="4" t="s">
        <v>2066</v>
      </c>
      <c r="I369" s="4">
        <v>77101505</v>
      </c>
      <c r="J369" s="4" t="s">
        <v>2550</v>
      </c>
      <c r="K369" s="207">
        <v>42323</v>
      </c>
      <c r="L369" s="51">
        <v>3</v>
      </c>
      <c r="M369" s="4" t="s">
        <v>67</v>
      </c>
      <c r="N369" s="4" t="s">
        <v>2135</v>
      </c>
      <c r="O369" s="10">
        <v>13565100</v>
      </c>
      <c r="P369" s="10">
        <v>13565100</v>
      </c>
      <c r="Q369" s="34" t="s">
        <v>31</v>
      </c>
      <c r="R369" s="34" t="s">
        <v>31</v>
      </c>
      <c r="S369" s="4" t="s">
        <v>2068</v>
      </c>
      <c r="T369" s="10">
        <v>4521700</v>
      </c>
      <c r="U369" s="10" t="s">
        <v>411</v>
      </c>
      <c r="V369" s="4" t="s">
        <v>2551</v>
      </c>
    </row>
    <row r="370" spans="1:22" ht="75" customHeight="1" x14ac:dyDescent="0.2">
      <c r="A370" s="238">
        <v>369</v>
      </c>
      <c r="B370" s="4" t="s">
        <v>2062</v>
      </c>
      <c r="C370" s="206" t="s">
        <v>2063</v>
      </c>
      <c r="D370" s="4" t="s">
        <v>2096</v>
      </c>
      <c r="E370" s="4" t="s">
        <v>2145</v>
      </c>
      <c r="F370" s="4" t="s">
        <v>434</v>
      </c>
      <c r="G370" s="4" t="s">
        <v>235</v>
      </c>
      <c r="H370" s="4" t="s">
        <v>2066</v>
      </c>
      <c r="I370" s="4">
        <v>77101505</v>
      </c>
      <c r="J370" s="4" t="s">
        <v>2550</v>
      </c>
      <c r="K370" s="207">
        <v>42323</v>
      </c>
      <c r="L370" s="51">
        <v>3</v>
      </c>
      <c r="M370" s="4" t="s">
        <v>67</v>
      </c>
      <c r="N370" s="4" t="s">
        <v>2135</v>
      </c>
      <c r="O370" s="10">
        <v>13565100</v>
      </c>
      <c r="P370" s="10">
        <v>13565100</v>
      </c>
      <c r="Q370" s="34" t="s">
        <v>31</v>
      </c>
      <c r="R370" s="34" t="s">
        <v>31</v>
      </c>
      <c r="S370" s="4" t="s">
        <v>2068</v>
      </c>
      <c r="T370" s="10">
        <v>4521700</v>
      </c>
      <c r="U370" s="10" t="s">
        <v>411</v>
      </c>
      <c r="V370" s="4" t="s">
        <v>2552</v>
      </c>
    </row>
    <row r="371" spans="1:22" ht="75" customHeight="1" x14ac:dyDescent="0.2">
      <c r="A371" s="238">
        <v>370</v>
      </c>
      <c r="B371" s="4" t="s">
        <v>2062</v>
      </c>
      <c r="C371" s="206" t="s">
        <v>2063</v>
      </c>
      <c r="D371" s="4" t="s">
        <v>2096</v>
      </c>
      <c r="E371" s="4" t="s">
        <v>2145</v>
      </c>
      <c r="F371" s="4" t="s">
        <v>434</v>
      </c>
      <c r="G371" s="4" t="s">
        <v>235</v>
      </c>
      <c r="H371" s="4" t="s">
        <v>2066</v>
      </c>
      <c r="I371" s="4">
        <v>77101505</v>
      </c>
      <c r="J371" s="4" t="s">
        <v>2318</v>
      </c>
      <c r="K371" s="207">
        <v>42323</v>
      </c>
      <c r="L371" s="51">
        <v>3</v>
      </c>
      <c r="M371" s="4" t="s">
        <v>67</v>
      </c>
      <c r="N371" s="4" t="s">
        <v>2135</v>
      </c>
      <c r="O371" s="10">
        <v>7632300</v>
      </c>
      <c r="P371" s="10">
        <v>7632300</v>
      </c>
      <c r="Q371" s="34" t="s">
        <v>31</v>
      </c>
      <c r="R371" s="34" t="s">
        <v>31</v>
      </c>
      <c r="S371" s="4" t="s">
        <v>2068</v>
      </c>
      <c r="T371" s="10">
        <v>2544100</v>
      </c>
      <c r="U371" s="10" t="s">
        <v>411</v>
      </c>
      <c r="V371" s="4" t="s">
        <v>2553</v>
      </c>
    </row>
    <row r="372" spans="1:22" ht="75" customHeight="1" x14ac:dyDescent="0.2">
      <c r="A372" s="238">
        <v>371</v>
      </c>
      <c r="B372" s="4" t="s">
        <v>2062</v>
      </c>
      <c r="C372" s="206" t="s">
        <v>2063</v>
      </c>
      <c r="D372" s="4" t="s">
        <v>2096</v>
      </c>
      <c r="E372" s="4" t="s">
        <v>2145</v>
      </c>
      <c r="F372" s="4" t="s">
        <v>434</v>
      </c>
      <c r="G372" s="4" t="s">
        <v>235</v>
      </c>
      <c r="H372" s="4" t="s">
        <v>2066</v>
      </c>
      <c r="I372" s="4">
        <v>77101505</v>
      </c>
      <c r="J372" s="4" t="s">
        <v>2554</v>
      </c>
      <c r="K372" s="207">
        <v>42323</v>
      </c>
      <c r="L372" s="51">
        <v>3</v>
      </c>
      <c r="M372" s="4" t="s">
        <v>67</v>
      </c>
      <c r="N372" s="4" t="s">
        <v>2135</v>
      </c>
      <c r="O372" s="10">
        <v>6056400</v>
      </c>
      <c r="P372" s="10">
        <v>6056400</v>
      </c>
      <c r="Q372" s="34" t="s">
        <v>31</v>
      </c>
      <c r="R372" s="34" t="s">
        <v>31</v>
      </c>
      <c r="S372" s="4" t="s">
        <v>2068</v>
      </c>
      <c r="T372" s="10">
        <v>2018800</v>
      </c>
      <c r="U372" s="10" t="s">
        <v>411</v>
      </c>
      <c r="V372" s="4" t="s">
        <v>2555</v>
      </c>
    </row>
    <row r="373" spans="1:22" ht="75" customHeight="1" x14ac:dyDescent="0.2">
      <c r="A373" s="238">
        <v>372</v>
      </c>
      <c r="B373" s="4" t="s">
        <v>2247</v>
      </c>
      <c r="C373" s="206" t="s">
        <v>2248</v>
      </c>
      <c r="D373" s="4" t="s">
        <v>2249</v>
      </c>
      <c r="E373" s="4" t="s">
        <v>2250</v>
      </c>
      <c r="F373" s="4" t="s">
        <v>434</v>
      </c>
      <c r="G373" s="4" t="s">
        <v>235</v>
      </c>
      <c r="H373" s="4" t="s">
        <v>2066</v>
      </c>
      <c r="I373" s="4">
        <v>77101600</v>
      </c>
      <c r="J373" s="4" t="s">
        <v>2556</v>
      </c>
      <c r="K373" s="207">
        <v>42005</v>
      </c>
      <c r="L373" s="51">
        <v>0.5</v>
      </c>
      <c r="M373" s="4" t="s">
        <v>67</v>
      </c>
      <c r="N373" s="4" t="s">
        <v>1402</v>
      </c>
      <c r="O373" s="10">
        <v>821940</v>
      </c>
      <c r="P373" s="10">
        <v>821940</v>
      </c>
      <c r="Q373" s="34" t="s">
        <v>31</v>
      </c>
      <c r="R373" s="34" t="s">
        <v>31</v>
      </c>
      <c r="S373" s="4" t="s">
        <v>2068</v>
      </c>
      <c r="T373" s="10">
        <v>821940</v>
      </c>
      <c r="U373" s="10" t="s">
        <v>411</v>
      </c>
      <c r="V373" s="4" t="s">
        <v>2263</v>
      </c>
    </row>
    <row r="374" spans="1:22" ht="75" customHeight="1" x14ac:dyDescent="0.2">
      <c r="A374" s="238">
        <v>373</v>
      </c>
      <c r="B374" s="4" t="s">
        <v>2062</v>
      </c>
      <c r="C374" s="206" t="s">
        <v>2063</v>
      </c>
      <c r="D374" s="4" t="s">
        <v>2096</v>
      </c>
      <c r="E374" s="4" t="s">
        <v>2097</v>
      </c>
      <c r="F374" s="4" t="s">
        <v>434</v>
      </c>
      <c r="G374" s="4" t="s">
        <v>235</v>
      </c>
      <c r="H374" s="4" t="s">
        <v>2066</v>
      </c>
      <c r="I374" s="4">
        <v>77121701</v>
      </c>
      <c r="J374" s="4" t="s">
        <v>2557</v>
      </c>
      <c r="K374" s="207">
        <v>42139</v>
      </c>
      <c r="L374" s="51">
        <v>1.5</v>
      </c>
      <c r="M374" s="4" t="s">
        <v>67</v>
      </c>
      <c r="N374" s="4" t="s">
        <v>1402</v>
      </c>
      <c r="O374" s="10">
        <v>4140600</v>
      </c>
      <c r="P374" s="10">
        <v>4140600</v>
      </c>
      <c r="Q374" s="34" t="s">
        <v>31</v>
      </c>
      <c r="R374" s="34" t="s">
        <v>31</v>
      </c>
      <c r="S374" s="4" t="s">
        <v>2068</v>
      </c>
      <c r="T374" s="10">
        <v>2760400</v>
      </c>
      <c r="U374" s="10" t="s">
        <v>411</v>
      </c>
      <c r="V374" s="4" t="s">
        <v>2439</v>
      </c>
    </row>
    <row r="375" spans="1:22" ht="75" customHeight="1" x14ac:dyDescent="0.2">
      <c r="A375" s="238">
        <v>374</v>
      </c>
      <c r="B375" s="4" t="s">
        <v>2247</v>
      </c>
      <c r="C375" s="206" t="s">
        <v>2248</v>
      </c>
      <c r="D375" s="4" t="s">
        <v>2249</v>
      </c>
      <c r="E375" s="4" t="s">
        <v>2250</v>
      </c>
      <c r="F375" s="4" t="s">
        <v>434</v>
      </c>
      <c r="G375" s="4" t="s">
        <v>235</v>
      </c>
      <c r="H375" s="4" t="s">
        <v>2066</v>
      </c>
      <c r="I375" s="4">
        <v>77101600</v>
      </c>
      <c r="J375" s="4" t="s">
        <v>2558</v>
      </c>
      <c r="K375" s="207">
        <v>42005</v>
      </c>
      <c r="L375" s="51">
        <v>2.5</v>
      </c>
      <c r="M375" s="4" t="s">
        <v>67</v>
      </c>
      <c r="N375" s="4" t="s">
        <v>1402</v>
      </c>
      <c r="O375" s="10">
        <v>3244500</v>
      </c>
      <c r="P375" s="10">
        <v>3244500</v>
      </c>
      <c r="Q375" s="34" t="s">
        <v>31</v>
      </c>
      <c r="R375" s="34" t="s">
        <v>31</v>
      </c>
      <c r="S375" s="4" t="s">
        <v>2068</v>
      </c>
      <c r="T375" s="10">
        <v>1297800</v>
      </c>
      <c r="U375" s="10" t="s">
        <v>411</v>
      </c>
      <c r="V375" s="4" t="s">
        <v>2263</v>
      </c>
    </row>
    <row r="376" spans="1:22" ht="75" customHeight="1" x14ac:dyDescent="0.2">
      <c r="A376" s="238">
        <v>373</v>
      </c>
      <c r="B376" s="4" t="s">
        <v>2062</v>
      </c>
      <c r="C376" s="206" t="s">
        <v>2063</v>
      </c>
      <c r="D376" s="4" t="s">
        <v>2096</v>
      </c>
      <c r="E376" s="4" t="s">
        <v>2097</v>
      </c>
      <c r="F376" s="4" t="s">
        <v>434</v>
      </c>
      <c r="G376" s="4" t="s">
        <v>235</v>
      </c>
      <c r="H376" s="4" t="s">
        <v>2066</v>
      </c>
      <c r="I376" s="4">
        <v>77121701</v>
      </c>
      <c r="J376" s="4" t="s">
        <v>2559</v>
      </c>
      <c r="K376" s="207">
        <v>42050</v>
      </c>
      <c r="L376" s="51">
        <v>1</v>
      </c>
      <c r="M376" s="4" t="s">
        <v>67</v>
      </c>
      <c r="N376" s="4" t="s">
        <v>1402</v>
      </c>
      <c r="O376" s="10">
        <v>1709800</v>
      </c>
      <c r="P376" s="10">
        <v>1709800</v>
      </c>
      <c r="Q376" s="34" t="s">
        <v>31</v>
      </c>
      <c r="R376" s="34" t="s">
        <v>31</v>
      </c>
      <c r="S376" s="4" t="s">
        <v>2068</v>
      </c>
      <c r="T376" s="10">
        <v>1709800</v>
      </c>
      <c r="U376" s="10" t="s">
        <v>411</v>
      </c>
      <c r="V376" s="4" t="s">
        <v>2560</v>
      </c>
    </row>
  </sheetData>
  <sheetProtection autoFilter="0"/>
  <autoFilter ref="A1:V1" xr:uid="{00000000-0009-0000-0000-000009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395"/>
  <sheetViews>
    <sheetView zoomScale="60" zoomScaleNormal="60" workbookViewId="0">
      <pane xSplit="5" ySplit="1" topLeftCell="F2" activePane="bottomRight" state="frozen"/>
      <selection pane="topRight" activeCell="F1" sqref="F1"/>
      <selection pane="bottomLeft" activeCell="A2" sqref="A2"/>
      <selection pane="bottomRight"/>
    </sheetView>
  </sheetViews>
  <sheetFormatPr baseColWidth="10" defaultColWidth="13.140625" defaultRowHeight="14.25" x14ac:dyDescent="0.25"/>
  <cols>
    <col min="1" max="1" width="8.85546875" style="120" customWidth="1"/>
    <col min="2" max="2" width="17.140625" style="120" customWidth="1"/>
    <col min="3" max="3" width="53.85546875" style="120" customWidth="1"/>
    <col min="4" max="4" width="41.5703125" style="120" customWidth="1"/>
    <col min="5" max="5" width="64.28515625" style="120" customWidth="1"/>
    <col min="6" max="7" width="13.140625" style="120" customWidth="1"/>
    <col min="8" max="8" width="56.85546875" style="120" customWidth="1"/>
    <col min="9" max="9" width="13.140625" style="120" customWidth="1"/>
    <col min="10" max="10" width="119" style="120" customWidth="1"/>
    <col min="11" max="11" width="16.140625" style="120" customWidth="1"/>
    <col min="12" max="12" width="9.28515625" style="120" customWidth="1"/>
    <col min="13" max="13" width="19.140625" style="120" customWidth="1"/>
    <col min="14" max="14" width="17.42578125" style="120" customWidth="1"/>
    <col min="15" max="15" width="22.42578125" style="123" customWidth="1"/>
    <col min="16" max="16" width="22.42578125" style="124" customWidth="1"/>
    <col min="17" max="18" width="13.140625" style="120" customWidth="1"/>
    <col min="19" max="19" width="35.140625" style="120" customWidth="1"/>
    <col min="20" max="20" width="17.28515625" style="121" customWidth="1"/>
    <col min="21" max="21" width="22.5703125" style="122" hidden="1" customWidth="1"/>
    <col min="22" max="22" width="19.85546875" style="122" hidden="1" customWidth="1"/>
    <col min="23" max="247" width="13.140625" style="115"/>
    <col min="248" max="248" width="8.85546875" style="115" customWidth="1"/>
    <col min="249" max="249" width="17.140625" style="115" customWidth="1"/>
    <col min="250" max="250" width="16.140625" style="115" customWidth="1"/>
    <col min="251" max="251" width="17.28515625" style="115" customWidth="1"/>
    <col min="252" max="252" width="21.42578125" style="115" customWidth="1"/>
    <col min="253" max="256" width="13.140625" style="115" customWidth="1"/>
    <col min="257" max="257" width="74.140625" style="115" customWidth="1"/>
    <col min="258" max="258" width="22.7109375" style="115" customWidth="1"/>
    <col min="259" max="259" width="21.28515625" style="115" customWidth="1"/>
    <col min="260" max="260" width="19.140625" style="115" customWidth="1"/>
    <col min="261" max="261" width="17.42578125" style="115" customWidth="1"/>
    <col min="262" max="263" width="22.42578125" style="115" customWidth="1"/>
    <col min="264" max="265" width="13.140625" style="115" customWidth="1"/>
    <col min="266" max="266" width="23.140625" style="115" customWidth="1"/>
    <col min="267" max="267" width="17.28515625" style="115" customWidth="1"/>
    <col min="268" max="268" width="13.140625" style="115" customWidth="1"/>
    <col min="269" max="269" width="14.42578125" style="115" customWidth="1"/>
    <col min="270" max="278" width="13.140625" style="115" customWidth="1"/>
    <col min="279" max="503" width="13.140625" style="115"/>
    <col min="504" max="504" width="8.85546875" style="115" customWidth="1"/>
    <col min="505" max="505" width="17.140625" style="115" customWidth="1"/>
    <col min="506" max="506" width="16.140625" style="115" customWidth="1"/>
    <col min="507" max="507" width="17.28515625" style="115" customWidth="1"/>
    <col min="508" max="508" width="21.42578125" style="115" customWidth="1"/>
    <col min="509" max="512" width="13.140625" style="115" customWidth="1"/>
    <col min="513" max="513" width="74.140625" style="115" customWidth="1"/>
    <col min="514" max="514" width="22.7109375" style="115" customWidth="1"/>
    <col min="515" max="515" width="21.28515625" style="115" customWidth="1"/>
    <col min="516" max="516" width="19.140625" style="115" customWidth="1"/>
    <col min="517" max="517" width="17.42578125" style="115" customWidth="1"/>
    <col min="518" max="519" width="22.42578125" style="115" customWidth="1"/>
    <col min="520" max="521" width="13.140625" style="115" customWidth="1"/>
    <col min="522" max="522" width="23.140625" style="115" customWidth="1"/>
    <col min="523" max="523" width="17.28515625" style="115" customWidth="1"/>
    <col min="524" max="524" width="13.140625" style="115" customWidth="1"/>
    <col min="525" max="525" width="14.42578125" style="115" customWidth="1"/>
    <col min="526" max="534" width="13.140625" style="115" customWidth="1"/>
    <col min="535" max="759" width="13.140625" style="115"/>
    <col min="760" max="760" width="8.85546875" style="115" customWidth="1"/>
    <col min="761" max="761" width="17.140625" style="115" customWidth="1"/>
    <col min="762" max="762" width="16.140625" style="115" customWidth="1"/>
    <col min="763" max="763" width="17.28515625" style="115" customWidth="1"/>
    <col min="764" max="764" width="21.42578125" style="115" customWidth="1"/>
    <col min="765" max="768" width="13.140625" style="115" customWidth="1"/>
    <col min="769" max="769" width="74.140625" style="115" customWidth="1"/>
    <col min="770" max="770" width="22.7109375" style="115" customWidth="1"/>
    <col min="771" max="771" width="21.28515625" style="115" customWidth="1"/>
    <col min="772" max="772" width="19.140625" style="115" customWidth="1"/>
    <col min="773" max="773" width="17.42578125" style="115" customWidth="1"/>
    <col min="774" max="775" width="22.42578125" style="115" customWidth="1"/>
    <col min="776" max="777" width="13.140625" style="115" customWidth="1"/>
    <col min="778" max="778" width="23.140625" style="115" customWidth="1"/>
    <col min="779" max="779" width="17.28515625" style="115" customWidth="1"/>
    <col min="780" max="780" width="13.140625" style="115" customWidth="1"/>
    <col min="781" max="781" width="14.42578125" style="115" customWidth="1"/>
    <col min="782" max="790" width="13.140625" style="115" customWidth="1"/>
    <col min="791" max="1015" width="13.140625" style="115"/>
    <col min="1016" max="1016" width="8.85546875" style="115" customWidth="1"/>
    <col min="1017" max="1017" width="17.140625" style="115" customWidth="1"/>
    <col min="1018" max="1018" width="16.140625" style="115" customWidth="1"/>
    <col min="1019" max="1019" width="17.28515625" style="115" customWidth="1"/>
    <col min="1020" max="1020" width="21.42578125" style="115" customWidth="1"/>
    <col min="1021" max="1024" width="13.140625" style="115" customWidth="1"/>
    <col min="1025" max="1025" width="74.140625" style="115" customWidth="1"/>
    <col min="1026" max="1026" width="22.7109375" style="115" customWidth="1"/>
    <col min="1027" max="1027" width="21.28515625" style="115" customWidth="1"/>
    <col min="1028" max="1028" width="19.140625" style="115" customWidth="1"/>
    <col min="1029" max="1029" width="17.42578125" style="115" customWidth="1"/>
    <col min="1030" max="1031" width="22.42578125" style="115" customWidth="1"/>
    <col min="1032" max="1033" width="13.140625" style="115" customWidth="1"/>
    <col min="1034" max="1034" width="23.140625" style="115" customWidth="1"/>
    <col min="1035" max="1035" width="17.28515625" style="115" customWidth="1"/>
    <col min="1036" max="1036" width="13.140625" style="115" customWidth="1"/>
    <col min="1037" max="1037" width="14.42578125" style="115" customWidth="1"/>
    <col min="1038" max="1046" width="13.140625" style="115" customWidth="1"/>
    <col min="1047" max="1271" width="13.140625" style="115"/>
    <col min="1272" max="1272" width="8.85546875" style="115" customWidth="1"/>
    <col min="1273" max="1273" width="17.140625" style="115" customWidth="1"/>
    <col min="1274" max="1274" width="16.140625" style="115" customWidth="1"/>
    <col min="1275" max="1275" width="17.28515625" style="115" customWidth="1"/>
    <col min="1276" max="1276" width="21.42578125" style="115" customWidth="1"/>
    <col min="1277" max="1280" width="13.140625" style="115" customWidth="1"/>
    <col min="1281" max="1281" width="74.140625" style="115" customWidth="1"/>
    <col min="1282" max="1282" width="22.7109375" style="115" customWidth="1"/>
    <col min="1283" max="1283" width="21.28515625" style="115" customWidth="1"/>
    <col min="1284" max="1284" width="19.140625" style="115" customWidth="1"/>
    <col min="1285" max="1285" width="17.42578125" style="115" customWidth="1"/>
    <col min="1286" max="1287" width="22.42578125" style="115" customWidth="1"/>
    <col min="1288" max="1289" width="13.140625" style="115" customWidth="1"/>
    <col min="1290" max="1290" width="23.140625" style="115" customWidth="1"/>
    <col min="1291" max="1291" width="17.28515625" style="115" customWidth="1"/>
    <col min="1292" max="1292" width="13.140625" style="115" customWidth="1"/>
    <col min="1293" max="1293" width="14.42578125" style="115" customWidth="1"/>
    <col min="1294" max="1302" width="13.140625" style="115" customWidth="1"/>
    <col min="1303" max="1527" width="13.140625" style="115"/>
    <col min="1528" max="1528" width="8.85546875" style="115" customWidth="1"/>
    <col min="1529" max="1529" width="17.140625" style="115" customWidth="1"/>
    <col min="1530" max="1530" width="16.140625" style="115" customWidth="1"/>
    <col min="1531" max="1531" width="17.28515625" style="115" customWidth="1"/>
    <col min="1532" max="1532" width="21.42578125" style="115" customWidth="1"/>
    <col min="1533" max="1536" width="13.140625" style="115" customWidth="1"/>
    <col min="1537" max="1537" width="74.140625" style="115" customWidth="1"/>
    <col min="1538" max="1538" width="22.7109375" style="115" customWidth="1"/>
    <col min="1539" max="1539" width="21.28515625" style="115" customWidth="1"/>
    <col min="1540" max="1540" width="19.140625" style="115" customWidth="1"/>
    <col min="1541" max="1541" width="17.42578125" style="115" customWidth="1"/>
    <col min="1542" max="1543" width="22.42578125" style="115" customWidth="1"/>
    <col min="1544" max="1545" width="13.140625" style="115" customWidth="1"/>
    <col min="1546" max="1546" width="23.140625" style="115" customWidth="1"/>
    <col min="1547" max="1547" width="17.28515625" style="115" customWidth="1"/>
    <col min="1548" max="1548" width="13.140625" style="115" customWidth="1"/>
    <col min="1549" max="1549" width="14.42578125" style="115" customWidth="1"/>
    <col min="1550" max="1558" width="13.140625" style="115" customWidth="1"/>
    <col min="1559" max="1783" width="13.140625" style="115"/>
    <col min="1784" max="1784" width="8.85546875" style="115" customWidth="1"/>
    <col min="1785" max="1785" width="17.140625" style="115" customWidth="1"/>
    <col min="1786" max="1786" width="16.140625" style="115" customWidth="1"/>
    <col min="1787" max="1787" width="17.28515625" style="115" customWidth="1"/>
    <col min="1788" max="1788" width="21.42578125" style="115" customWidth="1"/>
    <col min="1789" max="1792" width="13.140625" style="115" customWidth="1"/>
    <col min="1793" max="1793" width="74.140625" style="115" customWidth="1"/>
    <col min="1794" max="1794" width="22.7109375" style="115" customWidth="1"/>
    <col min="1795" max="1795" width="21.28515625" style="115" customWidth="1"/>
    <col min="1796" max="1796" width="19.140625" style="115" customWidth="1"/>
    <col min="1797" max="1797" width="17.42578125" style="115" customWidth="1"/>
    <col min="1798" max="1799" width="22.42578125" style="115" customWidth="1"/>
    <col min="1800" max="1801" width="13.140625" style="115" customWidth="1"/>
    <col min="1802" max="1802" width="23.140625" style="115" customWidth="1"/>
    <col min="1803" max="1803" width="17.28515625" style="115" customWidth="1"/>
    <col min="1804" max="1804" width="13.140625" style="115" customWidth="1"/>
    <col min="1805" max="1805" width="14.42578125" style="115" customWidth="1"/>
    <col min="1806" max="1814" width="13.140625" style="115" customWidth="1"/>
    <col min="1815" max="2039" width="13.140625" style="115"/>
    <col min="2040" max="2040" width="8.85546875" style="115" customWidth="1"/>
    <col min="2041" max="2041" width="17.140625" style="115" customWidth="1"/>
    <col min="2042" max="2042" width="16.140625" style="115" customWidth="1"/>
    <col min="2043" max="2043" width="17.28515625" style="115" customWidth="1"/>
    <col min="2044" max="2044" width="21.42578125" style="115" customWidth="1"/>
    <col min="2045" max="2048" width="13.140625" style="115" customWidth="1"/>
    <col min="2049" max="2049" width="74.140625" style="115" customWidth="1"/>
    <col min="2050" max="2050" width="22.7109375" style="115" customWidth="1"/>
    <col min="2051" max="2051" width="21.28515625" style="115" customWidth="1"/>
    <col min="2052" max="2052" width="19.140625" style="115" customWidth="1"/>
    <col min="2053" max="2053" width="17.42578125" style="115" customWidth="1"/>
    <col min="2054" max="2055" width="22.42578125" style="115" customWidth="1"/>
    <col min="2056" max="2057" width="13.140625" style="115" customWidth="1"/>
    <col min="2058" max="2058" width="23.140625" style="115" customWidth="1"/>
    <col min="2059" max="2059" width="17.28515625" style="115" customWidth="1"/>
    <col min="2060" max="2060" width="13.140625" style="115" customWidth="1"/>
    <col min="2061" max="2061" width="14.42578125" style="115" customWidth="1"/>
    <col min="2062" max="2070" width="13.140625" style="115" customWidth="1"/>
    <col min="2071" max="2295" width="13.140625" style="115"/>
    <col min="2296" max="2296" width="8.85546875" style="115" customWidth="1"/>
    <col min="2297" max="2297" width="17.140625" style="115" customWidth="1"/>
    <col min="2298" max="2298" width="16.140625" style="115" customWidth="1"/>
    <col min="2299" max="2299" width="17.28515625" style="115" customWidth="1"/>
    <col min="2300" max="2300" width="21.42578125" style="115" customWidth="1"/>
    <col min="2301" max="2304" width="13.140625" style="115" customWidth="1"/>
    <col min="2305" max="2305" width="74.140625" style="115" customWidth="1"/>
    <col min="2306" max="2306" width="22.7109375" style="115" customWidth="1"/>
    <col min="2307" max="2307" width="21.28515625" style="115" customWidth="1"/>
    <col min="2308" max="2308" width="19.140625" style="115" customWidth="1"/>
    <col min="2309" max="2309" width="17.42578125" style="115" customWidth="1"/>
    <col min="2310" max="2311" width="22.42578125" style="115" customWidth="1"/>
    <col min="2312" max="2313" width="13.140625" style="115" customWidth="1"/>
    <col min="2314" max="2314" width="23.140625" style="115" customWidth="1"/>
    <col min="2315" max="2315" width="17.28515625" style="115" customWidth="1"/>
    <col min="2316" max="2316" width="13.140625" style="115" customWidth="1"/>
    <col min="2317" max="2317" width="14.42578125" style="115" customWidth="1"/>
    <col min="2318" max="2326" width="13.140625" style="115" customWidth="1"/>
    <col min="2327" max="2551" width="13.140625" style="115"/>
    <col min="2552" max="2552" width="8.85546875" style="115" customWidth="1"/>
    <col min="2553" max="2553" width="17.140625" style="115" customWidth="1"/>
    <col min="2554" max="2554" width="16.140625" style="115" customWidth="1"/>
    <col min="2555" max="2555" width="17.28515625" style="115" customWidth="1"/>
    <col min="2556" max="2556" width="21.42578125" style="115" customWidth="1"/>
    <col min="2557" max="2560" width="13.140625" style="115" customWidth="1"/>
    <col min="2561" max="2561" width="74.140625" style="115" customWidth="1"/>
    <col min="2562" max="2562" width="22.7109375" style="115" customWidth="1"/>
    <col min="2563" max="2563" width="21.28515625" style="115" customWidth="1"/>
    <col min="2564" max="2564" width="19.140625" style="115" customWidth="1"/>
    <col min="2565" max="2565" width="17.42578125" style="115" customWidth="1"/>
    <col min="2566" max="2567" width="22.42578125" style="115" customWidth="1"/>
    <col min="2568" max="2569" width="13.140625" style="115" customWidth="1"/>
    <col min="2570" max="2570" width="23.140625" style="115" customWidth="1"/>
    <col min="2571" max="2571" width="17.28515625" style="115" customWidth="1"/>
    <col min="2572" max="2572" width="13.140625" style="115" customWidth="1"/>
    <col min="2573" max="2573" width="14.42578125" style="115" customWidth="1"/>
    <col min="2574" max="2582" width="13.140625" style="115" customWidth="1"/>
    <col min="2583" max="2807" width="13.140625" style="115"/>
    <col min="2808" max="2808" width="8.85546875" style="115" customWidth="1"/>
    <col min="2809" max="2809" width="17.140625" style="115" customWidth="1"/>
    <col min="2810" max="2810" width="16.140625" style="115" customWidth="1"/>
    <col min="2811" max="2811" width="17.28515625" style="115" customWidth="1"/>
    <col min="2812" max="2812" width="21.42578125" style="115" customWidth="1"/>
    <col min="2813" max="2816" width="13.140625" style="115" customWidth="1"/>
    <col min="2817" max="2817" width="74.140625" style="115" customWidth="1"/>
    <col min="2818" max="2818" width="22.7109375" style="115" customWidth="1"/>
    <col min="2819" max="2819" width="21.28515625" style="115" customWidth="1"/>
    <col min="2820" max="2820" width="19.140625" style="115" customWidth="1"/>
    <col min="2821" max="2821" width="17.42578125" style="115" customWidth="1"/>
    <col min="2822" max="2823" width="22.42578125" style="115" customWidth="1"/>
    <col min="2824" max="2825" width="13.140625" style="115" customWidth="1"/>
    <col min="2826" max="2826" width="23.140625" style="115" customWidth="1"/>
    <col min="2827" max="2827" width="17.28515625" style="115" customWidth="1"/>
    <col min="2828" max="2828" width="13.140625" style="115" customWidth="1"/>
    <col min="2829" max="2829" width="14.42578125" style="115" customWidth="1"/>
    <col min="2830" max="2838" width="13.140625" style="115" customWidth="1"/>
    <col min="2839" max="3063" width="13.140625" style="115"/>
    <col min="3064" max="3064" width="8.85546875" style="115" customWidth="1"/>
    <col min="3065" max="3065" width="17.140625" style="115" customWidth="1"/>
    <col min="3066" max="3066" width="16.140625" style="115" customWidth="1"/>
    <col min="3067" max="3067" width="17.28515625" style="115" customWidth="1"/>
    <col min="3068" max="3068" width="21.42578125" style="115" customWidth="1"/>
    <col min="3069" max="3072" width="13.140625" style="115" customWidth="1"/>
    <col min="3073" max="3073" width="74.140625" style="115" customWidth="1"/>
    <col min="3074" max="3074" width="22.7109375" style="115" customWidth="1"/>
    <col min="3075" max="3075" width="21.28515625" style="115" customWidth="1"/>
    <col min="3076" max="3076" width="19.140625" style="115" customWidth="1"/>
    <col min="3077" max="3077" width="17.42578125" style="115" customWidth="1"/>
    <col min="3078" max="3079" width="22.42578125" style="115" customWidth="1"/>
    <col min="3080" max="3081" width="13.140625" style="115" customWidth="1"/>
    <col min="3082" max="3082" width="23.140625" style="115" customWidth="1"/>
    <col min="3083" max="3083" width="17.28515625" style="115" customWidth="1"/>
    <col min="3084" max="3084" width="13.140625" style="115" customWidth="1"/>
    <col min="3085" max="3085" width="14.42578125" style="115" customWidth="1"/>
    <col min="3086" max="3094" width="13.140625" style="115" customWidth="1"/>
    <col min="3095" max="3319" width="13.140625" style="115"/>
    <col min="3320" max="3320" width="8.85546875" style="115" customWidth="1"/>
    <col min="3321" max="3321" width="17.140625" style="115" customWidth="1"/>
    <col min="3322" max="3322" width="16.140625" style="115" customWidth="1"/>
    <col min="3323" max="3323" width="17.28515625" style="115" customWidth="1"/>
    <col min="3324" max="3324" width="21.42578125" style="115" customWidth="1"/>
    <col min="3325" max="3328" width="13.140625" style="115" customWidth="1"/>
    <col min="3329" max="3329" width="74.140625" style="115" customWidth="1"/>
    <col min="3330" max="3330" width="22.7109375" style="115" customWidth="1"/>
    <col min="3331" max="3331" width="21.28515625" style="115" customWidth="1"/>
    <col min="3332" max="3332" width="19.140625" style="115" customWidth="1"/>
    <col min="3333" max="3333" width="17.42578125" style="115" customWidth="1"/>
    <col min="3334" max="3335" width="22.42578125" style="115" customWidth="1"/>
    <col min="3336" max="3337" width="13.140625" style="115" customWidth="1"/>
    <col min="3338" max="3338" width="23.140625" style="115" customWidth="1"/>
    <col min="3339" max="3339" width="17.28515625" style="115" customWidth="1"/>
    <col min="3340" max="3340" width="13.140625" style="115" customWidth="1"/>
    <col min="3341" max="3341" width="14.42578125" style="115" customWidth="1"/>
    <col min="3342" max="3350" width="13.140625" style="115" customWidth="1"/>
    <col min="3351" max="3575" width="13.140625" style="115"/>
    <col min="3576" max="3576" width="8.85546875" style="115" customWidth="1"/>
    <col min="3577" max="3577" width="17.140625" style="115" customWidth="1"/>
    <col min="3578" max="3578" width="16.140625" style="115" customWidth="1"/>
    <col min="3579" max="3579" width="17.28515625" style="115" customWidth="1"/>
    <col min="3580" max="3580" width="21.42578125" style="115" customWidth="1"/>
    <col min="3581" max="3584" width="13.140625" style="115" customWidth="1"/>
    <col min="3585" max="3585" width="74.140625" style="115" customWidth="1"/>
    <col min="3586" max="3586" width="22.7109375" style="115" customWidth="1"/>
    <col min="3587" max="3587" width="21.28515625" style="115" customWidth="1"/>
    <col min="3588" max="3588" width="19.140625" style="115" customWidth="1"/>
    <col min="3589" max="3589" width="17.42578125" style="115" customWidth="1"/>
    <col min="3590" max="3591" width="22.42578125" style="115" customWidth="1"/>
    <col min="3592" max="3593" width="13.140625" style="115" customWidth="1"/>
    <col min="3594" max="3594" width="23.140625" style="115" customWidth="1"/>
    <col min="3595" max="3595" width="17.28515625" style="115" customWidth="1"/>
    <col min="3596" max="3596" width="13.140625" style="115" customWidth="1"/>
    <col min="3597" max="3597" width="14.42578125" style="115" customWidth="1"/>
    <col min="3598" max="3606" width="13.140625" style="115" customWidth="1"/>
    <col min="3607" max="3831" width="13.140625" style="115"/>
    <col min="3832" max="3832" width="8.85546875" style="115" customWidth="1"/>
    <col min="3833" max="3833" width="17.140625" style="115" customWidth="1"/>
    <col min="3834" max="3834" width="16.140625" style="115" customWidth="1"/>
    <col min="3835" max="3835" width="17.28515625" style="115" customWidth="1"/>
    <col min="3836" max="3836" width="21.42578125" style="115" customWidth="1"/>
    <col min="3837" max="3840" width="13.140625" style="115" customWidth="1"/>
    <col min="3841" max="3841" width="74.140625" style="115" customWidth="1"/>
    <col min="3842" max="3842" width="22.7109375" style="115" customWidth="1"/>
    <col min="3843" max="3843" width="21.28515625" style="115" customWidth="1"/>
    <col min="3844" max="3844" width="19.140625" style="115" customWidth="1"/>
    <col min="3845" max="3845" width="17.42578125" style="115" customWidth="1"/>
    <col min="3846" max="3847" width="22.42578125" style="115" customWidth="1"/>
    <col min="3848" max="3849" width="13.140625" style="115" customWidth="1"/>
    <col min="3850" max="3850" width="23.140625" style="115" customWidth="1"/>
    <col min="3851" max="3851" width="17.28515625" style="115" customWidth="1"/>
    <col min="3852" max="3852" width="13.140625" style="115" customWidth="1"/>
    <col min="3853" max="3853" width="14.42578125" style="115" customWidth="1"/>
    <col min="3854" max="3862" width="13.140625" style="115" customWidth="1"/>
    <col min="3863" max="4087" width="13.140625" style="115"/>
    <col min="4088" max="4088" width="8.85546875" style="115" customWidth="1"/>
    <col min="4089" max="4089" width="17.140625" style="115" customWidth="1"/>
    <col min="4090" max="4090" width="16.140625" style="115" customWidth="1"/>
    <col min="4091" max="4091" width="17.28515625" style="115" customWidth="1"/>
    <col min="4092" max="4092" width="21.42578125" style="115" customWidth="1"/>
    <col min="4093" max="4096" width="13.140625" style="115" customWidth="1"/>
    <col min="4097" max="4097" width="74.140625" style="115" customWidth="1"/>
    <col min="4098" max="4098" width="22.7109375" style="115" customWidth="1"/>
    <col min="4099" max="4099" width="21.28515625" style="115" customWidth="1"/>
    <col min="4100" max="4100" width="19.140625" style="115" customWidth="1"/>
    <col min="4101" max="4101" width="17.42578125" style="115" customWidth="1"/>
    <col min="4102" max="4103" width="22.42578125" style="115" customWidth="1"/>
    <col min="4104" max="4105" width="13.140625" style="115" customWidth="1"/>
    <col min="4106" max="4106" width="23.140625" style="115" customWidth="1"/>
    <col min="4107" max="4107" width="17.28515625" style="115" customWidth="1"/>
    <col min="4108" max="4108" width="13.140625" style="115" customWidth="1"/>
    <col min="4109" max="4109" width="14.42578125" style="115" customWidth="1"/>
    <col min="4110" max="4118" width="13.140625" style="115" customWidth="1"/>
    <col min="4119" max="4343" width="13.140625" style="115"/>
    <col min="4344" max="4344" width="8.85546875" style="115" customWidth="1"/>
    <col min="4345" max="4345" width="17.140625" style="115" customWidth="1"/>
    <col min="4346" max="4346" width="16.140625" style="115" customWidth="1"/>
    <col min="4347" max="4347" width="17.28515625" style="115" customWidth="1"/>
    <col min="4348" max="4348" width="21.42578125" style="115" customWidth="1"/>
    <col min="4349" max="4352" width="13.140625" style="115" customWidth="1"/>
    <col min="4353" max="4353" width="74.140625" style="115" customWidth="1"/>
    <col min="4354" max="4354" width="22.7109375" style="115" customWidth="1"/>
    <col min="4355" max="4355" width="21.28515625" style="115" customWidth="1"/>
    <col min="4356" max="4356" width="19.140625" style="115" customWidth="1"/>
    <col min="4357" max="4357" width="17.42578125" style="115" customWidth="1"/>
    <col min="4358" max="4359" width="22.42578125" style="115" customWidth="1"/>
    <col min="4360" max="4361" width="13.140625" style="115" customWidth="1"/>
    <col min="4362" max="4362" width="23.140625" style="115" customWidth="1"/>
    <col min="4363" max="4363" width="17.28515625" style="115" customWidth="1"/>
    <col min="4364" max="4364" width="13.140625" style="115" customWidth="1"/>
    <col min="4365" max="4365" width="14.42578125" style="115" customWidth="1"/>
    <col min="4366" max="4374" width="13.140625" style="115" customWidth="1"/>
    <col min="4375" max="4599" width="13.140625" style="115"/>
    <col min="4600" max="4600" width="8.85546875" style="115" customWidth="1"/>
    <col min="4601" max="4601" width="17.140625" style="115" customWidth="1"/>
    <col min="4602" max="4602" width="16.140625" style="115" customWidth="1"/>
    <col min="4603" max="4603" width="17.28515625" style="115" customWidth="1"/>
    <col min="4604" max="4604" width="21.42578125" style="115" customWidth="1"/>
    <col min="4605" max="4608" width="13.140625" style="115" customWidth="1"/>
    <col min="4609" max="4609" width="74.140625" style="115" customWidth="1"/>
    <col min="4610" max="4610" width="22.7109375" style="115" customWidth="1"/>
    <col min="4611" max="4611" width="21.28515625" style="115" customWidth="1"/>
    <col min="4612" max="4612" width="19.140625" style="115" customWidth="1"/>
    <col min="4613" max="4613" width="17.42578125" style="115" customWidth="1"/>
    <col min="4614" max="4615" width="22.42578125" style="115" customWidth="1"/>
    <col min="4616" max="4617" width="13.140625" style="115" customWidth="1"/>
    <col min="4618" max="4618" width="23.140625" style="115" customWidth="1"/>
    <col min="4619" max="4619" width="17.28515625" style="115" customWidth="1"/>
    <col min="4620" max="4620" width="13.140625" style="115" customWidth="1"/>
    <col min="4621" max="4621" width="14.42578125" style="115" customWidth="1"/>
    <col min="4622" max="4630" width="13.140625" style="115" customWidth="1"/>
    <col min="4631" max="4855" width="13.140625" style="115"/>
    <col min="4856" max="4856" width="8.85546875" style="115" customWidth="1"/>
    <col min="4857" max="4857" width="17.140625" style="115" customWidth="1"/>
    <col min="4858" max="4858" width="16.140625" style="115" customWidth="1"/>
    <col min="4859" max="4859" width="17.28515625" style="115" customWidth="1"/>
    <col min="4860" max="4860" width="21.42578125" style="115" customWidth="1"/>
    <col min="4861" max="4864" width="13.140625" style="115" customWidth="1"/>
    <col min="4865" max="4865" width="74.140625" style="115" customWidth="1"/>
    <col min="4866" max="4866" width="22.7109375" style="115" customWidth="1"/>
    <col min="4867" max="4867" width="21.28515625" style="115" customWidth="1"/>
    <col min="4868" max="4868" width="19.140625" style="115" customWidth="1"/>
    <col min="4869" max="4869" width="17.42578125" style="115" customWidth="1"/>
    <col min="4870" max="4871" width="22.42578125" style="115" customWidth="1"/>
    <col min="4872" max="4873" width="13.140625" style="115" customWidth="1"/>
    <col min="4874" max="4874" width="23.140625" style="115" customWidth="1"/>
    <col min="4875" max="4875" width="17.28515625" style="115" customWidth="1"/>
    <col min="4876" max="4876" width="13.140625" style="115" customWidth="1"/>
    <col min="4877" max="4877" width="14.42578125" style="115" customWidth="1"/>
    <col min="4878" max="4886" width="13.140625" style="115" customWidth="1"/>
    <col min="4887" max="5111" width="13.140625" style="115"/>
    <col min="5112" max="5112" width="8.85546875" style="115" customWidth="1"/>
    <col min="5113" max="5113" width="17.140625" style="115" customWidth="1"/>
    <col min="5114" max="5114" width="16.140625" style="115" customWidth="1"/>
    <col min="5115" max="5115" width="17.28515625" style="115" customWidth="1"/>
    <col min="5116" max="5116" width="21.42578125" style="115" customWidth="1"/>
    <col min="5117" max="5120" width="13.140625" style="115" customWidth="1"/>
    <col min="5121" max="5121" width="74.140625" style="115" customWidth="1"/>
    <col min="5122" max="5122" width="22.7109375" style="115" customWidth="1"/>
    <col min="5123" max="5123" width="21.28515625" style="115" customWidth="1"/>
    <col min="5124" max="5124" width="19.140625" style="115" customWidth="1"/>
    <col min="5125" max="5125" width="17.42578125" style="115" customWidth="1"/>
    <col min="5126" max="5127" width="22.42578125" style="115" customWidth="1"/>
    <col min="5128" max="5129" width="13.140625" style="115" customWidth="1"/>
    <col min="5130" max="5130" width="23.140625" style="115" customWidth="1"/>
    <col min="5131" max="5131" width="17.28515625" style="115" customWidth="1"/>
    <col min="5132" max="5132" width="13.140625" style="115" customWidth="1"/>
    <col min="5133" max="5133" width="14.42578125" style="115" customWidth="1"/>
    <col min="5134" max="5142" width="13.140625" style="115" customWidth="1"/>
    <col min="5143" max="5367" width="13.140625" style="115"/>
    <col min="5368" max="5368" width="8.85546875" style="115" customWidth="1"/>
    <col min="5369" max="5369" width="17.140625" style="115" customWidth="1"/>
    <col min="5370" max="5370" width="16.140625" style="115" customWidth="1"/>
    <col min="5371" max="5371" width="17.28515625" style="115" customWidth="1"/>
    <col min="5372" max="5372" width="21.42578125" style="115" customWidth="1"/>
    <col min="5373" max="5376" width="13.140625" style="115" customWidth="1"/>
    <col min="5377" max="5377" width="74.140625" style="115" customWidth="1"/>
    <col min="5378" max="5378" width="22.7109375" style="115" customWidth="1"/>
    <col min="5379" max="5379" width="21.28515625" style="115" customWidth="1"/>
    <col min="5380" max="5380" width="19.140625" style="115" customWidth="1"/>
    <col min="5381" max="5381" width="17.42578125" style="115" customWidth="1"/>
    <col min="5382" max="5383" width="22.42578125" style="115" customWidth="1"/>
    <col min="5384" max="5385" width="13.140625" style="115" customWidth="1"/>
    <col min="5386" max="5386" width="23.140625" style="115" customWidth="1"/>
    <col min="5387" max="5387" width="17.28515625" style="115" customWidth="1"/>
    <col min="5388" max="5388" width="13.140625" style="115" customWidth="1"/>
    <col min="5389" max="5389" width="14.42578125" style="115" customWidth="1"/>
    <col min="5390" max="5398" width="13.140625" style="115" customWidth="1"/>
    <col min="5399" max="5623" width="13.140625" style="115"/>
    <col min="5624" max="5624" width="8.85546875" style="115" customWidth="1"/>
    <col min="5625" max="5625" width="17.140625" style="115" customWidth="1"/>
    <col min="5626" max="5626" width="16.140625" style="115" customWidth="1"/>
    <col min="5627" max="5627" width="17.28515625" style="115" customWidth="1"/>
    <col min="5628" max="5628" width="21.42578125" style="115" customWidth="1"/>
    <col min="5629" max="5632" width="13.140625" style="115" customWidth="1"/>
    <col min="5633" max="5633" width="74.140625" style="115" customWidth="1"/>
    <col min="5634" max="5634" width="22.7109375" style="115" customWidth="1"/>
    <col min="5635" max="5635" width="21.28515625" style="115" customWidth="1"/>
    <col min="5636" max="5636" width="19.140625" style="115" customWidth="1"/>
    <col min="5637" max="5637" width="17.42578125" style="115" customWidth="1"/>
    <col min="5638" max="5639" width="22.42578125" style="115" customWidth="1"/>
    <col min="5640" max="5641" width="13.140625" style="115" customWidth="1"/>
    <col min="5642" max="5642" width="23.140625" style="115" customWidth="1"/>
    <col min="5643" max="5643" width="17.28515625" style="115" customWidth="1"/>
    <col min="5644" max="5644" width="13.140625" style="115" customWidth="1"/>
    <col min="5645" max="5645" width="14.42578125" style="115" customWidth="1"/>
    <col min="5646" max="5654" width="13.140625" style="115" customWidth="1"/>
    <col min="5655" max="5879" width="13.140625" style="115"/>
    <col min="5880" max="5880" width="8.85546875" style="115" customWidth="1"/>
    <col min="5881" max="5881" width="17.140625" style="115" customWidth="1"/>
    <col min="5882" max="5882" width="16.140625" style="115" customWidth="1"/>
    <col min="5883" max="5883" width="17.28515625" style="115" customWidth="1"/>
    <col min="5884" max="5884" width="21.42578125" style="115" customWidth="1"/>
    <col min="5885" max="5888" width="13.140625" style="115" customWidth="1"/>
    <col min="5889" max="5889" width="74.140625" style="115" customWidth="1"/>
    <col min="5890" max="5890" width="22.7109375" style="115" customWidth="1"/>
    <col min="5891" max="5891" width="21.28515625" style="115" customWidth="1"/>
    <col min="5892" max="5892" width="19.140625" style="115" customWidth="1"/>
    <col min="5893" max="5893" width="17.42578125" style="115" customWidth="1"/>
    <col min="5894" max="5895" width="22.42578125" style="115" customWidth="1"/>
    <col min="5896" max="5897" width="13.140625" style="115" customWidth="1"/>
    <col min="5898" max="5898" width="23.140625" style="115" customWidth="1"/>
    <col min="5899" max="5899" width="17.28515625" style="115" customWidth="1"/>
    <col min="5900" max="5900" width="13.140625" style="115" customWidth="1"/>
    <col min="5901" max="5901" width="14.42578125" style="115" customWidth="1"/>
    <col min="5902" max="5910" width="13.140625" style="115" customWidth="1"/>
    <col min="5911" max="6135" width="13.140625" style="115"/>
    <col min="6136" max="6136" width="8.85546875" style="115" customWidth="1"/>
    <col min="6137" max="6137" width="17.140625" style="115" customWidth="1"/>
    <col min="6138" max="6138" width="16.140625" style="115" customWidth="1"/>
    <col min="6139" max="6139" width="17.28515625" style="115" customWidth="1"/>
    <col min="6140" max="6140" width="21.42578125" style="115" customWidth="1"/>
    <col min="6141" max="6144" width="13.140625" style="115" customWidth="1"/>
    <col min="6145" max="6145" width="74.140625" style="115" customWidth="1"/>
    <col min="6146" max="6146" width="22.7109375" style="115" customWidth="1"/>
    <col min="6147" max="6147" width="21.28515625" style="115" customWidth="1"/>
    <col min="6148" max="6148" width="19.140625" style="115" customWidth="1"/>
    <col min="6149" max="6149" width="17.42578125" style="115" customWidth="1"/>
    <col min="6150" max="6151" width="22.42578125" style="115" customWidth="1"/>
    <col min="6152" max="6153" width="13.140625" style="115" customWidth="1"/>
    <col min="6154" max="6154" width="23.140625" style="115" customWidth="1"/>
    <col min="6155" max="6155" width="17.28515625" style="115" customWidth="1"/>
    <col min="6156" max="6156" width="13.140625" style="115" customWidth="1"/>
    <col min="6157" max="6157" width="14.42578125" style="115" customWidth="1"/>
    <col min="6158" max="6166" width="13.140625" style="115" customWidth="1"/>
    <col min="6167" max="6391" width="13.140625" style="115"/>
    <col min="6392" max="6392" width="8.85546875" style="115" customWidth="1"/>
    <col min="6393" max="6393" width="17.140625" style="115" customWidth="1"/>
    <col min="6394" max="6394" width="16.140625" style="115" customWidth="1"/>
    <col min="6395" max="6395" width="17.28515625" style="115" customWidth="1"/>
    <col min="6396" max="6396" width="21.42578125" style="115" customWidth="1"/>
    <col min="6397" max="6400" width="13.140625" style="115" customWidth="1"/>
    <col min="6401" max="6401" width="74.140625" style="115" customWidth="1"/>
    <col min="6402" max="6402" width="22.7109375" style="115" customWidth="1"/>
    <col min="6403" max="6403" width="21.28515625" style="115" customWidth="1"/>
    <col min="6404" max="6404" width="19.140625" style="115" customWidth="1"/>
    <col min="6405" max="6405" width="17.42578125" style="115" customWidth="1"/>
    <col min="6406" max="6407" width="22.42578125" style="115" customWidth="1"/>
    <col min="6408" max="6409" width="13.140625" style="115" customWidth="1"/>
    <col min="6410" max="6410" width="23.140625" style="115" customWidth="1"/>
    <col min="6411" max="6411" width="17.28515625" style="115" customWidth="1"/>
    <col min="6412" max="6412" width="13.140625" style="115" customWidth="1"/>
    <col min="6413" max="6413" width="14.42578125" style="115" customWidth="1"/>
    <col min="6414" max="6422" width="13.140625" style="115" customWidth="1"/>
    <col min="6423" max="6647" width="13.140625" style="115"/>
    <col min="6648" max="6648" width="8.85546875" style="115" customWidth="1"/>
    <col min="6649" max="6649" width="17.140625" style="115" customWidth="1"/>
    <col min="6650" max="6650" width="16.140625" style="115" customWidth="1"/>
    <col min="6651" max="6651" width="17.28515625" style="115" customWidth="1"/>
    <col min="6652" max="6652" width="21.42578125" style="115" customWidth="1"/>
    <col min="6653" max="6656" width="13.140625" style="115" customWidth="1"/>
    <col min="6657" max="6657" width="74.140625" style="115" customWidth="1"/>
    <col min="6658" max="6658" width="22.7109375" style="115" customWidth="1"/>
    <col min="6659" max="6659" width="21.28515625" style="115" customWidth="1"/>
    <col min="6660" max="6660" width="19.140625" style="115" customWidth="1"/>
    <col min="6661" max="6661" width="17.42578125" style="115" customWidth="1"/>
    <col min="6662" max="6663" width="22.42578125" style="115" customWidth="1"/>
    <col min="6664" max="6665" width="13.140625" style="115" customWidth="1"/>
    <col min="6666" max="6666" width="23.140625" style="115" customWidth="1"/>
    <col min="6667" max="6667" width="17.28515625" style="115" customWidth="1"/>
    <col min="6668" max="6668" width="13.140625" style="115" customWidth="1"/>
    <col min="6669" max="6669" width="14.42578125" style="115" customWidth="1"/>
    <col min="6670" max="6678" width="13.140625" style="115" customWidth="1"/>
    <col min="6679" max="6903" width="13.140625" style="115"/>
    <col min="6904" max="6904" width="8.85546875" style="115" customWidth="1"/>
    <col min="6905" max="6905" width="17.140625" style="115" customWidth="1"/>
    <col min="6906" max="6906" width="16.140625" style="115" customWidth="1"/>
    <col min="6907" max="6907" width="17.28515625" style="115" customWidth="1"/>
    <col min="6908" max="6908" width="21.42578125" style="115" customWidth="1"/>
    <col min="6909" max="6912" width="13.140625" style="115" customWidth="1"/>
    <col min="6913" max="6913" width="74.140625" style="115" customWidth="1"/>
    <col min="6914" max="6914" width="22.7109375" style="115" customWidth="1"/>
    <col min="6915" max="6915" width="21.28515625" style="115" customWidth="1"/>
    <col min="6916" max="6916" width="19.140625" style="115" customWidth="1"/>
    <col min="6917" max="6917" width="17.42578125" style="115" customWidth="1"/>
    <col min="6918" max="6919" width="22.42578125" style="115" customWidth="1"/>
    <col min="6920" max="6921" width="13.140625" style="115" customWidth="1"/>
    <col min="6922" max="6922" width="23.140625" style="115" customWidth="1"/>
    <col min="6923" max="6923" width="17.28515625" style="115" customWidth="1"/>
    <col min="6924" max="6924" width="13.140625" style="115" customWidth="1"/>
    <col min="6925" max="6925" width="14.42578125" style="115" customWidth="1"/>
    <col min="6926" max="6934" width="13.140625" style="115" customWidth="1"/>
    <col min="6935" max="7159" width="13.140625" style="115"/>
    <col min="7160" max="7160" width="8.85546875" style="115" customWidth="1"/>
    <col min="7161" max="7161" width="17.140625" style="115" customWidth="1"/>
    <col min="7162" max="7162" width="16.140625" style="115" customWidth="1"/>
    <col min="7163" max="7163" width="17.28515625" style="115" customWidth="1"/>
    <col min="7164" max="7164" width="21.42578125" style="115" customWidth="1"/>
    <col min="7165" max="7168" width="13.140625" style="115" customWidth="1"/>
    <col min="7169" max="7169" width="74.140625" style="115" customWidth="1"/>
    <col min="7170" max="7170" width="22.7109375" style="115" customWidth="1"/>
    <col min="7171" max="7171" width="21.28515625" style="115" customWidth="1"/>
    <col min="7172" max="7172" width="19.140625" style="115" customWidth="1"/>
    <col min="7173" max="7173" width="17.42578125" style="115" customWidth="1"/>
    <col min="7174" max="7175" width="22.42578125" style="115" customWidth="1"/>
    <col min="7176" max="7177" width="13.140625" style="115" customWidth="1"/>
    <col min="7178" max="7178" width="23.140625" style="115" customWidth="1"/>
    <col min="7179" max="7179" width="17.28515625" style="115" customWidth="1"/>
    <col min="7180" max="7180" width="13.140625" style="115" customWidth="1"/>
    <col min="7181" max="7181" width="14.42578125" style="115" customWidth="1"/>
    <col min="7182" max="7190" width="13.140625" style="115" customWidth="1"/>
    <col min="7191" max="7415" width="13.140625" style="115"/>
    <col min="7416" max="7416" width="8.85546875" style="115" customWidth="1"/>
    <col min="7417" max="7417" width="17.140625" style="115" customWidth="1"/>
    <col min="7418" max="7418" width="16.140625" style="115" customWidth="1"/>
    <col min="7419" max="7419" width="17.28515625" style="115" customWidth="1"/>
    <col min="7420" max="7420" width="21.42578125" style="115" customWidth="1"/>
    <col min="7421" max="7424" width="13.140625" style="115" customWidth="1"/>
    <col min="7425" max="7425" width="74.140625" style="115" customWidth="1"/>
    <col min="7426" max="7426" width="22.7109375" style="115" customWidth="1"/>
    <col min="7427" max="7427" width="21.28515625" style="115" customWidth="1"/>
    <col min="7428" max="7428" width="19.140625" style="115" customWidth="1"/>
    <col min="7429" max="7429" width="17.42578125" style="115" customWidth="1"/>
    <col min="7430" max="7431" width="22.42578125" style="115" customWidth="1"/>
    <col min="7432" max="7433" width="13.140625" style="115" customWidth="1"/>
    <col min="7434" max="7434" width="23.140625" style="115" customWidth="1"/>
    <col min="7435" max="7435" width="17.28515625" style="115" customWidth="1"/>
    <col min="7436" max="7436" width="13.140625" style="115" customWidth="1"/>
    <col min="7437" max="7437" width="14.42578125" style="115" customWidth="1"/>
    <col min="7438" max="7446" width="13.140625" style="115" customWidth="1"/>
    <col min="7447" max="7671" width="13.140625" style="115"/>
    <col min="7672" max="7672" width="8.85546875" style="115" customWidth="1"/>
    <col min="7673" max="7673" width="17.140625" style="115" customWidth="1"/>
    <col min="7674" max="7674" width="16.140625" style="115" customWidth="1"/>
    <col min="7675" max="7675" width="17.28515625" style="115" customWidth="1"/>
    <col min="7676" max="7676" width="21.42578125" style="115" customWidth="1"/>
    <col min="7677" max="7680" width="13.140625" style="115" customWidth="1"/>
    <col min="7681" max="7681" width="74.140625" style="115" customWidth="1"/>
    <col min="7682" max="7682" width="22.7109375" style="115" customWidth="1"/>
    <col min="7683" max="7683" width="21.28515625" style="115" customWidth="1"/>
    <col min="7684" max="7684" width="19.140625" style="115" customWidth="1"/>
    <col min="7685" max="7685" width="17.42578125" style="115" customWidth="1"/>
    <col min="7686" max="7687" width="22.42578125" style="115" customWidth="1"/>
    <col min="7688" max="7689" width="13.140625" style="115" customWidth="1"/>
    <col min="7690" max="7690" width="23.140625" style="115" customWidth="1"/>
    <col min="7691" max="7691" width="17.28515625" style="115" customWidth="1"/>
    <col min="7692" max="7692" width="13.140625" style="115" customWidth="1"/>
    <col min="7693" max="7693" width="14.42578125" style="115" customWidth="1"/>
    <col min="7694" max="7702" width="13.140625" style="115" customWidth="1"/>
    <col min="7703" max="7927" width="13.140625" style="115"/>
    <col min="7928" max="7928" width="8.85546875" style="115" customWidth="1"/>
    <col min="7929" max="7929" width="17.140625" style="115" customWidth="1"/>
    <col min="7930" max="7930" width="16.140625" style="115" customWidth="1"/>
    <col min="7931" max="7931" width="17.28515625" style="115" customWidth="1"/>
    <col min="7932" max="7932" width="21.42578125" style="115" customWidth="1"/>
    <col min="7933" max="7936" width="13.140625" style="115" customWidth="1"/>
    <col min="7937" max="7937" width="74.140625" style="115" customWidth="1"/>
    <col min="7938" max="7938" width="22.7109375" style="115" customWidth="1"/>
    <col min="7939" max="7939" width="21.28515625" style="115" customWidth="1"/>
    <col min="7940" max="7940" width="19.140625" style="115" customWidth="1"/>
    <col min="7941" max="7941" width="17.42578125" style="115" customWidth="1"/>
    <col min="7942" max="7943" width="22.42578125" style="115" customWidth="1"/>
    <col min="7944" max="7945" width="13.140625" style="115" customWidth="1"/>
    <col min="7946" max="7946" width="23.140625" style="115" customWidth="1"/>
    <col min="7947" max="7947" width="17.28515625" style="115" customWidth="1"/>
    <col min="7948" max="7948" width="13.140625" style="115" customWidth="1"/>
    <col min="7949" max="7949" width="14.42578125" style="115" customWidth="1"/>
    <col min="7950" max="7958" width="13.140625" style="115" customWidth="1"/>
    <col min="7959" max="8183" width="13.140625" style="115"/>
    <col min="8184" max="8184" width="8.85546875" style="115" customWidth="1"/>
    <col min="8185" max="8185" width="17.140625" style="115" customWidth="1"/>
    <col min="8186" max="8186" width="16.140625" style="115" customWidth="1"/>
    <col min="8187" max="8187" width="17.28515625" style="115" customWidth="1"/>
    <col min="8188" max="8188" width="21.42578125" style="115" customWidth="1"/>
    <col min="8189" max="8192" width="13.140625" style="115" customWidth="1"/>
    <col min="8193" max="8193" width="74.140625" style="115" customWidth="1"/>
    <col min="8194" max="8194" width="22.7109375" style="115" customWidth="1"/>
    <col min="8195" max="8195" width="21.28515625" style="115" customWidth="1"/>
    <col min="8196" max="8196" width="19.140625" style="115" customWidth="1"/>
    <col min="8197" max="8197" width="17.42578125" style="115" customWidth="1"/>
    <col min="8198" max="8199" width="22.42578125" style="115" customWidth="1"/>
    <col min="8200" max="8201" width="13.140625" style="115" customWidth="1"/>
    <col min="8202" max="8202" width="23.140625" style="115" customWidth="1"/>
    <col min="8203" max="8203" width="17.28515625" style="115" customWidth="1"/>
    <col min="8204" max="8204" width="13.140625" style="115" customWidth="1"/>
    <col min="8205" max="8205" width="14.42578125" style="115" customWidth="1"/>
    <col min="8206" max="8214" width="13.140625" style="115" customWidth="1"/>
    <col min="8215" max="8439" width="13.140625" style="115"/>
    <col min="8440" max="8440" width="8.85546875" style="115" customWidth="1"/>
    <col min="8441" max="8441" width="17.140625" style="115" customWidth="1"/>
    <col min="8442" max="8442" width="16.140625" style="115" customWidth="1"/>
    <col min="8443" max="8443" width="17.28515625" style="115" customWidth="1"/>
    <col min="8444" max="8444" width="21.42578125" style="115" customWidth="1"/>
    <col min="8445" max="8448" width="13.140625" style="115" customWidth="1"/>
    <col min="8449" max="8449" width="74.140625" style="115" customWidth="1"/>
    <col min="8450" max="8450" width="22.7109375" style="115" customWidth="1"/>
    <col min="8451" max="8451" width="21.28515625" style="115" customWidth="1"/>
    <col min="8452" max="8452" width="19.140625" style="115" customWidth="1"/>
    <col min="8453" max="8453" width="17.42578125" style="115" customWidth="1"/>
    <col min="8454" max="8455" width="22.42578125" style="115" customWidth="1"/>
    <col min="8456" max="8457" width="13.140625" style="115" customWidth="1"/>
    <col min="8458" max="8458" width="23.140625" style="115" customWidth="1"/>
    <col min="8459" max="8459" width="17.28515625" style="115" customWidth="1"/>
    <col min="8460" max="8460" width="13.140625" style="115" customWidth="1"/>
    <col min="8461" max="8461" width="14.42578125" style="115" customWidth="1"/>
    <col min="8462" max="8470" width="13.140625" style="115" customWidth="1"/>
    <col min="8471" max="8695" width="13.140625" style="115"/>
    <col min="8696" max="8696" width="8.85546875" style="115" customWidth="1"/>
    <col min="8697" max="8697" width="17.140625" style="115" customWidth="1"/>
    <col min="8698" max="8698" width="16.140625" style="115" customWidth="1"/>
    <col min="8699" max="8699" width="17.28515625" style="115" customWidth="1"/>
    <col min="8700" max="8700" width="21.42578125" style="115" customWidth="1"/>
    <col min="8701" max="8704" width="13.140625" style="115" customWidth="1"/>
    <col min="8705" max="8705" width="74.140625" style="115" customWidth="1"/>
    <col min="8706" max="8706" width="22.7109375" style="115" customWidth="1"/>
    <col min="8707" max="8707" width="21.28515625" style="115" customWidth="1"/>
    <col min="8708" max="8708" width="19.140625" style="115" customWidth="1"/>
    <col min="8709" max="8709" width="17.42578125" style="115" customWidth="1"/>
    <col min="8710" max="8711" width="22.42578125" style="115" customWidth="1"/>
    <col min="8712" max="8713" width="13.140625" style="115" customWidth="1"/>
    <col min="8714" max="8714" width="23.140625" style="115" customWidth="1"/>
    <col min="8715" max="8715" width="17.28515625" style="115" customWidth="1"/>
    <col min="8716" max="8716" width="13.140625" style="115" customWidth="1"/>
    <col min="8717" max="8717" width="14.42578125" style="115" customWidth="1"/>
    <col min="8718" max="8726" width="13.140625" style="115" customWidth="1"/>
    <col min="8727" max="8951" width="13.140625" style="115"/>
    <col min="8952" max="8952" width="8.85546875" style="115" customWidth="1"/>
    <col min="8953" max="8953" width="17.140625" style="115" customWidth="1"/>
    <col min="8954" max="8954" width="16.140625" style="115" customWidth="1"/>
    <col min="8955" max="8955" width="17.28515625" style="115" customWidth="1"/>
    <col min="8956" max="8956" width="21.42578125" style="115" customWidth="1"/>
    <col min="8957" max="8960" width="13.140625" style="115" customWidth="1"/>
    <col min="8961" max="8961" width="74.140625" style="115" customWidth="1"/>
    <col min="8962" max="8962" width="22.7109375" style="115" customWidth="1"/>
    <col min="8963" max="8963" width="21.28515625" style="115" customWidth="1"/>
    <col min="8964" max="8964" width="19.140625" style="115" customWidth="1"/>
    <col min="8965" max="8965" width="17.42578125" style="115" customWidth="1"/>
    <col min="8966" max="8967" width="22.42578125" style="115" customWidth="1"/>
    <col min="8968" max="8969" width="13.140625" style="115" customWidth="1"/>
    <col min="8970" max="8970" width="23.140625" style="115" customWidth="1"/>
    <col min="8971" max="8971" width="17.28515625" style="115" customWidth="1"/>
    <col min="8972" max="8972" width="13.140625" style="115" customWidth="1"/>
    <col min="8973" max="8973" width="14.42578125" style="115" customWidth="1"/>
    <col min="8974" max="8982" width="13.140625" style="115" customWidth="1"/>
    <col min="8983" max="9207" width="13.140625" style="115"/>
    <col min="9208" max="9208" width="8.85546875" style="115" customWidth="1"/>
    <col min="9209" max="9209" width="17.140625" style="115" customWidth="1"/>
    <col min="9210" max="9210" width="16.140625" style="115" customWidth="1"/>
    <col min="9211" max="9211" width="17.28515625" style="115" customWidth="1"/>
    <col min="9212" max="9212" width="21.42578125" style="115" customWidth="1"/>
    <col min="9213" max="9216" width="13.140625" style="115" customWidth="1"/>
    <col min="9217" max="9217" width="74.140625" style="115" customWidth="1"/>
    <col min="9218" max="9218" width="22.7109375" style="115" customWidth="1"/>
    <col min="9219" max="9219" width="21.28515625" style="115" customWidth="1"/>
    <col min="9220" max="9220" width="19.140625" style="115" customWidth="1"/>
    <col min="9221" max="9221" width="17.42578125" style="115" customWidth="1"/>
    <col min="9222" max="9223" width="22.42578125" style="115" customWidth="1"/>
    <col min="9224" max="9225" width="13.140625" style="115" customWidth="1"/>
    <col min="9226" max="9226" width="23.140625" style="115" customWidth="1"/>
    <col min="9227" max="9227" width="17.28515625" style="115" customWidth="1"/>
    <col min="9228" max="9228" width="13.140625" style="115" customWidth="1"/>
    <col min="9229" max="9229" width="14.42578125" style="115" customWidth="1"/>
    <col min="9230" max="9238" width="13.140625" style="115" customWidth="1"/>
    <col min="9239" max="9463" width="13.140625" style="115"/>
    <col min="9464" max="9464" width="8.85546875" style="115" customWidth="1"/>
    <col min="9465" max="9465" width="17.140625" style="115" customWidth="1"/>
    <col min="9466" max="9466" width="16.140625" style="115" customWidth="1"/>
    <col min="9467" max="9467" width="17.28515625" style="115" customWidth="1"/>
    <col min="9468" max="9468" width="21.42578125" style="115" customWidth="1"/>
    <col min="9469" max="9472" width="13.140625" style="115" customWidth="1"/>
    <col min="9473" max="9473" width="74.140625" style="115" customWidth="1"/>
    <col min="9474" max="9474" width="22.7109375" style="115" customWidth="1"/>
    <col min="9475" max="9475" width="21.28515625" style="115" customWidth="1"/>
    <col min="9476" max="9476" width="19.140625" style="115" customWidth="1"/>
    <col min="9477" max="9477" width="17.42578125" style="115" customWidth="1"/>
    <col min="9478" max="9479" width="22.42578125" style="115" customWidth="1"/>
    <col min="9480" max="9481" width="13.140625" style="115" customWidth="1"/>
    <col min="9482" max="9482" width="23.140625" style="115" customWidth="1"/>
    <col min="9483" max="9483" width="17.28515625" style="115" customWidth="1"/>
    <col min="9484" max="9484" width="13.140625" style="115" customWidth="1"/>
    <col min="9485" max="9485" width="14.42578125" style="115" customWidth="1"/>
    <col min="9486" max="9494" width="13.140625" style="115" customWidth="1"/>
    <col min="9495" max="9719" width="13.140625" style="115"/>
    <col min="9720" max="9720" width="8.85546875" style="115" customWidth="1"/>
    <col min="9721" max="9721" width="17.140625" style="115" customWidth="1"/>
    <col min="9722" max="9722" width="16.140625" style="115" customWidth="1"/>
    <col min="9723" max="9723" width="17.28515625" style="115" customWidth="1"/>
    <col min="9724" max="9724" width="21.42578125" style="115" customWidth="1"/>
    <col min="9725" max="9728" width="13.140625" style="115" customWidth="1"/>
    <col min="9729" max="9729" width="74.140625" style="115" customWidth="1"/>
    <col min="9730" max="9730" width="22.7109375" style="115" customWidth="1"/>
    <col min="9731" max="9731" width="21.28515625" style="115" customWidth="1"/>
    <col min="9732" max="9732" width="19.140625" style="115" customWidth="1"/>
    <col min="9733" max="9733" width="17.42578125" style="115" customWidth="1"/>
    <col min="9734" max="9735" width="22.42578125" style="115" customWidth="1"/>
    <col min="9736" max="9737" width="13.140625" style="115" customWidth="1"/>
    <col min="9738" max="9738" width="23.140625" style="115" customWidth="1"/>
    <col min="9739" max="9739" width="17.28515625" style="115" customWidth="1"/>
    <col min="9740" max="9740" width="13.140625" style="115" customWidth="1"/>
    <col min="9741" max="9741" width="14.42578125" style="115" customWidth="1"/>
    <col min="9742" max="9750" width="13.140625" style="115" customWidth="1"/>
    <col min="9751" max="9975" width="13.140625" style="115"/>
    <col min="9976" max="9976" width="8.85546875" style="115" customWidth="1"/>
    <col min="9977" max="9977" width="17.140625" style="115" customWidth="1"/>
    <col min="9978" max="9978" width="16.140625" style="115" customWidth="1"/>
    <col min="9979" max="9979" width="17.28515625" style="115" customWidth="1"/>
    <col min="9980" max="9980" width="21.42578125" style="115" customWidth="1"/>
    <col min="9981" max="9984" width="13.140625" style="115" customWidth="1"/>
    <col min="9985" max="9985" width="74.140625" style="115" customWidth="1"/>
    <col min="9986" max="9986" width="22.7109375" style="115" customWidth="1"/>
    <col min="9987" max="9987" width="21.28515625" style="115" customWidth="1"/>
    <col min="9988" max="9988" width="19.140625" style="115" customWidth="1"/>
    <col min="9989" max="9989" width="17.42578125" style="115" customWidth="1"/>
    <col min="9990" max="9991" width="22.42578125" style="115" customWidth="1"/>
    <col min="9992" max="9993" width="13.140625" style="115" customWidth="1"/>
    <col min="9994" max="9994" width="23.140625" style="115" customWidth="1"/>
    <col min="9995" max="9995" width="17.28515625" style="115" customWidth="1"/>
    <col min="9996" max="9996" width="13.140625" style="115" customWidth="1"/>
    <col min="9997" max="9997" width="14.42578125" style="115" customWidth="1"/>
    <col min="9998" max="10006" width="13.140625" style="115" customWidth="1"/>
    <col min="10007" max="10231" width="13.140625" style="115"/>
    <col min="10232" max="10232" width="8.85546875" style="115" customWidth="1"/>
    <col min="10233" max="10233" width="17.140625" style="115" customWidth="1"/>
    <col min="10234" max="10234" width="16.140625" style="115" customWidth="1"/>
    <col min="10235" max="10235" width="17.28515625" style="115" customWidth="1"/>
    <col min="10236" max="10236" width="21.42578125" style="115" customWidth="1"/>
    <col min="10237" max="10240" width="13.140625" style="115" customWidth="1"/>
    <col min="10241" max="10241" width="74.140625" style="115" customWidth="1"/>
    <col min="10242" max="10242" width="22.7109375" style="115" customWidth="1"/>
    <col min="10243" max="10243" width="21.28515625" style="115" customWidth="1"/>
    <col min="10244" max="10244" width="19.140625" style="115" customWidth="1"/>
    <col min="10245" max="10245" width="17.42578125" style="115" customWidth="1"/>
    <col min="10246" max="10247" width="22.42578125" style="115" customWidth="1"/>
    <col min="10248" max="10249" width="13.140625" style="115" customWidth="1"/>
    <col min="10250" max="10250" width="23.140625" style="115" customWidth="1"/>
    <col min="10251" max="10251" width="17.28515625" style="115" customWidth="1"/>
    <col min="10252" max="10252" width="13.140625" style="115" customWidth="1"/>
    <col min="10253" max="10253" width="14.42578125" style="115" customWidth="1"/>
    <col min="10254" max="10262" width="13.140625" style="115" customWidth="1"/>
    <col min="10263" max="10487" width="13.140625" style="115"/>
    <col min="10488" max="10488" width="8.85546875" style="115" customWidth="1"/>
    <col min="10489" max="10489" width="17.140625" style="115" customWidth="1"/>
    <col min="10490" max="10490" width="16.140625" style="115" customWidth="1"/>
    <col min="10491" max="10491" width="17.28515625" style="115" customWidth="1"/>
    <col min="10492" max="10492" width="21.42578125" style="115" customWidth="1"/>
    <col min="10493" max="10496" width="13.140625" style="115" customWidth="1"/>
    <col min="10497" max="10497" width="74.140625" style="115" customWidth="1"/>
    <col min="10498" max="10498" width="22.7109375" style="115" customWidth="1"/>
    <col min="10499" max="10499" width="21.28515625" style="115" customWidth="1"/>
    <col min="10500" max="10500" width="19.140625" style="115" customWidth="1"/>
    <col min="10501" max="10501" width="17.42578125" style="115" customWidth="1"/>
    <col min="10502" max="10503" width="22.42578125" style="115" customWidth="1"/>
    <col min="10504" max="10505" width="13.140625" style="115" customWidth="1"/>
    <col min="10506" max="10506" width="23.140625" style="115" customWidth="1"/>
    <col min="10507" max="10507" width="17.28515625" style="115" customWidth="1"/>
    <col min="10508" max="10508" width="13.140625" style="115" customWidth="1"/>
    <col min="10509" max="10509" width="14.42578125" style="115" customWidth="1"/>
    <col min="10510" max="10518" width="13.140625" style="115" customWidth="1"/>
    <col min="10519" max="10743" width="13.140625" style="115"/>
    <col min="10744" max="10744" width="8.85546875" style="115" customWidth="1"/>
    <col min="10745" max="10745" width="17.140625" style="115" customWidth="1"/>
    <col min="10746" max="10746" width="16.140625" style="115" customWidth="1"/>
    <col min="10747" max="10747" width="17.28515625" style="115" customWidth="1"/>
    <col min="10748" max="10748" width="21.42578125" style="115" customWidth="1"/>
    <col min="10749" max="10752" width="13.140625" style="115" customWidth="1"/>
    <col min="10753" max="10753" width="74.140625" style="115" customWidth="1"/>
    <col min="10754" max="10754" width="22.7109375" style="115" customWidth="1"/>
    <col min="10755" max="10755" width="21.28515625" style="115" customWidth="1"/>
    <col min="10756" max="10756" width="19.140625" style="115" customWidth="1"/>
    <col min="10757" max="10757" width="17.42578125" style="115" customWidth="1"/>
    <col min="10758" max="10759" width="22.42578125" style="115" customWidth="1"/>
    <col min="10760" max="10761" width="13.140625" style="115" customWidth="1"/>
    <col min="10762" max="10762" width="23.140625" style="115" customWidth="1"/>
    <col min="10763" max="10763" width="17.28515625" style="115" customWidth="1"/>
    <col min="10764" max="10764" width="13.140625" style="115" customWidth="1"/>
    <col min="10765" max="10765" width="14.42578125" style="115" customWidth="1"/>
    <col min="10766" max="10774" width="13.140625" style="115" customWidth="1"/>
    <col min="10775" max="10999" width="13.140625" style="115"/>
    <col min="11000" max="11000" width="8.85546875" style="115" customWidth="1"/>
    <col min="11001" max="11001" width="17.140625" style="115" customWidth="1"/>
    <col min="11002" max="11002" width="16.140625" style="115" customWidth="1"/>
    <col min="11003" max="11003" width="17.28515625" style="115" customWidth="1"/>
    <col min="11004" max="11004" width="21.42578125" style="115" customWidth="1"/>
    <col min="11005" max="11008" width="13.140625" style="115" customWidth="1"/>
    <col min="11009" max="11009" width="74.140625" style="115" customWidth="1"/>
    <col min="11010" max="11010" width="22.7109375" style="115" customWidth="1"/>
    <col min="11011" max="11011" width="21.28515625" style="115" customWidth="1"/>
    <col min="11012" max="11012" width="19.140625" style="115" customWidth="1"/>
    <col min="11013" max="11013" width="17.42578125" style="115" customWidth="1"/>
    <col min="11014" max="11015" width="22.42578125" style="115" customWidth="1"/>
    <col min="11016" max="11017" width="13.140625" style="115" customWidth="1"/>
    <col min="11018" max="11018" width="23.140625" style="115" customWidth="1"/>
    <col min="11019" max="11019" width="17.28515625" style="115" customWidth="1"/>
    <col min="11020" max="11020" width="13.140625" style="115" customWidth="1"/>
    <col min="11021" max="11021" width="14.42578125" style="115" customWidth="1"/>
    <col min="11022" max="11030" width="13.140625" style="115" customWidth="1"/>
    <col min="11031" max="11255" width="13.140625" style="115"/>
    <col min="11256" max="11256" width="8.85546875" style="115" customWidth="1"/>
    <col min="11257" max="11257" width="17.140625" style="115" customWidth="1"/>
    <col min="11258" max="11258" width="16.140625" style="115" customWidth="1"/>
    <col min="11259" max="11259" width="17.28515625" style="115" customWidth="1"/>
    <col min="11260" max="11260" width="21.42578125" style="115" customWidth="1"/>
    <col min="11261" max="11264" width="13.140625" style="115" customWidth="1"/>
    <col min="11265" max="11265" width="74.140625" style="115" customWidth="1"/>
    <col min="11266" max="11266" width="22.7109375" style="115" customWidth="1"/>
    <col min="11267" max="11267" width="21.28515625" style="115" customWidth="1"/>
    <col min="11268" max="11268" width="19.140625" style="115" customWidth="1"/>
    <col min="11269" max="11269" width="17.42578125" style="115" customWidth="1"/>
    <col min="11270" max="11271" width="22.42578125" style="115" customWidth="1"/>
    <col min="11272" max="11273" width="13.140625" style="115" customWidth="1"/>
    <col min="11274" max="11274" width="23.140625" style="115" customWidth="1"/>
    <col min="11275" max="11275" width="17.28515625" style="115" customWidth="1"/>
    <col min="11276" max="11276" width="13.140625" style="115" customWidth="1"/>
    <col min="11277" max="11277" width="14.42578125" style="115" customWidth="1"/>
    <col min="11278" max="11286" width="13.140625" style="115" customWidth="1"/>
    <col min="11287" max="11511" width="13.140625" style="115"/>
    <col min="11512" max="11512" width="8.85546875" style="115" customWidth="1"/>
    <col min="11513" max="11513" width="17.140625" style="115" customWidth="1"/>
    <col min="11514" max="11514" width="16.140625" style="115" customWidth="1"/>
    <col min="11515" max="11515" width="17.28515625" style="115" customWidth="1"/>
    <col min="11516" max="11516" width="21.42578125" style="115" customWidth="1"/>
    <col min="11517" max="11520" width="13.140625" style="115" customWidth="1"/>
    <col min="11521" max="11521" width="74.140625" style="115" customWidth="1"/>
    <col min="11522" max="11522" width="22.7109375" style="115" customWidth="1"/>
    <col min="11523" max="11523" width="21.28515625" style="115" customWidth="1"/>
    <col min="11524" max="11524" width="19.140625" style="115" customWidth="1"/>
    <col min="11525" max="11525" width="17.42578125" style="115" customWidth="1"/>
    <col min="11526" max="11527" width="22.42578125" style="115" customWidth="1"/>
    <col min="11528" max="11529" width="13.140625" style="115" customWidth="1"/>
    <col min="11530" max="11530" width="23.140625" style="115" customWidth="1"/>
    <col min="11531" max="11531" width="17.28515625" style="115" customWidth="1"/>
    <col min="11532" max="11532" width="13.140625" style="115" customWidth="1"/>
    <col min="11533" max="11533" width="14.42578125" style="115" customWidth="1"/>
    <col min="11534" max="11542" width="13.140625" style="115" customWidth="1"/>
    <col min="11543" max="11767" width="13.140625" style="115"/>
    <col min="11768" max="11768" width="8.85546875" style="115" customWidth="1"/>
    <col min="11769" max="11769" width="17.140625" style="115" customWidth="1"/>
    <col min="11770" max="11770" width="16.140625" style="115" customWidth="1"/>
    <col min="11771" max="11771" width="17.28515625" style="115" customWidth="1"/>
    <col min="11772" max="11772" width="21.42578125" style="115" customWidth="1"/>
    <col min="11773" max="11776" width="13.140625" style="115" customWidth="1"/>
    <col min="11777" max="11777" width="74.140625" style="115" customWidth="1"/>
    <col min="11778" max="11778" width="22.7109375" style="115" customWidth="1"/>
    <col min="11779" max="11779" width="21.28515625" style="115" customWidth="1"/>
    <col min="11780" max="11780" width="19.140625" style="115" customWidth="1"/>
    <col min="11781" max="11781" width="17.42578125" style="115" customWidth="1"/>
    <col min="11782" max="11783" width="22.42578125" style="115" customWidth="1"/>
    <col min="11784" max="11785" width="13.140625" style="115" customWidth="1"/>
    <col min="11786" max="11786" width="23.140625" style="115" customWidth="1"/>
    <col min="11787" max="11787" width="17.28515625" style="115" customWidth="1"/>
    <col min="11788" max="11788" width="13.140625" style="115" customWidth="1"/>
    <col min="11789" max="11789" width="14.42578125" style="115" customWidth="1"/>
    <col min="11790" max="11798" width="13.140625" style="115" customWidth="1"/>
    <col min="11799" max="12023" width="13.140625" style="115"/>
    <col min="12024" max="12024" width="8.85546875" style="115" customWidth="1"/>
    <col min="12025" max="12025" width="17.140625" style="115" customWidth="1"/>
    <col min="12026" max="12026" width="16.140625" style="115" customWidth="1"/>
    <col min="12027" max="12027" width="17.28515625" style="115" customWidth="1"/>
    <col min="12028" max="12028" width="21.42578125" style="115" customWidth="1"/>
    <col min="12029" max="12032" width="13.140625" style="115" customWidth="1"/>
    <col min="12033" max="12033" width="74.140625" style="115" customWidth="1"/>
    <col min="12034" max="12034" width="22.7109375" style="115" customWidth="1"/>
    <col min="12035" max="12035" width="21.28515625" style="115" customWidth="1"/>
    <col min="12036" max="12036" width="19.140625" style="115" customWidth="1"/>
    <col min="12037" max="12037" width="17.42578125" style="115" customWidth="1"/>
    <col min="12038" max="12039" width="22.42578125" style="115" customWidth="1"/>
    <col min="12040" max="12041" width="13.140625" style="115" customWidth="1"/>
    <col min="12042" max="12042" width="23.140625" style="115" customWidth="1"/>
    <col min="12043" max="12043" width="17.28515625" style="115" customWidth="1"/>
    <col min="12044" max="12044" width="13.140625" style="115" customWidth="1"/>
    <col min="12045" max="12045" width="14.42578125" style="115" customWidth="1"/>
    <col min="12046" max="12054" width="13.140625" style="115" customWidth="1"/>
    <col min="12055" max="12279" width="13.140625" style="115"/>
    <col min="12280" max="12280" width="8.85546875" style="115" customWidth="1"/>
    <col min="12281" max="12281" width="17.140625" style="115" customWidth="1"/>
    <col min="12282" max="12282" width="16.140625" style="115" customWidth="1"/>
    <col min="12283" max="12283" width="17.28515625" style="115" customWidth="1"/>
    <col min="12284" max="12284" width="21.42578125" style="115" customWidth="1"/>
    <col min="12285" max="12288" width="13.140625" style="115" customWidth="1"/>
    <col min="12289" max="12289" width="74.140625" style="115" customWidth="1"/>
    <col min="12290" max="12290" width="22.7109375" style="115" customWidth="1"/>
    <col min="12291" max="12291" width="21.28515625" style="115" customWidth="1"/>
    <col min="12292" max="12292" width="19.140625" style="115" customWidth="1"/>
    <col min="12293" max="12293" width="17.42578125" style="115" customWidth="1"/>
    <col min="12294" max="12295" width="22.42578125" style="115" customWidth="1"/>
    <col min="12296" max="12297" width="13.140625" style="115" customWidth="1"/>
    <col min="12298" max="12298" width="23.140625" style="115" customWidth="1"/>
    <col min="12299" max="12299" width="17.28515625" style="115" customWidth="1"/>
    <col min="12300" max="12300" width="13.140625" style="115" customWidth="1"/>
    <col min="12301" max="12301" width="14.42578125" style="115" customWidth="1"/>
    <col min="12302" max="12310" width="13.140625" style="115" customWidth="1"/>
    <col min="12311" max="12535" width="13.140625" style="115"/>
    <col min="12536" max="12536" width="8.85546875" style="115" customWidth="1"/>
    <col min="12537" max="12537" width="17.140625" style="115" customWidth="1"/>
    <col min="12538" max="12538" width="16.140625" style="115" customWidth="1"/>
    <col min="12539" max="12539" width="17.28515625" style="115" customWidth="1"/>
    <col min="12540" max="12540" width="21.42578125" style="115" customWidth="1"/>
    <col min="12541" max="12544" width="13.140625" style="115" customWidth="1"/>
    <col min="12545" max="12545" width="74.140625" style="115" customWidth="1"/>
    <col min="12546" max="12546" width="22.7109375" style="115" customWidth="1"/>
    <col min="12547" max="12547" width="21.28515625" style="115" customWidth="1"/>
    <col min="12548" max="12548" width="19.140625" style="115" customWidth="1"/>
    <col min="12549" max="12549" width="17.42578125" style="115" customWidth="1"/>
    <col min="12550" max="12551" width="22.42578125" style="115" customWidth="1"/>
    <col min="12552" max="12553" width="13.140625" style="115" customWidth="1"/>
    <col min="12554" max="12554" width="23.140625" style="115" customWidth="1"/>
    <col min="12555" max="12555" width="17.28515625" style="115" customWidth="1"/>
    <col min="12556" max="12556" width="13.140625" style="115" customWidth="1"/>
    <col min="12557" max="12557" width="14.42578125" style="115" customWidth="1"/>
    <col min="12558" max="12566" width="13.140625" style="115" customWidth="1"/>
    <col min="12567" max="12791" width="13.140625" style="115"/>
    <col min="12792" max="12792" width="8.85546875" style="115" customWidth="1"/>
    <col min="12793" max="12793" width="17.140625" style="115" customWidth="1"/>
    <col min="12794" max="12794" width="16.140625" style="115" customWidth="1"/>
    <col min="12795" max="12795" width="17.28515625" style="115" customWidth="1"/>
    <col min="12796" max="12796" width="21.42578125" style="115" customWidth="1"/>
    <col min="12797" max="12800" width="13.140625" style="115" customWidth="1"/>
    <col min="12801" max="12801" width="74.140625" style="115" customWidth="1"/>
    <col min="12802" max="12802" width="22.7109375" style="115" customWidth="1"/>
    <col min="12803" max="12803" width="21.28515625" style="115" customWidth="1"/>
    <col min="12804" max="12804" width="19.140625" style="115" customWidth="1"/>
    <col min="12805" max="12805" width="17.42578125" style="115" customWidth="1"/>
    <col min="12806" max="12807" width="22.42578125" style="115" customWidth="1"/>
    <col min="12808" max="12809" width="13.140625" style="115" customWidth="1"/>
    <col min="12810" max="12810" width="23.140625" style="115" customWidth="1"/>
    <col min="12811" max="12811" width="17.28515625" style="115" customWidth="1"/>
    <col min="12812" max="12812" width="13.140625" style="115" customWidth="1"/>
    <col min="12813" max="12813" width="14.42578125" style="115" customWidth="1"/>
    <col min="12814" max="12822" width="13.140625" style="115" customWidth="1"/>
    <col min="12823" max="13047" width="13.140625" style="115"/>
    <col min="13048" max="13048" width="8.85546875" style="115" customWidth="1"/>
    <col min="13049" max="13049" width="17.140625" style="115" customWidth="1"/>
    <col min="13050" max="13050" width="16.140625" style="115" customWidth="1"/>
    <col min="13051" max="13051" width="17.28515625" style="115" customWidth="1"/>
    <col min="13052" max="13052" width="21.42578125" style="115" customWidth="1"/>
    <col min="13053" max="13056" width="13.140625" style="115" customWidth="1"/>
    <col min="13057" max="13057" width="74.140625" style="115" customWidth="1"/>
    <col min="13058" max="13058" width="22.7109375" style="115" customWidth="1"/>
    <col min="13059" max="13059" width="21.28515625" style="115" customWidth="1"/>
    <col min="13060" max="13060" width="19.140625" style="115" customWidth="1"/>
    <col min="13061" max="13061" width="17.42578125" style="115" customWidth="1"/>
    <col min="13062" max="13063" width="22.42578125" style="115" customWidth="1"/>
    <col min="13064" max="13065" width="13.140625" style="115" customWidth="1"/>
    <col min="13066" max="13066" width="23.140625" style="115" customWidth="1"/>
    <col min="13067" max="13067" width="17.28515625" style="115" customWidth="1"/>
    <col min="13068" max="13068" width="13.140625" style="115" customWidth="1"/>
    <col min="13069" max="13069" width="14.42578125" style="115" customWidth="1"/>
    <col min="13070" max="13078" width="13.140625" style="115" customWidth="1"/>
    <col min="13079" max="13303" width="13.140625" style="115"/>
    <col min="13304" max="13304" width="8.85546875" style="115" customWidth="1"/>
    <col min="13305" max="13305" width="17.140625" style="115" customWidth="1"/>
    <col min="13306" max="13306" width="16.140625" style="115" customWidth="1"/>
    <col min="13307" max="13307" width="17.28515625" style="115" customWidth="1"/>
    <col min="13308" max="13308" width="21.42578125" style="115" customWidth="1"/>
    <col min="13309" max="13312" width="13.140625" style="115" customWidth="1"/>
    <col min="13313" max="13313" width="74.140625" style="115" customWidth="1"/>
    <col min="13314" max="13314" width="22.7109375" style="115" customWidth="1"/>
    <col min="13315" max="13315" width="21.28515625" style="115" customWidth="1"/>
    <col min="13316" max="13316" width="19.140625" style="115" customWidth="1"/>
    <col min="13317" max="13317" width="17.42578125" style="115" customWidth="1"/>
    <col min="13318" max="13319" width="22.42578125" style="115" customWidth="1"/>
    <col min="13320" max="13321" width="13.140625" style="115" customWidth="1"/>
    <col min="13322" max="13322" width="23.140625" style="115" customWidth="1"/>
    <col min="13323" max="13323" width="17.28515625" style="115" customWidth="1"/>
    <col min="13324" max="13324" width="13.140625" style="115" customWidth="1"/>
    <col min="13325" max="13325" width="14.42578125" style="115" customWidth="1"/>
    <col min="13326" max="13334" width="13.140625" style="115" customWidth="1"/>
    <col min="13335" max="13559" width="13.140625" style="115"/>
    <col min="13560" max="13560" width="8.85546875" style="115" customWidth="1"/>
    <col min="13561" max="13561" width="17.140625" style="115" customWidth="1"/>
    <col min="13562" max="13562" width="16.140625" style="115" customWidth="1"/>
    <col min="13563" max="13563" width="17.28515625" style="115" customWidth="1"/>
    <col min="13564" max="13564" width="21.42578125" style="115" customWidth="1"/>
    <col min="13565" max="13568" width="13.140625" style="115" customWidth="1"/>
    <col min="13569" max="13569" width="74.140625" style="115" customWidth="1"/>
    <col min="13570" max="13570" width="22.7109375" style="115" customWidth="1"/>
    <col min="13571" max="13571" width="21.28515625" style="115" customWidth="1"/>
    <col min="13572" max="13572" width="19.140625" style="115" customWidth="1"/>
    <col min="13573" max="13573" width="17.42578125" style="115" customWidth="1"/>
    <col min="13574" max="13575" width="22.42578125" style="115" customWidth="1"/>
    <col min="13576" max="13577" width="13.140625" style="115" customWidth="1"/>
    <col min="13578" max="13578" width="23.140625" style="115" customWidth="1"/>
    <col min="13579" max="13579" width="17.28515625" style="115" customWidth="1"/>
    <col min="13580" max="13580" width="13.140625" style="115" customWidth="1"/>
    <col min="13581" max="13581" width="14.42578125" style="115" customWidth="1"/>
    <col min="13582" max="13590" width="13.140625" style="115" customWidth="1"/>
    <col min="13591" max="13815" width="13.140625" style="115"/>
    <col min="13816" max="13816" width="8.85546875" style="115" customWidth="1"/>
    <col min="13817" max="13817" width="17.140625" style="115" customWidth="1"/>
    <col min="13818" max="13818" width="16.140625" style="115" customWidth="1"/>
    <col min="13819" max="13819" width="17.28515625" style="115" customWidth="1"/>
    <col min="13820" max="13820" width="21.42578125" style="115" customWidth="1"/>
    <col min="13821" max="13824" width="13.140625" style="115" customWidth="1"/>
    <col min="13825" max="13825" width="74.140625" style="115" customWidth="1"/>
    <col min="13826" max="13826" width="22.7109375" style="115" customWidth="1"/>
    <col min="13827" max="13827" width="21.28515625" style="115" customWidth="1"/>
    <col min="13828" max="13828" width="19.140625" style="115" customWidth="1"/>
    <col min="13829" max="13829" width="17.42578125" style="115" customWidth="1"/>
    <col min="13830" max="13831" width="22.42578125" style="115" customWidth="1"/>
    <col min="13832" max="13833" width="13.140625" style="115" customWidth="1"/>
    <col min="13834" max="13834" width="23.140625" style="115" customWidth="1"/>
    <col min="13835" max="13835" width="17.28515625" style="115" customWidth="1"/>
    <col min="13836" max="13836" width="13.140625" style="115" customWidth="1"/>
    <col min="13837" max="13837" width="14.42578125" style="115" customWidth="1"/>
    <col min="13838" max="13846" width="13.140625" style="115" customWidth="1"/>
    <col min="13847" max="14071" width="13.140625" style="115"/>
    <col min="14072" max="14072" width="8.85546875" style="115" customWidth="1"/>
    <col min="14073" max="14073" width="17.140625" style="115" customWidth="1"/>
    <col min="14074" max="14074" width="16.140625" style="115" customWidth="1"/>
    <col min="14075" max="14075" width="17.28515625" style="115" customWidth="1"/>
    <col min="14076" max="14076" width="21.42578125" style="115" customWidth="1"/>
    <col min="14077" max="14080" width="13.140625" style="115" customWidth="1"/>
    <col min="14081" max="14081" width="74.140625" style="115" customWidth="1"/>
    <col min="14082" max="14082" width="22.7109375" style="115" customWidth="1"/>
    <col min="14083" max="14083" width="21.28515625" style="115" customWidth="1"/>
    <col min="14084" max="14084" width="19.140625" style="115" customWidth="1"/>
    <col min="14085" max="14085" width="17.42578125" style="115" customWidth="1"/>
    <col min="14086" max="14087" width="22.42578125" style="115" customWidth="1"/>
    <col min="14088" max="14089" width="13.140625" style="115" customWidth="1"/>
    <col min="14090" max="14090" width="23.140625" style="115" customWidth="1"/>
    <col min="14091" max="14091" width="17.28515625" style="115" customWidth="1"/>
    <col min="14092" max="14092" width="13.140625" style="115" customWidth="1"/>
    <col min="14093" max="14093" width="14.42578125" style="115" customWidth="1"/>
    <col min="14094" max="14102" width="13.140625" style="115" customWidth="1"/>
    <col min="14103" max="14327" width="13.140625" style="115"/>
    <col min="14328" max="14328" width="8.85546875" style="115" customWidth="1"/>
    <col min="14329" max="14329" width="17.140625" style="115" customWidth="1"/>
    <col min="14330" max="14330" width="16.140625" style="115" customWidth="1"/>
    <col min="14331" max="14331" width="17.28515625" style="115" customWidth="1"/>
    <col min="14332" max="14332" width="21.42578125" style="115" customWidth="1"/>
    <col min="14333" max="14336" width="13.140625" style="115" customWidth="1"/>
    <col min="14337" max="14337" width="74.140625" style="115" customWidth="1"/>
    <col min="14338" max="14338" width="22.7109375" style="115" customWidth="1"/>
    <col min="14339" max="14339" width="21.28515625" style="115" customWidth="1"/>
    <col min="14340" max="14340" width="19.140625" style="115" customWidth="1"/>
    <col min="14341" max="14341" width="17.42578125" style="115" customWidth="1"/>
    <col min="14342" max="14343" width="22.42578125" style="115" customWidth="1"/>
    <col min="14344" max="14345" width="13.140625" style="115" customWidth="1"/>
    <col min="14346" max="14346" width="23.140625" style="115" customWidth="1"/>
    <col min="14347" max="14347" width="17.28515625" style="115" customWidth="1"/>
    <col min="14348" max="14348" width="13.140625" style="115" customWidth="1"/>
    <col min="14349" max="14349" width="14.42578125" style="115" customWidth="1"/>
    <col min="14350" max="14358" width="13.140625" style="115" customWidth="1"/>
    <col min="14359" max="14583" width="13.140625" style="115"/>
    <col min="14584" max="14584" width="8.85546875" style="115" customWidth="1"/>
    <col min="14585" max="14585" width="17.140625" style="115" customWidth="1"/>
    <col min="14586" max="14586" width="16.140625" style="115" customWidth="1"/>
    <col min="14587" max="14587" width="17.28515625" style="115" customWidth="1"/>
    <col min="14588" max="14588" width="21.42578125" style="115" customWidth="1"/>
    <col min="14589" max="14592" width="13.140625" style="115" customWidth="1"/>
    <col min="14593" max="14593" width="74.140625" style="115" customWidth="1"/>
    <col min="14594" max="14594" width="22.7109375" style="115" customWidth="1"/>
    <col min="14595" max="14595" width="21.28515625" style="115" customWidth="1"/>
    <col min="14596" max="14596" width="19.140625" style="115" customWidth="1"/>
    <col min="14597" max="14597" width="17.42578125" style="115" customWidth="1"/>
    <col min="14598" max="14599" width="22.42578125" style="115" customWidth="1"/>
    <col min="14600" max="14601" width="13.140625" style="115" customWidth="1"/>
    <col min="14602" max="14602" width="23.140625" style="115" customWidth="1"/>
    <col min="14603" max="14603" width="17.28515625" style="115" customWidth="1"/>
    <col min="14604" max="14604" width="13.140625" style="115" customWidth="1"/>
    <col min="14605" max="14605" width="14.42578125" style="115" customWidth="1"/>
    <col min="14606" max="14614" width="13.140625" style="115" customWidth="1"/>
    <col min="14615" max="14839" width="13.140625" style="115"/>
    <col min="14840" max="14840" width="8.85546875" style="115" customWidth="1"/>
    <col min="14841" max="14841" width="17.140625" style="115" customWidth="1"/>
    <col min="14842" max="14842" width="16.140625" style="115" customWidth="1"/>
    <col min="14843" max="14843" width="17.28515625" style="115" customWidth="1"/>
    <col min="14844" max="14844" width="21.42578125" style="115" customWidth="1"/>
    <col min="14845" max="14848" width="13.140625" style="115" customWidth="1"/>
    <col min="14849" max="14849" width="74.140625" style="115" customWidth="1"/>
    <col min="14850" max="14850" width="22.7109375" style="115" customWidth="1"/>
    <col min="14851" max="14851" width="21.28515625" style="115" customWidth="1"/>
    <col min="14852" max="14852" width="19.140625" style="115" customWidth="1"/>
    <col min="14853" max="14853" width="17.42578125" style="115" customWidth="1"/>
    <col min="14854" max="14855" width="22.42578125" style="115" customWidth="1"/>
    <col min="14856" max="14857" width="13.140625" style="115" customWidth="1"/>
    <col min="14858" max="14858" width="23.140625" style="115" customWidth="1"/>
    <col min="14859" max="14859" width="17.28515625" style="115" customWidth="1"/>
    <col min="14860" max="14860" width="13.140625" style="115" customWidth="1"/>
    <col min="14861" max="14861" width="14.42578125" style="115" customWidth="1"/>
    <col min="14862" max="14870" width="13.140625" style="115" customWidth="1"/>
    <col min="14871" max="15095" width="13.140625" style="115"/>
    <col min="15096" max="15096" width="8.85546875" style="115" customWidth="1"/>
    <col min="15097" max="15097" width="17.140625" style="115" customWidth="1"/>
    <col min="15098" max="15098" width="16.140625" style="115" customWidth="1"/>
    <col min="15099" max="15099" width="17.28515625" style="115" customWidth="1"/>
    <col min="15100" max="15100" width="21.42578125" style="115" customWidth="1"/>
    <col min="15101" max="15104" width="13.140625" style="115" customWidth="1"/>
    <col min="15105" max="15105" width="74.140625" style="115" customWidth="1"/>
    <col min="15106" max="15106" width="22.7109375" style="115" customWidth="1"/>
    <col min="15107" max="15107" width="21.28515625" style="115" customWidth="1"/>
    <col min="15108" max="15108" width="19.140625" style="115" customWidth="1"/>
    <col min="15109" max="15109" width="17.42578125" style="115" customWidth="1"/>
    <col min="15110" max="15111" width="22.42578125" style="115" customWidth="1"/>
    <col min="15112" max="15113" width="13.140625" style="115" customWidth="1"/>
    <col min="15114" max="15114" width="23.140625" style="115" customWidth="1"/>
    <col min="15115" max="15115" width="17.28515625" style="115" customWidth="1"/>
    <col min="15116" max="15116" width="13.140625" style="115" customWidth="1"/>
    <col min="15117" max="15117" width="14.42578125" style="115" customWidth="1"/>
    <col min="15118" max="15126" width="13.140625" style="115" customWidth="1"/>
    <col min="15127" max="15351" width="13.140625" style="115"/>
    <col min="15352" max="15352" width="8.85546875" style="115" customWidth="1"/>
    <col min="15353" max="15353" width="17.140625" style="115" customWidth="1"/>
    <col min="15354" max="15354" width="16.140625" style="115" customWidth="1"/>
    <col min="15355" max="15355" width="17.28515625" style="115" customWidth="1"/>
    <col min="15356" max="15356" width="21.42578125" style="115" customWidth="1"/>
    <col min="15357" max="15360" width="13.140625" style="115" customWidth="1"/>
    <col min="15361" max="15361" width="74.140625" style="115" customWidth="1"/>
    <col min="15362" max="15362" width="22.7109375" style="115" customWidth="1"/>
    <col min="15363" max="15363" width="21.28515625" style="115" customWidth="1"/>
    <col min="15364" max="15364" width="19.140625" style="115" customWidth="1"/>
    <col min="15365" max="15365" width="17.42578125" style="115" customWidth="1"/>
    <col min="15366" max="15367" width="22.42578125" style="115" customWidth="1"/>
    <col min="15368" max="15369" width="13.140625" style="115" customWidth="1"/>
    <col min="15370" max="15370" width="23.140625" style="115" customWidth="1"/>
    <col min="15371" max="15371" width="17.28515625" style="115" customWidth="1"/>
    <col min="15372" max="15372" width="13.140625" style="115" customWidth="1"/>
    <col min="15373" max="15373" width="14.42578125" style="115" customWidth="1"/>
    <col min="15374" max="15382" width="13.140625" style="115" customWidth="1"/>
    <col min="15383" max="15607" width="13.140625" style="115"/>
    <col min="15608" max="15608" width="8.85546875" style="115" customWidth="1"/>
    <col min="15609" max="15609" width="17.140625" style="115" customWidth="1"/>
    <col min="15610" max="15610" width="16.140625" style="115" customWidth="1"/>
    <col min="15611" max="15611" width="17.28515625" style="115" customWidth="1"/>
    <col min="15612" max="15612" width="21.42578125" style="115" customWidth="1"/>
    <col min="15613" max="15616" width="13.140625" style="115" customWidth="1"/>
    <col min="15617" max="15617" width="74.140625" style="115" customWidth="1"/>
    <col min="15618" max="15618" width="22.7109375" style="115" customWidth="1"/>
    <col min="15619" max="15619" width="21.28515625" style="115" customWidth="1"/>
    <col min="15620" max="15620" width="19.140625" style="115" customWidth="1"/>
    <col min="15621" max="15621" width="17.42578125" style="115" customWidth="1"/>
    <col min="15622" max="15623" width="22.42578125" style="115" customWidth="1"/>
    <col min="15624" max="15625" width="13.140625" style="115" customWidth="1"/>
    <col min="15626" max="15626" width="23.140625" style="115" customWidth="1"/>
    <col min="15627" max="15627" width="17.28515625" style="115" customWidth="1"/>
    <col min="15628" max="15628" width="13.140625" style="115" customWidth="1"/>
    <col min="15629" max="15629" width="14.42578125" style="115" customWidth="1"/>
    <col min="15630" max="15638" width="13.140625" style="115" customWidth="1"/>
    <col min="15639" max="15863" width="13.140625" style="115"/>
    <col min="15864" max="15864" width="8.85546875" style="115" customWidth="1"/>
    <col min="15865" max="15865" width="17.140625" style="115" customWidth="1"/>
    <col min="15866" max="15866" width="16.140625" style="115" customWidth="1"/>
    <col min="15867" max="15867" width="17.28515625" style="115" customWidth="1"/>
    <col min="15868" max="15868" width="21.42578125" style="115" customWidth="1"/>
    <col min="15869" max="15872" width="13.140625" style="115" customWidth="1"/>
    <col min="15873" max="15873" width="74.140625" style="115" customWidth="1"/>
    <col min="15874" max="15874" width="22.7109375" style="115" customWidth="1"/>
    <col min="15875" max="15875" width="21.28515625" style="115" customWidth="1"/>
    <col min="15876" max="15876" width="19.140625" style="115" customWidth="1"/>
    <col min="15877" max="15877" width="17.42578125" style="115" customWidth="1"/>
    <col min="15878" max="15879" width="22.42578125" style="115" customWidth="1"/>
    <col min="15880" max="15881" width="13.140625" style="115" customWidth="1"/>
    <col min="15882" max="15882" width="23.140625" style="115" customWidth="1"/>
    <col min="15883" max="15883" width="17.28515625" style="115" customWidth="1"/>
    <col min="15884" max="15884" width="13.140625" style="115" customWidth="1"/>
    <col min="15885" max="15885" width="14.42578125" style="115" customWidth="1"/>
    <col min="15886" max="15894" width="13.140625" style="115" customWidth="1"/>
    <col min="15895" max="16119" width="13.140625" style="115"/>
    <col min="16120" max="16120" width="8.85546875" style="115" customWidth="1"/>
    <col min="16121" max="16121" width="17.140625" style="115" customWidth="1"/>
    <col min="16122" max="16122" width="16.140625" style="115" customWidth="1"/>
    <col min="16123" max="16123" width="17.28515625" style="115" customWidth="1"/>
    <col min="16124" max="16124" width="21.42578125" style="115" customWidth="1"/>
    <col min="16125" max="16128" width="13.140625" style="115" customWidth="1"/>
    <col min="16129" max="16129" width="74.140625" style="115" customWidth="1"/>
    <col min="16130" max="16130" width="22.7109375" style="115" customWidth="1"/>
    <col min="16131" max="16131" width="21.28515625" style="115" customWidth="1"/>
    <col min="16132" max="16132" width="19.140625" style="115" customWidth="1"/>
    <col min="16133" max="16133" width="17.42578125" style="115" customWidth="1"/>
    <col min="16134" max="16135" width="22.42578125" style="115" customWidth="1"/>
    <col min="16136" max="16137" width="13.140625" style="115" customWidth="1"/>
    <col min="16138" max="16138" width="23.140625" style="115" customWidth="1"/>
    <col min="16139" max="16139" width="17.28515625" style="115" customWidth="1"/>
    <col min="16140" max="16140" width="13.140625" style="115" customWidth="1"/>
    <col min="16141" max="16141" width="14.42578125" style="115" customWidth="1"/>
    <col min="16142" max="16150" width="13.140625" style="115" customWidth="1"/>
    <col min="16151" max="16384" width="13.140625" style="115"/>
  </cols>
  <sheetData>
    <row r="1" spans="1:22" s="112" customFormat="1" ht="75" customHeight="1" x14ac:dyDescent="0.25">
      <c r="A1" s="53" t="s">
        <v>792</v>
      </c>
      <c r="B1" s="53" t="s">
        <v>1</v>
      </c>
      <c r="C1" s="53" t="s">
        <v>2</v>
      </c>
      <c r="D1" s="53" t="s">
        <v>3</v>
      </c>
      <c r="E1" s="53" t="s">
        <v>4</v>
      </c>
      <c r="F1" s="53" t="s">
        <v>5</v>
      </c>
      <c r="G1" s="53" t="s">
        <v>6</v>
      </c>
      <c r="H1" s="53" t="s">
        <v>7</v>
      </c>
      <c r="I1" s="290" t="s">
        <v>8</v>
      </c>
      <c r="J1" s="290" t="s">
        <v>9</v>
      </c>
      <c r="K1" s="290" t="s">
        <v>223</v>
      </c>
      <c r="L1" s="290" t="s">
        <v>224</v>
      </c>
      <c r="M1" s="290" t="s">
        <v>12</v>
      </c>
      <c r="N1" s="290" t="s">
        <v>13</v>
      </c>
      <c r="O1" s="291" t="s">
        <v>14</v>
      </c>
      <c r="P1" s="292" t="s">
        <v>15</v>
      </c>
      <c r="Q1" s="290" t="s">
        <v>16</v>
      </c>
      <c r="R1" s="290" t="s">
        <v>17</v>
      </c>
      <c r="S1" s="290" t="s">
        <v>226</v>
      </c>
      <c r="T1" s="55" t="s">
        <v>19</v>
      </c>
      <c r="U1" s="44" t="s">
        <v>20</v>
      </c>
      <c r="V1" s="44" t="s">
        <v>793</v>
      </c>
    </row>
    <row r="2" spans="1:22" s="41" customFormat="1" ht="75" customHeight="1" x14ac:dyDescent="0.25">
      <c r="A2" s="4">
        <v>1</v>
      </c>
      <c r="B2" s="4" t="s">
        <v>794</v>
      </c>
      <c r="C2" s="4" t="s">
        <v>795</v>
      </c>
      <c r="D2" s="4" t="s">
        <v>796</v>
      </c>
      <c r="E2" s="129" t="s">
        <v>797</v>
      </c>
      <c r="F2" s="4" t="s">
        <v>434</v>
      </c>
      <c r="G2" s="111" t="s">
        <v>798</v>
      </c>
      <c r="H2" s="111" t="s">
        <v>799</v>
      </c>
      <c r="I2" s="4">
        <v>70131706</v>
      </c>
      <c r="J2" s="4" t="s">
        <v>800</v>
      </c>
      <c r="K2" s="5">
        <v>42005</v>
      </c>
      <c r="L2" s="4">
        <v>10.5</v>
      </c>
      <c r="M2" s="4" t="s">
        <v>238</v>
      </c>
      <c r="N2" s="4" t="s">
        <v>801</v>
      </c>
      <c r="O2" s="10">
        <v>47477850</v>
      </c>
      <c r="P2" s="130">
        <f>O2</f>
        <v>47477850</v>
      </c>
      <c r="Q2" s="4" t="s">
        <v>31</v>
      </c>
      <c r="R2" s="4" t="s">
        <v>31</v>
      </c>
      <c r="S2" s="4" t="s">
        <v>2780</v>
      </c>
      <c r="T2" s="10">
        <f>P2/12</f>
        <v>3956487.5</v>
      </c>
      <c r="U2" s="4" t="s">
        <v>411</v>
      </c>
      <c r="V2" s="4">
        <v>768</v>
      </c>
    </row>
    <row r="3" spans="1:22" s="41" customFormat="1" ht="75" customHeight="1" x14ac:dyDescent="0.25">
      <c r="A3" s="4">
        <v>2</v>
      </c>
      <c r="B3" s="4" t="s">
        <v>794</v>
      </c>
      <c r="C3" s="4" t="s">
        <v>795</v>
      </c>
      <c r="D3" s="4" t="s">
        <v>796</v>
      </c>
      <c r="E3" s="129" t="s">
        <v>797</v>
      </c>
      <c r="F3" s="4" t="s">
        <v>434</v>
      </c>
      <c r="G3" s="111" t="s">
        <v>798</v>
      </c>
      <c r="H3" s="111" t="s">
        <v>799</v>
      </c>
      <c r="I3" s="4">
        <v>70131706</v>
      </c>
      <c r="J3" s="4" t="s">
        <v>802</v>
      </c>
      <c r="K3" s="5">
        <v>42005</v>
      </c>
      <c r="L3" s="4">
        <v>10.5</v>
      </c>
      <c r="M3" s="4" t="s">
        <v>238</v>
      </c>
      <c r="N3" s="4" t="s">
        <v>801</v>
      </c>
      <c r="O3" s="10">
        <v>41828987</v>
      </c>
      <c r="P3" s="130">
        <f t="shared" ref="P3:P66" si="0">O3</f>
        <v>41828987</v>
      </c>
      <c r="Q3" s="4" t="s">
        <v>31</v>
      </c>
      <c r="R3" s="4" t="s">
        <v>31</v>
      </c>
      <c r="S3" s="4" t="s">
        <v>2780</v>
      </c>
      <c r="T3" s="10">
        <f t="shared" ref="T3:T66" si="1">P3/12</f>
        <v>3485748.9166666665</v>
      </c>
      <c r="U3" s="4" t="s">
        <v>411</v>
      </c>
      <c r="V3" s="4">
        <v>961</v>
      </c>
    </row>
    <row r="4" spans="1:22" s="41" customFormat="1" ht="75" customHeight="1" x14ac:dyDescent="0.25">
      <c r="A4" s="4">
        <v>3</v>
      </c>
      <c r="B4" s="4" t="s">
        <v>794</v>
      </c>
      <c r="C4" s="4" t="s">
        <v>795</v>
      </c>
      <c r="D4" s="4" t="s">
        <v>796</v>
      </c>
      <c r="E4" s="4" t="s">
        <v>803</v>
      </c>
      <c r="F4" s="4" t="s">
        <v>418</v>
      </c>
      <c r="G4" s="4" t="s">
        <v>419</v>
      </c>
      <c r="H4" s="4" t="s">
        <v>804</v>
      </c>
      <c r="I4" s="4">
        <v>70131706</v>
      </c>
      <c r="J4" s="4" t="s">
        <v>805</v>
      </c>
      <c r="K4" s="5">
        <v>42186</v>
      </c>
      <c r="L4" s="4">
        <v>4</v>
      </c>
      <c r="M4" s="4" t="s">
        <v>806</v>
      </c>
      <c r="N4" s="4" t="s">
        <v>807</v>
      </c>
      <c r="O4" s="10">
        <v>337129625</v>
      </c>
      <c r="P4" s="130">
        <f t="shared" si="0"/>
        <v>337129625</v>
      </c>
      <c r="Q4" s="4" t="s">
        <v>31</v>
      </c>
      <c r="R4" s="4" t="s">
        <v>31</v>
      </c>
      <c r="S4" s="4" t="s">
        <v>2780</v>
      </c>
      <c r="T4" s="10">
        <f t="shared" si="1"/>
        <v>28094135.416666668</v>
      </c>
      <c r="U4" s="4" t="s">
        <v>411</v>
      </c>
      <c r="V4" s="4">
        <v>1525</v>
      </c>
    </row>
    <row r="5" spans="1:22" s="41" customFormat="1" ht="75" customHeight="1" x14ac:dyDescent="0.25">
      <c r="A5" s="4">
        <v>4</v>
      </c>
      <c r="B5" s="4" t="s">
        <v>794</v>
      </c>
      <c r="C5" s="4" t="s">
        <v>795</v>
      </c>
      <c r="D5" s="4" t="s">
        <v>796</v>
      </c>
      <c r="E5" s="4" t="s">
        <v>803</v>
      </c>
      <c r="F5" s="4" t="s">
        <v>418</v>
      </c>
      <c r="G5" s="4" t="s">
        <v>419</v>
      </c>
      <c r="H5" s="4" t="s">
        <v>804</v>
      </c>
      <c r="I5" s="4">
        <v>70131706</v>
      </c>
      <c r="J5" s="4" t="s">
        <v>808</v>
      </c>
      <c r="K5" s="5">
        <v>42064</v>
      </c>
      <c r="L5" s="4">
        <v>6</v>
      </c>
      <c r="M5" s="4" t="s">
        <v>809</v>
      </c>
      <c r="N5" s="4" t="s">
        <v>807</v>
      </c>
      <c r="O5" s="10">
        <v>754040875</v>
      </c>
      <c r="P5" s="130">
        <f t="shared" si="0"/>
        <v>754040875</v>
      </c>
      <c r="Q5" s="4" t="s">
        <v>31</v>
      </c>
      <c r="R5" s="4" t="s">
        <v>31</v>
      </c>
      <c r="S5" s="4" t="s">
        <v>2780</v>
      </c>
      <c r="T5" s="10">
        <f t="shared" si="1"/>
        <v>62836739.583333336</v>
      </c>
      <c r="U5" s="4" t="s">
        <v>411</v>
      </c>
      <c r="V5" s="4">
        <v>1311</v>
      </c>
    </row>
    <row r="6" spans="1:22" s="41" customFormat="1" ht="75" customHeight="1" x14ac:dyDescent="0.25">
      <c r="A6" s="4">
        <v>5</v>
      </c>
      <c r="B6" s="4" t="s">
        <v>794</v>
      </c>
      <c r="C6" s="4" t="s">
        <v>795</v>
      </c>
      <c r="D6" s="4" t="s">
        <v>796</v>
      </c>
      <c r="E6" s="4" t="s">
        <v>803</v>
      </c>
      <c r="F6" s="4" t="s">
        <v>418</v>
      </c>
      <c r="G6" s="4" t="s">
        <v>419</v>
      </c>
      <c r="H6" s="4" t="s">
        <v>804</v>
      </c>
      <c r="I6" s="4">
        <v>70131706</v>
      </c>
      <c r="J6" s="111" t="s">
        <v>810</v>
      </c>
      <c r="K6" s="5">
        <v>42278</v>
      </c>
      <c r="L6" s="4">
        <v>6</v>
      </c>
      <c r="M6" s="4" t="s">
        <v>414</v>
      </c>
      <c r="N6" s="4" t="s">
        <v>807</v>
      </c>
      <c r="O6" s="10">
        <v>522442986</v>
      </c>
      <c r="P6" s="130">
        <f t="shared" si="0"/>
        <v>522442986</v>
      </c>
      <c r="Q6" s="4" t="s">
        <v>31</v>
      </c>
      <c r="R6" s="4" t="s">
        <v>31</v>
      </c>
      <c r="S6" s="4" t="s">
        <v>2780</v>
      </c>
      <c r="T6" s="10">
        <f t="shared" si="1"/>
        <v>43536915.5</v>
      </c>
      <c r="U6" s="4" t="s">
        <v>186</v>
      </c>
      <c r="V6" s="4"/>
    </row>
    <row r="7" spans="1:22" s="41" customFormat="1" ht="75" customHeight="1" x14ac:dyDescent="0.25">
      <c r="A7" s="4">
        <v>5</v>
      </c>
      <c r="B7" s="4" t="s">
        <v>811</v>
      </c>
      <c r="C7" s="4" t="s">
        <v>812</v>
      </c>
      <c r="D7" s="4" t="s">
        <v>813</v>
      </c>
      <c r="E7" s="4" t="s">
        <v>814</v>
      </c>
      <c r="F7" s="4" t="s">
        <v>418</v>
      </c>
      <c r="G7" s="4" t="s">
        <v>419</v>
      </c>
      <c r="H7" s="4" t="s">
        <v>804</v>
      </c>
      <c r="I7" s="4">
        <v>70131706</v>
      </c>
      <c r="J7" s="111" t="s">
        <v>810</v>
      </c>
      <c r="K7" s="5">
        <v>42278</v>
      </c>
      <c r="L7" s="4">
        <v>6</v>
      </c>
      <c r="M7" s="4" t="s">
        <v>414</v>
      </c>
      <c r="N7" s="4" t="s">
        <v>30</v>
      </c>
      <c r="O7" s="10">
        <v>180000000</v>
      </c>
      <c r="P7" s="130">
        <f t="shared" si="0"/>
        <v>180000000</v>
      </c>
      <c r="Q7" s="4" t="s">
        <v>31</v>
      </c>
      <c r="R7" s="4" t="s">
        <v>31</v>
      </c>
      <c r="S7" s="4" t="s">
        <v>2780</v>
      </c>
      <c r="T7" s="10">
        <f t="shared" si="1"/>
        <v>15000000</v>
      </c>
      <c r="U7" s="4" t="s">
        <v>186</v>
      </c>
      <c r="V7" s="4"/>
    </row>
    <row r="8" spans="1:22" s="41" customFormat="1" ht="75" customHeight="1" x14ac:dyDescent="0.25">
      <c r="A8" s="4">
        <v>6</v>
      </c>
      <c r="B8" s="4" t="s">
        <v>794</v>
      </c>
      <c r="C8" s="4" t="s">
        <v>795</v>
      </c>
      <c r="D8" s="4" t="s">
        <v>796</v>
      </c>
      <c r="E8" s="4" t="s">
        <v>803</v>
      </c>
      <c r="F8" s="4" t="s">
        <v>418</v>
      </c>
      <c r="G8" s="4" t="s">
        <v>419</v>
      </c>
      <c r="H8" s="4" t="s">
        <v>804</v>
      </c>
      <c r="I8" s="4">
        <v>70131706</v>
      </c>
      <c r="J8" s="4" t="s">
        <v>815</v>
      </c>
      <c r="K8" s="5">
        <v>42036</v>
      </c>
      <c r="L8" s="4">
        <v>6</v>
      </c>
      <c r="M8" s="4" t="s">
        <v>809</v>
      </c>
      <c r="N8" s="4" t="s">
        <v>30</v>
      </c>
      <c r="O8" s="10">
        <v>360000000</v>
      </c>
      <c r="P8" s="130">
        <f t="shared" si="0"/>
        <v>360000000</v>
      </c>
      <c r="Q8" s="4" t="s">
        <v>31</v>
      </c>
      <c r="R8" s="4" t="s">
        <v>31</v>
      </c>
      <c r="S8" s="4" t="s">
        <v>2780</v>
      </c>
      <c r="T8" s="10">
        <f t="shared" si="1"/>
        <v>30000000</v>
      </c>
      <c r="U8" s="4" t="s">
        <v>411</v>
      </c>
      <c r="V8" s="4">
        <v>1303</v>
      </c>
    </row>
    <row r="9" spans="1:22" s="41" customFormat="1" ht="75" customHeight="1" x14ac:dyDescent="0.25">
      <c r="A9" s="4">
        <v>7</v>
      </c>
      <c r="B9" s="4" t="s">
        <v>794</v>
      </c>
      <c r="C9" s="4" t="s">
        <v>795</v>
      </c>
      <c r="D9" s="4" t="s">
        <v>796</v>
      </c>
      <c r="E9" s="4" t="s">
        <v>803</v>
      </c>
      <c r="F9" s="4" t="s">
        <v>418</v>
      </c>
      <c r="G9" s="4" t="s">
        <v>419</v>
      </c>
      <c r="H9" s="4" t="s">
        <v>804</v>
      </c>
      <c r="I9" s="4">
        <v>70131706</v>
      </c>
      <c r="J9" s="4" t="s">
        <v>816</v>
      </c>
      <c r="K9" s="5">
        <v>42095</v>
      </c>
      <c r="L9" s="4">
        <v>5</v>
      </c>
      <c r="M9" s="4" t="s">
        <v>591</v>
      </c>
      <c r="N9" s="4" t="s">
        <v>807</v>
      </c>
      <c r="O9" s="10">
        <v>446336000</v>
      </c>
      <c r="P9" s="130">
        <f t="shared" si="0"/>
        <v>446336000</v>
      </c>
      <c r="Q9" s="4" t="s">
        <v>31</v>
      </c>
      <c r="R9" s="4" t="s">
        <v>31</v>
      </c>
      <c r="S9" s="4" t="s">
        <v>2780</v>
      </c>
      <c r="T9" s="10">
        <f t="shared" si="1"/>
        <v>37194666.666666664</v>
      </c>
      <c r="U9" s="4" t="s">
        <v>186</v>
      </c>
      <c r="V9" s="4"/>
    </row>
    <row r="10" spans="1:22" s="41" customFormat="1" ht="75" customHeight="1" x14ac:dyDescent="0.25">
      <c r="A10" s="4">
        <v>8</v>
      </c>
      <c r="B10" s="4" t="s">
        <v>794</v>
      </c>
      <c r="C10" s="4" t="s">
        <v>795</v>
      </c>
      <c r="D10" s="4" t="s">
        <v>796</v>
      </c>
      <c r="E10" s="4" t="s">
        <v>803</v>
      </c>
      <c r="F10" s="4" t="s">
        <v>418</v>
      </c>
      <c r="G10" s="4" t="s">
        <v>419</v>
      </c>
      <c r="H10" s="4" t="s">
        <v>804</v>
      </c>
      <c r="I10" s="4">
        <v>70131706</v>
      </c>
      <c r="J10" s="4" t="s">
        <v>817</v>
      </c>
      <c r="K10" s="5">
        <v>42095</v>
      </c>
      <c r="L10" s="4">
        <v>5</v>
      </c>
      <c r="M10" s="4" t="s">
        <v>818</v>
      </c>
      <c r="N10" s="4" t="s">
        <v>807</v>
      </c>
      <c r="O10" s="10">
        <v>53664000</v>
      </c>
      <c r="P10" s="130">
        <f t="shared" si="0"/>
        <v>53664000</v>
      </c>
      <c r="Q10" s="4" t="s">
        <v>31</v>
      </c>
      <c r="R10" s="4" t="s">
        <v>31</v>
      </c>
      <c r="S10" s="4" t="s">
        <v>2780</v>
      </c>
      <c r="T10" s="10">
        <f t="shared" si="1"/>
        <v>4472000</v>
      </c>
      <c r="U10" s="4" t="s">
        <v>186</v>
      </c>
      <c r="V10" s="4"/>
    </row>
    <row r="11" spans="1:22" s="41" customFormat="1" ht="75" customHeight="1" x14ac:dyDescent="0.25">
      <c r="A11" s="4">
        <v>9</v>
      </c>
      <c r="B11" s="4" t="s">
        <v>794</v>
      </c>
      <c r="C11" s="4" t="s">
        <v>795</v>
      </c>
      <c r="D11" s="4" t="s">
        <v>796</v>
      </c>
      <c r="E11" s="4" t="s">
        <v>803</v>
      </c>
      <c r="F11" s="4" t="s">
        <v>434</v>
      </c>
      <c r="G11" s="111" t="s">
        <v>798</v>
      </c>
      <c r="H11" s="111" t="s">
        <v>799</v>
      </c>
      <c r="I11" s="4">
        <v>70131706</v>
      </c>
      <c r="J11" s="4" t="s">
        <v>819</v>
      </c>
      <c r="K11" s="5">
        <v>42005</v>
      </c>
      <c r="L11" s="4">
        <v>10.5</v>
      </c>
      <c r="M11" s="4" t="s">
        <v>238</v>
      </c>
      <c r="N11" s="4" t="s">
        <v>30</v>
      </c>
      <c r="O11" s="10">
        <v>58509150</v>
      </c>
      <c r="P11" s="130">
        <f t="shared" si="0"/>
        <v>58509150</v>
      </c>
      <c r="Q11" s="4" t="s">
        <v>31</v>
      </c>
      <c r="R11" s="4" t="s">
        <v>31</v>
      </c>
      <c r="S11" s="4" t="s">
        <v>2780</v>
      </c>
      <c r="T11" s="10">
        <f t="shared" si="1"/>
        <v>4875762.5</v>
      </c>
      <c r="U11" s="4" t="s">
        <v>411</v>
      </c>
      <c r="V11" s="4">
        <v>792</v>
      </c>
    </row>
    <row r="12" spans="1:22" s="41" customFormat="1" ht="75" customHeight="1" x14ac:dyDescent="0.25">
      <c r="A12" s="4">
        <v>10</v>
      </c>
      <c r="B12" s="4" t="s">
        <v>794</v>
      </c>
      <c r="C12" s="4" t="s">
        <v>795</v>
      </c>
      <c r="D12" s="4" t="s">
        <v>796</v>
      </c>
      <c r="E12" s="4" t="s">
        <v>803</v>
      </c>
      <c r="F12" s="4" t="s">
        <v>434</v>
      </c>
      <c r="G12" s="111" t="s">
        <v>798</v>
      </c>
      <c r="H12" s="111" t="s">
        <v>799</v>
      </c>
      <c r="I12" s="4">
        <v>70131706</v>
      </c>
      <c r="J12" s="4" t="s">
        <v>820</v>
      </c>
      <c r="K12" s="5">
        <v>42005</v>
      </c>
      <c r="L12" s="4">
        <v>10.5</v>
      </c>
      <c r="M12" s="4" t="s">
        <v>238</v>
      </c>
      <c r="N12" s="4" t="s">
        <v>30</v>
      </c>
      <c r="O12" s="10">
        <v>52993500</v>
      </c>
      <c r="P12" s="130">
        <f t="shared" si="0"/>
        <v>52993500</v>
      </c>
      <c r="Q12" s="4" t="s">
        <v>31</v>
      </c>
      <c r="R12" s="4" t="s">
        <v>31</v>
      </c>
      <c r="S12" s="4" t="s">
        <v>2780</v>
      </c>
      <c r="T12" s="10">
        <f t="shared" si="1"/>
        <v>4416125</v>
      </c>
      <c r="U12" s="4" t="s">
        <v>411</v>
      </c>
      <c r="V12" s="34">
        <v>687</v>
      </c>
    </row>
    <row r="13" spans="1:22" s="41" customFormat="1" ht="75" customHeight="1" x14ac:dyDescent="0.25">
      <c r="A13" s="4">
        <v>11</v>
      </c>
      <c r="B13" s="4" t="s">
        <v>794</v>
      </c>
      <c r="C13" s="4" t="s">
        <v>795</v>
      </c>
      <c r="D13" s="4" t="s">
        <v>796</v>
      </c>
      <c r="E13" s="4" t="s">
        <v>803</v>
      </c>
      <c r="F13" s="4" t="s">
        <v>434</v>
      </c>
      <c r="G13" s="111" t="s">
        <v>798</v>
      </c>
      <c r="H13" s="111" t="s">
        <v>799</v>
      </c>
      <c r="I13" s="4">
        <v>70131706</v>
      </c>
      <c r="J13" s="4" t="s">
        <v>821</v>
      </c>
      <c r="K13" s="5">
        <v>42005</v>
      </c>
      <c r="L13" s="4">
        <v>10.5</v>
      </c>
      <c r="M13" s="4" t="s">
        <v>238</v>
      </c>
      <c r="N13" s="4" t="s">
        <v>30</v>
      </c>
      <c r="O13" s="10">
        <v>24766350</v>
      </c>
      <c r="P13" s="130">
        <f t="shared" si="0"/>
        <v>24766350</v>
      </c>
      <c r="Q13" s="4" t="s">
        <v>31</v>
      </c>
      <c r="R13" s="4" t="s">
        <v>31</v>
      </c>
      <c r="S13" s="4" t="s">
        <v>2780</v>
      </c>
      <c r="T13" s="10">
        <f t="shared" si="1"/>
        <v>2063862.5</v>
      </c>
      <c r="U13" s="4" t="s">
        <v>411</v>
      </c>
      <c r="V13" s="4">
        <v>806</v>
      </c>
    </row>
    <row r="14" spans="1:22" s="41" customFormat="1" ht="75" customHeight="1" x14ac:dyDescent="0.25">
      <c r="A14" s="4">
        <v>12</v>
      </c>
      <c r="B14" s="4" t="s">
        <v>794</v>
      </c>
      <c r="C14" s="4" t="s">
        <v>795</v>
      </c>
      <c r="D14" s="4" t="s">
        <v>796</v>
      </c>
      <c r="E14" s="4" t="s">
        <v>803</v>
      </c>
      <c r="F14" s="4" t="s">
        <v>434</v>
      </c>
      <c r="G14" s="111" t="s">
        <v>798</v>
      </c>
      <c r="H14" s="111" t="s">
        <v>799</v>
      </c>
      <c r="I14" s="4">
        <v>70131706</v>
      </c>
      <c r="J14" s="51" t="s">
        <v>822</v>
      </c>
      <c r="K14" s="5">
        <v>42005</v>
      </c>
      <c r="L14" s="4">
        <v>10.5</v>
      </c>
      <c r="M14" s="4" t="s">
        <v>238</v>
      </c>
      <c r="N14" s="4" t="s">
        <v>30</v>
      </c>
      <c r="O14" s="10">
        <v>47477850</v>
      </c>
      <c r="P14" s="130">
        <f t="shared" si="0"/>
        <v>47477850</v>
      </c>
      <c r="Q14" s="4" t="s">
        <v>31</v>
      </c>
      <c r="R14" s="4" t="s">
        <v>31</v>
      </c>
      <c r="S14" s="4" t="s">
        <v>2780</v>
      </c>
      <c r="T14" s="10">
        <f t="shared" si="1"/>
        <v>3956487.5</v>
      </c>
      <c r="U14" s="4" t="s">
        <v>411</v>
      </c>
      <c r="V14" s="4">
        <v>988</v>
      </c>
    </row>
    <row r="15" spans="1:22" s="41" customFormat="1" ht="75" customHeight="1" x14ac:dyDescent="0.25">
      <c r="A15" s="4">
        <v>13</v>
      </c>
      <c r="B15" s="4" t="s">
        <v>794</v>
      </c>
      <c r="C15" s="4" t="s">
        <v>823</v>
      </c>
      <c r="D15" s="129" t="s">
        <v>813</v>
      </c>
      <c r="E15" s="129" t="s">
        <v>824</v>
      </c>
      <c r="F15" s="4" t="s">
        <v>434</v>
      </c>
      <c r="G15" s="111" t="s">
        <v>798</v>
      </c>
      <c r="H15" s="111" t="s">
        <v>799</v>
      </c>
      <c r="I15" s="4">
        <v>70131706</v>
      </c>
      <c r="J15" s="51" t="s">
        <v>825</v>
      </c>
      <c r="K15" s="5">
        <v>42005</v>
      </c>
      <c r="L15" s="4">
        <v>10.5</v>
      </c>
      <c r="M15" s="4" t="s">
        <v>238</v>
      </c>
      <c r="N15" s="4" t="s">
        <v>30</v>
      </c>
      <c r="O15" s="10">
        <v>41962200</v>
      </c>
      <c r="P15" s="130">
        <f t="shared" si="0"/>
        <v>41962200</v>
      </c>
      <c r="Q15" s="4" t="s">
        <v>31</v>
      </c>
      <c r="R15" s="4" t="s">
        <v>31</v>
      </c>
      <c r="S15" s="4" t="s">
        <v>2780</v>
      </c>
      <c r="T15" s="10">
        <f t="shared" si="1"/>
        <v>3496850</v>
      </c>
      <c r="U15" s="4" t="s">
        <v>411</v>
      </c>
      <c r="V15" s="4">
        <v>865</v>
      </c>
    </row>
    <row r="16" spans="1:22" s="41" customFormat="1" ht="75" customHeight="1" x14ac:dyDescent="0.25">
      <c r="A16" s="4">
        <v>14</v>
      </c>
      <c r="B16" s="4" t="s">
        <v>794</v>
      </c>
      <c r="C16" s="4" t="s">
        <v>795</v>
      </c>
      <c r="D16" s="4" t="s">
        <v>796</v>
      </c>
      <c r="E16" s="4" t="s">
        <v>803</v>
      </c>
      <c r="F16" s="4" t="s">
        <v>434</v>
      </c>
      <c r="G16" s="111" t="s">
        <v>798</v>
      </c>
      <c r="H16" s="111" t="s">
        <v>799</v>
      </c>
      <c r="I16" s="4">
        <v>70131706</v>
      </c>
      <c r="J16" s="51" t="s">
        <v>826</v>
      </c>
      <c r="K16" s="5">
        <v>42005</v>
      </c>
      <c r="L16" s="4">
        <v>10.5</v>
      </c>
      <c r="M16" s="4" t="s">
        <v>238</v>
      </c>
      <c r="N16" s="4" t="s">
        <v>30</v>
      </c>
      <c r="O16" s="10">
        <v>41962200</v>
      </c>
      <c r="P16" s="130">
        <f t="shared" si="0"/>
        <v>41962200</v>
      </c>
      <c r="Q16" s="4" t="s">
        <v>31</v>
      </c>
      <c r="R16" s="4" t="s">
        <v>31</v>
      </c>
      <c r="S16" s="4" t="s">
        <v>2780</v>
      </c>
      <c r="T16" s="10">
        <f t="shared" si="1"/>
        <v>3496850</v>
      </c>
      <c r="U16" s="4" t="s">
        <v>411</v>
      </c>
      <c r="V16" s="4">
        <v>935</v>
      </c>
    </row>
    <row r="17" spans="1:22" s="41" customFormat="1" ht="75" customHeight="1" x14ac:dyDescent="0.25">
      <c r="A17" s="4">
        <v>15</v>
      </c>
      <c r="B17" s="4" t="s">
        <v>794</v>
      </c>
      <c r="C17" s="4" t="s">
        <v>795</v>
      </c>
      <c r="D17" s="4" t="s">
        <v>796</v>
      </c>
      <c r="E17" s="4" t="s">
        <v>803</v>
      </c>
      <c r="F17" s="4" t="s">
        <v>434</v>
      </c>
      <c r="G17" s="111" t="s">
        <v>798</v>
      </c>
      <c r="H17" s="111" t="s">
        <v>799</v>
      </c>
      <c r="I17" s="4">
        <v>70131706</v>
      </c>
      <c r="J17" s="51" t="s">
        <v>827</v>
      </c>
      <c r="K17" s="5">
        <v>42005</v>
      </c>
      <c r="L17" s="4">
        <v>10.5</v>
      </c>
      <c r="M17" s="4" t="s">
        <v>238</v>
      </c>
      <c r="N17" s="4" t="s">
        <v>30</v>
      </c>
      <c r="O17" s="10">
        <v>28984200</v>
      </c>
      <c r="P17" s="130">
        <f t="shared" si="0"/>
        <v>28984200</v>
      </c>
      <c r="Q17" s="4" t="s">
        <v>31</v>
      </c>
      <c r="R17" s="4" t="s">
        <v>31</v>
      </c>
      <c r="S17" s="4" t="s">
        <v>2780</v>
      </c>
      <c r="T17" s="10">
        <f t="shared" si="1"/>
        <v>2415350</v>
      </c>
      <c r="U17" s="4" t="s">
        <v>411</v>
      </c>
      <c r="V17" s="4">
        <v>968</v>
      </c>
    </row>
    <row r="18" spans="1:22" s="113" customFormat="1" ht="75" customHeight="1" x14ac:dyDescent="0.25">
      <c r="A18" s="4">
        <v>16</v>
      </c>
      <c r="B18" s="4" t="s">
        <v>794</v>
      </c>
      <c r="C18" s="4" t="s">
        <v>795</v>
      </c>
      <c r="D18" s="4" t="s">
        <v>796</v>
      </c>
      <c r="E18" s="4" t="s">
        <v>803</v>
      </c>
      <c r="F18" s="4" t="s">
        <v>434</v>
      </c>
      <c r="G18" s="111" t="s">
        <v>798</v>
      </c>
      <c r="H18" s="111" t="s">
        <v>799</v>
      </c>
      <c r="I18" s="4">
        <v>70131706</v>
      </c>
      <c r="J18" s="51" t="s">
        <v>828</v>
      </c>
      <c r="K18" s="5">
        <v>42005</v>
      </c>
      <c r="L18" s="4">
        <v>10.5</v>
      </c>
      <c r="M18" s="4" t="s">
        <v>238</v>
      </c>
      <c r="N18" s="4" t="s">
        <v>30</v>
      </c>
      <c r="O18" s="10">
        <v>24766350</v>
      </c>
      <c r="P18" s="130">
        <f t="shared" si="0"/>
        <v>24766350</v>
      </c>
      <c r="Q18" s="4" t="s">
        <v>31</v>
      </c>
      <c r="R18" s="4" t="s">
        <v>31</v>
      </c>
      <c r="S18" s="4" t="s">
        <v>2780</v>
      </c>
      <c r="T18" s="10">
        <f t="shared" si="1"/>
        <v>2063862.5</v>
      </c>
      <c r="U18" s="4" t="s">
        <v>411</v>
      </c>
      <c r="V18" s="4">
        <v>959</v>
      </c>
    </row>
    <row r="19" spans="1:22" s="41" customFormat="1" ht="75" customHeight="1" x14ac:dyDescent="0.25">
      <c r="A19" s="4">
        <v>17</v>
      </c>
      <c r="B19" s="4" t="s">
        <v>794</v>
      </c>
      <c r="C19" s="4" t="s">
        <v>795</v>
      </c>
      <c r="D19" s="4" t="s">
        <v>796</v>
      </c>
      <c r="E19" s="4" t="s">
        <v>803</v>
      </c>
      <c r="F19" s="4" t="s">
        <v>434</v>
      </c>
      <c r="G19" s="111" t="s">
        <v>798</v>
      </c>
      <c r="H19" s="111" t="s">
        <v>799</v>
      </c>
      <c r="I19" s="4">
        <v>70131706</v>
      </c>
      <c r="J19" s="51" t="s">
        <v>829</v>
      </c>
      <c r="K19" s="5">
        <v>42005</v>
      </c>
      <c r="L19" s="4">
        <v>10.5</v>
      </c>
      <c r="M19" s="4" t="s">
        <v>238</v>
      </c>
      <c r="N19" s="4" t="s">
        <v>30</v>
      </c>
      <c r="O19" s="10">
        <v>24766350</v>
      </c>
      <c r="P19" s="130">
        <f t="shared" si="0"/>
        <v>24766350</v>
      </c>
      <c r="Q19" s="4" t="s">
        <v>31</v>
      </c>
      <c r="R19" s="4" t="s">
        <v>31</v>
      </c>
      <c r="S19" s="4" t="s">
        <v>2780</v>
      </c>
      <c r="T19" s="10">
        <f t="shared" si="1"/>
        <v>2063862.5</v>
      </c>
      <c r="U19" s="4" t="s">
        <v>411</v>
      </c>
      <c r="V19" s="4">
        <v>970</v>
      </c>
    </row>
    <row r="20" spans="1:22" s="41" customFormat="1" ht="75" customHeight="1" x14ac:dyDescent="0.25">
      <c r="A20" s="4">
        <v>18</v>
      </c>
      <c r="B20" s="4" t="s">
        <v>794</v>
      </c>
      <c r="C20" s="4" t="s">
        <v>795</v>
      </c>
      <c r="D20" s="4" t="s">
        <v>796</v>
      </c>
      <c r="E20" s="4" t="s">
        <v>803</v>
      </c>
      <c r="F20" s="4" t="s">
        <v>434</v>
      </c>
      <c r="G20" s="111" t="s">
        <v>798</v>
      </c>
      <c r="H20" s="111" t="s">
        <v>799</v>
      </c>
      <c r="I20" s="4">
        <v>70131706</v>
      </c>
      <c r="J20" s="129" t="s">
        <v>830</v>
      </c>
      <c r="K20" s="5">
        <v>42005</v>
      </c>
      <c r="L20" s="4">
        <v>10.5</v>
      </c>
      <c r="M20" s="4" t="s">
        <v>238</v>
      </c>
      <c r="N20" s="4" t="s">
        <v>30</v>
      </c>
      <c r="O20" s="10">
        <v>41962200</v>
      </c>
      <c r="P20" s="130">
        <f t="shared" si="0"/>
        <v>41962200</v>
      </c>
      <c r="Q20" s="4" t="s">
        <v>31</v>
      </c>
      <c r="R20" s="4" t="s">
        <v>31</v>
      </c>
      <c r="S20" s="4" t="s">
        <v>2780</v>
      </c>
      <c r="T20" s="10">
        <f t="shared" si="1"/>
        <v>3496850</v>
      </c>
      <c r="U20" s="4" t="s">
        <v>411</v>
      </c>
      <c r="V20" s="4">
        <v>990</v>
      </c>
    </row>
    <row r="21" spans="1:22" s="41" customFormat="1" ht="75" customHeight="1" x14ac:dyDescent="0.25">
      <c r="A21" s="4">
        <v>19</v>
      </c>
      <c r="B21" s="4" t="s">
        <v>794</v>
      </c>
      <c r="C21" s="4" t="s">
        <v>795</v>
      </c>
      <c r="D21" s="4" t="s">
        <v>796</v>
      </c>
      <c r="E21" s="4" t="s">
        <v>803</v>
      </c>
      <c r="F21" s="4" t="s">
        <v>434</v>
      </c>
      <c r="G21" s="111" t="s">
        <v>798</v>
      </c>
      <c r="H21" s="111" t="s">
        <v>799</v>
      </c>
      <c r="I21" s="4">
        <v>70131706</v>
      </c>
      <c r="J21" s="129" t="s">
        <v>831</v>
      </c>
      <c r="K21" s="5">
        <v>42005</v>
      </c>
      <c r="L21" s="4">
        <v>10.5</v>
      </c>
      <c r="M21" s="4" t="s">
        <v>238</v>
      </c>
      <c r="N21" s="4" t="s">
        <v>30</v>
      </c>
      <c r="O21" s="10">
        <v>41962200</v>
      </c>
      <c r="P21" s="130">
        <f t="shared" si="0"/>
        <v>41962200</v>
      </c>
      <c r="Q21" s="4" t="s">
        <v>31</v>
      </c>
      <c r="R21" s="4" t="s">
        <v>31</v>
      </c>
      <c r="S21" s="4" t="s">
        <v>2780</v>
      </c>
      <c r="T21" s="10">
        <f t="shared" si="1"/>
        <v>3496850</v>
      </c>
      <c r="U21" s="4" t="s">
        <v>411</v>
      </c>
      <c r="V21" s="4">
        <v>890</v>
      </c>
    </row>
    <row r="22" spans="1:22" s="41" customFormat="1" ht="75" customHeight="1" x14ac:dyDescent="0.25">
      <c r="A22" s="4">
        <v>20</v>
      </c>
      <c r="B22" s="4" t="s">
        <v>794</v>
      </c>
      <c r="C22" s="4" t="s">
        <v>795</v>
      </c>
      <c r="D22" s="4" t="s">
        <v>796</v>
      </c>
      <c r="E22" s="4" t="s">
        <v>803</v>
      </c>
      <c r="F22" s="4" t="s">
        <v>434</v>
      </c>
      <c r="G22" s="111" t="s">
        <v>798</v>
      </c>
      <c r="H22" s="111" t="s">
        <v>799</v>
      </c>
      <c r="I22" s="4">
        <v>70131706</v>
      </c>
      <c r="J22" s="129" t="s">
        <v>832</v>
      </c>
      <c r="K22" s="5">
        <v>42005</v>
      </c>
      <c r="L22" s="4">
        <v>8</v>
      </c>
      <c r="M22" s="4" t="s">
        <v>238</v>
      </c>
      <c r="N22" s="4" t="s">
        <v>30</v>
      </c>
      <c r="O22" s="10">
        <v>24637600</v>
      </c>
      <c r="P22" s="130">
        <f t="shared" si="0"/>
        <v>24637600</v>
      </c>
      <c r="Q22" s="4" t="s">
        <v>31</v>
      </c>
      <c r="R22" s="4" t="s">
        <v>31</v>
      </c>
      <c r="S22" s="4" t="s">
        <v>2780</v>
      </c>
      <c r="T22" s="10">
        <f t="shared" si="1"/>
        <v>2053133.3333333333</v>
      </c>
      <c r="U22" s="4" t="s">
        <v>411</v>
      </c>
      <c r="V22" s="4">
        <v>1209</v>
      </c>
    </row>
    <row r="23" spans="1:22" s="41" customFormat="1" ht="75" customHeight="1" x14ac:dyDescent="0.25">
      <c r="A23" s="4">
        <v>21</v>
      </c>
      <c r="B23" s="4" t="s">
        <v>794</v>
      </c>
      <c r="C23" s="4" t="s">
        <v>795</v>
      </c>
      <c r="D23" s="4" t="s">
        <v>796</v>
      </c>
      <c r="E23" s="4" t="s">
        <v>803</v>
      </c>
      <c r="F23" s="4" t="s">
        <v>434</v>
      </c>
      <c r="G23" s="111" t="s">
        <v>798</v>
      </c>
      <c r="H23" s="111" t="s">
        <v>799</v>
      </c>
      <c r="I23" s="4">
        <v>70131706</v>
      </c>
      <c r="J23" s="4" t="s">
        <v>833</v>
      </c>
      <c r="K23" s="5">
        <v>42005</v>
      </c>
      <c r="L23" s="4">
        <v>10.5</v>
      </c>
      <c r="M23" s="4" t="s">
        <v>238</v>
      </c>
      <c r="N23" s="4" t="s">
        <v>30</v>
      </c>
      <c r="O23" s="10">
        <v>58509150</v>
      </c>
      <c r="P23" s="130">
        <f t="shared" si="0"/>
        <v>58509150</v>
      </c>
      <c r="Q23" s="4" t="s">
        <v>31</v>
      </c>
      <c r="R23" s="4" t="s">
        <v>31</v>
      </c>
      <c r="S23" s="4" t="s">
        <v>2780</v>
      </c>
      <c r="T23" s="10">
        <f t="shared" si="1"/>
        <v>4875762.5</v>
      </c>
      <c r="U23" s="4" t="s">
        <v>411</v>
      </c>
      <c r="V23" s="4">
        <v>475</v>
      </c>
    </row>
    <row r="24" spans="1:22" s="41" customFormat="1" ht="75" customHeight="1" x14ac:dyDescent="0.25">
      <c r="A24" s="4">
        <v>22</v>
      </c>
      <c r="B24" s="4" t="s">
        <v>794</v>
      </c>
      <c r="C24" s="4" t="s">
        <v>795</v>
      </c>
      <c r="D24" s="4" t="s">
        <v>796</v>
      </c>
      <c r="E24" s="4" t="s">
        <v>803</v>
      </c>
      <c r="F24" s="4" t="s">
        <v>434</v>
      </c>
      <c r="G24" s="111" t="s">
        <v>798</v>
      </c>
      <c r="H24" s="111" t="s">
        <v>799</v>
      </c>
      <c r="I24" s="4">
        <v>70131706</v>
      </c>
      <c r="J24" s="4" t="s">
        <v>834</v>
      </c>
      <c r="K24" s="5">
        <v>42005</v>
      </c>
      <c r="L24" s="4">
        <v>10.5</v>
      </c>
      <c r="M24" s="4" t="s">
        <v>238</v>
      </c>
      <c r="N24" s="4" t="s">
        <v>30</v>
      </c>
      <c r="O24" s="10">
        <v>21197400</v>
      </c>
      <c r="P24" s="130">
        <f t="shared" si="0"/>
        <v>21197400</v>
      </c>
      <c r="Q24" s="4" t="s">
        <v>31</v>
      </c>
      <c r="R24" s="4" t="s">
        <v>31</v>
      </c>
      <c r="S24" s="4" t="s">
        <v>2780</v>
      </c>
      <c r="T24" s="10">
        <f t="shared" si="1"/>
        <v>1766450</v>
      </c>
      <c r="U24" s="4" t="s">
        <v>411</v>
      </c>
      <c r="V24" s="4">
        <v>981</v>
      </c>
    </row>
    <row r="25" spans="1:22" s="41" customFormat="1" ht="75" customHeight="1" x14ac:dyDescent="0.25">
      <c r="A25" s="4">
        <v>23</v>
      </c>
      <c r="B25" s="4" t="s">
        <v>794</v>
      </c>
      <c r="C25" s="4" t="s">
        <v>795</v>
      </c>
      <c r="D25" s="4" t="s">
        <v>796</v>
      </c>
      <c r="E25" s="4" t="s">
        <v>803</v>
      </c>
      <c r="F25" s="4" t="s">
        <v>434</v>
      </c>
      <c r="G25" s="111" t="s">
        <v>798</v>
      </c>
      <c r="H25" s="111" t="s">
        <v>799</v>
      </c>
      <c r="I25" s="4">
        <v>70131706</v>
      </c>
      <c r="J25" s="4" t="s">
        <v>835</v>
      </c>
      <c r="K25" s="5">
        <v>42005</v>
      </c>
      <c r="L25" s="4">
        <v>10.5</v>
      </c>
      <c r="M25" s="4" t="s">
        <v>238</v>
      </c>
      <c r="N25" s="4" t="s">
        <v>30</v>
      </c>
      <c r="O25" s="10">
        <v>47477850</v>
      </c>
      <c r="P25" s="130">
        <f t="shared" si="0"/>
        <v>47477850</v>
      </c>
      <c r="Q25" s="4" t="s">
        <v>31</v>
      </c>
      <c r="R25" s="4" t="s">
        <v>31</v>
      </c>
      <c r="S25" s="4" t="s">
        <v>2780</v>
      </c>
      <c r="T25" s="10">
        <f t="shared" si="1"/>
        <v>3956487.5</v>
      </c>
      <c r="U25" s="4" t="s">
        <v>411</v>
      </c>
      <c r="V25" s="4">
        <v>672</v>
      </c>
    </row>
    <row r="26" spans="1:22" s="41" customFormat="1" ht="75" customHeight="1" x14ac:dyDescent="0.25">
      <c r="A26" s="4">
        <v>24</v>
      </c>
      <c r="B26" s="4" t="s">
        <v>794</v>
      </c>
      <c r="C26" s="4" t="s">
        <v>795</v>
      </c>
      <c r="D26" s="4" t="s">
        <v>796</v>
      </c>
      <c r="E26" s="4" t="s">
        <v>803</v>
      </c>
      <c r="F26" s="4" t="s">
        <v>434</v>
      </c>
      <c r="G26" s="111" t="s">
        <v>798</v>
      </c>
      <c r="H26" s="111" t="s">
        <v>799</v>
      </c>
      <c r="I26" s="4">
        <v>70131706</v>
      </c>
      <c r="J26" s="4" t="s">
        <v>836</v>
      </c>
      <c r="K26" s="5">
        <v>42005</v>
      </c>
      <c r="L26" s="4">
        <v>10.5</v>
      </c>
      <c r="M26" s="4" t="s">
        <v>238</v>
      </c>
      <c r="N26" s="4" t="s">
        <v>30</v>
      </c>
      <c r="O26" s="10">
        <v>58509150</v>
      </c>
      <c r="P26" s="130">
        <f t="shared" si="0"/>
        <v>58509150</v>
      </c>
      <c r="Q26" s="4" t="s">
        <v>31</v>
      </c>
      <c r="R26" s="4" t="s">
        <v>31</v>
      </c>
      <c r="S26" s="4" t="s">
        <v>2780</v>
      </c>
      <c r="T26" s="10">
        <f t="shared" si="1"/>
        <v>4875762.5</v>
      </c>
      <c r="U26" s="4" t="s">
        <v>411</v>
      </c>
      <c r="V26" s="4">
        <v>571</v>
      </c>
    </row>
    <row r="27" spans="1:22" s="41" customFormat="1" ht="75" customHeight="1" x14ac:dyDescent="0.25">
      <c r="A27" s="4">
        <v>25</v>
      </c>
      <c r="B27" s="4" t="s">
        <v>794</v>
      </c>
      <c r="C27" s="4" t="s">
        <v>795</v>
      </c>
      <c r="D27" s="4" t="s">
        <v>796</v>
      </c>
      <c r="E27" s="4" t="s">
        <v>803</v>
      </c>
      <c r="F27" s="4" t="s">
        <v>434</v>
      </c>
      <c r="G27" s="111" t="s">
        <v>798</v>
      </c>
      <c r="H27" s="111" t="s">
        <v>799</v>
      </c>
      <c r="I27" s="4">
        <v>70131706</v>
      </c>
      <c r="J27" s="51" t="s">
        <v>837</v>
      </c>
      <c r="K27" s="5">
        <v>42005</v>
      </c>
      <c r="L27" s="4">
        <v>10.5</v>
      </c>
      <c r="M27" s="4" t="s">
        <v>238</v>
      </c>
      <c r="N27" s="4" t="s">
        <v>30</v>
      </c>
      <c r="O27" s="10">
        <v>52993500</v>
      </c>
      <c r="P27" s="130">
        <f t="shared" si="0"/>
        <v>52993500</v>
      </c>
      <c r="Q27" s="4" t="s">
        <v>31</v>
      </c>
      <c r="R27" s="4" t="s">
        <v>31</v>
      </c>
      <c r="S27" s="4" t="s">
        <v>2780</v>
      </c>
      <c r="T27" s="10">
        <f t="shared" si="1"/>
        <v>4416125</v>
      </c>
      <c r="U27" s="4" t="s">
        <v>411</v>
      </c>
      <c r="V27" s="4">
        <v>565</v>
      </c>
    </row>
    <row r="28" spans="1:22" s="41" customFormat="1" ht="75" customHeight="1" x14ac:dyDescent="0.25">
      <c r="A28" s="4">
        <v>26</v>
      </c>
      <c r="B28" s="4" t="s">
        <v>794</v>
      </c>
      <c r="C28" s="4" t="s">
        <v>795</v>
      </c>
      <c r="D28" s="4" t="s">
        <v>796</v>
      </c>
      <c r="E28" s="4" t="s">
        <v>803</v>
      </c>
      <c r="F28" s="4" t="s">
        <v>434</v>
      </c>
      <c r="G28" s="111" t="s">
        <v>798</v>
      </c>
      <c r="H28" s="111" t="s">
        <v>799</v>
      </c>
      <c r="I28" s="4">
        <v>70131706</v>
      </c>
      <c r="J28" s="4" t="s">
        <v>838</v>
      </c>
      <c r="K28" s="5">
        <v>42005</v>
      </c>
      <c r="L28" s="4">
        <v>10.5</v>
      </c>
      <c r="M28" s="4" t="s">
        <v>238</v>
      </c>
      <c r="N28" s="4" t="s">
        <v>30</v>
      </c>
      <c r="O28" s="10">
        <v>32336850</v>
      </c>
      <c r="P28" s="130">
        <f t="shared" si="0"/>
        <v>32336850</v>
      </c>
      <c r="Q28" s="4" t="s">
        <v>31</v>
      </c>
      <c r="R28" s="4" t="s">
        <v>31</v>
      </c>
      <c r="S28" s="4" t="s">
        <v>2780</v>
      </c>
      <c r="T28" s="10">
        <f t="shared" si="1"/>
        <v>2694737.5</v>
      </c>
      <c r="U28" s="4" t="s">
        <v>411</v>
      </c>
      <c r="V28" s="4">
        <v>972</v>
      </c>
    </row>
    <row r="29" spans="1:22" s="41" customFormat="1" ht="75" customHeight="1" x14ac:dyDescent="0.25">
      <c r="A29" s="4">
        <v>27</v>
      </c>
      <c r="B29" s="4" t="s">
        <v>794</v>
      </c>
      <c r="C29" s="4" t="s">
        <v>795</v>
      </c>
      <c r="D29" s="4" t="s">
        <v>796</v>
      </c>
      <c r="E29" s="4" t="s">
        <v>803</v>
      </c>
      <c r="F29" s="4" t="s">
        <v>434</v>
      </c>
      <c r="G29" s="111" t="s">
        <v>798</v>
      </c>
      <c r="H29" s="111" t="s">
        <v>799</v>
      </c>
      <c r="I29" s="4">
        <v>70131706</v>
      </c>
      <c r="J29" s="51" t="s">
        <v>839</v>
      </c>
      <c r="K29" s="5">
        <v>42005</v>
      </c>
      <c r="L29" s="4">
        <v>10.5</v>
      </c>
      <c r="M29" s="4" t="s">
        <v>238</v>
      </c>
      <c r="N29" s="4" t="s">
        <v>30</v>
      </c>
      <c r="O29" s="10">
        <v>23234947</v>
      </c>
      <c r="P29" s="130">
        <f t="shared" si="0"/>
        <v>23234947</v>
      </c>
      <c r="Q29" s="4" t="s">
        <v>31</v>
      </c>
      <c r="R29" s="4" t="s">
        <v>31</v>
      </c>
      <c r="S29" s="4" t="s">
        <v>2780</v>
      </c>
      <c r="T29" s="10">
        <f t="shared" si="1"/>
        <v>1936245.5833333333</v>
      </c>
      <c r="U29" s="4" t="s">
        <v>411</v>
      </c>
      <c r="V29" s="4">
        <v>646</v>
      </c>
    </row>
    <row r="30" spans="1:22" s="41" customFormat="1" ht="75" customHeight="1" x14ac:dyDescent="0.25">
      <c r="A30" s="4">
        <v>347</v>
      </c>
      <c r="B30" s="4" t="s">
        <v>794</v>
      </c>
      <c r="C30" s="4" t="s">
        <v>795</v>
      </c>
      <c r="D30" s="4" t="s">
        <v>796</v>
      </c>
      <c r="E30" s="4" t="s">
        <v>803</v>
      </c>
      <c r="F30" s="4" t="s">
        <v>434</v>
      </c>
      <c r="G30" s="111" t="s">
        <v>798</v>
      </c>
      <c r="H30" s="111" t="s">
        <v>799</v>
      </c>
      <c r="I30" s="4">
        <v>70131706</v>
      </c>
      <c r="J30" s="51" t="s">
        <v>840</v>
      </c>
      <c r="K30" s="5">
        <v>42005</v>
      </c>
      <c r="L30" s="4">
        <v>10.5</v>
      </c>
      <c r="M30" s="4" t="s">
        <v>238</v>
      </c>
      <c r="N30" s="4" t="s">
        <v>30</v>
      </c>
      <c r="O30" s="10">
        <v>1531403</v>
      </c>
      <c r="P30" s="130">
        <f t="shared" si="0"/>
        <v>1531403</v>
      </c>
      <c r="Q30" s="4" t="s">
        <v>31</v>
      </c>
      <c r="R30" s="4" t="s">
        <v>31</v>
      </c>
      <c r="S30" s="4" t="s">
        <v>2780</v>
      </c>
      <c r="T30" s="10">
        <f t="shared" si="1"/>
        <v>127616.91666666667</v>
      </c>
      <c r="U30" s="4" t="s">
        <v>186</v>
      </c>
      <c r="V30" s="4"/>
    </row>
    <row r="31" spans="1:22" s="41" customFormat="1" ht="75" customHeight="1" x14ac:dyDescent="0.25">
      <c r="A31" s="4">
        <v>28</v>
      </c>
      <c r="B31" s="4" t="s">
        <v>794</v>
      </c>
      <c r="C31" s="4" t="s">
        <v>795</v>
      </c>
      <c r="D31" s="4" t="s">
        <v>796</v>
      </c>
      <c r="E31" s="4" t="s">
        <v>803</v>
      </c>
      <c r="F31" s="4" t="s">
        <v>434</v>
      </c>
      <c r="G31" s="111" t="s">
        <v>798</v>
      </c>
      <c r="H31" s="111" t="s">
        <v>799</v>
      </c>
      <c r="I31" s="4">
        <v>70131706</v>
      </c>
      <c r="J31" s="51" t="s">
        <v>841</v>
      </c>
      <c r="K31" s="5">
        <v>42005</v>
      </c>
      <c r="L31" s="4">
        <v>10.5</v>
      </c>
      <c r="M31" s="4" t="s">
        <v>238</v>
      </c>
      <c r="N31" s="4" t="s">
        <v>30</v>
      </c>
      <c r="O31" s="10">
        <v>41962200</v>
      </c>
      <c r="P31" s="130">
        <f t="shared" si="0"/>
        <v>41962200</v>
      </c>
      <c r="Q31" s="4" t="s">
        <v>31</v>
      </c>
      <c r="R31" s="4" t="s">
        <v>31</v>
      </c>
      <c r="S31" s="4" t="s">
        <v>2780</v>
      </c>
      <c r="T31" s="10">
        <f t="shared" si="1"/>
        <v>3496850</v>
      </c>
      <c r="U31" s="4" t="s">
        <v>411</v>
      </c>
      <c r="V31" s="4">
        <v>957</v>
      </c>
    </row>
    <row r="32" spans="1:22" s="41" customFormat="1" ht="75" customHeight="1" x14ac:dyDescent="0.25">
      <c r="A32" s="4">
        <v>29</v>
      </c>
      <c r="B32" s="4" t="s">
        <v>794</v>
      </c>
      <c r="C32" s="4" t="s">
        <v>795</v>
      </c>
      <c r="D32" s="4" t="s">
        <v>796</v>
      </c>
      <c r="E32" s="4" t="s">
        <v>803</v>
      </c>
      <c r="F32" s="4" t="s">
        <v>434</v>
      </c>
      <c r="G32" s="111" t="s">
        <v>798</v>
      </c>
      <c r="H32" s="111" t="s">
        <v>799</v>
      </c>
      <c r="I32" s="4">
        <v>70131706</v>
      </c>
      <c r="J32" s="51" t="s">
        <v>842</v>
      </c>
      <c r="K32" s="5">
        <v>42005</v>
      </c>
      <c r="L32" s="4">
        <v>7</v>
      </c>
      <c r="M32" s="4" t="s">
        <v>238</v>
      </c>
      <c r="N32" s="4" t="s">
        <v>30</v>
      </c>
      <c r="O32" s="10">
        <v>35329000</v>
      </c>
      <c r="P32" s="130">
        <f t="shared" si="0"/>
        <v>35329000</v>
      </c>
      <c r="Q32" s="4" t="s">
        <v>31</v>
      </c>
      <c r="R32" s="4" t="s">
        <v>31</v>
      </c>
      <c r="S32" s="4" t="s">
        <v>2780</v>
      </c>
      <c r="T32" s="10">
        <f t="shared" si="1"/>
        <v>2944083.3333333335</v>
      </c>
      <c r="U32" s="4" t="s">
        <v>411</v>
      </c>
      <c r="V32" s="4">
        <v>1251</v>
      </c>
    </row>
    <row r="33" spans="1:22" s="41" customFormat="1" ht="75" customHeight="1" x14ac:dyDescent="0.25">
      <c r="A33" s="4">
        <v>30</v>
      </c>
      <c r="B33" s="4" t="s">
        <v>794</v>
      </c>
      <c r="C33" s="4" t="s">
        <v>795</v>
      </c>
      <c r="D33" s="4" t="s">
        <v>796</v>
      </c>
      <c r="E33" s="4" t="s">
        <v>803</v>
      </c>
      <c r="F33" s="4" t="s">
        <v>434</v>
      </c>
      <c r="G33" s="111" t="s">
        <v>798</v>
      </c>
      <c r="H33" s="111" t="s">
        <v>799</v>
      </c>
      <c r="I33" s="4">
        <v>70131706</v>
      </c>
      <c r="J33" s="51" t="s">
        <v>843</v>
      </c>
      <c r="K33" s="5">
        <v>42005</v>
      </c>
      <c r="L33" s="4">
        <v>10.5</v>
      </c>
      <c r="M33" s="4" t="s">
        <v>238</v>
      </c>
      <c r="N33" s="4" t="s">
        <v>30</v>
      </c>
      <c r="O33" s="10">
        <v>40376000</v>
      </c>
      <c r="P33" s="130">
        <f t="shared" si="0"/>
        <v>40376000</v>
      </c>
      <c r="Q33" s="4" t="s">
        <v>31</v>
      </c>
      <c r="R33" s="4" t="s">
        <v>31</v>
      </c>
      <c r="S33" s="4" t="s">
        <v>2780</v>
      </c>
      <c r="T33" s="10">
        <f t="shared" si="1"/>
        <v>3364666.6666666665</v>
      </c>
      <c r="U33" s="4" t="s">
        <v>411</v>
      </c>
      <c r="V33" s="4">
        <v>1218</v>
      </c>
    </row>
    <row r="34" spans="1:22" s="41" customFormat="1" ht="75" customHeight="1" x14ac:dyDescent="0.25">
      <c r="A34" s="4">
        <v>31</v>
      </c>
      <c r="B34" s="4" t="s">
        <v>794</v>
      </c>
      <c r="C34" s="4" t="s">
        <v>795</v>
      </c>
      <c r="D34" s="4" t="s">
        <v>796</v>
      </c>
      <c r="E34" s="4" t="s">
        <v>803</v>
      </c>
      <c r="F34" s="4" t="s">
        <v>434</v>
      </c>
      <c r="G34" s="111" t="s">
        <v>798</v>
      </c>
      <c r="H34" s="111" t="s">
        <v>799</v>
      </c>
      <c r="I34" s="4">
        <v>70131706</v>
      </c>
      <c r="J34" s="51" t="s">
        <v>844</v>
      </c>
      <c r="K34" s="5">
        <v>42005</v>
      </c>
      <c r="L34" s="4">
        <v>10.5</v>
      </c>
      <c r="M34" s="4" t="s">
        <v>238</v>
      </c>
      <c r="N34" s="4" t="s">
        <v>30</v>
      </c>
      <c r="O34" s="10">
        <v>52993500</v>
      </c>
      <c r="P34" s="130">
        <f t="shared" si="0"/>
        <v>52993500</v>
      </c>
      <c r="Q34" s="4" t="s">
        <v>31</v>
      </c>
      <c r="R34" s="4" t="s">
        <v>31</v>
      </c>
      <c r="S34" s="4" t="s">
        <v>2780</v>
      </c>
      <c r="T34" s="10">
        <f t="shared" si="1"/>
        <v>4416125</v>
      </c>
      <c r="U34" s="4" t="s">
        <v>411</v>
      </c>
      <c r="V34" s="4">
        <v>1046</v>
      </c>
    </row>
    <row r="35" spans="1:22" s="41" customFormat="1" ht="75" customHeight="1" x14ac:dyDescent="0.25">
      <c r="A35" s="4">
        <v>32</v>
      </c>
      <c r="B35" s="4" t="s">
        <v>794</v>
      </c>
      <c r="C35" s="4" t="s">
        <v>823</v>
      </c>
      <c r="D35" s="4" t="s">
        <v>813</v>
      </c>
      <c r="E35" s="4" t="s">
        <v>845</v>
      </c>
      <c r="F35" s="4" t="s">
        <v>434</v>
      </c>
      <c r="G35" s="111" t="s">
        <v>798</v>
      </c>
      <c r="H35" s="111" t="s">
        <v>799</v>
      </c>
      <c r="I35" s="4">
        <v>70131706</v>
      </c>
      <c r="J35" s="51" t="s">
        <v>846</v>
      </c>
      <c r="K35" s="5">
        <v>42005</v>
      </c>
      <c r="L35" s="4">
        <v>10.5</v>
      </c>
      <c r="M35" s="4" t="s">
        <v>238</v>
      </c>
      <c r="N35" s="4" t="s">
        <v>30</v>
      </c>
      <c r="O35" s="10">
        <v>41962200</v>
      </c>
      <c r="P35" s="130">
        <f t="shared" si="0"/>
        <v>41962200</v>
      </c>
      <c r="Q35" s="4" t="s">
        <v>31</v>
      </c>
      <c r="R35" s="4" t="s">
        <v>31</v>
      </c>
      <c r="S35" s="4" t="s">
        <v>2780</v>
      </c>
      <c r="T35" s="10">
        <f t="shared" si="1"/>
        <v>3496850</v>
      </c>
      <c r="U35" s="4" t="s">
        <v>411</v>
      </c>
      <c r="V35" s="4">
        <v>698</v>
      </c>
    </row>
    <row r="36" spans="1:22" s="41" customFormat="1" ht="75" customHeight="1" x14ac:dyDescent="0.25">
      <c r="A36" s="4">
        <v>33</v>
      </c>
      <c r="B36" s="4" t="s">
        <v>794</v>
      </c>
      <c r="C36" s="4" t="s">
        <v>823</v>
      </c>
      <c r="D36" s="4" t="s">
        <v>813</v>
      </c>
      <c r="E36" s="4" t="s">
        <v>845</v>
      </c>
      <c r="F36" s="4" t="s">
        <v>434</v>
      </c>
      <c r="G36" s="111" t="s">
        <v>798</v>
      </c>
      <c r="H36" s="111" t="s">
        <v>799</v>
      </c>
      <c r="I36" s="4">
        <v>70131706</v>
      </c>
      <c r="J36" s="4" t="s">
        <v>847</v>
      </c>
      <c r="K36" s="5">
        <v>42005</v>
      </c>
      <c r="L36" s="4">
        <v>10.5</v>
      </c>
      <c r="M36" s="4" t="s">
        <v>238</v>
      </c>
      <c r="N36" s="4" t="s">
        <v>30</v>
      </c>
      <c r="O36" s="10">
        <v>36446550</v>
      </c>
      <c r="P36" s="130">
        <f t="shared" si="0"/>
        <v>36446550</v>
      </c>
      <c r="Q36" s="4" t="s">
        <v>31</v>
      </c>
      <c r="R36" s="4" t="s">
        <v>31</v>
      </c>
      <c r="S36" s="4" t="s">
        <v>2780</v>
      </c>
      <c r="T36" s="10">
        <f t="shared" si="1"/>
        <v>3037212.5</v>
      </c>
      <c r="U36" s="4" t="s">
        <v>411</v>
      </c>
      <c r="V36" s="4">
        <v>738</v>
      </c>
    </row>
    <row r="37" spans="1:22" s="41" customFormat="1" ht="75" customHeight="1" x14ac:dyDescent="0.25">
      <c r="A37" s="4">
        <v>34</v>
      </c>
      <c r="B37" s="4" t="s">
        <v>794</v>
      </c>
      <c r="C37" s="4" t="s">
        <v>795</v>
      </c>
      <c r="D37" s="4" t="s">
        <v>796</v>
      </c>
      <c r="E37" s="4" t="s">
        <v>803</v>
      </c>
      <c r="F37" s="4" t="s">
        <v>434</v>
      </c>
      <c r="G37" s="111" t="s">
        <v>798</v>
      </c>
      <c r="H37" s="111" t="s">
        <v>799</v>
      </c>
      <c r="I37" s="4">
        <v>70131706</v>
      </c>
      <c r="J37" s="4" t="s">
        <v>848</v>
      </c>
      <c r="K37" s="5">
        <v>42005</v>
      </c>
      <c r="L37" s="4">
        <v>8</v>
      </c>
      <c r="M37" s="4" t="s">
        <v>238</v>
      </c>
      <c r="N37" s="4" t="s">
        <v>30</v>
      </c>
      <c r="O37" s="10">
        <v>36173600</v>
      </c>
      <c r="P37" s="130">
        <f t="shared" si="0"/>
        <v>36173600</v>
      </c>
      <c r="Q37" s="4" t="s">
        <v>31</v>
      </c>
      <c r="R37" s="4" t="s">
        <v>31</v>
      </c>
      <c r="S37" s="4" t="s">
        <v>2780</v>
      </c>
      <c r="T37" s="10">
        <f t="shared" si="1"/>
        <v>3014466.6666666665</v>
      </c>
      <c r="U37" s="4" t="s">
        <v>411</v>
      </c>
      <c r="V37" s="4">
        <v>1180</v>
      </c>
    </row>
    <row r="38" spans="1:22" s="41" customFormat="1" ht="75" customHeight="1" x14ac:dyDescent="0.25">
      <c r="A38" s="4">
        <v>35</v>
      </c>
      <c r="B38" s="4" t="s">
        <v>794</v>
      </c>
      <c r="C38" s="4" t="s">
        <v>795</v>
      </c>
      <c r="D38" s="4" t="s">
        <v>796</v>
      </c>
      <c r="E38" s="4" t="s">
        <v>803</v>
      </c>
      <c r="F38" s="4" t="s">
        <v>434</v>
      </c>
      <c r="G38" s="111" t="s">
        <v>798</v>
      </c>
      <c r="H38" s="111" t="s">
        <v>799</v>
      </c>
      <c r="I38" s="4">
        <v>70131706</v>
      </c>
      <c r="J38" s="4" t="s">
        <v>849</v>
      </c>
      <c r="K38" s="5">
        <v>42005</v>
      </c>
      <c r="L38" s="4">
        <v>11</v>
      </c>
      <c r="M38" s="4" t="s">
        <v>238</v>
      </c>
      <c r="N38" s="4" t="s">
        <v>30</v>
      </c>
      <c r="O38" s="10">
        <v>55517000</v>
      </c>
      <c r="P38" s="130">
        <f t="shared" si="0"/>
        <v>55517000</v>
      </c>
      <c r="Q38" s="4" t="s">
        <v>31</v>
      </c>
      <c r="R38" s="4" t="s">
        <v>31</v>
      </c>
      <c r="S38" s="4" t="s">
        <v>2780</v>
      </c>
      <c r="T38" s="10">
        <f t="shared" si="1"/>
        <v>4626416.666666667</v>
      </c>
      <c r="U38" s="4" t="s">
        <v>411</v>
      </c>
      <c r="V38" s="4">
        <v>982</v>
      </c>
    </row>
    <row r="39" spans="1:22" s="41" customFormat="1" ht="75" customHeight="1" x14ac:dyDescent="0.25">
      <c r="A39" s="4">
        <v>36</v>
      </c>
      <c r="B39" s="4" t="s">
        <v>794</v>
      </c>
      <c r="C39" s="4" t="s">
        <v>795</v>
      </c>
      <c r="D39" s="4" t="s">
        <v>796</v>
      </c>
      <c r="E39" s="4" t="s">
        <v>803</v>
      </c>
      <c r="F39" s="4" t="s">
        <v>434</v>
      </c>
      <c r="G39" s="111" t="s">
        <v>798</v>
      </c>
      <c r="H39" s="111" t="s">
        <v>799</v>
      </c>
      <c r="I39" s="4">
        <v>70131706</v>
      </c>
      <c r="J39" s="4" t="s">
        <v>850</v>
      </c>
      <c r="K39" s="5">
        <v>42005</v>
      </c>
      <c r="L39" s="4">
        <v>10.5</v>
      </c>
      <c r="M39" s="4" t="s">
        <v>238</v>
      </c>
      <c r="N39" s="4" t="s">
        <v>30</v>
      </c>
      <c r="O39" s="10">
        <v>52993500</v>
      </c>
      <c r="P39" s="130">
        <f t="shared" si="0"/>
        <v>52993500</v>
      </c>
      <c r="Q39" s="4" t="s">
        <v>31</v>
      </c>
      <c r="R39" s="4" t="s">
        <v>31</v>
      </c>
      <c r="S39" s="4" t="s">
        <v>2780</v>
      </c>
      <c r="T39" s="10">
        <f t="shared" si="1"/>
        <v>4416125</v>
      </c>
      <c r="U39" s="4" t="s">
        <v>411</v>
      </c>
      <c r="V39" s="4">
        <v>794</v>
      </c>
    </row>
    <row r="40" spans="1:22" s="41" customFormat="1" ht="75" customHeight="1" x14ac:dyDescent="0.25">
      <c r="A40" s="4">
        <v>37</v>
      </c>
      <c r="B40" s="4" t="s">
        <v>794</v>
      </c>
      <c r="C40" s="4" t="s">
        <v>795</v>
      </c>
      <c r="D40" s="4" t="s">
        <v>796</v>
      </c>
      <c r="E40" s="4" t="s">
        <v>803</v>
      </c>
      <c r="F40" s="4" t="s">
        <v>434</v>
      </c>
      <c r="G40" s="111" t="s">
        <v>798</v>
      </c>
      <c r="H40" s="111" t="s">
        <v>799</v>
      </c>
      <c r="I40" s="4">
        <v>70131706</v>
      </c>
      <c r="J40" s="4" t="s">
        <v>851</v>
      </c>
      <c r="K40" s="5">
        <v>42005</v>
      </c>
      <c r="L40" s="4">
        <v>9.5</v>
      </c>
      <c r="M40" s="4" t="s">
        <v>238</v>
      </c>
      <c r="N40" s="4" t="s">
        <v>30</v>
      </c>
      <c r="O40" s="10">
        <v>52936850</v>
      </c>
      <c r="P40" s="130">
        <f t="shared" si="0"/>
        <v>52936850</v>
      </c>
      <c r="Q40" s="4" t="s">
        <v>31</v>
      </c>
      <c r="R40" s="4" t="s">
        <v>31</v>
      </c>
      <c r="S40" s="4" t="s">
        <v>2780</v>
      </c>
      <c r="T40" s="10">
        <f t="shared" si="1"/>
        <v>4411404.166666667</v>
      </c>
      <c r="U40" s="4" t="s">
        <v>411</v>
      </c>
      <c r="V40" s="4">
        <v>1129</v>
      </c>
    </row>
    <row r="41" spans="1:22" s="41" customFormat="1" ht="75" customHeight="1" x14ac:dyDescent="0.25">
      <c r="A41" s="4">
        <v>38</v>
      </c>
      <c r="B41" s="4" t="s">
        <v>794</v>
      </c>
      <c r="C41" s="4" t="s">
        <v>795</v>
      </c>
      <c r="D41" s="4" t="s">
        <v>796</v>
      </c>
      <c r="E41" s="4" t="s">
        <v>803</v>
      </c>
      <c r="F41" s="4" t="s">
        <v>434</v>
      </c>
      <c r="G41" s="111" t="s">
        <v>798</v>
      </c>
      <c r="H41" s="111" t="s">
        <v>799</v>
      </c>
      <c r="I41" s="4">
        <v>70131706</v>
      </c>
      <c r="J41" s="4" t="s">
        <v>852</v>
      </c>
      <c r="K41" s="5">
        <v>42005</v>
      </c>
      <c r="L41" s="4">
        <v>10.5</v>
      </c>
      <c r="M41" s="4" t="s">
        <v>238</v>
      </c>
      <c r="N41" s="4" t="s">
        <v>30</v>
      </c>
      <c r="O41" s="10">
        <v>100579500</v>
      </c>
      <c r="P41" s="130">
        <f t="shared" si="0"/>
        <v>100579500</v>
      </c>
      <c r="Q41" s="4" t="s">
        <v>31</v>
      </c>
      <c r="R41" s="4" t="s">
        <v>31</v>
      </c>
      <c r="S41" s="4" t="s">
        <v>2780</v>
      </c>
      <c r="T41" s="10">
        <f t="shared" si="1"/>
        <v>8381625</v>
      </c>
      <c r="U41" s="4" t="s">
        <v>411</v>
      </c>
      <c r="V41" s="34">
        <v>542015</v>
      </c>
    </row>
    <row r="42" spans="1:22" s="41" customFormat="1" ht="75" customHeight="1" x14ac:dyDescent="0.25">
      <c r="A42" s="4">
        <v>39</v>
      </c>
      <c r="B42" s="4" t="s">
        <v>794</v>
      </c>
      <c r="C42" s="4" t="s">
        <v>795</v>
      </c>
      <c r="D42" s="4" t="s">
        <v>796</v>
      </c>
      <c r="E42" s="4" t="s">
        <v>803</v>
      </c>
      <c r="F42" s="4" t="s">
        <v>434</v>
      </c>
      <c r="G42" s="111" t="s">
        <v>798</v>
      </c>
      <c r="H42" s="111" t="s">
        <v>799</v>
      </c>
      <c r="I42" s="4">
        <v>70131706</v>
      </c>
      <c r="J42" s="4" t="s">
        <v>185</v>
      </c>
      <c r="K42" s="5">
        <v>42005</v>
      </c>
      <c r="L42" s="4">
        <v>8</v>
      </c>
      <c r="M42" s="4" t="s">
        <v>238</v>
      </c>
      <c r="N42" s="4" t="s">
        <v>30</v>
      </c>
      <c r="O42" s="10">
        <v>14485234</v>
      </c>
      <c r="P42" s="130">
        <f t="shared" si="0"/>
        <v>14485234</v>
      </c>
      <c r="Q42" s="4" t="s">
        <v>31</v>
      </c>
      <c r="R42" s="4" t="s">
        <v>31</v>
      </c>
      <c r="S42" s="4" t="s">
        <v>2780</v>
      </c>
      <c r="T42" s="10">
        <f t="shared" si="1"/>
        <v>1207102.8333333333</v>
      </c>
      <c r="U42" s="4" t="s">
        <v>186</v>
      </c>
      <c r="V42" s="4"/>
    </row>
    <row r="43" spans="1:22" s="41" customFormat="1" ht="75" customHeight="1" x14ac:dyDescent="0.25">
      <c r="A43" s="4">
        <v>40</v>
      </c>
      <c r="B43" s="4" t="s">
        <v>794</v>
      </c>
      <c r="C43" s="4" t="s">
        <v>795</v>
      </c>
      <c r="D43" s="4" t="s">
        <v>796</v>
      </c>
      <c r="E43" s="4" t="s">
        <v>803</v>
      </c>
      <c r="F43" s="4" t="s">
        <v>434</v>
      </c>
      <c r="G43" s="111" t="s">
        <v>798</v>
      </c>
      <c r="H43" s="111" t="s">
        <v>799</v>
      </c>
      <c r="I43" s="4">
        <v>70131706</v>
      </c>
      <c r="J43" s="4" t="s">
        <v>853</v>
      </c>
      <c r="K43" s="5">
        <v>42005</v>
      </c>
      <c r="L43" s="4">
        <v>10.5</v>
      </c>
      <c r="M43" s="4" t="s">
        <v>238</v>
      </c>
      <c r="N43" s="4" t="s">
        <v>30</v>
      </c>
      <c r="O43" s="10">
        <v>78949500</v>
      </c>
      <c r="P43" s="130">
        <f t="shared" si="0"/>
        <v>78949500</v>
      </c>
      <c r="Q43" s="4" t="s">
        <v>31</v>
      </c>
      <c r="R43" s="4" t="s">
        <v>31</v>
      </c>
      <c r="S43" s="4" t="s">
        <v>2780</v>
      </c>
      <c r="T43" s="10">
        <f t="shared" si="1"/>
        <v>6579125</v>
      </c>
      <c r="U43" s="4" t="s">
        <v>411</v>
      </c>
      <c r="V43" s="4">
        <v>986</v>
      </c>
    </row>
    <row r="44" spans="1:22" s="41" customFormat="1" ht="75" customHeight="1" x14ac:dyDescent="0.25">
      <c r="A44" s="4">
        <v>41</v>
      </c>
      <c r="B44" s="4" t="s">
        <v>794</v>
      </c>
      <c r="C44" s="4" t="s">
        <v>795</v>
      </c>
      <c r="D44" s="4" t="s">
        <v>796</v>
      </c>
      <c r="E44" s="4" t="s">
        <v>803</v>
      </c>
      <c r="F44" s="4" t="s">
        <v>434</v>
      </c>
      <c r="G44" s="111" t="s">
        <v>798</v>
      </c>
      <c r="H44" s="111" t="s">
        <v>799</v>
      </c>
      <c r="I44" s="4">
        <v>70131706</v>
      </c>
      <c r="J44" s="4" t="s">
        <v>854</v>
      </c>
      <c r="K44" s="5">
        <v>42005</v>
      </c>
      <c r="L44" s="4">
        <v>9</v>
      </c>
      <c r="M44" s="4" t="s">
        <v>238</v>
      </c>
      <c r="N44" s="4" t="s">
        <v>30</v>
      </c>
      <c r="O44" s="10">
        <v>40695300</v>
      </c>
      <c r="P44" s="130">
        <f t="shared" si="0"/>
        <v>40695300</v>
      </c>
      <c r="Q44" s="4" t="s">
        <v>31</v>
      </c>
      <c r="R44" s="4" t="s">
        <v>31</v>
      </c>
      <c r="S44" s="4" t="s">
        <v>2780</v>
      </c>
      <c r="T44" s="10">
        <f t="shared" si="1"/>
        <v>3391275</v>
      </c>
      <c r="U44" s="4" t="s">
        <v>411</v>
      </c>
      <c r="V44" s="4">
        <v>925</v>
      </c>
    </row>
    <row r="45" spans="1:22" s="41" customFormat="1" ht="75" customHeight="1" x14ac:dyDescent="0.25">
      <c r="A45" s="4">
        <v>42</v>
      </c>
      <c r="B45" s="4" t="s">
        <v>794</v>
      </c>
      <c r="C45" s="4" t="s">
        <v>795</v>
      </c>
      <c r="D45" s="4" t="s">
        <v>796</v>
      </c>
      <c r="E45" s="4" t="s">
        <v>803</v>
      </c>
      <c r="F45" s="4" t="s">
        <v>434</v>
      </c>
      <c r="G45" s="111" t="s">
        <v>798</v>
      </c>
      <c r="H45" s="111" t="s">
        <v>799</v>
      </c>
      <c r="I45" s="4">
        <v>70131706</v>
      </c>
      <c r="J45" s="4" t="s">
        <v>855</v>
      </c>
      <c r="K45" s="5">
        <v>42005</v>
      </c>
      <c r="L45" s="4">
        <v>9</v>
      </c>
      <c r="M45" s="4" t="s">
        <v>238</v>
      </c>
      <c r="N45" s="4" t="s">
        <v>30</v>
      </c>
      <c r="O45" s="10">
        <v>40695300</v>
      </c>
      <c r="P45" s="130">
        <f t="shared" si="0"/>
        <v>40695300</v>
      </c>
      <c r="Q45" s="4" t="s">
        <v>31</v>
      </c>
      <c r="R45" s="4" t="s">
        <v>31</v>
      </c>
      <c r="S45" s="4" t="s">
        <v>2780</v>
      </c>
      <c r="T45" s="10">
        <f t="shared" si="1"/>
        <v>3391275</v>
      </c>
      <c r="U45" s="4" t="s">
        <v>411</v>
      </c>
      <c r="V45" s="4">
        <v>1022</v>
      </c>
    </row>
    <row r="46" spans="1:22" s="41" customFormat="1" ht="75" customHeight="1" x14ac:dyDescent="0.25">
      <c r="A46" s="4">
        <v>43</v>
      </c>
      <c r="B46" s="4" t="s">
        <v>794</v>
      </c>
      <c r="C46" s="4" t="s">
        <v>795</v>
      </c>
      <c r="D46" s="4" t="s">
        <v>796</v>
      </c>
      <c r="E46" s="4" t="s">
        <v>803</v>
      </c>
      <c r="F46" s="4" t="s">
        <v>434</v>
      </c>
      <c r="G46" s="111" t="s">
        <v>798</v>
      </c>
      <c r="H46" s="111" t="s">
        <v>799</v>
      </c>
      <c r="I46" s="4">
        <v>70131706</v>
      </c>
      <c r="J46" s="4" t="s">
        <v>856</v>
      </c>
      <c r="K46" s="5">
        <v>42005</v>
      </c>
      <c r="L46" s="4">
        <v>9</v>
      </c>
      <c r="M46" s="4" t="s">
        <v>238</v>
      </c>
      <c r="N46" s="4" t="s">
        <v>30</v>
      </c>
      <c r="O46" s="10">
        <v>40695300</v>
      </c>
      <c r="P46" s="130">
        <f t="shared" si="0"/>
        <v>40695300</v>
      </c>
      <c r="Q46" s="4" t="s">
        <v>31</v>
      </c>
      <c r="R46" s="4" t="s">
        <v>31</v>
      </c>
      <c r="S46" s="4" t="s">
        <v>2780</v>
      </c>
      <c r="T46" s="10">
        <f t="shared" si="1"/>
        <v>3391275</v>
      </c>
      <c r="U46" s="4" t="s">
        <v>411</v>
      </c>
      <c r="V46" s="4">
        <v>936</v>
      </c>
    </row>
    <row r="47" spans="1:22" s="41" customFormat="1" ht="75" customHeight="1" x14ac:dyDescent="0.25">
      <c r="A47" s="4">
        <v>44</v>
      </c>
      <c r="B47" s="4" t="s">
        <v>794</v>
      </c>
      <c r="C47" s="4" t="s">
        <v>795</v>
      </c>
      <c r="D47" s="4" t="s">
        <v>796</v>
      </c>
      <c r="E47" s="4" t="s">
        <v>803</v>
      </c>
      <c r="F47" s="4" t="s">
        <v>412</v>
      </c>
      <c r="G47" s="111" t="s">
        <v>857</v>
      </c>
      <c r="H47" s="111" t="s">
        <v>858</v>
      </c>
      <c r="I47" s="4">
        <v>70131706</v>
      </c>
      <c r="J47" s="4" t="s">
        <v>859</v>
      </c>
      <c r="K47" s="5">
        <v>42125</v>
      </c>
      <c r="L47" s="4">
        <v>0</v>
      </c>
      <c r="M47" s="4" t="s">
        <v>74</v>
      </c>
      <c r="N47" s="4" t="s">
        <v>30</v>
      </c>
      <c r="O47" s="10">
        <v>128788000</v>
      </c>
      <c r="P47" s="130">
        <f t="shared" si="0"/>
        <v>128788000</v>
      </c>
      <c r="Q47" s="4" t="s">
        <v>31</v>
      </c>
      <c r="R47" s="4" t="s">
        <v>31</v>
      </c>
      <c r="S47" s="4" t="s">
        <v>2780</v>
      </c>
      <c r="T47" s="10">
        <f t="shared" si="1"/>
        <v>10732333.333333334</v>
      </c>
      <c r="U47" s="4" t="s">
        <v>411</v>
      </c>
      <c r="V47" s="4">
        <v>1162</v>
      </c>
    </row>
    <row r="48" spans="1:22" s="41" customFormat="1" ht="75" customHeight="1" x14ac:dyDescent="0.25">
      <c r="A48" s="4">
        <v>44</v>
      </c>
      <c r="B48" s="4" t="s">
        <v>794</v>
      </c>
      <c r="C48" s="4" t="s">
        <v>860</v>
      </c>
      <c r="D48" s="4" t="s">
        <v>861</v>
      </c>
      <c r="E48" s="129" t="s">
        <v>862</v>
      </c>
      <c r="F48" s="4" t="s">
        <v>412</v>
      </c>
      <c r="G48" s="111" t="s">
        <v>857</v>
      </c>
      <c r="H48" s="111" t="s">
        <v>858</v>
      </c>
      <c r="I48" s="4">
        <v>70131706</v>
      </c>
      <c r="J48" s="4" t="s">
        <v>859</v>
      </c>
      <c r="K48" s="5">
        <v>42125</v>
      </c>
      <c r="L48" s="4">
        <v>9</v>
      </c>
      <c r="M48" s="4" t="s">
        <v>74</v>
      </c>
      <c r="N48" s="4" t="s">
        <v>30</v>
      </c>
      <c r="O48" s="10">
        <v>64394000</v>
      </c>
      <c r="P48" s="130">
        <f t="shared" si="0"/>
        <v>64394000</v>
      </c>
      <c r="Q48" s="4" t="s">
        <v>31</v>
      </c>
      <c r="R48" s="4" t="s">
        <v>31</v>
      </c>
      <c r="S48" s="4" t="s">
        <v>2780</v>
      </c>
      <c r="T48" s="10">
        <f t="shared" si="1"/>
        <v>5366166.666666667</v>
      </c>
      <c r="U48" s="4" t="s">
        <v>411</v>
      </c>
      <c r="V48" s="4">
        <v>1162</v>
      </c>
    </row>
    <row r="49" spans="1:22" s="41" customFormat="1" ht="75" customHeight="1" x14ac:dyDescent="0.25">
      <c r="A49" s="4">
        <v>44</v>
      </c>
      <c r="B49" s="4" t="s">
        <v>863</v>
      </c>
      <c r="C49" s="4" t="s">
        <v>864</v>
      </c>
      <c r="D49" s="4" t="s">
        <v>796</v>
      </c>
      <c r="E49" s="4" t="s">
        <v>865</v>
      </c>
      <c r="F49" s="4" t="s">
        <v>412</v>
      </c>
      <c r="G49" s="111" t="s">
        <v>857</v>
      </c>
      <c r="H49" s="111" t="s">
        <v>858</v>
      </c>
      <c r="I49" s="4">
        <v>70131706</v>
      </c>
      <c r="J49" s="4" t="s">
        <v>859</v>
      </c>
      <c r="K49" s="5">
        <v>42125</v>
      </c>
      <c r="L49" s="4">
        <v>9</v>
      </c>
      <c r="M49" s="4" t="s">
        <v>74</v>
      </c>
      <c r="N49" s="4" t="s">
        <v>30</v>
      </c>
      <c r="O49" s="10">
        <v>64394000</v>
      </c>
      <c r="P49" s="130">
        <f t="shared" si="0"/>
        <v>64394000</v>
      </c>
      <c r="Q49" s="4" t="s">
        <v>31</v>
      </c>
      <c r="R49" s="4" t="s">
        <v>31</v>
      </c>
      <c r="S49" s="4" t="s">
        <v>2780</v>
      </c>
      <c r="T49" s="10">
        <f t="shared" si="1"/>
        <v>5366166.666666667</v>
      </c>
      <c r="U49" s="4" t="s">
        <v>411</v>
      </c>
      <c r="V49" s="4">
        <v>1162</v>
      </c>
    </row>
    <row r="50" spans="1:22" s="41" customFormat="1" ht="75" customHeight="1" x14ac:dyDescent="0.25">
      <c r="A50" s="4">
        <v>44</v>
      </c>
      <c r="B50" s="4" t="s">
        <v>863</v>
      </c>
      <c r="C50" s="4" t="s">
        <v>864</v>
      </c>
      <c r="D50" s="129" t="s">
        <v>813</v>
      </c>
      <c r="E50" s="4" t="s">
        <v>866</v>
      </c>
      <c r="F50" s="4" t="s">
        <v>412</v>
      </c>
      <c r="G50" s="111" t="s">
        <v>857</v>
      </c>
      <c r="H50" s="111" t="s">
        <v>858</v>
      </c>
      <c r="I50" s="4">
        <v>70131706</v>
      </c>
      <c r="J50" s="4" t="s">
        <v>859</v>
      </c>
      <c r="K50" s="5">
        <v>42125</v>
      </c>
      <c r="L50" s="4">
        <v>9</v>
      </c>
      <c r="M50" s="4" t="s">
        <v>74</v>
      </c>
      <c r="N50" s="4" t="s">
        <v>30</v>
      </c>
      <c r="O50" s="10">
        <v>64394000</v>
      </c>
      <c r="P50" s="130">
        <f t="shared" si="0"/>
        <v>64394000</v>
      </c>
      <c r="Q50" s="4" t="s">
        <v>31</v>
      </c>
      <c r="R50" s="4" t="s">
        <v>31</v>
      </c>
      <c r="S50" s="4" t="s">
        <v>2780</v>
      </c>
      <c r="T50" s="10">
        <f t="shared" si="1"/>
        <v>5366166.666666667</v>
      </c>
      <c r="U50" s="4" t="s">
        <v>411</v>
      </c>
      <c r="V50" s="4">
        <v>1162</v>
      </c>
    </row>
    <row r="51" spans="1:22" s="41" customFormat="1" ht="75" customHeight="1" x14ac:dyDescent="0.25">
      <c r="A51" s="4">
        <v>44</v>
      </c>
      <c r="B51" s="4" t="s">
        <v>863</v>
      </c>
      <c r="C51" s="4" t="s">
        <v>864</v>
      </c>
      <c r="D51" s="129" t="s">
        <v>813</v>
      </c>
      <c r="E51" s="4" t="s">
        <v>867</v>
      </c>
      <c r="F51" s="4" t="s">
        <v>412</v>
      </c>
      <c r="G51" s="111" t="s">
        <v>857</v>
      </c>
      <c r="H51" s="111" t="s">
        <v>858</v>
      </c>
      <c r="I51" s="4">
        <v>70131706</v>
      </c>
      <c r="J51" s="4" t="s">
        <v>859</v>
      </c>
      <c r="K51" s="5">
        <v>42125</v>
      </c>
      <c r="L51" s="4">
        <v>9</v>
      </c>
      <c r="M51" s="4" t="s">
        <v>74</v>
      </c>
      <c r="N51" s="4" t="s">
        <v>30</v>
      </c>
      <c r="O51" s="10">
        <v>96298150</v>
      </c>
      <c r="P51" s="130">
        <f t="shared" si="0"/>
        <v>96298150</v>
      </c>
      <c r="Q51" s="4" t="s">
        <v>31</v>
      </c>
      <c r="R51" s="4" t="s">
        <v>31</v>
      </c>
      <c r="S51" s="4" t="s">
        <v>2780</v>
      </c>
      <c r="T51" s="10">
        <f t="shared" si="1"/>
        <v>8024845.833333333</v>
      </c>
      <c r="U51" s="4" t="s">
        <v>411</v>
      </c>
      <c r="V51" s="4">
        <v>1162</v>
      </c>
    </row>
    <row r="52" spans="1:22" s="41" customFormat="1" ht="75" customHeight="1" x14ac:dyDescent="0.25">
      <c r="A52" s="4">
        <v>44</v>
      </c>
      <c r="B52" s="4" t="s">
        <v>868</v>
      </c>
      <c r="C52" s="4" t="s">
        <v>869</v>
      </c>
      <c r="D52" s="4" t="s">
        <v>861</v>
      </c>
      <c r="E52" s="4" t="s">
        <v>870</v>
      </c>
      <c r="F52" s="4" t="s">
        <v>412</v>
      </c>
      <c r="G52" s="111" t="s">
        <v>857</v>
      </c>
      <c r="H52" s="111" t="s">
        <v>858</v>
      </c>
      <c r="I52" s="4">
        <v>70131706</v>
      </c>
      <c r="J52" s="4" t="s">
        <v>859</v>
      </c>
      <c r="K52" s="5">
        <v>42125</v>
      </c>
      <c r="L52" s="4">
        <v>9</v>
      </c>
      <c r="M52" s="4" t="s">
        <v>74</v>
      </c>
      <c r="N52" s="4" t="s">
        <v>30</v>
      </c>
      <c r="O52" s="10">
        <v>151800000</v>
      </c>
      <c r="P52" s="130">
        <f t="shared" si="0"/>
        <v>151800000</v>
      </c>
      <c r="Q52" s="4" t="s">
        <v>31</v>
      </c>
      <c r="R52" s="4" t="s">
        <v>31</v>
      </c>
      <c r="S52" s="4" t="s">
        <v>2780</v>
      </c>
      <c r="T52" s="10">
        <f t="shared" si="1"/>
        <v>12650000</v>
      </c>
      <c r="U52" s="4" t="s">
        <v>411</v>
      </c>
      <c r="V52" s="4">
        <v>1162</v>
      </c>
    </row>
    <row r="53" spans="1:22" s="41" customFormat="1" ht="75" customHeight="1" x14ac:dyDescent="0.25">
      <c r="A53" s="4">
        <v>45</v>
      </c>
      <c r="B53" s="4" t="s">
        <v>794</v>
      </c>
      <c r="C53" s="4" t="s">
        <v>871</v>
      </c>
      <c r="D53" s="4" t="s">
        <v>796</v>
      </c>
      <c r="E53" s="129" t="s">
        <v>872</v>
      </c>
      <c r="F53" s="4" t="s">
        <v>434</v>
      </c>
      <c r="G53" s="111" t="s">
        <v>798</v>
      </c>
      <c r="H53" s="111" t="s">
        <v>799</v>
      </c>
      <c r="I53" s="4">
        <v>70131706</v>
      </c>
      <c r="J53" s="4" t="s">
        <v>873</v>
      </c>
      <c r="K53" s="5">
        <v>42005</v>
      </c>
      <c r="L53" s="4">
        <v>10.5</v>
      </c>
      <c r="M53" s="4" t="s">
        <v>238</v>
      </c>
      <c r="N53" s="4" t="s">
        <v>30</v>
      </c>
      <c r="O53" s="10">
        <v>52993500</v>
      </c>
      <c r="P53" s="130">
        <f t="shared" si="0"/>
        <v>52993500</v>
      </c>
      <c r="Q53" s="4" t="s">
        <v>31</v>
      </c>
      <c r="R53" s="4" t="s">
        <v>31</v>
      </c>
      <c r="S53" s="4" t="s">
        <v>2780</v>
      </c>
      <c r="T53" s="10">
        <f t="shared" si="1"/>
        <v>4416125</v>
      </c>
      <c r="U53" s="4" t="s">
        <v>411</v>
      </c>
      <c r="V53" s="4">
        <v>1019</v>
      </c>
    </row>
    <row r="54" spans="1:22" s="41" customFormat="1" ht="75" customHeight="1" x14ac:dyDescent="0.25">
      <c r="A54" s="4">
        <v>46</v>
      </c>
      <c r="B54" s="4" t="s">
        <v>794</v>
      </c>
      <c r="C54" s="4" t="s">
        <v>871</v>
      </c>
      <c r="D54" s="4" t="s">
        <v>796</v>
      </c>
      <c r="E54" s="129" t="s">
        <v>872</v>
      </c>
      <c r="F54" s="4" t="s">
        <v>434</v>
      </c>
      <c r="G54" s="111" t="s">
        <v>798</v>
      </c>
      <c r="H54" s="111" t="s">
        <v>799</v>
      </c>
      <c r="I54" s="4">
        <v>70131706</v>
      </c>
      <c r="J54" s="4" t="s">
        <v>874</v>
      </c>
      <c r="K54" s="5">
        <v>42005</v>
      </c>
      <c r="L54" s="4">
        <v>8</v>
      </c>
      <c r="M54" s="4" t="s">
        <v>238</v>
      </c>
      <c r="N54" s="4" t="s">
        <v>30</v>
      </c>
      <c r="O54" s="10">
        <v>40376000</v>
      </c>
      <c r="P54" s="130">
        <f t="shared" si="0"/>
        <v>40376000</v>
      </c>
      <c r="Q54" s="4" t="s">
        <v>31</v>
      </c>
      <c r="R54" s="4" t="s">
        <v>31</v>
      </c>
      <c r="S54" s="4" t="s">
        <v>2780</v>
      </c>
      <c r="T54" s="10">
        <f t="shared" si="1"/>
        <v>3364666.6666666665</v>
      </c>
      <c r="U54" s="4" t="s">
        <v>411</v>
      </c>
      <c r="V54" s="4">
        <v>1234</v>
      </c>
    </row>
    <row r="55" spans="1:22" s="41" customFormat="1" ht="75" customHeight="1" x14ac:dyDescent="0.25">
      <c r="A55" s="4">
        <v>47</v>
      </c>
      <c r="B55" s="4" t="s">
        <v>794</v>
      </c>
      <c r="C55" s="4" t="s">
        <v>795</v>
      </c>
      <c r="D55" s="4" t="s">
        <v>796</v>
      </c>
      <c r="E55" s="4" t="s">
        <v>803</v>
      </c>
      <c r="F55" s="4" t="s">
        <v>434</v>
      </c>
      <c r="G55" s="111" t="s">
        <v>798</v>
      </c>
      <c r="H55" s="111" t="s">
        <v>799</v>
      </c>
      <c r="I55" s="4">
        <v>70131706</v>
      </c>
      <c r="J55" s="4" t="s">
        <v>875</v>
      </c>
      <c r="K55" s="5">
        <v>42005</v>
      </c>
      <c r="L55" s="4">
        <v>9</v>
      </c>
      <c r="M55" s="4" t="s">
        <v>238</v>
      </c>
      <c r="N55" s="4" t="s">
        <v>30</v>
      </c>
      <c r="O55" s="10">
        <v>45423000</v>
      </c>
      <c r="P55" s="130">
        <f t="shared" si="0"/>
        <v>45423000</v>
      </c>
      <c r="Q55" s="4" t="s">
        <v>31</v>
      </c>
      <c r="R55" s="4" t="s">
        <v>31</v>
      </c>
      <c r="S55" s="4" t="s">
        <v>2780</v>
      </c>
      <c r="T55" s="10">
        <f t="shared" si="1"/>
        <v>3785250</v>
      </c>
      <c r="U55" s="4" t="s">
        <v>411</v>
      </c>
      <c r="V55" s="4">
        <v>1173</v>
      </c>
    </row>
    <row r="56" spans="1:22" s="41" customFormat="1" ht="75" customHeight="1" x14ac:dyDescent="0.25">
      <c r="A56" s="4">
        <v>48</v>
      </c>
      <c r="B56" s="4" t="s">
        <v>794</v>
      </c>
      <c r="C56" s="4" t="s">
        <v>871</v>
      </c>
      <c r="D56" s="4" t="s">
        <v>796</v>
      </c>
      <c r="E56" s="129" t="s">
        <v>872</v>
      </c>
      <c r="F56" s="4" t="s">
        <v>434</v>
      </c>
      <c r="G56" s="111" t="s">
        <v>798</v>
      </c>
      <c r="H56" s="111" t="s">
        <v>799</v>
      </c>
      <c r="I56" s="4">
        <v>70131706</v>
      </c>
      <c r="J56" s="4" t="s">
        <v>876</v>
      </c>
      <c r="K56" s="5">
        <v>42005</v>
      </c>
      <c r="L56" s="4">
        <v>7</v>
      </c>
      <c r="M56" s="4" t="s">
        <v>238</v>
      </c>
      <c r="N56" s="4" t="s">
        <v>30</v>
      </c>
      <c r="O56" s="10">
        <v>24297700</v>
      </c>
      <c r="P56" s="130">
        <f t="shared" si="0"/>
        <v>24297700</v>
      </c>
      <c r="Q56" s="4" t="s">
        <v>31</v>
      </c>
      <c r="R56" s="4" t="s">
        <v>31</v>
      </c>
      <c r="S56" s="4" t="s">
        <v>2780</v>
      </c>
      <c r="T56" s="10">
        <f t="shared" si="1"/>
        <v>2024808.3333333333</v>
      </c>
      <c r="U56" s="4" t="s">
        <v>411</v>
      </c>
      <c r="V56" s="4">
        <v>1195</v>
      </c>
    </row>
    <row r="57" spans="1:22" s="41" customFormat="1" ht="75" customHeight="1" x14ac:dyDescent="0.25">
      <c r="A57" s="4">
        <v>93</v>
      </c>
      <c r="B57" s="4" t="s">
        <v>794</v>
      </c>
      <c r="C57" s="4" t="s">
        <v>823</v>
      </c>
      <c r="D57" s="4" t="s">
        <v>813</v>
      </c>
      <c r="E57" s="129" t="s">
        <v>824</v>
      </c>
      <c r="F57" s="4" t="s">
        <v>412</v>
      </c>
      <c r="G57" s="111" t="s">
        <v>305</v>
      </c>
      <c r="H57" s="111" t="s">
        <v>877</v>
      </c>
      <c r="I57" s="4">
        <v>70131706</v>
      </c>
      <c r="J57" s="4" t="s">
        <v>878</v>
      </c>
      <c r="K57" s="5">
        <v>42095</v>
      </c>
      <c r="L57" s="4">
        <v>1.5</v>
      </c>
      <c r="M57" s="4" t="s">
        <v>74</v>
      </c>
      <c r="N57" s="4" t="s">
        <v>30</v>
      </c>
      <c r="O57" s="10">
        <v>0</v>
      </c>
      <c r="P57" s="130">
        <f t="shared" si="0"/>
        <v>0</v>
      </c>
      <c r="Q57" s="4" t="s">
        <v>31</v>
      </c>
      <c r="R57" s="4" t="s">
        <v>31</v>
      </c>
      <c r="S57" s="4" t="s">
        <v>2780</v>
      </c>
      <c r="T57" s="10">
        <f t="shared" si="1"/>
        <v>0</v>
      </c>
      <c r="U57" s="4" t="s">
        <v>186</v>
      </c>
      <c r="V57" s="4"/>
    </row>
    <row r="58" spans="1:22" s="41" customFormat="1" ht="75" customHeight="1" x14ac:dyDescent="0.25">
      <c r="A58" s="4">
        <v>50</v>
      </c>
      <c r="B58" s="4" t="s">
        <v>794</v>
      </c>
      <c r="C58" s="4" t="s">
        <v>795</v>
      </c>
      <c r="D58" s="4" t="s">
        <v>796</v>
      </c>
      <c r="E58" s="4" t="s">
        <v>803</v>
      </c>
      <c r="F58" s="4" t="s">
        <v>434</v>
      </c>
      <c r="G58" s="111" t="s">
        <v>798</v>
      </c>
      <c r="H58" s="111" t="s">
        <v>799</v>
      </c>
      <c r="I58" s="4">
        <v>70131706</v>
      </c>
      <c r="J58" s="111" t="s">
        <v>879</v>
      </c>
      <c r="K58" s="5">
        <v>42005</v>
      </c>
      <c r="L58" s="4">
        <v>10.5</v>
      </c>
      <c r="M58" s="4" t="s">
        <v>238</v>
      </c>
      <c r="N58" s="4" t="s">
        <v>30</v>
      </c>
      <c r="O58" s="10">
        <v>41962200</v>
      </c>
      <c r="P58" s="130">
        <f t="shared" si="0"/>
        <v>41962200</v>
      </c>
      <c r="Q58" s="4" t="s">
        <v>31</v>
      </c>
      <c r="R58" s="4" t="s">
        <v>31</v>
      </c>
      <c r="S58" s="4" t="s">
        <v>2780</v>
      </c>
      <c r="T58" s="10">
        <f t="shared" si="1"/>
        <v>3496850</v>
      </c>
      <c r="U58" s="4" t="s">
        <v>411</v>
      </c>
      <c r="V58" s="4">
        <v>805</v>
      </c>
    </row>
    <row r="59" spans="1:22" s="41" customFormat="1" ht="75" customHeight="1" x14ac:dyDescent="0.25">
      <c r="A59" s="4">
        <v>51</v>
      </c>
      <c r="B59" s="4" t="s">
        <v>794</v>
      </c>
      <c r="C59" s="4" t="s">
        <v>823</v>
      </c>
      <c r="D59" s="129" t="s">
        <v>813</v>
      </c>
      <c r="E59" s="4" t="s">
        <v>824</v>
      </c>
      <c r="F59" s="4" t="s">
        <v>434</v>
      </c>
      <c r="G59" s="111" t="s">
        <v>798</v>
      </c>
      <c r="H59" s="111" t="s">
        <v>799</v>
      </c>
      <c r="I59" s="4">
        <v>70131706</v>
      </c>
      <c r="J59" s="111" t="s">
        <v>880</v>
      </c>
      <c r="K59" s="5">
        <v>42005</v>
      </c>
      <c r="L59" s="4">
        <v>10.5</v>
      </c>
      <c r="M59" s="4" t="s">
        <v>238</v>
      </c>
      <c r="N59" s="4" t="s">
        <v>30</v>
      </c>
      <c r="O59" s="10">
        <v>24766350</v>
      </c>
      <c r="P59" s="130">
        <f t="shared" si="0"/>
        <v>24766350</v>
      </c>
      <c r="Q59" s="4" t="s">
        <v>31</v>
      </c>
      <c r="R59" s="4" t="s">
        <v>31</v>
      </c>
      <c r="S59" s="4" t="s">
        <v>2780</v>
      </c>
      <c r="T59" s="10">
        <f t="shared" si="1"/>
        <v>2063862.5</v>
      </c>
      <c r="U59" s="4" t="s">
        <v>411</v>
      </c>
      <c r="V59" s="4">
        <v>1068</v>
      </c>
    </row>
    <row r="60" spans="1:22" s="41" customFormat="1" ht="75" customHeight="1" x14ac:dyDescent="0.25">
      <c r="A60" s="4">
        <v>52</v>
      </c>
      <c r="B60" s="4" t="s">
        <v>794</v>
      </c>
      <c r="C60" s="4" t="s">
        <v>823</v>
      </c>
      <c r="D60" s="129" t="s">
        <v>813</v>
      </c>
      <c r="E60" s="129" t="s">
        <v>824</v>
      </c>
      <c r="F60" s="4" t="s">
        <v>434</v>
      </c>
      <c r="G60" s="111" t="s">
        <v>798</v>
      </c>
      <c r="H60" s="111" t="s">
        <v>799</v>
      </c>
      <c r="I60" s="4">
        <v>70131706</v>
      </c>
      <c r="J60" s="4" t="s">
        <v>881</v>
      </c>
      <c r="K60" s="5">
        <v>42005</v>
      </c>
      <c r="L60" s="4">
        <v>10.5</v>
      </c>
      <c r="M60" s="4" t="s">
        <v>238</v>
      </c>
      <c r="N60" s="4" t="s">
        <v>30</v>
      </c>
      <c r="O60" s="10">
        <v>22819650</v>
      </c>
      <c r="P60" s="130">
        <f t="shared" si="0"/>
        <v>22819650</v>
      </c>
      <c r="Q60" s="4" t="s">
        <v>31</v>
      </c>
      <c r="R60" s="4" t="s">
        <v>31</v>
      </c>
      <c r="S60" s="4" t="s">
        <v>2780</v>
      </c>
      <c r="T60" s="10">
        <f t="shared" si="1"/>
        <v>1901637.5</v>
      </c>
      <c r="U60" s="4" t="s">
        <v>411</v>
      </c>
      <c r="V60" s="4">
        <v>976</v>
      </c>
    </row>
    <row r="61" spans="1:22" s="41" customFormat="1" ht="75" customHeight="1" x14ac:dyDescent="0.25">
      <c r="A61" s="4">
        <v>53</v>
      </c>
      <c r="B61" s="4" t="s">
        <v>794</v>
      </c>
      <c r="C61" s="4" t="s">
        <v>823</v>
      </c>
      <c r="D61" s="129" t="s">
        <v>813</v>
      </c>
      <c r="E61" s="129" t="s">
        <v>824</v>
      </c>
      <c r="F61" s="4" t="s">
        <v>434</v>
      </c>
      <c r="G61" s="111" t="s">
        <v>798</v>
      </c>
      <c r="H61" s="111" t="s">
        <v>799</v>
      </c>
      <c r="I61" s="4">
        <v>70131706</v>
      </c>
      <c r="J61" s="111" t="s">
        <v>882</v>
      </c>
      <c r="K61" s="5">
        <v>42005</v>
      </c>
      <c r="L61" s="4">
        <v>10.5</v>
      </c>
      <c r="M61" s="4" t="s">
        <v>238</v>
      </c>
      <c r="N61" s="4" t="s">
        <v>30</v>
      </c>
      <c r="O61" s="10">
        <v>17952900</v>
      </c>
      <c r="P61" s="130">
        <f t="shared" si="0"/>
        <v>17952900</v>
      </c>
      <c r="Q61" s="4" t="s">
        <v>31</v>
      </c>
      <c r="R61" s="4" t="s">
        <v>31</v>
      </c>
      <c r="S61" s="4" t="s">
        <v>2780</v>
      </c>
      <c r="T61" s="10">
        <f t="shared" si="1"/>
        <v>1496075</v>
      </c>
      <c r="U61" s="4" t="s">
        <v>411</v>
      </c>
      <c r="V61" s="4">
        <v>958</v>
      </c>
    </row>
    <row r="62" spans="1:22" s="41" customFormat="1" ht="75" customHeight="1" x14ac:dyDescent="0.25">
      <c r="A62" s="4">
        <v>54</v>
      </c>
      <c r="B62" s="4" t="s">
        <v>794</v>
      </c>
      <c r="C62" s="4" t="s">
        <v>823</v>
      </c>
      <c r="D62" s="129" t="s">
        <v>813</v>
      </c>
      <c r="E62" s="129" t="s">
        <v>824</v>
      </c>
      <c r="F62" s="4" t="s">
        <v>434</v>
      </c>
      <c r="G62" s="111" t="s">
        <v>798</v>
      </c>
      <c r="H62" s="111" t="s">
        <v>799</v>
      </c>
      <c r="I62" s="4">
        <v>70131706</v>
      </c>
      <c r="J62" s="111" t="s">
        <v>883</v>
      </c>
      <c r="K62" s="5">
        <v>42005</v>
      </c>
      <c r="L62" s="4">
        <v>10.5</v>
      </c>
      <c r="M62" s="4" t="s">
        <v>238</v>
      </c>
      <c r="N62" s="4" t="s">
        <v>30</v>
      </c>
      <c r="O62" s="10">
        <v>16655100</v>
      </c>
      <c r="P62" s="130">
        <f t="shared" si="0"/>
        <v>16655100</v>
      </c>
      <c r="Q62" s="4" t="s">
        <v>31</v>
      </c>
      <c r="R62" s="4" t="s">
        <v>31</v>
      </c>
      <c r="S62" s="4" t="s">
        <v>2780</v>
      </c>
      <c r="T62" s="10">
        <f t="shared" si="1"/>
        <v>1387925</v>
      </c>
      <c r="U62" s="4" t="s">
        <v>411</v>
      </c>
      <c r="V62" s="4">
        <v>934</v>
      </c>
    </row>
    <row r="63" spans="1:22" s="41" customFormat="1" ht="75" customHeight="1" x14ac:dyDescent="0.25">
      <c r="A63" s="4">
        <v>55</v>
      </c>
      <c r="B63" s="4" t="s">
        <v>794</v>
      </c>
      <c r="C63" s="4" t="s">
        <v>823</v>
      </c>
      <c r="D63" s="129" t="s">
        <v>813</v>
      </c>
      <c r="E63" s="129" t="s">
        <v>824</v>
      </c>
      <c r="F63" s="4" t="s">
        <v>434</v>
      </c>
      <c r="G63" s="111" t="s">
        <v>798</v>
      </c>
      <c r="H63" s="111" t="s">
        <v>799</v>
      </c>
      <c r="I63" s="4">
        <v>70131706</v>
      </c>
      <c r="J63" s="111" t="s">
        <v>884</v>
      </c>
      <c r="K63" s="5">
        <v>42005</v>
      </c>
      <c r="L63" s="4">
        <v>10.5</v>
      </c>
      <c r="M63" s="4" t="s">
        <v>238</v>
      </c>
      <c r="N63" s="4" t="s">
        <v>30</v>
      </c>
      <c r="O63" s="10">
        <v>16655100</v>
      </c>
      <c r="P63" s="130">
        <f t="shared" si="0"/>
        <v>16655100</v>
      </c>
      <c r="Q63" s="4" t="s">
        <v>31</v>
      </c>
      <c r="R63" s="4" t="s">
        <v>31</v>
      </c>
      <c r="S63" s="4" t="s">
        <v>2780</v>
      </c>
      <c r="T63" s="10">
        <f t="shared" si="1"/>
        <v>1387925</v>
      </c>
      <c r="U63" s="4" t="s">
        <v>411</v>
      </c>
      <c r="V63" s="4">
        <v>839</v>
      </c>
    </row>
    <row r="64" spans="1:22" s="41" customFormat="1" ht="75" customHeight="1" x14ac:dyDescent="0.25">
      <c r="A64" s="4">
        <v>56</v>
      </c>
      <c r="B64" s="4" t="s">
        <v>794</v>
      </c>
      <c r="C64" s="4" t="s">
        <v>823</v>
      </c>
      <c r="D64" s="129" t="s">
        <v>813</v>
      </c>
      <c r="E64" s="129" t="s">
        <v>824</v>
      </c>
      <c r="F64" s="4" t="s">
        <v>434</v>
      </c>
      <c r="G64" s="111" t="s">
        <v>798</v>
      </c>
      <c r="H64" s="111" t="s">
        <v>799</v>
      </c>
      <c r="I64" s="4">
        <v>70131706</v>
      </c>
      <c r="J64" s="111" t="s">
        <v>885</v>
      </c>
      <c r="K64" s="5">
        <v>42005</v>
      </c>
      <c r="L64" s="4">
        <v>10.5</v>
      </c>
      <c r="M64" s="4" t="s">
        <v>238</v>
      </c>
      <c r="N64" s="4" t="s">
        <v>30</v>
      </c>
      <c r="O64" s="10">
        <v>16655100</v>
      </c>
      <c r="P64" s="130">
        <f t="shared" si="0"/>
        <v>16655100</v>
      </c>
      <c r="Q64" s="4" t="s">
        <v>31</v>
      </c>
      <c r="R64" s="4" t="s">
        <v>31</v>
      </c>
      <c r="S64" s="4" t="s">
        <v>2780</v>
      </c>
      <c r="T64" s="10">
        <f t="shared" si="1"/>
        <v>1387925</v>
      </c>
      <c r="U64" s="4" t="s">
        <v>411</v>
      </c>
      <c r="V64" s="4">
        <v>841</v>
      </c>
    </row>
    <row r="65" spans="1:22" s="41" customFormat="1" ht="75" customHeight="1" x14ac:dyDescent="0.25">
      <c r="A65" s="4">
        <v>57</v>
      </c>
      <c r="B65" s="4" t="s">
        <v>794</v>
      </c>
      <c r="C65" s="4" t="s">
        <v>823</v>
      </c>
      <c r="D65" s="129" t="s">
        <v>813</v>
      </c>
      <c r="E65" s="129" t="s">
        <v>824</v>
      </c>
      <c r="F65" s="4" t="s">
        <v>434</v>
      </c>
      <c r="G65" s="111" t="s">
        <v>798</v>
      </c>
      <c r="H65" s="111" t="s">
        <v>799</v>
      </c>
      <c r="I65" s="4">
        <v>70131706</v>
      </c>
      <c r="J65" s="111" t="s">
        <v>886</v>
      </c>
      <c r="K65" s="5">
        <v>42005</v>
      </c>
      <c r="L65" s="4">
        <v>10.5</v>
      </c>
      <c r="M65" s="4" t="s">
        <v>238</v>
      </c>
      <c r="N65" s="4" t="s">
        <v>30</v>
      </c>
      <c r="O65" s="10">
        <v>16655100</v>
      </c>
      <c r="P65" s="130">
        <f t="shared" si="0"/>
        <v>16655100</v>
      </c>
      <c r="Q65" s="4" t="s">
        <v>31</v>
      </c>
      <c r="R65" s="4" t="s">
        <v>31</v>
      </c>
      <c r="S65" s="4" t="s">
        <v>2780</v>
      </c>
      <c r="T65" s="10">
        <f t="shared" si="1"/>
        <v>1387925</v>
      </c>
      <c r="U65" s="4" t="s">
        <v>411</v>
      </c>
      <c r="V65" s="4">
        <v>843</v>
      </c>
    </row>
    <row r="66" spans="1:22" s="41" customFormat="1" ht="75" customHeight="1" x14ac:dyDescent="0.25">
      <c r="A66" s="4">
        <v>58</v>
      </c>
      <c r="B66" s="4" t="s">
        <v>794</v>
      </c>
      <c r="C66" s="4" t="s">
        <v>823</v>
      </c>
      <c r="D66" s="129" t="s">
        <v>813</v>
      </c>
      <c r="E66" s="129" t="s">
        <v>824</v>
      </c>
      <c r="F66" s="4" t="s">
        <v>434</v>
      </c>
      <c r="G66" s="111" t="s">
        <v>798</v>
      </c>
      <c r="H66" s="111" t="s">
        <v>799</v>
      </c>
      <c r="I66" s="4">
        <v>70131706</v>
      </c>
      <c r="J66" s="111" t="s">
        <v>886</v>
      </c>
      <c r="K66" s="5">
        <v>42005</v>
      </c>
      <c r="L66" s="4">
        <v>10.5</v>
      </c>
      <c r="M66" s="4" t="s">
        <v>238</v>
      </c>
      <c r="N66" s="4" t="s">
        <v>30</v>
      </c>
      <c r="O66" s="10">
        <v>16655100</v>
      </c>
      <c r="P66" s="130">
        <f t="shared" si="0"/>
        <v>16655100</v>
      </c>
      <c r="Q66" s="4" t="s">
        <v>31</v>
      </c>
      <c r="R66" s="4" t="s">
        <v>31</v>
      </c>
      <c r="S66" s="4" t="s">
        <v>2780</v>
      </c>
      <c r="T66" s="10">
        <f t="shared" si="1"/>
        <v>1387925</v>
      </c>
      <c r="U66" s="4" t="s">
        <v>411</v>
      </c>
      <c r="V66" s="4">
        <v>844</v>
      </c>
    </row>
    <row r="67" spans="1:22" s="41" customFormat="1" ht="75" customHeight="1" x14ac:dyDescent="0.25">
      <c r="A67" s="4">
        <v>59</v>
      </c>
      <c r="B67" s="4" t="s">
        <v>794</v>
      </c>
      <c r="C67" s="4" t="s">
        <v>823</v>
      </c>
      <c r="D67" s="129" t="s">
        <v>813</v>
      </c>
      <c r="E67" s="129" t="s">
        <v>824</v>
      </c>
      <c r="F67" s="4" t="s">
        <v>434</v>
      </c>
      <c r="G67" s="111" t="s">
        <v>798</v>
      </c>
      <c r="H67" s="111" t="s">
        <v>799</v>
      </c>
      <c r="I67" s="4">
        <v>70131706</v>
      </c>
      <c r="J67" s="111" t="s">
        <v>887</v>
      </c>
      <c r="K67" s="5">
        <v>42005</v>
      </c>
      <c r="L67" s="4">
        <v>8</v>
      </c>
      <c r="M67" s="4" t="s">
        <v>238</v>
      </c>
      <c r="N67" s="4" t="s">
        <v>30</v>
      </c>
      <c r="O67" s="10">
        <v>12689600</v>
      </c>
      <c r="P67" s="130">
        <f t="shared" ref="P67:P130" si="2">O67</f>
        <v>12689600</v>
      </c>
      <c r="Q67" s="4" t="s">
        <v>31</v>
      </c>
      <c r="R67" s="4" t="s">
        <v>31</v>
      </c>
      <c r="S67" s="4" t="s">
        <v>2780</v>
      </c>
      <c r="T67" s="10">
        <f t="shared" ref="T67:T130" si="3">P67/12</f>
        <v>1057466.6666666667</v>
      </c>
      <c r="U67" s="4" t="s">
        <v>411</v>
      </c>
      <c r="V67" s="4">
        <v>1133</v>
      </c>
    </row>
    <row r="68" spans="1:22" s="41" customFormat="1" ht="75" customHeight="1" x14ac:dyDescent="0.25">
      <c r="A68" s="4">
        <v>60</v>
      </c>
      <c r="B68" s="4" t="s">
        <v>794</v>
      </c>
      <c r="C68" s="4" t="s">
        <v>823</v>
      </c>
      <c r="D68" s="129" t="s">
        <v>813</v>
      </c>
      <c r="E68" s="129" t="s">
        <v>888</v>
      </c>
      <c r="F68" s="4" t="s">
        <v>418</v>
      </c>
      <c r="G68" s="4" t="s">
        <v>419</v>
      </c>
      <c r="H68" s="4" t="s">
        <v>804</v>
      </c>
      <c r="I68" s="4">
        <v>70131706</v>
      </c>
      <c r="J68" s="111" t="s">
        <v>889</v>
      </c>
      <c r="K68" s="5">
        <v>42005</v>
      </c>
      <c r="L68" s="4">
        <v>6</v>
      </c>
      <c r="M68" s="4" t="s">
        <v>818</v>
      </c>
      <c r="N68" s="4" t="s">
        <v>801</v>
      </c>
      <c r="O68" s="130">
        <v>360576000</v>
      </c>
      <c r="P68" s="130">
        <f t="shared" si="2"/>
        <v>360576000</v>
      </c>
      <c r="Q68" s="4" t="s">
        <v>31</v>
      </c>
      <c r="R68" s="4" t="s">
        <v>31</v>
      </c>
      <c r="S68" s="4" t="s">
        <v>2780</v>
      </c>
      <c r="T68" s="10">
        <f t="shared" si="3"/>
        <v>30048000</v>
      </c>
      <c r="U68" s="4" t="s">
        <v>411</v>
      </c>
      <c r="V68" s="4">
        <v>1425</v>
      </c>
    </row>
    <row r="69" spans="1:22" s="41" customFormat="1" ht="75" customHeight="1" x14ac:dyDescent="0.25">
      <c r="A69" s="4">
        <v>60</v>
      </c>
      <c r="B69" s="4" t="s">
        <v>794</v>
      </c>
      <c r="C69" s="4" t="s">
        <v>823</v>
      </c>
      <c r="D69" s="129" t="s">
        <v>813</v>
      </c>
      <c r="E69" s="129" t="s">
        <v>888</v>
      </c>
      <c r="F69" s="4" t="s">
        <v>418</v>
      </c>
      <c r="G69" s="4" t="s">
        <v>419</v>
      </c>
      <c r="H69" s="4" t="s">
        <v>804</v>
      </c>
      <c r="I69" s="4">
        <v>70131706</v>
      </c>
      <c r="J69" s="111" t="s">
        <v>889</v>
      </c>
      <c r="K69" s="5">
        <v>42005</v>
      </c>
      <c r="L69" s="4">
        <v>6</v>
      </c>
      <c r="M69" s="4" t="s">
        <v>818</v>
      </c>
      <c r="N69" s="4" t="s">
        <v>890</v>
      </c>
      <c r="O69" s="130">
        <v>50064000</v>
      </c>
      <c r="P69" s="130">
        <f t="shared" si="2"/>
        <v>50064000</v>
      </c>
      <c r="Q69" s="4" t="s">
        <v>31</v>
      </c>
      <c r="R69" s="4" t="s">
        <v>31</v>
      </c>
      <c r="S69" s="4" t="s">
        <v>2780</v>
      </c>
      <c r="T69" s="10">
        <f t="shared" si="3"/>
        <v>4172000</v>
      </c>
      <c r="U69" s="4" t="s">
        <v>411</v>
      </c>
      <c r="V69" s="4">
        <v>1425</v>
      </c>
    </row>
    <row r="70" spans="1:22" s="41" customFormat="1" ht="75" customHeight="1" x14ac:dyDescent="0.25">
      <c r="A70" s="4">
        <v>61</v>
      </c>
      <c r="B70" s="4" t="s">
        <v>794</v>
      </c>
      <c r="C70" s="4" t="s">
        <v>823</v>
      </c>
      <c r="D70" s="129" t="s">
        <v>813</v>
      </c>
      <c r="E70" s="129" t="s">
        <v>888</v>
      </c>
      <c r="F70" s="4" t="s">
        <v>418</v>
      </c>
      <c r="G70" s="4" t="s">
        <v>419</v>
      </c>
      <c r="H70" s="4" t="s">
        <v>804</v>
      </c>
      <c r="I70" s="4">
        <v>70131706</v>
      </c>
      <c r="J70" s="111" t="s">
        <v>891</v>
      </c>
      <c r="K70" s="5">
        <v>42095</v>
      </c>
      <c r="L70" s="4">
        <v>3</v>
      </c>
      <c r="M70" s="4" t="s">
        <v>892</v>
      </c>
      <c r="N70" s="4" t="s">
        <v>801</v>
      </c>
      <c r="O70" s="130">
        <v>13000000</v>
      </c>
      <c r="P70" s="130">
        <f t="shared" si="2"/>
        <v>13000000</v>
      </c>
      <c r="Q70" s="4" t="s">
        <v>31</v>
      </c>
      <c r="R70" s="4" t="s">
        <v>31</v>
      </c>
      <c r="S70" s="4" t="s">
        <v>2780</v>
      </c>
      <c r="T70" s="10">
        <f t="shared" si="3"/>
        <v>1083333.3333333333</v>
      </c>
      <c r="U70" s="4" t="s">
        <v>411</v>
      </c>
      <c r="V70" s="4">
        <v>1483</v>
      </c>
    </row>
    <row r="71" spans="1:22" s="41" customFormat="1" ht="75" customHeight="1" x14ac:dyDescent="0.25">
      <c r="A71" s="4">
        <v>62</v>
      </c>
      <c r="B71" s="4" t="s">
        <v>794</v>
      </c>
      <c r="C71" s="4" t="s">
        <v>823</v>
      </c>
      <c r="D71" s="129" t="s">
        <v>813</v>
      </c>
      <c r="E71" s="129" t="s">
        <v>888</v>
      </c>
      <c r="F71" s="4" t="s">
        <v>434</v>
      </c>
      <c r="G71" s="111" t="s">
        <v>798</v>
      </c>
      <c r="H71" s="111" t="s">
        <v>799</v>
      </c>
      <c r="I71" s="4">
        <v>70131706</v>
      </c>
      <c r="J71" s="111" t="s">
        <v>893</v>
      </c>
      <c r="K71" s="5">
        <v>42005</v>
      </c>
      <c r="L71" s="4">
        <v>10.5</v>
      </c>
      <c r="M71" s="4" t="s">
        <v>238</v>
      </c>
      <c r="N71" s="4" t="s">
        <v>801</v>
      </c>
      <c r="O71" s="130">
        <v>58509150</v>
      </c>
      <c r="P71" s="130">
        <f t="shared" si="2"/>
        <v>58509150</v>
      </c>
      <c r="Q71" s="4" t="s">
        <v>31</v>
      </c>
      <c r="R71" s="4" t="s">
        <v>31</v>
      </c>
      <c r="S71" s="4" t="s">
        <v>2780</v>
      </c>
      <c r="T71" s="10">
        <f t="shared" si="3"/>
        <v>4875762.5</v>
      </c>
      <c r="U71" s="4" t="s">
        <v>411</v>
      </c>
      <c r="V71" s="4">
        <v>719</v>
      </c>
    </row>
    <row r="72" spans="1:22" s="41" customFormat="1" ht="75" customHeight="1" x14ac:dyDescent="0.25">
      <c r="A72" s="4">
        <v>63</v>
      </c>
      <c r="B72" s="4" t="s">
        <v>794</v>
      </c>
      <c r="C72" s="4" t="s">
        <v>823</v>
      </c>
      <c r="D72" s="129" t="s">
        <v>813</v>
      </c>
      <c r="E72" s="129" t="s">
        <v>888</v>
      </c>
      <c r="F72" s="4" t="s">
        <v>434</v>
      </c>
      <c r="G72" s="111" t="s">
        <v>798</v>
      </c>
      <c r="H72" s="111" t="s">
        <v>799</v>
      </c>
      <c r="I72" s="111">
        <v>70131706</v>
      </c>
      <c r="J72" s="111" t="s">
        <v>894</v>
      </c>
      <c r="K72" s="5">
        <v>42005</v>
      </c>
      <c r="L72" s="4">
        <v>10.5</v>
      </c>
      <c r="M72" s="4" t="s">
        <v>238</v>
      </c>
      <c r="N72" s="4" t="s">
        <v>801</v>
      </c>
      <c r="O72" s="130">
        <v>58509150</v>
      </c>
      <c r="P72" s="130">
        <f t="shared" si="2"/>
        <v>58509150</v>
      </c>
      <c r="Q72" s="4" t="s">
        <v>31</v>
      </c>
      <c r="R72" s="4" t="s">
        <v>31</v>
      </c>
      <c r="S72" s="4" t="s">
        <v>2780</v>
      </c>
      <c r="T72" s="10">
        <f t="shared" si="3"/>
        <v>4875762.5</v>
      </c>
      <c r="U72" s="4" t="s">
        <v>411</v>
      </c>
      <c r="V72" s="4">
        <v>849</v>
      </c>
    </row>
    <row r="73" spans="1:22" s="110" customFormat="1" ht="75" customHeight="1" x14ac:dyDescent="0.25">
      <c r="A73" s="4">
        <v>64</v>
      </c>
      <c r="B73" s="4" t="s">
        <v>794</v>
      </c>
      <c r="C73" s="4" t="s">
        <v>823</v>
      </c>
      <c r="D73" s="129" t="s">
        <v>813</v>
      </c>
      <c r="E73" s="129" t="s">
        <v>888</v>
      </c>
      <c r="F73" s="4" t="s">
        <v>434</v>
      </c>
      <c r="G73" s="111" t="s">
        <v>798</v>
      </c>
      <c r="H73" s="111" t="s">
        <v>799</v>
      </c>
      <c r="I73" s="4">
        <v>70131706</v>
      </c>
      <c r="J73" s="4" t="s">
        <v>895</v>
      </c>
      <c r="K73" s="5">
        <v>42005</v>
      </c>
      <c r="L73" s="4">
        <v>10.5</v>
      </c>
      <c r="M73" s="4" t="s">
        <v>238</v>
      </c>
      <c r="N73" s="4" t="s">
        <v>801</v>
      </c>
      <c r="O73" s="130">
        <v>68134500</v>
      </c>
      <c r="P73" s="130">
        <f t="shared" si="2"/>
        <v>68134500</v>
      </c>
      <c r="Q73" s="4" t="s">
        <v>31</v>
      </c>
      <c r="R73" s="4" t="s">
        <v>31</v>
      </c>
      <c r="S73" s="4" t="s">
        <v>2780</v>
      </c>
      <c r="T73" s="10">
        <f t="shared" si="3"/>
        <v>5677875</v>
      </c>
      <c r="U73" s="4" t="s">
        <v>411</v>
      </c>
      <c r="V73" s="4">
        <v>620</v>
      </c>
    </row>
    <row r="74" spans="1:22" s="110" customFormat="1" ht="75" customHeight="1" x14ac:dyDescent="0.25">
      <c r="A74" s="4">
        <v>65</v>
      </c>
      <c r="B74" s="4" t="s">
        <v>794</v>
      </c>
      <c r="C74" s="4" t="s">
        <v>823</v>
      </c>
      <c r="D74" s="129" t="s">
        <v>813</v>
      </c>
      <c r="E74" s="129" t="s">
        <v>888</v>
      </c>
      <c r="F74" s="4" t="s">
        <v>434</v>
      </c>
      <c r="G74" s="111" t="s">
        <v>798</v>
      </c>
      <c r="H74" s="111" t="s">
        <v>799</v>
      </c>
      <c r="I74" s="4">
        <v>70131706</v>
      </c>
      <c r="J74" s="111" t="s">
        <v>896</v>
      </c>
      <c r="K74" s="5">
        <v>42005</v>
      </c>
      <c r="L74" s="4">
        <v>10.5</v>
      </c>
      <c r="M74" s="4" t="s">
        <v>238</v>
      </c>
      <c r="N74" s="4" t="s">
        <v>801</v>
      </c>
      <c r="O74" s="130">
        <v>22819650</v>
      </c>
      <c r="P74" s="130">
        <f t="shared" si="2"/>
        <v>22819650</v>
      </c>
      <c r="Q74" s="4" t="s">
        <v>31</v>
      </c>
      <c r="R74" s="4" t="s">
        <v>31</v>
      </c>
      <c r="S74" s="4" t="s">
        <v>2780</v>
      </c>
      <c r="T74" s="10">
        <f t="shared" si="3"/>
        <v>1901637.5</v>
      </c>
      <c r="U74" s="4" t="s">
        <v>411</v>
      </c>
      <c r="V74" s="4">
        <v>815</v>
      </c>
    </row>
    <row r="75" spans="1:22" s="41" customFormat="1" ht="75" customHeight="1" x14ac:dyDescent="0.25">
      <c r="A75" s="4">
        <v>66</v>
      </c>
      <c r="B75" s="4" t="s">
        <v>794</v>
      </c>
      <c r="C75" s="4" t="s">
        <v>823</v>
      </c>
      <c r="D75" s="129" t="s">
        <v>813</v>
      </c>
      <c r="E75" s="129" t="s">
        <v>888</v>
      </c>
      <c r="F75" s="4" t="s">
        <v>434</v>
      </c>
      <c r="G75" s="111" t="s">
        <v>798</v>
      </c>
      <c r="H75" s="111" t="s">
        <v>799</v>
      </c>
      <c r="I75" s="4">
        <v>70131706</v>
      </c>
      <c r="J75" s="111" t="s">
        <v>897</v>
      </c>
      <c r="K75" s="5">
        <v>42005</v>
      </c>
      <c r="L75" s="4">
        <v>8</v>
      </c>
      <c r="M75" s="4" t="s">
        <v>238</v>
      </c>
      <c r="N75" s="4" t="s">
        <v>801</v>
      </c>
      <c r="O75" s="130">
        <v>47393733</v>
      </c>
      <c r="P75" s="130">
        <f t="shared" si="2"/>
        <v>47393733</v>
      </c>
      <c r="Q75" s="4" t="s">
        <v>31</v>
      </c>
      <c r="R75" s="4" t="s">
        <v>31</v>
      </c>
      <c r="S75" s="4" t="s">
        <v>2780</v>
      </c>
      <c r="T75" s="10">
        <f t="shared" si="3"/>
        <v>3949477.75</v>
      </c>
      <c r="U75" s="4" t="s">
        <v>411</v>
      </c>
      <c r="V75" s="4">
        <v>1182</v>
      </c>
    </row>
    <row r="76" spans="1:22" s="41" customFormat="1" ht="75" customHeight="1" x14ac:dyDescent="0.25">
      <c r="A76" s="4">
        <v>348</v>
      </c>
      <c r="B76" s="4" t="s">
        <v>794</v>
      </c>
      <c r="C76" s="4" t="s">
        <v>823</v>
      </c>
      <c r="D76" s="129" t="s">
        <v>813</v>
      </c>
      <c r="E76" s="129" t="s">
        <v>888</v>
      </c>
      <c r="F76" s="4" t="s">
        <v>418</v>
      </c>
      <c r="G76" s="4" t="s">
        <v>419</v>
      </c>
      <c r="H76" s="4" t="s">
        <v>804</v>
      </c>
      <c r="I76" s="4">
        <v>70131706</v>
      </c>
      <c r="J76" s="111" t="s">
        <v>898</v>
      </c>
      <c r="K76" s="5"/>
      <c r="L76" s="4"/>
      <c r="M76" s="4" t="s">
        <v>238</v>
      </c>
      <c r="N76" s="4" t="s">
        <v>801</v>
      </c>
      <c r="O76" s="130">
        <v>2500000</v>
      </c>
      <c r="P76" s="130">
        <f t="shared" si="2"/>
        <v>2500000</v>
      </c>
      <c r="Q76" s="4" t="s">
        <v>31</v>
      </c>
      <c r="R76" s="4" t="s">
        <v>31</v>
      </c>
      <c r="S76" s="4" t="s">
        <v>2780</v>
      </c>
      <c r="T76" s="10">
        <f t="shared" si="3"/>
        <v>208333.33333333334</v>
      </c>
      <c r="U76" s="4" t="s">
        <v>411</v>
      </c>
      <c r="V76" s="4" t="s">
        <v>899</v>
      </c>
    </row>
    <row r="77" spans="1:22" s="41" customFormat="1" ht="75" customHeight="1" x14ac:dyDescent="0.25">
      <c r="A77" s="4">
        <v>67</v>
      </c>
      <c r="B77" s="4" t="s">
        <v>794</v>
      </c>
      <c r="C77" s="4" t="s">
        <v>823</v>
      </c>
      <c r="D77" s="129" t="s">
        <v>813</v>
      </c>
      <c r="E77" s="129" t="s">
        <v>888</v>
      </c>
      <c r="F77" s="4" t="s">
        <v>434</v>
      </c>
      <c r="G77" s="111" t="s">
        <v>798</v>
      </c>
      <c r="H77" s="111" t="s">
        <v>799</v>
      </c>
      <c r="I77" s="4">
        <v>70131706</v>
      </c>
      <c r="J77" s="111" t="s">
        <v>900</v>
      </c>
      <c r="K77" s="5">
        <v>42005</v>
      </c>
      <c r="L77" s="4">
        <v>10.5</v>
      </c>
      <c r="M77" s="4" t="s">
        <v>238</v>
      </c>
      <c r="N77" s="4" t="s">
        <v>801</v>
      </c>
      <c r="O77" s="130">
        <v>41962200</v>
      </c>
      <c r="P77" s="130">
        <f t="shared" si="2"/>
        <v>41962200</v>
      </c>
      <c r="Q77" s="4" t="s">
        <v>31</v>
      </c>
      <c r="R77" s="4" t="s">
        <v>31</v>
      </c>
      <c r="S77" s="4" t="s">
        <v>2780</v>
      </c>
      <c r="T77" s="10">
        <f t="shared" si="3"/>
        <v>3496850</v>
      </c>
      <c r="U77" s="4" t="s">
        <v>411</v>
      </c>
      <c r="V77" s="4">
        <v>592</v>
      </c>
    </row>
    <row r="78" spans="1:22" s="41" customFormat="1" ht="75" customHeight="1" x14ac:dyDescent="0.25">
      <c r="A78" s="4">
        <v>68</v>
      </c>
      <c r="B78" s="4" t="s">
        <v>794</v>
      </c>
      <c r="C78" s="4" t="s">
        <v>823</v>
      </c>
      <c r="D78" s="129" t="s">
        <v>813</v>
      </c>
      <c r="E78" s="129" t="s">
        <v>845</v>
      </c>
      <c r="F78" s="4" t="s">
        <v>418</v>
      </c>
      <c r="G78" s="4" t="s">
        <v>419</v>
      </c>
      <c r="H78" s="4" t="s">
        <v>804</v>
      </c>
      <c r="I78" s="4">
        <v>70131706</v>
      </c>
      <c r="J78" s="111" t="s">
        <v>901</v>
      </c>
      <c r="K78" s="5">
        <v>42095</v>
      </c>
      <c r="L78" s="4">
        <v>6</v>
      </c>
      <c r="M78" s="4" t="s">
        <v>902</v>
      </c>
      <c r="N78" s="4" t="s">
        <v>30</v>
      </c>
      <c r="O78" s="10">
        <v>247500000</v>
      </c>
      <c r="P78" s="130">
        <f t="shared" si="2"/>
        <v>247500000</v>
      </c>
      <c r="Q78" s="4" t="s">
        <v>31</v>
      </c>
      <c r="R78" s="4" t="s">
        <v>31</v>
      </c>
      <c r="S78" s="4" t="s">
        <v>2780</v>
      </c>
      <c r="T78" s="10">
        <f t="shared" si="3"/>
        <v>20625000</v>
      </c>
      <c r="U78" s="4" t="s">
        <v>411</v>
      </c>
      <c r="V78" s="4">
        <v>1451</v>
      </c>
    </row>
    <row r="79" spans="1:22" s="41" customFormat="1" ht="75" customHeight="1" x14ac:dyDescent="0.25">
      <c r="A79" s="4">
        <v>68</v>
      </c>
      <c r="B79" s="4" t="s">
        <v>863</v>
      </c>
      <c r="C79" s="4" t="s">
        <v>864</v>
      </c>
      <c r="D79" s="129" t="s">
        <v>796</v>
      </c>
      <c r="E79" s="4" t="s">
        <v>903</v>
      </c>
      <c r="F79" s="4" t="s">
        <v>418</v>
      </c>
      <c r="G79" s="111" t="s">
        <v>419</v>
      </c>
      <c r="H79" s="111" t="s">
        <v>804</v>
      </c>
      <c r="I79" s="4">
        <v>70131706</v>
      </c>
      <c r="J79" s="111" t="s">
        <v>901</v>
      </c>
      <c r="K79" s="5">
        <v>42095</v>
      </c>
      <c r="L79" s="4">
        <v>6</v>
      </c>
      <c r="M79" s="4" t="s">
        <v>902</v>
      </c>
      <c r="N79" s="4" t="s">
        <v>30</v>
      </c>
      <c r="O79" s="10">
        <v>5595000</v>
      </c>
      <c r="P79" s="130">
        <f t="shared" si="2"/>
        <v>5595000</v>
      </c>
      <c r="Q79" s="4" t="s">
        <v>31</v>
      </c>
      <c r="R79" s="4" t="s">
        <v>31</v>
      </c>
      <c r="S79" s="4" t="s">
        <v>2780</v>
      </c>
      <c r="T79" s="10">
        <f t="shared" si="3"/>
        <v>466250</v>
      </c>
      <c r="U79" s="4" t="s">
        <v>411</v>
      </c>
      <c r="V79" s="4">
        <v>1451</v>
      </c>
    </row>
    <row r="80" spans="1:22" s="41" customFormat="1" ht="75" customHeight="1" x14ac:dyDescent="0.25">
      <c r="A80" s="4">
        <v>349</v>
      </c>
      <c r="B80" s="4" t="s">
        <v>863</v>
      </c>
      <c r="C80" s="4" t="s">
        <v>864</v>
      </c>
      <c r="D80" s="129" t="s">
        <v>796</v>
      </c>
      <c r="E80" s="4" t="s">
        <v>903</v>
      </c>
      <c r="F80" s="4" t="s">
        <v>418</v>
      </c>
      <c r="G80" s="111" t="s">
        <v>419</v>
      </c>
      <c r="H80" s="111" t="s">
        <v>804</v>
      </c>
      <c r="I80" s="4">
        <v>70131706</v>
      </c>
      <c r="J80" s="111" t="s">
        <v>901</v>
      </c>
      <c r="K80" s="5">
        <v>42095</v>
      </c>
      <c r="L80" s="4">
        <v>6</v>
      </c>
      <c r="M80" s="4" t="s">
        <v>902</v>
      </c>
      <c r="N80" s="4" t="s">
        <v>30</v>
      </c>
      <c r="O80" s="10">
        <v>6405000</v>
      </c>
      <c r="P80" s="130">
        <f t="shared" si="2"/>
        <v>6405000</v>
      </c>
      <c r="Q80" s="4" t="s">
        <v>31</v>
      </c>
      <c r="R80" s="4" t="s">
        <v>31</v>
      </c>
      <c r="S80" s="4" t="s">
        <v>2780</v>
      </c>
      <c r="T80" s="10">
        <f t="shared" si="3"/>
        <v>533750</v>
      </c>
      <c r="U80" s="4" t="s">
        <v>186</v>
      </c>
      <c r="V80" s="4"/>
    </row>
    <row r="81" spans="1:22" s="41" customFormat="1" ht="75" customHeight="1" x14ac:dyDescent="0.25">
      <c r="A81" s="4">
        <v>69</v>
      </c>
      <c r="B81" s="4" t="s">
        <v>863</v>
      </c>
      <c r="C81" s="4" t="s">
        <v>864</v>
      </c>
      <c r="D81" s="4" t="s">
        <v>813</v>
      </c>
      <c r="E81" s="4" t="s">
        <v>904</v>
      </c>
      <c r="F81" s="4" t="s">
        <v>418</v>
      </c>
      <c r="G81" s="111" t="s">
        <v>419</v>
      </c>
      <c r="H81" s="111" t="s">
        <v>804</v>
      </c>
      <c r="I81" s="4">
        <v>70131706</v>
      </c>
      <c r="J81" s="4" t="s">
        <v>905</v>
      </c>
      <c r="K81" s="5">
        <v>42156</v>
      </c>
      <c r="L81" s="4">
        <v>3</v>
      </c>
      <c r="M81" s="4" t="s">
        <v>238</v>
      </c>
      <c r="N81" s="4" t="s">
        <v>30</v>
      </c>
      <c r="O81" s="10">
        <v>125542350</v>
      </c>
      <c r="P81" s="130">
        <f t="shared" si="2"/>
        <v>125542350</v>
      </c>
      <c r="Q81" s="4" t="s">
        <v>31</v>
      </c>
      <c r="R81" s="4" t="s">
        <v>31</v>
      </c>
      <c r="S81" s="4" t="s">
        <v>2780</v>
      </c>
      <c r="T81" s="10">
        <f t="shared" si="3"/>
        <v>10461862.5</v>
      </c>
      <c r="U81" s="4" t="s">
        <v>411</v>
      </c>
      <c r="V81" s="4">
        <v>1513</v>
      </c>
    </row>
    <row r="82" spans="1:22" s="41" customFormat="1" ht="75" customHeight="1" x14ac:dyDescent="0.25">
      <c r="A82" s="4">
        <v>70</v>
      </c>
      <c r="B82" s="4" t="s">
        <v>794</v>
      </c>
      <c r="C82" s="4" t="s">
        <v>823</v>
      </c>
      <c r="D82" s="129" t="s">
        <v>813</v>
      </c>
      <c r="E82" s="129" t="s">
        <v>845</v>
      </c>
      <c r="F82" s="4" t="s">
        <v>434</v>
      </c>
      <c r="G82" s="111" t="s">
        <v>798</v>
      </c>
      <c r="H82" s="111" t="s">
        <v>799</v>
      </c>
      <c r="I82" s="4">
        <v>70131706</v>
      </c>
      <c r="J82" s="4" t="s">
        <v>906</v>
      </c>
      <c r="K82" s="5">
        <v>42005</v>
      </c>
      <c r="L82" s="4">
        <v>10.5</v>
      </c>
      <c r="M82" s="4" t="s">
        <v>238</v>
      </c>
      <c r="N82" s="4" t="s">
        <v>30</v>
      </c>
      <c r="O82" s="10">
        <v>58509150</v>
      </c>
      <c r="P82" s="130">
        <f t="shared" si="2"/>
        <v>58509150</v>
      </c>
      <c r="Q82" s="4" t="s">
        <v>31</v>
      </c>
      <c r="R82" s="4" t="s">
        <v>31</v>
      </c>
      <c r="S82" s="4" t="s">
        <v>2780</v>
      </c>
      <c r="T82" s="10">
        <f t="shared" si="3"/>
        <v>4875762.5</v>
      </c>
      <c r="U82" s="4" t="s">
        <v>411</v>
      </c>
      <c r="V82" s="4">
        <v>1033</v>
      </c>
    </row>
    <row r="83" spans="1:22" s="41" customFormat="1" ht="75" customHeight="1" x14ac:dyDescent="0.25">
      <c r="A83" s="4">
        <v>71</v>
      </c>
      <c r="B83" s="4" t="s">
        <v>794</v>
      </c>
      <c r="C83" s="4" t="s">
        <v>823</v>
      </c>
      <c r="D83" s="129" t="s">
        <v>813</v>
      </c>
      <c r="E83" s="129" t="s">
        <v>845</v>
      </c>
      <c r="F83" s="4" t="s">
        <v>434</v>
      </c>
      <c r="G83" s="111" t="s">
        <v>798</v>
      </c>
      <c r="H83" s="111" t="s">
        <v>799</v>
      </c>
      <c r="I83" s="4">
        <v>70131706</v>
      </c>
      <c r="J83" s="4" t="s">
        <v>907</v>
      </c>
      <c r="K83" s="5">
        <v>42005</v>
      </c>
      <c r="L83" s="4">
        <v>10.5</v>
      </c>
      <c r="M83" s="4" t="s">
        <v>238</v>
      </c>
      <c r="N83" s="4" t="s">
        <v>30</v>
      </c>
      <c r="O83" s="10">
        <v>58509150</v>
      </c>
      <c r="P83" s="130">
        <f t="shared" si="2"/>
        <v>58509150</v>
      </c>
      <c r="Q83" s="4" t="s">
        <v>31</v>
      </c>
      <c r="R83" s="4" t="s">
        <v>31</v>
      </c>
      <c r="S83" s="4" t="s">
        <v>2780</v>
      </c>
      <c r="T83" s="10">
        <f t="shared" si="3"/>
        <v>4875762.5</v>
      </c>
      <c r="U83" s="4" t="s">
        <v>411</v>
      </c>
      <c r="V83" s="4">
        <v>174</v>
      </c>
    </row>
    <row r="84" spans="1:22" s="41" customFormat="1" ht="75" customHeight="1" x14ac:dyDescent="0.25">
      <c r="A84" s="4">
        <v>72</v>
      </c>
      <c r="B84" s="4" t="s">
        <v>794</v>
      </c>
      <c r="C84" s="4" t="s">
        <v>823</v>
      </c>
      <c r="D84" s="129" t="s">
        <v>813</v>
      </c>
      <c r="E84" s="129" t="s">
        <v>845</v>
      </c>
      <c r="F84" s="4" t="s">
        <v>434</v>
      </c>
      <c r="G84" s="111" t="s">
        <v>798</v>
      </c>
      <c r="H84" s="111" t="s">
        <v>799</v>
      </c>
      <c r="I84" s="4">
        <v>70131706</v>
      </c>
      <c r="J84" s="4" t="s">
        <v>908</v>
      </c>
      <c r="K84" s="5">
        <v>42005</v>
      </c>
      <c r="L84" s="4">
        <v>10.5</v>
      </c>
      <c r="M84" s="4" t="s">
        <v>238</v>
      </c>
      <c r="N84" s="4" t="s">
        <v>30</v>
      </c>
      <c r="O84" s="10">
        <v>58509150</v>
      </c>
      <c r="P84" s="130">
        <f t="shared" si="2"/>
        <v>58509150</v>
      </c>
      <c r="Q84" s="4" t="s">
        <v>31</v>
      </c>
      <c r="R84" s="4" t="s">
        <v>31</v>
      </c>
      <c r="S84" s="4" t="s">
        <v>2780</v>
      </c>
      <c r="T84" s="10">
        <f t="shared" si="3"/>
        <v>4875762.5</v>
      </c>
      <c r="U84" s="4" t="s">
        <v>411</v>
      </c>
      <c r="V84" s="4">
        <v>182</v>
      </c>
    </row>
    <row r="85" spans="1:22" s="41" customFormat="1" ht="75" customHeight="1" x14ac:dyDescent="0.25">
      <c r="A85" s="4">
        <v>73</v>
      </c>
      <c r="B85" s="4" t="s">
        <v>794</v>
      </c>
      <c r="C85" s="4" t="s">
        <v>823</v>
      </c>
      <c r="D85" s="129" t="s">
        <v>813</v>
      </c>
      <c r="E85" s="129" t="s">
        <v>845</v>
      </c>
      <c r="F85" s="4" t="s">
        <v>434</v>
      </c>
      <c r="G85" s="111" t="s">
        <v>798</v>
      </c>
      <c r="H85" s="111" t="s">
        <v>799</v>
      </c>
      <c r="I85" s="4">
        <v>70131706</v>
      </c>
      <c r="J85" s="4" t="s">
        <v>909</v>
      </c>
      <c r="K85" s="5">
        <v>42005</v>
      </c>
      <c r="L85" s="4">
        <v>10</v>
      </c>
      <c r="M85" s="4" t="s">
        <v>238</v>
      </c>
      <c r="N85" s="4" t="s">
        <v>30</v>
      </c>
      <c r="O85" s="10">
        <v>45217000</v>
      </c>
      <c r="P85" s="130">
        <f t="shared" si="2"/>
        <v>45217000</v>
      </c>
      <c r="Q85" s="4" t="s">
        <v>31</v>
      </c>
      <c r="R85" s="4" t="s">
        <v>31</v>
      </c>
      <c r="S85" s="4" t="s">
        <v>2780</v>
      </c>
      <c r="T85" s="10">
        <f t="shared" si="3"/>
        <v>3768083.3333333335</v>
      </c>
      <c r="U85" s="4" t="s">
        <v>411</v>
      </c>
      <c r="V85" s="4">
        <v>971</v>
      </c>
    </row>
    <row r="86" spans="1:22" s="41" customFormat="1" ht="75" customHeight="1" x14ac:dyDescent="0.25">
      <c r="A86" s="4">
        <v>74</v>
      </c>
      <c r="B86" s="4" t="s">
        <v>794</v>
      </c>
      <c r="C86" s="4" t="s">
        <v>823</v>
      </c>
      <c r="D86" s="129" t="s">
        <v>813</v>
      </c>
      <c r="E86" s="129" t="s">
        <v>845</v>
      </c>
      <c r="F86" s="4" t="s">
        <v>434</v>
      </c>
      <c r="G86" s="111" t="s">
        <v>798</v>
      </c>
      <c r="H86" s="111" t="s">
        <v>799</v>
      </c>
      <c r="I86" s="4">
        <v>70131706</v>
      </c>
      <c r="J86" s="4" t="s">
        <v>910</v>
      </c>
      <c r="K86" s="5">
        <v>42005</v>
      </c>
      <c r="L86" s="4">
        <v>8</v>
      </c>
      <c r="M86" s="4" t="s">
        <v>238</v>
      </c>
      <c r="N86" s="4" t="s">
        <v>30</v>
      </c>
      <c r="O86" s="10">
        <v>24637600</v>
      </c>
      <c r="P86" s="130">
        <f t="shared" si="2"/>
        <v>24637600</v>
      </c>
      <c r="Q86" s="4" t="s">
        <v>31</v>
      </c>
      <c r="R86" s="4" t="s">
        <v>31</v>
      </c>
      <c r="S86" s="4" t="s">
        <v>2780</v>
      </c>
      <c r="T86" s="10">
        <f t="shared" si="3"/>
        <v>2053133.3333333333</v>
      </c>
      <c r="U86" s="4" t="s">
        <v>411</v>
      </c>
      <c r="V86" s="4">
        <v>1336</v>
      </c>
    </row>
    <row r="87" spans="1:22" s="41" customFormat="1" ht="75" customHeight="1" x14ac:dyDescent="0.25">
      <c r="A87" s="4">
        <v>75</v>
      </c>
      <c r="B87" s="4" t="s">
        <v>794</v>
      </c>
      <c r="C87" s="4" t="s">
        <v>823</v>
      </c>
      <c r="D87" s="129" t="s">
        <v>813</v>
      </c>
      <c r="E87" s="129" t="s">
        <v>845</v>
      </c>
      <c r="F87" s="4" t="s">
        <v>434</v>
      </c>
      <c r="G87" s="111" t="s">
        <v>798</v>
      </c>
      <c r="H87" s="111" t="s">
        <v>799</v>
      </c>
      <c r="I87" s="4">
        <v>70131706</v>
      </c>
      <c r="J87" s="4" t="s">
        <v>911</v>
      </c>
      <c r="K87" s="5">
        <v>42005</v>
      </c>
      <c r="L87" s="4">
        <v>8</v>
      </c>
      <c r="M87" s="4" t="s">
        <v>238</v>
      </c>
      <c r="N87" s="4" t="s">
        <v>30</v>
      </c>
      <c r="O87" s="10">
        <v>31971200</v>
      </c>
      <c r="P87" s="130">
        <f t="shared" si="2"/>
        <v>31971200</v>
      </c>
      <c r="Q87" s="4" t="s">
        <v>31</v>
      </c>
      <c r="R87" s="4" t="s">
        <v>31</v>
      </c>
      <c r="S87" s="4" t="s">
        <v>2780</v>
      </c>
      <c r="T87" s="10">
        <f t="shared" si="3"/>
        <v>2664266.6666666665</v>
      </c>
      <c r="U87" s="4" t="s">
        <v>411</v>
      </c>
      <c r="V87" s="4">
        <v>1217</v>
      </c>
    </row>
    <row r="88" spans="1:22" s="41" customFormat="1" ht="75" customHeight="1" x14ac:dyDescent="0.25">
      <c r="A88" s="4">
        <v>76</v>
      </c>
      <c r="B88" s="4" t="s">
        <v>794</v>
      </c>
      <c r="C88" s="4" t="s">
        <v>823</v>
      </c>
      <c r="D88" s="129" t="s">
        <v>813</v>
      </c>
      <c r="E88" s="129" t="s">
        <v>845</v>
      </c>
      <c r="F88" s="4" t="s">
        <v>434</v>
      </c>
      <c r="G88" s="111" t="s">
        <v>798</v>
      </c>
      <c r="H88" s="111" t="s">
        <v>799</v>
      </c>
      <c r="I88" s="4">
        <v>70131706</v>
      </c>
      <c r="J88" s="4" t="s">
        <v>912</v>
      </c>
      <c r="K88" s="5">
        <v>42005</v>
      </c>
      <c r="L88" s="4">
        <v>10.5</v>
      </c>
      <c r="M88" s="4" t="s">
        <v>238</v>
      </c>
      <c r="N88" s="4" t="s">
        <v>30</v>
      </c>
      <c r="O88" s="10">
        <v>32336850</v>
      </c>
      <c r="P88" s="130">
        <f t="shared" si="2"/>
        <v>32336850</v>
      </c>
      <c r="Q88" s="4" t="s">
        <v>31</v>
      </c>
      <c r="R88" s="4" t="s">
        <v>31</v>
      </c>
      <c r="S88" s="4" t="s">
        <v>2780</v>
      </c>
      <c r="T88" s="10">
        <f t="shared" si="3"/>
        <v>2694737.5</v>
      </c>
      <c r="U88" s="4" t="s">
        <v>411</v>
      </c>
      <c r="V88" s="4">
        <v>1028</v>
      </c>
    </row>
    <row r="89" spans="1:22" s="41" customFormat="1" ht="75" customHeight="1" x14ac:dyDescent="0.25">
      <c r="A89" s="4">
        <v>77</v>
      </c>
      <c r="B89" s="4" t="s">
        <v>794</v>
      </c>
      <c r="C89" s="4" t="s">
        <v>823</v>
      </c>
      <c r="D89" s="129" t="s">
        <v>813</v>
      </c>
      <c r="E89" s="129" t="s">
        <v>845</v>
      </c>
      <c r="F89" s="4" t="s">
        <v>434</v>
      </c>
      <c r="G89" s="111" t="s">
        <v>798</v>
      </c>
      <c r="H89" s="111" t="s">
        <v>799</v>
      </c>
      <c r="I89" s="4">
        <v>70131706</v>
      </c>
      <c r="J89" s="4" t="s">
        <v>913</v>
      </c>
      <c r="K89" s="5">
        <v>42005</v>
      </c>
      <c r="L89" s="4">
        <v>8</v>
      </c>
      <c r="M89" s="4" t="s">
        <v>238</v>
      </c>
      <c r="N89" s="4" t="s">
        <v>30</v>
      </c>
      <c r="O89" s="10">
        <v>31971200</v>
      </c>
      <c r="P89" s="130">
        <f t="shared" si="2"/>
        <v>31971200</v>
      </c>
      <c r="Q89" s="4" t="s">
        <v>31</v>
      </c>
      <c r="R89" s="4" t="s">
        <v>31</v>
      </c>
      <c r="S89" s="4" t="s">
        <v>2780</v>
      </c>
      <c r="T89" s="10">
        <f t="shared" si="3"/>
        <v>2664266.6666666665</v>
      </c>
      <c r="U89" s="4" t="s">
        <v>411</v>
      </c>
      <c r="V89" s="4">
        <v>1168</v>
      </c>
    </row>
    <row r="90" spans="1:22" s="41" customFormat="1" ht="75" customHeight="1" x14ac:dyDescent="0.25">
      <c r="A90" s="4">
        <v>78</v>
      </c>
      <c r="B90" s="4" t="s">
        <v>794</v>
      </c>
      <c r="C90" s="4" t="s">
        <v>823</v>
      </c>
      <c r="D90" s="129" t="s">
        <v>813</v>
      </c>
      <c r="E90" s="129" t="s">
        <v>845</v>
      </c>
      <c r="F90" s="4" t="s">
        <v>434</v>
      </c>
      <c r="G90" s="111" t="s">
        <v>798</v>
      </c>
      <c r="H90" s="111" t="s">
        <v>799</v>
      </c>
      <c r="I90" s="4">
        <v>70131706</v>
      </c>
      <c r="J90" s="4" t="s">
        <v>914</v>
      </c>
      <c r="K90" s="5">
        <v>42005</v>
      </c>
      <c r="L90" s="4">
        <v>10.5</v>
      </c>
      <c r="M90" s="4" t="s">
        <v>238</v>
      </c>
      <c r="N90" s="4" t="s">
        <v>30</v>
      </c>
      <c r="O90" s="10">
        <v>41962200</v>
      </c>
      <c r="P90" s="130">
        <f t="shared" si="2"/>
        <v>41962200</v>
      </c>
      <c r="Q90" s="4" t="s">
        <v>31</v>
      </c>
      <c r="R90" s="4" t="s">
        <v>31</v>
      </c>
      <c r="S90" s="4" t="s">
        <v>2780</v>
      </c>
      <c r="T90" s="10">
        <f t="shared" si="3"/>
        <v>3496850</v>
      </c>
      <c r="U90" s="4" t="s">
        <v>411</v>
      </c>
      <c r="V90" s="4">
        <v>76</v>
      </c>
    </row>
    <row r="91" spans="1:22" s="41" customFormat="1" ht="75" customHeight="1" x14ac:dyDescent="0.25">
      <c r="A91" s="4">
        <v>79</v>
      </c>
      <c r="B91" s="4" t="s">
        <v>794</v>
      </c>
      <c r="C91" s="4" t="s">
        <v>823</v>
      </c>
      <c r="D91" s="129" t="s">
        <v>813</v>
      </c>
      <c r="E91" s="129" t="s">
        <v>845</v>
      </c>
      <c r="F91" s="4" t="s">
        <v>434</v>
      </c>
      <c r="G91" s="111" t="s">
        <v>798</v>
      </c>
      <c r="H91" s="111" t="s">
        <v>799</v>
      </c>
      <c r="I91" s="4">
        <v>70131706</v>
      </c>
      <c r="J91" s="4" t="s">
        <v>915</v>
      </c>
      <c r="K91" s="5">
        <v>42005</v>
      </c>
      <c r="L91" s="4">
        <v>10.5</v>
      </c>
      <c r="M91" s="4" t="s">
        <v>238</v>
      </c>
      <c r="N91" s="4" t="s">
        <v>30</v>
      </c>
      <c r="O91" s="10">
        <v>41962200</v>
      </c>
      <c r="P91" s="130">
        <f t="shared" si="2"/>
        <v>41962200</v>
      </c>
      <c r="Q91" s="4" t="s">
        <v>31</v>
      </c>
      <c r="R91" s="4" t="s">
        <v>31</v>
      </c>
      <c r="S91" s="4" t="s">
        <v>2780</v>
      </c>
      <c r="T91" s="10">
        <f t="shared" si="3"/>
        <v>3496850</v>
      </c>
      <c r="U91" s="4" t="s">
        <v>411</v>
      </c>
      <c r="V91" s="4">
        <v>187</v>
      </c>
    </row>
    <row r="92" spans="1:22" s="41" customFormat="1" ht="75" customHeight="1" x14ac:dyDescent="0.25">
      <c r="A92" s="4">
        <v>80</v>
      </c>
      <c r="B92" s="4" t="s">
        <v>868</v>
      </c>
      <c r="C92" s="4" t="s">
        <v>869</v>
      </c>
      <c r="D92" s="4" t="s">
        <v>861</v>
      </c>
      <c r="E92" s="4" t="s">
        <v>870</v>
      </c>
      <c r="F92" s="4" t="s">
        <v>418</v>
      </c>
      <c r="G92" s="111" t="s">
        <v>419</v>
      </c>
      <c r="H92" s="111" t="s">
        <v>804</v>
      </c>
      <c r="I92" s="4">
        <v>70131706</v>
      </c>
      <c r="J92" s="111" t="s">
        <v>916</v>
      </c>
      <c r="K92" s="5">
        <v>42095</v>
      </c>
      <c r="L92" s="4">
        <v>3</v>
      </c>
      <c r="M92" s="4" t="s">
        <v>591</v>
      </c>
      <c r="N92" s="4" t="s">
        <v>807</v>
      </c>
      <c r="O92" s="10">
        <v>273248479</v>
      </c>
      <c r="P92" s="130">
        <f t="shared" si="2"/>
        <v>273248479</v>
      </c>
      <c r="Q92" s="4" t="s">
        <v>31</v>
      </c>
      <c r="R92" s="4" t="s">
        <v>31</v>
      </c>
      <c r="S92" s="4" t="s">
        <v>2780</v>
      </c>
      <c r="T92" s="10">
        <f t="shared" si="3"/>
        <v>22770706.583333332</v>
      </c>
      <c r="U92" s="4" t="s">
        <v>411</v>
      </c>
      <c r="V92" s="4">
        <v>1396</v>
      </c>
    </row>
    <row r="93" spans="1:22" s="41" customFormat="1" ht="75" customHeight="1" x14ac:dyDescent="0.25">
      <c r="A93" s="4">
        <v>80</v>
      </c>
      <c r="B93" s="4" t="s">
        <v>794</v>
      </c>
      <c r="C93" s="4" t="s">
        <v>860</v>
      </c>
      <c r="D93" s="4" t="s">
        <v>861</v>
      </c>
      <c r="E93" s="129" t="s">
        <v>862</v>
      </c>
      <c r="F93" s="4" t="s">
        <v>418</v>
      </c>
      <c r="G93" s="4" t="s">
        <v>419</v>
      </c>
      <c r="H93" s="4" t="s">
        <v>804</v>
      </c>
      <c r="I93" s="4">
        <v>70131706</v>
      </c>
      <c r="J93" s="111" t="s">
        <v>916</v>
      </c>
      <c r="K93" s="5">
        <v>42095</v>
      </c>
      <c r="L93" s="4">
        <v>9</v>
      </c>
      <c r="M93" s="4" t="s">
        <v>591</v>
      </c>
      <c r="N93" s="4" t="s">
        <v>30</v>
      </c>
      <c r="O93" s="10">
        <v>213687521</v>
      </c>
      <c r="P93" s="130">
        <f t="shared" si="2"/>
        <v>213687521</v>
      </c>
      <c r="Q93" s="4" t="s">
        <v>31</v>
      </c>
      <c r="R93" s="4" t="s">
        <v>31</v>
      </c>
      <c r="S93" s="4" t="s">
        <v>2780</v>
      </c>
      <c r="T93" s="10">
        <f t="shared" si="3"/>
        <v>17807293.416666668</v>
      </c>
      <c r="U93" s="4" t="s">
        <v>411</v>
      </c>
      <c r="V93" s="4">
        <v>1396</v>
      </c>
    </row>
    <row r="94" spans="1:22" s="41" customFormat="1" ht="75" customHeight="1" x14ac:dyDescent="0.25">
      <c r="A94" s="4">
        <v>81</v>
      </c>
      <c r="B94" s="4" t="s">
        <v>794</v>
      </c>
      <c r="C94" s="4" t="s">
        <v>860</v>
      </c>
      <c r="D94" s="4" t="s">
        <v>861</v>
      </c>
      <c r="E94" s="129" t="s">
        <v>862</v>
      </c>
      <c r="F94" s="4" t="s">
        <v>434</v>
      </c>
      <c r="G94" s="111" t="s">
        <v>798</v>
      </c>
      <c r="H94" s="111" t="s">
        <v>799</v>
      </c>
      <c r="I94" s="4">
        <v>70131706</v>
      </c>
      <c r="J94" s="4" t="s">
        <v>917</v>
      </c>
      <c r="K94" s="5">
        <v>42005</v>
      </c>
      <c r="L94" s="4">
        <v>10.5</v>
      </c>
      <c r="M94" s="4" t="s">
        <v>238</v>
      </c>
      <c r="N94" s="4" t="s">
        <v>30</v>
      </c>
      <c r="O94" s="10">
        <v>41962200</v>
      </c>
      <c r="P94" s="130">
        <f t="shared" si="2"/>
        <v>41962200</v>
      </c>
      <c r="Q94" s="4" t="s">
        <v>31</v>
      </c>
      <c r="R94" s="4" t="s">
        <v>31</v>
      </c>
      <c r="S94" s="4" t="s">
        <v>2780</v>
      </c>
      <c r="T94" s="10">
        <f t="shared" si="3"/>
        <v>3496850</v>
      </c>
      <c r="U94" s="4" t="s">
        <v>411</v>
      </c>
      <c r="V94" s="4">
        <v>979</v>
      </c>
    </row>
    <row r="95" spans="1:22" s="41" customFormat="1" ht="75" customHeight="1" x14ac:dyDescent="0.25">
      <c r="A95" s="4">
        <v>82</v>
      </c>
      <c r="B95" s="4" t="s">
        <v>794</v>
      </c>
      <c r="C95" s="4" t="s">
        <v>860</v>
      </c>
      <c r="D95" s="4" t="s">
        <v>861</v>
      </c>
      <c r="E95" s="129" t="s">
        <v>862</v>
      </c>
      <c r="F95" s="4" t="s">
        <v>434</v>
      </c>
      <c r="G95" s="111" t="s">
        <v>798</v>
      </c>
      <c r="H95" s="111" t="s">
        <v>799</v>
      </c>
      <c r="I95" s="4">
        <v>70131706</v>
      </c>
      <c r="J95" s="4" t="s">
        <v>918</v>
      </c>
      <c r="K95" s="5">
        <v>42005</v>
      </c>
      <c r="L95" s="4">
        <v>7</v>
      </c>
      <c r="M95" s="4" t="s">
        <v>238</v>
      </c>
      <c r="N95" s="4" t="s">
        <v>30</v>
      </c>
      <c r="O95" s="10">
        <v>11103400</v>
      </c>
      <c r="P95" s="130">
        <f t="shared" si="2"/>
        <v>11103400</v>
      </c>
      <c r="Q95" s="4" t="s">
        <v>31</v>
      </c>
      <c r="R95" s="4" t="s">
        <v>31</v>
      </c>
      <c r="S95" s="4" t="s">
        <v>2780</v>
      </c>
      <c r="T95" s="10">
        <f t="shared" si="3"/>
        <v>925283.33333333337</v>
      </c>
      <c r="U95" s="4" t="s">
        <v>411</v>
      </c>
      <c r="V95" s="4">
        <v>1128</v>
      </c>
    </row>
    <row r="96" spans="1:22" s="41" customFormat="1" ht="75" customHeight="1" x14ac:dyDescent="0.25">
      <c r="A96" s="4">
        <v>83</v>
      </c>
      <c r="B96" s="4" t="s">
        <v>794</v>
      </c>
      <c r="C96" s="4" t="s">
        <v>860</v>
      </c>
      <c r="D96" s="4" t="s">
        <v>861</v>
      </c>
      <c r="E96" s="129" t="s">
        <v>862</v>
      </c>
      <c r="F96" s="4" t="s">
        <v>434</v>
      </c>
      <c r="G96" s="111" t="s">
        <v>798</v>
      </c>
      <c r="H96" s="111" t="s">
        <v>799</v>
      </c>
      <c r="I96" s="4">
        <v>70131706</v>
      </c>
      <c r="J96" s="4" t="s">
        <v>919</v>
      </c>
      <c r="K96" s="5">
        <v>42005</v>
      </c>
      <c r="L96" s="4">
        <v>10.5</v>
      </c>
      <c r="M96" s="4" t="s">
        <v>238</v>
      </c>
      <c r="N96" s="4" t="s">
        <v>30</v>
      </c>
      <c r="O96" s="10">
        <v>24766350</v>
      </c>
      <c r="P96" s="130">
        <f t="shared" si="2"/>
        <v>24766350</v>
      </c>
      <c r="Q96" s="4" t="s">
        <v>31</v>
      </c>
      <c r="R96" s="4" t="s">
        <v>31</v>
      </c>
      <c r="S96" s="4" t="s">
        <v>2780</v>
      </c>
      <c r="T96" s="10">
        <f t="shared" si="3"/>
        <v>2063862.5</v>
      </c>
      <c r="U96" s="4" t="s">
        <v>411</v>
      </c>
      <c r="V96" s="4">
        <v>761</v>
      </c>
    </row>
    <row r="97" spans="1:22" s="41" customFormat="1" ht="75" customHeight="1" x14ac:dyDescent="0.25">
      <c r="A97" s="4">
        <v>84</v>
      </c>
      <c r="B97" s="4" t="s">
        <v>794</v>
      </c>
      <c r="C97" s="4" t="s">
        <v>860</v>
      </c>
      <c r="D97" s="4" t="s">
        <v>861</v>
      </c>
      <c r="E97" s="129" t="s">
        <v>862</v>
      </c>
      <c r="F97" s="4" t="s">
        <v>434</v>
      </c>
      <c r="G97" s="111" t="s">
        <v>798</v>
      </c>
      <c r="H97" s="111" t="s">
        <v>799</v>
      </c>
      <c r="I97" s="4">
        <v>70131706</v>
      </c>
      <c r="J97" s="4" t="s">
        <v>920</v>
      </c>
      <c r="K97" s="5">
        <v>42005</v>
      </c>
      <c r="L97" s="4">
        <v>10.5</v>
      </c>
      <c r="M97" s="4" t="s">
        <v>238</v>
      </c>
      <c r="N97" s="4" t="s">
        <v>30</v>
      </c>
      <c r="O97" s="10">
        <v>24766350</v>
      </c>
      <c r="P97" s="130">
        <f t="shared" si="2"/>
        <v>24766350</v>
      </c>
      <c r="Q97" s="4" t="s">
        <v>31</v>
      </c>
      <c r="R97" s="4" t="s">
        <v>31</v>
      </c>
      <c r="S97" s="4" t="s">
        <v>2780</v>
      </c>
      <c r="T97" s="10">
        <f t="shared" si="3"/>
        <v>2063862.5</v>
      </c>
      <c r="U97" s="4" t="s">
        <v>411</v>
      </c>
      <c r="V97" s="4">
        <v>358</v>
      </c>
    </row>
    <row r="98" spans="1:22" s="41" customFormat="1" ht="75" customHeight="1" x14ac:dyDescent="0.25">
      <c r="A98" s="4">
        <v>85</v>
      </c>
      <c r="B98" s="4" t="s">
        <v>811</v>
      </c>
      <c r="C98" s="4" t="s">
        <v>921</v>
      </c>
      <c r="D98" s="129" t="s">
        <v>813</v>
      </c>
      <c r="E98" s="129" t="s">
        <v>922</v>
      </c>
      <c r="F98" s="4" t="s">
        <v>434</v>
      </c>
      <c r="G98" s="111" t="s">
        <v>798</v>
      </c>
      <c r="H98" s="111" t="s">
        <v>799</v>
      </c>
      <c r="I98" s="4">
        <v>70131706</v>
      </c>
      <c r="J98" s="111" t="s">
        <v>923</v>
      </c>
      <c r="K98" s="5">
        <v>42005</v>
      </c>
      <c r="L98" s="4">
        <v>10.5</v>
      </c>
      <c r="M98" s="4" t="s">
        <v>238</v>
      </c>
      <c r="N98" s="4" t="s">
        <v>30</v>
      </c>
      <c r="O98" s="10">
        <v>26412633</v>
      </c>
      <c r="P98" s="130">
        <f t="shared" si="2"/>
        <v>26412633</v>
      </c>
      <c r="Q98" s="4" t="s">
        <v>31</v>
      </c>
      <c r="R98" s="4" t="s">
        <v>31</v>
      </c>
      <c r="S98" s="4" t="s">
        <v>2780</v>
      </c>
      <c r="T98" s="10">
        <f t="shared" si="3"/>
        <v>2201052.75</v>
      </c>
      <c r="U98" s="4" t="s">
        <v>411</v>
      </c>
      <c r="V98" s="4">
        <v>615</v>
      </c>
    </row>
    <row r="99" spans="1:22" s="41" customFormat="1" ht="75" customHeight="1" x14ac:dyDescent="0.25">
      <c r="A99" s="4">
        <v>85</v>
      </c>
      <c r="B99" s="4" t="s">
        <v>811</v>
      </c>
      <c r="C99" s="4" t="s">
        <v>924</v>
      </c>
      <c r="D99" s="129" t="s">
        <v>813</v>
      </c>
      <c r="E99" s="129" t="s">
        <v>925</v>
      </c>
      <c r="F99" s="4" t="s">
        <v>434</v>
      </c>
      <c r="G99" s="111" t="s">
        <v>798</v>
      </c>
      <c r="H99" s="111" t="s">
        <v>799</v>
      </c>
      <c r="I99" s="4">
        <v>70131706</v>
      </c>
      <c r="J99" s="111" t="s">
        <v>923</v>
      </c>
      <c r="K99" s="5">
        <v>42005</v>
      </c>
      <c r="L99" s="4">
        <v>10.5</v>
      </c>
      <c r="M99" s="4" t="s">
        <v>238</v>
      </c>
      <c r="N99" s="4" t="s">
        <v>30</v>
      </c>
      <c r="O99" s="10">
        <v>26580867</v>
      </c>
      <c r="P99" s="130">
        <f t="shared" si="2"/>
        <v>26580867</v>
      </c>
      <c r="Q99" s="4" t="s">
        <v>31</v>
      </c>
      <c r="R99" s="4" t="s">
        <v>31</v>
      </c>
      <c r="S99" s="4" t="s">
        <v>2780</v>
      </c>
      <c r="T99" s="10">
        <f t="shared" si="3"/>
        <v>2215072.25</v>
      </c>
      <c r="U99" s="4" t="s">
        <v>411</v>
      </c>
      <c r="V99" s="4">
        <v>615</v>
      </c>
    </row>
    <row r="100" spans="1:22" s="41" customFormat="1" ht="75" customHeight="1" x14ac:dyDescent="0.25">
      <c r="A100" s="4">
        <v>86</v>
      </c>
      <c r="B100" s="4" t="s">
        <v>811</v>
      </c>
      <c r="C100" s="4" t="s">
        <v>921</v>
      </c>
      <c r="D100" s="129" t="s">
        <v>813</v>
      </c>
      <c r="E100" s="129" t="s">
        <v>922</v>
      </c>
      <c r="F100" s="4" t="s">
        <v>434</v>
      </c>
      <c r="G100" s="111" t="s">
        <v>798</v>
      </c>
      <c r="H100" s="111" t="s">
        <v>799</v>
      </c>
      <c r="I100" s="4">
        <v>70131706</v>
      </c>
      <c r="J100" s="111" t="s">
        <v>926</v>
      </c>
      <c r="K100" s="5">
        <v>42005</v>
      </c>
      <c r="L100" s="4">
        <v>10.5</v>
      </c>
      <c r="M100" s="4" t="s">
        <v>238</v>
      </c>
      <c r="N100" s="4" t="s">
        <v>30</v>
      </c>
      <c r="O100" s="10">
        <v>41962200</v>
      </c>
      <c r="P100" s="130">
        <f t="shared" si="2"/>
        <v>41962200</v>
      </c>
      <c r="Q100" s="4" t="s">
        <v>31</v>
      </c>
      <c r="R100" s="4" t="s">
        <v>31</v>
      </c>
      <c r="S100" s="4" t="s">
        <v>2780</v>
      </c>
      <c r="T100" s="10">
        <f t="shared" si="3"/>
        <v>3496850</v>
      </c>
      <c r="U100" s="4" t="s">
        <v>411</v>
      </c>
      <c r="V100" s="4">
        <v>26</v>
      </c>
    </row>
    <row r="101" spans="1:22" s="41" customFormat="1" ht="75" customHeight="1" x14ac:dyDescent="0.25">
      <c r="A101" s="4">
        <v>87</v>
      </c>
      <c r="B101" s="4" t="s">
        <v>811</v>
      </c>
      <c r="C101" s="4" t="s">
        <v>924</v>
      </c>
      <c r="D101" s="129" t="s">
        <v>813</v>
      </c>
      <c r="E101" s="129" t="s">
        <v>925</v>
      </c>
      <c r="F101" s="4" t="s">
        <v>434</v>
      </c>
      <c r="G101" s="111" t="s">
        <v>798</v>
      </c>
      <c r="H101" s="111" t="s">
        <v>799</v>
      </c>
      <c r="I101" s="4">
        <v>70131706</v>
      </c>
      <c r="J101" s="111" t="s">
        <v>927</v>
      </c>
      <c r="K101" s="5">
        <v>42005</v>
      </c>
      <c r="L101" s="4">
        <v>10.5</v>
      </c>
      <c r="M101" s="4" t="s">
        <v>238</v>
      </c>
      <c r="N101" s="4" t="s">
        <v>30</v>
      </c>
      <c r="O101" s="10">
        <v>24609103</v>
      </c>
      <c r="P101" s="130">
        <f t="shared" si="2"/>
        <v>24609103</v>
      </c>
      <c r="Q101" s="4" t="s">
        <v>31</v>
      </c>
      <c r="R101" s="4" t="s">
        <v>31</v>
      </c>
      <c r="S101" s="4" t="s">
        <v>2780</v>
      </c>
      <c r="T101" s="10">
        <f t="shared" si="3"/>
        <v>2050758.5833333333</v>
      </c>
      <c r="U101" s="4" t="s">
        <v>411</v>
      </c>
      <c r="V101" s="4">
        <v>886</v>
      </c>
    </row>
    <row r="102" spans="1:22" s="41" customFormat="1" ht="75" customHeight="1" x14ac:dyDescent="0.25">
      <c r="A102" s="4">
        <v>88</v>
      </c>
      <c r="B102" s="4" t="s">
        <v>811</v>
      </c>
      <c r="C102" s="4" t="s">
        <v>924</v>
      </c>
      <c r="D102" s="129" t="s">
        <v>813</v>
      </c>
      <c r="E102" s="129" t="s">
        <v>925</v>
      </c>
      <c r="F102" s="4" t="s">
        <v>434</v>
      </c>
      <c r="G102" s="111" t="s">
        <v>798</v>
      </c>
      <c r="H102" s="111" t="s">
        <v>799</v>
      </c>
      <c r="I102" s="4">
        <v>70131706</v>
      </c>
      <c r="J102" s="111" t="s">
        <v>928</v>
      </c>
      <c r="K102" s="5">
        <v>42005</v>
      </c>
      <c r="L102" s="4">
        <v>8</v>
      </c>
      <c r="M102" s="4" t="s">
        <v>238</v>
      </c>
      <c r="N102" s="4" t="s">
        <v>30</v>
      </c>
      <c r="O102" s="10">
        <v>17386400</v>
      </c>
      <c r="P102" s="130">
        <f t="shared" si="2"/>
        <v>17386400</v>
      </c>
      <c r="Q102" s="4" t="s">
        <v>31</v>
      </c>
      <c r="R102" s="4" t="s">
        <v>31</v>
      </c>
      <c r="S102" s="4" t="s">
        <v>2780</v>
      </c>
      <c r="T102" s="10">
        <f t="shared" si="3"/>
        <v>1448866.6666666667</v>
      </c>
      <c r="U102" s="4" t="s">
        <v>411</v>
      </c>
      <c r="V102" s="4">
        <v>1174</v>
      </c>
    </row>
    <row r="103" spans="1:22" s="41" customFormat="1" ht="75" customHeight="1" x14ac:dyDescent="0.25">
      <c r="A103" s="4">
        <v>89</v>
      </c>
      <c r="B103" s="4" t="s">
        <v>863</v>
      </c>
      <c r="C103" s="4" t="s">
        <v>864</v>
      </c>
      <c r="D103" s="4" t="s">
        <v>796</v>
      </c>
      <c r="E103" s="4" t="s">
        <v>865</v>
      </c>
      <c r="F103" s="4" t="s">
        <v>418</v>
      </c>
      <c r="G103" s="111" t="s">
        <v>419</v>
      </c>
      <c r="H103" s="111" t="s">
        <v>804</v>
      </c>
      <c r="I103" s="4">
        <v>70131706</v>
      </c>
      <c r="J103" s="111" t="s">
        <v>929</v>
      </c>
      <c r="K103" s="5">
        <v>42095</v>
      </c>
      <c r="L103" s="4">
        <v>6</v>
      </c>
      <c r="M103" s="4" t="s">
        <v>818</v>
      </c>
      <c r="N103" s="4" t="s">
        <v>807</v>
      </c>
      <c r="O103" s="10">
        <v>135495000</v>
      </c>
      <c r="P103" s="130">
        <f t="shared" si="2"/>
        <v>135495000</v>
      </c>
      <c r="Q103" s="4" t="s">
        <v>31</v>
      </c>
      <c r="R103" s="4" t="s">
        <v>31</v>
      </c>
      <c r="S103" s="4" t="s">
        <v>2780</v>
      </c>
      <c r="T103" s="10">
        <f t="shared" si="3"/>
        <v>11291250</v>
      </c>
      <c r="U103" s="4" t="s">
        <v>411</v>
      </c>
      <c r="V103" s="4">
        <v>1411</v>
      </c>
    </row>
    <row r="104" spans="1:22" s="41" customFormat="1" ht="75" customHeight="1" x14ac:dyDescent="0.25">
      <c r="A104" s="4">
        <v>90</v>
      </c>
      <c r="B104" s="4" t="s">
        <v>863</v>
      </c>
      <c r="C104" s="4" t="s">
        <v>864</v>
      </c>
      <c r="D104" s="4" t="s">
        <v>796</v>
      </c>
      <c r="E104" s="4" t="s">
        <v>865</v>
      </c>
      <c r="F104" s="4" t="s">
        <v>412</v>
      </c>
      <c r="G104" s="111" t="s">
        <v>305</v>
      </c>
      <c r="H104" s="111" t="s">
        <v>877</v>
      </c>
      <c r="I104" s="4">
        <v>70131706</v>
      </c>
      <c r="J104" s="4" t="s">
        <v>930</v>
      </c>
      <c r="K104" s="5">
        <v>42036</v>
      </c>
      <c r="L104" s="4">
        <v>8</v>
      </c>
      <c r="M104" s="4" t="s">
        <v>591</v>
      </c>
      <c r="N104" s="4" t="s">
        <v>30</v>
      </c>
      <c r="O104" s="10">
        <v>144234864</v>
      </c>
      <c r="P104" s="130">
        <f t="shared" si="2"/>
        <v>144234864</v>
      </c>
      <c r="Q104" s="4" t="s">
        <v>31</v>
      </c>
      <c r="R104" s="4" t="s">
        <v>31</v>
      </c>
      <c r="S104" s="4" t="s">
        <v>2780</v>
      </c>
      <c r="T104" s="10">
        <f t="shared" si="3"/>
        <v>12019572</v>
      </c>
      <c r="U104" s="4" t="s">
        <v>411</v>
      </c>
      <c r="V104" s="4">
        <v>1119</v>
      </c>
    </row>
    <row r="105" spans="1:22" s="41" customFormat="1" ht="75" customHeight="1" x14ac:dyDescent="0.25">
      <c r="A105" s="4"/>
      <c r="B105" s="4" t="s">
        <v>863</v>
      </c>
      <c r="C105" s="4" t="s">
        <v>864</v>
      </c>
      <c r="D105" s="4" t="s">
        <v>796</v>
      </c>
      <c r="E105" s="4" t="s">
        <v>865</v>
      </c>
      <c r="F105" s="4" t="s">
        <v>412</v>
      </c>
      <c r="G105" s="111" t="s">
        <v>305</v>
      </c>
      <c r="H105" s="111" t="s">
        <v>877</v>
      </c>
      <c r="I105" s="4">
        <v>70131706</v>
      </c>
      <c r="J105" s="4" t="s">
        <v>930</v>
      </c>
      <c r="K105" s="5">
        <v>42036</v>
      </c>
      <c r="L105" s="4">
        <v>8</v>
      </c>
      <c r="M105" s="4" t="s">
        <v>591</v>
      </c>
      <c r="N105" s="4" t="s">
        <v>30</v>
      </c>
      <c r="O105" s="10">
        <v>101726</v>
      </c>
      <c r="P105" s="130">
        <f t="shared" si="2"/>
        <v>101726</v>
      </c>
      <c r="Q105" s="4"/>
      <c r="R105" s="4"/>
      <c r="S105" s="4" t="s">
        <v>2780</v>
      </c>
      <c r="T105" s="10">
        <f t="shared" si="3"/>
        <v>8477.1666666666661</v>
      </c>
      <c r="U105" s="4" t="s">
        <v>186</v>
      </c>
      <c r="V105" s="4"/>
    </row>
    <row r="106" spans="1:22" s="41" customFormat="1" ht="75" customHeight="1" x14ac:dyDescent="0.25">
      <c r="A106" s="4">
        <v>90</v>
      </c>
      <c r="B106" s="4" t="s">
        <v>863</v>
      </c>
      <c r="C106" s="4" t="s">
        <v>864</v>
      </c>
      <c r="D106" s="4" t="s">
        <v>813</v>
      </c>
      <c r="E106" s="4" t="s">
        <v>904</v>
      </c>
      <c r="F106" s="4" t="s">
        <v>412</v>
      </c>
      <c r="G106" s="111" t="s">
        <v>305</v>
      </c>
      <c r="H106" s="111" t="s">
        <v>877</v>
      </c>
      <c r="I106" s="4">
        <v>70131706</v>
      </c>
      <c r="J106" s="4" t="s">
        <v>930</v>
      </c>
      <c r="K106" s="5">
        <v>42036</v>
      </c>
      <c r="L106" s="4">
        <v>8</v>
      </c>
      <c r="M106" s="4" t="s">
        <v>591</v>
      </c>
      <c r="N106" s="4" t="s">
        <v>807</v>
      </c>
      <c r="O106" s="10">
        <v>1045536646</v>
      </c>
      <c r="P106" s="130">
        <f t="shared" si="2"/>
        <v>1045536646</v>
      </c>
      <c r="Q106" s="4" t="s">
        <v>31</v>
      </c>
      <c r="R106" s="4" t="s">
        <v>31</v>
      </c>
      <c r="S106" s="4" t="s">
        <v>2780</v>
      </c>
      <c r="T106" s="10">
        <f t="shared" si="3"/>
        <v>87128053.833333328</v>
      </c>
      <c r="U106" s="4" t="s">
        <v>411</v>
      </c>
      <c r="V106" s="4">
        <v>1119</v>
      </c>
    </row>
    <row r="107" spans="1:22" s="41" customFormat="1" ht="75" customHeight="1" x14ac:dyDescent="0.25">
      <c r="A107" s="4">
        <v>91</v>
      </c>
      <c r="B107" s="4" t="s">
        <v>863</v>
      </c>
      <c r="C107" s="4" t="s">
        <v>864</v>
      </c>
      <c r="D107" s="4" t="s">
        <v>796</v>
      </c>
      <c r="E107" s="4" t="s">
        <v>865</v>
      </c>
      <c r="F107" s="4" t="s">
        <v>412</v>
      </c>
      <c r="G107" s="111" t="s">
        <v>305</v>
      </c>
      <c r="H107" s="111" t="s">
        <v>877</v>
      </c>
      <c r="I107" s="4">
        <v>70131706</v>
      </c>
      <c r="J107" s="4" t="s">
        <v>931</v>
      </c>
      <c r="K107" s="5">
        <v>42064</v>
      </c>
      <c r="L107" s="4">
        <v>11</v>
      </c>
      <c r="M107" s="4" t="s">
        <v>932</v>
      </c>
      <c r="N107" s="4" t="s">
        <v>30</v>
      </c>
      <c r="O107" s="10">
        <v>25000000</v>
      </c>
      <c r="P107" s="130">
        <f t="shared" si="2"/>
        <v>25000000</v>
      </c>
      <c r="Q107" s="4" t="s">
        <v>31</v>
      </c>
      <c r="R107" s="4" t="s">
        <v>31</v>
      </c>
      <c r="S107" s="4" t="s">
        <v>2780</v>
      </c>
      <c r="T107" s="10">
        <f t="shared" si="3"/>
        <v>2083333.3333333333</v>
      </c>
      <c r="U107" s="4" t="s">
        <v>411</v>
      </c>
      <c r="V107" s="4">
        <v>1677</v>
      </c>
    </row>
    <row r="108" spans="1:22" s="41" customFormat="1" ht="75" customHeight="1" x14ac:dyDescent="0.25">
      <c r="A108" s="4">
        <v>91</v>
      </c>
      <c r="B108" s="4" t="s">
        <v>863</v>
      </c>
      <c r="C108" s="4" t="s">
        <v>864</v>
      </c>
      <c r="D108" s="4" t="s">
        <v>813</v>
      </c>
      <c r="E108" s="4" t="s">
        <v>904</v>
      </c>
      <c r="F108" s="4" t="s">
        <v>412</v>
      </c>
      <c r="G108" s="111" t="s">
        <v>305</v>
      </c>
      <c r="H108" s="111" t="s">
        <v>877</v>
      </c>
      <c r="I108" s="4">
        <v>70131706</v>
      </c>
      <c r="J108" s="4" t="s">
        <v>931</v>
      </c>
      <c r="K108" s="5">
        <v>42064</v>
      </c>
      <c r="L108" s="4">
        <v>11</v>
      </c>
      <c r="M108" s="4" t="s">
        <v>932</v>
      </c>
      <c r="N108" s="4" t="s">
        <v>30</v>
      </c>
      <c r="O108" s="10">
        <v>67980000</v>
      </c>
      <c r="P108" s="130">
        <f t="shared" si="2"/>
        <v>67980000</v>
      </c>
      <c r="Q108" s="4" t="s">
        <v>31</v>
      </c>
      <c r="R108" s="4" t="s">
        <v>31</v>
      </c>
      <c r="S108" s="4" t="s">
        <v>2780</v>
      </c>
      <c r="T108" s="10">
        <f t="shared" si="3"/>
        <v>5665000</v>
      </c>
      <c r="U108" s="4" t="s">
        <v>411</v>
      </c>
      <c r="V108" s="4">
        <v>1677</v>
      </c>
    </row>
    <row r="109" spans="1:22" s="41" customFormat="1" ht="75" customHeight="1" x14ac:dyDescent="0.25">
      <c r="A109" s="4">
        <v>92</v>
      </c>
      <c r="B109" s="4" t="s">
        <v>863</v>
      </c>
      <c r="C109" s="4" t="s">
        <v>864</v>
      </c>
      <c r="D109" s="4" t="s">
        <v>796</v>
      </c>
      <c r="E109" s="4" t="s">
        <v>865</v>
      </c>
      <c r="F109" s="4" t="s">
        <v>412</v>
      </c>
      <c r="G109" s="111" t="s">
        <v>305</v>
      </c>
      <c r="H109" s="111" t="s">
        <v>877</v>
      </c>
      <c r="I109" s="4">
        <v>70131706</v>
      </c>
      <c r="J109" s="4" t="s">
        <v>933</v>
      </c>
      <c r="K109" s="5">
        <v>42064</v>
      </c>
      <c r="L109" s="4">
        <v>2</v>
      </c>
      <c r="M109" s="4" t="s">
        <v>74</v>
      </c>
      <c r="N109" s="4" t="s">
        <v>30</v>
      </c>
      <c r="O109" s="130">
        <v>1500000</v>
      </c>
      <c r="P109" s="130">
        <f t="shared" si="2"/>
        <v>1500000</v>
      </c>
      <c r="Q109" s="4" t="s">
        <v>31</v>
      </c>
      <c r="R109" s="4" t="s">
        <v>31</v>
      </c>
      <c r="S109" s="4" t="s">
        <v>2780</v>
      </c>
      <c r="T109" s="10">
        <f t="shared" si="3"/>
        <v>125000</v>
      </c>
      <c r="U109" s="4" t="s">
        <v>411</v>
      </c>
      <c r="V109" s="4">
        <v>1354</v>
      </c>
    </row>
    <row r="110" spans="1:22" s="41" customFormat="1" ht="75" customHeight="1" x14ac:dyDescent="0.25">
      <c r="A110" s="4">
        <v>92</v>
      </c>
      <c r="B110" s="4" t="s">
        <v>863</v>
      </c>
      <c r="C110" s="4" t="s">
        <v>864</v>
      </c>
      <c r="D110" s="4" t="s">
        <v>813</v>
      </c>
      <c r="E110" s="4" t="s">
        <v>904</v>
      </c>
      <c r="F110" s="4" t="s">
        <v>412</v>
      </c>
      <c r="G110" s="111" t="s">
        <v>305</v>
      </c>
      <c r="H110" s="111" t="s">
        <v>877</v>
      </c>
      <c r="I110" s="4">
        <v>70131706</v>
      </c>
      <c r="J110" s="4" t="s">
        <v>933</v>
      </c>
      <c r="K110" s="5">
        <v>42064</v>
      </c>
      <c r="L110" s="4">
        <v>2</v>
      </c>
      <c r="M110" s="4" t="s">
        <v>74</v>
      </c>
      <c r="N110" s="4" t="s">
        <v>30</v>
      </c>
      <c r="O110" s="130">
        <v>6481572</v>
      </c>
      <c r="P110" s="130">
        <f t="shared" si="2"/>
        <v>6481572</v>
      </c>
      <c r="Q110" s="4" t="s">
        <v>31</v>
      </c>
      <c r="R110" s="4" t="s">
        <v>31</v>
      </c>
      <c r="S110" s="4" t="s">
        <v>2780</v>
      </c>
      <c r="T110" s="10">
        <f t="shared" si="3"/>
        <v>540131</v>
      </c>
      <c r="U110" s="4" t="s">
        <v>411</v>
      </c>
      <c r="V110" s="4">
        <v>1354</v>
      </c>
    </row>
    <row r="111" spans="1:22" s="41" customFormat="1" ht="75" customHeight="1" x14ac:dyDescent="0.25">
      <c r="A111" s="4">
        <v>92</v>
      </c>
      <c r="B111" s="4" t="s">
        <v>863</v>
      </c>
      <c r="C111" s="4" t="s">
        <v>864</v>
      </c>
      <c r="D111" s="129" t="s">
        <v>813</v>
      </c>
      <c r="E111" s="4" t="s">
        <v>867</v>
      </c>
      <c r="F111" s="4" t="s">
        <v>412</v>
      </c>
      <c r="G111" s="111" t="s">
        <v>305</v>
      </c>
      <c r="H111" s="111" t="s">
        <v>877</v>
      </c>
      <c r="I111" s="4">
        <v>70131706</v>
      </c>
      <c r="J111" s="4" t="s">
        <v>933</v>
      </c>
      <c r="K111" s="5">
        <v>42064</v>
      </c>
      <c r="L111" s="4">
        <v>2</v>
      </c>
      <c r="M111" s="4" t="s">
        <v>74</v>
      </c>
      <c r="N111" s="4" t="s">
        <v>30</v>
      </c>
      <c r="O111" s="130">
        <v>6498286</v>
      </c>
      <c r="P111" s="130">
        <f t="shared" si="2"/>
        <v>6498286</v>
      </c>
      <c r="Q111" s="4" t="s">
        <v>31</v>
      </c>
      <c r="R111" s="4" t="s">
        <v>31</v>
      </c>
      <c r="S111" s="4" t="s">
        <v>2780</v>
      </c>
      <c r="T111" s="10">
        <f t="shared" si="3"/>
        <v>541523.83333333337</v>
      </c>
      <c r="U111" s="4" t="s">
        <v>411</v>
      </c>
      <c r="V111" s="4">
        <v>1354</v>
      </c>
    </row>
    <row r="112" spans="1:22" s="41" customFormat="1" ht="75" customHeight="1" x14ac:dyDescent="0.25">
      <c r="A112" s="4">
        <v>93</v>
      </c>
      <c r="B112" s="4" t="s">
        <v>863</v>
      </c>
      <c r="C112" s="4" t="s">
        <v>864</v>
      </c>
      <c r="D112" s="4" t="s">
        <v>796</v>
      </c>
      <c r="E112" s="4" t="s">
        <v>865</v>
      </c>
      <c r="F112" s="4" t="s">
        <v>412</v>
      </c>
      <c r="G112" s="111" t="s">
        <v>305</v>
      </c>
      <c r="H112" s="111" t="s">
        <v>877</v>
      </c>
      <c r="I112" s="4">
        <v>70131706</v>
      </c>
      <c r="J112" s="4" t="s">
        <v>878</v>
      </c>
      <c r="K112" s="5">
        <v>42156</v>
      </c>
      <c r="L112" s="4">
        <v>1.5</v>
      </c>
      <c r="M112" s="4" t="s">
        <v>74</v>
      </c>
      <c r="N112" s="4" t="s">
        <v>30</v>
      </c>
      <c r="O112" s="10">
        <v>3592900</v>
      </c>
      <c r="P112" s="130">
        <f t="shared" si="2"/>
        <v>3592900</v>
      </c>
      <c r="Q112" s="4" t="s">
        <v>31</v>
      </c>
      <c r="R112" s="4" t="s">
        <v>31</v>
      </c>
      <c r="S112" s="4" t="s">
        <v>2780</v>
      </c>
      <c r="T112" s="10">
        <f t="shared" si="3"/>
        <v>299408.33333333331</v>
      </c>
      <c r="U112" s="4" t="s">
        <v>186</v>
      </c>
      <c r="V112" s="4"/>
    </row>
    <row r="113" spans="1:22" s="41" customFormat="1" ht="75" customHeight="1" x14ac:dyDescent="0.25">
      <c r="A113" s="4">
        <v>93</v>
      </c>
      <c r="B113" s="4" t="s">
        <v>863</v>
      </c>
      <c r="C113" s="4" t="s">
        <v>864</v>
      </c>
      <c r="D113" s="4" t="s">
        <v>813</v>
      </c>
      <c r="E113" s="4" t="s">
        <v>904</v>
      </c>
      <c r="F113" s="4" t="s">
        <v>412</v>
      </c>
      <c r="G113" s="111" t="s">
        <v>305</v>
      </c>
      <c r="H113" s="111" t="s">
        <v>877</v>
      </c>
      <c r="I113" s="4">
        <v>70131706</v>
      </c>
      <c r="J113" s="4" t="s">
        <v>878</v>
      </c>
      <c r="K113" s="5">
        <v>42156</v>
      </c>
      <c r="L113" s="4">
        <v>1.5</v>
      </c>
      <c r="M113" s="4" t="s">
        <v>74</v>
      </c>
      <c r="N113" s="4" t="s">
        <v>30</v>
      </c>
      <c r="O113" s="10"/>
      <c r="P113" s="130">
        <f t="shared" si="2"/>
        <v>0</v>
      </c>
      <c r="Q113" s="4" t="s">
        <v>31</v>
      </c>
      <c r="R113" s="4" t="s">
        <v>31</v>
      </c>
      <c r="S113" s="4" t="s">
        <v>2780</v>
      </c>
      <c r="T113" s="10">
        <f t="shared" si="3"/>
        <v>0</v>
      </c>
      <c r="U113" s="4" t="s">
        <v>186</v>
      </c>
      <c r="V113" s="4"/>
    </row>
    <row r="114" spans="1:22" s="41" customFormat="1" ht="75" customHeight="1" x14ac:dyDescent="0.25">
      <c r="A114" s="4">
        <v>94</v>
      </c>
      <c r="B114" s="4" t="s">
        <v>863</v>
      </c>
      <c r="C114" s="4" t="s">
        <v>864</v>
      </c>
      <c r="D114" s="4" t="s">
        <v>796</v>
      </c>
      <c r="E114" s="4" t="s">
        <v>865</v>
      </c>
      <c r="F114" s="4" t="s">
        <v>434</v>
      </c>
      <c r="G114" s="111" t="s">
        <v>798</v>
      </c>
      <c r="H114" s="111" t="s">
        <v>799</v>
      </c>
      <c r="I114" s="4">
        <v>70131706</v>
      </c>
      <c r="J114" s="4" t="s">
        <v>934</v>
      </c>
      <c r="K114" s="5">
        <v>42005</v>
      </c>
      <c r="L114" s="4">
        <v>10.5</v>
      </c>
      <c r="M114" s="4" t="s">
        <v>238</v>
      </c>
      <c r="N114" s="4" t="s">
        <v>30</v>
      </c>
      <c r="O114" s="132">
        <v>39964000</v>
      </c>
      <c r="P114" s="130">
        <f t="shared" si="2"/>
        <v>39964000</v>
      </c>
      <c r="Q114" s="4" t="s">
        <v>31</v>
      </c>
      <c r="R114" s="4" t="s">
        <v>31</v>
      </c>
      <c r="S114" s="4" t="s">
        <v>2780</v>
      </c>
      <c r="T114" s="10">
        <f t="shared" si="3"/>
        <v>3330333.3333333335</v>
      </c>
      <c r="U114" s="4" t="s">
        <v>411</v>
      </c>
      <c r="V114" s="4">
        <v>980</v>
      </c>
    </row>
    <row r="115" spans="1:22" s="41" customFormat="1" ht="75" customHeight="1" x14ac:dyDescent="0.25">
      <c r="A115" s="4">
        <v>95</v>
      </c>
      <c r="B115" s="4" t="s">
        <v>863</v>
      </c>
      <c r="C115" s="4" t="s">
        <v>864</v>
      </c>
      <c r="D115" s="4" t="s">
        <v>813</v>
      </c>
      <c r="E115" s="4" t="s">
        <v>904</v>
      </c>
      <c r="F115" s="4" t="s">
        <v>434</v>
      </c>
      <c r="G115" s="111" t="s">
        <v>798</v>
      </c>
      <c r="H115" s="111" t="s">
        <v>799</v>
      </c>
      <c r="I115" s="4">
        <v>70131706</v>
      </c>
      <c r="J115" s="111" t="s">
        <v>935</v>
      </c>
      <c r="K115" s="5">
        <v>42005</v>
      </c>
      <c r="L115" s="4">
        <v>10.5</v>
      </c>
      <c r="M115" s="4" t="s">
        <v>238</v>
      </c>
      <c r="N115" s="4" t="s">
        <v>30</v>
      </c>
      <c r="O115" s="132">
        <v>36446550</v>
      </c>
      <c r="P115" s="130">
        <f t="shared" si="2"/>
        <v>36446550</v>
      </c>
      <c r="Q115" s="4" t="s">
        <v>31</v>
      </c>
      <c r="R115" s="4" t="s">
        <v>31</v>
      </c>
      <c r="S115" s="4" t="s">
        <v>2780</v>
      </c>
      <c r="T115" s="10">
        <f t="shared" si="3"/>
        <v>3037212.5</v>
      </c>
      <c r="U115" s="4" t="s">
        <v>411</v>
      </c>
      <c r="V115" s="4">
        <v>725</v>
      </c>
    </row>
    <row r="116" spans="1:22" s="41" customFormat="1" ht="75" customHeight="1" x14ac:dyDescent="0.25">
      <c r="A116" s="4">
        <v>96</v>
      </c>
      <c r="B116" s="4" t="s">
        <v>794</v>
      </c>
      <c r="C116" s="4" t="s">
        <v>871</v>
      </c>
      <c r="D116" s="4" t="s">
        <v>796</v>
      </c>
      <c r="E116" s="129" t="s">
        <v>872</v>
      </c>
      <c r="F116" s="4" t="s">
        <v>434</v>
      </c>
      <c r="G116" s="111" t="s">
        <v>798</v>
      </c>
      <c r="H116" s="111" t="s">
        <v>799</v>
      </c>
      <c r="I116" s="4">
        <v>70131706</v>
      </c>
      <c r="J116" s="4" t="s">
        <v>936</v>
      </c>
      <c r="K116" s="5">
        <v>42005</v>
      </c>
      <c r="L116" s="4">
        <v>8</v>
      </c>
      <c r="M116" s="4" t="s">
        <v>238</v>
      </c>
      <c r="N116" s="4" t="s">
        <v>30</v>
      </c>
      <c r="O116" s="10">
        <v>31971200</v>
      </c>
      <c r="P116" s="130">
        <f t="shared" si="2"/>
        <v>31971200</v>
      </c>
      <c r="Q116" s="4" t="s">
        <v>31</v>
      </c>
      <c r="R116" s="4" t="s">
        <v>31</v>
      </c>
      <c r="S116" s="4" t="s">
        <v>2780</v>
      </c>
      <c r="T116" s="10">
        <f t="shared" si="3"/>
        <v>2664266.6666666665</v>
      </c>
      <c r="U116" s="4" t="s">
        <v>411</v>
      </c>
      <c r="V116" s="4">
        <v>1167</v>
      </c>
    </row>
    <row r="117" spans="1:22" s="41" customFormat="1" ht="75" customHeight="1" x14ac:dyDescent="0.25">
      <c r="A117" s="4">
        <v>97</v>
      </c>
      <c r="B117" s="4" t="s">
        <v>863</v>
      </c>
      <c r="C117" s="4" t="s">
        <v>864</v>
      </c>
      <c r="D117" s="4" t="s">
        <v>813</v>
      </c>
      <c r="E117" s="4" t="s">
        <v>904</v>
      </c>
      <c r="F117" s="4" t="s">
        <v>434</v>
      </c>
      <c r="G117" s="111" t="s">
        <v>798</v>
      </c>
      <c r="H117" s="111" t="s">
        <v>799</v>
      </c>
      <c r="I117" s="4">
        <v>70131706</v>
      </c>
      <c r="J117" s="4" t="s">
        <v>937</v>
      </c>
      <c r="K117" s="5">
        <v>42005</v>
      </c>
      <c r="L117" s="4">
        <v>10.5</v>
      </c>
      <c r="M117" s="4" t="s">
        <v>238</v>
      </c>
      <c r="N117" s="4" t="s">
        <v>30</v>
      </c>
      <c r="O117" s="132">
        <v>16655100</v>
      </c>
      <c r="P117" s="130">
        <f t="shared" si="2"/>
        <v>16655100</v>
      </c>
      <c r="Q117" s="4" t="s">
        <v>31</v>
      </c>
      <c r="R117" s="4" t="s">
        <v>31</v>
      </c>
      <c r="S117" s="4" t="s">
        <v>2780</v>
      </c>
      <c r="T117" s="10">
        <f t="shared" si="3"/>
        <v>1387925</v>
      </c>
      <c r="U117" s="4" t="s">
        <v>411</v>
      </c>
      <c r="V117" s="4">
        <v>916</v>
      </c>
    </row>
    <row r="118" spans="1:22" s="41" customFormat="1" ht="75" customHeight="1" x14ac:dyDescent="0.25">
      <c r="A118" s="4">
        <v>98</v>
      </c>
      <c r="B118" s="4" t="s">
        <v>794</v>
      </c>
      <c r="C118" s="4" t="s">
        <v>871</v>
      </c>
      <c r="D118" s="4" t="s">
        <v>796</v>
      </c>
      <c r="E118" s="129" t="s">
        <v>872</v>
      </c>
      <c r="F118" s="4" t="s">
        <v>434</v>
      </c>
      <c r="G118" s="111" t="s">
        <v>798</v>
      </c>
      <c r="H118" s="111" t="s">
        <v>799</v>
      </c>
      <c r="I118" s="4">
        <v>70131706</v>
      </c>
      <c r="J118" s="4" t="s">
        <v>938</v>
      </c>
      <c r="K118" s="5">
        <v>42005</v>
      </c>
      <c r="L118" s="4">
        <v>8</v>
      </c>
      <c r="M118" s="4" t="s">
        <v>238</v>
      </c>
      <c r="N118" s="4" t="s">
        <v>30</v>
      </c>
      <c r="O118" s="10">
        <v>36173600</v>
      </c>
      <c r="P118" s="130">
        <f t="shared" si="2"/>
        <v>36173600</v>
      </c>
      <c r="Q118" s="4" t="s">
        <v>31</v>
      </c>
      <c r="R118" s="4" t="s">
        <v>31</v>
      </c>
      <c r="S118" s="4" t="s">
        <v>2780</v>
      </c>
      <c r="T118" s="10">
        <f t="shared" si="3"/>
        <v>3014466.6666666665</v>
      </c>
      <c r="U118" s="4" t="s">
        <v>411</v>
      </c>
      <c r="V118" s="4">
        <v>1163</v>
      </c>
    </row>
    <row r="119" spans="1:22" s="41" customFormat="1" ht="75" customHeight="1" x14ac:dyDescent="0.25">
      <c r="A119" s="4">
        <v>99</v>
      </c>
      <c r="B119" s="4" t="s">
        <v>863</v>
      </c>
      <c r="C119" s="4" t="s">
        <v>864</v>
      </c>
      <c r="D119" s="129" t="s">
        <v>813</v>
      </c>
      <c r="E119" s="4" t="s">
        <v>904</v>
      </c>
      <c r="F119" s="4" t="s">
        <v>434</v>
      </c>
      <c r="G119" s="111" t="s">
        <v>798</v>
      </c>
      <c r="H119" s="111" t="s">
        <v>799</v>
      </c>
      <c r="I119" s="4">
        <v>70131706</v>
      </c>
      <c r="J119" s="4" t="s">
        <v>939</v>
      </c>
      <c r="K119" s="5">
        <v>42005</v>
      </c>
      <c r="L119" s="4">
        <v>10.5</v>
      </c>
      <c r="M119" s="4" t="s">
        <v>238</v>
      </c>
      <c r="N119" s="4" t="s">
        <v>30</v>
      </c>
      <c r="O119" s="132">
        <v>36446550</v>
      </c>
      <c r="P119" s="130">
        <f t="shared" si="2"/>
        <v>36446550</v>
      </c>
      <c r="Q119" s="4" t="s">
        <v>31</v>
      </c>
      <c r="R119" s="4" t="s">
        <v>31</v>
      </c>
      <c r="S119" s="4" t="s">
        <v>2780</v>
      </c>
      <c r="T119" s="10">
        <f t="shared" si="3"/>
        <v>3037212.5</v>
      </c>
      <c r="U119" s="4" t="s">
        <v>411</v>
      </c>
      <c r="V119" s="4">
        <v>695</v>
      </c>
    </row>
    <row r="120" spans="1:22" s="41" customFormat="1" ht="75" customHeight="1" x14ac:dyDescent="0.25">
      <c r="A120" s="4">
        <v>100</v>
      </c>
      <c r="B120" s="4" t="s">
        <v>863</v>
      </c>
      <c r="C120" s="4" t="s">
        <v>864</v>
      </c>
      <c r="D120" s="4" t="s">
        <v>796</v>
      </c>
      <c r="E120" s="4" t="s">
        <v>865</v>
      </c>
      <c r="F120" s="4" t="s">
        <v>434</v>
      </c>
      <c r="G120" s="111" t="s">
        <v>798</v>
      </c>
      <c r="H120" s="111" t="s">
        <v>799</v>
      </c>
      <c r="I120" s="4">
        <v>70131706</v>
      </c>
      <c r="J120" s="4" t="s">
        <v>940</v>
      </c>
      <c r="K120" s="5">
        <v>42005</v>
      </c>
      <c r="L120" s="4">
        <v>10.5</v>
      </c>
      <c r="M120" s="4" t="s">
        <v>238</v>
      </c>
      <c r="N120" s="4" t="s">
        <v>30</v>
      </c>
      <c r="O120" s="132">
        <v>41962200</v>
      </c>
      <c r="P120" s="130">
        <f t="shared" si="2"/>
        <v>41962200</v>
      </c>
      <c r="Q120" s="4" t="s">
        <v>31</v>
      </c>
      <c r="R120" s="4" t="s">
        <v>31</v>
      </c>
      <c r="S120" s="4" t="s">
        <v>2780</v>
      </c>
      <c r="T120" s="10">
        <f t="shared" si="3"/>
        <v>3496850</v>
      </c>
      <c r="U120" s="4" t="s">
        <v>411</v>
      </c>
      <c r="V120" s="4">
        <v>502</v>
      </c>
    </row>
    <row r="121" spans="1:22" s="41" customFormat="1" ht="75" customHeight="1" x14ac:dyDescent="0.25">
      <c r="A121" s="4">
        <v>101</v>
      </c>
      <c r="B121" s="4" t="s">
        <v>863</v>
      </c>
      <c r="C121" s="4" t="s">
        <v>864</v>
      </c>
      <c r="D121" s="4" t="s">
        <v>796</v>
      </c>
      <c r="E121" s="4" t="s">
        <v>865</v>
      </c>
      <c r="F121" s="4" t="s">
        <v>434</v>
      </c>
      <c r="G121" s="111" t="s">
        <v>798</v>
      </c>
      <c r="H121" s="111" t="s">
        <v>799</v>
      </c>
      <c r="I121" s="4">
        <v>70131706</v>
      </c>
      <c r="J121" s="4" t="s">
        <v>941</v>
      </c>
      <c r="K121" s="5">
        <v>42005</v>
      </c>
      <c r="L121" s="4">
        <v>10.5</v>
      </c>
      <c r="M121" s="4" t="s">
        <v>238</v>
      </c>
      <c r="N121" s="4" t="s">
        <v>30</v>
      </c>
      <c r="O121" s="132">
        <v>41962200</v>
      </c>
      <c r="P121" s="130">
        <f t="shared" si="2"/>
        <v>41962200</v>
      </c>
      <c r="Q121" s="4" t="s">
        <v>31</v>
      </c>
      <c r="R121" s="4" t="s">
        <v>31</v>
      </c>
      <c r="S121" s="4" t="s">
        <v>2780</v>
      </c>
      <c r="T121" s="10">
        <f t="shared" si="3"/>
        <v>3496850</v>
      </c>
      <c r="U121" s="4" t="s">
        <v>411</v>
      </c>
      <c r="V121" s="4">
        <v>834</v>
      </c>
    </row>
    <row r="122" spans="1:22" s="41" customFormat="1" ht="75" customHeight="1" x14ac:dyDescent="0.25">
      <c r="A122" s="4">
        <v>102</v>
      </c>
      <c r="B122" s="4" t="s">
        <v>863</v>
      </c>
      <c r="C122" s="4" t="s">
        <v>864</v>
      </c>
      <c r="D122" s="4" t="s">
        <v>796</v>
      </c>
      <c r="E122" s="4" t="s">
        <v>865</v>
      </c>
      <c r="F122" s="4" t="s">
        <v>434</v>
      </c>
      <c r="G122" s="111" t="s">
        <v>798</v>
      </c>
      <c r="H122" s="111" t="s">
        <v>799</v>
      </c>
      <c r="I122" s="4">
        <v>70131706</v>
      </c>
      <c r="J122" s="4" t="s">
        <v>941</v>
      </c>
      <c r="K122" s="5">
        <v>42005</v>
      </c>
      <c r="L122" s="4">
        <v>10.5</v>
      </c>
      <c r="M122" s="4" t="s">
        <v>238</v>
      </c>
      <c r="N122" s="4" t="s">
        <v>30</v>
      </c>
      <c r="O122" s="132">
        <v>24766350</v>
      </c>
      <c r="P122" s="130">
        <f t="shared" si="2"/>
        <v>24766350</v>
      </c>
      <c r="Q122" s="4" t="s">
        <v>31</v>
      </c>
      <c r="R122" s="4" t="s">
        <v>31</v>
      </c>
      <c r="S122" s="4" t="s">
        <v>2780</v>
      </c>
      <c r="T122" s="10">
        <f t="shared" si="3"/>
        <v>2063862.5</v>
      </c>
      <c r="U122" s="4" t="s">
        <v>411</v>
      </c>
      <c r="V122" s="4">
        <v>930</v>
      </c>
    </row>
    <row r="123" spans="1:22" s="41" customFormat="1" ht="75" customHeight="1" x14ac:dyDescent="0.25">
      <c r="A123" s="4">
        <v>103</v>
      </c>
      <c r="B123" s="4" t="s">
        <v>863</v>
      </c>
      <c r="C123" s="4" t="s">
        <v>864</v>
      </c>
      <c r="D123" s="4" t="s">
        <v>796</v>
      </c>
      <c r="E123" s="4" t="s">
        <v>865</v>
      </c>
      <c r="F123" s="4" t="s">
        <v>434</v>
      </c>
      <c r="G123" s="111" t="s">
        <v>798</v>
      </c>
      <c r="H123" s="111" t="s">
        <v>799</v>
      </c>
      <c r="I123" s="4">
        <v>70131706</v>
      </c>
      <c r="J123" s="4" t="s">
        <v>942</v>
      </c>
      <c r="K123" s="5">
        <v>42005</v>
      </c>
      <c r="L123" s="4">
        <v>10.5</v>
      </c>
      <c r="M123" s="4" t="s">
        <v>238</v>
      </c>
      <c r="N123" s="4" t="s">
        <v>30</v>
      </c>
      <c r="O123" s="132">
        <v>41962200</v>
      </c>
      <c r="P123" s="130">
        <f t="shared" si="2"/>
        <v>41962200</v>
      </c>
      <c r="Q123" s="4" t="s">
        <v>31</v>
      </c>
      <c r="R123" s="4" t="s">
        <v>31</v>
      </c>
      <c r="S123" s="4" t="s">
        <v>2780</v>
      </c>
      <c r="T123" s="10">
        <f t="shared" si="3"/>
        <v>3496850</v>
      </c>
      <c r="U123" s="4" t="s">
        <v>411</v>
      </c>
      <c r="V123" s="4">
        <v>1072</v>
      </c>
    </row>
    <row r="124" spans="1:22" s="41" customFormat="1" ht="75" customHeight="1" x14ac:dyDescent="0.25">
      <c r="A124" s="4">
        <v>104</v>
      </c>
      <c r="B124" s="4" t="s">
        <v>863</v>
      </c>
      <c r="C124" s="4" t="s">
        <v>864</v>
      </c>
      <c r="D124" s="4" t="s">
        <v>796</v>
      </c>
      <c r="E124" s="4" t="s">
        <v>865</v>
      </c>
      <c r="F124" s="4" t="s">
        <v>434</v>
      </c>
      <c r="G124" s="111" t="s">
        <v>798</v>
      </c>
      <c r="H124" s="111" t="s">
        <v>799</v>
      </c>
      <c r="I124" s="4">
        <v>70131706</v>
      </c>
      <c r="J124" s="4" t="s">
        <v>943</v>
      </c>
      <c r="K124" s="5">
        <v>42005</v>
      </c>
      <c r="L124" s="4">
        <v>10.5</v>
      </c>
      <c r="M124" s="4" t="s">
        <v>238</v>
      </c>
      <c r="N124" s="4" t="s">
        <v>30</v>
      </c>
      <c r="O124" s="132">
        <v>28984200</v>
      </c>
      <c r="P124" s="130">
        <f t="shared" si="2"/>
        <v>28984200</v>
      </c>
      <c r="Q124" s="4" t="s">
        <v>31</v>
      </c>
      <c r="R124" s="4" t="s">
        <v>31</v>
      </c>
      <c r="S124" s="4" t="s">
        <v>2780</v>
      </c>
      <c r="T124" s="10">
        <f t="shared" si="3"/>
        <v>2415350</v>
      </c>
      <c r="U124" s="4" t="s">
        <v>411</v>
      </c>
      <c r="V124" s="4">
        <v>1003</v>
      </c>
    </row>
    <row r="125" spans="1:22" s="41" customFormat="1" ht="75" customHeight="1" x14ac:dyDescent="0.25">
      <c r="A125" s="4">
        <v>105</v>
      </c>
      <c r="B125" s="4" t="s">
        <v>863</v>
      </c>
      <c r="C125" s="4" t="s">
        <v>864</v>
      </c>
      <c r="D125" s="4" t="s">
        <v>796</v>
      </c>
      <c r="E125" s="4" t="s">
        <v>865</v>
      </c>
      <c r="F125" s="4" t="s">
        <v>434</v>
      </c>
      <c r="G125" s="111" t="s">
        <v>798</v>
      </c>
      <c r="H125" s="111" t="s">
        <v>799</v>
      </c>
      <c r="I125" s="4">
        <v>70131706</v>
      </c>
      <c r="J125" s="4" t="s">
        <v>943</v>
      </c>
      <c r="K125" s="5">
        <v>42005</v>
      </c>
      <c r="L125" s="4">
        <v>10.5</v>
      </c>
      <c r="M125" s="4" t="s">
        <v>238</v>
      </c>
      <c r="N125" s="4" t="s">
        <v>30</v>
      </c>
      <c r="O125" s="132">
        <v>28984200</v>
      </c>
      <c r="P125" s="130">
        <f t="shared" si="2"/>
        <v>28984200</v>
      </c>
      <c r="Q125" s="4" t="s">
        <v>31</v>
      </c>
      <c r="R125" s="4" t="s">
        <v>31</v>
      </c>
      <c r="S125" s="4" t="s">
        <v>2780</v>
      </c>
      <c r="T125" s="10">
        <f t="shared" si="3"/>
        <v>2415350</v>
      </c>
      <c r="U125" s="4" t="s">
        <v>411</v>
      </c>
      <c r="V125" s="4">
        <v>1015</v>
      </c>
    </row>
    <row r="126" spans="1:22" s="41" customFormat="1" ht="75" customHeight="1" x14ac:dyDescent="0.25">
      <c r="A126" s="4">
        <v>106</v>
      </c>
      <c r="B126" s="4" t="s">
        <v>863</v>
      </c>
      <c r="C126" s="4" t="s">
        <v>864</v>
      </c>
      <c r="D126" s="4" t="s">
        <v>796</v>
      </c>
      <c r="E126" s="4" t="s">
        <v>865</v>
      </c>
      <c r="F126" s="4" t="s">
        <v>434</v>
      </c>
      <c r="G126" s="111" t="s">
        <v>798</v>
      </c>
      <c r="H126" s="111" t="s">
        <v>799</v>
      </c>
      <c r="I126" s="4">
        <v>70131706</v>
      </c>
      <c r="J126" s="4" t="s">
        <v>944</v>
      </c>
      <c r="K126" s="5">
        <v>42005</v>
      </c>
      <c r="L126" s="4">
        <v>10.5</v>
      </c>
      <c r="M126" s="4" t="s">
        <v>238</v>
      </c>
      <c r="N126" s="4" t="s">
        <v>30</v>
      </c>
      <c r="O126" s="132">
        <v>28984200</v>
      </c>
      <c r="P126" s="130">
        <f t="shared" si="2"/>
        <v>28984200</v>
      </c>
      <c r="Q126" s="4" t="s">
        <v>31</v>
      </c>
      <c r="R126" s="4" t="s">
        <v>31</v>
      </c>
      <c r="S126" s="4" t="s">
        <v>2780</v>
      </c>
      <c r="T126" s="10">
        <f t="shared" si="3"/>
        <v>2415350</v>
      </c>
      <c r="U126" s="4" t="s">
        <v>411</v>
      </c>
      <c r="V126" s="4">
        <v>1074</v>
      </c>
    </row>
    <row r="127" spans="1:22" s="41" customFormat="1" ht="75" customHeight="1" x14ac:dyDescent="0.25">
      <c r="A127" s="4">
        <v>107</v>
      </c>
      <c r="B127" s="4" t="s">
        <v>863</v>
      </c>
      <c r="C127" s="4" t="s">
        <v>864</v>
      </c>
      <c r="D127" s="4" t="s">
        <v>796</v>
      </c>
      <c r="E127" s="4" t="s">
        <v>865</v>
      </c>
      <c r="F127" s="4" t="s">
        <v>434</v>
      </c>
      <c r="G127" s="111" t="s">
        <v>798</v>
      </c>
      <c r="H127" s="111" t="s">
        <v>799</v>
      </c>
      <c r="I127" s="4">
        <v>70131706</v>
      </c>
      <c r="J127" s="4" t="s">
        <v>943</v>
      </c>
      <c r="K127" s="5">
        <v>42005</v>
      </c>
      <c r="L127" s="4">
        <v>10.5</v>
      </c>
      <c r="M127" s="4" t="s">
        <v>238</v>
      </c>
      <c r="N127" s="4" t="s">
        <v>30</v>
      </c>
      <c r="O127" s="132">
        <v>28984200</v>
      </c>
      <c r="P127" s="130">
        <f t="shared" si="2"/>
        <v>28984200</v>
      </c>
      <c r="Q127" s="4" t="s">
        <v>31</v>
      </c>
      <c r="R127" s="4" t="s">
        <v>31</v>
      </c>
      <c r="S127" s="4" t="s">
        <v>2780</v>
      </c>
      <c r="T127" s="10">
        <f t="shared" si="3"/>
        <v>2415350</v>
      </c>
      <c r="U127" s="4" t="s">
        <v>411</v>
      </c>
      <c r="V127" s="4">
        <v>994</v>
      </c>
    </row>
    <row r="128" spans="1:22" s="41" customFormat="1" ht="75" customHeight="1" x14ac:dyDescent="0.25">
      <c r="A128" s="4">
        <v>108</v>
      </c>
      <c r="B128" s="4" t="s">
        <v>863</v>
      </c>
      <c r="C128" s="4" t="s">
        <v>864</v>
      </c>
      <c r="D128" s="4" t="s">
        <v>796</v>
      </c>
      <c r="E128" s="4" t="s">
        <v>865</v>
      </c>
      <c r="F128" s="4" t="s">
        <v>434</v>
      </c>
      <c r="G128" s="111" t="s">
        <v>798</v>
      </c>
      <c r="H128" s="111" t="s">
        <v>799</v>
      </c>
      <c r="I128" s="4">
        <v>70131706</v>
      </c>
      <c r="J128" s="4" t="s">
        <v>943</v>
      </c>
      <c r="K128" s="5">
        <v>42005</v>
      </c>
      <c r="L128" s="4">
        <v>10.5</v>
      </c>
      <c r="M128" s="4" t="s">
        <v>238</v>
      </c>
      <c r="N128" s="4" t="s">
        <v>30</v>
      </c>
      <c r="O128" s="132">
        <v>28984200</v>
      </c>
      <c r="P128" s="130">
        <f t="shared" si="2"/>
        <v>28984200</v>
      </c>
      <c r="Q128" s="4" t="s">
        <v>31</v>
      </c>
      <c r="R128" s="4" t="s">
        <v>31</v>
      </c>
      <c r="S128" s="4" t="s">
        <v>2780</v>
      </c>
      <c r="T128" s="10">
        <f t="shared" si="3"/>
        <v>2415350</v>
      </c>
      <c r="U128" s="4" t="s">
        <v>411</v>
      </c>
      <c r="V128" s="4">
        <v>999</v>
      </c>
    </row>
    <row r="129" spans="1:22" s="41" customFormat="1" ht="75" customHeight="1" x14ac:dyDescent="0.25">
      <c r="A129" s="4">
        <v>109</v>
      </c>
      <c r="B129" s="4" t="s">
        <v>863</v>
      </c>
      <c r="C129" s="4" t="s">
        <v>864</v>
      </c>
      <c r="D129" s="4" t="s">
        <v>796</v>
      </c>
      <c r="E129" s="4" t="s">
        <v>865</v>
      </c>
      <c r="F129" s="4" t="s">
        <v>434</v>
      </c>
      <c r="G129" s="111" t="s">
        <v>798</v>
      </c>
      <c r="H129" s="111" t="s">
        <v>799</v>
      </c>
      <c r="I129" s="4">
        <v>70131706</v>
      </c>
      <c r="J129" s="4" t="s">
        <v>943</v>
      </c>
      <c r="K129" s="5">
        <v>42005</v>
      </c>
      <c r="L129" s="4">
        <v>10.5</v>
      </c>
      <c r="M129" s="4" t="s">
        <v>238</v>
      </c>
      <c r="N129" s="4" t="s">
        <v>30</v>
      </c>
      <c r="O129" s="132">
        <v>28984200</v>
      </c>
      <c r="P129" s="130">
        <f t="shared" si="2"/>
        <v>28984200</v>
      </c>
      <c r="Q129" s="4" t="s">
        <v>31</v>
      </c>
      <c r="R129" s="4" t="s">
        <v>31</v>
      </c>
      <c r="S129" s="4" t="s">
        <v>2780</v>
      </c>
      <c r="T129" s="10">
        <f t="shared" si="3"/>
        <v>2415350</v>
      </c>
      <c r="U129" s="4" t="s">
        <v>411</v>
      </c>
      <c r="V129" s="4">
        <v>995</v>
      </c>
    </row>
    <row r="130" spans="1:22" s="41" customFormat="1" ht="75" customHeight="1" x14ac:dyDescent="0.25">
      <c r="A130" s="4">
        <v>110</v>
      </c>
      <c r="B130" s="4" t="s">
        <v>794</v>
      </c>
      <c r="C130" s="4" t="s">
        <v>871</v>
      </c>
      <c r="D130" s="4" t="s">
        <v>796</v>
      </c>
      <c r="E130" s="129" t="s">
        <v>872</v>
      </c>
      <c r="F130" s="4" t="s">
        <v>434</v>
      </c>
      <c r="G130" s="111" t="s">
        <v>798</v>
      </c>
      <c r="H130" s="111" t="s">
        <v>799</v>
      </c>
      <c r="I130" s="4">
        <v>70131706</v>
      </c>
      <c r="J130" s="4" t="s">
        <v>944</v>
      </c>
      <c r="K130" s="5">
        <v>42005</v>
      </c>
      <c r="L130" s="4">
        <v>8</v>
      </c>
      <c r="M130" s="4" t="s">
        <v>238</v>
      </c>
      <c r="N130" s="4" t="s">
        <v>30</v>
      </c>
      <c r="O130" s="10">
        <v>22083200</v>
      </c>
      <c r="P130" s="130">
        <f t="shared" si="2"/>
        <v>22083200</v>
      </c>
      <c r="Q130" s="4" t="s">
        <v>31</v>
      </c>
      <c r="R130" s="4" t="s">
        <v>31</v>
      </c>
      <c r="S130" s="4" t="s">
        <v>2780</v>
      </c>
      <c r="T130" s="10">
        <f t="shared" si="3"/>
        <v>1840266.6666666667</v>
      </c>
      <c r="U130" s="4" t="s">
        <v>411</v>
      </c>
      <c r="V130" s="4">
        <v>1291</v>
      </c>
    </row>
    <row r="131" spans="1:22" s="41" customFormat="1" ht="75" customHeight="1" x14ac:dyDescent="0.25">
      <c r="A131" s="4">
        <v>111</v>
      </c>
      <c r="B131" s="4" t="s">
        <v>863</v>
      </c>
      <c r="C131" s="4" t="s">
        <v>864</v>
      </c>
      <c r="D131" s="4" t="s">
        <v>796</v>
      </c>
      <c r="E131" s="4" t="s">
        <v>865</v>
      </c>
      <c r="F131" s="4" t="s">
        <v>434</v>
      </c>
      <c r="G131" s="111" t="s">
        <v>798</v>
      </c>
      <c r="H131" s="111" t="s">
        <v>799</v>
      </c>
      <c r="I131" s="4">
        <v>70131706</v>
      </c>
      <c r="J131" s="4" t="s">
        <v>945</v>
      </c>
      <c r="K131" s="5">
        <v>42005</v>
      </c>
      <c r="L131" s="4">
        <v>9</v>
      </c>
      <c r="M131" s="4" t="s">
        <v>238</v>
      </c>
      <c r="N131" s="4" t="s">
        <v>30</v>
      </c>
      <c r="O131" s="132">
        <v>24843600</v>
      </c>
      <c r="P131" s="130">
        <f t="shared" ref="P131:P194" si="4">O131</f>
        <v>24843600</v>
      </c>
      <c r="Q131" s="4" t="s">
        <v>31</v>
      </c>
      <c r="R131" s="4" t="s">
        <v>31</v>
      </c>
      <c r="S131" s="4" t="s">
        <v>2780</v>
      </c>
      <c r="T131" s="10">
        <f t="shared" ref="T131:T194" si="5">P131/12</f>
        <v>2070300</v>
      </c>
      <c r="U131" s="4" t="s">
        <v>411</v>
      </c>
      <c r="V131" s="4">
        <v>1114</v>
      </c>
    </row>
    <row r="132" spans="1:22" s="41" customFormat="1" ht="75" customHeight="1" x14ac:dyDescent="0.25">
      <c r="A132" s="4">
        <v>112</v>
      </c>
      <c r="B132" s="4" t="s">
        <v>863</v>
      </c>
      <c r="C132" s="4" t="s">
        <v>864</v>
      </c>
      <c r="D132" s="4" t="s">
        <v>796</v>
      </c>
      <c r="E132" s="4" t="s">
        <v>865</v>
      </c>
      <c r="F132" s="4" t="s">
        <v>434</v>
      </c>
      <c r="G132" s="111" t="s">
        <v>798</v>
      </c>
      <c r="H132" s="111" t="s">
        <v>799</v>
      </c>
      <c r="I132" s="4">
        <v>70131706</v>
      </c>
      <c r="J132" s="4" t="s">
        <v>946</v>
      </c>
      <c r="K132" s="5">
        <v>42005</v>
      </c>
      <c r="L132" s="4">
        <v>10.5</v>
      </c>
      <c r="M132" s="4" t="s">
        <v>238</v>
      </c>
      <c r="N132" s="4" t="s">
        <v>30</v>
      </c>
      <c r="O132" s="132">
        <v>28984200</v>
      </c>
      <c r="P132" s="130">
        <f t="shared" si="4"/>
        <v>28984200</v>
      </c>
      <c r="Q132" s="4" t="s">
        <v>31</v>
      </c>
      <c r="R132" s="4" t="s">
        <v>31</v>
      </c>
      <c r="S132" s="4" t="s">
        <v>2780</v>
      </c>
      <c r="T132" s="10">
        <f t="shared" si="5"/>
        <v>2415350</v>
      </c>
      <c r="U132" s="4" t="s">
        <v>411</v>
      </c>
      <c r="V132" s="4">
        <v>1057</v>
      </c>
    </row>
    <row r="133" spans="1:22" s="41" customFormat="1" ht="75" customHeight="1" x14ac:dyDescent="0.25">
      <c r="A133" s="4">
        <v>113</v>
      </c>
      <c r="B133" s="4" t="s">
        <v>863</v>
      </c>
      <c r="C133" s="4" t="s">
        <v>864</v>
      </c>
      <c r="D133" s="4" t="s">
        <v>796</v>
      </c>
      <c r="E133" s="4" t="s">
        <v>865</v>
      </c>
      <c r="F133" s="4" t="s">
        <v>434</v>
      </c>
      <c r="G133" s="111" t="s">
        <v>798</v>
      </c>
      <c r="H133" s="111" t="s">
        <v>799</v>
      </c>
      <c r="I133" s="4">
        <v>70131706</v>
      </c>
      <c r="J133" s="4" t="s">
        <v>947</v>
      </c>
      <c r="K133" s="5">
        <v>42005</v>
      </c>
      <c r="L133" s="4">
        <v>10.5</v>
      </c>
      <c r="M133" s="4" t="s">
        <v>238</v>
      </c>
      <c r="N133" s="4" t="s">
        <v>30</v>
      </c>
      <c r="O133" s="132">
        <v>28984200</v>
      </c>
      <c r="P133" s="130">
        <f t="shared" si="4"/>
        <v>28984200</v>
      </c>
      <c r="Q133" s="4" t="s">
        <v>31</v>
      </c>
      <c r="R133" s="4" t="s">
        <v>31</v>
      </c>
      <c r="S133" s="4" t="s">
        <v>2780</v>
      </c>
      <c r="T133" s="10">
        <f t="shared" si="5"/>
        <v>2415350</v>
      </c>
      <c r="U133" s="4" t="s">
        <v>411</v>
      </c>
      <c r="V133" s="4">
        <v>1045</v>
      </c>
    </row>
    <row r="134" spans="1:22" s="41" customFormat="1" ht="75" customHeight="1" x14ac:dyDescent="0.25">
      <c r="A134" s="4">
        <v>114</v>
      </c>
      <c r="B134" s="4" t="s">
        <v>863</v>
      </c>
      <c r="C134" s="4" t="s">
        <v>864</v>
      </c>
      <c r="D134" s="4" t="s">
        <v>796</v>
      </c>
      <c r="E134" s="4" t="s">
        <v>865</v>
      </c>
      <c r="F134" s="4" t="s">
        <v>434</v>
      </c>
      <c r="G134" s="111" t="s">
        <v>798</v>
      </c>
      <c r="H134" s="111" t="s">
        <v>799</v>
      </c>
      <c r="I134" s="4">
        <v>70131706</v>
      </c>
      <c r="J134" s="4" t="s">
        <v>943</v>
      </c>
      <c r="K134" s="5">
        <v>42005</v>
      </c>
      <c r="L134" s="4">
        <v>10.5</v>
      </c>
      <c r="M134" s="4" t="s">
        <v>238</v>
      </c>
      <c r="N134" s="4" t="s">
        <v>30</v>
      </c>
      <c r="O134" s="132">
        <v>28984200</v>
      </c>
      <c r="P134" s="130">
        <f t="shared" si="4"/>
        <v>28984200</v>
      </c>
      <c r="Q134" s="4" t="s">
        <v>31</v>
      </c>
      <c r="R134" s="4" t="s">
        <v>31</v>
      </c>
      <c r="S134" s="4" t="s">
        <v>2780</v>
      </c>
      <c r="T134" s="10">
        <f t="shared" si="5"/>
        <v>2415350</v>
      </c>
      <c r="U134" s="4" t="s">
        <v>411</v>
      </c>
      <c r="V134" s="4">
        <v>997</v>
      </c>
    </row>
    <row r="135" spans="1:22" s="41" customFormat="1" ht="75" customHeight="1" x14ac:dyDescent="0.25">
      <c r="A135" s="4">
        <v>115</v>
      </c>
      <c r="B135" s="4" t="s">
        <v>863</v>
      </c>
      <c r="C135" s="4" t="s">
        <v>864</v>
      </c>
      <c r="D135" s="4" t="s">
        <v>796</v>
      </c>
      <c r="E135" s="4" t="s">
        <v>865</v>
      </c>
      <c r="F135" s="4" t="s">
        <v>434</v>
      </c>
      <c r="G135" s="111" t="s">
        <v>798</v>
      </c>
      <c r="H135" s="111" t="s">
        <v>799</v>
      </c>
      <c r="I135" s="4">
        <v>70131706</v>
      </c>
      <c r="J135" s="4" t="s">
        <v>948</v>
      </c>
      <c r="K135" s="5">
        <v>42005</v>
      </c>
      <c r="L135" s="4">
        <v>10.5</v>
      </c>
      <c r="M135" s="4" t="s">
        <v>238</v>
      </c>
      <c r="N135" s="4" t="s">
        <v>30</v>
      </c>
      <c r="O135" s="132">
        <v>28984200</v>
      </c>
      <c r="P135" s="130">
        <f t="shared" si="4"/>
        <v>28984200</v>
      </c>
      <c r="Q135" s="4" t="s">
        <v>31</v>
      </c>
      <c r="R135" s="4" t="s">
        <v>31</v>
      </c>
      <c r="S135" s="4" t="s">
        <v>2780</v>
      </c>
      <c r="T135" s="10">
        <f t="shared" si="5"/>
        <v>2415350</v>
      </c>
      <c r="U135" s="4" t="s">
        <v>411</v>
      </c>
      <c r="V135" s="4">
        <v>1024</v>
      </c>
    </row>
    <row r="136" spans="1:22" s="41" customFormat="1" ht="75" customHeight="1" x14ac:dyDescent="0.25">
      <c r="A136" s="4">
        <v>116</v>
      </c>
      <c r="B136" s="4" t="s">
        <v>863</v>
      </c>
      <c r="C136" s="4" t="s">
        <v>864</v>
      </c>
      <c r="D136" s="4" t="s">
        <v>796</v>
      </c>
      <c r="E136" s="4" t="s">
        <v>865</v>
      </c>
      <c r="F136" s="4" t="s">
        <v>434</v>
      </c>
      <c r="G136" s="111" t="s">
        <v>798</v>
      </c>
      <c r="H136" s="111" t="s">
        <v>799</v>
      </c>
      <c r="I136" s="4">
        <v>70131706</v>
      </c>
      <c r="J136" s="4" t="s">
        <v>949</v>
      </c>
      <c r="K136" s="5">
        <v>42005</v>
      </c>
      <c r="L136" s="4">
        <v>10.5</v>
      </c>
      <c r="M136" s="4" t="s">
        <v>238</v>
      </c>
      <c r="N136" s="4" t="s">
        <v>30</v>
      </c>
      <c r="O136" s="132">
        <v>28984200</v>
      </c>
      <c r="P136" s="130">
        <f t="shared" si="4"/>
        <v>28984200</v>
      </c>
      <c r="Q136" s="4" t="s">
        <v>31</v>
      </c>
      <c r="R136" s="4" t="s">
        <v>31</v>
      </c>
      <c r="S136" s="4" t="s">
        <v>2780</v>
      </c>
      <c r="T136" s="10">
        <f t="shared" si="5"/>
        <v>2415350</v>
      </c>
      <c r="U136" s="4" t="s">
        <v>411</v>
      </c>
      <c r="V136" s="4">
        <v>1102</v>
      </c>
    </row>
    <row r="137" spans="1:22" s="41" customFormat="1" ht="75" customHeight="1" x14ac:dyDescent="0.25">
      <c r="A137" s="4">
        <v>117</v>
      </c>
      <c r="B137" s="4" t="s">
        <v>863</v>
      </c>
      <c r="C137" s="4" t="s">
        <v>864</v>
      </c>
      <c r="D137" s="4" t="s">
        <v>796</v>
      </c>
      <c r="E137" s="4" t="s">
        <v>865</v>
      </c>
      <c r="F137" s="4" t="s">
        <v>434</v>
      </c>
      <c r="G137" s="111" t="s">
        <v>798</v>
      </c>
      <c r="H137" s="111" t="s">
        <v>799</v>
      </c>
      <c r="I137" s="4">
        <v>70131706</v>
      </c>
      <c r="J137" s="4" t="s">
        <v>950</v>
      </c>
      <c r="K137" s="5">
        <v>42005</v>
      </c>
      <c r="L137" s="4">
        <v>10.5</v>
      </c>
      <c r="M137" s="4" t="s">
        <v>238</v>
      </c>
      <c r="N137" s="4" t="s">
        <v>30</v>
      </c>
      <c r="O137" s="132">
        <v>28984200</v>
      </c>
      <c r="P137" s="130">
        <f t="shared" si="4"/>
        <v>28984200</v>
      </c>
      <c r="Q137" s="4" t="s">
        <v>31</v>
      </c>
      <c r="R137" s="4" t="s">
        <v>31</v>
      </c>
      <c r="S137" s="4" t="s">
        <v>2780</v>
      </c>
      <c r="T137" s="10">
        <f t="shared" si="5"/>
        <v>2415350</v>
      </c>
      <c r="U137" s="4" t="s">
        <v>411</v>
      </c>
      <c r="V137" s="4">
        <v>1089</v>
      </c>
    </row>
    <row r="138" spans="1:22" s="41" customFormat="1" ht="75" customHeight="1" x14ac:dyDescent="0.25">
      <c r="A138" s="4">
        <v>118</v>
      </c>
      <c r="B138" s="4" t="s">
        <v>863</v>
      </c>
      <c r="C138" s="4" t="s">
        <v>864</v>
      </c>
      <c r="D138" s="4" t="s">
        <v>796</v>
      </c>
      <c r="E138" s="4" t="s">
        <v>865</v>
      </c>
      <c r="F138" s="4" t="s">
        <v>434</v>
      </c>
      <c r="G138" s="111" t="s">
        <v>798</v>
      </c>
      <c r="H138" s="111" t="s">
        <v>799</v>
      </c>
      <c r="I138" s="4">
        <v>70131706</v>
      </c>
      <c r="J138" s="4" t="s">
        <v>951</v>
      </c>
      <c r="K138" s="5">
        <v>42005</v>
      </c>
      <c r="L138" s="4">
        <v>10</v>
      </c>
      <c r="M138" s="4" t="s">
        <v>238</v>
      </c>
      <c r="N138" s="4" t="s">
        <v>30</v>
      </c>
      <c r="O138" s="132">
        <v>27604000</v>
      </c>
      <c r="P138" s="130">
        <f t="shared" si="4"/>
        <v>27604000</v>
      </c>
      <c r="Q138" s="4" t="s">
        <v>31</v>
      </c>
      <c r="R138" s="4" t="s">
        <v>31</v>
      </c>
      <c r="S138" s="4" t="s">
        <v>2780</v>
      </c>
      <c r="T138" s="10">
        <f t="shared" si="5"/>
        <v>2300333.3333333335</v>
      </c>
      <c r="U138" s="4" t="s">
        <v>411</v>
      </c>
      <c r="V138" s="4">
        <v>1016</v>
      </c>
    </row>
    <row r="139" spans="1:22" s="41" customFormat="1" ht="75" customHeight="1" x14ac:dyDescent="0.25">
      <c r="A139" s="4">
        <v>119</v>
      </c>
      <c r="B139" s="4" t="s">
        <v>863</v>
      </c>
      <c r="C139" s="4" t="s">
        <v>864</v>
      </c>
      <c r="D139" s="4" t="s">
        <v>796</v>
      </c>
      <c r="E139" s="4" t="s">
        <v>865</v>
      </c>
      <c r="F139" s="4" t="s">
        <v>434</v>
      </c>
      <c r="G139" s="111" t="s">
        <v>798</v>
      </c>
      <c r="H139" s="111" t="s">
        <v>799</v>
      </c>
      <c r="I139" s="4">
        <v>70131706</v>
      </c>
      <c r="J139" s="4" t="s">
        <v>952</v>
      </c>
      <c r="K139" s="5">
        <v>42005</v>
      </c>
      <c r="L139" s="4">
        <v>10</v>
      </c>
      <c r="M139" s="4" t="s">
        <v>238</v>
      </c>
      <c r="N139" s="4" t="s">
        <v>30</v>
      </c>
      <c r="O139" s="132">
        <v>27604000</v>
      </c>
      <c r="P139" s="130">
        <f t="shared" si="4"/>
        <v>27604000</v>
      </c>
      <c r="Q139" s="4" t="s">
        <v>31</v>
      </c>
      <c r="R139" s="4" t="s">
        <v>31</v>
      </c>
      <c r="S139" s="4" t="s">
        <v>2780</v>
      </c>
      <c r="T139" s="10">
        <f t="shared" si="5"/>
        <v>2300333.3333333335</v>
      </c>
      <c r="U139" s="4" t="s">
        <v>411</v>
      </c>
      <c r="V139" s="4">
        <v>1000</v>
      </c>
    </row>
    <row r="140" spans="1:22" s="41" customFormat="1" ht="75" customHeight="1" x14ac:dyDescent="0.25">
      <c r="A140" s="4">
        <v>120</v>
      </c>
      <c r="B140" s="4" t="s">
        <v>863</v>
      </c>
      <c r="C140" s="4" t="s">
        <v>864</v>
      </c>
      <c r="D140" s="4" t="s">
        <v>796</v>
      </c>
      <c r="E140" s="4" t="s">
        <v>865</v>
      </c>
      <c r="F140" s="4" t="s">
        <v>434</v>
      </c>
      <c r="G140" s="111" t="s">
        <v>798</v>
      </c>
      <c r="H140" s="111" t="s">
        <v>799</v>
      </c>
      <c r="I140" s="4">
        <v>70131706</v>
      </c>
      <c r="J140" s="4" t="s">
        <v>953</v>
      </c>
      <c r="K140" s="5">
        <v>42005</v>
      </c>
      <c r="L140" s="4">
        <v>10</v>
      </c>
      <c r="M140" s="4" t="s">
        <v>238</v>
      </c>
      <c r="N140" s="4" t="s">
        <v>30</v>
      </c>
      <c r="O140" s="132">
        <v>27604000</v>
      </c>
      <c r="P140" s="130">
        <f t="shared" si="4"/>
        <v>27604000</v>
      </c>
      <c r="Q140" s="4" t="s">
        <v>31</v>
      </c>
      <c r="R140" s="4" t="s">
        <v>31</v>
      </c>
      <c r="S140" s="4" t="s">
        <v>2780</v>
      </c>
      <c r="T140" s="10">
        <f t="shared" si="5"/>
        <v>2300333.3333333335</v>
      </c>
      <c r="U140" s="4" t="s">
        <v>411</v>
      </c>
      <c r="V140" s="4">
        <v>1002</v>
      </c>
    </row>
    <row r="141" spans="1:22" s="41" customFormat="1" ht="75" customHeight="1" x14ac:dyDescent="0.25">
      <c r="A141" s="4">
        <v>121</v>
      </c>
      <c r="B141" s="4" t="s">
        <v>863</v>
      </c>
      <c r="C141" s="4" t="s">
        <v>864</v>
      </c>
      <c r="D141" s="4" t="s">
        <v>796</v>
      </c>
      <c r="E141" s="4" t="s">
        <v>865</v>
      </c>
      <c r="F141" s="4" t="s">
        <v>434</v>
      </c>
      <c r="G141" s="111" t="s">
        <v>798</v>
      </c>
      <c r="H141" s="111" t="s">
        <v>799</v>
      </c>
      <c r="I141" s="4">
        <v>70131706</v>
      </c>
      <c r="J141" s="4" t="s">
        <v>954</v>
      </c>
      <c r="K141" s="5">
        <v>42005</v>
      </c>
      <c r="L141" s="4">
        <v>10</v>
      </c>
      <c r="M141" s="4" t="s">
        <v>238</v>
      </c>
      <c r="N141" s="4" t="s">
        <v>30</v>
      </c>
      <c r="O141" s="132">
        <v>27604000</v>
      </c>
      <c r="P141" s="130">
        <f t="shared" si="4"/>
        <v>27604000</v>
      </c>
      <c r="Q141" s="4" t="s">
        <v>31</v>
      </c>
      <c r="R141" s="4" t="s">
        <v>31</v>
      </c>
      <c r="S141" s="4" t="s">
        <v>2780</v>
      </c>
      <c r="T141" s="10">
        <f t="shared" si="5"/>
        <v>2300333.3333333335</v>
      </c>
      <c r="U141" s="4" t="s">
        <v>411</v>
      </c>
      <c r="V141" s="4">
        <v>1136</v>
      </c>
    </row>
    <row r="142" spans="1:22" s="41" customFormat="1" ht="75" customHeight="1" x14ac:dyDescent="0.25">
      <c r="A142" s="4">
        <v>122</v>
      </c>
      <c r="B142" s="4" t="s">
        <v>863</v>
      </c>
      <c r="C142" s="4" t="s">
        <v>864</v>
      </c>
      <c r="D142" s="4" t="s">
        <v>796</v>
      </c>
      <c r="E142" s="4" t="s">
        <v>865</v>
      </c>
      <c r="F142" s="4" t="s">
        <v>434</v>
      </c>
      <c r="G142" s="111" t="s">
        <v>798</v>
      </c>
      <c r="H142" s="111" t="s">
        <v>799</v>
      </c>
      <c r="I142" s="4">
        <v>70131706</v>
      </c>
      <c r="J142" s="4" t="s">
        <v>954</v>
      </c>
      <c r="K142" s="5">
        <v>42005</v>
      </c>
      <c r="L142" s="4">
        <v>10</v>
      </c>
      <c r="M142" s="4" t="s">
        <v>238</v>
      </c>
      <c r="N142" s="4" t="s">
        <v>30</v>
      </c>
      <c r="O142" s="132">
        <v>27604000</v>
      </c>
      <c r="P142" s="130">
        <f t="shared" si="4"/>
        <v>27604000</v>
      </c>
      <c r="Q142" s="4" t="s">
        <v>31</v>
      </c>
      <c r="R142" s="4" t="s">
        <v>31</v>
      </c>
      <c r="S142" s="4" t="s">
        <v>2780</v>
      </c>
      <c r="T142" s="10">
        <f t="shared" si="5"/>
        <v>2300333.3333333335</v>
      </c>
      <c r="U142" s="4" t="s">
        <v>411</v>
      </c>
      <c r="V142" s="4">
        <v>1053</v>
      </c>
    </row>
    <row r="143" spans="1:22" s="41" customFormat="1" ht="75" customHeight="1" x14ac:dyDescent="0.25">
      <c r="A143" s="4">
        <v>123</v>
      </c>
      <c r="B143" s="4" t="s">
        <v>794</v>
      </c>
      <c r="C143" s="4" t="s">
        <v>871</v>
      </c>
      <c r="D143" s="4" t="s">
        <v>796</v>
      </c>
      <c r="E143" s="129" t="s">
        <v>872</v>
      </c>
      <c r="F143" s="4" t="s">
        <v>434</v>
      </c>
      <c r="G143" s="111" t="s">
        <v>798</v>
      </c>
      <c r="H143" s="111" t="s">
        <v>799</v>
      </c>
      <c r="I143" s="4">
        <v>70131706</v>
      </c>
      <c r="J143" s="4" t="s">
        <v>954</v>
      </c>
      <c r="K143" s="5">
        <v>42005</v>
      </c>
      <c r="L143" s="4">
        <v>8</v>
      </c>
      <c r="M143" s="4" t="s">
        <v>238</v>
      </c>
      <c r="N143" s="4" t="s">
        <v>30</v>
      </c>
      <c r="O143" s="10">
        <v>22083200</v>
      </c>
      <c r="P143" s="130">
        <f t="shared" si="4"/>
        <v>22083200</v>
      </c>
      <c r="Q143" s="4" t="s">
        <v>31</v>
      </c>
      <c r="R143" s="4" t="s">
        <v>31</v>
      </c>
      <c r="S143" s="4" t="s">
        <v>2780</v>
      </c>
      <c r="T143" s="10">
        <f t="shared" si="5"/>
        <v>1840266.6666666667</v>
      </c>
      <c r="U143" s="4" t="s">
        <v>411</v>
      </c>
      <c r="V143" s="4">
        <v>1252</v>
      </c>
    </row>
    <row r="144" spans="1:22" s="41" customFormat="1" ht="75" customHeight="1" x14ac:dyDescent="0.25">
      <c r="A144" s="4">
        <v>124</v>
      </c>
      <c r="B144" s="4" t="s">
        <v>863</v>
      </c>
      <c r="C144" s="4" t="s">
        <v>864</v>
      </c>
      <c r="D144" s="4" t="s">
        <v>796</v>
      </c>
      <c r="E144" s="4" t="s">
        <v>865</v>
      </c>
      <c r="F144" s="4" t="s">
        <v>434</v>
      </c>
      <c r="G144" s="111" t="s">
        <v>798</v>
      </c>
      <c r="H144" s="111" t="s">
        <v>799</v>
      </c>
      <c r="I144" s="4">
        <v>70131706</v>
      </c>
      <c r="J144" s="4" t="s">
        <v>952</v>
      </c>
      <c r="K144" s="5">
        <v>42005</v>
      </c>
      <c r="L144" s="4">
        <v>10</v>
      </c>
      <c r="M144" s="4" t="s">
        <v>238</v>
      </c>
      <c r="N144" s="4" t="s">
        <v>30</v>
      </c>
      <c r="O144" s="132">
        <v>27604000</v>
      </c>
      <c r="P144" s="130">
        <f t="shared" si="4"/>
        <v>27604000</v>
      </c>
      <c r="Q144" s="4" t="s">
        <v>31</v>
      </c>
      <c r="R144" s="4" t="s">
        <v>31</v>
      </c>
      <c r="S144" s="4" t="s">
        <v>2780</v>
      </c>
      <c r="T144" s="10">
        <f t="shared" si="5"/>
        <v>2300333.3333333335</v>
      </c>
      <c r="U144" s="4" t="s">
        <v>411</v>
      </c>
      <c r="V144" s="4">
        <v>1034</v>
      </c>
    </row>
    <row r="145" spans="1:22" s="41" customFormat="1" ht="75" customHeight="1" x14ac:dyDescent="0.25">
      <c r="A145" s="4">
        <v>125</v>
      </c>
      <c r="B145" s="4" t="s">
        <v>863</v>
      </c>
      <c r="C145" s="4" t="s">
        <v>864</v>
      </c>
      <c r="D145" s="129" t="s">
        <v>813</v>
      </c>
      <c r="E145" s="4" t="s">
        <v>904</v>
      </c>
      <c r="F145" s="4" t="s">
        <v>434</v>
      </c>
      <c r="G145" s="111" t="s">
        <v>798</v>
      </c>
      <c r="H145" s="111" t="s">
        <v>799</v>
      </c>
      <c r="I145" s="4">
        <v>70131706</v>
      </c>
      <c r="J145" s="4" t="s">
        <v>955</v>
      </c>
      <c r="K145" s="5">
        <v>42005</v>
      </c>
      <c r="L145" s="4">
        <v>8</v>
      </c>
      <c r="M145" s="4" t="s">
        <v>238</v>
      </c>
      <c r="N145" s="4" t="s">
        <v>30</v>
      </c>
      <c r="O145" s="132">
        <v>22083200</v>
      </c>
      <c r="P145" s="130">
        <f t="shared" si="4"/>
        <v>22083200</v>
      </c>
      <c r="Q145" s="4" t="s">
        <v>31</v>
      </c>
      <c r="R145" s="4" t="s">
        <v>31</v>
      </c>
      <c r="S145" s="4" t="s">
        <v>2780</v>
      </c>
      <c r="T145" s="10">
        <f t="shared" si="5"/>
        <v>1840266.6666666667</v>
      </c>
      <c r="U145" s="4" t="s">
        <v>411</v>
      </c>
      <c r="V145" s="4">
        <v>1201</v>
      </c>
    </row>
    <row r="146" spans="1:22" s="41" customFormat="1" ht="75" customHeight="1" x14ac:dyDescent="0.25">
      <c r="A146" s="4">
        <v>126</v>
      </c>
      <c r="B146" s="4" t="s">
        <v>863</v>
      </c>
      <c r="C146" s="4" t="s">
        <v>864</v>
      </c>
      <c r="D146" s="4" t="s">
        <v>796</v>
      </c>
      <c r="E146" s="4" t="s">
        <v>865</v>
      </c>
      <c r="F146" s="4" t="s">
        <v>434</v>
      </c>
      <c r="G146" s="111" t="s">
        <v>798</v>
      </c>
      <c r="H146" s="111" t="s">
        <v>799</v>
      </c>
      <c r="I146" s="4">
        <v>70131706</v>
      </c>
      <c r="J146" s="4" t="s">
        <v>954</v>
      </c>
      <c r="K146" s="5">
        <v>42005</v>
      </c>
      <c r="L146" s="4">
        <v>10</v>
      </c>
      <c r="M146" s="4" t="s">
        <v>238</v>
      </c>
      <c r="N146" s="4" t="s">
        <v>30</v>
      </c>
      <c r="O146" s="132">
        <v>27604000</v>
      </c>
      <c r="P146" s="130">
        <f t="shared" si="4"/>
        <v>27604000</v>
      </c>
      <c r="Q146" s="4" t="s">
        <v>31</v>
      </c>
      <c r="R146" s="4" t="s">
        <v>31</v>
      </c>
      <c r="S146" s="4" t="s">
        <v>2780</v>
      </c>
      <c r="T146" s="10">
        <f t="shared" si="5"/>
        <v>2300333.3333333335</v>
      </c>
      <c r="U146" s="4" t="s">
        <v>411</v>
      </c>
      <c r="V146" s="4">
        <v>1054</v>
      </c>
    </row>
    <row r="147" spans="1:22" s="41" customFormat="1" ht="75" customHeight="1" x14ac:dyDescent="0.25">
      <c r="A147" s="4">
        <v>127</v>
      </c>
      <c r="B147" s="4" t="s">
        <v>863</v>
      </c>
      <c r="C147" s="4" t="s">
        <v>864</v>
      </c>
      <c r="D147" s="4" t="s">
        <v>796</v>
      </c>
      <c r="E147" s="4" t="s">
        <v>865</v>
      </c>
      <c r="F147" s="4" t="s">
        <v>434</v>
      </c>
      <c r="G147" s="111" t="s">
        <v>798</v>
      </c>
      <c r="H147" s="111" t="s">
        <v>799</v>
      </c>
      <c r="I147" s="4">
        <v>70131706</v>
      </c>
      <c r="J147" s="4" t="s">
        <v>956</v>
      </c>
      <c r="K147" s="5">
        <v>42005</v>
      </c>
      <c r="L147" s="4">
        <v>10</v>
      </c>
      <c r="M147" s="4" t="s">
        <v>238</v>
      </c>
      <c r="N147" s="4" t="s">
        <v>30</v>
      </c>
      <c r="O147" s="132">
        <v>27604000</v>
      </c>
      <c r="P147" s="130">
        <f t="shared" si="4"/>
        <v>27604000</v>
      </c>
      <c r="Q147" s="4" t="s">
        <v>31</v>
      </c>
      <c r="R147" s="4" t="s">
        <v>31</v>
      </c>
      <c r="S147" s="4" t="s">
        <v>2780</v>
      </c>
      <c r="T147" s="10">
        <f t="shared" si="5"/>
        <v>2300333.3333333335</v>
      </c>
      <c r="U147" s="4" t="s">
        <v>411</v>
      </c>
      <c r="V147" s="4">
        <v>1044</v>
      </c>
    </row>
    <row r="148" spans="1:22" s="41" customFormat="1" ht="75" customHeight="1" x14ac:dyDescent="0.25">
      <c r="A148" s="4">
        <v>128</v>
      </c>
      <c r="B148" s="4" t="s">
        <v>863</v>
      </c>
      <c r="C148" s="4" t="s">
        <v>864</v>
      </c>
      <c r="D148" s="4" t="s">
        <v>796</v>
      </c>
      <c r="E148" s="4" t="s">
        <v>865</v>
      </c>
      <c r="F148" s="4" t="s">
        <v>434</v>
      </c>
      <c r="G148" s="111" t="s">
        <v>798</v>
      </c>
      <c r="H148" s="111" t="s">
        <v>799</v>
      </c>
      <c r="I148" s="4">
        <v>70131706</v>
      </c>
      <c r="J148" s="4" t="s">
        <v>952</v>
      </c>
      <c r="K148" s="5">
        <v>42005</v>
      </c>
      <c r="L148" s="4">
        <v>10</v>
      </c>
      <c r="M148" s="4" t="s">
        <v>238</v>
      </c>
      <c r="N148" s="4" t="s">
        <v>30</v>
      </c>
      <c r="O148" s="132">
        <v>27604000</v>
      </c>
      <c r="P148" s="130">
        <f t="shared" si="4"/>
        <v>27604000</v>
      </c>
      <c r="Q148" s="4" t="s">
        <v>31</v>
      </c>
      <c r="R148" s="4" t="s">
        <v>31</v>
      </c>
      <c r="S148" s="4" t="s">
        <v>2780</v>
      </c>
      <c r="T148" s="10">
        <f t="shared" si="5"/>
        <v>2300333.3333333335</v>
      </c>
      <c r="U148" s="4" t="s">
        <v>411</v>
      </c>
      <c r="V148" s="4">
        <v>996</v>
      </c>
    </row>
    <row r="149" spans="1:22" s="41" customFormat="1" ht="75" customHeight="1" x14ac:dyDescent="0.25">
      <c r="A149" s="4">
        <v>129</v>
      </c>
      <c r="B149" s="4" t="s">
        <v>863</v>
      </c>
      <c r="C149" s="4" t="s">
        <v>864</v>
      </c>
      <c r="D149" s="4" t="s">
        <v>796</v>
      </c>
      <c r="E149" s="4" t="s">
        <v>865</v>
      </c>
      <c r="F149" s="4" t="s">
        <v>434</v>
      </c>
      <c r="G149" s="111" t="s">
        <v>798</v>
      </c>
      <c r="H149" s="111" t="s">
        <v>799</v>
      </c>
      <c r="I149" s="4">
        <v>70131706</v>
      </c>
      <c r="J149" s="4" t="s">
        <v>954</v>
      </c>
      <c r="K149" s="5">
        <v>42005</v>
      </c>
      <c r="L149" s="4">
        <v>10</v>
      </c>
      <c r="M149" s="4" t="s">
        <v>238</v>
      </c>
      <c r="N149" s="4" t="s">
        <v>30</v>
      </c>
      <c r="O149" s="132">
        <v>27604000</v>
      </c>
      <c r="P149" s="130">
        <f t="shared" si="4"/>
        <v>27604000</v>
      </c>
      <c r="Q149" s="4" t="s">
        <v>31</v>
      </c>
      <c r="R149" s="4" t="s">
        <v>31</v>
      </c>
      <c r="S149" s="4" t="s">
        <v>2780</v>
      </c>
      <c r="T149" s="10">
        <f t="shared" si="5"/>
        <v>2300333.3333333335</v>
      </c>
      <c r="U149" s="4" t="s">
        <v>411</v>
      </c>
      <c r="V149" s="4">
        <v>1098</v>
      </c>
    </row>
    <row r="150" spans="1:22" s="41" customFormat="1" ht="75" customHeight="1" x14ac:dyDescent="0.25">
      <c r="A150" s="4">
        <v>130</v>
      </c>
      <c r="B150" s="4" t="s">
        <v>863</v>
      </c>
      <c r="C150" s="4" t="s">
        <v>864</v>
      </c>
      <c r="D150" s="4" t="s">
        <v>796</v>
      </c>
      <c r="E150" s="4" t="s">
        <v>865</v>
      </c>
      <c r="F150" s="4" t="s">
        <v>434</v>
      </c>
      <c r="G150" s="111" t="s">
        <v>798</v>
      </c>
      <c r="H150" s="111" t="s">
        <v>799</v>
      </c>
      <c r="I150" s="4">
        <v>70131706</v>
      </c>
      <c r="J150" s="4" t="s">
        <v>957</v>
      </c>
      <c r="K150" s="5">
        <v>42005</v>
      </c>
      <c r="L150" s="4">
        <v>9</v>
      </c>
      <c r="M150" s="4" t="s">
        <v>238</v>
      </c>
      <c r="N150" s="4" t="s">
        <v>30</v>
      </c>
      <c r="O150" s="132">
        <v>24843600</v>
      </c>
      <c r="P150" s="130">
        <f t="shared" si="4"/>
        <v>24843600</v>
      </c>
      <c r="Q150" s="4" t="s">
        <v>31</v>
      </c>
      <c r="R150" s="4" t="s">
        <v>31</v>
      </c>
      <c r="S150" s="4" t="s">
        <v>2780</v>
      </c>
      <c r="T150" s="10">
        <f t="shared" si="5"/>
        <v>2070300</v>
      </c>
      <c r="U150" s="4" t="s">
        <v>411</v>
      </c>
      <c r="V150" s="4">
        <v>1113</v>
      </c>
    </row>
    <row r="151" spans="1:22" s="41" customFormat="1" ht="75" customHeight="1" x14ac:dyDescent="0.25">
      <c r="A151" s="4">
        <v>131</v>
      </c>
      <c r="B151" s="4" t="s">
        <v>794</v>
      </c>
      <c r="C151" s="4" t="s">
        <v>795</v>
      </c>
      <c r="D151" s="4" t="s">
        <v>796</v>
      </c>
      <c r="E151" s="4" t="s">
        <v>803</v>
      </c>
      <c r="F151" s="4" t="s">
        <v>434</v>
      </c>
      <c r="G151" s="111" t="s">
        <v>798</v>
      </c>
      <c r="H151" s="111" t="s">
        <v>799</v>
      </c>
      <c r="I151" s="4">
        <v>70131706</v>
      </c>
      <c r="J151" s="4" t="s">
        <v>958</v>
      </c>
      <c r="K151" s="5">
        <v>42005</v>
      </c>
      <c r="L151" s="4">
        <v>8</v>
      </c>
      <c r="M151" s="4" t="s">
        <v>238</v>
      </c>
      <c r="N151" s="4" t="s">
        <v>30</v>
      </c>
      <c r="O151" s="10">
        <v>22083200</v>
      </c>
      <c r="P151" s="130">
        <f t="shared" si="4"/>
        <v>22083200</v>
      </c>
      <c r="Q151" s="4" t="s">
        <v>31</v>
      </c>
      <c r="R151" s="4" t="s">
        <v>31</v>
      </c>
      <c r="S151" s="4" t="s">
        <v>2780</v>
      </c>
      <c r="T151" s="10">
        <f t="shared" si="5"/>
        <v>1840266.6666666667</v>
      </c>
      <c r="U151" s="4" t="s">
        <v>411</v>
      </c>
      <c r="V151" s="4">
        <v>1200</v>
      </c>
    </row>
    <row r="152" spans="1:22" s="41" customFormat="1" ht="75" customHeight="1" x14ac:dyDescent="0.25">
      <c r="A152" s="4">
        <v>132</v>
      </c>
      <c r="B152" s="4" t="s">
        <v>863</v>
      </c>
      <c r="C152" s="4" t="s">
        <v>864</v>
      </c>
      <c r="D152" s="4" t="s">
        <v>813</v>
      </c>
      <c r="E152" s="4" t="s">
        <v>904</v>
      </c>
      <c r="F152" s="4" t="s">
        <v>434</v>
      </c>
      <c r="G152" s="111" t="s">
        <v>798</v>
      </c>
      <c r="H152" s="111" t="s">
        <v>799</v>
      </c>
      <c r="I152" s="4">
        <v>70131706</v>
      </c>
      <c r="J152" s="111" t="s">
        <v>959</v>
      </c>
      <c r="K152" s="5">
        <v>42005</v>
      </c>
      <c r="L152" s="4">
        <v>7</v>
      </c>
      <c r="M152" s="4" t="s">
        <v>238</v>
      </c>
      <c r="N152" s="4" t="s">
        <v>30</v>
      </c>
      <c r="O152" s="132">
        <v>39006100</v>
      </c>
      <c r="P152" s="130">
        <f t="shared" si="4"/>
        <v>39006100</v>
      </c>
      <c r="Q152" s="4" t="s">
        <v>31</v>
      </c>
      <c r="R152" s="4" t="s">
        <v>31</v>
      </c>
      <c r="S152" s="4" t="s">
        <v>2780</v>
      </c>
      <c r="T152" s="10">
        <f t="shared" si="5"/>
        <v>3250508.3333333335</v>
      </c>
      <c r="U152" s="4" t="s">
        <v>411</v>
      </c>
      <c r="V152" s="4">
        <v>1235</v>
      </c>
    </row>
    <row r="153" spans="1:22" s="41" customFormat="1" ht="75" customHeight="1" x14ac:dyDescent="0.25">
      <c r="A153" s="4">
        <v>133</v>
      </c>
      <c r="B153" s="4" t="s">
        <v>863</v>
      </c>
      <c r="C153" s="4" t="s">
        <v>864</v>
      </c>
      <c r="D153" s="4" t="s">
        <v>813</v>
      </c>
      <c r="E153" s="4" t="s">
        <v>904</v>
      </c>
      <c r="F153" s="4" t="s">
        <v>434</v>
      </c>
      <c r="G153" s="111" t="s">
        <v>798</v>
      </c>
      <c r="H153" s="111" t="s">
        <v>799</v>
      </c>
      <c r="I153" s="4">
        <v>70131706</v>
      </c>
      <c r="J153" s="4" t="s">
        <v>960</v>
      </c>
      <c r="K153" s="5">
        <v>42005</v>
      </c>
      <c r="L153" s="4">
        <v>10.5</v>
      </c>
      <c r="M153" s="4" t="s">
        <v>238</v>
      </c>
      <c r="N153" s="4" t="s">
        <v>30</v>
      </c>
      <c r="O153" s="132">
        <v>41962200</v>
      </c>
      <c r="P153" s="130">
        <f t="shared" si="4"/>
        <v>41962200</v>
      </c>
      <c r="Q153" s="4" t="s">
        <v>31</v>
      </c>
      <c r="R153" s="4" t="s">
        <v>31</v>
      </c>
      <c r="S153" s="4" t="s">
        <v>2780</v>
      </c>
      <c r="T153" s="10">
        <f t="shared" si="5"/>
        <v>3496850</v>
      </c>
      <c r="U153" s="4" t="s">
        <v>411</v>
      </c>
      <c r="V153" s="4">
        <v>757</v>
      </c>
    </row>
    <row r="154" spans="1:22" s="41" customFormat="1" ht="75" customHeight="1" x14ac:dyDescent="0.25">
      <c r="A154" s="4">
        <v>134</v>
      </c>
      <c r="B154" s="4" t="s">
        <v>863</v>
      </c>
      <c r="C154" s="4" t="s">
        <v>864</v>
      </c>
      <c r="D154" s="4" t="s">
        <v>813</v>
      </c>
      <c r="E154" s="4" t="s">
        <v>904</v>
      </c>
      <c r="F154" s="4" t="s">
        <v>434</v>
      </c>
      <c r="G154" s="111" t="s">
        <v>798</v>
      </c>
      <c r="H154" s="111" t="s">
        <v>799</v>
      </c>
      <c r="I154" s="4">
        <v>70131706</v>
      </c>
      <c r="J154" s="4" t="s">
        <v>961</v>
      </c>
      <c r="K154" s="5">
        <v>42005</v>
      </c>
      <c r="L154" s="4">
        <v>10</v>
      </c>
      <c r="M154" s="4" t="s">
        <v>238</v>
      </c>
      <c r="N154" s="4" t="s">
        <v>30</v>
      </c>
      <c r="O154" s="132">
        <v>55723000</v>
      </c>
      <c r="P154" s="130">
        <f t="shared" si="4"/>
        <v>55723000</v>
      </c>
      <c r="Q154" s="4" t="s">
        <v>31</v>
      </c>
      <c r="R154" s="4" t="s">
        <v>31</v>
      </c>
      <c r="S154" s="4" t="s">
        <v>2780</v>
      </c>
      <c r="T154" s="10">
        <f t="shared" si="5"/>
        <v>4643583.333333333</v>
      </c>
      <c r="U154" s="4" t="s">
        <v>411</v>
      </c>
      <c r="V154" s="4">
        <v>1140</v>
      </c>
    </row>
    <row r="155" spans="1:22" s="41" customFormat="1" ht="75" customHeight="1" x14ac:dyDescent="0.25">
      <c r="A155" s="4">
        <v>135</v>
      </c>
      <c r="B155" s="4" t="s">
        <v>863</v>
      </c>
      <c r="C155" s="4" t="s">
        <v>864</v>
      </c>
      <c r="D155" s="4" t="s">
        <v>813</v>
      </c>
      <c r="E155" s="4" t="s">
        <v>904</v>
      </c>
      <c r="F155" s="4" t="s">
        <v>434</v>
      </c>
      <c r="G155" s="111" t="s">
        <v>798</v>
      </c>
      <c r="H155" s="111" t="s">
        <v>799</v>
      </c>
      <c r="I155" s="4">
        <v>70131706</v>
      </c>
      <c r="J155" s="4" t="s">
        <v>962</v>
      </c>
      <c r="K155" s="5">
        <v>42005</v>
      </c>
      <c r="L155" s="4">
        <v>10.5</v>
      </c>
      <c r="M155" s="4" t="s">
        <v>238</v>
      </c>
      <c r="N155" s="4" t="s">
        <v>30</v>
      </c>
      <c r="O155" s="132">
        <v>73542000</v>
      </c>
      <c r="P155" s="130">
        <f t="shared" si="4"/>
        <v>73542000</v>
      </c>
      <c r="Q155" s="4" t="s">
        <v>31</v>
      </c>
      <c r="R155" s="4" t="s">
        <v>31</v>
      </c>
      <c r="S155" s="4" t="s">
        <v>2780</v>
      </c>
      <c r="T155" s="10">
        <f t="shared" si="5"/>
        <v>6128500</v>
      </c>
      <c r="U155" s="4" t="s">
        <v>411</v>
      </c>
      <c r="V155" s="4">
        <v>1001</v>
      </c>
    </row>
    <row r="156" spans="1:22" s="41" customFormat="1" ht="75" customHeight="1" x14ac:dyDescent="0.25">
      <c r="A156" s="4">
        <v>136</v>
      </c>
      <c r="B156" s="4" t="s">
        <v>794</v>
      </c>
      <c r="C156" s="4" t="s">
        <v>795</v>
      </c>
      <c r="D156" s="4" t="s">
        <v>796</v>
      </c>
      <c r="E156" s="4" t="s">
        <v>803</v>
      </c>
      <c r="F156" s="4" t="s">
        <v>434</v>
      </c>
      <c r="G156" s="111" t="s">
        <v>798</v>
      </c>
      <c r="H156" s="111" t="s">
        <v>799</v>
      </c>
      <c r="I156" s="4">
        <v>70131706</v>
      </c>
      <c r="J156" s="51" t="s">
        <v>844</v>
      </c>
      <c r="K156" s="5">
        <v>42005</v>
      </c>
      <c r="L156" s="4">
        <v>10.5</v>
      </c>
      <c r="M156" s="4" t="s">
        <v>238</v>
      </c>
      <c r="N156" s="4" t="s">
        <v>30</v>
      </c>
      <c r="O156" s="10">
        <v>52993500</v>
      </c>
      <c r="P156" s="130">
        <f t="shared" si="4"/>
        <v>52993500</v>
      </c>
      <c r="Q156" s="4" t="s">
        <v>31</v>
      </c>
      <c r="R156" s="4" t="s">
        <v>31</v>
      </c>
      <c r="S156" s="4" t="s">
        <v>2780</v>
      </c>
      <c r="T156" s="10">
        <f t="shared" si="5"/>
        <v>4416125</v>
      </c>
      <c r="U156" s="4" t="s">
        <v>411</v>
      </c>
      <c r="V156" s="4">
        <v>1021</v>
      </c>
    </row>
    <row r="157" spans="1:22" s="41" customFormat="1" ht="75" customHeight="1" x14ac:dyDescent="0.25">
      <c r="A157" s="4">
        <v>137</v>
      </c>
      <c r="B157" s="4" t="s">
        <v>794</v>
      </c>
      <c r="C157" s="4" t="s">
        <v>871</v>
      </c>
      <c r="D157" s="4" t="s">
        <v>796</v>
      </c>
      <c r="E157" s="129" t="s">
        <v>872</v>
      </c>
      <c r="F157" s="4" t="s">
        <v>434</v>
      </c>
      <c r="G157" s="111" t="s">
        <v>798</v>
      </c>
      <c r="H157" s="111" t="s">
        <v>799</v>
      </c>
      <c r="I157" s="4">
        <v>70131706</v>
      </c>
      <c r="J157" s="111" t="s">
        <v>963</v>
      </c>
      <c r="K157" s="5">
        <v>42005</v>
      </c>
      <c r="L157" s="4">
        <v>10.5</v>
      </c>
      <c r="M157" s="4" t="s">
        <v>238</v>
      </c>
      <c r="N157" s="4" t="s">
        <v>30</v>
      </c>
      <c r="O157" s="10">
        <v>41962200</v>
      </c>
      <c r="P157" s="130">
        <f t="shared" si="4"/>
        <v>41962200</v>
      </c>
      <c r="Q157" s="4" t="s">
        <v>31</v>
      </c>
      <c r="R157" s="4" t="s">
        <v>31</v>
      </c>
      <c r="S157" s="4" t="s">
        <v>2780</v>
      </c>
      <c r="T157" s="10">
        <f t="shared" si="5"/>
        <v>3496850</v>
      </c>
      <c r="U157" s="4" t="s">
        <v>411</v>
      </c>
      <c r="V157" s="4">
        <v>868</v>
      </c>
    </row>
    <row r="158" spans="1:22" s="41" customFormat="1" ht="75" customHeight="1" x14ac:dyDescent="0.25">
      <c r="A158" s="4">
        <v>138</v>
      </c>
      <c r="B158" s="4" t="s">
        <v>863</v>
      </c>
      <c r="C158" s="4" t="s">
        <v>864</v>
      </c>
      <c r="D158" s="4" t="s">
        <v>813</v>
      </c>
      <c r="E158" s="4" t="s">
        <v>904</v>
      </c>
      <c r="F158" s="4" t="s">
        <v>434</v>
      </c>
      <c r="G158" s="111" t="s">
        <v>798</v>
      </c>
      <c r="H158" s="111" t="s">
        <v>799</v>
      </c>
      <c r="I158" s="4">
        <v>70131706</v>
      </c>
      <c r="J158" s="111" t="s">
        <v>964</v>
      </c>
      <c r="K158" s="5">
        <v>42005</v>
      </c>
      <c r="L158" s="4">
        <v>10</v>
      </c>
      <c r="M158" s="4" t="s">
        <v>238</v>
      </c>
      <c r="N158" s="4" t="s">
        <v>30</v>
      </c>
      <c r="O158" s="132">
        <v>34711000</v>
      </c>
      <c r="P158" s="130">
        <f t="shared" si="4"/>
        <v>34711000</v>
      </c>
      <c r="Q158" s="4" t="s">
        <v>31</v>
      </c>
      <c r="R158" s="4" t="s">
        <v>31</v>
      </c>
      <c r="S158" s="4" t="s">
        <v>2780</v>
      </c>
      <c r="T158" s="10">
        <f t="shared" si="5"/>
        <v>2892583.3333333335</v>
      </c>
      <c r="U158" s="4" t="s">
        <v>411</v>
      </c>
      <c r="V158" s="4">
        <v>1130</v>
      </c>
    </row>
    <row r="159" spans="1:22" s="41" customFormat="1" ht="75" customHeight="1" x14ac:dyDescent="0.25">
      <c r="A159" s="4">
        <v>139</v>
      </c>
      <c r="B159" s="4" t="s">
        <v>863</v>
      </c>
      <c r="C159" s="4" t="s">
        <v>864</v>
      </c>
      <c r="D159" s="4" t="s">
        <v>813</v>
      </c>
      <c r="E159" s="4" t="s">
        <v>904</v>
      </c>
      <c r="F159" s="4" t="s">
        <v>434</v>
      </c>
      <c r="G159" s="111" t="s">
        <v>798</v>
      </c>
      <c r="H159" s="111" t="s">
        <v>799</v>
      </c>
      <c r="I159" s="4">
        <v>70131706</v>
      </c>
      <c r="J159" s="111" t="s">
        <v>965</v>
      </c>
      <c r="K159" s="5">
        <v>42005</v>
      </c>
      <c r="L159" s="4">
        <v>10.5</v>
      </c>
      <c r="M159" s="4" t="s">
        <v>238</v>
      </c>
      <c r="N159" s="4" t="s">
        <v>30</v>
      </c>
      <c r="O159" s="132">
        <v>36446550</v>
      </c>
      <c r="P159" s="130">
        <f t="shared" si="4"/>
        <v>36446550</v>
      </c>
      <c r="Q159" s="4" t="s">
        <v>31</v>
      </c>
      <c r="R159" s="4" t="s">
        <v>31</v>
      </c>
      <c r="S159" s="4" t="s">
        <v>2780</v>
      </c>
      <c r="T159" s="10">
        <f t="shared" si="5"/>
        <v>3037212.5</v>
      </c>
      <c r="U159" s="4" t="s">
        <v>411</v>
      </c>
      <c r="V159" s="4">
        <v>964</v>
      </c>
    </row>
    <row r="160" spans="1:22" s="41" customFormat="1" ht="75" customHeight="1" x14ac:dyDescent="0.25">
      <c r="A160" s="4">
        <v>140</v>
      </c>
      <c r="B160" s="4" t="s">
        <v>863</v>
      </c>
      <c r="C160" s="4" t="s">
        <v>864</v>
      </c>
      <c r="D160" s="4" t="s">
        <v>796</v>
      </c>
      <c r="E160" s="4" t="s">
        <v>865</v>
      </c>
      <c r="F160" s="4" t="s">
        <v>434</v>
      </c>
      <c r="G160" s="111" t="s">
        <v>798</v>
      </c>
      <c r="H160" s="111" t="s">
        <v>799</v>
      </c>
      <c r="I160" s="4">
        <v>70131706</v>
      </c>
      <c r="J160" s="111" t="s">
        <v>966</v>
      </c>
      <c r="K160" s="5">
        <v>42005</v>
      </c>
      <c r="L160" s="4">
        <v>10.5</v>
      </c>
      <c r="M160" s="4" t="s">
        <v>238</v>
      </c>
      <c r="N160" s="4" t="s">
        <v>30</v>
      </c>
      <c r="O160" s="132">
        <v>36330847</v>
      </c>
      <c r="P160" s="130">
        <f t="shared" si="4"/>
        <v>36330847</v>
      </c>
      <c r="Q160" s="4" t="s">
        <v>31</v>
      </c>
      <c r="R160" s="4" t="s">
        <v>31</v>
      </c>
      <c r="S160" s="4" t="s">
        <v>2780</v>
      </c>
      <c r="T160" s="10">
        <f t="shared" si="5"/>
        <v>3027570.5833333335</v>
      </c>
      <c r="U160" s="4" t="s">
        <v>411</v>
      </c>
      <c r="V160" s="4">
        <v>663</v>
      </c>
    </row>
    <row r="161" spans="1:22" s="41" customFormat="1" ht="75" customHeight="1" x14ac:dyDescent="0.25">
      <c r="A161" s="4">
        <v>350</v>
      </c>
      <c r="B161" s="4" t="s">
        <v>863</v>
      </c>
      <c r="C161" s="4" t="s">
        <v>864</v>
      </c>
      <c r="D161" s="4" t="s">
        <v>796</v>
      </c>
      <c r="E161" s="4" t="s">
        <v>865</v>
      </c>
      <c r="F161" s="4" t="s">
        <v>434</v>
      </c>
      <c r="G161" s="111" t="s">
        <v>798</v>
      </c>
      <c r="H161" s="111" t="s">
        <v>799</v>
      </c>
      <c r="I161" s="4">
        <v>70131706</v>
      </c>
      <c r="J161" s="111" t="s">
        <v>966</v>
      </c>
      <c r="K161" s="5">
        <v>42005</v>
      </c>
      <c r="L161" s="4">
        <v>10.5</v>
      </c>
      <c r="M161" s="4" t="s">
        <v>238</v>
      </c>
      <c r="N161" s="4" t="s">
        <v>30</v>
      </c>
      <c r="O161" s="132">
        <v>115703</v>
      </c>
      <c r="P161" s="130">
        <f t="shared" si="4"/>
        <v>115703</v>
      </c>
      <c r="Q161" s="4" t="s">
        <v>31</v>
      </c>
      <c r="R161" s="4" t="s">
        <v>31</v>
      </c>
      <c r="S161" s="4" t="s">
        <v>2780</v>
      </c>
      <c r="T161" s="10">
        <f t="shared" si="5"/>
        <v>9641.9166666666661</v>
      </c>
      <c r="U161" s="4" t="s">
        <v>186</v>
      </c>
      <c r="V161" s="4"/>
    </row>
    <row r="162" spans="1:22" s="41" customFormat="1" ht="75" customHeight="1" x14ac:dyDescent="0.25">
      <c r="A162" s="4">
        <v>141</v>
      </c>
      <c r="B162" s="4" t="s">
        <v>863</v>
      </c>
      <c r="C162" s="4" t="s">
        <v>864</v>
      </c>
      <c r="D162" s="4" t="s">
        <v>796</v>
      </c>
      <c r="E162" s="4" t="s">
        <v>865</v>
      </c>
      <c r="F162" s="4" t="s">
        <v>434</v>
      </c>
      <c r="G162" s="111" t="s">
        <v>798</v>
      </c>
      <c r="H162" s="111" t="s">
        <v>799</v>
      </c>
      <c r="I162" s="4">
        <v>70131706</v>
      </c>
      <c r="J162" s="111" t="s">
        <v>967</v>
      </c>
      <c r="K162" s="5">
        <v>42005</v>
      </c>
      <c r="L162" s="4">
        <v>10.5</v>
      </c>
      <c r="M162" s="4" t="s">
        <v>238</v>
      </c>
      <c r="N162" s="4" t="s">
        <v>30</v>
      </c>
      <c r="O162" s="132">
        <v>36446550</v>
      </c>
      <c r="P162" s="130">
        <f t="shared" si="4"/>
        <v>36446550</v>
      </c>
      <c r="Q162" s="4" t="s">
        <v>31</v>
      </c>
      <c r="R162" s="4" t="s">
        <v>31</v>
      </c>
      <c r="S162" s="4" t="s">
        <v>2780</v>
      </c>
      <c r="T162" s="10">
        <f t="shared" si="5"/>
        <v>3037212.5</v>
      </c>
      <c r="U162" s="4" t="s">
        <v>411</v>
      </c>
      <c r="V162" s="4">
        <v>784</v>
      </c>
    </row>
    <row r="163" spans="1:22" s="41" customFormat="1" ht="75" customHeight="1" x14ac:dyDescent="0.25">
      <c r="A163" s="4">
        <v>142</v>
      </c>
      <c r="B163" s="4" t="s">
        <v>863</v>
      </c>
      <c r="C163" s="4" t="s">
        <v>864</v>
      </c>
      <c r="D163" s="4" t="s">
        <v>796</v>
      </c>
      <c r="E163" s="4" t="s">
        <v>865</v>
      </c>
      <c r="F163" s="4" t="s">
        <v>434</v>
      </c>
      <c r="G163" s="111" t="s">
        <v>798</v>
      </c>
      <c r="H163" s="111" t="s">
        <v>799</v>
      </c>
      <c r="I163" s="4">
        <v>70131706</v>
      </c>
      <c r="J163" s="111" t="s">
        <v>968</v>
      </c>
      <c r="K163" s="5">
        <v>42005</v>
      </c>
      <c r="L163" s="4">
        <v>10.5</v>
      </c>
      <c r="M163" s="4" t="s">
        <v>238</v>
      </c>
      <c r="N163" s="4" t="s">
        <v>30</v>
      </c>
      <c r="O163" s="132">
        <v>36446550</v>
      </c>
      <c r="P163" s="130">
        <f t="shared" si="4"/>
        <v>36446550</v>
      </c>
      <c r="Q163" s="4" t="s">
        <v>31</v>
      </c>
      <c r="R163" s="4" t="s">
        <v>31</v>
      </c>
      <c r="S163" s="4" t="s">
        <v>2780</v>
      </c>
      <c r="T163" s="10">
        <f t="shared" si="5"/>
        <v>3037212.5</v>
      </c>
      <c r="U163" s="4" t="s">
        <v>411</v>
      </c>
      <c r="V163" s="4">
        <v>561</v>
      </c>
    </row>
    <row r="164" spans="1:22" s="41" customFormat="1" ht="75" customHeight="1" x14ac:dyDescent="0.25">
      <c r="A164" s="4">
        <v>143</v>
      </c>
      <c r="B164" s="4" t="s">
        <v>863</v>
      </c>
      <c r="C164" s="4" t="s">
        <v>864</v>
      </c>
      <c r="D164" s="4" t="s">
        <v>796</v>
      </c>
      <c r="E164" s="4" t="s">
        <v>865</v>
      </c>
      <c r="F164" s="4" t="s">
        <v>434</v>
      </c>
      <c r="G164" s="111" t="s">
        <v>798</v>
      </c>
      <c r="H164" s="111" t="s">
        <v>799</v>
      </c>
      <c r="I164" s="4">
        <v>70131706</v>
      </c>
      <c r="J164" s="111" t="s">
        <v>966</v>
      </c>
      <c r="K164" s="5">
        <v>42005</v>
      </c>
      <c r="L164" s="4">
        <v>10.5</v>
      </c>
      <c r="M164" s="4" t="s">
        <v>238</v>
      </c>
      <c r="N164" s="4" t="s">
        <v>30</v>
      </c>
      <c r="O164" s="132">
        <v>36446550</v>
      </c>
      <c r="P164" s="130">
        <f t="shared" si="4"/>
        <v>36446550</v>
      </c>
      <c r="Q164" s="4" t="s">
        <v>31</v>
      </c>
      <c r="R164" s="4" t="s">
        <v>31</v>
      </c>
      <c r="S164" s="4" t="s">
        <v>2780</v>
      </c>
      <c r="T164" s="10">
        <f t="shared" si="5"/>
        <v>3037212.5</v>
      </c>
      <c r="U164" s="4" t="s">
        <v>411</v>
      </c>
      <c r="V164" s="4">
        <v>882</v>
      </c>
    </row>
    <row r="165" spans="1:22" s="41" customFormat="1" ht="75" customHeight="1" x14ac:dyDescent="0.25">
      <c r="A165" s="4">
        <v>144</v>
      </c>
      <c r="B165" s="4" t="s">
        <v>863</v>
      </c>
      <c r="C165" s="4" t="s">
        <v>864</v>
      </c>
      <c r="D165" s="4" t="s">
        <v>796</v>
      </c>
      <c r="E165" s="4" t="s">
        <v>865</v>
      </c>
      <c r="F165" s="4" t="s">
        <v>434</v>
      </c>
      <c r="G165" s="111" t="s">
        <v>798</v>
      </c>
      <c r="H165" s="111" t="s">
        <v>799</v>
      </c>
      <c r="I165" s="4">
        <v>70131706</v>
      </c>
      <c r="J165" s="111" t="s">
        <v>969</v>
      </c>
      <c r="K165" s="5">
        <v>42005</v>
      </c>
      <c r="L165" s="4">
        <v>8</v>
      </c>
      <c r="M165" s="4" t="s">
        <v>238</v>
      </c>
      <c r="N165" s="4" t="s">
        <v>30</v>
      </c>
      <c r="O165" s="132">
        <v>27768800</v>
      </c>
      <c r="P165" s="130">
        <f t="shared" si="4"/>
        <v>27768800</v>
      </c>
      <c r="Q165" s="4" t="s">
        <v>31</v>
      </c>
      <c r="R165" s="4" t="s">
        <v>31</v>
      </c>
      <c r="S165" s="4" t="s">
        <v>2780</v>
      </c>
      <c r="T165" s="10">
        <f t="shared" si="5"/>
        <v>2314066.6666666665</v>
      </c>
      <c r="U165" s="4" t="s">
        <v>411</v>
      </c>
      <c r="V165" s="4">
        <v>1177</v>
      </c>
    </row>
    <row r="166" spans="1:22" s="41" customFormat="1" ht="75" customHeight="1" x14ac:dyDescent="0.25">
      <c r="A166" s="4">
        <v>145</v>
      </c>
      <c r="B166" s="4" t="s">
        <v>863</v>
      </c>
      <c r="C166" s="4" t="s">
        <v>864</v>
      </c>
      <c r="D166" s="4" t="s">
        <v>796</v>
      </c>
      <c r="E166" s="4" t="s">
        <v>865</v>
      </c>
      <c r="F166" s="4" t="s">
        <v>434</v>
      </c>
      <c r="G166" s="111" t="s">
        <v>798</v>
      </c>
      <c r="H166" s="111" t="s">
        <v>799</v>
      </c>
      <c r="I166" s="4">
        <v>70131706</v>
      </c>
      <c r="J166" s="111" t="s">
        <v>970</v>
      </c>
      <c r="K166" s="5">
        <v>42005</v>
      </c>
      <c r="L166" s="4">
        <v>10.5</v>
      </c>
      <c r="M166" s="4" t="s">
        <v>238</v>
      </c>
      <c r="N166" s="4" t="s">
        <v>30</v>
      </c>
      <c r="O166" s="132">
        <v>36446550</v>
      </c>
      <c r="P166" s="130">
        <f t="shared" si="4"/>
        <v>36446550</v>
      </c>
      <c r="Q166" s="4" t="s">
        <v>31</v>
      </c>
      <c r="R166" s="4" t="s">
        <v>31</v>
      </c>
      <c r="S166" s="4" t="s">
        <v>2780</v>
      </c>
      <c r="T166" s="10">
        <f t="shared" si="5"/>
        <v>3037212.5</v>
      </c>
      <c r="U166" s="4" t="s">
        <v>411</v>
      </c>
      <c r="V166" s="4">
        <v>894</v>
      </c>
    </row>
    <row r="167" spans="1:22" s="41" customFormat="1" ht="75" customHeight="1" x14ac:dyDescent="0.25">
      <c r="A167" s="4">
        <v>146</v>
      </c>
      <c r="B167" s="4" t="s">
        <v>863</v>
      </c>
      <c r="C167" s="4" t="s">
        <v>864</v>
      </c>
      <c r="D167" s="4" t="s">
        <v>796</v>
      </c>
      <c r="E167" s="4" t="s">
        <v>865</v>
      </c>
      <c r="F167" s="4" t="s">
        <v>434</v>
      </c>
      <c r="G167" s="111" t="s">
        <v>798</v>
      </c>
      <c r="H167" s="111" t="s">
        <v>799</v>
      </c>
      <c r="I167" s="4">
        <v>70131706</v>
      </c>
      <c r="J167" s="111" t="s">
        <v>971</v>
      </c>
      <c r="K167" s="5">
        <v>42005</v>
      </c>
      <c r="L167" s="4">
        <v>10.5</v>
      </c>
      <c r="M167" s="4" t="s">
        <v>238</v>
      </c>
      <c r="N167" s="4" t="s">
        <v>30</v>
      </c>
      <c r="O167" s="132">
        <v>36446550</v>
      </c>
      <c r="P167" s="130">
        <f t="shared" si="4"/>
        <v>36446550</v>
      </c>
      <c r="Q167" s="4" t="s">
        <v>31</v>
      </c>
      <c r="R167" s="4" t="s">
        <v>31</v>
      </c>
      <c r="S167" s="4" t="s">
        <v>2780</v>
      </c>
      <c r="T167" s="10">
        <f t="shared" si="5"/>
        <v>3037212.5</v>
      </c>
      <c r="U167" s="4" t="s">
        <v>411</v>
      </c>
      <c r="V167" s="4">
        <v>913</v>
      </c>
    </row>
    <row r="168" spans="1:22" s="41" customFormat="1" ht="75" customHeight="1" x14ac:dyDescent="0.25">
      <c r="A168" s="4">
        <v>147</v>
      </c>
      <c r="B168" s="4" t="s">
        <v>794</v>
      </c>
      <c r="C168" s="4" t="s">
        <v>823</v>
      </c>
      <c r="D168" s="4" t="s">
        <v>813</v>
      </c>
      <c r="E168" s="129" t="s">
        <v>845</v>
      </c>
      <c r="F168" s="4" t="s">
        <v>434</v>
      </c>
      <c r="G168" s="111" t="s">
        <v>798</v>
      </c>
      <c r="H168" s="111" t="s">
        <v>799</v>
      </c>
      <c r="I168" s="4">
        <v>70131706</v>
      </c>
      <c r="J168" s="111" t="s">
        <v>972</v>
      </c>
      <c r="K168" s="5">
        <v>42005</v>
      </c>
      <c r="L168" s="4">
        <v>10.5</v>
      </c>
      <c r="M168" s="4" t="s">
        <v>238</v>
      </c>
      <c r="N168" s="4" t="s">
        <v>30</v>
      </c>
      <c r="O168" s="10">
        <v>27768800</v>
      </c>
      <c r="P168" s="130">
        <f t="shared" si="4"/>
        <v>27768800</v>
      </c>
      <c r="Q168" s="4" t="s">
        <v>31</v>
      </c>
      <c r="R168" s="4" t="s">
        <v>31</v>
      </c>
      <c r="S168" s="4" t="s">
        <v>2780</v>
      </c>
      <c r="T168" s="10">
        <f t="shared" si="5"/>
        <v>2314066.6666666665</v>
      </c>
      <c r="U168" s="4" t="s">
        <v>411</v>
      </c>
      <c r="V168" s="4">
        <v>1199</v>
      </c>
    </row>
    <row r="169" spans="1:22" s="41" customFormat="1" ht="75" customHeight="1" x14ac:dyDescent="0.25">
      <c r="A169" s="4">
        <v>148</v>
      </c>
      <c r="B169" s="4" t="s">
        <v>863</v>
      </c>
      <c r="C169" s="4" t="s">
        <v>864</v>
      </c>
      <c r="D169" s="4" t="s">
        <v>796</v>
      </c>
      <c r="E169" s="4" t="s">
        <v>865</v>
      </c>
      <c r="F169" s="4" t="s">
        <v>434</v>
      </c>
      <c r="G169" s="111" t="s">
        <v>798</v>
      </c>
      <c r="H169" s="111" t="s">
        <v>799</v>
      </c>
      <c r="I169" s="4">
        <v>70131706</v>
      </c>
      <c r="J169" s="111" t="s">
        <v>973</v>
      </c>
      <c r="K169" s="5">
        <v>42005</v>
      </c>
      <c r="L169" s="4">
        <v>10.5</v>
      </c>
      <c r="M169" s="4" t="s">
        <v>238</v>
      </c>
      <c r="N169" s="4" t="s">
        <v>30</v>
      </c>
      <c r="O169" s="132">
        <v>36446550</v>
      </c>
      <c r="P169" s="130">
        <f t="shared" si="4"/>
        <v>36446550</v>
      </c>
      <c r="Q169" s="4" t="s">
        <v>31</v>
      </c>
      <c r="R169" s="4" t="s">
        <v>31</v>
      </c>
      <c r="S169" s="4" t="s">
        <v>2780</v>
      </c>
      <c r="T169" s="10">
        <f t="shared" si="5"/>
        <v>3037212.5</v>
      </c>
      <c r="U169" s="4" t="s">
        <v>411</v>
      </c>
      <c r="V169" s="4">
        <v>1020</v>
      </c>
    </row>
    <row r="170" spans="1:22" s="41" customFormat="1" ht="75" customHeight="1" x14ac:dyDescent="0.25">
      <c r="A170" s="4">
        <v>149</v>
      </c>
      <c r="B170" s="4" t="s">
        <v>863</v>
      </c>
      <c r="C170" s="4" t="s">
        <v>864</v>
      </c>
      <c r="D170" s="4" t="s">
        <v>796</v>
      </c>
      <c r="E170" s="4" t="s">
        <v>865</v>
      </c>
      <c r="F170" s="4" t="s">
        <v>434</v>
      </c>
      <c r="G170" s="111" t="s">
        <v>798</v>
      </c>
      <c r="H170" s="111" t="s">
        <v>799</v>
      </c>
      <c r="I170" s="4">
        <v>70131706</v>
      </c>
      <c r="J170" s="111" t="s">
        <v>974</v>
      </c>
      <c r="K170" s="5">
        <v>42005</v>
      </c>
      <c r="L170" s="4">
        <v>10.5</v>
      </c>
      <c r="M170" s="4" t="s">
        <v>238</v>
      </c>
      <c r="N170" s="4" t="s">
        <v>30</v>
      </c>
      <c r="O170" s="132">
        <v>36446550</v>
      </c>
      <c r="P170" s="130">
        <f t="shared" si="4"/>
        <v>36446550</v>
      </c>
      <c r="Q170" s="4" t="s">
        <v>31</v>
      </c>
      <c r="R170" s="4" t="s">
        <v>31</v>
      </c>
      <c r="S170" s="4" t="s">
        <v>2780</v>
      </c>
      <c r="T170" s="10">
        <f t="shared" si="5"/>
        <v>3037212.5</v>
      </c>
      <c r="U170" s="4" t="s">
        <v>411</v>
      </c>
      <c r="V170" s="4">
        <v>1008</v>
      </c>
    </row>
    <row r="171" spans="1:22" s="41" customFormat="1" ht="75" customHeight="1" x14ac:dyDescent="0.25">
      <c r="A171" s="4">
        <v>150</v>
      </c>
      <c r="B171" s="4" t="s">
        <v>863</v>
      </c>
      <c r="C171" s="4" t="s">
        <v>864</v>
      </c>
      <c r="D171" s="4" t="s">
        <v>796</v>
      </c>
      <c r="E171" s="4" t="s">
        <v>865</v>
      </c>
      <c r="F171" s="4" t="s">
        <v>434</v>
      </c>
      <c r="G171" s="111" t="s">
        <v>798</v>
      </c>
      <c r="H171" s="111" t="s">
        <v>799</v>
      </c>
      <c r="I171" s="4">
        <v>70131706</v>
      </c>
      <c r="J171" s="111" t="s">
        <v>975</v>
      </c>
      <c r="K171" s="5">
        <v>42005</v>
      </c>
      <c r="L171" s="4">
        <v>10.5</v>
      </c>
      <c r="M171" s="4" t="s">
        <v>238</v>
      </c>
      <c r="N171" s="4" t="s">
        <v>30</v>
      </c>
      <c r="O171" s="132">
        <v>36446550</v>
      </c>
      <c r="P171" s="130">
        <f t="shared" si="4"/>
        <v>36446550</v>
      </c>
      <c r="Q171" s="4" t="s">
        <v>31</v>
      </c>
      <c r="R171" s="4" t="s">
        <v>31</v>
      </c>
      <c r="S171" s="4" t="s">
        <v>2780</v>
      </c>
      <c r="T171" s="10">
        <f t="shared" si="5"/>
        <v>3037212.5</v>
      </c>
      <c r="U171" s="4" t="s">
        <v>411</v>
      </c>
      <c r="V171" s="4">
        <v>1049</v>
      </c>
    </row>
    <row r="172" spans="1:22" s="41" customFormat="1" ht="75" customHeight="1" x14ac:dyDescent="0.25">
      <c r="A172" s="4">
        <v>151</v>
      </c>
      <c r="B172" s="4" t="s">
        <v>863</v>
      </c>
      <c r="C172" s="4" t="s">
        <v>864</v>
      </c>
      <c r="D172" s="4" t="s">
        <v>796</v>
      </c>
      <c r="E172" s="4" t="s">
        <v>865</v>
      </c>
      <c r="F172" s="4" t="s">
        <v>434</v>
      </c>
      <c r="G172" s="111" t="s">
        <v>798</v>
      </c>
      <c r="H172" s="111" t="s">
        <v>799</v>
      </c>
      <c r="I172" s="4">
        <v>70131706</v>
      </c>
      <c r="J172" s="111" t="s">
        <v>974</v>
      </c>
      <c r="K172" s="5">
        <v>42005</v>
      </c>
      <c r="L172" s="4">
        <v>10.5</v>
      </c>
      <c r="M172" s="4" t="s">
        <v>238</v>
      </c>
      <c r="N172" s="4" t="s">
        <v>30</v>
      </c>
      <c r="O172" s="132">
        <v>27768800</v>
      </c>
      <c r="P172" s="130">
        <f t="shared" si="4"/>
        <v>27768800</v>
      </c>
      <c r="Q172" s="4" t="s">
        <v>31</v>
      </c>
      <c r="R172" s="4" t="s">
        <v>31</v>
      </c>
      <c r="S172" s="4" t="s">
        <v>2780</v>
      </c>
      <c r="T172" s="10">
        <f t="shared" si="5"/>
        <v>2314066.6666666665</v>
      </c>
      <c r="U172" s="4" t="s">
        <v>411</v>
      </c>
      <c r="V172" s="4">
        <v>1203</v>
      </c>
    </row>
    <row r="173" spans="1:22" s="41" customFormat="1" ht="75" customHeight="1" x14ac:dyDescent="0.25">
      <c r="A173" s="4">
        <v>152</v>
      </c>
      <c r="B173" s="4" t="s">
        <v>863</v>
      </c>
      <c r="C173" s="4" t="s">
        <v>864</v>
      </c>
      <c r="D173" s="4" t="s">
        <v>796</v>
      </c>
      <c r="E173" s="4" t="s">
        <v>865</v>
      </c>
      <c r="F173" s="4" t="s">
        <v>434</v>
      </c>
      <c r="G173" s="111" t="s">
        <v>798</v>
      </c>
      <c r="H173" s="111" t="s">
        <v>799</v>
      </c>
      <c r="I173" s="4">
        <v>70131706</v>
      </c>
      <c r="J173" s="111" t="s">
        <v>976</v>
      </c>
      <c r="K173" s="5">
        <v>42005</v>
      </c>
      <c r="L173" s="4">
        <v>10.5</v>
      </c>
      <c r="M173" s="4" t="s">
        <v>238</v>
      </c>
      <c r="N173" s="4" t="s">
        <v>30</v>
      </c>
      <c r="O173" s="132">
        <v>36446550</v>
      </c>
      <c r="P173" s="130">
        <f t="shared" si="4"/>
        <v>36446550</v>
      </c>
      <c r="Q173" s="4" t="s">
        <v>31</v>
      </c>
      <c r="R173" s="4" t="s">
        <v>31</v>
      </c>
      <c r="S173" s="4" t="s">
        <v>2780</v>
      </c>
      <c r="T173" s="10">
        <f t="shared" si="5"/>
        <v>3037212.5</v>
      </c>
      <c r="U173" s="4" t="s">
        <v>411</v>
      </c>
      <c r="V173" s="4">
        <v>1091</v>
      </c>
    </row>
    <row r="174" spans="1:22" s="41" customFormat="1" ht="75" customHeight="1" x14ac:dyDescent="0.25">
      <c r="A174" s="4">
        <v>153</v>
      </c>
      <c r="B174" s="4" t="s">
        <v>863</v>
      </c>
      <c r="C174" s="4" t="s">
        <v>864</v>
      </c>
      <c r="D174" s="4" t="s">
        <v>796</v>
      </c>
      <c r="E174" s="4" t="s">
        <v>865</v>
      </c>
      <c r="F174" s="4" t="s">
        <v>434</v>
      </c>
      <c r="G174" s="111" t="s">
        <v>798</v>
      </c>
      <c r="H174" s="111" t="s">
        <v>799</v>
      </c>
      <c r="I174" s="4">
        <v>70131706</v>
      </c>
      <c r="J174" s="111" t="s">
        <v>977</v>
      </c>
      <c r="K174" s="5">
        <v>42005</v>
      </c>
      <c r="L174" s="4">
        <v>10.5</v>
      </c>
      <c r="M174" s="4" t="s">
        <v>238</v>
      </c>
      <c r="N174" s="4" t="s">
        <v>30</v>
      </c>
      <c r="O174" s="132">
        <v>36446550</v>
      </c>
      <c r="P174" s="130">
        <f t="shared" si="4"/>
        <v>36446550</v>
      </c>
      <c r="Q174" s="4" t="s">
        <v>31</v>
      </c>
      <c r="R174" s="4" t="s">
        <v>31</v>
      </c>
      <c r="S174" s="4" t="s">
        <v>2780</v>
      </c>
      <c r="T174" s="10">
        <f t="shared" si="5"/>
        <v>3037212.5</v>
      </c>
      <c r="U174" s="4" t="s">
        <v>411</v>
      </c>
      <c r="V174" s="4">
        <v>1090</v>
      </c>
    </row>
    <row r="175" spans="1:22" s="41" customFormat="1" ht="75" customHeight="1" x14ac:dyDescent="0.25">
      <c r="A175" s="4">
        <v>154</v>
      </c>
      <c r="B175" s="4" t="s">
        <v>863</v>
      </c>
      <c r="C175" s="4" t="s">
        <v>864</v>
      </c>
      <c r="D175" s="129" t="s">
        <v>813</v>
      </c>
      <c r="E175" s="4" t="s">
        <v>904</v>
      </c>
      <c r="F175" s="4" t="s">
        <v>434</v>
      </c>
      <c r="G175" s="111" t="s">
        <v>798</v>
      </c>
      <c r="H175" s="111" t="s">
        <v>799</v>
      </c>
      <c r="I175" s="4">
        <v>70131706</v>
      </c>
      <c r="J175" s="111" t="s">
        <v>978</v>
      </c>
      <c r="K175" s="5">
        <v>42005</v>
      </c>
      <c r="L175" s="4">
        <v>10.5</v>
      </c>
      <c r="M175" s="4" t="s">
        <v>238</v>
      </c>
      <c r="N175" s="4" t="s">
        <v>30</v>
      </c>
      <c r="O175" s="132">
        <v>28984200</v>
      </c>
      <c r="P175" s="130">
        <f t="shared" si="4"/>
        <v>28984200</v>
      </c>
      <c r="Q175" s="4" t="s">
        <v>31</v>
      </c>
      <c r="R175" s="4" t="s">
        <v>31</v>
      </c>
      <c r="S175" s="4" t="s">
        <v>2780</v>
      </c>
      <c r="T175" s="10">
        <f t="shared" si="5"/>
        <v>2415350</v>
      </c>
      <c r="U175" s="4" t="s">
        <v>411</v>
      </c>
      <c r="V175" s="4">
        <v>647</v>
      </c>
    </row>
    <row r="176" spans="1:22" s="41" customFormat="1" ht="75" customHeight="1" x14ac:dyDescent="0.25">
      <c r="A176" s="4">
        <v>155</v>
      </c>
      <c r="B176" s="4" t="s">
        <v>863</v>
      </c>
      <c r="C176" s="4" t="s">
        <v>864</v>
      </c>
      <c r="D176" s="129" t="s">
        <v>813</v>
      </c>
      <c r="E176" s="4" t="s">
        <v>904</v>
      </c>
      <c r="F176" s="4" t="s">
        <v>434</v>
      </c>
      <c r="G176" s="111" t="s">
        <v>798</v>
      </c>
      <c r="H176" s="111" t="s">
        <v>799</v>
      </c>
      <c r="I176" s="4">
        <v>70131706</v>
      </c>
      <c r="J176" s="111" t="s">
        <v>979</v>
      </c>
      <c r="K176" s="5">
        <v>42005</v>
      </c>
      <c r="L176" s="4">
        <v>10.5</v>
      </c>
      <c r="M176" s="4" t="s">
        <v>238</v>
      </c>
      <c r="N176" s="4" t="s">
        <v>30</v>
      </c>
      <c r="O176" s="132">
        <v>22819650</v>
      </c>
      <c r="P176" s="130">
        <f t="shared" si="4"/>
        <v>22819650</v>
      </c>
      <c r="Q176" s="4" t="s">
        <v>31</v>
      </c>
      <c r="R176" s="4" t="s">
        <v>31</v>
      </c>
      <c r="S176" s="4" t="s">
        <v>2780</v>
      </c>
      <c r="T176" s="10">
        <f t="shared" si="5"/>
        <v>1901637.5</v>
      </c>
      <c r="U176" s="4" t="s">
        <v>411</v>
      </c>
      <c r="V176" s="4">
        <v>471</v>
      </c>
    </row>
    <row r="177" spans="1:22" s="41" customFormat="1" ht="75" customHeight="1" x14ac:dyDescent="0.25">
      <c r="A177" s="4">
        <v>156</v>
      </c>
      <c r="B177" s="4" t="s">
        <v>863</v>
      </c>
      <c r="C177" s="4" t="s">
        <v>864</v>
      </c>
      <c r="D177" s="129" t="s">
        <v>813</v>
      </c>
      <c r="E177" s="4" t="s">
        <v>904</v>
      </c>
      <c r="F177" s="4" t="s">
        <v>434</v>
      </c>
      <c r="G177" s="111" t="s">
        <v>798</v>
      </c>
      <c r="H177" s="111" t="s">
        <v>799</v>
      </c>
      <c r="I177" s="4">
        <v>70131706</v>
      </c>
      <c r="J177" s="4" t="s">
        <v>980</v>
      </c>
      <c r="K177" s="5">
        <v>42005</v>
      </c>
      <c r="L177" s="4">
        <v>10.5</v>
      </c>
      <c r="M177" s="4" t="s">
        <v>238</v>
      </c>
      <c r="N177" s="4" t="s">
        <v>30</v>
      </c>
      <c r="O177" s="132">
        <v>58509150</v>
      </c>
      <c r="P177" s="130">
        <f t="shared" si="4"/>
        <v>58509150</v>
      </c>
      <c r="Q177" s="4" t="s">
        <v>31</v>
      </c>
      <c r="R177" s="4" t="s">
        <v>31</v>
      </c>
      <c r="S177" s="4" t="s">
        <v>2780</v>
      </c>
      <c r="T177" s="10">
        <f t="shared" si="5"/>
        <v>4875762.5</v>
      </c>
      <c r="U177" s="4" t="s">
        <v>411</v>
      </c>
      <c r="V177" s="4">
        <v>631</v>
      </c>
    </row>
    <row r="178" spans="1:22" s="41" customFormat="1" ht="75" customHeight="1" x14ac:dyDescent="0.25">
      <c r="A178" s="4">
        <v>157</v>
      </c>
      <c r="B178" s="4" t="s">
        <v>863</v>
      </c>
      <c r="C178" s="4" t="s">
        <v>864</v>
      </c>
      <c r="D178" s="4" t="s">
        <v>796</v>
      </c>
      <c r="E178" s="4" t="s">
        <v>865</v>
      </c>
      <c r="F178" s="4" t="s">
        <v>434</v>
      </c>
      <c r="G178" s="111" t="s">
        <v>798</v>
      </c>
      <c r="H178" s="111" t="s">
        <v>799</v>
      </c>
      <c r="I178" s="4">
        <v>70131706</v>
      </c>
      <c r="J178" s="111" t="s">
        <v>981</v>
      </c>
      <c r="K178" s="5">
        <v>42005</v>
      </c>
      <c r="L178" s="4">
        <v>8</v>
      </c>
      <c r="M178" s="4" t="s">
        <v>238</v>
      </c>
      <c r="N178" s="4" t="s">
        <v>30</v>
      </c>
      <c r="O178" s="132">
        <v>44578400</v>
      </c>
      <c r="P178" s="130">
        <f t="shared" si="4"/>
        <v>44578400</v>
      </c>
      <c r="Q178" s="4" t="s">
        <v>31</v>
      </c>
      <c r="R178" s="4" t="s">
        <v>31</v>
      </c>
      <c r="S178" s="4" t="s">
        <v>2780</v>
      </c>
      <c r="T178" s="10">
        <f t="shared" si="5"/>
        <v>3714866.6666666665</v>
      </c>
      <c r="U178" s="4" t="s">
        <v>411</v>
      </c>
      <c r="V178" s="4">
        <v>1164</v>
      </c>
    </row>
    <row r="179" spans="1:22" s="41" customFormat="1" ht="75" customHeight="1" x14ac:dyDescent="0.25">
      <c r="A179" s="4"/>
      <c r="B179" s="4" t="s">
        <v>863</v>
      </c>
      <c r="C179" s="4" t="s">
        <v>864</v>
      </c>
      <c r="D179" s="4" t="s">
        <v>796</v>
      </c>
      <c r="E179" s="4" t="s">
        <v>865</v>
      </c>
      <c r="F179" s="4" t="s">
        <v>418</v>
      </c>
      <c r="G179" s="111" t="s">
        <v>419</v>
      </c>
      <c r="H179" s="111" t="s">
        <v>804</v>
      </c>
      <c r="I179" s="4">
        <v>70131706</v>
      </c>
      <c r="J179" s="111" t="s">
        <v>929</v>
      </c>
      <c r="K179" s="5">
        <v>42095</v>
      </c>
      <c r="L179" s="4">
        <v>6</v>
      </c>
      <c r="M179" s="4" t="s">
        <v>818</v>
      </c>
      <c r="N179" s="4" t="s">
        <v>807</v>
      </c>
      <c r="O179" s="10">
        <v>737810</v>
      </c>
      <c r="P179" s="130">
        <f t="shared" si="4"/>
        <v>737810</v>
      </c>
      <c r="Q179" s="4" t="s">
        <v>31</v>
      </c>
      <c r="R179" s="4" t="s">
        <v>31</v>
      </c>
      <c r="S179" s="4" t="s">
        <v>2780</v>
      </c>
      <c r="T179" s="10">
        <f t="shared" si="5"/>
        <v>61484.166666666664</v>
      </c>
      <c r="U179" s="4" t="s">
        <v>186</v>
      </c>
      <c r="V179" s="4"/>
    </row>
    <row r="180" spans="1:22" s="41" customFormat="1" ht="75" customHeight="1" x14ac:dyDescent="0.25">
      <c r="A180" s="4">
        <v>158</v>
      </c>
      <c r="B180" s="4" t="s">
        <v>863</v>
      </c>
      <c r="C180" s="4" t="s">
        <v>864</v>
      </c>
      <c r="D180" s="129" t="s">
        <v>813</v>
      </c>
      <c r="E180" s="4" t="s">
        <v>866</v>
      </c>
      <c r="F180" s="4" t="s">
        <v>418</v>
      </c>
      <c r="G180" s="111" t="s">
        <v>419</v>
      </c>
      <c r="H180" s="111" t="s">
        <v>804</v>
      </c>
      <c r="I180" s="4">
        <v>70131706</v>
      </c>
      <c r="J180" s="4" t="s">
        <v>982</v>
      </c>
      <c r="K180" s="5">
        <v>42095</v>
      </c>
      <c r="L180" s="4">
        <v>7</v>
      </c>
      <c r="M180" s="4" t="s">
        <v>809</v>
      </c>
      <c r="N180" s="4" t="s">
        <v>807</v>
      </c>
      <c r="O180" s="10">
        <v>250000000</v>
      </c>
      <c r="P180" s="130">
        <f t="shared" si="4"/>
        <v>250000000</v>
      </c>
      <c r="Q180" s="4" t="s">
        <v>31</v>
      </c>
      <c r="R180" s="4" t="s">
        <v>31</v>
      </c>
      <c r="S180" s="4" t="s">
        <v>2780</v>
      </c>
      <c r="T180" s="10">
        <f t="shared" si="5"/>
        <v>20833333.333333332</v>
      </c>
      <c r="U180" s="4" t="s">
        <v>411</v>
      </c>
      <c r="V180" s="4">
        <v>1344</v>
      </c>
    </row>
    <row r="181" spans="1:22" s="41" customFormat="1" ht="75" customHeight="1" x14ac:dyDescent="0.25">
      <c r="A181" s="4">
        <v>159</v>
      </c>
      <c r="B181" s="4" t="s">
        <v>863</v>
      </c>
      <c r="C181" s="4" t="s">
        <v>864</v>
      </c>
      <c r="D181" s="129" t="s">
        <v>813</v>
      </c>
      <c r="E181" s="4" t="s">
        <v>866</v>
      </c>
      <c r="F181" s="4" t="s">
        <v>434</v>
      </c>
      <c r="G181" s="111" t="s">
        <v>798</v>
      </c>
      <c r="H181" s="111" t="s">
        <v>799</v>
      </c>
      <c r="I181" s="4">
        <v>70131706</v>
      </c>
      <c r="J181" s="4" t="s">
        <v>983</v>
      </c>
      <c r="K181" s="5">
        <v>42005</v>
      </c>
      <c r="L181" s="4">
        <v>10.5</v>
      </c>
      <c r="M181" s="4" t="s">
        <v>238</v>
      </c>
      <c r="N181" s="4" t="s">
        <v>30</v>
      </c>
      <c r="O181" s="132">
        <v>32336850</v>
      </c>
      <c r="P181" s="130">
        <f t="shared" si="4"/>
        <v>32336850</v>
      </c>
      <c r="Q181" s="4" t="s">
        <v>31</v>
      </c>
      <c r="R181" s="4" t="s">
        <v>31</v>
      </c>
      <c r="S181" s="4" t="s">
        <v>2780</v>
      </c>
      <c r="T181" s="10">
        <f t="shared" si="5"/>
        <v>2694737.5</v>
      </c>
      <c r="U181" s="4" t="s">
        <v>411</v>
      </c>
      <c r="V181" s="4">
        <v>490</v>
      </c>
    </row>
    <row r="182" spans="1:22" s="41" customFormat="1" ht="75" customHeight="1" x14ac:dyDescent="0.25">
      <c r="A182" s="4">
        <v>160</v>
      </c>
      <c r="B182" s="4" t="s">
        <v>863</v>
      </c>
      <c r="C182" s="4" t="s">
        <v>864</v>
      </c>
      <c r="D182" s="129" t="s">
        <v>813</v>
      </c>
      <c r="E182" s="4" t="s">
        <v>866</v>
      </c>
      <c r="F182" s="4" t="s">
        <v>434</v>
      </c>
      <c r="G182" s="111" t="s">
        <v>798</v>
      </c>
      <c r="H182" s="111" t="s">
        <v>799</v>
      </c>
      <c r="I182" s="4">
        <v>70131706</v>
      </c>
      <c r="J182" s="4" t="s">
        <v>984</v>
      </c>
      <c r="K182" s="5">
        <v>42005</v>
      </c>
      <c r="L182" s="4">
        <v>10.5</v>
      </c>
      <c r="M182" s="4" t="s">
        <v>238</v>
      </c>
      <c r="N182" s="4" t="s">
        <v>30</v>
      </c>
      <c r="O182" s="132">
        <v>47477850</v>
      </c>
      <c r="P182" s="130">
        <f t="shared" si="4"/>
        <v>47477850</v>
      </c>
      <c r="Q182" s="4" t="s">
        <v>31</v>
      </c>
      <c r="R182" s="4" t="s">
        <v>31</v>
      </c>
      <c r="S182" s="4" t="s">
        <v>2780</v>
      </c>
      <c r="T182" s="10">
        <f t="shared" si="5"/>
        <v>3956487.5</v>
      </c>
      <c r="U182" s="4" t="s">
        <v>411</v>
      </c>
      <c r="V182" s="4">
        <v>772</v>
      </c>
    </row>
    <row r="183" spans="1:22" s="41" customFormat="1" ht="75" customHeight="1" x14ac:dyDescent="0.25">
      <c r="A183" s="4">
        <v>161</v>
      </c>
      <c r="B183" s="4" t="s">
        <v>863</v>
      </c>
      <c r="C183" s="4" t="s">
        <v>864</v>
      </c>
      <c r="D183" s="129" t="s">
        <v>813</v>
      </c>
      <c r="E183" s="4" t="s">
        <v>866</v>
      </c>
      <c r="F183" s="4" t="s">
        <v>434</v>
      </c>
      <c r="G183" s="111" t="s">
        <v>798</v>
      </c>
      <c r="H183" s="111" t="s">
        <v>799</v>
      </c>
      <c r="I183" s="4">
        <v>70131706</v>
      </c>
      <c r="J183" s="4" t="s">
        <v>985</v>
      </c>
      <c r="K183" s="5">
        <v>42005</v>
      </c>
      <c r="L183" s="4">
        <v>10.5</v>
      </c>
      <c r="M183" s="4" t="s">
        <v>238</v>
      </c>
      <c r="N183" s="4" t="s">
        <v>30</v>
      </c>
      <c r="O183" s="132">
        <v>36446550</v>
      </c>
      <c r="P183" s="130">
        <f t="shared" si="4"/>
        <v>36446550</v>
      </c>
      <c r="Q183" s="4" t="s">
        <v>31</v>
      </c>
      <c r="R183" s="4" t="s">
        <v>31</v>
      </c>
      <c r="S183" s="4" t="s">
        <v>2780</v>
      </c>
      <c r="T183" s="10">
        <f t="shared" si="5"/>
        <v>3037212.5</v>
      </c>
      <c r="U183" s="4" t="s">
        <v>411</v>
      </c>
      <c r="V183" s="4">
        <v>857</v>
      </c>
    </row>
    <row r="184" spans="1:22" s="41" customFormat="1" ht="75" customHeight="1" x14ac:dyDescent="0.25">
      <c r="A184" s="4">
        <v>162</v>
      </c>
      <c r="B184" s="4" t="s">
        <v>863</v>
      </c>
      <c r="C184" s="4" t="s">
        <v>864</v>
      </c>
      <c r="D184" s="129" t="s">
        <v>813</v>
      </c>
      <c r="E184" s="4" t="s">
        <v>866</v>
      </c>
      <c r="F184" s="4" t="s">
        <v>434</v>
      </c>
      <c r="G184" s="111" t="s">
        <v>798</v>
      </c>
      <c r="H184" s="111" t="s">
        <v>799</v>
      </c>
      <c r="I184" s="4">
        <v>70131706</v>
      </c>
      <c r="J184" s="4" t="s">
        <v>986</v>
      </c>
      <c r="K184" s="5">
        <v>42005</v>
      </c>
      <c r="L184" s="4">
        <v>10.5</v>
      </c>
      <c r="M184" s="4" t="s">
        <v>238</v>
      </c>
      <c r="N184" s="4" t="s">
        <v>30</v>
      </c>
      <c r="O184" s="132">
        <v>68134500</v>
      </c>
      <c r="P184" s="130">
        <f t="shared" si="4"/>
        <v>68134500</v>
      </c>
      <c r="Q184" s="4" t="s">
        <v>31</v>
      </c>
      <c r="R184" s="4" t="s">
        <v>31</v>
      </c>
      <c r="S184" s="4" t="s">
        <v>2780</v>
      </c>
      <c r="T184" s="10">
        <f t="shared" si="5"/>
        <v>5677875</v>
      </c>
      <c r="U184" s="4" t="s">
        <v>411</v>
      </c>
      <c r="V184" s="4">
        <v>157</v>
      </c>
    </row>
    <row r="185" spans="1:22" s="41" customFormat="1" ht="75" customHeight="1" x14ac:dyDescent="0.25">
      <c r="A185" s="4">
        <v>163</v>
      </c>
      <c r="B185" s="4" t="s">
        <v>863</v>
      </c>
      <c r="C185" s="4" t="s">
        <v>864</v>
      </c>
      <c r="D185" s="129" t="s">
        <v>813</v>
      </c>
      <c r="E185" s="4" t="s">
        <v>866</v>
      </c>
      <c r="F185" s="4" t="s">
        <v>434</v>
      </c>
      <c r="G185" s="111" t="s">
        <v>798</v>
      </c>
      <c r="H185" s="111" t="s">
        <v>799</v>
      </c>
      <c r="I185" s="4">
        <v>70131706</v>
      </c>
      <c r="J185" s="4" t="s">
        <v>987</v>
      </c>
      <c r="K185" s="5">
        <v>42005</v>
      </c>
      <c r="L185" s="4">
        <v>10.5</v>
      </c>
      <c r="M185" s="4" t="s">
        <v>238</v>
      </c>
      <c r="N185" s="4" t="s">
        <v>30</v>
      </c>
      <c r="O185" s="132">
        <v>36446550</v>
      </c>
      <c r="P185" s="130">
        <f t="shared" si="4"/>
        <v>36446550</v>
      </c>
      <c r="Q185" s="4" t="s">
        <v>31</v>
      </c>
      <c r="R185" s="4" t="s">
        <v>31</v>
      </c>
      <c r="S185" s="4" t="s">
        <v>2780</v>
      </c>
      <c r="T185" s="10">
        <f t="shared" si="5"/>
        <v>3037212.5</v>
      </c>
      <c r="U185" s="4" t="s">
        <v>411</v>
      </c>
      <c r="V185" s="4">
        <v>769</v>
      </c>
    </row>
    <row r="186" spans="1:22" s="41" customFormat="1" ht="75" customHeight="1" x14ac:dyDescent="0.25">
      <c r="A186" s="4">
        <v>164</v>
      </c>
      <c r="B186" s="4" t="s">
        <v>794</v>
      </c>
      <c r="C186" s="4" t="s">
        <v>795</v>
      </c>
      <c r="D186" s="4" t="s">
        <v>796</v>
      </c>
      <c r="E186" s="4" t="s">
        <v>803</v>
      </c>
      <c r="F186" s="4" t="s">
        <v>418</v>
      </c>
      <c r="G186" s="4" t="s">
        <v>419</v>
      </c>
      <c r="H186" s="4" t="s">
        <v>804</v>
      </c>
      <c r="I186" s="4">
        <v>70131706</v>
      </c>
      <c r="J186" s="111" t="s">
        <v>988</v>
      </c>
      <c r="K186" s="5">
        <v>42309</v>
      </c>
      <c r="L186" s="4">
        <v>5</v>
      </c>
      <c r="M186" s="4" t="s">
        <v>413</v>
      </c>
      <c r="N186" s="4" t="s">
        <v>807</v>
      </c>
      <c r="O186" s="10"/>
      <c r="P186" s="130">
        <f t="shared" si="4"/>
        <v>0</v>
      </c>
      <c r="Q186" s="4" t="s">
        <v>31</v>
      </c>
      <c r="R186" s="4" t="s">
        <v>31</v>
      </c>
      <c r="S186" s="4" t="s">
        <v>2780</v>
      </c>
      <c r="T186" s="10">
        <f t="shared" si="5"/>
        <v>0</v>
      </c>
      <c r="U186" s="4" t="s">
        <v>186</v>
      </c>
      <c r="V186" s="4"/>
    </row>
    <row r="187" spans="1:22" s="41" customFormat="1" ht="75" customHeight="1" x14ac:dyDescent="0.25">
      <c r="A187" s="4">
        <v>165</v>
      </c>
      <c r="B187" s="4" t="s">
        <v>863</v>
      </c>
      <c r="C187" s="4" t="s">
        <v>864</v>
      </c>
      <c r="D187" s="129" t="s">
        <v>813</v>
      </c>
      <c r="E187" s="4" t="s">
        <v>989</v>
      </c>
      <c r="F187" s="4" t="s">
        <v>434</v>
      </c>
      <c r="G187" s="111" t="s">
        <v>798</v>
      </c>
      <c r="H187" s="111" t="s">
        <v>799</v>
      </c>
      <c r="I187" s="4">
        <v>70131706</v>
      </c>
      <c r="J187" s="4" t="s">
        <v>990</v>
      </c>
      <c r="K187" s="5">
        <v>42005</v>
      </c>
      <c r="L187" s="4">
        <v>10.5</v>
      </c>
      <c r="M187" s="4" t="s">
        <v>238</v>
      </c>
      <c r="N187" s="4" t="s">
        <v>30</v>
      </c>
      <c r="O187" s="132">
        <v>47477850</v>
      </c>
      <c r="P187" s="130">
        <f t="shared" si="4"/>
        <v>47477850</v>
      </c>
      <c r="Q187" s="4" t="s">
        <v>31</v>
      </c>
      <c r="R187" s="4" t="s">
        <v>31</v>
      </c>
      <c r="S187" s="4" t="s">
        <v>2780</v>
      </c>
      <c r="T187" s="10">
        <f t="shared" si="5"/>
        <v>3956487.5</v>
      </c>
      <c r="U187" s="4" t="s">
        <v>411</v>
      </c>
      <c r="V187" s="4">
        <v>406</v>
      </c>
    </row>
    <row r="188" spans="1:22" s="41" customFormat="1" ht="75" customHeight="1" x14ac:dyDescent="0.25">
      <c r="A188" s="4">
        <v>166</v>
      </c>
      <c r="B188" s="4" t="s">
        <v>863</v>
      </c>
      <c r="C188" s="4" t="s">
        <v>864</v>
      </c>
      <c r="D188" s="129" t="s">
        <v>813</v>
      </c>
      <c r="E188" s="4" t="s">
        <v>989</v>
      </c>
      <c r="F188" s="4" t="s">
        <v>434</v>
      </c>
      <c r="G188" s="111" t="s">
        <v>798</v>
      </c>
      <c r="H188" s="111" t="s">
        <v>799</v>
      </c>
      <c r="I188" s="4">
        <v>70131706</v>
      </c>
      <c r="J188" s="4" t="s">
        <v>991</v>
      </c>
      <c r="K188" s="5">
        <v>42005</v>
      </c>
      <c r="L188" s="4">
        <v>9.3000000000000007</v>
      </c>
      <c r="M188" s="4" t="s">
        <v>238</v>
      </c>
      <c r="N188" s="4" t="s">
        <v>30</v>
      </c>
      <c r="O188" s="132">
        <v>32281230</v>
      </c>
      <c r="P188" s="130">
        <f t="shared" si="4"/>
        <v>32281230</v>
      </c>
      <c r="Q188" s="4" t="s">
        <v>31</v>
      </c>
      <c r="R188" s="4" t="s">
        <v>31</v>
      </c>
      <c r="S188" s="4" t="s">
        <v>2780</v>
      </c>
      <c r="T188" s="10">
        <f t="shared" si="5"/>
        <v>2690102.5</v>
      </c>
      <c r="U188" s="4" t="s">
        <v>411</v>
      </c>
      <c r="V188" s="4">
        <v>987</v>
      </c>
    </row>
    <row r="189" spans="1:22" s="41" customFormat="1" ht="75" customHeight="1" x14ac:dyDescent="0.25">
      <c r="A189" s="4">
        <v>167</v>
      </c>
      <c r="B189" s="4" t="s">
        <v>863</v>
      </c>
      <c r="C189" s="4" t="s">
        <v>864</v>
      </c>
      <c r="D189" s="129" t="s">
        <v>813</v>
      </c>
      <c r="E189" s="4" t="s">
        <v>867</v>
      </c>
      <c r="F189" s="4" t="s">
        <v>412</v>
      </c>
      <c r="G189" s="111" t="s">
        <v>305</v>
      </c>
      <c r="H189" s="111" t="s">
        <v>877</v>
      </c>
      <c r="I189" s="4">
        <v>70131706</v>
      </c>
      <c r="J189" s="4" t="s">
        <v>992</v>
      </c>
      <c r="K189" s="5">
        <v>42036</v>
      </c>
      <c r="L189" s="4">
        <v>12</v>
      </c>
      <c r="M189" s="4" t="s">
        <v>238</v>
      </c>
      <c r="N189" s="4" t="s">
        <v>30</v>
      </c>
      <c r="O189" s="130">
        <v>69748741</v>
      </c>
      <c r="P189" s="130">
        <f t="shared" si="4"/>
        <v>69748741</v>
      </c>
      <c r="Q189" s="4" t="s">
        <v>31</v>
      </c>
      <c r="R189" s="4" t="s">
        <v>31</v>
      </c>
      <c r="S189" s="4" t="s">
        <v>2780</v>
      </c>
      <c r="T189" s="10">
        <f t="shared" si="5"/>
        <v>5812395.083333333</v>
      </c>
      <c r="U189" s="4" t="s">
        <v>411</v>
      </c>
      <c r="V189" s="4">
        <v>945</v>
      </c>
    </row>
    <row r="190" spans="1:22" s="41" customFormat="1" ht="75" customHeight="1" x14ac:dyDescent="0.25">
      <c r="A190" s="4">
        <v>168</v>
      </c>
      <c r="B190" s="4" t="s">
        <v>863</v>
      </c>
      <c r="C190" s="4" t="s">
        <v>864</v>
      </c>
      <c r="D190" s="129" t="s">
        <v>813</v>
      </c>
      <c r="E190" s="4" t="s">
        <v>867</v>
      </c>
      <c r="F190" s="4" t="s">
        <v>412</v>
      </c>
      <c r="G190" s="111" t="s">
        <v>305</v>
      </c>
      <c r="H190" s="111" t="s">
        <v>877</v>
      </c>
      <c r="I190" s="4">
        <v>70131706</v>
      </c>
      <c r="J190" s="4" t="s">
        <v>993</v>
      </c>
      <c r="K190" s="5">
        <v>42125</v>
      </c>
      <c r="L190" s="4">
        <v>2</v>
      </c>
      <c r="M190" s="4" t="s">
        <v>31</v>
      </c>
      <c r="N190" s="4" t="s">
        <v>30</v>
      </c>
      <c r="O190" s="130">
        <v>17450000</v>
      </c>
      <c r="P190" s="130">
        <f t="shared" si="4"/>
        <v>17450000</v>
      </c>
      <c r="Q190" s="4" t="s">
        <v>31</v>
      </c>
      <c r="R190" s="4" t="s">
        <v>31</v>
      </c>
      <c r="S190" s="4" t="s">
        <v>2780</v>
      </c>
      <c r="T190" s="10">
        <f t="shared" si="5"/>
        <v>1454166.6666666667</v>
      </c>
      <c r="U190" s="4" t="s">
        <v>411</v>
      </c>
      <c r="V190" s="4">
        <v>1469</v>
      </c>
    </row>
    <row r="191" spans="1:22" s="41" customFormat="1" ht="75" customHeight="1" x14ac:dyDescent="0.25">
      <c r="A191" s="4">
        <v>169</v>
      </c>
      <c r="B191" s="4" t="s">
        <v>863</v>
      </c>
      <c r="C191" s="4" t="s">
        <v>864</v>
      </c>
      <c r="D191" s="129" t="s">
        <v>813</v>
      </c>
      <c r="E191" s="4" t="s">
        <v>867</v>
      </c>
      <c r="F191" s="4" t="s">
        <v>434</v>
      </c>
      <c r="G191" s="111" t="s">
        <v>798</v>
      </c>
      <c r="H191" s="111" t="s">
        <v>799</v>
      </c>
      <c r="I191" s="4">
        <v>70131706</v>
      </c>
      <c r="J191" s="4" t="s">
        <v>994</v>
      </c>
      <c r="K191" s="5">
        <v>42005</v>
      </c>
      <c r="L191" s="4">
        <v>10.5</v>
      </c>
      <c r="M191" s="4" t="s">
        <v>238</v>
      </c>
      <c r="N191" s="4" t="s">
        <v>30</v>
      </c>
      <c r="O191" s="132">
        <v>36330847</v>
      </c>
      <c r="P191" s="130">
        <f t="shared" si="4"/>
        <v>36330847</v>
      </c>
      <c r="Q191" s="4" t="s">
        <v>31</v>
      </c>
      <c r="R191" s="4" t="s">
        <v>31</v>
      </c>
      <c r="S191" s="4" t="s">
        <v>2780</v>
      </c>
      <c r="T191" s="10">
        <f t="shared" si="5"/>
        <v>3027570.5833333335</v>
      </c>
      <c r="U191" s="4" t="s">
        <v>411</v>
      </c>
      <c r="V191" s="4">
        <v>977</v>
      </c>
    </row>
    <row r="192" spans="1:22" s="41" customFormat="1" ht="75" customHeight="1" x14ac:dyDescent="0.25">
      <c r="A192" s="4">
        <v>170</v>
      </c>
      <c r="B192" s="4" t="s">
        <v>863</v>
      </c>
      <c r="C192" s="4" t="s">
        <v>864</v>
      </c>
      <c r="D192" s="129" t="s">
        <v>813</v>
      </c>
      <c r="E192" s="4" t="s">
        <v>867</v>
      </c>
      <c r="F192" s="4" t="s">
        <v>434</v>
      </c>
      <c r="G192" s="111" t="s">
        <v>798</v>
      </c>
      <c r="H192" s="111" t="s">
        <v>799</v>
      </c>
      <c r="I192" s="4">
        <v>70131706</v>
      </c>
      <c r="J192" s="4" t="s">
        <v>995</v>
      </c>
      <c r="K192" s="5">
        <v>42005</v>
      </c>
      <c r="L192" s="4">
        <v>10.5</v>
      </c>
      <c r="M192" s="4" t="s">
        <v>238</v>
      </c>
      <c r="N192" s="4" t="s">
        <v>30</v>
      </c>
      <c r="O192" s="132">
        <v>16655100</v>
      </c>
      <c r="P192" s="130">
        <f t="shared" si="4"/>
        <v>16655100</v>
      </c>
      <c r="Q192" s="4" t="s">
        <v>31</v>
      </c>
      <c r="R192" s="4" t="s">
        <v>31</v>
      </c>
      <c r="S192" s="4" t="s">
        <v>2780</v>
      </c>
      <c r="T192" s="10">
        <f t="shared" si="5"/>
        <v>1387925</v>
      </c>
      <c r="U192" s="4" t="s">
        <v>411</v>
      </c>
      <c r="V192" s="4">
        <v>612</v>
      </c>
    </row>
    <row r="193" spans="1:22" s="41" customFormat="1" ht="75" customHeight="1" x14ac:dyDescent="0.25">
      <c r="A193" s="4">
        <v>171</v>
      </c>
      <c r="B193" s="4" t="s">
        <v>863</v>
      </c>
      <c r="C193" s="4" t="s">
        <v>864</v>
      </c>
      <c r="D193" s="129" t="s">
        <v>813</v>
      </c>
      <c r="E193" s="4" t="s">
        <v>867</v>
      </c>
      <c r="F193" s="4" t="s">
        <v>434</v>
      </c>
      <c r="G193" s="111" t="s">
        <v>798</v>
      </c>
      <c r="H193" s="111" t="s">
        <v>799</v>
      </c>
      <c r="I193" s="4">
        <v>70131706</v>
      </c>
      <c r="J193" s="4" t="s">
        <v>996</v>
      </c>
      <c r="K193" s="5">
        <v>42005</v>
      </c>
      <c r="L193" s="4">
        <v>10.5</v>
      </c>
      <c r="M193" s="4" t="s">
        <v>238</v>
      </c>
      <c r="N193" s="4" t="s">
        <v>30</v>
      </c>
      <c r="O193" s="132">
        <v>16655100</v>
      </c>
      <c r="P193" s="130">
        <f t="shared" si="4"/>
        <v>16655100</v>
      </c>
      <c r="Q193" s="4" t="s">
        <v>31</v>
      </c>
      <c r="R193" s="4" t="s">
        <v>31</v>
      </c>
      <c r="S193" s="4" t="s">
        <v>2780</v>
      </c>
      <c r="T193" s="10">
        <f t="shared" si="5"/>
        <v>1387925</v>
      </c>
      <c r="U193" s="4" t="s">
        <v>411</v>
      </c>
      <c r="V193" s="4">
        <v>581</v>
      </c>
    </row>
    <row r="194" spans="1:22" s="41" customFormat="1" ht="75" customHeight="1" x14ac:dyDescent="0.25">
      <c r="A194" s="4">
        <v>172</v>
      </c>
      <c r="B194" s="4" t="s">
        <v>863</v>
      </c>
      <c r="C194" s="4" t="s">
        <v>864</v>
      </c>
      <c r="D194" s="129" t="s">
        <v>813</v>
      </c>
      <c r="E194" s="4" t="s">
        <v>867</v>
      </c>
      <c r="F194" s="4" t="s">
        <v>434</v>
      </c>
      <c r="G194" s="111" t="s">
        <v>798</v>
      </c>
      <c r="H194" s="111" t="s">
        <v>799</v>
      </c>
      <c r="I194" s="4">
        <v>70131706</v>
      </c>
      <c r="J194" s="4" t="s">
        <v>997</v>
      </c>
      <c r="K194" s="5">
        <v>42005</v>
      </c>
      <c r="L194" s="4">
        <v>10.5</v>
      </c>
      <c r="M194" s="4" t="s">
        <v>238</v>
      </c>
      <c r="N194" s="4" t="s">
        <v>30</v>
      </c>
      <c r="O194" s="132">
        <v>16655100</v>
      </c>
      <c r="P194" s="130">
        <f t="shared" si="4"/>
        <v>16655100</v>
      </c>
      <c r="Q194" s="4" t="s">
        <v>31</v>
      </c>
      <c r="R194" s="4" t="s">
        <v>31</v>
      </c>
      <c r="S194" s="4" t="s">
        <v>2780</v>
      </c>
      <c r="T194" s="10">
        <f t="shared" si="5"/>
        <v>1387925</v>
      </c>
      <c r="U194" s="4" t="s">
        <v>411</v>
      </c>
      <c r="V194" s="4">
        <v>613</v>
      </c>
    </row>
    <row r="195" spans="1:22" s="41" customFormat="1" ht="75" customHeight="1" x14ac:dyDescent="0.25">
      <c r="A195" s="4">
        <v>173</v>
      </c>
      <c r="B195" s="4" t="s">
        <v>863</v>
      </c>
      <c r="C195" s="4" t="s">
        <v>864</v>
      </c>
      <c r="D195" s="4" t="s">
        <v>796</v>
      </c>
      <c r="E195" s="4" t="s">
        <v>865</v>
      </c>
      <c r="F195" s="4" t="s">
        <v>412</v>
      </c>
      <c r="G195" s="111" t="s">
        <v>305</v>
      </c>
      <c r="H195" s="111" t="s">
        <v>877</v>
      </c>
      <c r="I195" s="4">
        <v>70131706</v>
      </c>
      <c r="J195" s="4" t="s">
        <v>417</v>
      </c>
      <c r="K195" s="5">
        <v>42036</v>
      </c>
      <c r="L195" s="4">
        <v>5</v>
      </c>
      <c r="M195" s="4" t="s">
        <v>74</v>
      </c>
      <c r="N195" s="4" t="s">
        <v>30</v>
      </c>
      <c r="O195" s="130">
        <v>12082727</v>
      </c>
      <c r="P195" s="130">
        <f t="shared" ref="P195:P258" si="6">O195</f>
        <v>12082727</v>
      </c>
      <c r="Q195" s="4" t="s">
        <v>31</v>
      </c>
      <c r="R195" s="4" t="s">
        <v>31</v>
      </c>
      <c r="S195" s="4" t="s">
        <v>2780</v>
      </c>
      <c r="T195" s="10">
        <f t="shared" ref="T195:T258" si="7">P195/12</f>
        <v>1006893.9166666666</v>
      </c>
      <c r="U195" s="4" t="s">
        <v>411</v>
      </c>
      <c r="V195" s="4">
        <v>1383</v>
      </c>
    </row>
    <row r="196" spans="1:22" s="41" customFormat="1" ht="75" customHeight="1" x14ac:dyDescent="0.25">
      <c r="A196" s="4">
        <v>174</v>
      </c>
      <c r="B196" s="4" t="s">
        <v>863</v>
      </c>
      <c r="C196" s="4" t="s">
        <v>864</v>
      </c>
      <c r="D196" s="129" t="s">
        <v>998</v>
      </c>
      <c r="E196" s="4" t="s">
        <v>999</v>
      </c>
      <c r="F196" s="4" t="s">
        <v>434</v>
      </c>
      <c r="G196" s="111" t="s">
        <v>798</v>
      </c>
      <c r="H196" s="111" t="s">
        <v>799</v>
      </c>
      <c r="I196" s="4">
        <v>70131706</v>
      </c>
      <c r="J196" s="4" t="s">
        <v>1000</v>
      </c>
      <c r="K196" s="5">
        <v>42005</v>
      </c>
      <c r="L196" s="4">
        <v>10.5</v>
      </c>
      <c r="M196" s="4" t="s">
        <v>238</v>
      </c>
      <c r="N196" s="4" t="s">
        <v>30</v>
      </c>
      <c r="O196" s="132">
        <v>58509150</v>
      </c>
      <c r="P196" s="130">
        <f t="shared" si="6"/>
        <v>58509150</v>
      </c>
      <c r="Q196" s="4" t="s">
        <v>31</v>
      </c>
      <c r="R196" s="4" t="s">
        <v>31</v>
      </c>
      <c r="S196" s="4" t="s">
        <v>2780</v>
      </c>
      <c r="T196" s="10">
        <f t="shared" si="7"/>
        <v>4875762.5</v>
      </c>
      <c r="U196" s="4" t="s">
        <v>411</v>
      </c>
      <c r="V196" s="4">
        <v>766</v>
      </c>
    </row>
    <row r="197" spans="1:22" s="41" customFormat="1" ht="75" customHeight="1" x14ac:dyDescent="0.25">
      <c r="A197" s="4">
        <v>175</v>
      </c>
      <c r="B197" s="4" t="s">
        <v>863</v>
      </c>
      <c r="C197" s="4" t="s">
        <v>864</v>
      </c>
      <c r="D197" s="129" t="s">
        <v>998</v>
      </c>
      <c r="E197" s="4" t="s">
        <v>999</v>
      </c>
      <c r="F197" s="4" t="s">
        <v>434</v>
      </c>
      <c r="G197" s="111" t="s">
        <v>798</v>
      </c>
      <c r="H197" s="111" t="s">
        <v>799</v>
      </c>
      <c r="I197" s="4">
        <v>70131706</v>
      </c>
      <c r="J197" s="4" t="s">
        <v>1001</v>
      </c>
      <c r="K197" s="5">
        <v>42005</v>
      </c>
      <c r="L197" s="4">
        <v>10.5</v>
      </c>
      <c r="M197" s="4" t="s">
        <v>238</v>
      </c>
      <c r="N197" s="4" t="s">
        <v>30</v>
      </c>
      <c r="O197" s="132">
        <v>32336850</v>
      </c>
      <c r="P197" s="130">
        <f t="shared" si="6"/>
        <v>32336850</v>
      </c>
      <c r="Q197" s="4" t="s">
        <v>31</v>
      </c>
      <c r="R197" s="4" t="s">
        <v>31</v>
      </c>
      <c r="S197" s="4" t="s">
        <v>2780</v>
      </c>
      <c r="T197" s="10">
        <f t="shared" si="7"/>
        <v>2694737.5</v>
      </c>
      <c r="U197" s="4" t="s">
        <v>411</v>
      </c>
      <c r="V197" s="4">
        <v>1069</v>
      </c>
    </row>
    <row r="198" spans="1:22" s="41" customFormat="1" ht="75" customHeight="1" x14ac:dyDescent="0.25">
      <c r="A198" s="4">
        <v>176</v>
      </c>
      <c r="B198" s="4" t="s">
        <v>863</v>
      </c>
      <c r="C198" s="4" t="s">
        <v>864</v>
      </c>
      <c r="D198" s="129" t="s">
        <v>998</v>
      </c>
      <c r="E198" s="4" t="s">
        <v>1002</v>
      </c>
      <c r="F198" s="4" t="s">
        <v>412</v>
      </c>
      <c r="G198" s="111" t="s">
        <v>305</v>
      </c>
      <c r="H198" s="111" t="s">
        <v>877</v>
      </c>
      <c r="I198" s="4">
        <v>70131706</v>
      </c>
      <c r="J198" s="4" t="s">
        <v>131</v>
      </c>
      <c r="K198" s="5">
        <v>42095</v>
      </c>
      <c r="L198" s="4">
        <v>8</v>
      </c>
      <c r="M198" s="4" t="s">
        <v>74</v>
      </c>
      <c r="N198" s="4" t="s">
        <v>30</v>
      </c>
      <c r="O198" s="10">
        <v>14396149</v>
      </c>
      <c r="P198" s="130">
        <f t="shared" si="6"/>
        <v>14396149</v>
      </c>
      <c r="Q198" s="4" t="s">
        <v>31</v>
      </c>
      <c r="R198" s="4" t="s">
        <v>31</v>
      </c>
      <c r="S198" s="4" t="s">
        <v>2780</v>
      </c>
      <c r="T198" s="10">
        <f t="shared" si="7"/>
        <v>1199679.0833333333</v>
      </c>
      <c r="U198" s="4" t="s">
        <v>411</v>
      </c>
      <c r="V198" s="4">
        <v>1356</v>
      </c>
    </row>
    <row r="199" spans="1:22" s="41" customFormat="1" ht="75" customHeight="1" x14ac:dyDescent="0.25">
      <c r="A199" s="4">
        <v>177</v>
      </c>
      <c r="B199" s="4" t="s">
        <v>863</v>
      </c>
      <c r="C199" s="4" t="s">
        <v>864</v>
      </c>
      <c r="D199" s="129" t="s">
        <v>998</v>
      </c>
      <c r="E199" s="4" t="s">
        <v>1002</v>
      </c>
      <c r="F199" s="4" t="s">
        <v>418</v>
      </c>
      <c r="G199" s="111" t="s">
        <v>419</v>
      </c>
      <c r="H199" s="111" t="s">
        <v>804</v>
      </c>
      <c r="I199" s="4">
        <v>70131706</v>
      </c>
      <c r="J199" s="4" t="s">
        <v>1003</v>
      </c>
      <c r="K199" s="5">
        <v>42095</v>
      </c>
      <c r="L199" s="4">
        <v>7</v>
      </c>
      <c r="M199" s="4" t="s">
        <v>809</v>
      </c>
      <c r="N199" s="4" t="s">
        <v>30</v>
      </c>
      <c r="O199" s="10">
        <v>240364500</v>
      </c>
      <c r="P199" s="130">
        <f t="shared" si="6"/>
        <v>240364500</v>
      </c>
      <c r="Q199" s="4" t="s">
        <v>31</v>
      </c>
      <c r="R199" s="4" t="s">
        <v>31</v>
      </c>
      <c r="S199" s="4" t="s">
        <v>2780</v>
      </c>
      <c r="T199" s="10">
        <f t="shared" si="7"/>
        <v>20030375</v>
      </c>
      <c r="U199" s="4" t="s">
        <v>411</v>
      </c>
      <c r="V199" s="4">
        <v>1313</v>
      </c>
    </row>
    <row r="200" spans="1:22" s="41" customFormat="1" ht="75" customHeight="1" x14ac:dyDescent="0.25">
      <c r="A200" s="4">
        <v>178</v>
      </c>
      <c r="B200" s="4" t="s">
        <v>863</v>
      </c>
      <c r="C200" s="4" t="s">
        <v>864</v>
      </c>
      <c r="D200" s="129" t="s">
        <v>998</v>
      </c>
      <c r="E200" s="4" t="s">
        <v>1002</v>
      </c>
      <c r="F200" s="4" t="s">
        <v>434</v>
      </c>
      <c r="G200" s="111" t="s">
        <v>798</v>
      </c>
      <c r="H200" s="111" t="s">
        <v>799</v>
      </c>
      <c r="I200" s="4">
        <v>70131706</v>
      </c>
      <c r="J200" s="4" t="s">
        <v>1004</v>
      </c>
      <c r="K200" s="5">
        <v>42005</v>
      </c>
      <c r="L200" s="4">
        <v>10.5</v>
      </c>
      <c r="M200" s="4" t="s">
        <v>238</v>
      </c>
      <c r="N200" s="4" t="s">
        <v>30</v>
      </c>
      <c r="O200" s="132">
        <v>47477850</v>
      </c>
      <c r="P200" s="130">
        <f t="shared" si="6"/>
        <v>47477850</v>
      </c>
      <c r="Q200" s="4" t="s">
        <v>31</v>
      </c>
      <c r="R200" s="4" t="s">
        <v>31</v>
      </c>
      <c r="S200" s="4" t="s">
        <v>2780</v>
      </c>
      <c r="T200" s="10">
        <f t="shared" si="7"/>
        <v>3956487.5</v>
      </c>
      <c r="U200" s="4" t="s">
        <v>411</v>
      </c>
      <c r="V200" s="4">
        <v>855</v>
      </c>
    </row>
    <row r="201" spans="1:22" s="41" customFormat="1" ht="75" customHeight="1" x14ac:dyDescent="0.25">
      <c r="A201" s="4">
        <v>179</v>
      </c>
      <c r="B201" s="4" t="s">
        <v>863</v>
      </c>
      <c r="C201" s="4" t="s">
        <v>864</v>
      </c>
      <c r="D201" s="129" t="s">
        <v>998</v>
      </c>
      <c r="E201" s="4" t="s">
        <v>1002</v>
      </c>
      <c r="F201" s="4" t="s">
        <v>434</v>
      </c>
      <c r="G201" s="111" t="s">
        <v>798</v>
      </c>
      <c r="H201" s="111" t="s">
        <v>799</v>
      </c>
      <c r="I201" s="4">
        <v>70131706</v>
      </c>
      <c r="J201" s="4" t="s">
        <v>1005</v>
      </c>
      <c r="K201" s="5">
        <v>42005</v>
      </c>
      <c r="L201" s="4">
        <v>10.5</v>
      </c>
      <c r="M201" s="4" t="s">
        <v>238</v>
      </c>
      <c r="N201" s="4" t="s">
        <v>30</v>
      </c>
      <c r="O201" s="132">
        <v>47477850</v>
      </c>
      <c r="P201" s="130">
        <f t="shared" si="6"/>
        <v>47477850</v>
      </c>
      <c r="Q201" s="4" t="s">
        <v>31</v>
      </c>
      <c r="R201" s="4" t="s">
        <v>31</v>
      </c>
      <c r="S201" s="4" t="s">
        <v>2780</v>
      </c>
      <c r="T201" s="10">
        <f t="shared" si="7"/>
        <v>3956487.5</v>
      </c>
      <c r="U201" s="4" t="s">
        <v>411</v>
      </c>
      <c r="V201" s="4">
        <v>316</v>
      </c>
    </row>
    <row r="202" spans="1:22" s="41" customFormat="1" ht="75" customHeight="1" x14ac:dyDescent="0.25">
      <c r="A202" s="4">
        <v>180</v>
      </c>
      <c r="B202" s="4" t="s">
        <v>863</v>
      </c>
      <c r="C202" s="4" t="s">
        <v>864</v>
      </c>
      <c r="D202" s="129" t="s">
        <v>998</v>
      </c>
      <c r="E202" s="4" t="s">
        <v>1002</v>
      </c>
      <c r="F202" s="4" t="s">
        <v>434</v>
      </c>
      <c r="G202" s="111" t="s">
        <v>798</v>
      </c>
      <c r="H202" s="111" t="s">
        <v>799</v>
      </c>
      <c r="I202" s="4">
        <v>70131706</v>
      </c>
      <c r="J202" s="4" t="s">
        <v>1006</v>
      </c>
      <c r="K202" s="5">
        <v>42005</v>
      </c>
      <c r="L202" s="4">
        <v>10.5</v>
      </c>
      <c r="M202" s="4" t="s">
        <v>238</v>
      </c>
      <c r="N202" s="4" t="s">
        <v>30</v>
      </c>
      <c r="O202" s="132">
        <v>41962200</v>
      </c>
      <c r="P202" s="130">
        <f t="shared" si="6"/>
        <v>41962200</v>
      </c>
      <c r="Q202" s="4" t="s">
        <v>31</v>
      </c>
      <c r="R202" s="4" t="s">
        <v>31</v>
      </c>
      <c r="S202" s="4" t="s">
        <v>2780</v>
      </c>
      <c r="T202" s="10">
        <f t="shared" si="7"/>
        <v>3496850</v>
      </c>
      <c r="U202" s="4" t="s">
        <v>411</v>
      </c>
      <c r="V202" s="4">
        <v>724</v>
      </c>
    </row>
    <row r="203" spans="1:22" s="41" customFormat="1" ht="75" customHeight="1" x14ac:dyDescent="0.25">
      <c r="A203" s="4">
        <v>181</v>
      </c>
      <c r="B203" s="4" t="s">
        <v>863</v>
      </c>
      <c r="C203" s="4" t="s">
        <v>864</v>
      </c>
      <c r="D203" s="129" t="s">
        <v>998</v>
      </c>
      <c r="E203" s="4" t="s">
        <v>1002</v>
      </c>
      <c r="F203" s="4" t="s">
        <v>434</v>
      </c>
      <c r="G203" s="111" t="s">
        <v>798</v>
      </c>
      <c r="H203" s="111" t="s">
        <v>799</v>
      </c>
      <c r="I203" s="4">
        <v>70131706</v>
      </c>
      <c r="J203" s="4" t="s">
        <v>1007</v>
      </c>
      <c r="K203" s="5">
        <v>42005</v>
      </c>
      <c r="L203" s="4">
        <v>10.5</v>
      </c>
      <c r="M203" s="4" t="s">
        <v>238</v>
      </c>
      <c r="N203" s="4" t="s">
        <v>30</v>
      </c>
      <c r="O203" s="132">
        <v>24766350</v>
      </c>
      <c r="P203" s="130">
        <f t="shared" si="6"/>
        <v>24766350</v>
      </c>
      <c r="Q203" s="4" t="s">
        <v>31</v>
      </c>
      <c r="R203" s="4" t="s">
        <v>31</v>
      </c>
      <c r="S203" s="4" t="s">
        <v>2780</v>
      </c>
      <c r="T203" s="10">
        <f t="shared" si="7"/>
        <v>2063862.5</v>
      </c>
      <c r="U203" s="4" t="s">
        <v>411</v>
      </c>
      <c r="V203" s="4">
        <v>713</v>
      </c>
    </row>
    <row r="204" spans="1:22" s="41" customFormat="1" ht="75" customHeight="1" x14ac:dyDescent="0.25">
      <c r="A204" s="4">
        <v>182</v>
      </c>
      <c r="B204" s="4" t="s">
        <v>863</v>
      </c>
      <c r="C204" s="4" t="s">
        <v>864</v>
      </c>
      <c r="D204" s="129" t="s">
        <v>998</v>
      </c>
      <c r="E204" s="4" t="s">
        <v>1002</v>
      </c>
      <c r="F204" s="4" t="s">
        <v>434</v>
      </c>
      <c r="G204" s="111" t="s">
        <v>798</v>
      </c>
      <c r="H204" s="111" t="s">
        <v>799</v>
      </c>
      <c r="I204" s="4">
        <v>70131706</v>
      </c>
      <c r="J204" s="4" t="s">
        <v>1008</v>
      </c>
      <c r="K204" s="5">
        <v>42005</v>
      </c>
      <c r="L204" s="4">
        <v>10.5</v>
      </c>
      <c r="M204" s="4" t="s">
        <v>238</v>
      </c>
      <c r="N204" s="4" t="s">
        <v>30</v>
      </c>
      <c r="O204" s="132">
        <v>68134500</v>
      </c>
      <c r="P204" s="130">
        <f t="shared" si="6"/>
        <v>68134500</v>
      </c>
      <c r="Q204" s="4" t="s">
        <v>31</v>
      </c>
      <c r="R204" s="4" t="s">
        <v>31</v>
      </c>
      <c r="S204" s="4" t="s">
        <v>2780</v>
      </c>
      <c r="T204" s="10">
        <f t="shared" si="7"/>
        <v>5677875</v>
      </c>
      <c r="U204" s="4" t="s">
        <v>411</v>
      </c>
      <c r="V204" s="4">
        <v>767</v>
      </c>
    </row>
    <row r="205" spans="1:22" s="41" customFormat="1" ht="75" customHeight="1" x14ac:dyDescent="0.25">
      <c r="A205" s="4">
        <v>183</v>
      </c>
      <c r="B205" s="4" t="s">
        <v>863</v>
      </c>
      <c r="C205" s="4" t="s">
        <v>864</v>
      </c>
      <c r="D205" s="129" t="s">
        <v>998</v>
      </c>
      <c r="E205" s="4" t="s">
        <v>1002</v>
      </c>
      <c r="F205" s="4" t="s">
        <v>434</v>
      </c>
      <c r="G205" s="111" t="s">
        <v>798</v>
      </c>
      <c r="H205" s="111" t="s">
        <v>799</v>
      </c>
      <c r="I205" s="4">
        <v>70131706</v>
      </c>
      <c r="J205" s="4" t="s">
        <v>1009</v>
      </c>
      <c r="K205" s="5">
        <v>42005</v>
      </c>
      <c r="L205" s="4">
        <v>10.5</v>
      </c>
      <c r="M205" s="4" t="s">
        <v>238</v>
      </c>
      <c r="N205" s="4" t="s">
        <v>30</v>
      </c>
      <c r="O205" s="132">
        <v>58509150</v>
      </c>
      <c r="P205" s="130">
        <f t="shared" si="6"/>
        <v>58509150</v>
      </c>
      <c r="Q205" s="4" t="s">
        <v>31</v>
      </c>
      <c r="R205" s="4" t="s">
        <v>31</v>
      </c>
      <c r="S205" s="4" t="s">
        <v>2780</v>
      </c>
      <c r="T205" s="10">
        <f t="shared" si="7"/>
        <v>4875762.5</v>
      </c>
      <c r="U205" s="4" t="s">
        <v>411</v>
      </c>
      <c r="V205" s="4">
        <v>234</v>
      </c>
    </row>
    <row r="206" spans="1:22" s="41" customFormat="1" ht="75" customHeight="1" x14ac:dyDescent="0.25">
      <c r="A206" s="4">
        <v>184</v>
      </c>
      <c r="B206" s="4" t="s">
        <v>863</v>
      </c>
      <c r="C206" s="4" t="s">
        <v>864</v>
      </c>
      <c r="D206" s="129" t="s">
        <v>998</v>
      </c>
      <c r="E206" s="4" t="s">
        <v>1002</v>
      </c>
      <c r="F206" s="4" t="s">
        <v>434</v>
      </c>
      <c r="G206" s="111" t="s">
        <v>798</v>
      </c>
      <c r="H206" s="111" t="s">
        <v>799</v>
      </c>
      <c r="I206" s="4">
        <v>70131706</v>
      </c>
      <c r="J206" s="4" t="s">
        <v>1010</v>
      </c>
      <c r="K206" s="5">
        <v>42005</v>
      </c>
      <c r="L206" s="4">
        <v>10.5</v>
      </c>
      <c r="M206" s="4" t="s">
        <v>238</v>
      </c>
      <c r="N206" s="4" t="s">
        <v>30</v>
      </c>
      <c r="O206" s="132">
        <v>36446550</v>
      </c>
      <c r="P206" s="130">
        <f t="shared" si="6"/>
        <v>36446550</v>
      </c>
      <c r="Q206" s="4" t="s">
        <v>31</v>
      </c>
      <c r="R206" s="4" t="s">
        <v>31</v>
      </c>
      <c r="S206" s="4" t="s">
        <v>2780</v>
      </c>
      <c r="T206" s="10">
        <f t="shared" si="7"/>
        <v>3037212.5</v>
      </c>
      <c r="U206" s="4" t="s">
        <v>411</v>
      </c>
      <c r="V206" s="4">
        <v>848</v>
      </c>
    </row>
    <row r="207" spans="1:22" s="41" customFormat="1" ht="75" customHeight="1" x14ac:dyDescent="0.25">
      <c r="A207" s="4">
        <v>185</v>
      </c>
      <c r="B207" s="4" t="s">
        <v>863</v>
      </c>
      <c r="C207" s="4" t="s">
        <v>864</v>
      </c>
      <c r="D207" s="129" t="s">
        <v>998</v>
      </c>
      <c r="E207" s="4" t="s">
        <v>1002</v>
      </c>
      <c r="F207" s="4" t="s">
        <v>434</v>
      </c>
      <c r="G207" s="111" t="s">
        <v>798</v>
      </c>
      <c r="H207" s="111" t="s">
        <v>799</v>
      </c>
      <c r="I207" s="4">
        <v>70131706</v>
      </c>
      <c r="J207" s="4" t="s">
        <v>1011</v>
      </c>
      <c r="K207" s="5">
        <v>42005</v>
      </c>
      <c r="L207" s="4">
        <v>10.5</v>
      </c>
      <c r="M207" s="4" t="s">
        <v>238</v>
      </c>
      <c r="N207" s="4" t="s">
        <v>30</v>
      </c>
      <c r="O207" s="132">
        <v>36446550</v>
      </c>
      <c r="P207" s="130">
        <f t="shared" si="6"/>
        <v>36446550</v>
      </c>
      <c r="Q207" s="4" t="s">
        <v>31</v>
      </c>
      <c r="R207" s="4" t="s">
        <v>31</v>
      </c>
      <c r="S207" s="4" t="s">
        <v>2780</v>
      </c>
      <c r="T207" s="10">
        <f t="shared" si="7"/>
        <v>3037212.5</v>
      </c>
      <c r="U207" s="4" t="s">
        <v>411</v>
      </c>
      <c r="V207" s="4">
        <v>998</v>
      </c>
    </row>
    <row r="208" spans="1:22" s="41" customFormat="1" ht="75" customHeight="1" x14ac:dyDescent="0.25">
      <c r="A208" s="4">
        <v>186</v>
      </c>
      <c r="B208" s="4" t="s">
        <v>863</v>
      </c>
      <c r="C208" s="4" t="s">
        <v>864</v>
      </c>
      <c r="D208" s="129" t="s">
        <v>998</v>
      </c>
      <c r="E208" s="4" t="s">
        <v>1002</v>
      </c>
      <c r="F208" s="4" t="s">
        <v>434</v>
      </c>
      <c r="G208" s="111" t="s">
        <v>798</v>
      </c>
      <c r="H208" s="111" t="s">
        <v>799</v>
      </c>
      <c r="I208" s="4">
        <v>70131706</v>
      </c>
      <c r="J208" s="111" t="s">
        <v>1012</v>
      </c>
      <c r="K208" s="5">
        <v>42005</v>
      </c>
      <c r="L208" s="4">
        <v>10.5</v>
      </c>
      <c r="M208" s="4" t="s">
        <v>238</v>
      </c>
      <c r="N208" s="4" t="s">
        <v>30</v>
      </c>
      <c r="O208" s="132">
        <v>86520000</v>
      </c>
      <c r="P208" s="130">
        <f t="shared" si="6"/>
        <v>86520000</v>
      </c>
      <c r="Q208" s="4" t="s">
        <v>31</v>
      </c>
      <c r="R208" s="4" t="s">
        <v>31</v>
      </c>
      <c r="S208" s="4" t="s">
        <v>2780</v>
      </c>
      <c r="T208" s="10">
        <f t="shared" si="7"/>
        <v>7210000</v>
      </c>
      <c r="U208" s="4" t="s">
        <v>411</v>
      </c>
      <c r="V208" s="4">
        <v>1075</v>
      </c>
    </row>
    <row r="209" spans="1:22" s="41" customFormat="1" ht="75" customHeight="1" x14ac:dyDescent="0.25">
      <c r="A209" s="4">
        <v>187</v>
      </c>
      <c r="B209" s="4" t="s">
        <v>868</v>
      </c>
      <c r="C209" s="4" t="s">
        <v>1013</v>
      </c>
      <c r="D209" s="4" t="s">
        <v>861</v>
      </c>
      <c r="E209" s="129" t="s">
        <v>1014</v>
      </c>
      <c r="F209" s="4" t="s">
        <v>434</v>
      </c>
      <c r="G209" s="111" t="s">
        <v>798</v>
      </c>
      <c r="H209" s="111" t="s">
        <v>799</v>
      </c>
      <c r="I209" s="4">
        <v>70131706</v>
      </c>
      <c r="J209" s="4" t="s">
        <v>1015</v>
      </c>
      <c r="K209" s="5">
        <v>42005</v>
      </c>
      <c r="L209" s="4">
        <v>10.5</v>
      </c>
      <c r="M209" s="4" t="s">
        <v>238</v>
      </c>
      <c r="N209" s="4" t="s">
        <v>30</v>
      </c>
      <c r="O209" s="10">
        <v>58323407</v>
      </c>
      <c r="P209" s="130">
        <f t="shared" si="6"/>
        <v>58323407</v>
      </c>
      <c r="Q209" s="4" t="s">
        <v>31</v>
      </c>
      <c r="R209" s="4" t="str">
        <f>+Q209</f>
        <v>N/A</v>
      </c>
      <c r="S209" s="4" t="s">
        <v>2780</v>
      </c>
      <c r="T209" s="10">
        <f t="shared" si="7"/>
        <v>4860283.916666667</v>
      </c>
      <c r="U209" s="4" t="s">
        <v>411</v>
      </c>
      <c r="V209" s="4">
        <v>801</v>
      </c>
    </row>
    <row r="210" spans="1:22" s="41" customFormat="1" ht="75" customHeight="1" x14ac:dyDescent="0.25">
      <c r="A210" s="4">
        <v>188</v>
      </c>
      <c r="B210" s="4" t="s">
        <v>868</v>
      </c>
      <c r="C210" s="4" t="s">
        <v>869</v>
      </c>
      <c r="D210" s="4" t="s">
        <v>861</v>
      </c>
      <c r="E210" s="4" t="s">
        <v>870</v>
      </c>
      <c r="F210" s="4" t="s">
        <v>434</v>
      </c>
      <c r="G210" s="111" t="s">
        <v>798</v>
      </c>
      <c r="H210" s="111" t="s">
        <v>799</v>
      </c>
      <c r="I210" s="4">
        <v>70131706</v>
      </c>
      <c r="J210" s="111" t="s">
        <v>1016</v>
      </c>
      <c r="K210" s="5">
        <v>42005</v>
      </c>
      <c r="L210" s="4">
        <v>10.5</v>
      </c>
      <c r="M210" s="4" t="s">
        <v>238</v>
      </c>
      <c r="N210" s="4" t="s">
        <v>30</v>
      </c>
      <c r="O210" s="10">
        <v>52993500</v>
      </c>
      <c r="P210" s="130">
        <f t="shared" si="6"/>
        <v>52993500</v>
      </c>
      <c r="Q210" s="4" t="s">
        <v>31</v>
      </c>
      <c r="R210" s="4" t="s">
        <v>31</v>
      </c>
      <c r="S210" s="4" t="s">
        <v>2780</v>
      </c>
      <c r="T210" s="10">
        <f t="shared" si="7"/>
        <v>4416125</v>
      </c>
      <c r="U210" s="4" t="s">
        <v>411</v>
      </c>
      <c r="V210" s="4">
        <v>441</v>
      </c>
    </row>
    <row r="211" spans="1:22" s="41" customFormat="1" ht="75" customHeight="1" x14ac:dyDescent="0.25">
      <c r="A211" s="4">
        <v>189</v>
      </c>
      <c r="B211" s="4" t="s">
        <v>868</v>
      </c>
      <c r="C211" s="4" t="s">
        <v>869</v>
      </c>
      <c r="D211" s="4" t="s">
        <v>861</v>
      </c>
      <c r="E211" s="4" t="s">
        <v>870</v>
      </c>
      <c r="F211" s="4" t="s">
        <v>434</v>
      </c>
      <c r="G211" s="111" t="s">
        <v>798</v>
      </c>
      <c r="H211" s="111" t="s">
        <v>799</v>
      </c>
      <c r="I211" s="4">
        <v>70131706</v>
      </c>
      <c r="J211" s="111" t="s">
        <v>1017</v>
      </c>
      <c r="K211" s="5">
        <v>42005</v>
      </c>
      <c r="L211" s="4">
        <v>10.5</v>
      </c>
      <c r="M211" s="4" t="s">
        <v>238</v>
      </c>
      <c r="N211" s="4" t="s">
        <v>30</v>
      </c>
      <c r="O211" s="10">
        <v>41962200</v>
      </c>
      <c r="P211" s="130">
        <f t="shared" si="6"/>
        <v>41962200</v>
      </c>
      <c r="Q211" s="4" t="s">
        <v>31</v>
      </c>
      <c r="R211" s="4" t="s">
        <v>31</v>
      </c>
      <c r="S211" s="4" t="s">
        <v>2780</v>
      </c>
      <c r="T211" s="10">
        <f t="shared" si="7"/>
        <v>3496850</v>
      </c>
      <c r="U211" s="4" t="s">
        <v>411</v>
      </c>
      <c r="V211" s="4">
        <v>897</v>
      </c>
    </row>
    <row r="212" spans="1:22" s="41" customFormat="1" ht="75" customHeight="1" x14ac:dyDescent="0.25">
      <c r="A212" s="4">
        <v>190</v>
      </c>
      <c r="B212" s="4" t="s">
        <v>868</v>
      </c>
      <c r="C212" s="4" t="s">
        <v>869</v>
      </c>
      <c r="D212" s="4" t="s">
        <v>861</v>
      </c>
      <c r="E212" s="4" t="s">
        <v>870</v>
      </c>
      <c r="F212" s="4" t="s">
        <v>434</v>
      </c>
      <c r="G212" s="111" t="s">
        <v>798</v>
      </c>
      <c r="H212" s="111" t="s">
        <v>799</v>
      </c>
      <c r="I212" s="4">
        <v>70131706</v>
      </c>
      <c r="J212" s="111" t="s">
        <v>1018</v>
      </c>
      <c r="K212" s="5">
        <v>42005</v>
      </c>
      <c r="L212" s="4">
        <v>10.5</v>
      </c>
      <c r="M212" s="4" t="s">
        <v>238</v>
      </c>
      <c r="N212" s="4" t="s">
        <v>30</v>
      </c>
      <c r="O212" s="10">
        <v>41962200</v>
      </c>
      <c r="P212" s="130">
        <f t="shared" si="6"/>
        <v>41962200</v>
      </c>
      <c r="Q212" s="4" t="s">
        <v>31</v>
      </c>
      <c r="R212" s="4" t="s">
        <v>31</v>
      </c>
      <c r="S212" s="4" t="s">
        <v>2780</v>
      </c>
      <c r="T212" s="10">
        <f t="shared" si="7"/>
        <v>3496850</v>
      </c>
      <c r="U212" s="4" t="s">
        <v>411</v>
      </c>
      <c r="V212" s="4">
        <v>822</v>
      </c>
    </row>
    <row r="213" spans="1:22" s="41" customFormat="1" ht="75" customHeight="1" x14ac:dyDescent="0.25">
      <c r="A213" s="4">
        <v>191</v>
      </c>
      <c r="B213" s="4" t="s">
        <v>868</v>
      </c>
      <c r="C213" s="4" t="s">
        <v>869</v>
      </c>
      <c r="D213" s="4" t="s">
        <v>861</v>
      </c>
      <c r="E213" s="4" t="s">
        <v>870</v>
      </c>
      <c r="F213" s="4" t="s">
        <v>434</v>
      </c>
      <c r="G213" s="111" t="s">
        <v>798</v>
      </c>
      <c r="H213" s="111" t="s">
        <v>799</v>
      </c>
      <c r="I213" s="4">
        <v>70131706</v>
      </c>
      <c r="J213" s="111" t="s">
        <v>1019</v>
      </c>
      <c r="K213" s="5">
        <v>42005</v>
      </c>
      <c r="L213" s="4">
        <v>10.5</v>
      </c>
      <c r="M213" s="4" t="s">
        <v>238</v>
      </c>
      <c r="N213" s="4" t="s">
        <v>30</v>
      </c>
      <c r="O213" s="10">
        <v>41962200</v>
      </c>
      <c r="P213" s="130">
        <f t="shared" si="6"/>
        <v>41962200</v>
      </c>
      <c r="Q213" s="4" t="s">
        <v>31</v>
      </c>
      <c r="R213" s="4" t="s">
        <v>31</v>
      </c>
      <c r="S213" s="4" t="s">
        <v>2780</v>
      </c>
      <c r="T213" s="10">
        <f t="shared" si="7"/>
        <v>3496850</v>
      </c>
      <c r="U213" s="4" t="s">
        <v>411</v>
      </c>
      <c r="V213" s="4">
        <v>90</v>
      </c>
    </row>
    <row r="214" spans="1:22" s="41" customFormat="1" ht="75" customHeight="1" x14ac:dyDescent="0.25">
      <c r="A214" s="4">
        <v>192</v>
      </c>
      <c r="B214" s="4" t="s">
        <v>868</v>
      </c>
      <c r="C214" s="4" t="s">
        <v>869</v>
      </c>
      <c r="D214" s="4" t="s">
        <v>861</v>
      </c>
      <c r="E214" s="4" t="s">
        <v>870</v>
      </c>
      <c r="F214" s="4" t="s">
        <v>434</v>
      </c>
      <c r="G214" s="111" t="s">
        <v>798</v>
      </c>
      <c r="H214" s="111" t="s">
        <v>799</v>
      </c>
      <c r="I214" s="4">
        <v>70131706</v>
      </c>
      <c r="J214" s="111" t="s">
        <v>1020</v>
      </c>
      <c r="K214" s="5">
        <v>42005</v>
      </c>
      <c r="L214" s="4">
        <v>9</v>
      </c>
      <c r="M214" s="4" t="s">
        <v>238</v>
      </c>
      <c r="N214" s="4" t="s">
        <v>30</v>
      </c>
      <c r="O214" s="10">
        <v>35967600</v>
      </c>
      <c r="P214" s="130">
        <f t="shared" si="6"/>
        <v>35967600</v>
      </c>
      <c r="Q214" s="4" t="s">
        <v>31</v>
      </c>
      <c r="R214" s="4" t="s">
        <v>31</v>
      </c>
      <c r="S214" s="4" t="s">
        <v>2780</v>
      </c>
      <c r="T214" s="10">
        <f t="shared" si="7"/>
        <v>2997300</v>
      </c>
      <c r="U214" s="4" t="s">
        <v>411</v>
      </c>
      <c r="V214" s="4">
        <v>1124</v>
      </c>
    </row>
    <row r="215" spans="1:22" s="41" customFormat="1" ht="75" customHeight="1" x14ac:dyDescent="0.25">
      <c r="A215" s="4">
        <v>193</v>
      </c>
      <c r="B215" s="4" t="s">
        <v>868</v>
      </c>
      <c r="C215" s="4" t="s">
        <v>869</v>
      </c>
      <c r="D215" s="4" t="s">
        <v>861</v>
      </c>
      <c r="E215" s="4" t="s">
        <v>870</v>
      </c>
      <c r="F215" s="4" t="s">
        <v>434</v>
      </c>
      <c r="G215" s="111" t="s">
        <v>798</v>
      </c>
      <c r="H215" s="111" t="s">
        <v>799</v>
      </c>
      <c r="I215" s="4">
        <v>70131706</v>
      </c>
      <c r="J215" s="111" t="s">
        <v>1021</v>
      </c>
      <c r="K215" s="5">
        <v>42005</v>
      </c>
      <c r="L215" s="4">
        <v>10.5</v>
      </c>
      <c r="M215" s="4" t="s">
        <v>238</v>
      </c>
      <c r="N215" s="4" t="s">
        <v>30</v>
      </c>
      <c r="O215" s="10">
        <v>24766350</v>
      </c>
      <c r="P215" s="130">
        <f t="shared" si="6"/>
        <v>24766350</v>
      </c>
      <c r="Q215" s="4" t="s">
        <v>31</v>
      </c>
      <c r="R215" s="4" t="s">
        <v>31</v>
      </c>
      <c r="S215" s="4" t="s">
        <v>2780</v>
      </c>
      <c r="T215" s="10">
        <f t="shared" si="7"/>
        <v>2063862.5</v>
      </c>
      <c r="U215" s="4" t="s">
        <v>411</v>
      </c>
      <c r="V215" s="4">
        <v>308</v>
      </c>
    </row>
    <row r="216" spans="1:22" s="41" customFormat="1" ht="75" customHeight="1" x14ac:dyDescent="0.25">
      <c r="A216" s="4">
        <v>194</v>
      </c>
      <c r="B216" s="4" t="s">
        <v>863</v>
      </c>
      <c r="C216" s="4" t="s">
        <v>864</v>
      </c>
      <c r="D216" s="129" t="s">
        <v>998</v>
      </c>
      <c r="E216" s="4" t="s">
        <v>999</v>
      </c>
      <c r="F216" s="4" t="s">
        <v>434</v>
      </c>
      <c r="G216" s="111" t="s">
        <v>798</v>
      </c>
      <c r="H216" s="111" t="s">
        <v>799</v>
      </c>
      <c r="I216" s="4">
        <v>70131706</v>
      </c>
      <c r="J216" s="111" t="s">
        <v>1022</v>
      </c>
      <c r="K216" s="5">
        <v>42005</v>
      </c>
      <c r="L216" s="4">
        <v>10.5</v>
      </c>
      <c r="M216" s="4" t="s">
        <v>238</v>
      </c>
      <c r="N216" s="4" t="s">
        <v>30</v>
      </c>
      <c r="O216" s="132">
        <v>28984200</v>
      </c>
      <c r="P216" s="130">
        <f t="shared" si="6"/>
        <v>28984200</v>
      </c>
      <c r="Q216" s="4" t="s">
        <v>31</v>
      </c>
      <c r="R216" s="4" t="s">
        <v>31</v>
      </c>
      <c r="S216" s="4" t="s">
        <v>2780</v>
      </c>
      <c r="T216" s="10">
        <f t="shared" si="7"/>
        <v>2415350</v>
      </c>
      <c r="U216" s="4" t="s">
        <v>411</v>
      </c>
      <c r="V216" s="4">
        <v>919</v>
      </c>
    </row>
    <row r="217" spans="1:22" s="41" customFormat="1" ht="75" customHeight="1" x14ac:dyDescent="0.25">
      <c r="A217" s="4">
        <v>195</v>
      </c>
      <c r="B217" s="4" t="s">
        <v>863</v>
      </c>
      <c r="C217" s="4" t="s">
        <v>864</v>
      </c>
      <c r="D217" s="129" t="s">
        <v>998</v>
      </c>
      <c r="E217" s="4" t="s">
        <v>999</v>
      </c>
      <c r="F217" s="4" t="s">
        <v>434</v>
      </c>
      <c r="G217" s="111" t="s">
        <v>798</v>
      </c>
      <c r="H217" s="111" t="s">
        <v>799</v>
      </c>
      <c r="I217" s="4">
        <v>70131706</v>
      </c>
      <c r="J217" s="4" t="s">
        <v>1023</v>
      </c>
      <c r="K217" s="5">
        <v>42005</v>
      </c>
      <c r="L217" s="4">
        <v>10.5</v>
      </c>
      <c r="M217" s="4" t="s">
        <v>238</v>
      </c>
      <c r="N217" s="4" t="s">
        <v>30</v>
      </c>
      <c r="O217" s="132">
        <v>68134500</v>
      </c>
      <c r="P217" s="130">
        <f t="shared" si="6"/>
        <v>68134500</v>
      </c>
      <c r="Q217" s="4" t="s">
        <v>31</v>
      </c>
      <c r="R217" s="4" t="s">
        <v>31</v>
      </c>
      <c r="S217" s="4" t="s">
        <v>2780</v>
      </c>
      <c r="T217" s="10">
        <f t="shared" si="7"/>
        <v>5677875</v>
      </c>
      <c r="U217" s="4" t="s">
        <v>411</v>
      </c>
      <c r="V217" s="4">
        <v>1063</v>
      </c>
    </row>
    <row r="218" spans="1:22" s="41" customFormat="1" ht="75" customHeight="1" x14ac:dyDescent="0.25">
      <c r="A218" s="4">
        <v>196</v>
      </c>
      <c r="B218" s="4" t="s">
        <v>863</v>
      </c>
      <c r="C218" s="4" t="s">
        <v>864</v>
      </c>
      <c r="D218" s="129" t="s">
        <v>813</v>
      </c>
      <c r="E218" s="4" t="s">
        <v>904</v>
      </c>
      <c r="F218" s="4" t="s">
        <v>434</v>
      </c>
      <c r="G218" s="111" t="s">
        <v>798</v>
      </c>
      <c r="H218" s="111" t="s">
        <v>799</v>
      </c>
      <c r="I218" s="4">
        <v>70131706</v>
      </c>
      <c r="J218" s="111" t="s">
        <v>1024</v>
      </c>
      <c r="K218" s="5">
        <v>42005</v>
      </c>
      <c r="L218" s="4">
        <v>10</v>
      </c>
      <c r="M218" s="4" t="s">
        <v>238</v>
      </c>
      <c r="N218" s="4" t="s">
        <v>30</v>
      </c>
      <c r="O218" s="132">
        <v>21733000</v>
      </c>
      <c r="P218" s="130">
        <f t="shared" si="6"/>
        <v>21733000</v>
      </c>
      <c r="Q218" s="4" t="s">
        <v>31</v>
      </c>
      <c r="R218" s="4" t="s">
        <v>31</v>
      </c>
      <c r="S218" s="4" t="s">
        <v>2780</v>
      </c>
      <c r="T218" s="10">
        <f t="shared" si="7"/>
        <v>1811083.3333333333</v>
      </c>
      <c r="U218" s="4" t="s">
        <v>411</v>
      </c>
      <c r="V218" s="4">
        <v>1134</v>
      </c>
    </row>
    <row r="219" spans="1:22" s="41" customFormat="1" ht="75" customHeight="1" x14ac:dyDescent="0.25">
      <c r="A219" s="4">
        <v>197</v>
      </c>
      <c r="B219" s="4" t="s">
        <v>863</v>
      </c>
      <c r="C219" s="4" t="s">
        <v>864</v>
      </c>
      <c r="D219" s="129" t="s">
        <v>813</v>
      </c>
      <c r="E219" s="4" t="s">
        <v>904</v>
      </c>
      <c r="F219" s="4" t="s">
        <v>434</v>
      </c>
      <c r="G219" s="111" t="s">
        <v>798</v>
      </c>
      <c r="H219" s="111" t="s">
        <v>799</v>
      </c>
      <c r="I219" s="4">
        <v>70131706</v>
      </c>
      <c r="J219" s="111" t="s">
        <v>1025</v>
      </c>
      <c r="K219" s="5">
        <v>42005</v>
      </c>
      <c r="L219" s="4">
        <v>7</v>
      </c>
      <c r="M219" s="4" t="s">
        <v>238</v>
      </c>
      <c r="N219" s="4" t="s">
        <v>30</v>
      </c>
      <c r="O219" s="132">
        <v>11968600</v>
      </c>
      <c r="P219" s="130">
        <f t="shared" si="6"/>
        <v>11968600</v>
      </c>
      <c r="Q219" s="4" t="s">
        <v>31</v>
      </c>
      <c r="R219" s="4" t="s">
        <v>31</v>
      </c>
      <c r="S219" s="4" t="s">
        <v>2780</v>
      </c>
      <c r="T219" s="10">
        <f t="shared" si="7"/>
        <v>997383.33333333337</v>
      </c>
      <c r="U219" s="4" t="s">
        <v>411</v>
      </c>
      <c r="V219" s="4">
        <v>1285</v>
      </c>
    </row>
    <row r="220" spans="1:22" s="41" customFormat="1" ht="75" customHeight="1" x14ac:dyDescent="0.25">
      <c r="A220" s="4">
        <v>198</v>
      </c>
      <c r="B220" s="4" t="s">
        <v>863</v>
      </c>
      <c r="C220" s="4" t="s">
        <v>864</v>
      </c>
      <c r="D220" s="129" t="s">
        <v>813</v>
      </c>
      <c r="E220" s="4" t="s">
        <v>904</v>
      </c>
      <c r="F220" s="4" t="s">
        <v>434</v>
      </c>
      <c r="G220" s="111" t="s">
        <v>798</v>
      </c>
      <c r="H220" s="111" t="s">
        <v>799</v>
      </c>
      <c r="I220" s="4">
        <v>70131706</v>
      </c>
      <c r="J220" s="111" t="s">
        <v>1026</v>
      </c>
      <c r="K220" s="5">
        <v>42005</v>
      </c>
      <c r="L220" s="4">
        <v>8</v>
      </c>
      <c r="M220" s="4" t="s">
        <v>238</v>
      </c>
      <c r="N220" s="4" t="s">
        <v>30</v>
      </c>
      <c r="O220" s="132">
        <v>13678400</v>
      </c>
      <c r="P220" s="130">
        <f t="shared" si="6"/>
        <v>13678400</v>
      </c>
      <c r="Q220" s="4" t="s">
        <v>31</v>
      </c>
      <c r="R220" s="4" t="s">
        <v>31</v>
      </c>
      <c r="S220" s="4" t="s">
        <v>2780</v>
      </c>
      <c r="T220" s="10">
        <f t="shared" si="7"/>
        <v>1139866.6666666667</v>
      </c>
      <c r="U220" s="4" t="s">
        <v>411</v>
      </c>
      <c r="V220" s="4">
        <v>1205</v>
      </c>
    </row>
    <row r="221" spans="1:22" s="41" customFormat="1" ht="75" customHeight="1" x14ac:dyDescent="0.25">
      <c r="A221" s="4">
        <v>199</v>
      </c>
      <c r="B221" s="4" t="s">
        <v>863</v>
      </c>
      <c r="C221" s="4" t="s">
        <v>864</v>
      </c>
      <c r="D221" s="4" t="s">
        <v>796</v>
      </c>
      <c r="E221" s="4" t="s">
        <v>865</v>
      </c>
      <c r="F221" s="4" t="s">
        <v>412</v>
      </c>
      <c r="G221" s="111" t="s">
        <v>305</v>
      </c>
      <c r="H221" s="111" t="s">
        <v>877</v>
      </c>
      <c r="I221" s="4">
        <v>70131706</v>
      </c>
      <c r="J221" s="4" t="s">
        <v>1027</v>
      </c>
      <c r="K221" s="5">
        <v>42036</v>
      </c>
      <c r="L221" s="4">
        <v>2</v>
      </c>
      <c r="M221" s="4" t="s">
        <v>892</v>
      </c>
      <c r="N221" s="4" t="s">
        <v>30</v>
      </c>
      <c r="O221" s="10">
        <v>42663410</v>
      </c>
      <c r="P221" s="130">
        <f t="shared" si="6"/>
        <v>42663410</v>
      </c>
      <c r="Q221" s="4" t="s">
        <v>31</v>
      </c>
      <c r="R221" s="4" t="s">
        <v>31</v>
      </c>
      <c r="S221" s="4" t="s">
        <v>2780</v>
      </c>
      <c r="T221" s="10">
        <f t="shared" si="7"/>
        <v>3555284.1666666665</v>
      </c>
      <c r="U221" s="4" t="s">
        <v>411</v>
      </c>
      <c r="V221" s="4">
        <v>862</v>
      </c>
    </row>
    <row r="222" spans="1:22" s="41" customFormat="1" ht="75" customHeight="1" x14ac:dyDescent="0.25">
      <c r="A222" s="4">
        <v>199</v>
      </c>
      <c r="B222" s="4" t="s">
        <v>863</v>
      </c>
      <c r="C222" s="4" t="s">
        <v>864</v>
      </c>
      <c r="D222" s="4" t="s">
        <v>813</v>
      </c>
      <c r="E222" s="4" t="s">
        <v>904</v>
      </c>
      <c r="F222" s="4" t="s">
        <v>412</v>
      </c>
      <c r="G222" s="111" t="s">
        <v>305</v>
      </c>
      <c r="H222" s="111" t="s">
        <v>877</v>
      </c>
      <c r="I222" s="4">
        <v>70131706</v>
      </c>
      <c r="J222" s="4" t="s">
        <v>1027</v>
      </c>
      <c r="K222" s="5">
        <v>42036</v>
      </c>
      <c r="L222" s="4">
        <v>2</v>
      </c>
      <c r="M222" s="4" t="s">
        <v>892</v>
      </c>
      <c r="N222" s="4" t="s">
        <v>807</v>
      </c>
      <c r="O222" s="10">
        <v>351433424</v>
      </c>
      <c r="P222" s="130">
        <f t="shared" si="6"/>
        <v>351433424</v>
      </c>
      <c r="Q222" s="4" t="s">
        <v>31</v>
      </c>
      <c r="R222" s="4" t="s">
        <v>31</v>
      </c>
      <c r="S222" s="4" t="s">
        <v>2780</v>
      </c>
      <c r="T222" s="10">
        <f t="shared" si="7"/>
        <v>29286118.666666668</v>
      </c>
      <c r="U222" s="4" t="s">
        <v>411</v>
      </c>
      <c r="V222" s="4">
        <v>862</v>
      </c>
    </row>
    <row r="223" spans="1:22" s="41" customFormat="1" ht="75" customHeight="1" x14ac:dyDescent="0.25">
      <c r="A223" s="4">
        <v>200</v>
      </c>
      <c r="B223" s="4" t="s">
        <v>811</v>
      </c>
      <c r="C223" s="4" t="s">
        <v>924</v>
      </c>
      <c r="D223" s="129" t="s">
        <v>813</v>
      </c>
      <c r="E223" s="129" t="s">
        <v>925</v>
      </c>
      <c r="F223" s="4" t="s">
        <v>434</v>
      </c>
      <c r="G223" s="111" t="s">
        <v>798</v>
      </c>
      <c r="H223" s="111" t="s">
        <v>799</v>
      </c>
      <c r="I223" s="4">
        <v>70131706</v>
      </c>
      <c r="J223" s="111" t="s">
        <v>185</v>
      </c>
      <c r="K223" s="5">
        <v>42309</v>
      </c>
      <c r="L223" s="4" t="s">
        <v>1028</v>
      </c>
      <c r="M223" s="4" t="s">
        <v>31</v>
      </c>
      <c r="N223" s="4" t="s">
        <v>30</v>
      </c>
      <c r="O223" s="10">
        <v>0</v>
      </c>
      <c r="P223" s="130">
        <f t="shared" si="6"/>
        <v>0</v>
      </c>
      <c r="Q223" s="90" t="s">
        <v>31</v>
      </c>
      <c r="R223" s="4" t="s">
        <v>31</v>
      </c>
      <c r="S223" s="4" t="s">
        <v>2780</v>
      </c>
      <c r="T223" s="10">
        <f t="shared" si="7"/>
        <v>0</v>
      </c>
      <c r="U223" s="4" t="s">
        <v>186</v>
      </c>
      <c r="V223" s="4"/>
    </row>
    <row r="224" spans="1:22" s="41" customFormat="1" ht="75" customHeight="1" x14ac:dyDescent="0.25">
      <c r="A224" s="4">
        <v>201</v>
      </c>
      <c r="B224" s="4" t="s">
        <v>794</v>
      </c>
      <c r="C224" s="4" t="s">
        <v>795</v>
      </c>
      <c r="D224" s="4" t="s">
        <v>796</v>
      </c>
      <c r="E224" s="4" t="s">
        <v>803</v>
      </c>
      <c r="F224" s="4" t="s">
        <v>434</v>
      </c>
      <c r="G224" s="111" t="s">
        <v>798</v>
      </c>
      <c r="H224" s="111" t="s">
        <v>799</v>
      </c>
      <c r="I224" s="4">
        <v>70131706</v>
      </c>
      <c r="J224" s="111" t="s">
        <v>185</v>
      </c>
      <c r="K224" s="5">
        <v>42005</v>
      </c>
      <c r="L224" s="4">
        <v>2</v>
      </c>
      <c r="M224" s="4" t="s">
        <v>238</v>
      </c>
      <c r="N224" s="4" t="s">
        <v>30</v>
      </c>
      <c r="O224" s="10">
        <v>24544900</v>
      </c>
      <c r="P224" s="130">
        <f t="shared" si="6"/>
        <v>24544900</v>
      </c>
      <c r="Q224" s="90" t="s">
        <v>31</v>
      </c>
      <c r="R224" s="21" t="s">
        <v>31</v>
      </c>
      <c r="S224" s="4" t="s">
        <v>2780</v>
      </c>
      <c r="T224" s="10">
        <f t="shared" si="7"/>
        <v>2045408.3333333333</v>
      </c>
      <c r="U224" s="4" t="s">
        <v>186</v>
      </c>
      <c r="V224" s="4"/>
    </row>
    <row r="225" spans="1:22" s="41" customFormat="1" ht="75" customHeight="1" x14ac:dyDescent="0.25">
      <c r="A225" s="4">
        <v>202</v>
      </c>
      <c r="B225" s="4" t="s">
        <v>868</v>
      </c>
      <c r="C225" s="4" t="s">
        <v>1013</v>
      </c>
      <c r="D225" s="4" t="s">
        <v>861</v>
      </c>
      <c r="E225" s="129" t="s">
        <v>1014</v>
      </c>
      <c r="F225" s="4" t="s">
        <v>434</v>
      </c>
      <c r="G225" s="111" t="s">
        <v>798</v>
      </c>
      <c r="H225" s="111" t="s">
        <v>799</v>
      </c>
      <c r="I225" s="4">
        <v>70131706</v>
      </c>
      <c r="J225" s="4" t="s">
        <v>1029</v>
      </c>
      <c r="K225" s="5">
        <v>42309</v>
      </c>
      <c r="L225" s="4">
        <v>1</v>
      </c>
      <c r="M225" s="4" t="s">
        <v>31</v>
      </c>
      <c r="N225" s="4" t="s">
        <v>30</v>
      </c>
      <c r="O225" s="10">
        <v>1671690</v>
      </c>
      <c r="P225" s="130">
        <f t="shared" si="6"/>
        <v>1671690</v>
      </c>
      <c r="Q225" s="4" t="s">
        <v>31</v>
      </c>
      <c r="R225" s="4" t="s">
        <v>31</v>
      </c>
      <c r="S225" s="4" t="s">
        <v>2780</v>
      </c>
      <c r="T225" s="10">
        <f t="shared" si="7"/>
        <v>139307.5</v>
      </c>
      <c r="U225" s="4" t="s">
        <v>411</v>
      </c>
      <c r="V225" s="4">
        <v>801</v>
      </c>
    </row>
    <row r="226" spans="1:22" s="41" customFormat="1" ht="75" customHeight="1" x14ac:dyDescent="0.25">
      <c r="A226" s="4">
        <v>351</v>
      </c>
      <c r="B226" s="4" t="s">
        <v>868</v>
      </c>
      <c r="C226" s="4" t="s">
        <v>1013</v>
      </c>
      <c r="D226" s="4" t="s">
        <v>861</v>
      </c>
      <c r="E226" s="129" t="s">
        <v>1014</v>
      </c>
      <c r="F226" s="4" t="s">
        <v>434</v>
      </c>
      <c r="G226" s="111" t="s">
        <v>798</v>
      </c>
      <c r="H226" s="111" t="s">
        <v>799</v>
      </c>
      <c r="I226" s="4">
        <v>70131706</v>
      </c>
      <c r="J226" s="111" t="s">
        <v>1030</v>
      </c>
      <c r="K226" s="5">
        <v>42309</v>
      </c>
      <c r="L226" s="4">
        <v>1</v>
      </c>
      <c r="M226" s="4" t="s">
        <v>31</v>
      </c>
      <c r="N226" s="4" t="s">
        <v>30</v>
      </c>
      <c r="O226" s="131">
        <v>182593</v>
      </c>
      <c r="P226" s="130">
        <f t="shared" si="6"/>
        <v>182593</v>
      </c>
      <c r="Q226" s="4" t="s">
        <v>31</v>
      </c>
      <c r="R226" s="4" t="s">
        <v>31</v>
      </c>
      <c r="S226" s="4" t="s">
        <v>2780</v>
      </c>
      <c r="T226" s="10">
        <f t="shared" si="7"/>
        <v>15216.083333333334</v>
      </c>
      <c r="U226" s="4" t="s">
        <v>186</v>
      </c>
      <c r="V226" s="4"/>
    </row>
    <row r="227" spans="1:22" s="41" customFormat="1" ht="75" customHeight="1" x14ac:dyDescent="0.25">
      <c r="A227" s="4">
        <v>203</v>
      </c>
      <c r="B227" s="4" t="s">
        <v>794</v>
      </c>
      <c r="C227" s="4" t="s">
        <v>795</v>
      </c>
      <c r="D227" s="4" t="s">
        <v>796</v>
      </c>
      <c r="E227" s="4" t="s">
        <v>803</v>
      </c>
      <c r="F227" s="4" t="s">
        <v>434</v>
      </c>
      <c r="G227" s="111" t="s">
        <v>798</v>
      </c>
      <c r="H227" s="111" t="s">
        <v>799</v>
      </c>
      <c r="I227" s="4">
        <v>70131706</v>
      </c>
      <c r="J227" s="111" t="s">
        <v>1031</v>
      </c>
      <c r="K227" s="5">
        <v>42309</v>
      </c>
      <c r="L227" s="4">
        <v>1</v>
      </c>
      <c r="M227" s="4" t="s">
        <v>31</v>
      </c>
      <c r="N227" s="4" t="s">
        <v>30</v>
      </c>
      <c r="O227" s="10">
        <v>10531561</v>
      </c>
      <c r="P227" s="130">
        <f t="shared" si="6"/>
        <v>10531561</v>
      </c>
      <c r="Q227" s="4" t="s">
        <v>31</v>
      </c>
      <c r="R227" s="4" t="s">
        <v>31</v>
      </c>
      <c r="S227" s="4" t="s">
        <v>2780</v>
      </c>
      <c r="T227" s="10">
        <f t="shared" si="7"/>
        <v>877630.08333333337</v>
      </c>
      <c r="U227" s="4" t="s">
        <v>186</v>
      </c>
      <c r="V227" s="4"/>
    </row>
    <row r="228" spans="1:22" s="41" customFormat="1" ht="75" customHeight="1" x14ac:dyDescent="0.25">
      <c r="A228" s="4">
        <v>204</v>
      </c>
      <c r="B228" s="4" t="s">
        <v>794</v>
      </c>
      <c r="C228" s="4" t="s">
        <v>795</v>
      </c>
      <c r="D228" s="4" t="s">
        <v>796</v>
      </c>
      <c r="E228" s="129" t="s">
        <v>797</v>
      </c>
      <c r="F228" s="4" t="s">
        <v>434</v>
      </c>
      <c r="G228" s="111" t="s">
        <v>798</v>
      </c>
      <c r="H228" s="111" t="s">
        <v>799</v>
      </c>
      <c r="I228" s="4">
        <v>70131706</v>
      </c>
      <c r="J228" s="111" t="s">
        <v>185</v>
      </c>
      <c r="K228" s="5">
        <v>42309</v>
      </c>
      <c r="L228" s="4" t="s">
        <v>1028</v>
      </c>
      <c r="M228" s="4" t="s">
        <v>31</v>
      </c>
      <c r="N228" s="4" t="s">
        <v>801</v>
      </c>
      <c r="O228" s="10">
        <v>132163</v>
      </c>
      <c r="P228" s="130">
        <f t="shared" si="6"/>
        <v>132163</v>
      </c>
      <c r="Q228" s="90" t="s">
        <v>31</v>
      </c>
      <c r="R228" s="4" t="s">
        <v>31</v>
      </c>
      <c r="S228" s="4" t="s">
        <v>2780</v>
      </c>
      <c r="T228" s="10">
        <f t="shared" si="7"/>
        <v>11013.583333333334</v>
      </c>
      <c r="U228" s="4" t="s">
        <v>186</v>
      </c>
      <c r="V228" s="4"/>
    </row>
    <row r="229" spans="1:22" s="41" customFormat="1" ht="75" customHeight="1" x14ac:dyDescent="0.25">
      <c r="A229" s="4">
        <v>205</v>
      </c>
      <c r="B229" s="4" t="s">
        <v>863</v>
      </c>
      <c r="C229" s="4" t="s">
        <v>864</v>
      </c>
      <c r="D229" s="4" t="s">
        <v>796</v>
      </c>
      <c r="E229" s="4" t="s">
        <v>865</v>
      </c>
      <c r="F229" s="4" t="s">
        <v>418</v>
      </c>
      <c r="G229" s="111" t="s">
        <v>419</v>
      </c>
      <c r="H229" s="111" t="s">
        <v>804</v>
      </c>
      <c r="I229" s="4">
        <v>70131706</v>
      </c>
      <c r="J229" s="4" t="s">
        <v>1032</v>
      </c>
      <c r="K229" s="5">
        <v>42156</v>
      </c>
      <c r="L229" s="4">
        <v>8</v>
      </c>
      <c r="M229" s="4" t="s">
        <v>238</v>
      </c>
      <c r="N229" s="4" t="s">
        <v>807</v>
      </c>
      <c r="O229" s="10">
        <v>91593226</v>
      </c>
      <c r="P229" s="130">
        <f t="shared" si="6"/>
        <v>91593226</v>
      </c>
      <c r="Q229" s="4" t="s">
        <v>31</v>
      </c>
      <c r="R229" s="4" t="s">
        <v>31</v>
      </c>
      <c r="S229" s="4" t="s">
        <v>2780</v>
      </c>
      <c r="T229" s="10">
        <f t="shared" si="7"/>
        <v>7632768.833333333</v>
      </c>
      <c r="U229" s="4" t="s">
        <v>186</v>
      </c>
      <c r="V229" s="4"/>
    </row>
    <row r="230" spans="1:22" s="41" customFormat="1" ht="75" customHeight="1" x14ac:dyDescent="0.25">
      <c r="A230" s="4">
        <v>205</v>
      </c>
      <c r="B230" s="4" t="s">
        <v>863</v>
      </c>
      <c r="C230" s="4" t="s">
        <v>864</v>
      </c>
      <c r="D230" s="4" t="s">
        <v>796</v>
      </c>
      <c r="E230" s="4" t="s">
        <v>865</v>
      </c>
      <c r="F230" s="4" t="s">
        <v>418</v>
      </c>
      <c r="G230" s="111" t="s">
        <v>419</v>
      </c>
      <c r="H230" s="111" t="s">
        <v>804</v>
      </c>
      <c r="I230" s="4">
        <v>70131706</v>
      </c>
      <c r="J230" s="4" t="s">
        <v>1032</v>
      </c>
      <c r="K230" s="5">
        <v>42156</v>
      </c>
      <c r="L230" s="4">
        <v>8</v>
      </c>
      <c r="M230" s="4" t="s">
        <v>238</v>
      </c>
      <c r="N230" s="4" t="s">
        <v>30</v>
      </c>
      <c r="O230" s="10">
        <v>8508500</v>
      </c>
      <c r="P230" s="130">
        <f t="shared" si="6"/>
        <v>8508500</v>
      </c>
      <c r="Q230" s="4" t="s">
        <v>31</v>
      </c>
      <c r="R230" s="4" t="s">
        <v>31</v>
      </c>
      <c r="S230" s="4" t="s">
        <v>2780</v>
      </c>
      <c r="T230" s="10">
        <f t="shared" si="7"/>
        <v>709041.66666666663</v>
      </c>
      <c r="U230" s="4" t="s">
        <v>186</v>
      </c>
      <c r="V230" s="4"/>
    </row>
    <row r="231" spans="1:22" s="41" customFormat="1" ht="75" customHeight="1" x14ac:dyDescent="0.25">
      <c r="A231" s="4">
        <v>205</v>
      </c>
      <c r="B231" s="4" t="s">
        <v>794</v>
      </c>
      <c r="C231" s="4" t="s">
        <v>823</v>
      </c>
      <c r="D231" s="129" t="s">
        <v>813</v>
      </c>
      <c r="E231" s="129" t="s">
        <v>845</v>
      </c>
      <c r="F231" s="4" t="s">
        <v>418</v>
      </c>
      <c r="G231" s="4" t="s">
        <v>419</v>
      </c>
      <c r="H231" s="4" t="s">
        <v>804</v>
      </c>
      <c r="I231" s="4">
        <v>70131706</v>
      </c>
      <c r="J231" s="4" t="s">
        <v>1032</v>
      </c>
      <c r="K231" s="5">
        <v>42156</v>
      </c>
      <c r="L231" s="4">
        <v>8</v>
      </c>
      <c r="M231" s="4" t="s">
        <v>238</v>
      </c>
      <c r="N231" s="4" t="s">
        <v>30</v>
      </c>
      <c r="O231" s="10">
        <v>94379276</v>
      </c>
      <c r="P231" s="130">
        <f t="shared" si="6"/>
        <v>94379276</v>
      </c>
      <c r="Q231" s="4" t="s">
        <v>31</v>
      </c>
      <c r="R231" s="4" t="s">
        <v>31</v>
      </c>
      <c r="S231" s="4" t="s">
        <v>2780</v>
      </c>
      <c r="T231" s="10">
        <f t="shared" si="7"/>
        <v>7864939.666666667</v>
      </c>
      <c r="U231" s="4" t="s">
        <v>186</v>
      </c>
      <c r="V231" s="4"/>
    </row>
    <row r="232" spans="1:22" s="41" customFormat="1" ht="75" customHeight="1" x14ac:dyDescent="0.25">
      <c r="A232" s="4">
        <v>205</v>
      </c>
      <c r="B232" s="4" t="s">
        <v>863</v>
      </c>
      <c r="C232" s="4" t="s">
        <v>864</v>
      </c>
      <c r="D232" s="4" t="s">
        <v>813</v>
      </c>
      <c r="E232" s="4" t="s">
        <v>904</v>
      </c>
      <c r="F232" s="4" t="s">
        <v>418</v>
      </c>
      <c r="G232" s="111" t="s">
        <v>419</v>
      </c>
      <c r="H232" s="111" t="s">
        <v>804</v>
      </c>
      <c r="I232" s="4">
        <v>70131706</v>
      </c>
      <c r="J232" s="4" t="s">
        <v>1032</v>
      </c>
      <c r="K232" s="5">
        <v>42156</v>
      </c>
      <c r="L232" s="4">
        <v>8</v>
      </c>
      <c r="M232" s="4" t="s">
        <v>238</v>
      </c>
      <c r="N232" s="4" t="s">
        <v>30</v>
      </c>
      <c r="O232" s="10">
        <v>224830226</v>
      </c>
      <c r="P232" s="130">
        <f t="shared" si="6"/>
        <v>224830226</v>
      </c>
      <c r="Q232" s="4" t="s">
        <v>31</v>
      </c>
      <c r="R232" s="4" t="s">
        <v>31</v>
      </c>
      <c r="S232" s="4" t="s">
        <v>2780</v>
      </c>
      <c r="T232" s="10">
        <f t="shared" si="7"/>
        <v>18735852.166666668</v>
      </c>
      <c r="U232" s="4" t="s">
        <v>186</v>
      </c>
      <c r="V232" s="4"/>
    </row>
    <row r="233" spans="1:22" s="41" customFormat="1" ht="75" customHeight="1" x14ac:dyDescent="0.25">
      <c r="A233" s="4">
        <v>206</v>
      </c>
      <c r="B233" s="4" t="s">
        <v>863</v>
      </c>
      <c r="C233" s="4" t="s">
        <v>864</v>
      </c>
      <c r="D233" s="129" t="s">
        <v>813</v>
      </c>
      <c r="E233" s="4" t="s">
        <v>989</v>
      </c>
      <c r="F233" s="4" t="s">
        <v>418</v>
      </c>
      <c r="G233" s="111" t="s">
        <v>419</v>
      </c>
      <c r="H233" s="111" t="s">
        <v>804</v>
      </c>
      <c r="I233" s="4">
        <v>70131706</v>
      </c>
      <c r="J233" s="4" t="s">
        <v>1033</v>
      </c>
      <c r="K233" s="5">
        <v>42186</v>
      </c>
      <c r="L233" s="4">
        <v>4</v>
      </c>
      <c r="M233" s="4" t="s">
        <v>238</v>
      </c>
      <c r="N233" s="4" t="s">
        <v>30</v>
      </c>
      <c r="O233" s="10">
        <v>180000000</v>
      </c>
      <c r="P233" s="130">
        <f t="shared" si="6"/>
        <v>180000000</v>
      </c>
      <c r="Q233" s="4" t="s">
        <v>31</v>
      </c>
      <c r="R233" s="4" t="s">
        <v>31</v>
      </c>
      <c r="S233" s="4" t="s">
        <v>2780</v>
      </c>
      <c r="T233" s="10">
        <f t="shared" si="7"/>
        <v>15000000</v>
      </c>
      <c r="U233" s="4" t="s">
        <v>411</v>
      </c>
      <c r="V233" s="4">
        <v>1526</v>
      </c>
    </row>
    <row r="234" spans="1:22" s="41" customFormat="1" ht="75" customHeight="1" x14ac:dyDescent="0.25">
      <c r="A234" s="4">
        <v>207</v>
      </c>
      <c r="B234" s="4" t="s">
        <v>794</v>
      </c>
      <c r="C234" s="4" t="s">
        <v>823</v>
      </c>
      <c r="D234" s="4" t="s">
        <v>813</v>
      </c>
      <c r="E234" s="129" t="s">
        <v>845</v>
      </c>
      <c r="F234" s="4" t="s">
        <v>434</v>
      </c>
      <c r="G234" s="111" t="s">
        <v>798</v>
      </c>
      <c r="H234" s="111" t="s">
        <v>799</v>
      </c>
      <c r="I234" s="4">
        <v>70131706</v>
      </c>
      <c r="J234" s="111" t="s">
        <v>1034</v>
      </c>
      <c r="K234" s="5">
        <v>42309</v>
      </c>
      <c r="L234" s="4">
        <v>1</v>
      </c>
      <c r="M234" s="4" t="s">
        <v>31</v>
      </c>
      <c r="N234" s="4" t="s">
        <v>30</v>
      </c>
      <c r="O234" s="10">
        <v>3989017</v>
      </c>
      <c r="P234" s="130">
        <f t="shared" si="6"/>
        <v>3989017</v>
      </c>
      <c r="Q234" s="90" t="s">
        <v>31</v>
      </c>
      <c r="R234" s="4" t="s">
        <v>31</v>
      </c>
      <c r="S234" s="4" t="s">
        <v>2780</v>
      </c>
      <c r="T234" s="10">
        <f t="shared" si="7"/>
        <v>332418.08333333331</v>
      </c>
      <c r="U234" s="4" t="s">
        <v>186</v>
      </c>
      <c r="V234" s="4"/>
    </row>
    <row r="235" spans="1:22" s="41" customFormat="1" ht="75" customHeight="1" x14ac:dyDescent="0.25">
      <c r="A235" s="4">
        <v>208</v>
      </c>
      <c r="B235" s="4" t="s">
        <v>863</v>
      </c>
      <c r="C235" s="4" t="s">
        <v>864</v>
      </c>
      <c r="D235" s="129" t="s">
        <v>998</v>
      </c>
      <c r="E235" s="4" t="s">
        <v>999</v>
      </c>
      <c r="F235" s="4" t="s">
        <v>412</v>
      </c>
      <c r="G235" s="111" t="s">
        <v>305</v>
      </c>
      <c r="H235" s="111" t="s">
        <v>877</v>
      </c>
      <c r="I235" s="4">
        <v>70131706</v>
      </c>
      <c r="J235" s="4" t="s">
        <v>1035</v>
      </c>
      <c r="K235" s="5">
        <v>42095</v>
      </c>
      <c r="L235" s="4">
        <v>1</v>
      </c>
      <c r="M235" s="4" t="s">
        <v>238</v>
      </c>
      <c r="N235" s="4" t="s">
        <v>30</v>
      </c>
      <c r="O235" s="10">
        <v>3432867</v>
      </c>
      <c r="P235" s="130">
        <f t="shared" si="6"/>
        <v>3432867</v>
      </c>
      <c r="Q235" s="4" t="s">
        <v>31</v>
      </c>
      <c r="R235" s="4" t="s">
        <v>31</v>
      </c>
      <c r="S235" s="4" t="s">
        <v>2780</v>
      </c>
      <c r="T235" s="10">
        <f t="shared" si="7"/>
        <v>286072.25</v>
      </c>
      <c r="U235" s="4" t="s">
        <v>411</v>
      </c>
      <c r="V235" s="4">
        <v>1275</v>
      </c>
    </row>
    <row r="236" spans="1:22" s="41" customFormat="1" ht="75" customHeight="1" x14ac:dyDescent="0.25">
      <c r="A236" s="4">
        <v>209</v>
      </c>
      <c r="B236" s="4" t="s">
        <v>863</v>
      </c>
      <c r="C236" s="4" t="s">
        <v>864</v>
      </c>
      <c r="D236" s="129" t="s">
        <v>813</v>
      </c>
      <c r="E236" s="4" t="s">
        <v>867</v>
      </c>
      <c r="F236" s="4" t="s">
        <v>412</v>
      </c>
      <c r="G236" s="111" t="s">
        <v>305</v>
      </c>
      <c r="H236" s="111" t="s">
        <v>877</v>
      </c>
      <c r="I236" s="4">
        <v>70131706</v>
      </c>
      <c r="J236" s="111" t="s">
        <v>185</v>
      </c>
      <c r="K236" s="5">
        <v>42309</v>
      </c>
      <c r="L236" s="4">
        <v>1</v>
      </c>
      <c r="M236" s="4" t="s">
        <v>31</v>
      </c>
      <c r="N236" s="4" t="s">
        <v>30</v>
      </c>
      <c r="O236" s="10">
        <v>0</v>
      </c>
      <c r="P236" s="130">
        <f t="shared" si="6"/>
        <v>0</v>
      </c>
      <c r="Q236" s="4" t="s">
        <v>31</v>
      </c>
      <c r="R236" s="4" t="s">
        <v>31</v>
      </c>
      <c r="S236" s="4" t="s">
        <v>2780</v>
      </c>
      <c r="T236" s="10">
        <f t="shared" si="7"/>
        <v>0</v>
      </c>
      <c r="U236" s="4" t="s">
        <v>186</v>
      </c>
      <c r="V236" s="4"/>
    </row>
    <row r="237" spans="1:22" s="41" customFormat="1" ht="75" customHeight="1" x14ac:dyDescent="0.25">
      <c r="A237" s="4">
        <v>210</v>
      </c>
      <c r="B237" s="4" t="s">
        <v>863</v>
      </c>
      <c r="C237" s="4" t="s">
        <v>864</v>
      </c>
      <c r="D237" s="129" t="s">
        <v>813</v>
      </c>
      <c r="E237" s="4" t="s">
        <v>989</v>
      </c>
      <c r="F237" s="4" t="s">
        <v>434</v>
      </c>
      <c r="G237" s="111" t="s">
        <v>798</v>
      </c>
      <c r="H237" s="111" t="s">
        <v>799</v>
      </c>
      <c r="I237" s="4">
        <v>70131706</v>
      </c>
      <c r="J237" s="4" t="s">
        <v>1036</v>
      </c>
      <c r="K237" s="5">
        <v>42309</v>
      </c>
      <c r="L237" s="4">
        <v>1</v>
      </c>
      <c r="M237" s="4" t="s">
        <v>31</v>
      </c>
      <c r="N237" s="4" t="s">
        <v>30</v>
      </c>
      <c r="O237" s="132">
        <v>4521700</v>
      </c>
      <c r="P237" s="130">
        <f t="shared" si="6"/>
        <v>4521700</v>
      </c>
      <c r="Q237" s="4" t="s">
        <v>31</v>
      </c>
      <c r="R237" s="4" t="s">
        <v>31</v>
      </c>
      <c r="S237" s="4" t="s">
        <v>2780</v>
      </c>
      <c r="T237" s="10">
        <f t="shared" si="7"/>
        <v>376808.33333333331</v>
      </c>
      <c r="U237" s="4" t="s">
        <v>411</v>
      </c>
      <c r="V237" s="4">
        <v>406</v>
      </c>
    </row>
    <row r="238" spans="1:22" s="41" customFormat="1" ht="75" customHeight="1" x14ac:dyDescent="0.25">
      <c r="A238" s="4">
        <v>211</v>
      </c>
      <c r="B238" s="4" t="s">
        <v>868</v>
      </c>
      <c r="C238" s="4" t="s">
        <v>869</v>
      </c>
      <c r="D238" s="4" t="s">
        <v>861</v>
      </c>
      <c r="E238" s="4" t="s">
        <v>870</v>
      </c>
      <c r="F238" s="4" t="s">
        <v>434</v>
      </c>
      <c r="G238" s="111" t="s">
        <v>798</v>
      </c>
      <c r="H238" s="111" t="s">
        <v>799</v>
      </c>
      <c r="I238" s="4">
        <v>70131706</v>
      </c>
      <c r="J238" s="111" t="s">
        <v>185</v>
      </c>
      <c r="K238" s="5">
        <v>42309</v>
      </c>
      <c r="L238" s="4">
        <v>1</v>
      </c>
      <c r="M238" s="4" t="s">
        <v>31</v>
      </c>
      <c r="N238" s="4" t="s">
        <v>30</v>
      </c>
      <c r="O238" s="10">
        <v>119562.99999999953</v>
      </c>
      <c r="P238" s="130">
        <f t="shared" si="6"/>
        <v>119562.99999999953</v>
      </c>
      <c r="Q238" s="4" t="s">
        <v>31</v>
      </c>
      <c r="R238" s="4" t="s">
        <v>31</v>
      </c>
      <c r="S238" s="4" t="s">
        <v>2780</v>
      </c>
      <c r="T238" s="10">
        <f t="shared" si="7"/>
        <v>9963.5833333332939</v>
      </c>
      <c r="U238" s="4" t="s">
        <v>186</v>
      </c>
      <c r="V238" s="4"/>
    </row>
    <row r="239" spans="1:22" s="41" customFormat="1" ht="75" customHeight="1" x14ac:dyDescent="0.25">
      <c r="A239" s="4">
        <v>212</v>
      </c>
      <c r="B239" s="4" t="s">
        <v>794</v>
      </c>
      <c r="C239" s="4" t="s">
        <v>823</v>
      </c>
      <c r="D239" s="129" t="s">
        <v>813</v>
      </c>
      <c r="E239" s="129" t="s">
        <v>888</v>
      </c>
      <c r="F239" s="4" t="s">
        <v>434</v>
      </c>
      <c r="G239" s="111" t="s">
        <v>798</v>
      </c>
      <c r="H239" s="111" t="s">
        <v>799</v>
      </c>
      <c r="I239" s="4">
        <v>70131706</v>
      </c>
      <c r="J239" s="111" t="s">
        <v>185</v>
      </c>
      <c r="K239" s="5">
        <v>42309</v>
      </c>
      <c r="L239" s="4">
        <v>1</v>
      </c>
      <c r="M239" s="4" t="s">
        <v>31</v>
      </c>
      <c r="N239" s="4" t="s">
        <v>801</v>
      </c>
      <c r="O239" s="130">
        <v>164257</v>
      </c>
      <c r="P239" s="130">
        <f t="shared" si="6"/>
        <v>164257</v>
      </c>
      <c r="Q239" s="4" t="s">
        <v>31</v>
      </c>
      <c r="R239" s="4" t="s">
        <v>31</v>
      </c>
      <c r="S239" s="4" t="s">
        <v>2780</v>
      </c>
      <c r="T239" s="10">
        <f t="shared" si="7"/>
        <v>13688.083333333334</v>
      </c>
      <c r="U239" s="4" t="s">
        <v>186</v>
      </c>
      <c r="V239" s="4"/>
    </row>
    <row r="240" spans="1:22" s="41" customFormat="1" ht="75" customHeight="1" x14ac:dyDescent="0.25">
      <c r="A240" s="4">
        <v>213</v>
      </c>
      <c r="B240" s="4" t="s">
        <v>863</v>
      </c>
      <c r="C240" s="4" t="s">
        <v>864</v>
      </c>
      <c r="D240" s="129" t="s">
        <v>998</v>
      </c>
      <c r="E240" s="4" t="s">
        <v>1002</v>
      </c>
      <c r="F240" s="4" t="s">
        <v>412</v>
      </c>
      <c r="G240" s="111" t="s">
        <v>305</v>
      </c>
      <c r="H240" s="111" t="s">
        <v>877</v>
      </c>
      <c r="I240" s="4">
        <v>70131706</v>
      </c>
      <c r="J240" s="4" t="s">
        <v>73</v>
      </c>
      <c r="K240" s="5">
        <v>42095</v>
      </c>
      <c r="L240" s="4">
        <v>8</v>
      </c>
      <c r="M240" s="4" t="s">
        <v>74</v>
      </c>
      <c r="N240" s="4" t="s">
        <v>30</v>
      </c>
      <c r="O240" s="10">
        <v>9983332</v>
      </c>
      <c r="P240" s="130">
        <f t="shared" si="6"/>
        <v>9983332</v>
      </c>
      <c r="Q240" s="4" t="s">
        <v>31</v>
      </c>
      <c r="R240" s="4" t="s">
        <v>31</v>
      </c>
      <c r="S240" s="4" t="s">
        <v>2780</v>
      </c>
      <c r="T240" s="10">
        <f t="shared" si="7"/>
        <v>831944.33333333337</v>
      </c>
      <c r="U240" s="4" t="s">
        <v>411</v>
      </c>
      <c r="V240" s="4">
        <v>1260</v>
      </c>
    </row>
    <row r="241" spans="1:22" s="41" customFormat="1" ht="75" customHeight="1" x14ac:dyDescent="0.25">
      <c r="A241" s="4">
        <v>214</v>
      </c>
      <c r="B241" s="4" t="s">
        <v>863</v>
      </c>
      <c r="C241" s="4" t="s">
        <v>864</v>
      </c>
      <c r="D241" s="129" t="s">
        <v>813</v>
      </c>
      <c r="E241" s="4" t="s">
        <v>904</v>
      </c>
      <c r="F241" s="4" t="s">
        <v>434</v>
      </c>
      <c r="G241" s="111" t="s">
        <v>798</v>
      </c>
      <c r="H241" s="111" t="s">
        <v>799</v>
      </c>
      <c r="I241" s="4">
        <v>70131706</v>
      </c>
      <c r="J241" s="111" t="s">
        <v>1037</v>
      </c>
      <c r="K241" s="5">
        <v>42309</v>
      </c>
      <c r="L241" s="4">
        <v>1</v>
      </c>
      <c r="M241" s="4" t="s">
        <v>31</v>
      </c>
      <c r="N241" s="4" t="s">
        <v>30</v>
      </c>
      <c r="O241" s="187">
        <v>167783</v>
      </c>
      <c r="P241" s="130">
        <f t="shared" si="6"/>
        <v>167783</v>
      </c>
      <c r="Q241" s="4" t="s">
        <v>31</v>
      </c>
      <c r="R241" s="4" t="s">
        <v>31</v>
      </c>
      <c r="S241" s="4" t="s">
        <v>2780</v>
      </c>
      <c r="T241" s="10">
        <f t="shared" si="7"/>
        <v>13981.916666666666</v>
      </c>
      <c r="U241" s="4" t="s">
        <v>186</v>
      </c>
      <c r="V241" s="4"/>
    </row>
    <row r="242" spans="1:22" s="41" customFormat="1" ht="75" customHeight="1" x14ac:dyDescent="0.25">
      <c r="A242" s="4">
        <v>215</v>
      </c>
      <c r="B242" s="4" t="s">
        <v>794</v>
      </c>
      <c r="C242" s="4" t="s">
        <v>823</v>
      </c>
      <c r="D242" s="4" t="s">
        <v>813</v>
      </c>
      <c r="E242" s="4" t="s">
        <v>824</v>
      </c>
      <c r="F242" s="4" t="s">
        <v>434</v>
      </c>
      <c r="G242" s="4" t="s">
        <v>798</v>
      </c>
      <c r="H242" s="4" t="s">
        <v>799</v>
      </c>
      <c r="I242" s="4">
        <v>70131706</v>
      </c>
      <c r="J242" s="111" t="s">
        <v>185</v>
      </c>
      <c r="K242" s="5">
        <v>42309</v>
      </c>
      <c r="L242" s="4">
        <v>1</v>
      </c>
      <c r="M242" s="4" t="s">
        <v>31</v>
      </c>
      <c r="N242" s="4" t="s">
        <v>30</v>
      </c>
      <c r="O242" s="10">
        <v>3246925</v>
      </c>
      <c r="P242" s="130">
        <f t="shared" si="6"/>
        <v>3246925</v>
      </c>
      <c r="Q242" s="4" t="s">
        <v>31</v>
      </c>
      <c r="R242" s="4" t="s">
        <v>31</v>
      </c>
      <c r="S242" s="4" t="s">
        <v>2780</v>
      </c>
      <c r="T242" s="10">
        <f t="shared" si="7"/>
        <v>270577.08333333331</v>
      </c>
      <c r="U242" s="4" t="s">
        <v>186</v>
      </c>
      <c r="V242" s="4"/>
    </row>
    <row r="243" spans="1:22" s="41" customFormat="1" ht="75" customHeight="1" x14ac:dyDescent="0.25">
      <c r="A243" s="4">
        <v>216</v>
      </c>
      <c r="B243" s="4" t="s">
        <v>863</v>
      </c>
      <c r="C243" s="4" t="s">
        <v>864</v>
      </c>
      <c r="D243" s="129" t="s">
        <v>998</v>
      </c>
      <c r="E243" s="4" t="s">
        <v>1002</v>
      </c>
      <c r="F243" s="4" t="s">
        <v>412</v>
      </c>
      <c r="G243" s="111" t="s">
        <v>305</v>
      </c>
      <c r="H243" s="111" t="s">
        <v>877</v>
      </c>
      <c r="I243" s="4">
        <v>70131706</v>
      </c>
      <c r="J243" s="111" t="s">
        <v>1037</v>
      </c>
      <c r="K243" s="5">
        <v>42309</v>
      </c>
      <c r="L243" s="4">
        <v>1</v>
      </c>
      <c r="M243" s="4" t="s">
        <v>31</v>
      </c>
      <c r="N243" s="4" t="s">
        <v>30</v>
      </c>
      <c r="O243" s="10"/>
      <c r="P243" s="130">
        <f t="shared" si="6"/>
        <v>0</v>
      </c>
      <c r="Q243" s="4" t="s">
        <v>31</v>
      </c>
      <c r="R243" s="4" t="s">
        <v>31</v>
      </c>
      <c r="S243" s="4" t="s">
        <v>2780</v>
      </c>
      <c r="T243" s="10">
        <f t="shared" si="7"/>
        <v>0</v>
      </c>
      <c r="U243" s="4" t="s">
        <v>186</v>
      </c>
      <c r="V243" s="4"/>
    </row>
    <row r="244" spans="1:22" s="41" customFormat="1" ht="75" customHeight="1" x14ac:dyDescent="0.25">
      <c r="A244" s="4">
        <v>217</v>
      </c>
      <c r="B244" s="4" t="s">
        <v>794</v>
      </c>
      <c r="C244" s="4" t="s">
        <v>860</v>
      </c>
      <c r="D244" s="4" t="s">
        <v>861</v>
      </c>
      <c r="E244" s="129" t="s">
        <v>862</v>
      </c>
      <c r="F244" s="4" t="s">
        <v>434</v>
      </c>
      <c r="G244" s="111" t="s">
        <v>798</v>
      </c>
      <c r="H244" s="111" t="s">
        <v>799</v>
      </c>
      <c r="I244" s="4">
        <v>70131706</v>
      </c>
      <c r="J244" s="111" t="s">
        <v>1031</v>
      </c>
      <c r="K244" s="5">
        <v>42309</v>
      </c>
      <c r="L244" s="4">
        <v>1</v>
      </c>
      <c r="M244" s="4" t="s">
        <v>31</v>
      </c>
      <c r="N244" s="4" t="s">
        <v>30</v>
      </c>
      <c r="O244" s="10">
        <v>5551700</v>
      </c>
      <c r="P244" s="130">
        <f t="shared" si="6"/>
        <v>5551700</v>
      </c>
      <c r="Q244" s="4" t="s">
        <v>31</v>
      </c>
      <c r="R244" s="4" t="s">
        <v>31</v>
      </c>
      <c r="S244" s="4" t="s">
        <v>2780</v>
      </c>
      <c r="T244" s="10">
        <f t="shared" si="7"/>
        <v>462641.66666666669</v>
      </c>
      <c r="U244" s="4" t="s">
        <v>186</v>
      </c>
      <c r="V244" s="4"/>
    </row>
    <row r="245" spans="1:22" s="41" customFormat="1" ht="75" customHeight="1" x14ac:dyDescent="0.25">
      <c r="A245" s="4">
        <v>218</v>
      </c>
      <c r="B245" s="4" t="s">
        <v>794</v>
      </c>
      <c r="C245" s="4" t="s">
        <v>871</v>
      </c>
      <c r="D245" s="4" t="s">
        <v>796</v>
      </c>
      <c r="E245" s="129" t="s">
        <v>872</v>
      </c>
      <c r="F245" s="4" t="s">
        <v>434</v>
      </c>
      <c r="G245" s="111" t="s">
        <v>798</v>
      </c>
      <c r="H245" s="111" t="s">
        <v>799</v>
      </c>
      <c r="I245" s="4">
        <v>70131706</v>
      </c>
      <c r="J245" s="111" t="s">
        <v>1031</v>
      </c>
      <c r="K245" s="5">
        <v>42309</v>
      </c>
      <c r="L245" s="4">
        <v>1</v>
      </c>
      <c r="M245" s="4" t="s">
        <v>31</v>
      </c>
      <c r="N245" s="4" t="s">
        <v>30</v>
      </c>
      <c r="O245" s="10">
        <v>8997400</v>
      </c>
      <c r="P245" s="130">
        <f t="shared" si="6"/>
        <v>8997400</v>
      </c>
      <c r="Q245" s="4" t="s">
        <v>31</v>
      </c>
      <c r="R245" s="4" t="s">
        <v>31</v>
      </c>
      <c r="S245" s="4" t="s">
        <v>2780</v>
      </c>
      <c r="T245" s="10">
        <f t="shared" si="7"/>
        <v>749783.33333333337</v>
      </c>
      <c r="U245" s="4" t="s">
        <v>186</v>
      </c>
      <c r="V245" s="4"/>
    </row>
    <row r="246" spans="1:22" s="41" customFormat="1" ht="75" customHeight="1" x14ac:dyDescent="0.25">
      <c r="A246" s="4">
        <v>219</v>
      </c>
      <c r="B246" s="4" t="s">
        <v>794</v>
      </c>
      <c r="C246" s="4" t="s">
        <v>871</v>
      </c>
      <c r="D246" s="4" t="s">
        <v>796</v>
      </c>
      <c r="E246" s="129" t="s">
        <v>872</v>
      </c>
      <c r="F246" s="4" t="s">
        <v>418</v>
      </c>
      <c r="G246" s="4" t="s">
        <v>419</v>
      </c>
      <c r="H246" s="4" t="s">
        <v>804</v>
      </c>
      <c r="I246" s="4">
        <v>70131706</v>
      </c>
      <c r="J246" s="4" t="s">
        <v>1038</v>
      </c>
      <c r="K246" s="5">
        <v>42005</v>
      </c>
      <c r="L246" s="4">
        <v>10.5</v>
      </c>
      <c r="M246" s="4" t="s">
        <v>238</v>
      </c>
      <c r="N246" s="4" t="s">
        <v>30</v>
      </c>
      <c r="O246" s="10">
        <v>160576295</v>
      </c>
      <c r="P246" s="130">
        <f t="shared" si="6"/>
        <v>160576295</v>
      </c>
      <c r="Q246" s="4" t="s">
        <v>31</v>
      </c>
      <c r="R246" s="4" t="s">
        <v>31</v>
      </c>
      <c r="S246" s="4" t="s">
        <v>2780</v>
      </c>
      <c r="T246" s="10">
        <f t="shared" si="7"/>
        <v>13381357.916666666</v>
      </c>
      <c r="U246" s="4" t="s">
        <v>411</v>
      </c>
      <c r="V246" s="4">
        <v>1431</v>
      </c>
    </row>
    <row r="247" spans="1:22" s="41" customFormat="1" ht="75" customHeight="1" x14ac:dyDescent="0.25">
      <c r="A247" s="4">
        <v>220</v>
      </c>
      <c r="B247" s="4" t="s">
        <v>863</v>
      </c>
      <c r="C247" s="4" t="s">
        <v>864</v>
      </c>
      <c r="D247" s="4" t="s">
        <v>796</v>
      </c>
      <c r="E247" s="4" t="s">
        <v>865</v>
      </c>
      <c r="F247" s="4" t="s">
        <v>418</v>
      </c>
      <c r="G247" s="111" t="s">
        <v>419</v>
      </c>
      <c r="H247" s="111" t="s">
        <v>804</v>
      </c>
      <c r="I247" s="4">
        <v>70131706</v>
      </c>
      <c r="J247" s="4" t="s">
        <v>185</v>
      </c>
      <c r="K247" s="5">
        <v>42095</v>
      </c>
      <c r="L247" s="4">
        <v>6</v>
      </c>
      <c r="M247" s="4" t="s">
        <v>238</v>
      </c>
      <c r="N247" s="4" t="s">
        <v>30</v>
      </c>
      <c r="O247" s="10">
        <v>32732435</v>
      </c>
      <c r="P247" s="130">
        <f t="shared" si="6"/>
        <v>32732435</v>
      </c>
      <c r="Q247" s="4" t="s">
        <v>31</v>
      </c>
      <c r="R247" s="4" t="s">
        <v>31</v>
      </c>
      <c r="S247" s="4" t="s">
        <v>2780</v>
      </c>
      <c r="T247" s="10">
        <f t="shared" si="7"/>
        <v>2727702.9166666665</v>
      </c>
      <c r="U247" s="4" t="s">
        <v>186</v>
      </c>
      <c r="V247" s="4"/>
    </row>
    <row r="248" spans="1:22" s="41" customFormat="1" ht="75" customHeight="1" x14ac:dyDescent="0.25">
      <c r="A248" s="4"/>
      <c r="B248" s="4" t="s">
        <v>794</v>
      </c>
      <c r="C248" s="4" t="s">
        <v>871</v>
      </c>
      <c r="D248" s="4" t="s">
        <v>796</v>
      </c>
      <c r="E248" s="129" t="s">
        <v>872</v>
      </c>
      <c r="F248" s="4" t="s">
        <v>418</v>
      </c>
      <c r="G248" s="4" t="s">
        <v>419</v>
      </c>
      <c r="H248" s="4" t="s">
        <v>804</v>
      </c>
      <c r="I248" s="4">
        <v>70131706</v>
      </c>
      <c r="J248" s="4" t="s">
        <v>1038</v>
      </c>
      <c r="K248" s="5">
        <v>42005</v>
      </c>
      <c r="L248" s="4">
        <v>10.5</v>
      </c>
      <c r="M248" s="4" t="s">
        <v>238</v>
      </c>
      <c r="N248" s="4" t="s">
        <v>30</v>
      </c>
      <c r="O248" s="10">
        <v>28337008</v>
      </c>
      <c r="P248" s="130">
        <f t="shared" si="6"/>
        <v>28337008</v>
      </c>
      <c r="Q248" s="4" t="s">
        <v>31</v>
      </c>
      <c r="R248" s="4" t="s">
        <v>31</v>
      </c>
      <c r="S248" s="4" t="s">
        <v>2780</v>
      </c>
      <c r="T248" s="10">
        <f t="shared" si="7"/>
        <v>2361417.3333333335</v>
      </c>
      <c r="U248" s="4" t="s">
        <v>186</v>
      </c>
      <c r="V248" s="4"/>
    </row>
    <row r="249" spans="1:22" s="41" customFormat="1" ht="75" customHeight="1" x14ac:dyDescent="0.25">
      <c r="A249" s="4">
        <v>220</v>
      </c>
      <c r="B249" s="4" t="s">
        <v>794</v>
      </c>
      <c r="C249" s="4" t="s">
        <v>860</v>
      </c>
      <c r="D249" s="4" t="s">
        <v>861</v>
      </c>
      <c r="E249" s="129" t="s">
        <v>862</v>
      </c>
      <c r="F249" s="4" t="s">
        <v>418</v>
      </c>
      <c r="G249" s="4" t="s">
        <v>419</v>
      </c>
      <c r="H249" s="4" t="s">
        <v>804</v>
      </c>
      <c r="I249" s="4">
        <v>70131706</v>
      </c>
      <c r="J249" s="111" t="s">
        <v>185</v>
      </c>
      <c r="K249" s="5">
        <v>42309</v>
      </c>
      <c r="L249" s="4">
        <v>1</v>
      </c>
      <c r="M249" s="4" t="s">
        <v>31</v>
      </c>
      <c r="N249" s="4" t="s">
        <v>30</v>
      </c>
      <c r="O249" s="10">
        <v>0</v>
      </c>
      <c r="P249" s="130">
        <f t="shared" si="6"/>
        <v>0</v>
      </c>
      <c r="Q249" s="4" t="s">
        <v>31</v>
      </c>
      <c r="R249" s="4" t="s">
        <v>31</v>
      </c>
      <c r="S249" s="4" t="s">
        <v>2780</v>
      </c>
      <c r="T249" s="10">
        <f t="shared" si="7"/>
        <v>0</v>
      </c>
      <c r="U249" s="4" t="s">
        <v>186</v>
      </c>
      <c r="V249" s="4"/>
    </row>
    <row r="250" spans="1:22" s="41" customFormat="1" ht="75" customHeight="1" x14ac:dyDescent="0.25">
      <c r="A250" s="4"/>
      <c r="B250" s="4" t="s">
        <v>863</v>
      </c>
      <c r="C250" s="4" t="s">
        <v>864</v>
      </c>
      <c r="D250" s="129" t="s">
        <v>998</v>
      </c>
      <c r="E250" s="4" t="s">
        <v>1002</v>
      </c>
      <c r="F250" s="4" t="s">
        <v>412</v>
      </c>
      <c r="G250" s="111" t="s">
        <v>305</v>
      </c>
      <c r="H250" s="111" t="s">
        <v>877</v>
      </c>
      <c r="I250" s="4">
        <v>70131706</v>
      </c>
      <c r="J250" s="111" t="s">
        <v>1037</v>
      </c>
      <c r="K250" s="5">
        <v>42309</v>
      </c>
      <c r="L250" s="4">
        <v>1</v>
      </c>
      <c r="M250" s="4" t="s">
        <v>31</v>
      </c>
      <c r="N250" s="4" t="s">
        <v>30</v>
      </c>
      <c r="O250" s="10"/>
      <c r="P250" s="130">
        <f t="shared" si="6"/>
        <v>0</v>
      </c>
      <c r="Q250" s="4" t="s">
        <v>31</v>
      </c>
      <c r="R250" s="4" t="s">
        <v>31</v>
      </c>
      <c r="S250" s="4" t="s">
        <v>2780</v>
      </c>
      <c r="T250" s="10">
        <f t="shared" si="7"/>
        <v>0</v>
      </c>
      <c r="U250" s="4" t="s">
        <v>186</v>
      </c>
      <c r="V250" s="4"/>
    </row>
    <row r="251" spans="1:22" s="41" customFormat="1" ht="75" customHeight="1" x14ac:dyDescent="0.25">
      <c r="A251" s="4">
        <v>221</v>
      </c>
      <c r="B251" s="4" t="s">
        <v>863</v>
      </c>
      <c r="C251" s="4" t="s">
        <v>864</v>
      </c>
      <c r="D251" s="4" t="s">
        <v>796</v>
      </c>
      <c r="E251" s="4" t="s">
        <v>865</v>
      </c>
      <c r="F251" s="4" t="s">
        <v>412</v>
      </c>
      <c r="G251" s="111" t="s">
        <v>305</v>
      </c>
      <c r="H251" s="111" t="s">
        <v>877</v>
      </c>
      <c r="I251" s="4">
        <v>70131706</v>
      </c>
      <c r="J251" s="111" t="s">
        <v>1037</v>
      </c>
      <c r="K251" s="5">
        <v>42309</v>
      </c>
      <c r="L251" s="4">
        <v>1</v>
      </c>
      <c r="M251" s="4" t="s">
        <v>31</v>
      </c>
      <c r="N251" s="4" t="s">
        <v>30</v>
      </c>
      <c r="O251" s="10"/>
      <c r="P251" s="130">
        <f t="shared" si="6"/>
        <v>0</v>
      </c>
      <c r="Q251" s="4" t="s">
        <v>31</v>
      </c>
      <c r="R251" s="4" t="s">
        <v>31</v>
      </c>
      <c r="S251" s="4" t="s">
        <v>2780</v>
      </c>
      <c r="T251" s="10">
        <f t="shared" si="7"/>
        <v>0</v>
      </c>
      <c r="U251" s="4" t="s">
        <v>186</v>
      </c>
      <c r="V251" s="4"/>
    </row>
    <row r="252" spans="1:22" s="41" customFormat="1" ht="75" customHeight="1" x14ac:dyDescent="0.25">
      <c r="A252" s="4">
        <v>222</v>
      </c>
      <c r="B252" s="4" t="s">
        <v>863</v>
      </c>
      <c r="C252" s="4" t="s">
        <v>864</v>
      </c>
      <c r="D252" s="4" t="s">
        <v>796</v>
      </c>
      <c r="E252" s="4" t="s">
        <v>865</v>
      </c>
      <c r="F252" s="4" t="s">
        <v>412</v>
      </c>
      <c r="G252" s="111" t="s">
        <v>857</v>
      </c>
      <c r="H252" s="111" t="s">
        <v>858</v>
      </c>
      <c r="I252" s="4">
        <v>70131706</v>
      </c>
      <c r="J252" s="111" t="s">
        <v>1031</v>
      </c>
      <c r="K252" s="5">
        <v>42309</v>
      </c>
      <c r="L252" s="4">
        <v>1</v>
      </c>
      <c r="M252" s="4" t="s">
        <v>31</v>
      </c>
      <c r="N252" s="4" t="s">
        <v>30</v>
      </c>
      <c r="O252" s="10">
        <v>505136</v>
      </c>
      <c r="P252" s="130">
        <f t="shared" si="6"/>
        <v>505136</v>
      </c>
      <c r="Q252" s="4" t="s">
        <v>31</v>
      </c>
      <c r="R252" s="4" t="s">
        <v>31</v>
      </c>
      <c r="S252" s="4" t="s">
        <v>2780</v>
      </c>
      <c r="T252" s="10">
        <f t="shared" si="7"/>
        <v>42094.666666666664</v>
      </c>
      <c r="U252" s="4" t="s">
        <v>186</v>
      </c>
      <c r="V252" s="4"/>
    </row>
    <row r="253" spans="1:22" s="41" customFormat="1" ht="75" customHeight="1" x14ac:dyDescent="0.25">
      <c r="A253" s="4">
        <v>223</v>
      </c>
      <c r="B253" s="4" t="s">
        <v>863</v>
      </c>
      <c r="C253" s="4" t="s">
        <v>864</v>
      </c>
      <c r="D253" s="4" t="s">
        <v>813</v>
      </c>
      <c r="E253" s="4" t="s">
        <v>904</v>
      </c>
      <c r="F253" s="4" t="s">
        <v>418</v>
      </c>
      <c r="G253" s="111" t="s">
        <v>419</v>
      </c>
      <c r="H253" s="111" t="s">
        <v>804</v>
      </c>
      <c r="I253" s="4">
        <v>70131706</v>
      </c>
      <c r="J253" s="111" t="s">
        <v>1039</v>
      </c>
      <c r="K253" s="5">
        <v>42309</v>
      </c>
      <c r="L253" s="4">
        <v>1</v>
      </c>
      <c r="M253" s="4" t="s">
        <v>31</v>
      </c>
      <c r="N253" s="4" t="s">
        <v>30</v>
      </c>
      <c r="O253" s="10">
        <v>0</v>
      </c>
      <c r="P253" s="130">
        <f t="shared" si="6"/>
        <v>0</v>
      </c>
      <c r="Q253" s="4" t="s">
        <v>31</v>
      </c>
      <c r="R253" s="4" t="s">
        <v>31</v>
      </c>
      <c r="S253" s="4" t="s">
        <v>2780</v>
      </c>
      <c r="T253" s="10">
        <f t="shared" si="7"/>
        <v>0</v>
      </c>
      <c r="U253" s="4" t="s">
        <v>186</v>
      </c>
      <c r="V253" s="4"/>
    </row>
    <row r="254" spans="1:22" s="41" customFormat="1" ht="75" customHeight="1" x14ac:dyDescent="0.25">
      <c r="A254" s="4">
        <v>224</v>
      </c>
      <c r="B254" s="4" t="s">
        <v>863</v>
      </c>
      <c r="C254" s="4" t="s">
        <v>864</v>
      </c>
      <c r="D254" s="4" t="s">
        <v>813</v>
      </c>
      <c r="E254" s="4" t="s">
        <v>904</v>
      </c>
      <c r="F254" s="4" t="s">
        <v>412</v>
      </c>
      <c r="G254" s="111" t="s">
        <v>305</v>
      </c>
      <c r="H254" s="111" t="s">
        <v>877</v>
      </c>
      <c r="I254" s="4">
        <v>70131706</v>
      </c>
      <c r="J254" s="111" t="s">
        <v>185</v>
      </c>
      <c r="K254" s="5">
        <v>42309</v>
      </c>
      <c r="L254" s="4">
        <v>1</v>
      </c>
      <c r="M254" s="4" t="s">
        <v>31</v>
      </c>
      <c r="N254" s="4" t="s">
        <v>807</v>
      </c>
      <c r="O254" s="10">
        <v>3029930</v>
      </c>
      <c r="P254" s="130">
        <f t="shared" si="6"/>
        <v>3029930</v>
      </c>
      <c r="Q254" s="4" t="s">
        <v>31</v>
      </c>
      <c r="R254" s="4" t="s">
        <v>31</v>
      </c>
      <c r="S254" s="4" t="s">
        <v>2780</v>
      </c>
      <c r="T254" s="10">
        <f t="shared" si="7"/>
        <v>252494.16666666666</v>
      </c>
      <c r="U254" s="4" t="s">
        <v>186</v>
      </c>
      <c r="V254" s="4"/>
    </row>
    <row r="255" spans="1:22" s="41" customFormat="1" ht="75" customHeight="1" x14ac:dyDescent="0.25">
      <c r="A255" s="4">
        <v>225</v>
      </c>
      <c r="B255" s="4" t="s">
        <v>863</v>
      </c>
      <c r="C255" s="4" t="s">
        <v>864</v>
      </c>
      <c r="D255" s="4" t="s">
        <v>796</v>
      </c>
      <c r="E255" s="4" t="s">
        <v>865</v>
      </c>
      <c r="F255" s="4" t="s">
        <v>418</v>
      </c>
      <c r="G255" s="111" t="s">
        <v>419</v>
      </c>
      <c r="H255" s="111" t="s">
        <v>804</v>
      </c>
      <c r="I255" s="4">
        <v>70131706</v>
      </c>
      <c r="J255" s="4" t="s">
        <v>185</v>
      </c>
      <c r="K255" s="5">
        <v>42095</v>
      </c>
      <c r="L255" s="4">
        <v>6</v>
      </c>
      <c r="M255" s="4" t="s">
        <v>818</v>
      </c>
      <c r="N255" s="4" t="s">
        <v>807</v>
      </c>
      <c r="O255" s="10">
        <v>63665964</v>
      </c>
      <c r="P255" s="130">
        <f t="shared" si="6"/>
        <v>63665964</v>
      </c>
      <c r="Q255" s="4" t="s">
        <v>31</v>
      </c>
      <c r="R255" s="4" t="s">
        <v>31</v>
      </c>
      <c r="S255" s="4" t="s">
        <v>2780</v>
      </c>
      <c r="T255" s="10">
        <f t="shared" si="7"/>
        <v>5305497</v>
      </c>
      <c r="U255" s="4" t="s">
        <v>186</v>
      </c>
      <c r="V255" s="4"/>
    </row>
    <row r="256" spans="1:22" s="41" customFormat="1" ht="75" customHeight="1" x14ac:dyDescent="0.25">
      <c r="A256" s="4">
        <v>226</v>
      </c>
      <c r="B256" s="4" t="s">
        <v>863</v>
      </c>
      <c r="C256" s="4" t="s">
        <v>864</v>
      </c>
      <c r="D256" s="129" t="s">
        <v>813</v>
      </c>
      <c r="E256" s="4" t="s">
        <v>866</v>
      </c>
      <c r="F256" s="4" t="s">
        <v>412</v>
      </c>
      <c r="G256" s="111" t="s">
        <v>857</v>
      </c>
      <c r="H256" s="111" t="s">
        <v>858</v>
      </c>
      <c r="I256" s="4">
        <v>70131706</v>
      </c>
      <c r="J256" s="111" t="s">
        <v>1039</v>
      </c>
      <c r="K256" s="5">
        <v>42309</v>
      </c>
      <c r="L256" s="4">
        <v>1</v>
      </c>
      <c r="M256" s="4" t="s">
        <v>31</v>
      </c>
      <c r="N256" s="4" t="s">
        <v>30</v>
      </c>
      <c r="O256" s="10">
        <v>0</v>
      </c>
      <c r="P256" s="130">
        <f t="shared" si="6"/>
        <v>0</v>
      </c>
      <c r="Q256" s="4" t="s">
        <v>31</v>
      </c>
      <c r="R256" s="4" t="s">
        <v>31</v>
      </c>
      <c r="S256" s="4" t="s">
        <v>2780</v>
      </c>
      <c r="T256" s="10">
        <f t="shared" si="7"/>
        <v>0</v>
      </c>
      <c r="U256" s="4" t="s">
        <v>186</v>
      </c>
      <c r="V256" s="4"/>
    </row>
    <row r="257" spans="1:22" s="41" customFormat="1" ht="75" customHeight="1" x14ac:dyDescent="0.25">
      <c r="A257" s="4">
        <v>227</v>
      </c>
      <c r="B257" s="4" t="s">
        <v>863</v>
      </c>
      <c r="C257" s="4" t="s">
        <v>864</v>
      </c>
      <c r="D257" s="129" t="s">
        <v>813</v>
      </c>
      <c r="E257" s="4" t="s">
        <v>866</v>
      </c>
      <c r="F257" s="4" t="s">
        <v>434</v>
      </c>
      <c r="G257" s="111" t="s">
        <v>798</v>
      </c>
      <c r="H257" s="111" t="s">
        <v>799</v>
      </c>
      <c r="I257" s="4">
        <v>70131706</v>
      </c>
      <c r="J257" s="111" t="s">
        <v>1037</v>
      </c>
      <c r="K257" s="5">
        <v>42309</v>
      </c>
      <c r="L257" s="4">
        <v>1</v>
      </c>
      <c r="M257" s="4" t="s">
        <v>31</v>
      </c>
      <c r="N257" s="4" t="s">
        <v>30</v>
      </c>
      <c r="O257" s="132">
        <v>4700</v>
      </c>
      <c r="P257" s="130">
        <f t="shared" si="6"/>
        <v>4700</v>
      </c>
      <c r="Q257" s="4" t="s">
        <v>31</v>
      </c>
      <c r="R257" s="4" t="s">
        <v>31</v>
      </c>
      <c r="S257" s="4" t="s">
        <v>2780</v>
      </c>
      <c r="T257" s="10">
        <f t="shared" si="7"/>
        <v>391.66666666666669</v>
      </c>
      <c r="U257" s="4" t="s">
        <v>186</v>
      </c>
      <c r="V257" s="4"/>
    </row>
    <row r="258" spans="1:22" s="41" customFormat="1" ht="75" customHeight="1" x14ac:dyDescent="0.25">
      <c r="A258" s="4">
        <v>228</v>
      </c>
      <c r="B258" s="4" t="s">
        <v>794</v>
      </c>
      <c r="C258" s="4" t="s">
        <v>795</v>
      </c>
      <c r="D258" s="4" t="s">
        <v>796</v>
      </c>
      <c r="E258" s="4" t="s">
        <v>803</v>
      </c>
      <c r="F258" s="4" t="s">
        <v>418</v>
      </c>
      <c r="G258" s="4" t="s">
        <v>419</v>
      </c>
      <c r="H258" s="4" t="s">
        <v>804</v>
      </c>
      <c r="I258" s="4">
        <v>70131706</v>
      </c>
      <c r="J258" s="111" t="s">
        <v>1040</v>
      </c>
      <c r="K258" s="5">
        <v>42309</v>
      </c>
      <c r="L258" s="4">
        <v>4</v>
      </c>
      <c r="M258" s="4" t="s">
        <v>818</v>
      </c>
      <c r="N258" s="4" t="s">
        <v>807</v>
      </c>
      <c r="O258" s="10"/>
      <c r="P258" s="130">
        <f t="shared" si="6"/>
        <v>0</v>
      </c>
      <c r="Q258" s="4" t="s">
        <v>31</v>
      </c>
      <c r="R258" s="4" t="s">
        <v>31</v>
      </c>
      <c r="S258" s="4" t="s">
        <v>2780</v>
      </c>
      <c r="T258" s="10">
        <f t="shared" si="7"/>
        <v>0</v>
      </c>
      <c r="U258" s="4" t="s">
        <v>186</v>
      </c>
      <c r="V258" s="4"/>
    </row>
    <row r="259" spans="1:22" s="41" customFormat="1" ht="75" customHeight="1" x14ac:dyDescent="0.25">
      <c r="A259" s="4">
        <v>229</v>
      </c>
      <c r="B259" s="4" t="s">
        <v>863</v>
      </c>
      <c r="C259" s="4" t="s">
        <v>864</v>
      </c>
      <c r="D259" s="129" t="s">
        <v>813</v>
      </c>
      <c r="E259" s="4" t="s">
        <v>867</v>
      </c>
      <c r="F259" s="4" t="s">
        <v>412</v>
      </c>
      <c r="G259" s="111" t="s">
        <v>857</v>
      </c>
      <c r="H259" s="111" t="s">
        <v>858</v>
      </c>
      <c r="I259" s="4">
        <v>70131706</v>
      </c>
      <c r="J259" s="111" t="s">
        <v>1039</v>
      </c>
      <c r="K259" s="5">
        <v>42309</v>
      </c>
      <c r="L259" s="4">
        <v>1</v>
      </c>
      <c r="M259" s="4" t="s">
        <v>31</v>
      </c>
      <c r="N259" s="4" t="s">
        <v>30</v>
      </c>
      <c r="O259" s="10">
        <v>0</v>
      </c>
      <c r="P259" s="130">
        <f t="shared" ref="P259:P322" si="8">O259</f>
        <v>0</v>
      </c>
      <c r="Q259" s="4" t="s">
        <v>31</v>
      </c>
      <c r="R259" s="4" t="s">
        <v>31</v>
      </c>
      <c r="S259" s="4" t="s">
        <v>2780</v>
      </c>
      <c r="T259" s="10">
        <f t="shared" ref="T259:T322" si="9">P259/12</f>
        <v>0</v>
      </c>
      <c r="U259" s="4" t="s">
        <v>186</v>
      </c>
      <c r="V259" s="4"/>
    </row>
    <row r="260" spans="1:22" s="41" customFormat="1" ht="75" customHeight="1" x14ac:dyDescent="0.25">
      <c r="A260" s="4">
        <v>230</v>
      </c>
      <c r="B260" s="4" t="s">
        <v>863</v>
      </c>
      <c r="C260" s="4" t="s">
        <v>864</v>
      </c>
      <c r="D260" s="129" t="s">
        <v>998</v>
      </c>
      <c r="E260" s="4" t="s">
        <v>999</v>
      </c>
      <c r="F260" s="4" t="s">
        <v>412</v>
      </c>
      <c r="G260" s="111" t="s">
        <v>305</v>
      </c>
      <c r="H260" s="111" t="s">
        <v>877</v>
      </c>
      <c r="I260" s="4">
        <v>70131706</v>
      </c>
      <c r="J260" s="111" t="s">
        <v>1037</v>
      </c>
      <c r="K260" s="5">
        <v>42309</v>
      </c>
      <c r="L260" s="4">
        <v>1</v>
      </c>
      <c r="M260" s="4" t="s">
        <v>31</v>
      </c>
      <c r="N260" s="4" t="s">
        <v>30</v>
      </c>
      <c r="O260" s="10"/>
      <c r="P260" s="130">
        <f t="shared" si="8"/>
        <v>0</v>
      </c>
      <c r="Q260" s="4" t="s">
        <v>31</v>
      </c>
      <c r="R260" s="4" t="s">
        <v>31</v>
      </c>
      <c r="S260" s="4" t="s">
        <v>2780</v>
      </c>
      <c r="T260" s="10">
        <f t="shared" si="9"/>
        <v>0</v>
      </c>
      <c r="U260" s="4" t="s">
        <v>186</v>
      </c>
      <c r="V260" s="4"/>
    </row>
    <row r="261" spans="1:22" s="41" customFormat="1" ht="75" customHeight="1" x14ac:dyDescent="0.25">
      <c r="A261" s="4">
        <v>231</v>
      </c>
      <c r="B261" s="4" t="s">
        <v>863</v>
      </c>
      <c r="C261" s="4" t="s">
        <v>864</v>
      </c>
      <c r="D261" s="4" t="s">
        <v>813</v>
      </c>
      <c r="E261" s="4" t="s">
        <v>904</v>
      </c>
      <c r="F261" s="4" t="s">
        <v>412</v>
      </c>
      <c r="G261" s="111" t="s">
        <v>305</v>
      </c>
      <c r="H261" s="111" t="s">
        <v>877</v>
      </c>
      <c r="I261" s="4">
        <v>70131706</v>
      </c>
      <c r="J261" s="111" t="s">
        <v>1039</v>
      </c>
      <c r="K261" s="5">
        <v>42309</v>
      </c>
      <c r="L261" s="4">
        <v>1</v>
      </c>
      <c r="M261" s="4" t="s">
        <v>31</v>
      </c>
      <c r="N261" s="4" t="s">
        <v>30</v>
      </c>
      <c r="O261" s="10">
        <v>0</v>
      </c>
      <c r="P261" s="130">
        <f t="shared" si="8"/>
        <v>0</v>
      </c>
      <c r="Q261" s="4" t="s">
        <v>31</v>
      </c>
      <c r="R261" s="4" t="s">
        <v>31</v>
      </c>
      <c r="S261" s="4" t="s">
        <v>2780</v>
      </c>
      <c r="T261" s="10">
        <f t="shared" si="9"/>
        <v>0</v>
      </c>
      <c r="U261" s="4" t="s">
        <v>186</v>
      </c>
      <c r="V261" s="4"/>
    </row>
    <row r="262" spans="1:22" s="41" customFormat="1" ht="75" customHeight="1" x14ac:dyDescent="0.25">
      <c r="A262" s="4">
        <v>232</v>
      </c>
      <c r="B262" s="4" t="s">
        <v>863</v>
      </c>
      <c r="C262" s="4" t="s">
        <v>864</v>
      </c>
      <c r="D262" s="129" t="s">
        <v>813</v>
      </c>
      <c r="E262" s="4" t="s">
        <v>867</v>
      </c>
      <c r="F262" s="4" t="s">
        <v>434</v>
      </c>
      <c r="G262" s="111" t="s">
        <v>798</v>
      </c>
      <c r="H262" s="111" t="s">
        <v>799</v>
      </c>
      <c r="I262" s="4">
        <v>70131706</v>
      </c>
      <c r="J262" s="111" t="s">
        <v>1037</v>
      </c>
      <c r="K262" s="5">
        <v>42309</v>
      </c>
      <c r="L262" s="4">
        <v>1</v>
      </c>
      <c r="M262" s="4" t="s">
        <v>31</v>
      </c>
      <c r="N262" s="4" t="s">
        <v>30</v>
      </c>
      <c r="O262" s="132"/>
      <c r="P262" s="130">
        <f t="shared" si="8"/>
        <v>0</v>
      </c>
      <c r="Q262" s="4" t="s">
        <v>31</v>
      </c>
      <c r="R262" s="4" t="s">
        <v>31</v>
      </c>
      <c r="S262" s="4" t="s">
        <v>2780</v>
      </c>
      <c r="T262" s="10">
        <f t="shared" si="9"/>
        <v>0</v>
      </c>
      <c r="U262" s="4" t="s">
        <v>186</v>
      </c>
      <c r="V262" s="4"/>
    </row>
    <row r="263" spans="1:22" s="41" customFormat="1" ht="75" customHeight="1" x14ac:dyDescent="0.25">
      <c r="A263" s="4">
        <v>233</v>
      </c>
      <c r="B263" s="4" t="s">
        <v>863</v>
      </c>
      <c r="C263" s="4" t="s">
        <v>864</v>
      </c>
      <c r="D263" s="4" t="s">
        <v>796</v>
      </c>
      <c r="E263" s="4" t="s">
        <v>865</v>
      </c>
      <c r="F263" s="4" t="s">
        <v>412</v>
      </c>
      <c r="G263" s="111" t="s">
        <v>305</v>
      </c>
      <c r="H263" s="111" t="s">
        <v>877</v>
      </c>
      <c r="I263" s="4">
        <v>70131706</v>
      </c>
      <c r="J263" s="4" t="s">
        <v>1041</v>
      </c>
      <c r="K263" s="5">
        <v>42156</v>
      </c>
      <c r="L263" s="4">
        <v>1.5</v>
      </c>
      <c r="M263" s="4" t="s">
        <v>74</v>
      </c>
      <c r="N263" s="4" t="s">
        <v>30</v>
      </c>
      <c r="O263" s="10">
        <v>6224560</v>
      </c>
      <c r="P263" s="130">
        <f t="shared" si="8"/>
        <v>6224560</v>
      </c>
      <c r="Q263" s="4" t="s">
        <v>31</v>
      </c>
      <c r="R263" s="4" t="s">
        <v>31</v>
      </c>
      <c r="S263" s="4" t="s">
        <v>2780</v>
      </c>
      <c r="T263" s="10">
        <f t="shared" si="9"/>
        <v>518713.33333333331</v>
      </c>
      <c r="U263" s="4" t="s">
        <v>411</v>
      </c>
      <c r="V263" s="4">
        <v>1363</v>
      </c>
    </row>
    <row r="264" spans="1:22" s="41" customFormat="1" ht="75" customHeight="1" x14ac:dyDescent="0.25">
      <c r="A264" s="4">
        <v>352</v>
      </c>
      <c r="B264" s="4" t="s">
        <v>868</v>
      </c>
      <c r="C264" s="4" t="s">
        <v>869</v>
      </c>
      <c r="D264" s="4" t="s">
        <v>861</v>
      </c>
      <c r="E264" s="4" t="s">
        <v>870</v>
      </c>
      <c r="F264" s="4" t="s">
        <v>418</v>
      </c>
      <c r="G264" s="111" t="s">
        <v>419</v>
      </c>
      <c r="H264" s="111" t="s">
        <v>804</v>
      </c>
      <c r="I264" s="4">
        <v>70131706</v>
      </c>
      <c r="J264" s="111" t="s">
        <v>916</v>
      </c>
      <c r="K264" s="5">
        <v>42095</v>
      </c>
      <c r="L264" s="4">
        <v>3</v>
      </c>
      <c r="M264" s="4" t="s">
        <v>591</v>
      </c>
      <c r="N264" s="4" t="s">
        <v>807</v>
      </c>
      <c r="O264" s="10">
        <v>65828523</v>
      </c>
      <c r="P264" s="130">
        <f t="shared" si="8"/>
        <v>65828523</v>
      </c>
      <c r="Q264" s="4" t="s">
        <v>31</v>
      </c>
      <c r="R264" s="4" t="s">
        <v>31</v>
      </c>
      <c r="S264" s="4" t="s">
        <v>2780</v>
      </c>
      <c r="T264" s="10">
        <f t="shared" si="9"/>
        <v>5485710.25</v>
      </c>
      <c r="U264" s="4" t="s">
        <v>186</v>
      </c>
      <c r="V264" s="4"/>
    </row>
    <row r="265" spans="1:22" s="41" customFormat="1" ht="75" customHeight="1" x14ac:dyDescent="0.25">
      <c r="A265" s="4">
        <v>234</v>
      </c>
      <c r="B265" s="4" t="s">
        <v>868</v>
      </c>
      <c r="C265" s="4" t="s">
        <v>869</v>
      </c>
      <c r="D265" s="4" t="s">
        <v>861</v>
      </c>
      <c r="E265" s="4" t="s">
        <v>870</v>
      </c>
      <c r="F265" s="4" t="s">
        <v>418</v>
      </c>
      <c r="G265" s="111" t="s">
        <v>419</v>
      </c>
      <c r="H265" s="111" t="s">
        <v>804</v>
      </c>
      <c r="I265" s="4">
        <v>70131706</v>
      </c>
      <c r="J265" s="111" t="s">
        <v>1042</v>
      </c>
      <c r="K265" s="5">
        <v>42095</v>
      </c>
      <c r="L265" s="4">
        <v>5</v>
      </c>
      <c r="M265" s="4" t="s">
        <v>31</v>
      </c>
      <c r="N265" s="4" t="s">
        <v>807</v>
      </c>
      <c r="O265" s="10">
        <v>400000000</v>
      </c>
      <c r="P265" s="130">
        <f t="shared" si="8"/>
        <v>400000000</v>
      </c>
      <c r="Q265" s="4" t="s">
        <v>31</v>
      </c>
      <c r="R265" s="4" t="s">
        <v>31</v>
      </c>
      <c r="S265" s="4" t="s">
        <v>2780</v>
      </c>
      <c r="T265" s="10">
        <f t="shared" si="9"/>
        <v>33333333.333333332</v>
      </c>
      <c r="U265" s="4" t="s">
        <v>411</v>
      </c>
      <c r="V265" s="4">
        <v>1151</v>
      </c>
    </row>
    <row r="266" spans="1:22" s="41" customFormat="1" ht="75" customHeight="1" x14ac:dyDescent="0.25">
      <c r="A266" s="4">
        <v>234</v>
      </c>
      <c r="B266" s="4" t="s">
        <v>794</v>
      </c>
      <c r="C266" s="4" t="s">
        <v>860</v>
      </c>
      <c r="D266" s="4" t="s">
        <v>861</v>
      </c>
      <c r="E266" s="129" t="s">
        <v>862</v>
      </c>
      <c r="F266" s="4" t="s">
        <v>418</v>
      </c>
      <c r="G266" s="4" t="s">
        <v>419</v>
      </c>
      <c r="H266" s="4" t="s">
        <v>804</v>
      </c>
      <c r="I266" s="4">
        <v>70131706</v>
      </c>
      <c r="J266" s="111" t="s">
        <v>1042</v>
      </c>
      <c r="K266" s="5">
        <v>42095</v>
      </c>
      <c r="L266" s="4">
        <v>5</v>
      </c>
      <c r="M266" s="4" t="s">
        <v>892</v>
      </c>
      <c r="N266" s="4" t="s">
        <v>30</v>
      </c>
      <c r="O266" s="10">
        <v>98762394</v>
      </c>
      <c r="P266" s="130">
        <f t="shared" si="8"/>
        <v>98762394</v>
      </c>
      <c r="Q266" s="4" t="s">
        <v>31</v>
      </c>
      <c r="R266" s="4" t="s">
        <v>31</v>
      </c>
      <c r="S266" s="4" t="s">
        <v>2780</v>
      </c>
      <c r="T266" s="10">
        <f t="shared" si="9"/>
        <v>8230199.5</v>
      </c>
      <c r="U266" s="4" t="s">
        <v>411</v>
      </c>
      <c r="V266" s="4">
        <v>1151</v>
      </c>
    </row>
    <row r="267" spans="1:22" s="41" customFormat="1" ht="75" customHeight="1" x14ac:dyDescent="0.25">
      <c r="A267" s="4">
        <v>235</v>
      </c>
      <c r="B267" s="4" t="s">
        <v>794</v>
      </c>
      <c r="C267" s="4" t="s">
        <v>795</v>
      </c>
      <c r="D267" s="4" t="s">
        <v>796</v>
      </c>
      <c r="E267" s="4" t="s">
        <v>803</v>
      </c>
      <c r="F267" s="4" t="s">
        <v>418</v>
      </c>
      <c r="G267" s="4" t="s">
        <v>419</v>
      </c>
      <c r="H267" s="4" t="s">
        <v>804</v>
      </c>
      <c r="I267" s="4">
        <v>70131706</v>
      </c>
      <c r="J267" s="111" t="s">
        <v>1031</v>
      </c>
      <c r="K267" s="5">
        <v>42309</v>
      </c>
      <c r="L267" s="4">
        <v>1</v>
      </c>
      <c r="M267" s="4" t="s">
        <v>31</v>
      </c>
      <c r="N267" s="4" t="s">
        <v>30</v>
      </c>
      <c r="O267" s="10">
        <v>0</v>
      </c>
      <c r="P267" s="130">
        <f t="shared" si="8"/>
        <v>0</v>
      </c>
      <c r="Q267" s="4" t="s">
        <v>31</v>
      </c>
      <c r="R267" s="4" t="s">
        <v>31</v>
      </c>
      <c r="S267" s="4" t="s">
        <v>2780</v>
      </c>
      <c r="T267" s="10">
        <f t="shared" si="9"/>
        <v>0</v>
      </c>
      <c r="U267" s="4" t="s">
        <v>186</v>
      </c>
      <c r="V267" s="4"/>
    </row>
    <row r="268" spans="1:22" s="41" customFormat="1" ht="75" customHeight="1" x14ac:dyDescent="0.25">
      <c r="A268" s="4">
        <v>236</v>
      </c>
      <c r="B268" s="4" t="s">
        <v>794</v>
      </c>
      <c r="C268" s="4" t="s">
        <v>795</v>
      </c>
      <c r="D268" s="4" t="s">
        <v>796</v>
      </c>
      <c r="E268" s="4" t="s">
        <v>803</v>
      </c>
      <c r="F268" s="4" t="s">
        <v>418</v>
      </c>
      <c r="G268" s="4" t="s">
        <v>419</v>
      </c>
      <c r="H268" s="4" t="s">
        <v>804</v>
      </c>
      <c r="I268" s="4">
        <v>70131706</v>
      </c>
      <c r="J268" s="111" t="s">
        <v>1031</v>
      </c>
      <c r="K268" s="5">
        <v>42309</v>
      </c>
      <c r="L268" s="4">
        <v>1</v>
      </c>
      <c r="M268" s="4" t="s">
        <v>31</v>
      </c>
      <c r="N268" s="4" t="s">
        <v>807</v>
      </c>
      <c r="O268" s="10">
        <v>513959</v>
      </c>
      <c r="P268" s="130">
        <f t="shared" si="8"/>
        <v>513959</v>
      </c>
      <c r="Q268" s="4" t="s">
        <v>31</v>
      </c>
      <c r="R268" s="4" t="s">
        <v>31</v>
      </c>
      <c r="S268" s="4" t="s">
        <v>2780</v>
      </c>
      <c r="T268" s="10">
        <f t="shared" si="9"/>
        <v>42829.916666666664</v>
      </c>
      <c r="U268" s="4" t="s">
        <v>186</v>
      </c>
      <c r="V268" s="4"/>
    </row>
    <row r="269" spans="1:22" s="41" customFormat="1" ht="75" customHeight="1" x14ac:dyDescent="0.25">
      <c r="A269" s="4">
        <v>237</v>
      </c>
      <c r="B269" s="4" t="s">
        <v>863</v>
      </c>
      <c r="C269" s="4" t="s">
        <v>864</v>
      </c>
      <c r="D269" s="4" t="s">
        <v>796</v>
      </c>
      <c r="E269" s="4" t="s">
        <v>865</v>
      </c>
      <c r="F269" s="4" t="s">
        <v>434</v>
      </c>
      <c r="G269" s="111" t="s">
        <v>798</v>
      </c>
      <c r="H269" s="111" t="s">
        <v>799</v>
      </c>
      <c r="I269" s="4">
        <v>70131706</v>
      </c>
      <c r="J269" s="111" t="s">
        <v>185</v>
      </c>
      <c r="K269" s="5">
        <v>42309</v>
      </c>
      <c r="L269" s="4">
        <v>1</v>
      </c>
      <c r="M269" s="4" t="s">
        <v>31</v>
      </c>
      <c r="N269" s="4" t="s">
        <v>30</v>
      </c>
      <c r="O269" s="132">
        <v>50469</v>
      </c>
      <c r="P269" s="130">
        <f t="shared" si="8"/>
        <v>50469</v>
      </c>
      <c r="Q269" s="4" t="s">
        <v>31</v>
      </c>
      <c r="R269" s="4" t="s">
        <v>31</v>
      </c>
      <c r="S269" s="4" t="s">
        <v>2780</v>
      </c>
      <c r="T269" s="10">
        <f t="shared" si="9"/>
        <v>4205.75</v>
      </c>
      <c r="U269" s="4" t="s">
        <v>186</v>
      </c>
      <c r="V269" s="4"/>
    </row>
    <row r="270" spans="1:22" s="41" customFormat="1" ht="75" customHeight="1" x14ac:dyDescent="0.25">
      <c r="A270" s="4">
        <v>238</v>
      </c>
      <c r="B270" s="4" t="s">
        <v>811</v>
      </c>
      <c r="C270" s="4" t="s">
        <v>921</v>
      </c>
      <c r="D270" s="129" t="s">
        <v>813</v>
      </c>
      <c r="E270" s="129" t="s">
        <v>922</v>
      </c>
      <c r="F270" s="4" t="s">
        <v>434</v>
      </c>
      <c r="G270" s="111" t="s">
        <v>798</v>
      </c>
      <c r="H270" s="111" t="s">
        <v>799</v>
      </c>
      <c r="I270" s="4">
        <v>70131706</v>
      </c>
      <c r="J270" s="111" t="s">
        <v>1037</v>
      </c>
      <c r="K270" s="5">
        <v>42309</v>
      </c>
      <c r="L270" s="4">
        <v>1</v>
      </c>
      <c r="M270" s="4" t="s">
        <v>31</v>
      </c>
      <c r="N270" s="4" t="s">
        <v>30</v>
      </c>
      <c r="O270" s="10"/>
      <c r="P270" s="130">
        <f t="shared" si="8"/>
        <v>0</v>
      </c>
      <c r="Q270" s="4" t="s">
        <v>31</v>
      </c>
      <c r="R270" s="4" t="s">
        <v>31</v>
      </c>
      <c r="S270" s="4" t="s">
        <v>2780</v>
      </c>
      <c r="T270" s="10">
        <f t="shared" si="9"/>
        <v>0</v>
      </c>
      <c r="U270" s="4" t="s">
        <v>186</v>
      </c>
      <c r="V270" s="4"/>
    </row>
    <row r="271" spans="1:22" s="41" customFormat="1" ht="75" customHeight="1" x14ac:dyDescent="0.25">
      <c r="A271" s="4">
        <v>239</v>
      </c>
      <c r="B271" s="4" t="s">
        <v>794</v>
      </c>
      <c r="C271" s="4" t="s">
        <v>795</v>
      </c>
      <c r="D271" s="4" t="s">
        <v>796</v>
      </c>
      <c r="E271" s="4" t="s">
        <v>803</v>
      </c>
      <c r="F271" s="4" t="s">
        <v>418</v>
      </c>
      <c r="G271" s="4" t="s">
        <v>419</v>
      </c>
      <c r="H271" s="4" t="s">
        <v>804</v>
      </c>
      <c r="I271" s="4">
        <v>70131706</v>
      </c>
      <c r="J271" s="111" t="s">
        <v>1043</v>
      </c>
      <c r="K271" s="5">
        <v>42186</v>
      </c>
      <c r="L271" s="4">
        <v>5</v>
      </c>
      <c r="M271" s="4" t="s">
        <v>591</v>
      </c>
      <c r="N271" s="4" t="s">
        <v>807</v>
      </c>
      <c r="O271" s="10">
        <v>42596631</v>
      </c>
      <c r="P271" s="130">
        <f t="shared" si="8"/>
        <v>42596631</v>
      </c>
      <c r="Q271" s="4" t="s">
        <v>31</v>
      </c>
      <c r="R271" s="4" t="s">
        <v>31</v>
      </c>
      <c r="S271" s="4" t="s">
        <v>2780</v>
      </c>
      <c r="T271" s="10">
        <f t="shared" si="9"/>
        <v>3549719.25</v>
      </c>
      <c r="U271" s="4" t="s">
        <v>186</v>
      </c>
      <c r="V271" s="4"/>
    </row>
    <row r="272" spans="1:22" s="41" customFormat="1" ht="75" customHeight="1" x14ac:dyDescent="0.25">
      <c r="A272" s="4">
        <v>240</v>
      </c>
      <c r="B272" s="4" t="s">
        <v>794</v>
      </c>
      <c r="C272" s="4" t="s">
        <v>795</v>
      </c>
      <c r="D272" s="4" t="s">
        <v>796</v>
      </c>
      <c r="E272" s="4" t="s">
        <v>803</v>
      </c>
      <c r="F272" s="4" t="s">
        <v>418</v>
      </c>
      <c r="G272" s="4" t="s">
        <v>419</v>
      </c>
      <c r="H272" s="4" t="s">
        <v>804</v>
      </c>
      <c r="I272" s="4">
        <v>70131706</v>
      </c>
      <c r="J272" s="111" t="s">
        <v>185</v>
      </c>
      <c r="K272" s="5">
        <v>42309</v>
      </c>
      <c r="L272" s="4">
        <v>1</v>
      </c>
      <c r="M272" s="4" t="s">
        <v>31</v>
      </c>
      <c r="N272" s="4" t="s">
        <v>807</v>
      </c>
      <c r="O272" s="10">
        <v>15000000</v>
      </c>
      <c r="P272" s="130">
        <f t="shared" si="8"/>
        <v>15000000</v>
      </c>
      <c r="Q272" s="4" t="s">
        <v>31</v>
      </c>
      <c r="R272" s="4" t="s">
        <v>31</v>
      </c>
      <c r="S272" s="4" t="s">
        <v>2780</v>
      </c>
      <c r="T272" s="10">
        <f t="shared" si="9"/>
        <v>1250000</v>
      </c>
      <c r="U272" s="4" t="s">
        <v>186</v>
      </c>
      <c r="V272" s="4"/>
    </row>
    <row r="273" spans="1:22" s="41" customFormat="1" ht="75" customHeight="1" x14ac:dyDescent="0.25">
      <c r="A273" s="4">
        <v>241</v>
      </c>
      <c r="B273" s="4" t="s">
        <v>794</v>
      </c>
      <c r="C273" s="4" t="s">
        <v>795</v>
      </c>
      <c r="D273" s="4" t="s">
        <v>796</v>
      </c>
      <c r="E273" s="4" t="s">
        <v>803</v>
      </c>
      <c r="F273" s="4" t="s">
        <v>418</v>
      </c>
      <c r="G273" s="4" t="s">
        <v>419</v>
      </c>
      <c r="H273" s="4" t="s">
        <v>804</v>
      </c>
      <c r="I273" s="4">
        <v>70131706</v>
      </c>
      <c r="J273" s="111" t="s">
        <v>1044</v>
      </c>
      <c r="K273" s="5">
        <v>42186</v>
      </c>
      <c r="L273" s="4">
        <v>5</v>
      </c>
      <c r="M273" s="4" t="s">
        <v>818</v>
      </c>
      <c r="N273" s="4" t="s">
        <v>807</v>
      </c>
      <c r="O273" s="133">
        <v>45538</v>
      </c>
      <c r="P273" s="130">
        <f t="shared" si="8"/>
        <v>45538</v>
      </c>
      <c r="Q273" s="4" t="s">
        <v>31</v>
      </c>
      <c r="R273" s="4" t="s">
        <v>31</v>
      </c>
      <c r="S273" s="4" t="s">
        <v>2780</v>
      </c>
      <c r="T273" s="10">
        <f t="shared" si="9"/>
        <v>3794.8333333333335</v>
      </c>
      <c r="U273" s="4" t="s">
        <v>186</v>
      </c>
      <c r="V273" s="4"/>
    </row>
    <row r="274" spans="1:22" s="41" customFormat="1" ht="75" customHeight="1" x14ac:dyDescent="0.25">
      <c r="A274" s="4">
        <v>241</v>
      </c>
      <c r="B274" s="4" t="s">
        <v>811</v>
      </c>
      <c r="C274" s="4" t="s">
        <v>812</v>
      </c>
      <c r="D274" s="129" t="s">
        <v>813</v>
      </c>
      <c r="E274" s="129" t="s">
        <v>814</v>
      </c>
      <c r="F274" s="4" t="s">
        <v>418</v>
      </c>
      <c r="G274" s="111" t="s">
        <v>419</v>
      </c>
      <c r="H274" s="111" t="s">
        <v>804</v>
      </c>
      <c r="I274" s="4">
        <v>70131706</v>
      </c>
      <c r="J274" s="111" t="s">
        <v>1031</v>
      </c>
      <c r="K274" s="5">
        <v>42186</v>
      </c>
      <c r="L274" s="4">
        <v>5</v>
      </c>
      <c r="M274" s="4" t="s">
        <v>31</v>
      </c>
      <c r="N274" s="4" t="s">
        <v>30</v>
      </c>
      <c r="O274" s="10"/>
      <c r="P274" s="130">
        <f t="shared" si="8"/>
        <v>0</v>
      </c>
      <c r="Q274" s="4" t="s">
        <v>31</v>
      </c>
      <c r="R274" s="4" t="s">
        <v>31</v>
      </c>
      <c r="S274" s="4" t="s">
        <v>2780</v>
      </c>
      <c r="T274" s="10">
        <f t="shared" si="9"/>
        <v>0</v>
      </c>
      <c r="U274" s="4" t="s">
        <v>186</v>
      </c>
      <c r="V274" s="4"/>
    </row>
    <row r="275" spans="1:22" s="32" customFormat="1" ht="75" customHeight="1" x14ac:dyDescent="0.25">
      <c r="A275" s="4">
        <v>242</v>
      </c>
      <c r="B275" s="4" t="s">
        <v>794</v>
      </c>
      <c r="C275" s="4" t="s">
        <v>823</v>
      </c>
      <c r="D275" s="129" t="s">
        <v>813</v>
      </c>
      <c r="E275" s="129" t="s">
        <v>845</v>
      </c>
      <c r="F275" s="4" t="s">
        <v>412</v>
      </c>
      <c r="G275" s="111" t="s">
        <v>305</v>
      </c>
      <c r="H275" s="111" t="s">
        <v>877</v>
      </c>
      <c r="I275" s="4">
        <v>70131706</v>
      </c>
      <c r="J275" s="111" t="s">
        <v>1045</v>
      </c>
      <c r="K275" s="5">
        <v>42095</v>
      </c>
      <c r="L275" s="4">
        <v>6</v>
      </c>
      <c r="M275" s="4" t="s">
        <v>415</v>
      </c>
      <c r="N275" s="4" t="s">
        <v>30</v>
      </c>
      <c r="O275" s="10">
        <v>11000002</v>
      </c>
      <c r="P275" s="130">
        <f t="shared" si="8"/>
        <v>11000002</v>
      </c>
      <c r="Q275" s="4" t="s">
        <v>31</v>
      </c>
      <c r="R275" s="4" t="s">
        <v>31</v>
      </c>
      <c r="S275" s="4" t="s">
        <v>2780</v>
      </c>
      <c r="T275" s="10">
        <f t="shared" si="9"/>
        <v>916666.83333333337</v>
      </c>
      <c r="U275" s="4" t="s">
        <v>411</v>
      </c>
      <c r="V275" s="4">
        <v>1412</v>
      </c>
    </row>
    <row r="276" spans="1:22" s="41" customFormat="1" ht="75" customHeight="1" x14ac:dyDescent="0.25">
      <c r="A276" s="4">
        <v>243</v>
      </c>
      <c r="B276" s="4" t="s">
        <v>863</v>
      </c>
      <c r="C276" s="4" t="s">
        <v>864</v>
      </c>
      <c r="D276" s="129" t="s">
        <v>813</v>
      </c>
      <c r="E276" s="4" t="s">
        <v>866</v>
      </c>
      <c r="F276" s="4" t="s">
        <v>418</v>
      </c>
      <c r="G276" s="111" t="s">
        <v>419</v>
      </c>
      <c r="H276" s="111" t="s">
        <v>804</v>
      </c>
      <c r="I276" s="4">
        <v>70131706</v>
      </c>
      <c r="J276" s="4" t="s">
        <v>1046</v>
      </c>
      <c r="K276" s="5">
        <v>42095</v>
      </c>
      <c r="L276" s="4">
        <v>7</v>
      </c>
      <c r="M276" s="4" t="s">
        <v>809</v>
      </c>
      <c r="N276" s="4" t="s">
        <v>807</v>
      </c>
      <c r="O276" s="10">
        <v>405462800</v>
      </c>
      <c r="P276" s="130">
        <f t="shared" si="8"/>
        <v>405462800</v>
      </c>
      <c r="Q276" s="4" t="s">
        <v>31</v>
      </c>
      <c r="R276" s="4" t="s">
        <v>31</v>
      </c>
      <c r="S276" s="4" t="s">
        <v>2780</v>
      </c>
      <c r="T276" s="10">
        <f t="shared" si="9"/>
        <v>33788566.666666664</v>
      </c>
      <c r="U276" s="4" t="s">
        <v>411</v>
      </c>
      <c r="V276" s="4">
        <v>1346</v>
      </c>
    </row>
    <row r="277" spans="1:22" s="41" customFormat="1" ht="75" customHeight="1" x14ac:dyDescent="0.25">
      <c r="A277" s="4">
        <v>244</v>
      </c>
      <c r="B277" s="4" t="s">
        <v>863</v>
      </c>
      <c r="C277" s="4" t="s">
        <v>864</v>
      </c>
      <c r="D277" s="129" t="s">
        <v>813</v>
      </c>
      <c r="E277" s="4" t="s">
        <v>866</v>
      </c>
      <c r="F277" s="4" t="s">
        <v>434</v>
      </c>
      <c r="G277" s="111" t="s">
        <v>798</v>
      </c>
      <c r="H277" s="111" t="s">
        <v>799</v>
      </c>
      <c r="I277" s="4">
        <v>70131706</v>
      </c>
      <c r="J277" s="4" t="s">
        <v>1047</v>
      </c>
      <c r="K277" s="5">
        <v>42156</v>
      </c>
      <c r="L277" s="4">
        <v>7</v>
      </c>
      <c r="M277" s="4" t="s">
        <v>238</v>
      </c>
      <c r="N277" s="4" t="s">
        <v>807</v>
      </c>
      <c r="O277" s="10">
        <v>27974800</v>
      </c>
      <c r="P277" s="130">
        <f t="shared" si="8"/>
        <v>27974800</v>
      </c>
      <c r="Q277" s="4" t="s">
        <v>31</v>
      </c>
      <c r="R277" s="4" t="s">
        <v>31</v>
      </c>
      <c r="S277" s="4" t="s">
        <v>2780</v>
      </c>
      <c r="T277" s="10">
        <f t="shared" si="9"/>
        <v>2331233.3333333335</v>
      </c>
      <c r="U277" s="4" t="s">
        <v>411</v>
      </c>
      <c r="V277" s="4">
        <v>1350</v>
      </c>
    </row>
    <row r="278" spans="1:22" s="41" customFormat="1" ht="75" customHeight="1" x14ac:dyDescent="0.25">
      <c r="A278" s="4">
        <v>245</v>
      </c>
      <c r="B278" s="4" t="s">
        <v>863</v>
      </c>
      <c r="C278" s="4" t="s">
        <v>864</v>
      </c>
      <c r="D278" s="129" t="s">
        <v>813</v>
      </c>
      <c r="E278" s="4" t="s">
        <v>866</v>
      </c>
      <c r="F278" s="4" t="s">
        <v>434</v>
      </c>
      <c r="G278" s="111" t="s">
        <v>798</v>
      </c>
      <c r="H278" s="111" t="s">
        <v>799</v>
      </c>
      <c r="I278" s="4">
        <v>70131706</v>
      </c>
      <c r="J278" s="4" t="s">
        <v>1048</v>
      </c>
      <c r="K278" s="5">
        <v>42156</v>
      </c>
      <c r="L278" s="4">
        <v>6</v>
      </c>
      <c r="M278" s="4" t="s">
        <v>238</v>
      </c>
      <c r="N278" s="4" t="s">
        <v>807</v>
      </c>
      <c r="O278" s="10">
        <v>16562400</v>
      </c>
      <c r="P278" s="130">
        <f t="shared" si="8"/>
        <v>16562400</v>
      </c>
      <c r="Q278" s="4" t="s">
        <v>31</v>
      </c>
      <c r="R278" s="4" t="s">
        <v>31</v>
      </c>
      <c r="S278" s="4" t="s">
        <v>2780</v>
      </c>
      <c r="T278" s="10">
        <f t="shared" si="9"/>
        <v>1380200</v>
      </c>
      <c r="U278" s="4" t="s">
        <v>411</v>
      </c>
      <c r="V278" s="4">
        <v>1348</v>
      </c>
    </row>
    <row r="279" spans="1:22" s="32" customFormat="1" ht="75" customHeight="1" x14ac:dyDescent="0.25">
      <c r="A279" s="4">
        <v>246</v>
      </c>
      <c r="B279" s="4" t="s">
        <v>794</v>
      </c>
      <c r="C279" s="4" t="s">
        <v>795</v>
      </c>
      <c r="D279" s="4" t="s">
        <v>796</v>
      </c>
      <c r="E279" s="4" t="s">
        <v>803</v>
      </c>
      <c r="F279" s="4" t="s">
        <v>418</v>
      </c>
      <c r="G279" s="4" t="s">
        <v>419</v>
      </c>
      <c r="H279" s="4" t="s">
        <v>804</v>
      </c>
      <c r="I279" s="4">
        <v>70131706</v>
      </c>
      <c r="J279" s="111" t="s">
        <v>1049</v>
      </c>
      <c r="K279" s="5">
        <v>42186</v>
      </c>
      <c r="L279" s="4">
        <v>5</v>
      </c>
      <c r="M279" s="4" t="s">
        <v>1050</v>
      </c>
      <c r="N279" s="4" t="s">
        <v>807</v>
      </c>
      <c r="O279" s="10">
        <v>2287520</v>
      </c>
      <c r="P279" s="130">
        <f t="shared" si="8"/>
        <v>2287520</v>
      </c>
      <c r="Q279" s="4" t="s">
        <v>31</v>
      </c>
      <c r="R279" s="4" t="s">
        <v>31</v>
      </c>
      <c r="S279" s="4" t="s">
        <v>2780</v>
      </c>
      <c r="T279" s="10">
        <f t="shared" si="9"/>
        <v>190626.66666666666</v>
      </c>
      <c r="U279" s="4" t="s">
        <v>411</v>
      </c>
      <c r="V279" s="4">
        <v>1956</v>
      </c>
    </row>
    <row r="280" spans="1:22" s="32" customFormat="1" ht="75" customHeight="1" x14ac:dyDescent="0.25">
      <c r="A280" s="4">
        <v>247</v>
      </c>
      <c r="B280" s="4" t="s">
        <v>863</v>
      </c>
      <c r="C280" s="4" t="s">
        <v>864</v>
      </c>
      <c r="D280" s="4" t="s">
        <v>796</v>
      </c>
      <c r="E280" s="4" t="s">
        <v>865</v>
      </c>
      <c r="F280" s="4" t="s">
        <v>418</v>
      </c>
      <c r="G280" s="111" t="s">
        <v>419</v>
      </c>
      <c r="H280" s="111" t="s">
        <v>804</v>
      </c>
      <c r="I280" s="4">
        <v>70131706</v>
      </c>
      <c r="J280" s="4" t="s">
        <v>1051</v>
      </c>
      <c r="K280" s="5">
        <v>42095</v>
      </c>
      <c r="L280" s="4">
        <v>6</v>
      </c>
      <c r="M280" s="4" t="s">
        <v>1050</v>
      </c>
      <c r="N280" s="4" t="s">
        <v>30</v>
      </c>
      <c r="O280" s="10">
        <v>20000000</v>
      </c>
      <c r="P280" s="130">
        <f t="shared" si="8"/>
        <v>20000000</v>
      </c>
      <c r="Q280" s="4" t="s">
        <v>31</v>
      </c>
      <c r="R280" s="4" t="s">
        <v>31</v>
      </c>
      <c r="S280" s="4" t="s">
        <v>2780</v>
      </c>
      <c r="T280" s="10">
        <f t="shared" si="9"/>
        <v>1666666.6666666667</v>
      </c>
      <c r="U280" s="4" t="s">
        <v>411</v>
      </c>
      <c r="V280" s="4">
        <v>1294</v>
      </c>
    </row>
    <row r="281" spans="1:22" s="32" customFormat="1" ht="75" customHeight="1" x14ac:dyDescent="0.25">
      <c r="A281" s="4">
        <v>248</v>
      </c>
      <c r="B281" s="4" t="s">
        <v>863</v>
      </c>
      <c r="C281" s="4" t="s">
        <v>864</v>
      </c>
      <c r="D281" s="129" t="s">
        <v>796</v>
      </c>
      <c r="E281" s="4" t="s">
        <v>865</v>
      </c>
      <c r="F281" s="4" t="s">
        <v>412</v>
      </c>
      <c r="G281" s="111" t="s">
        <v>305</v>
      </c>
      <c r="H281" s="111" t="s">
        <v>877</v>
      </c>
      <c r="I281" s="4">
        <v>70131706</v>
      </c>
      <c r="J281" s="4" t="s">
        <v>1039</v>
      </c>
      <c r="K281" s="5">
        <v>42036</v>
      </c>
      <c r="L281" s="4">
        <v>5</v>
      </c>
      <c r="M281" s="4" t="s">
        <v>31</v>
      </c>
      <c r="N281" s="4" t="s">
        <v>30</v>
      </c>
      <c r="O281" s="10"/>
      <c r="P281" s="130">
        <f t="shared" si="8"/>
        <v>0</v>
      </c>
      <c r="Q281" s="4" t="s">
        <v>31</v>
      </c>
      <c r="R281" s="4" t="s">
        <v>31</v>
      </c>
      <c r="S281" s="4" t="s">
        <v>2780</v>
      </c>
      <c r="T281" s="10">
        <f t="shared" si="9"/>
        <v>0</v>
      </c>
      <c r="U281" s="4" t="s">
        <v>186</v>
      </c>
      <c r="V281" s="4"/>
    </row>
    <row r="282" spans="1:22" s="32" customFormat="1" ht="75" customHeight="1" x14ac:dyDescent="0.25">
      <c r="A282" s="4">
        <v>249</v>
      </c>
      <c r="B282" s="4" t="s">
        <v>794</v>
      </c>
      <c r="C282" s="4" t="s">
        <v>823</v>
      </c>
      <c r="D282" s="129" t="s">
        <v>813</v>
      </c>
      <c r="E282" s="129" t="s">
        <v>888</v>
      </c>
      <c r="F282" s="4" t="s">
        <v>418</v>
      </c>
      <c r="G282" s="4" t="s">
        <v>419</v>
      </c>
      <c r="H282" s="4" t="s">
        <v>804</v>
      </c>
      <c r="I282" s="4">
        <v>70131706</v>
      </c>
      <c r="J282" s="111" t="s">
        <v>185</v>
      </c>
      <c r="K282" s="5">
        <v>42005</v>
      </c>
      <c r="L282" s="4">
        <v>12</v>
      </c>
      <c r="M282" s="4" t="s">
        <v>238</v>
      </c>
      <c r="N282" s="4" t="s">
        <v>30</v>
      </c>
      <c r="O282" s="130">
        <v>9231543</v>
      </c>
      <c r="P282" s="130">
        <f t="shared" si="8"/>
        <v>9231543</v>
      </c>
      <c r="Q282" s="4" t="s">
        <v>31</v>
      </c>
      <c r="R282" s="4" t="s">
        <v>31</v>
      </c>
      <c r="S282" s="4" t="s">
        <v>2780</v>
      </c>
      <c r="T282" s="10">
        <f t="shared" si="9"/>
        <v>769295.25</v>
      </c>
      <c r="U282" s="4" t="s">
        <v>186</v>
      </c>
      <c r="V282" s="4"/>
    </row>
    <row r="283" spans="1:22" s="32" customFormat="1" ht="75" customHeight="1" x14ac:dyDescent="0.25">
      <c r="A283" s="4">
        <v>250</v>
      </c>
      <c r="B283" s="4" t="s">
        <v>811</v>
      </c>
      <c r="C283" s="4" t="s">
        <v>921</v>
      </c>
      <c r="D283" s="129" t="s">
        <v>813</v>
      </c>
      <c r="E283" s="129" t="s">
        <v>922</v>
      </c>
      <c r="F283" s="4" t="s">
        <v>412</v>
      </c>
      <c r="G283" s="111" t="s">
        <v>305</v>
      </c>
      <c r="H283" s="111" t="s">
        <v>877</v>
      </c>
      <c r="I283" s="4">
        <v>70131706</v>
      </c>
      <c r="J283" s="111" t="s">
        <v>1052</v>
      </c>
      <c r="K283" s="5">
        <v>42186</v>
      </c>
      <c r="L283" s="4">
        <v>5</v>
      </c>
      <c r="M283" s="4" t="s">
        <v>415</v>
      </c>
      <c r="N283" s="4" t="s">
        <v>807</v>
      </c>
      <c r="O283" s="10">
        <v>14977420</v>
      </c>
      <c r="P283" s="130">
        <f t="shared" si="8"/>
        <v>14977420</v>
      </c>
      <c r="Q283" s="4" t="s">
        <v>31</v>
      </c>
      <c r="R283" s="4" t="s">
        <v>31</v>
      </c>
      <c r="S283" s="4" t="s">
        <v>2780</v>
      </c>
      <c r="T283" s="10">
        <f t="shared" si="9"/>
        <v>1248118.3333333333</v>
      </c>
      <c r="U283" s="4" t="s">
        <v>411</v>
      </c>
      <c r="V283" s="4">
        <v>1385</v>
      </c>
    </row>
    <row r="284" spans="1:22" s="32" customFormat="1" ht="75" customHeight="1" x14ac:dyDescent="0.25">
      <c r="A284" s="4">
        <v>251</v>
      </c>
      <c r="B284" s="4" t="s">
        <v>863</v>
      </c>
      <c r="C284" s="4" t="s">
        <v>864</v>
      </c>
      <c r="D284" s="4" t="s">
        <v>796</v>
      </c>
      <c r="E284" s="4" t="s">
        <v>865</v>
      </c>
      <c r="F284" s="4" t="s">
        <v>412</v>
      </c>
      <c r="G284" s="111" t="s">
        <v>305</v>
      </c>
      <c r="H284" s="111" t="s">
        <v>877</v>
      </c>
      <c r="I284" s="4">
        <v>70131706</v>
      </c>
      <c r="J284" s="4" t="s">
        <v>1053</v>
      </c>
      <c r="K284" s="5">
        <v>42156</v>
      </c>
      <c r="L284" s="4">
        <v>1.5</v>
      </c>
      <c r="M284" s="4" t="s">
        <v>74</v>
      </c>
      <c r="N284" s="4" t="s">
        <v>30</v>
      </c>
      <c r="O284" s="10">
        <v>182540</v>
      </c>
      <c r="P284" s="130">
        <f t="shared" si="8"/>
        <v>182540</v>
      </c>
      <c r="Q284" s="4" t="s">
        <v>31</v>
      </c>
      <c r="R284" s="4" t="s">
        <v>31</v>
      </c>
      <c r="S284" s="4" t="s">
        <v>2780</v>
      </c>
      <c r="T284" s="10">
        <f t="shared" si="9"/>
        <v>15211.666666666666</v>
      </c>
      <c r="U284" s="4" t="s">
        <v>411</v>
      </c>
      <c r="V284" s="4">
        <v>1363</v>
      </c>
    </row>
    <row r="285" spans="1:22" s="32" customFormat="1" ht="75" customHeight="1" x14ac:dyDescent="0.25">
      <c r="A285" s="4">
        <v>251</v>
      </c>
      <c r="B285" s="4" t="s">
        <v>863</v>
      </c>
      <c r="C285" s="4" t="s">
        <v>864</v>
      </c>
      <c r="D285" s="4" t="s">
        <v>813</v>
      </c>
      <c r="E285" s="4" t="s">
        <v>904</v>
      </c>
      <c r="F285" s="4" t="s">
        <v>412</v>
      </c>
      <c r="G285" s="111" t="s">
        <v>305</v>
      </c>
      <c r="H285" s="111" t="s">
        <v>877</v>
      </c>
      <c r="I285" s="4">
        <v>70131706</v>
      </c>
      <c r="J285" s="4" t="s">
        <v>1054</v>
      </c>
      <c r="K285" s="5">
        <v>42156</v>
      </c>
      <c r="L285" s="4">
        <v>1.5</v>
      </c>
      <c r="M285" s="4" t="s">
        <v>74</v>
      </c>
      <c r="N285" s="4" t="s">
        <v>30</v>
      </c>
      <c r="O285" s="10">
        <v>1735064</v>
      </c>
      <c r="P285" s="130">
        <f t="shared" si="8"/>
        <v>1735064</v>
      </c>
      <c r="Q285" s="4" t="s">
        <v>31</v>
      </c>
      <c r="R285" s="4" t="s">
        <v>31</v>
      </c>
      <c r="S285" s="4" t="s">
        <v>2780</v>
      </c>
      <c r="T285" s="10">
        <f t="shared" si="9"/>
        <v>144588.66666666666</v>
      </c>
      <c r="U285" s="4" t="s">
        <v>411</v>
      </c>
      <c r="V285" s="4">
        <v>1363</v>
      </c>
    </row>
    <row r="286" spans="1:22" s="32" customFormat="1" ht="75" customHeight="1" x14ac:dyDescent="0.25">
      <c r="A286" s="4">
        <v>252</v>
      </c>
      <c r="B286" s="4" t="s">
        <v>863</v>
      </c>
      <c r="C286" s="4" t="s">
        <v>864</v>
      </c>
      <c r="D286" s="4" t="s">
        <v>813</v>
      </c>
      <c r="E286" s="4" t="s">
        <v>904</v>
      </c>
      <c r="F286" s="4" t="s">
        <v>412</v>
      </c>
      <c r="G286" s="111" t="s">
        <v>305</v>
      </c>
      <c r="H286" s="111" t="s">
        <v>877</v>
      </c>
      <c r="I286" s="4">
        <v>70131706</v>
      </c>
      <c r="J286" s="4" t="s">
        <v>185</v>
      </c>
      <c r="K286" s="5">
        <v>42156</v>
      </c>
      <c r="L286" s="4">
        <v>1.5</v>
      </c>
      <c r="M286" s="4" t="s">
        <v>31</v>
      </c>
      <c r="N286" s="4" t="s">
        <v>30</v>
      </c>
      <c r="O286" s="10">
        <v>488283</v>
      </c>
      <c r="P286" s="130">
        <f t="shared" si="8"/>
        <v>488283</v>
      </c>
      <c r="Q286" s="4" t="s">
        <v>31</v>
      </c>
      <c r="R286" s="4" t="s">
        <v>31</v>
      </c>
      <c r="S286" s="4" t="s">
        <v>2780</v>
      </c>
      <c r="T286" s="10">
        <f t="shared" si="9"/>
        <v>40690.25</v>
      </c>
      <c r="U286" s="4" t="s">
        <v>186</v>
      </c>
      <c r="V286" s="4"/>
    </row>
    <row r="287" spans="1:22" s="32" customFormat="1" ht="75" customHeight="1" x14ac:dyDescent="0.25">
      <c r="A287" s="4">
        <v>253</v>
      </c>
      <c r="B287" s="4" t="s">
        <v>863</v>
      </c>
      <c r="C287" s="4" t="s">
        <v>864</v>
      </c>
      <c r="D287" s="4" t="s">
        <v>796</v>
      </c>
      <c r="E287" s="4" t="s">
        <v>865</v>
      </c>
      <c r="F287" s="4" t="s">
        <v>418</v>
      </c>
      <c r="G287" s="111" t="s">
        <v>419</v>
      </c>
      <c r="H287" s="111" t="s">
        <v>804</v>
      </c>
      <c r="I287" s="4">
        <v>70131706</v>
      </c>
      <c r="J287" s="111" t="s">
        <v>1039</v>
      </c>
      <c r="K287" s="5">
        <v>42309</v>
      </c>
      <c r="L287" s="4">
        <v>12</v>
      </c>
      <c r="M287" s="4" t="s">
        <v>31</v>
      </c>
      <c r="N287" s="4" t="s">
        <v>30</v>
      </c>
      <c r="O287" s="10"/>
      <c r="P287" s="130">
        <f t="shared" si="8"/>
        <v>0</v>
      </c>
      <c r="Q287" s="4" t="s">
        <v>31</v>
      </c>
      <c r="R287" s="4" t="s">
        <v>31</v>
      </c>
      <c r="S287" s="4" t="s">
        <v>2780</v>
      </c>
      <c r="T287" s="10">
        <f t="shared" si="9"/>
        <v>0</v>
      </c>
      <c r="U287" s="4" t="s">
        <v>186</v>
      </c>
      <c r="V287" s="4"/>
    </row>
    <row r="288" spans="1:22" s="32" customFormat="1" ht="75" customHeight="1" x14ac:dyDescent="0.25">
      <c r="A288" s="4"/>
      <c r="B288" s="4" t="s">
        <v>863</v>
      </c>
      <c r="C288" s="4" t="s">
        <v>864</v>
      </c>
      <c r="D288" s="4" t="s">
        <v>796</v>
      </c>
      <c r="E288" s="4" t="s">
        <v>865</v>
      </c>
      <c r="F288" s="4" t="s">
        <v>418</v>
      </c>
      <c r="G288" s="111" t="s">
        <v>419</v>
      </c>
      <c r="H288" s="111" t="s">
        <v>804</v>
      </c>
      <c r="I288" s="4">
        <v>70131706</v>
      </c>
      <c r="J288" s="111" t="s">
        <v>1039</v>
      </c>
      <c r="K288" s="5">
        <v>42309</v>
      </c>
      <c r="L288" s="4">
        <v>12</v>
      </c>
      <c r="M288" s="4" t="s">
        <v>31</v>
      </c>
      <c r="N288" s="4" t="s">
        <v>30</v>
      </c>
      <c r="O288" s="10">
        <v>40490</v>
      </c>
      <c r="P288" s="130">
        <f t="shared" si="8"/>
        <v>40490</v>
      </c>
      <c r="Q288" s="4" t="s">
        <v>31</v>
      </c>
      <c r="R288" s="4" t="s">
        <v>31</v>
      </c>
      <c r="S288" s="4" t="s">
        <v>2780</v>
      </c>
      <c r="T288" s="10">
        <f t="shared" si="9"/>
        <v>3374.1666666666665</v>
      </c>
      <c r="U288" s="4" t="s">
        <v>186</v>
      </c>
      <c r="V288" s="4"/>
    </row>
    <row r="289" spans="1:22" s="32" customFormat="1" ht="75" customHeight="1" x14ac:dyDescent="0.25">
      <c r="A289" s="4">
        <v>254</v>
      </c>
      <c r="B289" s="4" t="s">
        <v>863</v>
      </c>
      <c r="C289" s="4" t="s">
        <v>864</v>
      </c>
      <c r="D289" s="4" t="s">
        <v>796</v>
      </c>
      <c r="E289" s="4" t="s">
        <v>865</v>
      </c>
      <c r="F289" s="4" t="s">
        <v>418</v>
      </c>
      <c r="G289" s="111" t="s">
        <v>419</v>
      </c>
      <c r="H289" s="111" t="s">
        <v>804</v>
      </c>
      <c r="I289" s="4">
        <v>70131706</v>
      </c>
      <c r="J289" s="111" t="s">
        <v>1055</v>
      </c>
      <c r="K289" s="5">
        <v>42278</v>
      </c>
      <c r="L289" s="4">
        <v>1</v>
      </c>
      <c r="M289" s="4" t="s">
        <v>31</v>
      </c>
      <c r="N289" s="4" t="s">
        <v>30</v>
      </c>
      <c r="O289" s="10">
        <v>31817000</v>
      </c>
      <c r="P289" s="130">
        <f t="shared" si="8"/>
        <v>31817000</v>
      </c>
      <c r="Q289" s="4" t="s">
        <v>31</v>
      </c>
      <c r="R289" s="4" t="s">
        <v>31</v>
      </c>
      <c r="S289" s="4" t="s">
        <v>2780</v>
      </c>
      <c r="T289" s="10">
        <f t="shared" si="9"/>
        <v>2651416.6666666665</v>
      </c>
      <c r="U289" s="4" t="s">
        <v>411</v>
      </c>
      <c r="V289" s="4">
        <v>2339</v>
      </c>
    </row>
    <row r="290" spans="1:22" s="32" customFormat="1" ht="75" customHeight="1" x14ac:dyDescent="0.25">
      <c r="A290" s="4">
        <v>239</v>
      </c>
      <c r="B290" s="4" t="s">
        <v>794</v>
      </c>
      <c r="C290" s="4" t="s">
        <v>795</v>
      </c>
      <c r="D290" s="4" t="s">
        <v>796</v>
      </c>
      <c r="E290" s="4" t="s">
        <v>803</v>
      </c>
      <c r="F290" s="4" t="s">
        <v>418</v>
      </c>
      <c r="G290" s="4" t="s">
        <v>419</v>
      </c>
      <c r="H290" s="4" t="s">
        <v>804</v>
      </c>
      <c r="I290" s="4">
        <v>70131706</v>
      </c>
      <c r="J290" s="111" t="s">
        <v>1043</v>
      </c>
      <c r="K290" s="5">
        <v>42309</v>
      </c>
      <c r="L290" s="4">
        <v>2</v>
      </c>
      <c r="M290" s="4" t="s">
        <v>1050</v>
      </c>
      <c r="N290" s="4" t="s">
        <v>807</v>
      </c>
      <c r="O290" s="10">
        <v>6000000</v>
      </c>
      <c r="P290" s="130">
        <f t="shared" si="8"/>
        <v>6000000</v>
      </c>
      <c r="Q290" s="4" t="s">
        <v>31</v>
      </c>
      <c r="R290" s="4" t="s">
        <v>31</v>
      </c>
      <c r="S290" s="4" t="s">
        <v>2780</v>
      </c>
      <c r="T290" s="10">
        <f t="shared" si="9"/>
        <v>500000</v>
      </c>
      <c r="U290" s="4" t="s">
        <v>186</v>
      </c>
      <c r="V290" s="4"/>
    </row>
    <row r="291" spans="1:22" s="32" customFormat="1" ht="75" customHeight="1" x14ac:dyDescent="0.25">
      <c r="A291" s="4">
        <v>256</v>
      </c>
      <c r="B291" s="4" t="s">
        <v>794</v>
      </c>
      <c r="C291" s="4" t="s">
        <v>823</v>
      </c>
      <c r="D291" s="129" t="s">
        <v>813</v>
      </c>
      <c r="E291" s="129" t="s">
        <v>888</v>
      </c>
      <c r="F291" s="4" t="s">
        <v>418</v>
      </c>
      <c r="G291" s="4" t="s">
        <v>419</v>
      </c>
      <c r="H291" s="4" t="s">
        <v>804</v>
      </c>
      <c r="I291" s="4">
        <v>70131706</v>
      </c>
      <c r="J291" s="111" t="s">
        <v>185</v>
      </c>
      <c r="K291" s="5">
        <v>42005</v>
      </c>
      <c r="L291" s="4">
        <v>6</v>
      </c>
      <c r="M291" s="4" t="s">
        <v>238</v>
      </c>
      <c r="N291" s="4" t="s">
        <v>801</v>
      </c>
      <c r="O291" s="130">
        <v>9225260</v>
      </c>
      <c r="P291" s="130">
        <f t="shared" si="8"/>
        <v>9225260</v>
      </c>
      <c r="Q291" s="4" t="s">
        <v>31</v>
      </c>
      <c r="R291" s="4" t="s">
        <v>31</v>
      </c>
      <c r="S291" s="4" t="s">
        <v>2780</v>
      </c>
      <c r="T291" s="10">
        <f t="shared" si="9"/>
        <v>768771.66666666663</v>
      </c>
      <c r="U291" s="4" t="s">
        <v>186</v>
      </c>
      <c r="V291" s="4"/>
    </row>
    <row r="292" spans="1:22" s="32" customFormat="1" ht="75" customHeight="1" x14ac:dyDescent="0.25">
      <c r="A292" s="4">
        <v>257</v>
      </c>
      <c r="B292" s="4" t="s">
        <v>868</v>
      </c>
      <c r="C292" s="4" t="s">
        <v>869</v>
      </c>
      <c r="D292" s="4" t="s">
        <v>861</v>
      </c>
      <c r="E292" s="4" t="s">
        <v>870</v>
      </c>
      <c r="F292" s="4" t="s">
        <v>418</v>
      </c>
      <c r="G292" s="4" t="s">
        <v>419</v>
      </c>
      <c r="H292" s="4" t="s">
        <v>804</v>
      </c>
      <c r="I292" s="4">
        <v>70131706</v>
      </c>
      <c r="J292" s="4" t="s">
        <v>185</v>
      </c>
      <c r="K292" s="64">
        <v>42095</v>
      </c>
      <c r="L292" s="4">
        <v>3</v>
      </c>
      <c r="M292" s="4" t="s">
        <v>74</v>
      </c>
      <c r="N292" s="4" t="s">
        <v>807</v>
      </c>
      <c r="O292" s="10">
        <v>26998</v>
      </c>
      <c r="P292" s="130">
        <f t="shared" si="8"/>
        <v>26998</v>
      </c>
      <c r="Q292" s="4" t="s">
        <v>31</v>
      </c>
      <c r="R292" s="4" t="s">
        <v>31</v>
      </c>
      <c r="S292" s="4" t="s">
        <v>2780</v>
      </c>
      <c r="T292" s="10">
        <f t="shared" si="9"/>
        <v>2249.8333333333335</v>
      </c>
      <c r="U292" s="4" t="s">
        <v>186</v>
      </c>
      <c r="V292" s="4"/>
    </row>
    <row r="293" spans="1:22" s="32" customFormat="1" ht="75" customHeight="1" x14ac:dyDescent="0.25">
      <c r="A293" s="4">
        <v>258</v>
      </c>
      <c r="B293" s="4" t="s">
        <v>794</v>
      </c>
      <c r="C293" s="4" t="s">
        <v>860</v>
      </c>
      <c r="D293" s="4" t="s">
        <v>861</v>
      </c>
      <c r="E293" s="4" t="s">
        <v>862</v>
      </c>
      <c r="F293" s="4" t="s">
        <v>418</v>
      </c>
      <c r="G293" s="4" t="s">
        <v>419</v>
      </c>
      <c r="H293" s="4" t="s">
        <v>804</v>
      </c>
      <c r="I293" s="4">
        <v>70131706</v>
      </c>
      <c r="J293" s="4" t="s">
        <v>185</v>
      </c>
      <c r="K293" s="64">
        <v>42095</v>
      </c>
      <c r="L293" s="4">
        <v>9</v>
      </c>
      <c r="M293" s="4" t="s">
        <v>238</v>
      </c>
      <c r="N293" s="4" t="s">
        <v>30</v>
      </c>
      <c r="O293" s="10">
        <v>85</v>
      </c>
      <c r="P293" s="130">
        <f t="shared" si="8"/>
        <v>85</v>
      </c>
      <c r="Q293" s="4" t="s">
        <v>31</v>
      </c>
      <c r="R293" s="4" t="s">
        <v>31</v>
      </c>
      <c r="S293" s="4" t="s">
        <v>2780</v>
      </c>
      <c r="T293" s="10">
        <f t="shared" si="9"/>
        <v>7.083333333333333</v>
      </c>
      <c r="U293" s="4" t="s">
        <v>186</v>
      </c>
      <c r="V293" s="4"/>
    </row>
    <row r="294" spans="1:22" s="32" customFormat="1" ht="75" customHeight="1" x14ac:dyDescent="0.25">
      <c r="A294" s="4">
        <v>259</v>
      </c>
      <c r="B294" s="4" t="s">
        <v>863</v>
      </c>
      <c r="C294" s="4" t="s">
        <v>864</v>
      </c>
      <c r="D294" s="4" t="s">
        <v>998</v>
      </c>
      <c r="E294" s="4" t="s">
        <v>1002</v>
      </c>
      <c r="F294" s="4" t="s">
        <v>412</v>
      </c>
      <c r="G294" s="4" t="s">
        <v>305</v>
      </c>
      <c r="H294" s="4" t="s">
        <v>877</v>
      </c>
      <c r="I294" s="4">
        <v>70131706</v>
      </c>
      <c r="J294" s="4" t="s">
        <v>185</v>
      </c>
      <c r="K294" s="5">
        <v>42095</v>
      </c>
      <c r="L294" s="4">
        <v>8</v>
      </c>
      <c r="M294" s="4" t="s">
        <v>591</v>
      </c>
      <c r="N294" s="4" t="s">
        <v>30</v>
      </c>
      <c r="O294" s="10">
        <v>6</v>
      </c>
      <c r="P294" s="130">
        <f t="shared" si="8"/>
        <v>6</v>
      </c>
      <c r="Q294" s="4" t="s">
        <v>31</v>
      </c>
      <c r="R294" s="4" t="s">
        <v>31</v>
      </c>
      <c r="S294" s="4" t="s">
        <v>2780</v>
      </c>
      <c r="T294" s="10">
        <f t="shared" si="9"/>
        <v>0.5</v>
      </c>
      <c r="U294" s="4" t="s">
        <v>186</v>
      </c>
      <c r="V294" s="4"/>
    </row>
    <row r="295" spans="1:22" s="32" customFormat="1" ht="75" customHeight="1" x14ac:dyDescent="0.25">
      <c r="A295" s="4">
        <v>260</v>
      </c>
      <c r="B295" s="4" t="s">
        <v>794</v>
      </c>
      <c r="C295" s="4" t="s">
        <v>871</v>
      </c>
      <c r="D295" s="4" t="s">
        <v>796</v>
      </c>
      <c r="E295" s="129" t="s">
        <v>872</v>
      </c>
      <c r="F295" s="4" t="s">
        <v>418</v>
      </c>
      <c r="G295" s="4" t="s">
        <v>419</v>
      </c>
      <c r="H295" s="4" t="s">
        <v>804</v>
      </c>
      <c r="I295" s="4">
        <v>70131706</v>
      </c>
      <c r="J295" s="4" t="s">
        <v>1039</v>
      </c>
      <c r="K295" s="64">
        <v>42005</v>
      </c>
      <c r="L295" s="4">
        <v>10.5</v>
      </c>
      <c r="M295" s="4" t="s">
        <v>31</v>
      </c>
      <c r="N295" s="4" t="s">
        <v>30</v>
      </c>
      <c r="O295" s="10"/>
      <c r="P295" s="130">
        <f t="shared" si="8"/>
        <v>0</v>
      </c>
      <c r="Q295" s="4" t="s">
        <v>31</v>
      </c>
      <c r="R295" s="4" t="s">
        <v>31</v>
      </c>
      <c r="S295" s="4" t="s">
        <v>2780</v>
      </c>
      <c r="T295" s="10">
        <f t="shared" si="9"/>
        <v>0</v>
      </c>
      <c r="U295" s="4" t="s">
        <v>186</v>
      </c>
      <c r="V295" s="4"/>
    </row>
    <row r="296" spans="1:22" s="32" customFormat="1" ht="75" customHeight="1" x14ac:dyDescent="0.25">
      <c r="A296" s="4">
        <v>353</v>
      </c>
      <c r="B296" s="4" t="s">
        <v>794</v>
      </c>
      <c r="C296" s="4" t="s">
        <v>823</v>
      </c>
      <c r="D296" s="129" t="s">
        <v>813</v>
      </c>
      <c r="E296" s="129" t="s">
        <v>845</v>
      </c>
      <c r="F296" s="4" t="s">
        <v>412</v>
      </c>
      <c r="G296" s="111" t="s">
        <v>305</v>
      </c>
      <c r="H296" s="111" t="s">
        <v>877</v>
      </c>
      <c r="I296" s="4">
        <v>70131706</v>
      </c>
      <c r="J296" s="111" t="s">
        <v>1056</v>
      </c>
      <c r="K296" s="64"/>
      <c r="L296" s="4"/>
      <c r="M296" s="4" t="s">
        <v>415</v>
      </c>
      <c r="N296" s="4" t="s">
        <v>30</v>
      </c>
      <c r="O296" s="10">
        <v>199025</v>
      </c>
      <c r="P296" s="130">
        <f t="shared" si="8"/>
        <v>199025</v>
      </c>
      <c r="Q296" s="4" t="s">
        <v>31</v>
      </c>
      <c r="R296" s="4" t="s">
        <v>31</v>
      </c>
      <c r="S296" s="4" t="s">
        <v>2780</v>
      </c>
      <c r="T296" s="10">
        <f t="shared" si="9"/>
        <v>16585.416666666668</v>
      </c>
      <c r="U296" s="4" t="s">
        <v>186</v>
      </c>
      <c r="V296" s="4"/>
    </row>
    <row r="297" spans="1:22" s="32" customFormat="1" ht="75" customHeight="1" x14ac:dyDescent="0.25">
      <c r="A297" s="4">
        <v>261</v>
      </c>
      <c r="B297" s="4" t="s">
        <v>794</v>
      </c>
      <c r="C297" s="4" t="s">
        <v>823</v>
      </c>
      <c r="D297" s="129" t="s">
        <v>813</v>
      </c>
      <c r="E297" s="129" t="s">
        <v>845</v>
      </c>
      <c r="F297" s="4" t="s">
        <v>412</v>
      </c>
      <c r="G297" s="111" t="s">
        <v>305</v>
      </c>
      <c r="H297" s="111" t="s">
        <v>877</v>
      </c>
      <c r="I297" s="4">
        <v>70131706</v>
      </c>
      <c r="J297" s="111" t="s">
        <v>1039</v>
      </c>
      <c r="K297" s="5">
        <v>42095</v>
      </c>
      <c r="L297" s="4">
        <v>6</v>
      </c>
      <c r="M297" s="4" t="s">
        <v>238</v>
      </c>
      <c r="N297" s="4" t="s">
        <v>30</v>
      </c>
      <c r="O297" s="10">
        <v>600932</v>
      </c>
      <c r="P297" s="130">
        <f t="shared" si="8"/>
        <v>600932</v>
      </c>
      <c r="Q297" s="4" t="s">
        <v>31</v>
      </c>
      <c r="R297" s="4" t="s">
        <v>31</v>
      </c>
      <c r="S297" s="4" t="s">
        <v>2780</v>
      </c>
      <c r="T297" s="10">
        <f t="shared" si="9"/>
        <v>50077.666666666664</v>
      </c>
      <c r="U297" s="4" t="s">
        <v>186</v>
      </c>
      <c r="V297" s="4"/>
    </row>
    <row r="298" spans="1:22" s="32" customFormat="1" ht="75" customHeight="1" x14ac:dyDescent="0.25">
      <c r="A298" s="4">
        <v>262</v>
      </c>
      <c r="B298" s="4" t="s">
        <v>794</v>
      </c>
      <c r="C298" s="4" t="s">
        <v>823</v>
      </c>
      <c r="D298" s="4" t="s">
        <v>813</v>
      </c>
      <c r="E298" s="4" t="s">
        <v>845</v>
      </c>
      <c r="F298" s="4" t="s">
        <v>434</v>
      </c>
      <c r="G298" s="4" t="s">
        <v>798</v>
      </c>
      <c r="H298" s="4" t="s">
        <v>799</v>
      </c>
      <c r="I298" s="4">
        <v>70131706</v>
      </c>
      <c r="J298" s="4" t="s">
        <v>1057</v>
      </c>
      <c r="K298" s="5">
        <v>42309</v>
      </c>
      <c r="L298" s="4">
        <v>1</v>
      </c>
      <c r="M298" s="4" t="s">
        <v>238</v>
      </c>
      <c r="N298" s="4" t="s">
        <v>30</v>
      </c>
      <c r="O298" s="10">
        <v>7326733</v>
      </c>
      <c r="P298" s="130">
        <f t="shared" si="8"/>
        <v>7326733</v>
      </c>
      <c r="Q298" s="4" t="s">
        <v>31</v>
      </c>
      <c r="R298" s="4" t="s">
        <v>31</v>
      </c>
      <c r="S298" s="4" t="s">
        <v>2780</v>
      </c>
      <c r="T298" s="10">
        <f t="shared" si="9"/>
        <v>610561.08333333337</v>
      </c>
      <c r="U298" s="4" t="s">
        <v>411</v>
      </c>
      <c r="V298" s="4">
        <v>1391</v>
      </c>
    </row>
    <row r="299" spans="1:22" s="32" customFormat="1" ht="75" customHeight="1" x14ac:dyDescent="0.25">
      <c r="A299" s="4">
        <v>239</v>
      </c>
      <c r="B299" s="4" t="s">
        <v>863</v>
      </c>
      <c r="C299" s="4" t="s">
        <v>864</v>
      </c>
      <c r="D299" s="4" t="s">
        <v>796</v>
      </c>
      <c r="E299" s="4" t="s">
        <v>865</v>
      </c>
      <c r="F299" s="4" t="s">
        <v>418</v>
      </c>
      <c r="G299" s="111" t="s">
        <v>419</v>
      </c>
      <c r="H299" s="111" t="s">
        <v>804</v>
      </c>
      <c r="I299" s="4">
        <v>70131706</v>
      </c>
      <c r="J299" s="111" t="s">
        <v>1043</v>
      </c>
      <c r="K299" s="5">
        <v>42005</v>
      </c>
      <c r="L299" s="4">
        <v>12</v>
      </c>
      <c r="M299" s="4" t="s">
        <v>415</v>
      </c>
      <c r="N299" s="4" t="s">
        <v>30</v>
      </c>
      <c r="O299" s="10">
        <v>30000000</v>
      </c>
      <c r="P299" s="130">
        <f t="shared" si="8"/>
        <v>30000000</v>
      </c>
      <c r="Q299" s="4" t="s">
        <v>31</v>
      </c>
      <c r="R299" s="4" t="s">
        <v>31</v>
      </c>
      <c r="S299" s="4" t="s">
        <v>2780</v>
      </c>
      <c r="T299" s="10">
        <f t="shared" si="9"/>
        <v>2500000</v>
      </c>
      <c r="U299" s="4" t="s">
        <v>186</v>
      </c>
      <c r="V299" s="4"/>
    </row>
    <row r="300" spans="1:22" s="32" customFormat="1" ht="75" customHeight="1" x14ac:dyDescent="0.25">
      <c r="A300" s="4">
        <v>264</v>
      </c>
      <c r="B300" s="4" t="s">
        <v>794</v>
      </c>
      <c r="C300" s="4" t="s">
        <v>823</v>
      </c>
      <c r="D300" s="129" t="s">
        <v>813</v>
      </c>
      <c r="E300" s="129" t="s">
        <v>888</v>
      </c>
      <c r="F300" s="4" t="s">
        <v>418</v>
      </c>
      <c r="G300" s="4" t="s">
        <v>419</v>
      </c>
      <c r="H300" s="4" t="s">
        <v>804</v>
      </c>
      <c r="I300" s="4">
        <v>70131706</v>
      </c>
      <c r="J300" s="111" t="s">
        <v>1044</v>
      </c>
      <c r="K300" s="5">
        <v>42005</v>
      </c>
      <c r="L300" s="4">
        <v>12</v>
      </c>
      <c r="M300" s="4" t="s">
        <v>591</v>
      </c>
      <c r="N300" s="4" t="s">
        <v>30</v>
      </c>
      <c r="O300" s="130">
        <v>5517125</v>
      </c>
      <c r="P300" s="130">
        <f t="shared" si="8"/>
        <v>5517125</v>
      </c>
      <c r="Q300" s="4" t="s">
        <v>31</v>
      </c>
      <c r="R300" s="4" t="s">
        <v>31</v>
      </c>
      <c r="S300" s="4" t="s">
        <v>2780</v>
      </c>
      <c r="T300" s="10">
        <f t="shared" si="9"/>
        <v>459760.41666666669</v>
      </c>
      <c r="U300" s="4" t="s">
        <v>186</v>
      </c>
      <c r="V300" s="4"/>
    </row>
    <row r="301" spans="1:22" s="32" customFormat="1" ht="75" customHeight="1" x14ac:dyDescent="0.25">
      <c r="A301" s="4">
        <v>265</v>
      </c>
      <c r="B301" s="4" t="s">
        <v>811</v>
      </c>
      <c r="C301" s="4" t="s">
        <v>921</v>
      </c>
      <c r="D301" s="4" t="s">
        <v>813</v>
      </c>
      <c r="E301" s="4" t="s">
        <v>922</v>
      </c>
      <c r="F301" s="4" t="s">
        <v>412</v>
      </c>
      <c r="G301" s="4" t="s">
        <v>305</v>
      </c>
      <c r="H301" s="4" t="s">
        <v>877</v>
      </c>
      <c r="I301" s="4">
        <v>70131706</v>
      </c>
      <c r="J301" s="4" t="s">
        <v>185</v>
      </c>
      <c r="K301" s="5" t="s">
        <v>421</v>
      </c>
      <c r="L301" s="4">
        <v>5</v>
      </c>
      <c r="M301" s="4" t="s">
        <v>591</v>
      </c>
      <c r="N301" s="4" t="s">
        <v>807</v>
      </c>
      <c r="O301" s="10"/>
      <c r="P301" s="130">
        <f t="shared" si="8"/>
        <v>0</v>
      </c>
      <c r="Q301" s="4" t="s">
        <v>31</v>
      </c>
      <c r="R301" s="4" t="s">
        <v>31</v>
      </c>
      <c r="S301" s="4" t="s">
        <v>2780</v>
      </c>
      <c r="T301" s="10">
        <f t="shared" si="9"/>
        <v>0</v>
      </c>
      <c r="U301" s="4" t="s">
        <v>186</v>
      </c>
      <c r="V301" s="4"/>
    </row>
    <row r="302" spans="1:22" s="32" customFormat="1" ht="75" customHeight="1" x14ac:dyDescent="0.25">
      <c r="A302" s="4">
        <v>266</v>
      </c>
      <c r="B302" s="4" t="s">
        <v>794</v>
      </c>
      <c r="C302" s="4" t="s">
        <v>795</v>
      </c>
      <c r="D302" s="4" t="s">
        <v>796</v>
      </c>
      <c r="E302" s="4" t="s">
        <v>803</v>
      </c>
      <c r="F302" s="4" t="s">
        <v>434</v>
      </c>
      <c r="G302" s="111" t="s">
        <v>798</v>
      </c>
      <c r="H302" s="111" t="s">
        <v>799</v>
      </c>
      <c r="I302" s="4">
        <v>70131706</v>
      </c>
      <c r="J302" s="4" t="s">
        <v>1058</v>
      </c>
      <c r="K302" s="5">
        <v>42309</v>
      </c>
      <c r="L302" s="4">
        <v>1</v>
      </c>
      <c r="M302" s="4" t="s">
        <v>238</v>
      </c>
      <c r="N302" s="4" t="s">
        <v>30</v>
      </c>
      <c r="O302" s="10">
        <v>9579000</v>
      </c>
      <c r="P302" s="130">
        <f t="shared" si="8"/>
        <v>9579000</v>
      </c>
      <c r="Q302" s="4" t="s">
        <v>31</v>
      </c>
      <c r="R302" s="4" t="s">
        <v>31</v>
      </c>
      <c r="S302" s="4" t="s">
        <v>2780</v>
      </c>
      <c r="T302" s="10">
        <f t="shared" si="9"/>
        <v>798250</v>
      </c>
      <c r="U302" s="4" t="s">
        <v>411</v>
      </c>
      <c r="V302" s="4">
        <v>54</v>
      </c>
    </row>
    <row r="303" spans="1:22" ht="75" customHeight="1" x14ac:dyDescent="0.25">
      <c r="A303" s="4">
        <v>267</v>
      </c>
      <c r="B303" s="4" t="s">
        <v>794</v>
      </c>
      <c r="C303" s="4" t="s">
        <v>795</v>
      </c>
      <c r="D303" s="4" t="s">
        <v>796</v>
      </c>
      <c r="E303" s="4" t="s">
        <v>803</v>
      </c>
      <c r="F303" s="4" t="s">
        <v>434</v>
      </c>
      <c r="G303" s="111" t="s">
        <v>798</v>
      </c>
      <c r="H303" s="111" t="s">
        <v>799</v>
      </c>
      <c r="I303" s="4">
        <v>70131706</v>
      </c>
      <c r="J303" s="4" t="s">
        <v>1059</v>
      </c>
      <c r="K303" s="5">
        <v>42309</v>
      </c>
      <c r="L303" s="4">
        <v>0.5</v>
      </c>
      <c r="M303" s="4" t="s">
        <v>238</v>
      </c>
      <c r="N303" s="4" t="s">
        <v>30</v>
      </c>
      <c r="O303" s="10">
        <v>1572466</v>
      </c>
      <c r="P303" s="130">
        <f t="shared" si="8"/>
        <v>1572466</v>
      </c>
      <c r="Q303" s="4" t="s">
        <v>31</v>
      </c>
      <c r="R303" s="4" t="s">
        <v>31</v>
      </c>
      <c r="S303" s="4" t="s">
        <v>2780</v>
      </c>
      <c r="T303" s="10">
        <f t="shared" si="9"/>
        <v>131038.83333333333</v>
      </c>
      <c r="U303" s="4" t="s">
        <v>411</v>
      </c>
      <c r="V303" s="4">
        <v>646</v>
      </c>
    </row>
    <row r="304" spans="1:22" ht="75" customHeight="1" x14ac:dyDescent="0.25">
      <c r="A304" s="4">
        <v>268</v>
      </c>
      <c r="B304" s="4" t="s">
        <v>868</v>
      </c>
      <c r="C304" s="4" t="s">
        <v>869</v>
      </c>
      <c r="D304" s="4" t="s">
        <v>861</v>
      </c>
      <c r="E304" s="4" t="s">
        <v>870</v>
      </c>
      <c r="F304" s="4" t="s">
        <v>434</v>
      </c>
      <c r="G304" s="4" t="s">
        <v>798</v>
      </c>
      <c r="H304" s="4" t="s">
        <v>799</v>
      </c>
      <c r="I304" s="4">
        <v>70131706</v>
      </c>
      <c r="J304" s="4" t="s">
        <v>1060</v>
      </c>
      <c r="K304" s="5">
        <v>42309</v>
      </c>
      <c r="L304" s="4">
        <v>1</v>
      </c>
      <c r="M304" s="4" t="s">
        <v>31</v>
      </c>
      <c r="N304" s="4" t="s">
        <v>30</v>
      </c>
      <c r="O304" s="10">
        <v>5861387</v>
      </c>
      <c r="P304" s="130">
        <f t="shared" si="8"/>
        <v>5861387</v>
      </c>
      <c r="Q304" s="4" t="s">
        <v>31</v>
      </c>
      <c r="R304" s="4" t="s">
        <v>31</v>
      </c>
      <c r="S304" s="4" t="s">
        <v>2780</v>
      </c>
      <c r="T304" s="10">
        <f t="shared" si="9"/>
        <v>488448.91666666669</v>
      </c>
      <c r="U304" s="4" t="s">
        <v>411</v>
      </c>
      <c r="V304" s="4">
        <v>90</v>
      </c>
    </row>
    <row r="305" spans="1:22" s="41" customFormat="1" ht="75" customHeight="1" x14ac:dyDescent="0.25">
      <c r="A305" s="4">
        <v>354</v>
      </c>
      <c r="B305" s="4" t="s">
        <v>794</v>
      </c>
      <c r="C305" s="4" t="s">
        <v>795</v>
      </c>
      <c r="D305" s="4" t="s">
        <v>796</v>
      </c>
      <c r="E305" s="4" t="s">
        <v>803</v>
      </c>
      <c r="F305" s="4" t="s">
        <v>434</v>
      </c>
      <c r="G305" s="111" t="s">
        <v>798</v>
      </c>
      <c r="H305" s="111" t="s">
        <v>799</v>
      </c>
      <c r="I305" s="4">
        <v>70131706</v>
      </c>
      <c r="J305" s="111" t="s">
        <v>185</v>
      </c>
      <c r="K305" s="5">
        <v>42309</v>
      </c>
      <c r="L305" s="4">
        <v>1</v>
      </c>
      <c r="M305" s="4" t="s">
        <v>31</v>
      </c>
      <c r="N305" s="4" t="s">
        <v>30</v>
      </c>
      <c r="O305" s="10">
        <v>44289.666666508012</v>
      </c>
      <c r="P305" s="130">
        <f t="shared" si="8"/>
        <v>44289.666666508012</v>
      </c>
      <c r="Q305" s="4" t="s">
        <v>31</v>
      </c>
      <c r="R305" s="4" t="s">
        <v>31</v>
      </c>
      <c r="S305" s="4" t="s">
        <v>2780</v>
      </c>
      <c r="T305" s="10">
        <f t="shared" si="9"/>
        <v>3690.8055555423343</v>
      </c>
      <c r="U305" s="4" t="s">
        <v>186</v>
      </c>
      <c r="V305" s="4"/>
    </row>
    <row r="306" spans="1:22" ht="75" customHeight="1" x14ac:dyDescent="0.25">
      <c r="A306" s="4">
        <v>270</v>
      </c>
      <c r="B306" s="4" t="s">
        <v>794</v>
      </c>
      <c r="C306" s="4" t="s">
        <v>871</v>
      </c>
      <c r="D306" s="4" t="s">
        <v>796</v>
      </c>
      <c r="E306" s="129" t="s">
        <v>872</v>
      </c>
      <c r="F306" s="4" t="s">
        <v>434</v>
      </c>
      <c r="G306" s="111" t="s">
        <v>798</v>
      </c>
      <c r="H306" s="111" t="s">
        <v>799</v>
      </c>
      <c r="I306" s="4">
        <v>70131706</v>
      </c>
      <c r="J306" s="4" t="s">
        <v>1061</v>
      </c>
      <c r="K306" s="5">
        <v>42309</v>
      </c>
      <c r="L306" s="4">
        <v>1</v>
      </c>
      <c r="M306" s="4" t="s">
        <v>238</v>
      </c>
      <c r="N306" s="4" t="s">
        <v>30</v>
      </c>
      <c r="O306" s="194">
        <v>2314067</v>
      </c>
      <c r="P306" s="130">
        <f t="shared" si="8"/>
        <v>2314067</v>
      </c>
      <c r="Q306" s="4" t="s">
        <v>31</v>
      </c>
      <c r="R306" s="4" t="s">
        <v>31</v>
      </c>
      <c r="S306" s="4" t="s">
        <v>2780</v>
      </c>
      <c r="T306" s="10">
        <f t="shared" si="9"/>
        <v>192838.91666666666</v>
      </c>
      <c r="U306" s="4" t="s">
        <v>411</v>
      </c>
      <c r="V306" s="4">
        <v>1195</v>
      </c>
    </row>
    <row r="307" spans="1:22" ht="75" customHeight="1" x14ac:dyDescent="0.25">
      <c r="A307" s="4">
        <v>271</v>
      </c>
      <c r="B307" s="4" t="s">
        <v>794</v>
      </c>
      <c r="C307" s="4" t="s">
        <v>823</v>
      </c>
      <c r="D307" s="4" t="s">
        <v>813</v>
      </c>
      <c r="E307" s="4" t="s">
        <v>845</v>
      </c>
      <c r="F307" s="4" t="s">
        <v>434</v>
      </c>
      <c r="G307" s="4" t="s">
        <v>798</v>
      </c>
      <c r="H307" s="4" t="s">
        <v>799</v>
      </c>
      <c r="I307" s="4">
        <v>70131706</v>
      </c>
      <c r="J307" s="4" t="s">
        <v>185</v>
      </c>
      <c r="K307" s="5">
        <v>42309</v>
      </c>
      <c r="L307" s="4">
        <v>1</v>
      </c>
      <c r="M307" s="4" t="s">
        <v>238</v>
      </c>
      <c r="N307" s="4" t="s">
        <v>30</v>
      </c>
      <c r="O307" s="10">
        <v>44289.333333300427</v>
      </c>
      <c r="P307" s="130">
        <f t="shared" si="8"/>
        <v>44289.333333300427</v>
      </c>
      <c r="Q307" s="4" t="s">
        <v>31</v>
      </c>
      <c r="R307" s="4" t="s">
        <v>31</v>
      </c>
      <c r="S307" s="4" t="s">
        <v>2780</v>
      </c>
      <c r="T307" s="10">
        <f t="shared" si="9"/>
        <v>3690.7777777750357</v>
      </c>
      <c r="U307" s="4" t="s">
        <v>186</v>
      </c>
      <c r="V307" s="4"/>
    </row>
    <row r="308" spans="1:22" ht="75" customHeight="1" x14ac:dyDescent="0.25">
      <c r="A308" s="4">
        <v>272</v>
      </c>
      <c r="B308" s="4" t="s">
        <v>794</v>
      </c>
      <c r="C308" s="4" t="s">
        <v>860</v>
      </c>
      <c r="D308" s="4" t="s">
        <v>861</v>
      </c>
      <c r="E308" s="129" t="s">
        <v>862</v>
      </c>
      <c r="F308" s="4" t="s">
        <v>434</v>
      </c>
      <c r="G308" s="111" t="s">
        <v>798</v>
      </c>
      <c r="H308" s="111" t="s">
        <v>799</v>
      </c>
      <c r="I308" s="4">
        <v>70131706</v>
      </c>
      <c r="J308" s="4" t="s">
        <v>1062</v>
      </c>
      <c r="K308" s="5">
        <v>42309</v>
      </c>
      <c r="L308" s="4">
        <v>1</v>
      </c>
      <c r="M308" s="4" t="s">
        <v>31</v>
      </c>
      <c r="N308" s="4" t="s">
        <v>30</v>
      </c>
      <c r="O308" s="10">
        <v>1965583</v>
      </c>
      <c r="P308" s="130">
        <f t="shared" si="8"/>
        <v>1965583</v>
      </c>
      <c r="Q308" s="4" t="s">
        <v>31</v>
      </c>
      <c r="R308" s="4" t="s">
        <v>31</v>
      </c>
      <c r="S308" s="4" t="s">
        <v>2780</v>
      </c>
      <c r="T308" s="10">
        <f t="shared" si="9"/>
        <v>163798.58333333334</v>
      </c>
      <c r="U308" s="4" t="s">
        <v>411</v>
      </c>
      <c r="V308" s="4">
        <v>761</v>
      </c>
    </row>
    <row r="309" spans="1:22" ht="75" customHeight="1" x14ac:dyDescent="0.25">
      <c r="A309" s="4">
        <v>273</v>
      </c>
      <c r="B309" s="4" t="s">
        <v>811</v>
      </c>
      <c r="C309" s="4" t="s">
        <v>921</v>
      </c>
      <c r="D309" s="129" t="s">
        <v>813</v>
      </c>
      <c r="E309" s="129" t="s">
        <v>922</v>
      </c>
      <c r="F309" s="4" t="s">
        <v>434</v>
      </c>
      <c r="G309" s="111" t="s">
        <v>798</v>
      </c>
      <c r="H309" s="111" t="s">
        <v>799</v>
      </c>
      <c r="I309" s="4">
        <v>70131706</v>
      </c>
      <c r="J309" s="111" t="s">
        <v>1030</v>
      </c>
      <c r="K309" s="5">
        <v>42309</v>
      </c>
      <c r="L309" s="4">
        <v>1</v>
      </c>
      <c r="M309" s="4" t="s">
        <v>31</v>
      </c>
      <c r="N309" s="4" t="s">
        <v>30</v>
      </c>
      <c r="O309" s="10">
        <v>1065706</v>
      </c>
      <c r="P309" s="130">
        <f t="shared" si="8"/>
        <v>1065706</v>
      </c>
      <c r="Q309" s="4" t="s">
        <v>31</v>
      </c>
      <c r="R309" s="4" t="s">
        <v>31</v>
      </c>
      <c r="S309" s="4" t="s">
        <v>2780</v>
      </c>
      <c r="T309" s="10">
        <f t="shared" si="9"/>
        <v>88808.833333333328</v>
      </c>
      <c r="U309" s="4" t="s">
        <v>186</v>
      </c>
      <c r="V309" s="4"/>
    </row>
    <row r="310" spans="1:22" ht="75" customHeight="1" x14ac:dyDescent="0.25">
      <c r="A310" s="4">
        <v>274</v>
      </c>
      <c r="B310" s="4" t="s">
        <v>863</v>
      </c>
      <c r="C310" s="4" t="s">
        <v>864</v>
      </c>
      <c r="D310" s="129" t="s">
        <v>813</v>
      </c>
      <c r="E310" s="4" t="s">
        <v>904</v>
      </c>
      <c r="F310" s="4" t="s">
        <v>434</v>
      </c>
      <c r="G310" s="111" t="s">
        <v>798</v>
      </c>
      <c r="H310" s="111" t="s">
        <v>799</v>
      </c>
      <c r="I310" s="4">
        <v>70131706</v>
      </c>
      <c r="J310" s="111" t="s">
        <v>185</v>
      </c>
      <c r="K310" s="5">
        <v>42309</v>
      </c>
      <c r="L310" s="4">
        <v>1</v>
      </c>
      <c r="M310" s="4" t="s">
        <v>31</v>
      </c>
      <c r="N310" s="4" t="s">
        <v>30</v>
      </c>
      <c r="O310" s="132">
        <v>5837</v>
      </c>
      <c r="P310" s="130">
        <f t="shared" si="8"/>
        <v>5837</v>
      </c>
      <c r="Q310" s="4" t="s">
        <v>31</v>
      </c>
      <c r="R310" s="4" t="s">
        <v>31</v>
      </c>
      <c r="S310" s="4" t="s">
        <v>2780</v>
      </c>
      <c r="T310" s="10">
        <f t="shared" si="9"/>
        <v>486.41666666666669</v>
      </c>
      <c r="U310" s="4" t="s">
        <v>186</v>
      </c>
      <c r="V310" s="4"/>
    </row>
    <row r="311" spans="1:22" ht="75" customHeight="1" x14ac:dyDescent="0.25">
      <c r="A311" s="4">
        <v>276</v>
      </c>
      <c r="B311" s="4" t="s">
        <v>863</v>
      </c>
      <c r="C311" s="4" t="s">
        <v>864</v>
      </c>
      <c r="D311" s="129" t="s">
        <v>813</v>
      </c>
      <c r="E311" s="4" t="s">
        <v>866</v>
      </c>
      <c r="F311" s="4" t="s">
        <v>434</v>
      </c>
      <c r="G311" s="111" t="s">
        <v>798</v>
      </c>
      <c r="H311" s="111" t="s">
        <v>799</v>
      </c>
      <c r="I311" s="4">
        <v>70131706</v>
      </c>
      <c r="J311" s="111" t="s">
        <v>1063</v>
      </c>
      <c r="K311" s="5">
        <v>42309</v>
      </c>
      <c r="L311" s="4">
        <v>2</v>
      </c>
      <c r="M311" s="4" t="s">
        <v>31</v>
      </c>
      <c r="N311" s="4" t="s">
        <v>30</v>
      </c>
      <c r="O311" s="132">
        <v>12545400</v>
      </c>
      <c r="P311" s="130">
        <f t="shared" si="8"/>
        <v>12545400</v>
      </c>
      <c r="Q311" s="4" t="s">
        <v>31</v>
      </c>
      <c r="R311" s="4" t="s">
        <v>31</v>
      </c>
      <c r="S311" s="4" t="s">
        <v>2780</v>
      </c>
      <c r="T311" s="10">
        <f t="shared" si="9"/>
        <v>1045450</v>
      </c>
      <c r="U311" s="4" t="s">
        <v>411</v>
      </c>
      <c r="V311" s="4">
        <v>157</v>
      </c>
    </row>
    <row r="312" spans="1:22" ht="75" customHeight="1" x14ac:dyDescent="0.25">
      <c r="A312" s="4">
        <v>277</v>
      </c>
      <c r="B312" s="4" t="s">
        <v>863</v>
      </c>
      <c r="C312" s="4" t="s">
        <v>864</v>
      </c>
      <c r="D312" s="129" t="s">
        <v>813</v>
      </c>
      <c r="E312" s="4" t="s">
        <v>866</v>
      </c>
      <c r="F312" s="4" t="s">
        <v>434</v>
      </c>
      <c r="G312" s="111" t="s">
        <v>798</v>
      </c>
      <c r="H312" s="111" t="s">
        <v>799</v>
      </c>
      <c r="I312" s="4">
        <v>70131706</v>
      </c>
      <c r="J312" s="4" t="s">
        <v>1064</v>
      </c>
      <c r="K312" s="5">
        <v>42156</v>
      </c>
      <c r="L312" s="4">
        <v>6</v>
      </c>
      <c r="M312" s="4" t="s">
        <v>238</v>
      </c>
      <c r="N312" s="4" t="s">
        <v>807</v>
      </c>
      <c r="O312" s="10">
        <v>2208320</v>
      </c>
      <c r="P312" s="130">
        <f t="shared" si="8"/>
        <v>2208320</v>
      </c>
      <c r="Q312" s="4" t="s">
        <v>31</v>
      </c>
      <c r="R312" s="4" t="s">
        <v>31</v>
      </c>
      <c r="S312" s="4" t="s">
        <v>2780</v>
      </c>
      <c r="T312" s="10">
        <f t="shared" si="9"/>
        <v>184026.66666666666</v>
      </c>
      <c r="U312" s="4" t="s">
        <v>411</v>
      </c>
      <c r="V312" s="4">
        <v>1348</v>
      </c>
    </row>
    <row r="313" spans="1:22" ht="75" customHeight="1" x14ac:dyDescent="0.25">
      <c r="A313" s="4">
        <v>279</v>
      </c>
      <c r="B313" s="4" t="s">
        <v>863</v>
      </c>
      <c r="C313" s="4" t="s">
        <v>864</v>
      </c>
      <c r="D313" s="129" t="s">
        <v>998</v>
      </c>
      <c r="E313" s="4" t="s">
        <v>999</v>
      </c>
      <c r="F313" s="4" t="s">
        <v>434</v>
      </c>
      <c r="G313" s="111" t="s">
        <v>798</v>
      </c>
      <c r="H313" s="111" t="s">
        <v>799</v>
      </c>
      <c r="I313" s="4">
        <v>70131706</v>
      </c>
      <c r="J313" s="4" t="s">
        <v>185</v>
      </c>
      <c r="K313" s="5">
        <v>42005</v>
      </c>
      <c r="L313" s="4">
        <v>1</v>
      </c>
      <c r="M313" s="4" t="s">
        <v>238</v>
      </c>
      <c r="N313" s="4" t="s">
        <v>30</v>
      </c>
      <c r="O313" s="132">
        <v>177160</v>
      </c>
      <c r="P313" s="130">
        <f t="shared" si="8"/>
        <v>177160</v>
      </c>
      <c r="Q313" s="4" t="s">
        <v>31</v>
      </c>
      <c r="R313" s="4" t="s">
        <v>31</v>
      </c>
      <c r="S313" s="4" t="s">
        <v>2780</v>
      </c>
      <c r="T313" s="10">
        <f t="shared" si="9"/>
        <v>14763.333333333334</v>
      </c>
      <c r="U313" s="4" t="s">
        <v>186</v>
      </c>
      <c r="V313" s="4"/>
    </row>
    <row r="314" spans="1:22" ht="75" customHeight="1" x14ac:dyDescent="0.25">
      <c r="A314" s="4">
        <v>280</v>
      </c>
      <c r="B314" s="4" t="s">
        <v>863</v>
      </c>
      <c r="C314" s="4" t="s">
        <v>864</v>
      </c>
      <c r="D314" s="129" t="s">
        <v>998</v>
      </c>
      <c r="E314" s="4" t="s">
        <v>1002</v>
      </c>
      <c r="F314" s="4" t="s">
        <v>434</v>
      </c>
      <c r="G314" s="111" t="s">
        <v>798</v>
      </c>
      <c r="H314" s="111" t="s">
        <v>799</v>
      </c>
      <c r="I314" s="4">
        <v>70131706</v>
      </c>
      <c r="J314" s="111" t="s">
        <v>1065</v>
      </c>
      <c r="K314" s="5">
        <v>42005</v>
      </c>
      <c r="L314" s="4">
        <v>2</v>
      </c>
      <c r="M314" s="4" t="s">
        <v>238</v>
      </c>
      <c r="N314" s="4" t="s">
        <v>30</v>
      </c>
      <c r="O314" s="132">
        <v>10587370</v>
      </c>
      <c r="P314" s="130">
        <f t="shared" si="8"/>
        <v>10587370</v>
      </c>
      <c r="Q314" s="4" t="s">
        <v>31</v>
      </c>
      <c r="R314" s="4" t="s">
        <v>31</v>
      </c>
      <c r="S314" s="4" t="s">
        <v>2780</v>
      </c>
      <c r="T314" s="10">
        <f t="shared" si="9"/>
        <v>882280.83333333337</v>
      </c>
      <c r="U314" s="4" t="s">
        <v>411</v>
      </c>
      <c r="V314" s="4">
        <v>234</v>
      </c>
    </row>
    <row r="315" spans="1:22" ht="75" customHeight="1" x14ac:dyDescent="0.25">
      <c r="A315" s="4">
        <v>291</v>
      </c>
      <c r="B315" s="4" t="s">
        <v>863</v>
      </c>
      <c r="C315" s="4" t="s">
        <v>864</v>
      </c>
      <c r="D315" s="129" t="s">
        <v>998</v>
      </c>
      <c r="E315" s="4" t="s">
        <v>1002</v>
      </c>
      <c r="F315" s="4" t="s">
        <v>434</v>
      </c>
      <c r="G315" s="111" t="s">
        <v>798</v>
      </c>
      <c r="H315" s="111" t="s">
        <v>799</v>
      </c>
      <c r="I315" s="4">
        <v>70131706</v>
      </c>
      <c r="J315" s="111" t="s">
        <v>1030</v>
      </c>
      <c r="K315" s="5">
        <v>42005</v>
      </c>
      <c r="L315" s="4">
        <v>1</v>
      </c>
      <c r="M315" s="4" t="s">
        <v>238</v>
      </c>
      <c r="N315" s="4" t="s">
        <v>30</v>
      </c>
      <c r="O315" s="132">
        <v>37423</v>
      </c>
      <c r="P315" s="130">
        <f t="shared" si="8"/>
        <v>37423</v>
      </c>
      <c r="Q315" s="4" t="s">
        <v>31</v>
      </c>
      <c r="R315" s="4" t="s">
        <v>31</v>
      </c>
      <c r="S315" s="4" t="s">
        <v>2780</v>
      </c>
      <c r="T315" s="10">
        <f t="shared" si="9"/>
        <v>3118.5833333333335</v>
      </c>
      <c r="U315" s="4" t="s">
        <v>186</v>
      </c>
      <c r="V315" s="4"/>
    </row>
    <row r="316" spans="1:22" ht="75" customHeight="1" x14ac:dyDescent="0.25">
      <c r="A316" s="4">
        <v>282</v>
      </c>
      <c r="B316" s="4" t="s">
        <v>794</v>
      </c>
      <c r="C316" s="4" t="s">
        <v>823</v>
      </c>
      <c r="D316" s="4" t="s">
        <v>813</v>
      </c>
      <c r="E316" s="4" t="s">
        <v>845</v>
      </c>
      <c r="F316" s="4" t="s">
        <v>434</v>
      </c>
      <c r="G316" s="4" t="s">
        <v>798</v>
      </c>
      <c r="H316" s="4" t="s">
        <v>799</v>
      </c>
      <c r="I316" s="4">
        <v>70131706</v>
      </c>
      <c r="J316" s="4" t="s">
        <v>1066</v>
      </c>
      <c r="K316" s="5">
        <v>42309</v>
      </c>
      <c r="L316" s="4">
        <v>2</v>
      </c>
      <c r="M316" s="4" t="s">
        <v>238</v>
      </c>
      <c r="N316" s="4" t="s">
        <v>30</v>
      </c>
      <c r="O316" s="10">
        <v>10587370</v>
      </c>
      <c r="P316" s="130">
        <f t="shared" si="8"/>
        <v>10587370</v>
      </c>
      <c r="Q316" s="4" t="s">
        <v>31</v>
      </c>
      <c r="R316" s="4" t="s">
        <v>31</v>
      </c>
      <c r="S316" s="4" t="s">
        <v>2780</v>
      </c>
      <c r="T316" s="10">
        <f t="shared" si="9"/>
        <v>882280.83333333337</v>
      </c>
      <c r="U316" s="4" t="s">
        <v>411</v>
      </c>
      <c r="V316" s="4">
        <v>234</v>
      </c>
    </row>
    <row r="317" spans="1:22" ht="75" customHeight="1" x14ac:dyDescent="0.25">
      <c r="A317" s="4">
        <v>283</v>
      </c>
      <c r="B317" s="4" t="s">
        <v>794</v>
      </c>
      <c r="C317" s="4" t="s">
        <v>823</v>
      </c>
      <c r="D317" s="4" t="s">
        <v>813</v>
      </c>
      <c r="E317" s="4" t="s">
        <v>845</v>
      </c>
      <c r="F317" s="4" t="s">
        <v>434</v>
      </c>
      <c r="G317" s="4" t="s">
        <v>798</v>
      </c>
      <c r="H317" s="4" t="s">
        <v>799</v>
      </c>
      <c r="I317" s="4">
        <v>70131706</v>
      </c>
      <c r="J317" s="4" t="s">
        <v>1067</v>
      </c>
      <c r="K317" s="5">
        <v>42309</v>
      </c>
      <c r="L317" s="4">
        <v>1</v>
      </c>
      <c r="M317" s="4" t="s">
        <v>238</v>
      </c>
      <c r="N317" s="4" t="s">
        <v>30</v>
      </c>
      <c r="O317" s="10">
        <v>7193520</v>
      </c>
      <c r="P317" s="130">
        <f t="shared" si="8"/>
        <v>7193520</v>
      </c>
      <c r="Q317" s="4" t="s">
        <v>31</v>
      </c>
      <c r="R317" s="4" t="s">
        <v>31</v>
      </c>
      <c r="S317" s="4" t="s">
        <v>2780</v>
      </c>
      <c r="T317" s="10">
        <f t="shared" si="9"/>
        <v>599460</v>
      </c>
      <c r="U317" s="4" t="s">
        <v>411</v>
      </c>
      <c r="V317" s="4">
        <v>76</v>
      </c>
    </row>
    <row r="318" spans="1:22" ht="75" customHeight="1" x14ac:dyDescent="0.25">
      <c r="A318" s="4">
        <v>284</v>
      </c>
      <c r="B318" s="4" t="s">
        <v>794</v>
      </c>
      <c r="C318" s="4" t="s">
        <v>795</v>
      </c>
      <c r="D318" s="4" t="s">
        <v>796</v>
      </c>
      <c r="E318" s="4" t="s">
        <v>803</v>
      </c>
      <c r="F318" s="4" t="s">
        <v>434</v>
      </c>
      <c r="G318" s="111" t="s">
        <v>798</v>
      </c>
      <c r="H318" s="111" t="s">
        <v>799</v>
      </c>
      <c r="I318" s="4">
        <v>70131706</v>
      </c>
      <c r="J318" s="111" t="s">
        <v>1068</v>
      </c>
      <c r="K318" s="5">
        <v>42309</v>
      </c>
      <c r="L318" s="4">
        <v>1</v>
      </c>
      <c r="M318" s="4" t="s">
        <v>31</v>
      </c>
      <c r="N318" s="4" t="s">
        <v>30</v>
      </c>
      <c r="O318" s="10">
        <v>7686890</v>
      </c>
      <c r="P318" s="130">
        <f t="shared" si="8"/>
        <v>7686890</v>
      </c>
      <c r="Q318" s="4" t="s">
        <v>31</v>
      </c>
      <c r="R318" s="4" t="s">
        <v>31</v>
      </c>
      <c r="S318" s="4" t="s">
        <v>2780</v>
      </c>
      <c r="T318" s="10">
        <f t="shared" si="9"/>
        <v>640574.16666666663</v>
      </c>
      <c r="U318" s="4" t="s">
        <v>411</v>
      </c>
      <c r="V318" s="4">
        <v>936</v>
      </c>
    </row>
    <row r="319" spans="1:22" ht="75" customHeight="1" x14ac:dyDescent="0.25">
      <c r="A319" s="4">
        <v>285</v>
      </c>
      <c r="B319" s="4" t="s">
        <v>794</v>
      </c>
      <c r="C319" s="4" t="s">
        <v>860</v>
      </c>
      <c r="D319" s="4" t="s">
        <v>861</v>
      </c>
      <c r="E319" s="129" t="s">
        <v>862</v>
      </c>
      <c r="F319" s="4" t="s">
        <v>434</v>
      </c>
      <c r="G319" s="111" t="s">
        <v>798</v>
      </c>
      <c r="H319" s="111" t="s">
        <v>799</v>
      </c>
      <c r="I319" s="4">
        <v>70131706</v>
      </c>
      <c r="J319" s="111" t="s">
        <v>1069</v>
      </c>
      <c r="K319" s="5">
        <v>42309</v>
      </c>
      <c r="L319" s="4">
        <v>1</v>
      </c>
      <c r="M319" s="4" t="s">
        <v>31</v>
      </c>
      <c r="N319" s="4" t="s">
        <v>30</v>
      </c>
      <c r="O319" s="10">
        <v>3066653</v>
      </c>
      <c r="P319" s="130">
        <f t="shared" si="8"/>
        <v>3066653</v>
      </c>
      <c r="Q319" s="4" t="s">
        <v>31</v>
      </c>
      <c r="R319" s="4" t="s">
        <v>31</v>
      </c>
      <c r="S319" s="4" t="s">
        <v>2780</v>
      </c>
      <c r="T319" s="10">
        <f t="shared" si="9"/>
        <v>255554.41666666666</v>
      </c>
      <c r="U319" s="4" t="s">
        <v>411</v>
      </c>
      <c r="V319" s="4">
        <v>1128</v>
      </c>
    </row>
    <row r="320" spans="1:22" ht="75" customHeight="1" x14ac:dyDescent="0.25">
      <c r="A320" s="4">
        <v>286</v>
      </c>
      <c r="B320" s="4" t="s">
        <v>868</v>
      </c>
      <c r="C320" s="4" t="s">
        <v>869</v>
      </c>
      <c r="D320" s="4" t="s">
        <v>861</v>
      </c>
      <c r="E320" s="4" t="s">
        <v>870</v>
      </c>
      <c r="F320" s="4" t="s">
        <v>434</v>
      </c>
      <c r="G320" s="111" t="s">
        <v>798</v>
      </c>
      <c r="H320" s="111" t="s">
        <v>799</v>
      </c>
      <c r="I320" s="4">
        <v>70131706</v>
      </c>
      <c r="J320" s="111" t="s">
        <v>1070</v>
      </c>
      <c r="K320" s="5">
        <v>42309</v>
      </c>
      <c r="L320" s="4">
        <v>1</v>
      </c>
      <c r="M320" s="4" t="s">
        <v>31</v>
      </c>
      <c r="N320" s="4" t="s">
        <v>30</v>
      </c>
      <c r="O320" s="10">
        <v>8075200</v>
      </c>
      <c r="P320" s="130">
        <f t="shared" si="8"/>
        <v>8075200</v>
      </c>
      <c r="Q320" s="4" t="s">
        <v>31</v>
      </c>
      <c r="R320" s="4" t="s">
        <v>31</v>
      </c>
      <c r="S320" s="4" t="s">
        <v>2780</v>
      </c>
      <c r="T320" s="10">
        <f t="shared" si="9"/>
        <v>672933.33333333337</v>
      </c>
      <c r="U320" s="4" t="s">
        <v>411</v>
      </c>
      <c r="V320" s="4">
        <v>441</v>
      </c>
    </row>
    <row r="321" spans="1:22" ht="75" customHeight="1" x14ac:dyDescent="0.25">
      <c r="A321" s="4">
        <v>287</v>
      </c>
      <c r="B321" s="4" t="s">
        <v>868</v>
      </c>
      <c r="C321" s="4" t="s">
        <v>869</v>
      </c>
      <c r="D321" s="4" t="s">
        <v>861</v>
      </c>
      <c r="E321" s="4" t="s">
        <v>870</v>
      </c>
      <c r="F321" s="4" t="s">
        <v>434</v>
      </c>
      <c r="G321" s="111" t="s">
        <v>798</v>
      </c>
      <c r="H321" s="111" t="s">
        <v>799</v>
      </c>
      <c r="I321" s="4">
        <v>70131706</v>
      </c>
      <c r="J321" s="111" t="s">
        <v>1071</v>
      </c>
      <c r="K321" s="5">
        <v>42309</v>
      </c>
      <c r="L321" s="4">
        <v>1</v>
      </c>
      <c r="M321" s="4" t="s">
        <v>31</v>
      </c>
      <c r="N321" s="4" t="s">
        <v>30</v>
      </c>
      <c r="O321" s="10">
        <v>4324283</v>
      </c>
      <c r="P321" s="130">
        <f t="shared" si="8"/>
        <v>4324283</v>
      </c>
      <c r="Q321" s="4" t="s">
        <v>31</v>
      </c>
      <c r="R321" s="4" t="s">
        <v>31</v>
      </c>
      <c r="S321" s="4" t="s">
        <v>2780</v>
      </c>
      <c r="T321" s="10">
        <f t="shared" si="9"/>
        <v>360356.91666666669</v>
      </c>
      <c r="U321" s="4" t="s">
        <v>411</v>
      </c>
      <c r="V321" s="4">
        <v>308</v>
      </c>
    </row>
    <row r="322" spans="1:22" ht="75" customHeight="1" x14ac:dyDescent="0.25">
      <c r="A322" s="4">
        <v>288</v>
      </c>
      <c r="B322" s="4" t="s">
        <v>811</v>
      </c>
      <c r="C322" s="4" t="s">
        <v>921</v>
      </c>
      <c r="D322" s="129" t="s">
        <v>813</v>
      </c>
      <c r="E322" s="129" t="s">
        <v>922</v>
      </c>
      <c r="F322" s="4" t="s">
        <v>434</v>
      </c>
      <c r="G322" s="111" t="s">
        <v>798</v>
      </c>
      <c r="H322" s="111" t="s">
        <v>799</v>
      </c>
      <c r="I322" s="4">
        <v>70131706</v>
      </c>
      <c r="J322" s="111" t="s">
        <v>1072</v>
      </c>
      <c r="K322" s="5">
        <v>42309</v>
      </c>
      <c r="L322" s="4">
        <v>1</v>
      </c>
      <c r="M322" s="4" t="s">
        <v>31</v>
      </c>
      <c r="N322" s="4" t="s">
        <v>30</v>
      </c>
      <c r="O322" s="10">
        <v>7193520</v>
      </c>
      <c r="P322" s="130">
        <f t="shared" si="8"/>
        <v>7193520</v>
      </c>
      <c r="Q322" s="4" t="s">
        <v>31</v>
      </c>
      <c r="R322" s="4" t="s">
        <v>31</v>
      </c>
      <c r="S322" s="4" t="s">
        <v>2780</v>
      </c>
      <c r="T322" s="10">
        <f t="shared" si="9"/>
        <v>599460</v>
      </c>
      <c r="U322" s="4" t="s">
        <v>411</v>
      </c>
      <c r="V322" s="4">
        <v>26</v>
      </c>
    </row>
    <row r="323" spans="1:22" ht="75" customHeight="1" x14ac:dyDescent="0.25">
      <c r="A323" s="4">
        <v>289</v>
      </c>
      <c r="B323" s="4" t="s">
        <v>794</v>
      </c>
      <c r="C323" s="4" t="s">
        <v>860</v>
      </c>
      <c r="D323" s="4" t="s">
        <v>861</v>
      </c>
      <c r="E323" s="129" t="s">
        <v>862</v>
      </c>
      <c r="F323" s="4" t="s">
        <v>434</v>
      </c>
      <c r="G323" s="111" t="s">
        <v>798</v>
      </c>
      <c r="H323" s="111" t="s">
        <v>799</v>
      </c>
      <c r="I323" s="4">
        <v>70131706</v>
      </c>
      <c r="J323" s="111" t="s">
        <v>1073</v>
      </c>
      <c r="K323" s="5">
        <v>42309</v>
      </c>
      <c r="L323" s="4">
        <v>1</v>
      </c>
      <c r="M323" s="4" t="s">
        <v>31</v>
      </c>
      <c r="N323" s="4" t="s">
        <v>30</v>
      </c>
      <c r="O323" s="10">
        <v>4009790</v>
      </c>
      <c r="P323" s="130">
        <f t="shared" ref="P323:P386" si="10">O323</f>
        <v>4009790</v>
      </c>
      <c r="Q323" s="4" t="s">
        <v>31</v>
      </c>
      <c r="R323" s="4" t="s">
        <v>31</v>
      </c>
      <c r="S323" s="4" t="s">
        <v>2780</v>
      </c>
      <c r="T323" s="10">
        <f t="shared" ref="T323:T386" si="11">P323/12</f>
        <v>334149.16666666669</v>
      </c>
      <c r="U323" s="4" t="s">
        <v>411</v>
      </c>
      <c r="V323" s="4">
        <v>358</v>
      </c>
    </row>
    <row r="324" spans="1:22" ht="75" customHeight="1" x14ac:dyDescent="0.25">
      <c r="A324" s="4">
        <v>93</v>
      </c>
      <c r="B324" s="4" t="s">
        <v>794</v>
      </c>
      <c r="C324" s="4" t="s">
        <v>871</v>
      </c>
      <c r="D324" s="4" t="s">
        <v>796</v>
      </c>
      <c r="E324" s="129" t="s">
        <v>872</v>
      </c>
      <c r="F324" s="4" t="s">
        <v>412</v>
      </c>
      <c r="G324" s="111" t="s">
        <v>305</v>
      </c>
      <c r="H324" s="111" t="s">
        <v>877</v>
      </c>
      <c r="I324" s="4">
        <v>70131706</v>
      </c>
      <c r="J324" s="4" t="s">
        <v>878</v>
      </c>
      <c r="K324" s="5">
        <v>42309</v>
      </c>
      <c r="L324" s="4">
        <v>1</v>
      </c>
      <c r="M324" s="4" t="s">
        <v>74</v>
      </c>
      <c r="N324" s="4" t="s">
        <v>30</v>
      </c>
      <c r="O324" s="10">
        <v>30000000</v>
      </c>
      <c r="P324" s="130">
        <f t="shared" si="10"/>
        <v>30000000</v>
      </c>
      <c r="Q324" s="4" t="s">
        <v>31</v>
      </c>
      <c r="R324" s="4" t="s">
        <v>31</v>
      </c>
      <c r="S324" s="4" t="s">
        <v>2780</v>
      </c>
      <c r="T324" s="10">
        <f t="shared" si="11"/>
        <v>2500000</v>
      </c>
      <c r="U324" s="4" t="s">
        <v>186</v>
      </c>
      <c r="V324" s="4"/>
    </row>
    <row r="325" spans="1:22" ht="75" customHeight="1" x14ac:dyDescent="0.25">
      <c r="A325" s="4">
        <v>290</v>
      </c>
      <c r="B325" s="4" t="s">
        <v>863</v>
      </c>
      <c r="C325" s="4" t="s">
        <v>864</v>
      </c>
      <c r="D325" s="4" t="s">
        <v>813</v>
      </c>
      <c r="E325" s="4" t="s">
        <v>904</v>
      </c>
      <c r="F325" s="4" t="s">
        <v>418</v>
      </c>
      <c r="G325" s="111" t="s">
        <v>419</v>
      </c>
      <c r="H325" s="111" t="s">
        <v>804</v>
      </c>
      <c r="I325" s="4">
        <v>70131706</v>
      </c>
      <c r="J325" s="111" t="s">
        <v>1074</v>
      </c>
      <c r="K325" s="5">
        <v>42309</v>
      </c>
      <c r="L325" s="4">
        <v>1</v>
      </c>
      <c r="M325" s="4" t="s">
        <v>31</v>
      </c>
      <c r="N325" s="4" t="s">
        <v>30</v>
      </c>
      <c r="O325" s="10"/>
      <c r="P325" s="130">
        <f t="shared" si="10"/>
        <v>0</v>
      </c>
      <c r="Q325" s="4" t="s">
        <v>31</v>
      </c>
      <c r="R325" s="4" t="s">
        <v>31</v>
      </c>
      <c r="S325" s="4" t="s">
        <v>2780</v>
      </c>
      <c r="T325" s="10">
        <f t="shared" si="11"/>
        <v>0</v>
      </c>
      <c r="U325" s="4" t="s">
        <v>186</v>
      </c>
      <c r="V325" s="4"/>
    </row>
    <row r="326" spans="1:22" ht="75" customHeight="1" x14ac:dyDescent="0.25">
      <c r="A326" s="4">
        <v>93</v>
      </c>
      <c r="B326" s="4" t="s">
        <v>794</v>
      </c>
      <c r="C326" s="4" t="s">
        <v>823</v>
      </c>
      <c r="D326" s="129" t="s">
        <v>813</v>
      </c>
      <c r="E326" s="129" t="s">
        <v>845</v>
      </c>
      <c r="F326" s="4" t="s">
        <v>412</v>
      </c>
      <c r="G326" s="111" t="s">
        <v>305</v>
      </c>
      <c r="H326" s="111" t="s">
        <v>877</v>
      </c>
      <c r="I326" s="4">
        <v>70131706</v>
      </c>
      <c r="J326" s="4" t="s">
        <v>878</v>
      </c>
      <c r="K326" s="5">
        <v>42095</v>
      </c>
      <c r="L326" s="4">
        <v>6</v>
      </c>
      <c r="M326" s="4" t="s">
        <v>238</v>
      </c>
      <c r="N326" s="4" t="s">
        <v>30</v>
      </c>
      <c r="O326" s="10">
        <v>3200041</v>
      </c>
      <c r="P326" s="130">
        <f t="shared" si="10"/>
        <v>3200041</v>
      </c>
      <c r="Q326" s="4" t="s">
        <v>31</v>
      </c>
      <c r="R326" s="4" t="s">
        <v>31</v>
      </c>
      <c r="S326" s="4" t="s">
        <v>2780</v>
      </c>
      <c r="T326" s="10">
        <f t="shared" si="11"/>
        <v>266670.08333333331</v>
      </c>
      <c r="U326" s="4" t="s">
        <v>186</v>
      </c>
      <c r="V326" s="4"/>
    </row>
    <row r="327" spans="1:22" ht="75" customHeight="1" x14ac:dyDescent="0.25">
      <c r="A327" s="4">
        <v>292</v>
      </c>
      <c r="B327" s="4" t="s">
        <v>794</v>
      </c>
      <c r="C327" s="4" t="s">
        <v>871</v>
      </c>
      <c r="D327" s="4" t="s">
        <v>796</v>
      </c>
      <c r="E327" s="129" t="s">
        <v>872</v>
      </c>
      <c r="F327" s="4" t="s">
        <v>418</v>
      </c>
      <c r="G327" s="4" t="s">
        <v>419</v>
      </c>
      <c r="H327" s="4" t="s">
        <v>804</v>
      </c>
      <c r="I327" s="4">
        <v>70131706</v>
      </c>
      <c r="J327" s="4" t="s">
        <v>185</v>
      </c>
      <c r="K327" s="64">
        <v>42005</v>
      </c>
      <c r="L327" s="4">
        <v>10.5</v>
      </c>
      <c r="M327" s="4" t="s">
        <v>238</v>
      </c>
      <c r="N327" s="4" t="s">
        <v>30</v>
      </c>
      <c r="O327" s="10">
        <v>159288</v>
      </c>
      <c r="P327" s="130">
        <f t="shared" si="10"/>
        <v>159288</v>
      </c>
      <c r="Q327" s="4" t="s">
        <v>31</v>
      </c>
      <c r="R327" s="4" t="s">
        <v>31</v>
      </c>
      <c r="S327" s="4" t="s">
        <v>2780</v>
      </c>
      <c r="T327" s="10">
        <f t="shared" si="11"/>
        <v>13274</v>
      </c>
      <c r="U327" s="4" t="s">
        <v>186</v>
      </c>
      <c r="V327" s="4"/>
    </row>
    <row r="328" spans="1:22" ht="75" customHeight="1" x14ac:dyDescent="0.25">
      <c r="A328" s="4">
        <v>293</v>
      </c>
      <c r="B328" s="4" t="s">
        <v>794</v>
      </c>
      <c r="C328" s="4" t="s">
        <v>795</v>
      </c>
      <c r="D328" s="4" t="s">
        <v>796</v>
      </c>
      <c r="E328" s="4" t="s">
        <v>803</v>
      </c>
      <c r="F328" s="4" t="s">
        <v>434</v>
      </c>
      <c r="G328" s="111" t="s">
        <v>798</v>
      </c>
      <c r="H328" s="111" t="s">
        <v>799</v>
      </c>
      <c r="I328" s="4">
        <v>70131706</v>
      </c>
      <c r="J328" s="111" t="s">
        <v>1037</v>
      </c>
      <c r="K328" s="5">
        <v>42309</v>
      </c>
      <c r="L328" s="4">
        <v>1</v>
      </c>
      <c r="M328" s="4" t="s">
        <v>31</v>
      </c>
      <c r="N328" s="4" t="s">
        <v>30</v>
      </c>
      <c r="O328" s="10"/>
      <c r="P328" s="130">
        <f t="shared" si="10"/>
        <v>0</v>
      </c>
      <c r="Q328" s="4" t="s">
        <v>31</v>
      </c>
      <c r="R328" s="4" t="s">
        <v>31</v>
      </c>
      <c r="S328" s="4" t="s">
        <v>2780</v>
      </c>
      <c r="T328" s="10">
        <f t="shared" si="11"/>
        <v>0</v>
      </c>
      <c r="U328" s="4" t="s">
        <v>186</v>
      </c>
      <c r="V328" s="4"/>
    </row>
    <row r="329" spans="1:22" ht="75" customHeight="1" x14ac:dyDescent="0.25">
      <c r="A329" s="4">
        <v>294</v>
      </c>
      <c r="B329" s="4" t="s">
        <v>863</v>
      </c>
      <c r="C329" s="4" t="s">
        <v>864</v>
      </c>
      <c r="D329" s="129" t="s">
        <v>998</v>
      </c>
      <c r="E329" s="4" t="s">
        <v>1002</v>
      </c>
      <c r="F329" s="4" t="s">
        <v>434</v>
      </c>
      <c r="G329" s="111" t="s">
        <v>798</v>
      </c>
      <c r="H329" s="111" t="s">
        <v>799</v>
      </c>
      <c r="I329" s="4">
        <v>70131706</v>
      </c>
      <c r="J329" s="4" t="s">
        <v>1075</v>
      </c>
      <c r="K329" s="5">
        <v>42005</v>
      </c>
      <c r="L329" s="4">
        <v>1</v>
      </c>
      <c r="M329" s="4" t="s">
        <v>238</v>
      </c>
      <c r="N329" s="4" t="s">
        <v>30</v>
      </c>
      <c r="O329" s="132">
        <v>2198363</v>
      </c>
      <c r="P329" s="130">
        <f t="shared" si="10"/>
        <v>2198363</v>
      </c>
      <c r="Q329" s="4" t="s">
        <v>31</v>
      </c>
      <c r="R329" s="4" t="s">
        <v>31</v>
      </c>
      <c r="S329" s="4" t="s">
        <v>2780</v>
      </c>
      <c r="T329" s="10">
        <f t="shared" si="11"/>
        <v>183196.91666666666</v>
      </c>
      <c r="U329" s="4" t="s">
        <v>411</v>
      </c>
      <c r="V329" s="4">
        <v>848</v>
      </c>
    </row>
    <row r="330" spans="1:22" ht="75" customHeight="1" x14ac:dyDescent="0.25">
      <c r="A330" s="4">
        <v>295</v>
      </c>
      <c r="B330" s="4" t="s">
        <v>863</v>
      </c>
      <c r="C330" s="4" t="s">
        <v>864</v>
      </c>
      <c r="D330" s="129" t="s">
        <v>998</v>
      </c>
      <c r="E330" s="4" t="s">
        <v>1002</v>
      </c>
      <c r="F330" s="4" t="s">
        <v>434</v>
      </c>
      <c r="G330" s="111" t="s">
        <v>798</v>
      </c>
      <c r="H330" s="111" t="s">
        <v>799</v>
      </c>
      <c r="I330" s="4">
        <v>70131706</v>
      </c>
      <c r="J330" s="4" t="s">
        <v>1076</v>
      </c>
      <c r="K330" s="5">
        <v>42005</v>
      </c>
      <c r="L330" s="4">
        <v>1</v>
      </c>
      <c r="M330" s="4" t="s">
        <v>238</v>
      </c>
      <c r="N330" s="4" t="s">
        <v>30</v>
      </c>
      <c r="O330" s="132">
        <v>2110127</v>
      </c>
      <c r="P330" s="130">
        <f t="shared" si="10"/>
        <v>2110127</v>
      </c>
      <c r="Q330" s="4" t="s">
        <v>31</v>
      </c>
      <c r="R330" s="4" t="s">
        <v>31</v>
      </c>
      <c r="S330" s="4" t="s">
        <v>2780</v>
      </c>
      <c r="T330" s="10">
        <f t="shared" si="11"/>
        <v>175843.91666666666</v>
      </c>
      <c r="U330" s="4" t="s">
        <v>411</v>
      </c>
      <c r="V330" s="4">
        <v>855</v>
      </c>
    </row>
    <row r="331" spans="1:22" ht="75" customHeight="1" x14ac:dyDescent="0.25">
      <c r="A331" s="4">
        <v>296</v>
      </c>
      <c r="B331" s="4" t="s">
        <v>863</v>
      </c>
      <c r="C331" s="4" t="s">
        <v>864</v>
      </c>
      <c r="D331" s="129" t="s">
        <v>998</v>
      </c>
      <c r="E331" s="4" t="s">
        <v>1002</v>
      </c>
      <c r="F331" s="4" t="s">
        <v>434</v>
      </c>
      <c r="G331" s="111" t="s">
        <v>798</v>
      </c>
      <c r="H331" s="111" t="s">
        <v>799</v>
      </c>
      <c r="I331" s="4">
        <v>70131706</v>
      </c>
      <c r="J331" s="4" t="s">
        <v>1077</v>
      </c>
      <c r="K331" s="5">
        <v>42005</v>
      </c>
      <c r="L331" s="4">
        <v>0.5</v>
      </c>
      <c r="M331" s="4" t="s">
        <v>238</v>
      </c>
      <c r="N331" s="4" t="s">
        <v>30</v>
      </c>
      <c r="O331" s="132">
        <v>1465347</v>
      </c>
      <c r="P331" s="130">
        <f t="shared" si="10"/>
        <v>1465347</v>
      </c>
      <c r="Q331" s="4" t="s">
        <v>31</v>
      </c>
      <c r="R331" s="4" t="s">
        <v>31</v>
      </c>
      <c r="S331" s="4" t="s">
        <v>2780</v>
      </c>
      <c r="T331" s="10">
        <f t="shared" si="11"/>
        <v>122112.25</v>
      </c>
      <c r="U331" s="4" t="s">
        <v>411</v>
      </c>
      <c r="V331" s="4">
        <v>980</v>
      </c>
    </row>
    <row r="332" spans="1:22" ht="75" customHeight="1" x14ac:dyDescent="0.25">
      <c r="A332" s="4">
        <v>275</v>
      </c>
      <c r="B332" s="4" t="s">
        <v>863</v>
      </c>
      <c r="C332" s="4" t="s">
        <v>864</v>
      </c>
      <c r="D332" s="129" t="s">
        <v>813</v>
      </c>
      <c r="E332" s="4" t="s">
        <v>866</v>
      </c>
      <c r="F332" s="4" t="s">
        <v>434</v>
      </c>
      <c r="G332" s="111" t="s">
        <v>798</v>
      </c>
      <c r="H332" s="111" t="s">
        <v>799</v>
      </c>
      <c r="I332" s="4">
        <v>70131706</v>
      </c>
      <c r="J332" s="4" t="s">
        <v>1078</v>
      </c>
      <c r="K332" s="5">
        <v>42309</v>
      </c>
      <c r="L332" s="4">
        <v>1</v>
      </c>
      <c r="M332" s="4" t="s">
        <v>31</v>
      </c>
      <c r="N332" s="4" t="s">
        <v>30</v>
      </c>
      <c r="O332" s="132">
        <v>3079700</v>
      </c>
      <c r="P332" s="130">
        <f t="shared" si="10"/>
        <v>3079700</v>
      </c>
      <c r="Q332" s="4" t="s">
        <v>31</v>
      </c>
      <c r="R332" s="4" t="s">
        <v>31</v>
      </c>
      <c r="S332" s="4" t="s">
        <v>2780</v>
      </c>
      <c r="T332" s="10">
        <f t="shared" si="11"/>
        <v>256641.66666666666</v>
      </c>
      <c r="U332" s="4" t="s">
        <v>411</v>
      </c>
      <c r="V332" s="4">
        <v>490</v>
      </c>
    </row>
    <row r="333" spans="1:22" ht="75" customHeight="1" x14ac:dyDescent="0.25">
      <c r="A333" s="4">
        <v>297</v>
      </c>
      <c r="B333" s="4" t="s">
        <v>863</v>
      </c>
      <c r="C333" s="4" t="s">
        <v>864</v>
      </c>
      <c r="D333" s="129" t="s">
        <v>813</v>
      </c>
      <c r="E333" s="4" t="s">
        <v>866</v>
      </c>
      <c r="F333" s="4" t="s">
        <v>434</v>
      </c>
      <c r="G333" s="111" t="s">
        <v>798</v>
      </c>
      <c r="H333" s="111" t="s">
        <v>799</v>
      </c>
      <c r="I333" s="4">
        <v>70131706</v>
      </c>
      <c r="J333" s="4" t="s">
        <v>1079</v>
      </c>
      <c r="K333" s="5">
        <v>42309</v>
      </c>
      <c r="L333" s="4">
        <v>1</v>
      </c>
      <c r="M333" s="4" t="s">
        <v>31</v>
      </c>
      <c r="N333" s="4" t="s">
        <v>30</v>
      </c>
      <c r="O333" s="132">
        <v>4370977</v>
      </c>
      <c r="P333" s="130">
        <f t="shared" si="10"/>
        <v>4370977</v>
      </c>
      <c r="Q333" s="4" t="s">
        <v>31</v>
      </c>
      <c r="R333" s="4" t="s">
        <v>31</v>
      </c>
      <c r="S333" s="4" t="s">
        <v>2780</v>
      </c>
      <c r="T333" s="10">
        <f t="shared" si="11"/>
        <v>364248.08333333331</v>
      </c>
      <c r="U333" s="4" t="s">
        <v>411</v>
      </c>
      <c r="V333" s="4">
        <v>772</v>
      </c>
    </row>
    <row r="334" spans="1:22" ht="75" customHeight="1" x14ac:dyDescent="0.25">
      <c r="A334" s="4">
        <v>298</v>
      </c>
      <c r="B334" s="4" t="s">
        <v>863</v>
      </c>
      <c r="C334" s="4" t="s">
        <v>864</v>
      </c>
      <c r="D334" s="129" t="s">
        <v>813</v>
      </c>
      <c r="E334" s="4" t="s">
        <v>866</v>
      </c>
      <c r="F334" s="4" t="s">
        <v>434</v>
      </c>
      <c r="G334" s="111" t="s">
        <v>798</v>
      </c>
      <c r="H334" s="111" t="s">
        <v>799</v>
      </c>
      <c r="I334" s="4">
        <v>70131706</v>
      </c>
      <c r="J334" s="4" t="s">
        <v>1080</v>
      </c>
      <c r="K334" s="5">
        <v>42309</v>
      </c>
      <c r="L334" s="4">
        <v>1</v>
      </c>
      <c r="M334" s="4" t="s">
        <v>31</v>
      </c>
      <c r="N334" s="4" t="s">
        <v>30</v>
      </c>
      <c r="O334" s="132">
        <v>2429770</v>
      </c>
      <c r="P334" s="130">
        <f t="shared" si="10"/>
        <v>2429770</v>
      </c>
      <c r="Q334" s="4" t="s">
        <v>31</v>
      </c>
      <c r="R334" s="4" t="s">
        <v>31</v>
      </c>
      <c r="S334" s="4" t="s">
        <v>2780</v>
      </c>
      <c r="T334" s="10">
        <f t="shared" si="11"/>
        <v>202480.83333333334</v>
      </c>
      <c r="U334" s="4" t="s">
        <v>411</v>
      </c>
      <c r="V334" s="4">
        <v>769</v>
      </c>
    </row>
    <row r="335" spans="1:22" ht="75" customHeight="1" x14ac:dyDescent="0.25">
      <c r="A335" s="4">
        <v>355</v>
      </c>
      <c r="B335" s="4" t="s">
        <v>863</v>
      </c>
      <c r="C335" s="4" t="s">
        <v>864</v>
      </c>
      <c r="D335" s="129" t="s">
        <v>813</v>
      </c>
      <c r="E335" s="4" t="s">
        <v>866</v>
      </c>
      <c r="F335" s="4" t="s">
        <v>434</v>
      </c>
      <c r="G335" s="111" t="s">
        <v>798</v>
      </c>
      <c r="H335" s="111" t="s">
        <v>799</v>
      </c>
      <c r="I335" s="4">
        <v>70131706</v>
      </c>
      <c r="J335" s="4" t="s">
        <v>185</v>
      </c>
      <c r="K335" s="5">
        <v>42309</v>
      </c>
      <c r="L335" s="4">
        <v>1</v>
      </c>
      <c r="M335" s="4" t="s">
        <v>31</v>
      </c>
      <c r="N335" s="4" t="s">
        <v>30</v>
      </c>
      <c r="O335" s="132">
        <v>578513</v>
      </c>
      <c r="P335" s="130">
        <f t="shared" si="10"/>
        <v>578513</v>
      </c>
      <c r="Q335" s="4"/>
      <c r="R335" s="4"/>
      <c r="S335" s="4" t="s">
        <v>2780</v>
      </c>
      <c r="T335" s="10">
        <f t="shared" si="11"/>
        <v>48209.416666666664</v>
      </c>
      <c r="U335" s="4" t="s">
        <v>186</v>
      </c>
      <c r="V335" s="4"/>
    </row>
    <row r="336" spans="1:22" ht="75" customHeight="1" x14ac:dyDescent="0.25">
      <c r="A336" s="4">
        <v>299</v>
      </c>
      <c r="B336" s="4" t="s">
        <v>863</v>
      </c>
      <c r="C336" s="4" t="s">
        <v>864</v>
      </c>
      <c r="D336" s="129" t="s">
        <v>998</v>
      </c>
      <c r="E336" s="4" t="s">
        <v>999</v>
      </c>
      <c r="F336" s="4" t="s">
        <v>434</v>
      </c>
      <c r="G336" s="111" t="s">
        <v>798</v>
      </c>
      <c r="H336" s="111" t="s">
        <v>799</v>
      </c>
      <c r="I336" s="4">
        <v>70131706</v>
      </c>
      <c r="J336" s="4" t="s">
        <v>1081</v>
      </c>
      <c r="K336" s="5">
        <v>42005</v>
      </c>
      <c r="L336" s="4">
        <v>1</v>
      </c>
      <c r="M336" s="4" t="s">
        <v>238</v>
      </c>
      <c r="N336" s="4" t="s">
        <v>30</v>
      </c>
      <c r="O336" s="132">
        <v>4457840</v>
      </c>
      <c r="P336" s="130">
        <f t="shared" si="10"/>
        <v>4457840</v>
      </c>
      <c r="Q336" s="4" t="s">
        <v>31</v>
      </c>
      <c r="R336" s="4" t="s">
        <v>31</v>
      </c>
      <c r="S336" s="4" t="s">
        <v>2780</v>
      </c>
      <c r="T336" s="10">
        <f t="shared" si="11"/>
        <v>371486.66666666669</v>
      </c>
      <c r="U336" s="4" t="s">
        <v>411</v>
      </c>
      <c r="V336" s="4">
        <v>766</v>
      </c>
    </row>
    <row r="337" spans="1:22" ht="75" customHeight="1" x14ac:dyDescent="0.25">
      <c r="A337" s="4">
        <v>300</v>
      </c>
      <c r="B337" s="4" t="s">
        <v>794</v>
      </c>
      <c r="C337" s="4" t="s">
        <v>823</v>
      </c>
      <c r="D337" s="129" t="s">
        <v>813</v>
      </c>
      <c r="E337" s="129" t="s">
        <v>888</v>
      </c>
      <c r="F337" s="4" t="s">
        <v>434</v>
      </c>
      <c r="G337" s="111" t="s">
        <v>798</v>
      </c>
      <c r="H337" s="111" t="s">
        <v>799</v>
      </c>
      <c r="I337" s="4">
        <v>70131706</v>
      </c>
      <c r="J337" s="111" t="s">
        <v>1082</v>
      </c>
      <c r="K337" s="5">
        <v>42309</v>
      </c>
      <c r="L337" s="4">
        <v>1</v>
      </c>
      <c r="M337" s="4" t="s">
        <v>31</v>
      </c>
      <c r="N337" s="4" t="s">
        <v>801</v>
      </c>
      <c r="O337" s="130">
        <v>12329100</v>
      </c>
      <c r="P337" s="130">
        <f t="shared" si="10"/>
        <v>12329100</v>
      </c>
      <c r="Q337" s="4" t="s">
        <v>31</v>
      </c>
      <c r="R337" s="4" t="s">
        <v>31</v>
      </c>
      <c r="S337" s="4" t="s">
        <v>2780</v>
      </c>
      <c r="T337" s="10">
        <f t="shared" si="11"/>
        <v>1027425</v>
      </c>
      <c r="U337" s="4" t="s">
        <v>411</v>
      </c>
      <c r="V337" s="4">
        <v>620</v>
      </c>
    </row>
    <row r="338" spans="1:22" ht="75" customHeight="1" x14ac:dyDescent="0.25">
      <c r="A338" s="4">
        <v>278</v>
      </c>
      <c r="B338" s="4" t="s">
        <v>863</v>
      </c>
      <c r="C338" s="4" t="s">
        <v>864</v>
      </c>
      <c r="D338" s="129" t="s">
        <v>813</v>
      </c>
      <c r="E338" s="4" t="s">
        <v>867</v>
      </c>
      <c r="F338" s="4" t="s">
        <v>434</v>
      </c>
      <c r="G338" s="111" t="s">
        <v>798</v>
      </c>
      <c r="H338" s="111" t="s">
        <v>799</v>
      </c>
      <c r="I338" s="4">
        <v>70131706</v>
      </c>
      <c r="J338" s="4" t="s">
        <v>1083</v>
      </c>
      <c r="K338" s="5">
        <v>42309</v>
      </c>
      <c r="L338" s="4">
        <v>1</v>
      </c>
      <c r="M338" s="4" t="s">
        <v>31</v>
      </c>
      <c r="N338" s="4" t="s">
        <v>30</v>
      </c>
      <c r="O338" s="132">
        <v>3806880</v>
      </c>
      <c r="P338" s="130">
        <f t="shared" si="10"/>
        <v>3806880</v>
      </c>
      <c r="Q338" s="4" t="s">
        <v>31</v>
      </c>
      <c r="R338" s="4" t="s">
        <v>31</v>
      </c>
      <c r="S338" s="4" t="s">
        <v>2780</v>
      </c>
      <c r="T338" s="10">
        <f t="shared" si="11"/>
        <v>317240</v>
      </c>
      <c r="U338" s="4" t="s">
        <v>411</v>
      </c>
      <c r="V338" s="4">
        <v>581</v>
      </c>
    </row>
    <row r="339" spans="1:22" ht="75" customHeight="1" x14ac:dyDescent="0.25">
      <c r="A339" s="4">
        <v>301</v>
      </c>
      <c r="B339" s="4" t="s">
        <v>863</v>
      </c>
      <c r="C339" s="4" t="s">
        <v>864</v>
      </c>
      <c r="D339" s="129" t="s">
        <v>813</v>
      </c>
      <c r="E339" s="4" t="s">
        <v>867</v>
      </c>
      <c r="F339" s="4" t="s">
        <v>434</v>
      </c>
      <c r="G339" s="111" t="s">
        <v>798</v>
      </c>
      <c r="H339" s="111" t="s">
        <v>799</v>
      </c>
      <c r="I339" s="4">
        <v>70131706</v>
      </c>
      <c r="J339" s="4" t="s">
        <v>1084</v>
      </c>
      <c r="K339" s="5">
        <v>42309</v>
      </c>
      <c r="L339" s="4">
        <v>2</v>
      </c>
      <c r="M339" s="4" t="s">
        <v>31</v>
      </c>
      <c r="N339" s="4" t="s">
        <v>30</v>
      </c>
      <c r="O339" s="132">
        <v>3754007</v>
      </c>
      <c r="P339" s="130">
        <f t="shared" si="10"/>
        <v>3754007</v>
      </c>
      <c r="Q339" s="4" t="s">
        <v>31</v>
      </c>
      <c r="R339" s="4" t="s">
        <v>31</v>
      </c>
      <c r="S339" s="4" t="s">
        <v>2780</v>
      </c>
      <c r="T339" s="10">
        <f t="shared" si="11"/>
        <v>312833.91666666669</v>
      </c>
      <c r="U339" s="4" t="s">
        <v>411</v>
      </c>
      <c r="V339" s="4">
        <v>613</v>
      </c>
    </row>
    <row r="340" spans="1:22" ht="75" customHeight="1" x14ac:dyDescent="0.25">
      <c r="A340" s="4">
        <v>302</v>
      </c>
      <c r="B340" s="4" t="s">
        <v>863</v>
      </c>
      <c r="C340" s="4" t="s">
        <v>864</v>
      </c>
      <c r="D340" s="129" t="s">
        <v>813</v>
      </c>
      <c r="E340" s="4" t="s">
        <v>867</v>
      </c>
      <c r="F340" s="4" t="s">
        <v>434</v>
      </c>
      <c r="G340" s="111" t="s">
        <v>798</v>
      </c>
      <c r="H340" s="111" t="s">
        <v>799</v>
      </c>
      <c r="I340" s="4">
        <v>70131706</v>
      </c>
      <c r="J340" s="4" t="s">
        <v>1085</v>
      </c>
      <c r="K340" s="5">
        <v>42309</v>
      </c>
      <c r="L340" s="4">
        <v>2</v>
      </c>
      <c r="M340" s="4" t="s">
        <v>31</v>
      </c>
      <c r="N340" s="4" t="s">
        <v>30</v>
      </c>
      <c r="O340" s="132">
        <v>3754007</v>
      </c>
      <c r="P340" s="130">
        <f t="shared" si="10"/>
        <v>3754007</v>
      </c>
      <c r="Q340" s="4" t="s">
        <v>31</v>
      </c>
      <c r="R340" s="4" t="s">
        <v>31</v>
      </c>
      <c r="S340" s="4" t="s">
        <v>2780</v>
      </c>
      <c r="T340" s="10">
        <f t="shared" si="11"/>
        <v>312833.91666666669</v>
      </c>
      <c r="U340" s="4" t="s">
        <v>411</v>
      </c>
      <c r="V340" s="4">
        <v>612</v>
      </c>
    </row>
    <row r="341" spans="1:22" ht="75" customHeight="1" x14ac:dyDescent="0.25">
      <c r="A341" s="4">
        <v>303</v>
      </c>
      <c r="B341" s="4" t="s">
        <v>794</v>
      </c>
      <c r="C341" s="4" t="s">
        <v>823</v>
      </c>
      <c r="D341" s="4" t="s">
        <v>813</v>
      </c>
      <c r="E341" s="4" t="s">
        <v>845</v>
      </c>
      <c r="F341" s="4" t="s">
        <v>434</v>
      </c>
      <c r="G341" s="4" t="s">
        <v>798</v>
      </c>
      <c r="H341" s="4" t="s">
        <v>799</v>
      </c>
      <c r="I341" s="4">
        <v>70131706</v>
      </c>
      <c r="J341" s="4" t="s">
        <v>1086</v>
      </c>
      <c r="K341" s="5">
        <v>42309</v>
      </c>
      <c r="L341" s="4">
        <v>1</v>
      </c>
      <c r="M341" s="4" t="s">
        <v>238</v>
      </c>
      <c r="N341" s="4" t="s">
        <v>30</v>
      </c>
      <c r="O341" s="10">
        <v>6686760</v>
      </c>
      <c r="P341" s="130">
        <f t="shared" si="10"/>
        <v>6686760</v>
      </c>
      <c r="Q341" s="4" t="s">
        <v>31</v>
      </c>
      <c r="R341" s="4" t="s">
        <v>31</v>
      </c>
      <c r="S341" s="4" t="s">
        <v>2780</v>
      </c>
      <c r="T341" s="10">
        <f t="shared" si="11"/>
        <v>557230</v>
      </c>
      <c r="U341" s="4" t="s">
        <v>411</v>
      </c>
      <c r="V341" s="4">
        <v>1033</v>
      </c>
    </row>
    <row r="342" spans="1:22" ht="75" customHeight="1" x14ac:dyDescent="0.25">
      <c r="A342" s="4"/>
      <c r="B342" s="4" t="s">
        <v>794</v>
      </c>
      <c r="C342" s="4" t="s">
        <v>823</v>
      </c>
      <c r="D342" s="4" t="s">
        <v>813</v>
      </c>
      <c r="E342" s="4" t="s">
        <v>845</v>
      </c>
      <c r="F342" s="4" t="s">
        <v>434</v>
      </c>
      <c r="G342" s="4" t="s">
        <v>798</v>
      </c>
      <c r="H342" s="4" t="s">
        <v>799</v>
      </c>
      <c r="I342" s="4">
        <v>70131706</v>
      </c>
      <c r="J342" s="4" t="s">
        <v>1087</v>
      </c>
      <c r="K342" s="5">
        <v>42309</v>
      </c>
      <c r="L342" s="4">
        <v>1</v>
      </c>
      <c r="M342" s="4" t="s">
        <v>238</v>
      </c>
      <c r="N342" s="4" t="s">
        <v>30</v>
      </c>
      <c r="O342" s="10">
        <v>6315273.333333334</v>
      </c>
      <c r="P342" s="130">
        <f t="shared" si="10"/>
        <v>6315273.333333334</v>
      </c>
      <c r="Q342" s="4" t="s">
        <v>31</v>
      </c>
      <c r="R342" s="4" t="s">
        <v>31</v>
      </c>
      <c r="S342" s="4" t="s">
        <v>2780</v>
      </c>
      <c r="T342" s="10">
        <f t="shared" si="11"/>
        <v>526272.77777777787</v>
      </c>
      <c r="U342" s="4" t="s">
        <v>186</v>
      </c>
      <c r="V342" s="4"/>
    </row>
    <row r="343" spans="1:22" ht="75" customHeight="1" x14ac:dyDescent="0.25">
      <c r="A343" s="4">
        <v>304</v>
      </c>
      <c r="B343" s="4" t="s">
        <v>794</v>
      </c>
      <c r="C343" s="4" t="s">
        <v>823</v>
      </c>
      <c r="D343" s="4" t="s">
        <v>813</v>
      </c>
      <c r="E343" s="4" t="s">
        <v>845</v>
      </c>
      <c r="F343" s="4" t="s">
        <v>434</v>
      </c>
      <c r="G343" s="4" t="s">
        <v>798</v>
      </c>
      <c r="H343" s="4" t="s">
        <v>799</v>
      </c>
      <c r="I343" s="4">
        <v>70131706</v>
      </c>
      <c r="J343" s="4" t="s">
        <v>1088</v>
      </c>
      <c r="K343" s="5">
        <v>42309</v>
      </c>
      <c r="L343" s="4">
        <v>1</v>
      </c>
      <c r="M343" s="4" t="s">
        <v>238</v>
      </c>
      <c r="N343" s="4" t="s">
        <v>30</v>
      </c>
      <c r="O343" s="10">
        <v>5195320</v>
      </c>
      <c r="P343" s="130">
        <f t="shared" si="10"/>
        <v>5195320</v>
      </c>
      <c r="Q343" s="4" t="s">
        <v>31</v>
      </c>
      <c r="R343" s="4" t="s">
        <v>31</v>
      </c>
      <c r="S343" s="4" t="s">
        <v>2780</v>
      </c>
      <c r="T343" s="10">
        <f t="shared" si="11"/>
        <v>432943.33333333331</v>
      </c>
      <c r="U343" s="4" t="s">
        <v>411</v>
      </c>
      <c r="V343" s="4">
        <v>187</v>
      </c>
    </row>
    <row r="344" spans="1:22" ht="75" customHeight="1" x14ac:dyDescent="0.25">
      <c r="A344" s="4">
        <v>305</v>
      </c>
      <c r="B344" s="4" t="s">
        <v>794</v>
      </c>
      <c r="C344" s="4" t="s">
        <v>823</v>
      </c>
      <c r="D344" s="4" t="s">
        <v>813</v>
      </c>
      <c r="E344" s="4" t="s">
        <v>845</v>
      </c>
      <c r="F344" s="4" t="s">
        <v>434</v>
      </c>
      <c r="G344" s="4" t="s">
        <v>798</v>
      </c>
      <c r="H344" s="4" t="s">
        <v>799</v>
      </c>
      <c r="I344" s="4">
        <v>70131706</v>
      </c>
      <c r="J344" s="4" t="s">
        <v>1089</v>
      </c>
      <c r="K344" s="5">
        <v>42309</v>
      </c>
      <c r="L344" s="4">
        <v>1</v>
      </c>
      <c r="M344" s="4" t="s">
        <v>238</v>
      </c>
      <c r="N344" s="4" t="s">
        <v>30</v>
      </c>
      <c r="O344" s="10">
        <v>3008287</v>
      </c>
      <c r="P344" s="130">
        <f t="shared" si="10"/>
        <v>3008287</v>
      </c>
      <c r="Q344" s="4" t="s">
        <v>31</v>
      </c>
      <c r="R344" s="4" t="s">
        <v>31</v>
      </c>
      <c r="S344" s="4" t="s">
        <v>2780</v>
      </c>
      <c r="T344" s="10">
        <f t="shared" si="11"/>
        <v>250690.58333333334</v>
      </c>
      <c r="U344" s="4" t="s">
        <v>411</v>
      </c>
      <c r="V344" s="4">
        <v>738</v>
      </c>
    </row>
    <row r="345" spans="1:22" ht="75" customHeight="1" x14ac:dyDescent="0.25">
      <c r="A345" s="4"/>
      <c r="B345" s="4" t="s">
        <v>794</v>
      </c>
      <c r="C345" s="4" t="s">
        <v>823</v>
      </c>
      <c r="D345" s="4" t="s">
        <v>813</v>
      </c>
      <c r="E345" s="4" t="s">
        <v>845</v>
      </c>
      <c r="F345" s="4" t="s">
        <v>434</v>
      </c>
      <c r="G345" s="4" t="s">
        <v>798</v>
      </c>
      <c r="H345" s="4" t="s">
        <v>799</v>
      </c>
      <c r="I345" s="4">
        <v>70131706</v>
      </c>
      <c r="J345" s="4" t="s">
        <v>185</v>
      </c>
      <c r="K345" s="5">
        <v>42309</v>
      </c>
      <c r="L345" s="4">
        <v>1</v>
      </c>
      <c r="M345" s="4" t="s">
        <v>238</v>
      </c>
      <c r="N345" s="4" t="s">
        <v>30</v>
      </c>
      <c r="O345" s="10">
        <v>4208923.333333334</v>
      </c>
      <c r="P345" s="130">
        <f t="shared" si="10"/>
        <v>4208923.333333334</v>
      </c>
      <c r="Q345" s="4" t="s">
        <v>31</v>
      </c>
      <c r="R345" s="4" t="s">
        <v>31</v>
      </c>
      <c r="S345" s="4" t="s">
        <v>2780</v>
      </c>
      <c r="T345" s="10">
        <f t="shared" si="11"/>
        <v>350743.61111111118</v>
      </c>
      <c r="U345" s="4" t="s">
        <v>186</v>
      </c>
      <c r="V345" s="4"/>
    </row>
    <row r="346" spans="1:22" ht="75" customHeight="1" x14ac:dyDescent="0.25">
      <c r="A346" s="4">
        <v>306</v>
      </c>
      <c r="B346" s="4" t="s">
        <v>794</v>
      </c>
      <c r="C346" s="4" t="s">
        <v>823</v>
      </c>
      <c r="D346" s="4" t="s">
        <v>813</v>
      </c>
      <c r="E346" s="4" t="s">
        <v>845</v>
      </c>
      <c r="F346" s="4" t="s">
        <v>434</v>
      </c>
      <c r="G346" s="4" t="s">
        <v>798</v>
      </c>
      <c r="H346" s="4" t="s">
        <v>799</v>
      </c>
      <c r="I346" s="4">
        <v>70131706</v>
      </c>
      <c r="J346" s="4" t="s">
        <v>1090</v>
      </c>
      <c r="K346" s="5">
        <v>42309</v>
      </c>
      <c r="L346" s="4">
        <v>1</v>
      </c>
      <c r="M346" s="4" t="s">
        <v>238</v>
      </c>
      <c r="N346" s="4" t="s">
        <v>30</v>
      </c>
      <c r="O346" s="10">
        <v>4003610</v>
      </c>
      <c r="P346" s="130">
        <f t="shared" si="10"/>
        <v>4003610</v>
      </c>
      <c r="Q346" s="4" t="s">
        <v>31</v>
      </c>
      <c r="R346" s="4" t="s">
        <v>31</v>
      </c>
      <c r="S346" s="4" t="s">
        <v>2780</v>
      </c>
      <c r="T346" s="10">
        <f t="shared" si="11"/>
        <v>333634.16666666669</v>
      </c>
      <c r="U346" s="4" t="s">
        <v>411</v>
      </c>
      <c r="V346" s="4">
        <v>1028</v>
      </c>
    </row>
    <row r="347" spans="1:22" ht="75" customHeight="1" x14ac:dyDescent="0.25">
      <c r="A347" s="4">
        <v>307</v>
      </c>
      <c r="B347" s="4" t="s">
        <v>863</v>
      </c>
      <c r="C347" s="4" t="s">
        <v>864</v>
      </c>
      <c r="D347" s="4" t="s">
        <v>796</v>
      </c>
      <c r="E347" s="4" t="s">
        <v>865</v>
      </c>
      <c r="F347" s="4" t="s">
        <v>434</v>
      </c>
      <c r="G347" s="111" t="s">
        <v>798</v>
      </c>
      <c r="H347" s="111" t="s">
        <v>799</v>
      </c>
      <c r="I347" s="4">
        <v>70131706</v>
      </c>
      <c r="J347" s="4" t="s">
        <v>1091</v>
      </c>
      <c r="K347" s="5">
        <v>42309</v>
      </c>
      <c r="L347" s="4">
        <v>1</v>
      </c>
      <c r="M347" s="4" t="s">
        <v>31</v>
      </c>
      <c r="N347" s="4" t="s">
        <v>30</v>
      </c>
      <c r="O347" s="132">
        <v>1465347</v>
      </c>
      <c r="P347" s="130">
        <f t="shared" si="10"/>
        <v>1465347</v>
      </c>
      <c r="Q347" s="4" t="s">
        <v>31</v>
      </c>
      <c r="R347" s="4" t="s">
        <v>31</v>
      </c>
      <c r="S347" s="4" t="s">
        <v>2780</v>
      </c>
      <c r="T347" s="10">
        <f t="shared" si="11"/>
        <v>122112.25</v>
      </c>
      <c r="U347" s="4" t="s">
        <v>411</v>
      </c>
      <c r="V347" s="4">
        <v>724</v>
      </c>
    </row>
    <row r="348" spans="1:22" ht="75" customHeight="1" x14ac:dyDescent="0.25">
      <c r="A348" s="4">
        <v>308</v>
      </c>
      <c r="B348" s="4" t="s">
        <v>863</v>
      </c>
      <c r="C348" s="4" t="s">
        <v>864</v>
      </c>
      <c r="D348" s="4" t="s">
        <v>796</v>
      </c>
      <c r="E348" s="4" t="s">
        <v>865</v>
      </c>
      <c r="F348" s="4" t="s">
        <v>434</v>
      </c>
      <c r="G348" s="111" t="s">
        <v>798</v>
      </c>
      <c r="H348" s="111" t="s">
        <v>799</v>
      </c>
      <c r="I348" s="4">
        <v>70131706</v>
      </c>
      <c r="J348" s="4" t="s">
        <v>1092</v>
      </c>
      <c r="K348" s="5">
        <v>42309</v>
      </c>
      <c r="L348" s="4">
        <v>1</v>
      </c>
      <c r="M348" s="4" t="s">
        <v>31</v>
      </c>
      <c r="N348" s="4" t="s">
        <v>30</v>
      </c>
      <c r="O348" s="132">
        <v>4165320</v>
      </c>
      <c r="P348" s="130">
        <f t="shared" si="10"/>
        <v>4165320</v>
      </c>
      <c r="Q348" s="4" t="s">
        <v>31</v>
      </c>
      <c r="R348" s="4" t="s">
        <v>31</v>
      </c>
      <c r="S348" s="4" t="s">
        <v>2780</v>
      </c>
      <c r="T348" s="10">
        <f t="shared" si="11"/>
        <v>347110</v>
      </c>
      <c r="U348" s="4" t="s">
        <v>411</v>
      </c>
      <c r="V348" s="4">
        <v>663</v>
      </c>
    </row>
    <row r="349" spans="1:22" ht="75" customHeight="1" x14ac:dyDescent="0.25">
      <c r="A349" s="4">
        <v>309</v>
      </c>
      <c r="B349" s="4" t="s">
        <v>863</v>
      </c>
      <c r="C349" s="4" t="s">
        <v>864</v>
      </c>
      <c r="D349" s="4" t="s">
        <v>796</v>
      </c>
      <c r="E349" s="4" t="s">
        <v>865</v>
      </c>
      <c r="F349" s="4" t="s">
        <v>434</v>
      </c>
      <c r="G349" s="111" t="s">
        <v>798</v>
      </c>
      <c r="H349" s="111" t="s">
        <v>799</v>
      </c>
      <c r="I349" s="4">
        <v>70131706</v>
      </c>
      <c r="J349" s="4" t="s">
        <v>1093</v>
      </c>
      <c r="K349" s="5">
        <v>42309</v>
      </c>
      <c r="L349" s="4">
        <v>1</v>
      </c>
      <c r="M349" s="4" t="s">
        <v>31</v>
      </c>
      <c r="N349" s="4" t="s">
        <v>30</v>
      </c>
      <c r="O349" s="132">
        <v>1735550</v>
      </c>
      <c r="P349" s="130">
        <f t="shared" si="10"/>
        <v>1735550</v>
      </c>
      <c r="Q349" s="4" t="s">
        <v>31</v>
      </c>
      <c r="R349" s="4" t="s">
        <v>31</v>
      </c>
      <c r="S349" s="4" t="s">
        <v>2780</v>
      </c>
      <c r="T349" s="10">
        <f t="shared" si="11"/>
        <v>144629.16666666666</v>
      </c>
      <c r="U349" s="4" t="s">
        <v>411</v>
      </c>
      <c r="V349" s="4">
        <v>882</v>
      </c>
    </row>
    <row r="350" spans="1:22" ht="75" customHeight="1" x14ac:dyDescent="0.25">
      <c r="A350" s="4">
        <v>310</v>
      </c>
      <c r="B350" s="4" t="s">
        <v>863</v>
      </c>
      <c r="C350" s="4" t="s">
        <v>864</v>
      </c>
      <c r="D350" s="4" t="s">
        <v>796</v>
      </c>
      <c r="E350" s="4" t="s">
        <v>865</v>
      </c>
      <c r="F350" s="4" t="s">
        <v>434</v>
      </c>
      <c r="G350" s="111" t="s">
        <v>798</v>
      </c>
      <c r="H350" s="111" t="s">
        <v>799</v>
      </c>
      <c r="I350" s="4">
        <v>70131706</v>
      </c>
      <c r="J350" s="4" t="s">
        <v>1094</v>
      </c>
      <c r="K350" s="5">
        <v>42309</v>
      </c>
      <c r="L350" s="4">
        <v>1</v>
      </c>
      <c r="M350" s="4" t="s">
        <v>31</v>
      </c>
      <c r="N350" s="4" t="s">
        <v>30</v>
      </c>
      <c r="O350" s="132">
        <v>1840267</v>
      </c>
      <c r="P350" s="130">
        <f t="shared" si="10"/>
        <v>1840267</v>
      </c>
      <c r="Q350" s="4" t="s">
        <v>31</v>
      </c>
      <c r="R350" s="4" t="s">
        <v>31</v>
      </c>
      <c r="S350" s="4" t="s">
        <v>2780</v>
      </c>
      <c r="T350" s="10">
        <f t="shared" si="11"/>
        <v>153355.58333333334</v>
      </c>
      <c r="U350" s="4" t="s">
        <v>411</v>
      </c>
      <c r="V350" s="4">
        <v>999</v>
      </c>
    </row>
    <row r="351" spans="1:22" ht="75" customHeight="1" x14ac:dyDescent="0.25">
      <c r="A351" s="4">
        <v>311</v>
      </c>
      <c r="B351" s="4" t="s">
        <v>863</v>
      </c>
      <c r="C351" s="4" t="s">
        <v>864</v>
      </c>
      <c r="D351" s="4" t="s">
        <v>796</v>
      </c>
      <c r="E351" s="4" t="s">
        <v>865</v>
      </c>
      <c r="F351" s="4" t="s">
        <v>434</v>
      </c>
      <c r="G351" s="111" t="s">
        <v>798</v>
      </c>
      <c r="H351" s="111" t="s">
        <v>799</v>
      </c>
      <c r="I351" s="4">
        <v>70131706</v>
      </c>
      <c r="J351" s="4" t="s">
        <v>1095</v>
      </c>
      <c r="K351" s="5">
        <v>42309</v>
      </c>
      <c r="L351" s="4">
        <v>1</v>
      </c>
      <c r="M351" s="4" t="s">
        <v>31</v>
      </c>
      <c r="N351" s="4" t="s">
        <v>30</v>
      </c>
      <c r="O351" s="132">
        <v>1272737</v>
      </c>
      <c r="P351" s="130">
        <f t="shared" si="10"/>
        <v>1272737</v>
      </c>
      <c r="Q351" s="4" t="s">
        <v>31</v>
      </c>
      <c r="R351" s="4" t="s">
        <v>31</v>
      </c>
      <c r="S351" s="4" t="s">
        <v>2780</v>
      </c>
      <c r="T351" s="10">
        <f t="shared" si="11"/>
        <v>106061.41666666667</v>
      </c>
      <c r="U351" s="4" t="s">
        <v>411</v>
      </c>
      <c r="V351" s="4">
        <v>1177</v>
      </c>
    </row>
    <row r="352" spans="1:22" ht="75" customHeight="1" x14ac:dyDescent="0.25">
      <c r="A352" s="4">
        <v>312</v>
      </c>
      <c r="B352" s="4" t="s">
        <v>863</v>
      </c>
      <c r="C352" s="4" t="s">
        <v>864</v>
      </c>
      <c r="D352" s="4" t="s">
        <v>796</v>
      </c>
      <c r="E352" s="4" t="s">
        <v>865</v>
      </c>
      <c r="F352" s="4" t="s">
        <v>434</v>
      </c>
      <c r="G352" s="111" t="s">
        <v>798</v>
      </c>
      <c r="H352" s="111" t="s">
        <v>799</v>
      </c>
      <c r="I352" s="4">
        <v>70131706</v>
      </c>
      <c r="J352" s="4" t="s">
        <v>1096</v>
      </c>
      <c r="K352" s="5">
        <v>42309</v>
      </c>
      <c r="L352" s="4">
        <v>1</v>
      </c>
      <c r="M352" s="4" t="s">
        <v>31</v>
      </c>
      <c r="N352" s="4" t="s">
        <v>30</v>
      </c>
      <c r="O352" s="132">
        <v>3008287</v>
      </c>
      <c r="P352" s="130">
        <f t="shared" si="10"/>
        <v>3008287</v>
      </c>
      <c r="Q352" s="4" t="s">
        <v>31</v>
      </c>
      <c r="R352" s="4" t="s">
        <v>31</v>
      </c>
      <c r="S352" s="4" t="s">
        <v>2780</v>
      </c>
      <c r="T352" s="10">
        <f t="shared" si="11"/>
        <v>250690.58333333334</v>
      </c>
      <c r="U352" s="4" t="s">
        <v>411</v>
      </c>
      <c r="V352" s="4">
        <v>784</v>
      </c>
    </row>
    <row r="353" spans="1:22" ht="75" customHeight="1" x14ac:dyDescent="0.25">
      <c r="A353" s="4">
        <v>313</v>
      </c>
      <c r="B353" s="4" t="s">
        <v>863</v>
      </c>
      <c r="C353" s="4" t="s">
        <v>864</v>
      </c>
      <c r="D353" s="4" t="s">
        <v>796</v>
      </c>
      <c r="E353" s="4" t="s">
        <v>865</v>
      </c>
      <c r="F353" s="4" t="s">
        <v>434</v>
      </c>
      <c r="G353" s="111" t="s">
        <v>798</v>
      </c>
      <c r="H353" s="111" t="s">
        <v>799</v>
      </c>
      <c r="I353" s="4">
        <v>70131706</v>
      </c>
      <c r="J353" s="4" t="s">
        <v>1097</v>
      </c>
      <c r="K353" s="5">
        <v>42309</v>
      </c>
      <c r="L353" s="4">
        <v>1</v>
      </c>
      <c r="M353" s="4" t="s">
        <v>31</v>
      </c>
      <c r="N353" s="4" t="s">
        <v>30</v>
      </c>
      <c r="O353" s="132">
        <v>1998200.0000000002</v>
      </c>
      <c r="P353" s="130">
        <f t="shared" si="10"/>
        <v>1998200.0000000002</v>
      </c>
      <c r="Q353" s="4" t="s">
        <v>31</v>
      </c>
      <c r="R353" s="4" t="s">
        <v>31</v>
      </c>
      <c r="S353" s="4" t="s">
        <v>2780</v>
      </c>
      <c r="T353" s="10">
        <f t="shared" si="11"/>
        <v>166516.66666666669</v>
      </c>
      <c r="U353" s="4" t="s">
        <v>411</v>
      </c>
      <c r="V353" s="4">
        <v>834</v>
      </c>
    </row>
    <row r="354" spans="1:22" ht="75" customHeight="1" x14ac:dyDescent="0.25">
      <c r="A354" s="4">
        <v>314</v>
      </c>
      <c r="B354" s="4" t="s">
        <v>863</v>
      </c>
      <c r="C354" s="4" t="s">
        <v>864</v>
      </c>
      <c r="D354" s="4" t="s">
        <v>796</v>
      </c>
      <c r="E354" s="4" t="s">
        <v>865</v>
      </c>
      <c r="F354" s="4" t="s">
        <v>434</v>
      </c>
      <c r="G354" s="111" t="s">
        <v>798</v>
      </c>
      <c r="H354" s="111" t="s">
        <v>799</v>
      </c>
      <c r="I354" s="4">
        <v>70131706</v>
      </c>
      <c r="J354" s="111" t="s">
        <v>1098</v>
      </c>
      <c r="K354" s="5">
        <v>42309</v>
      </c>
      <c r="L354" s="4">
        <v>1</v>
      </c>
      <c r="M354" s="4" t="s">
        <v>31</v>
      </c>
      <c r="N354" s="4" t="s">
        <v>30</v>
      </c>
      <c r="O354" s="132">
        <v>5728173</v>
      </c>
      <c r="P354" s="130">
        <f t="shared" si="10"/>
        <v>5728173</v>
      </c>
      <c r="Q354" s="4" t="s">
        <v>31</v>
      </c>
      <c r="R354" s="4" t="s">
        <v>31</v>
      </c>
      <c r="S354" s="4" t="s">
        <v>2780</v>
      </c>
      <c r="T354" s="10">
        <f t="shared" si="11"/>
        <v>477347.75</v>
      </c>
      <c r="U354" s="4" t="s">
        <v>411</v>
      </c>
      <c r="V354" s="4">
        <v>502</v>
      </c>
    </row>
    <row r="355" spans="1:22" ht="75" customHeight="1" x14ac:dyDescent="0.25">
      <c r="A355" s="4">
        <v>315</v>
      </c>
      <c r="B355" s="4" t="s">
        <v>863</v>
      </c>
      <c r="C355" s="4" t="s">
        <v>864</v>
      </c>
      <c r="D355" s="4" t="s">
        <v>796</v>
      </c>
      <c r="E355" s="4" t="s">
        <v>865</v>
      </c>
      <c r="F355" s="4" t="s">
        <v>434</v>
      </c>
      <c r="G355" s="111" t="s">
        <v>798</v>
      </c>
      <c r="H355" s="111" t="s">
        <v>799</v>
      </c>
      <c r="I355" s="4">
        <v>70131706</v>
      </c>
      <c r="J355" s="4" t="s">
        <v>1099</v>
      </c>
      <c r="K355" s="5">
        <v>42309</v>
      </c>
      <c r="L355" s="4">
        <v>1</v>
      </c>
      <c r="M355" s="4" t="s">
        <v>31</v>
      </c>
      <c r="N355" s="4" t="s">
        <v>30</v>
      </c>
      <c r="O355" s="132">
        <v>13373520</v>
      </c>
      <c r="P355" s="130">
        <f t="shared" si="10"/>
        <v>13373520</v>
      </c>
      <c r="Q355" s="4" t="s">
        <v>31</v>
      </c>
      <c r="R355" s="4" t="s">
        <v>31</v>
      </c>
      <c r="S355" s="4" t="s">
        <v>2780</v>
      </c>
      <c r="T355" s="10">
        <f t="shared" si="11"/>
        <v>1114460</v>
      </c>
      <c r="U355" s="4" t="s">
        <v>411</v>
      </c>
      <c r="V355" s="4">
        <v>1164</v>
      </c>
    </row>
    <row r="356" spans="1:22" ht="75" customHeight="1" x14ac:dyDescent="0.25">
      <c r="A356" s="4">
        <v>366</v>
      </c>
      <c r="B356" s="4" t="s">
        <v>863</v>
      </c>
      <c r="C356" s="4" t="s">
        <v>864</v>
      </c>
      <c r="D356" s="4" t="s">
        <v>796</v>
      </c>
      <c r="E356" s="4" t="s">
        <v>865</v>
      </c>
      <c r="F356" s="4" t="s">
        <v>434</v>
      </c>
      <c r="G356" s="111" t="s">
        <v>798</v>
      </c>
      <c r="H356" s="111" t="s">
        <v>799</v>
      </c>
      <c r="I356" s="4">
        <v>70131706</v>
      </c>
      <c r="J356" s="4" t="s">
        <v>1100</v>
      </c>
      <c r="K356" s="5">
        <v>42309</v>
      </c>
      <c r="L356" s="4">
        <v>1</v>
      </c>
      <c r="M356" s="4" t="s">
        <v>31</v>
      </c>
      <c r="N356" s="4" t="s">
        <v>30</v>
      </c>
      <c r="O356" s="132">
        <v>229004</v>
      </c>
      <c r="P356" s="130">
        <f t="shared" si="10"/>
        <v>229004</v>
      </c>
      <c r="Q356" s="4" t="s">
        <v>31</v>
      </c>
      <c r="R356" s="4" t="s">
        <v>31</v>
      </c>
      <c r="S356" s="4" t="s">
        <v>2780</v>
      </c>
      <c r="T356" s="10">
        <f t="shared" si="11"/>
        <v>19083.666666666668</v>
      </c>
      <c r="U356" s="4" t="s">
        <v>186</v>
      </c>
      <c r="V356" s="4"/>
    </row>
    <row r="357" spans="1:22" ht="75" customHeight="1" x14ac:dyDescent="0.25">
      <c r="A357" s="4">
        <v>316</v>
      </c>
      <c r="B357" s="4" t="s">
        <v>863</v>
      </c>
      <c r="C357" s="4" t="s">
        <v>864</v>
      </c>
      <c r="D357" s="129" t="s">
        <v>813</v>
      </c>
      <c r="E357" s="4" t="s">
        <v>904</v>
      </c>
      <c r="F357" s="4" t="s">
        <v>434</v>
      </c>
      <c r="G357" s="111" t="s">
        <v>798</v>
      </c>
      <c r="H357" s="111" t="s">
        <v>799</v>
      </c>
      <c r="I357" s="4">
        <v>70131706</v>
      </c>
      <c r="J357" s="4" t="s">
        <v>1101</v>
      </c>
      <c r="K357" s="5">
        <v>42309</v>
      </c>
      <c r="L357" s="4">
        <v>1</v>
      </c>
      <c r="M357" s="4" t="s">
        <v>31</v>
      </c>
      <c r="N357" s="4" t="s">
        <v>30</v>
      </c>
      <c r="O357" s="132">
        <v>3529123</v>
      </c>
      <c r="P357" s="130">
        <f t="shared" si="10"/>
        <v>3529123</v>
      </c>
      <c r="Q357" s="4" t="s">
        <v>31</v>
      </c>
      <c r="R357" s="4" t="s">
        <v>31</v>
      </c>
      <c r="S357" s="4" t="s">
        <v>2780</v>
      </c>
      <c r="T357" s="10">
        <f t="shared" si="11"/>
        <v>294093.58333333331</v>
      </c>
      <c r="U357" s="4" t="s">
        <v>411</v>
      </c>
      <c r="V357" s="4">
        <v>1235</v>
      </c>
    </row>
    <row r="358" spans="1:22" ht="75" customHeight="1" x14ac:dyDescent="0.25">
      <c r="A358" s="4">
        <v>317</v>
      </c>
      <c r="B358" s="4" t="s">
        <v>863</v>
      </c>
      <c r="C358" s="4" t="s">
        <v>864</v>
      </c>
      <c r="D358" s="129" t="s">
        <v>813</v>
      </c>
      <c r="E358" s="4" t="s">
        <v>904</v>
      </c>
      <c r="F358" s="4" t="s">
        <v>434</v>
      </c>
      <c r="G358" s="111" t="s">
        <v>798</v>
      </c>
      <c r="H358" s="111" t="s">
        <v>799</v>
      </c>
      <c r="I358" s="4">
        <v>70131706</v>
      </c>
      <c r="J358" s="4" t="s">
        <v>1102</v>
      </c>
      <c r="K358" s="5">
        <v>42309</v>
      </c>
      <c r="L358" s="4">
        <v>1</v>
      </c>
      <c r="M358" s="4" t="s">
        <v>31</v>
      </c>
      <c r="N358" s="4" t="s">
        <v>30</v>
      </c>
      <c r="O358" s="132">
        <v>3496507</v>
      </c>
      <c r="P358" s="130">
        <f t="shared" si="10"/>
        <v>3496507</v>
      </c>
      <c r="Q358" s="4" t="s">
        <v>31</v>
      </c>
      <c r="R358" s="4" t="s">
        <v>31</v>
      </c>
      <c r="S358" s="4" t="s">
        <v>2780</v>
      </c>
      <c r="T358" s="10">
        <f t="shared" si="11"/>
        <v>291375.58333333331</v>
      </c>
      <c r="U358" s="4" t="s">
        <v>411</v>
      </c>
      <c r="V358" s="4">
        <v>647</v>
      </c>
    </row>
    <row r="359" spans="1:22" ht="75" customHeight="1" x14ac:dyDescent="0.25">
      <c r="A359" s="4">
        <v>318</v>
      </c>
      <c r="B359" s="4" t="s">
        <v>863</v>
      </c>
      <c r="C359" s="4" t="s">
        <v>864</v>
      </c>
      <c r="D359" s="129" t="s">
        <v>813</v>
      </c>
      <c r="E359" s="4" t="s">
        <v>904</v>
      </c>
      <c r="F359" s="4" t="s">
        <v>434</v>
      </c>
      <c r="G359" s="111" t="s">
        <v>798</v>
      </c>
      <c r="H359" s="111" t="s">
        <v>799</v>
      </c>
      <c r="I359" s="4">
        <v>70131706</v>
      </c>
      <c r="J359" s="4" t="s">
        <v>1103</v>
      </c>
      <c r="K359" s="5">
        <v>42309</v>
      </c>
      <c r="L359" s="4">
        <v>1</v>
      </c>
      <c r="M359" s="4" t="s">
        <v>31</v>
      </c>
      <c r="N359" s="4" t="s">
        <v>30</v>
      </c>
      <c r="O359" s="132">
        <v>4049617</v>
      </c>
      <c r="P359" s="130">
        <f t="shared" si="10"/>
        <v>4049617</v>
      </c>
      <c r="Q359" s="4" t="s">
        <v>31</v>
      </c>
      <c r="R359" s="4" t="s">
        <v>31</v>
      </c>
      <c r="S359" s="4" t="s">
        <v>2780</v>
      </c>
      <c r="T359" s="10">
        <f t="shared" si="11"/>
        <v>337468.08333333331</v>
      </c>
      <c r="U359" s="4" t="s">
        <v>411</v>
      </c>
      <c r="V359" s="4">
        <v>695</v>
      </c>
    </row>
    <row r="360" spans="1:22" ht="75" customHeight="1" x14ac:dyDescent="0.25">
      <c r="A360" s="4">
        <v>319</v>
      </c>
      <c r="B360" s="4" t="s">
        <v>863</v>
      </c>
      <c r="C360" s="4" t="s">
        <v>864</v>
      </c>
      <c r="D360" s="129" t="s">
        <v>813</v>
      </c>
      <c r="E360" s="4" t="s">
        <v>904</v>
      </c>
      <c r="F360" s="4" t="s">
        <v>434</v>
      </c>
      <c r="G360" s="111" t="s">
        <v>798</v>
      </c>
      <c r="H360" s="111" t="s">
        <v>799</v>
      </c>
      <c r="I360" s="4">
        <v>70131706</v>
      </c>
      <c r="J360" s="4" t="s">
        <v>1104</v>
      </c>
      <c r="K360" s="5">
        <v>42309</v>
      </c>
      <c r="L360" s="4">
        <v>1</v>
      </c>
      <c r="M360" s="4" t="s">
        <v>31</v>
      </c>
      <c r="N360" s="4" t="s">
        <v>30</v>
      </c>
      <c r="O360" s="132">
        <v>422987</v>
      </c>
      <c r="P360" s="130">
        <f t="shared" si="10"/>
        <v>422987</v>
      </c>
      <c r="Q360" s="4" t="s">
        <v>31</v>
      </c>
      <c r="R360" s="4" t="s">
        <v>31</v>
      </c>
      <c r="S360" s="4" t="s">
        <v>2780</v>
      </c>
      <c r="T360" s="10">
        <f t="shared" si="11"/>
        <v>35248.916666666664</v>
      </c>
      <c r="U360" s="4" t="s">
        <v>411</v>
      </c>
      <c r="V360" s="4">
        <v>916</v>
      </c>
    </row>
    <row r="361" spans="1:22" ht="75" customHeight="1" x14ac:dyDescent="0.25">
      <c r="A361" s="4">
        <v>320</v>
      </c>
      <c r="B361" s="4" t="s">
        <v>863</v>
      </c>
      <c r="C361" s="4" t="s">
        <v>864</v>
      </c>
      <c r="D361" s="129" t="s">
        <v>813</v>
      </c>
      <c r="E361" s="4" t="s">
        <v>904</v>
      </c>
      <c r="F361" s="4" t="s">
        <v>434</v>
      </c>
      <c r="G361" s="111" t="s">
        <v>798</v>
      </c>
      <c r="H361" s="111" t="s">
        <v>799</v>
      </c>
      <c r="I361" s="4">
        <v>70131706</v>
      </c>
      <c r="J361" s="4" t="s">
        <v>1105</v>
      </c>
      <c r="K361" s="5">
        <v>42309</v>
      </c>
      <c r="L361" s="4">
        <v>1</v>
      </c>
      <c r="M361" s="4" t="s">
        <v>31</v>
      </c>
      <c r="N361" s="4" t="s">
        <v>30</v>
      </c>
      <c r="O361" s="132">
        <v>3042620</v>
      </c>
      <c r="P361" s="130">
        <f t="shared" si="10"/>
        <v>3042620</v>
      </c>
      <c r="Q361" s="4" t="s">
        <v>31</v>
      </c>
      <c r="R361" s="4" t="s">
        <v>31</v>
      </c>
      <c r="S361" s="4" t="s">
        <v>2780</v>
      </c>
      <c r="T361" s="10">
        <f t="shared" si="11"/>
        <v>253551.66666666666</v>
      </c>
      <c r="U361" s="4" t="s">
        <v>411</v>
      </c>
      <c r="V361" s="4">
        <v>471</v>
      </c>
    </row>
    <row r="362" spans="1:22" ht="75" customHeight="1" x14ac:dyDescent="0.25">
      <c r="A362" s="4">
        <v>321</v>
      </c>
      <c r="B362" s="4" t="s">
        <v>863</v>
      </c>
      <c r="C362" s="4" t="s">
        <v>864</v>
      </c>
      <c r="D362" s="129" t="s">
        <v>813</v>
      </c>
      <c r="E362" s="4" t="s">
        <v>904</v>
      </c>
      <c r="F362" s="4" t="s">
        <v>434</v>
      </c>
      <c r="G362" s="111" t="s">
        <v>798</v>
      </c>
      <c r="H362" s="111" t="s">
        <v>799</v>
      </c>
      <c r="I362" s="4">
        <v>70131706</v>
      </c>
      <c r="J362" s="4" t="s">
        <v>1106</v>
      </c>
      <c r="K362" s="5">
        <v>42309</v>
      </c>
      <c r="L362" s="4">
        <v>1</v>
      </c>
      <c r="M362" s="4" t="s">
        <v>31</v>
      </c>
      <c r="N362" s="4" t="s">
        <v>30</v>
      </c>
      <c r="O362" s="132">
        <v>3586803</v>
      </c>
      <c r="P362" s="130">
        <f t="shared" si="10"/>
        <v>3586803</v>
      </c>
      <c r="Q362" s="4" t="s">
        <v>31</v>
      </c>
      <c r="R362" s="4" t="s">
        <v>31</v>
      </c>
      <c r="S362" s="4" t="s">
        <v>2780</v>
      </c>
      <c r="T362" s="10">
        <f t="shared" si="11"/>
        <v>298900.25</v>
      </c>
      <c r="U362" s="4" t="s">
        <v>411</v>
      </c>
      <c r="V362" s="4">
        <v>725</v>
      </c>
    </row>
    <row r="363" spans="1:22" ht="75" customHeight="1" x14ac:dyDescent="0.25">
      <c r="A363" s="4">
        <v>322</v>
      </c>
      <c r="B363" s="4" t="s">
        <v>863</v>
      </c>
      <c r="C363" s="4" t="s">
        <v>864</v>
      </c>
      <c r="D363" s="129" t="s">
        <v>813</v>
      </c>
      <c r="E363" s="4" t="s">
        <v>904</v>
      </c>
      <c r="F363" s="4" t="s">
        <v>434</v>
      </c>
      <c r="G363" s="111" t="s">
        <v>798</v>
      </c>
      <c r="H363" s="111" t="s">
        <v>799</v>
      </c>
      <c r="I363" s="4">
        <v>70131706</v>
      </c>
      <c r="J363" s="4" t="s">
        <v>1107</v>
      </c>
      <c r="K363" s="5">
        <v>42309</v>
      </c>
      <c r="L363" s="4">
        <v>1</v>
      </c>
      <c r="M363" s="4" t="s">
        <v>31</v>
      </c>
      <c r="N363" s="4" t="s">
        <v>30</v>
      </c>
      <c r="O363" s="132">
        <v>512940</v>
      </c>
      <c r="P363" s="130">
        <f t="shared" si="10"/>
        <v>512940</v>
      </c>
      <c r="Q363" s="4" t="s">
        <v>31</v>
      </c>
      <c r="R363" s="4" t="s">
        <v>31</v>
      </c>
      <c r="S363" s="4" t="s">
        <v>2780</v>
      </c>
      <c r="T363" s="10">
        <f t="shared" si="11"/>
        <v>42745</v>
      </c>
      <c r="U363" s="4" t="s">
        <v>411</v>
      </c>
      <c r="V363" s="4">
        <v>1285</v>
      </c>
    </row>
    <row r="364" spans="1:22" ht="75" customHeight="1" x14ac:dyDescent="0.25">
      <c r="A364" s="4">
        <v>323</v>
      </c>
      <c r="B364" s="4" t="s">
        <v>863</v>
      </c>
      <c r="C364" s="4" t="s">
        <v>864</v>
      </c>
      <c r="D364" s="129" t="s">
        <v>813</v>
      </c>
      <c r="E364" s="4" t="s">
        <v>904</v>
      </c>
      <c r="F364" s="4" t="s">
        <v>434</v>
      </c>
      <c r="G364" s="111" t="s">
        <v>798</v>
      </c>
      <c r="H364" s="111" t="s">
        <v>799</v>
      </c>
      <c r="I364" s="4">
        <v>70131706</v>
      </c>
      <c r="J364" s="4" t="s">
        <v>1108</v>
      </c>
      <c r="K364" s="5">
        <v>42309</v>
      </c>
      <c r="L364" s="4">
        <v>1</v>
      </c>
      <c r="M364" s="4" t="s">
        <v>31</v>
      </c>
      <c r="N364" s="4" t="s">
        <v>30</v>
      </c>
      <c r="O364" s="132">
        <v>2664267</v>
      </c>
      <c r="P364" s="130">
        <f t="shared" si="10"/>
        <v>2664267</v>
      </c>
      <c r="Q364" s="4" t="s">
        <v>31</v>
      </c>
      <c r="R364" s="4" t="s">
        <v>31</v>
      </c>
      <c r="S364" s="4" t="s">
        <v>2780</v>
      </c>
      <c r="T364" s="10">
        <f t="shared" si="11"/>
        <v>222022.25</v>
      </c>
      <c r="U364" s="4" t="s">
        <v>411</v>
      </c>
      <c r="V364" s="4">
        <v>757</v>
      </c>
    </row>
    <row r="365" spans="1:22" ht="75" customHeight="1" x14ac:dyDescent="0.25">
      <c r="A365" s="4">
        <v>324</v>
      </c>
      <c r="B365" s="4" t="s">
        <v>863</v>
      </c>
      <c r="C365" s="4" t="s">
        <v>864</v>
      </c>
      <c r="D365" s="129" t="s">
        <v>813</v>
      </c>
      <c r="E365" s="4" t="s">
        <v>904</v>
      </c>
      <c r="F365" s="4" t="s">
        <v>434</v>
      </c>
      <c r="G365" s="111" t="s">
        <v>798</v>
      </c>
      <c r="H365" s="111" t="s">
        <v>799</v>
      </c>
      <c r="I365" s="4">
        <v>70131706</v>
      </c>
      <c r="J365" s="4" t="s">
        <v>1109</v>
      </c>
      <c r="K365" s="5">
        <v>42309</v>
      </c>
      <c r="L365" s="4">
        <v>1</v>
      </c>
      <c r="M365" s="4" t="s">
        <v>31</v>
      </c>
      <c r="N365" s="4" t="s">
        <v>30</v>
      </c>
      <c r="O365" s="132">
        <v>4037599.9999999995</v>
      </c>
      <c r="P365" s="130">
        <f t="shared" si="10"/>
        <v>4037599.9999999995</v>
      </c>
      <c r="Q365" s="4" t="s">
        <v>31</v>
      </c>
      <c r="R365" s="4" t="s">
        <v>31</v>
      </c>
      <c r="S365" s="4" t="s">
        <v>2780</v>
      </c>
      <c r="T365" s="10">
        <f t="shared" si="11"/>
        <v>336466.66666666663</v>
      </c>
      <c r="U365" s="4" t="s">
        <v>411</v>
      </c>
      <c r="V365" s="4">
        <v>1442</v>
      </c>
    </row>
    <row r="366" spans="1:22" ht="75" customHeight="1" x14ac:dyDescent="0.25">
      <c r="A366" s="4">
        <v>325</v>
      </c>
      <c r="B366" s="4" t="s">
        <v>794</v>
      </c>
      <c r="C366" s="4" t="s">
        <v>795</v>
      </c>
      <c r="D366" s="4" t="s">
        <v>796</v>
      </c>
      <c r="E366" s="4" t="s">
        <v>803</v>
      </c>
      <c r="F366" s="4" t="s">
        <v>434</v>
      </c>
      <c r="G366" s="111" t="s">
        <v>798</v>
      </c>
      <c r="H366" s="111" t="s">
        <v>799</v>
      </c>
      <c r="I366" s="4">
        <v>70131706</v>
      </c>
      <c r="J366" s="4" t="s">
        <v>1110</v>
      </c>
      <c r="K366" s="5">
        <v>42309</v>
      </c>
      <c r="L366" s="4">
        <v>1</v>
      </c>
      <c r="M366" s="4" t="s">
        <v>31</v>
      </c>
      <c r="N366" s="4" t="s">
        <v>30</v>
      </c>
      <c r="O366" s="10">
        <v>2830440</v>
      </c>
      <c r="P366" s="130">
        <f t="shared" si="10"/>
        <v>2830440</v>
      </c>
      <c r="Q366" s="4" t="s">
        <v>31</v>
      </c>
      <c r="R366" s="4" t="s">
        <v>31</v>
      </c>
      <c r="S366" s="4" t="s">
        <v>2780</v>
      </c>
      <c r="T366" s="10">
        <f t="shared" si="11"/>
        <v>235870</v>
      </c>
      <c r="U366" s="4" t="s">
        <v>411</v>
      </c>
      <c r="V366" s="4">
        <v>646</v>
      </c>
    </row>
    <row r="367" spans="1:22" ht="75" customHeight="1" x14ac:dyDescent="0.25">
      <c r="A367" s="4">
        <v>326</v>
      </c>
      <c r="B367" s="4" t="s">
        <v>794</v>
      </c>
      <c r="C367" s="4" t="s">
        <v>795</v>
      </c>
      <c r="D367" s="4" t="s">
        <v>796</v>
      </c>
      <c r="E367" s="4" t="s">
        <v>803</v>
      </c>
      <c r="F367" s="4" t="s">
        <v>434</v>
      </c>
      <c r="G367" s="111" t="s">
        <v>798</v>
      </c>
      <c r="H367" s="111" t="s">
        <v>799</v>
      </c>
      <c r="I367" s="4">
        <v>70131706</v>
      </c>
      <c r="J367" s="4" t="s">
        <v>1111</v>
      </c>
      <c r="K367" s="5">
        <v>42309</v>
      </c>
      <c r="L367" s="4">
        <v>1</v>
      </c>
      <c r="M367" s="4" t="s">
        <v>31</v>
      </c>
      <c r="N367" s="4" t="s">
        <v>30</v>
      </c>
      <c r="O367" s="10">
        <v>3532900</v>
      </c>
      <c r="P367" s="130">
        <f t="shared" si="10"/>
        <v>3532900</v>
      </c>
      <c r="Q367" s="4" t="s">
        <v>31</v>
      </c>
      <c r="R367" s="4" t="s">
        <v>31</v>
      </c>
      <c r="S367" s="4" t="s">
        <v>2780</v>
      </c>
      <c r="T367" s="10">
        <f t="shared" si="11"/>
        <v>294408.33333333331</v>
      </c>
      <c r="U367" s="4" t="s">
        <v>186</v>
      </c>
      <c r="V367" s="4"/>
    </row>
    <row r="368" spans="1:22" ht="75" customHeight="1" x14ac:dyDescent="0.25">
      <c r="A368" s="4">
        <v>269</v>
      </c>
      <c r="B368" s="4" t="s">
        <v>794</v>
      </c>
      <c r="C368" s="4" t="s">
        <v>795</v>
      </c>
      <c r="D368" s="4" t="s">
        <v>796</v>
      </c>
      <c r="E368" s="4" t="s">
        <v>803</v>
      </c>
      <c r="F368" s="4" t="s">
        <v>434</v>
      </c>
      <c r="G368" s="111" t="s">
        <v>798</v>
      </c>
      <c r="H368" s="111" t="s">
        <v>799</v>
      </c>
      <c r="I368" s="4">
        <v>70131706</v>
      </c>
      <c r="J368" s="4" t="s">
        <v>1112</v>
      </c>
      <c r="K368" s="5">
        <v>42309</v>
      </c>
      <c r="L368" s="4">
        <v>1</v>
      </c>
      <c r="M368" s="4" t="s">
        <v>31</v>
      </c>
      <c r="N368" s="4" t="s">
        <v>30</v>
      </c>
      <c r="O368" s="10">
        <v>5047000</v>
      </c>
      <c r="P368" s="130">
        <f t="shared" si="10"/>
        <v>5047000</v>
      </c>
      <c r="Q368" s="4" t="s">
        <v>31</v>
      </c>
      <c r="R368" s="4" t="s">
        <v>31</v>
      </c>
      <c r="S368" s="4" t="s">
        <v>2780</v>
      </c>
      <c r="T368" s="10">
        <f t="shared" si="11"/>
        <v>420583.33333333331</v>
      </c>
      <c r="U368" s="4" t="s">
        <v>411</v>
      </c>
      <c r="V368" s="4">
        <v>565</v>
      </c>
    </row>
    <row r="369" spans="1:22" ht="75" customHeight="1" x14ac:dyDescent="0.25">
      <c r="A369" s="4">
        <v>327</v>
      </c>
      <c r="B369" s="4" t="s">
        <v>794</v>
      </c>
      <c r="C369" s="4" t="s">
        <v>795</v>
      </c>
      <c r="D369" s="4" t="s">
        <v>796</v>
      </c>
      <c r="E369" s="4" t="s">
        <v>803</v>
      </c>
      <c r="F369" s="4" t="s">
        <v>434</v>
      </c>
      <c r="G369" s="111" t="s">
        <v>798</v>
      </c>
      <c r="H369" s="111" t="s">
        <v>799</v>
      </c>
      <c r="I369" s="4">
        <v>70131706</v>
      </c>
      <c r="J369" s="4" t="s">
        <v>1113</v>
      </c>
      <c r="K369" s="5">
        <v>42309</v>
      </c>
      <c r="L369" s="4">
        <v>1</v>
      </c>
      <c r="M369" s="4" t="s">
        <v>31</v>
      </c>
      <c r="N369" s="4" t="s">
        <v>30</v>
      </c>
      <c r="O369" s="10">
        <v>8172707</v>
      </c>
      <c r="P369" s="130">
        <f t="shared" si="10"/>
        <v>8172707</v>
      </c>
      <c r="Q369" s="4" t="s">
        <v>31</v>
      </c>
      <c r="R369" s="4" t="s">
        <v>31</v>
      </c>
      <c r="S369" s="4" t="s">
        <v>2780</v>
      </c>
      <c r="T369" s="10">
        <f t="shared" si="11"/>
        <v>681058.91666666663</v>
      </c>
      <c r="U369" s="4" t="s">
        <v>411</v>
      </c>
      <c r="V369" s="4">
        <v>475</v>
      </c>
    </row>
    <row r="370" spans="1:22" ht="75" customHeight="1" x14ac:dyDescent="0.25">
      <c r="A370" s="4">
        <v>328</v>
      </c>
      <c r="B370" s="4" t="s">
        <v>794</v>
      </c>
      <c r="C370" s="4" t="s">
        <v>795</v>
      </c>
      <c r="D370" s="4" t="s">
        <v>796</v>
      </c>
      <c r="E370" s="4" t="s">
        <v>803</v>
      </c>
      <c r="F370" s="4" t="s">
        <v>434</v>
      </c>
      <c r="G370" s="111" t="s">
        <v>798</v>
      </c>
      <c r="H370" s="111" t="s">
        <v>799</v>
      </c>
      <c r="I370" s="4">
        <v>70131706</v>
      </c>
      <c r="J370" s="4" t="s">
        <v>1114</v>
      </c>
      <c r="K370" s="5">
        <v>42309</v>
      </c>
      <c r="L370" s="4">
        <v>1</v>
      </c>
      <c r="M370" s="4" t="s">
        <v>31</v>
      </c>
      <c r="N370" s="4" t="s">
        <v>30</v>
      </c>
      <c r="O370" s="10">
        <v>4710533</v>
      </c>
      <c r="P370" s="130">
        <f t="shared" si="10"/>
        <v>4710533</v>
      </c>
      <c r="Q370" s="4" t="s">
        <v>31</v>
      </c>
      <c r="R370" s="4" t="s">
        <v>31</v>
      </c>
      <c r="S370" s="4" t="s">
        <v>2780</v>
      </c>
      <c r="T370" s="10">
        <f t="shared" si="11"/>
        <v>392544.41666666669</v>
      </c>
      <c r="U370" s="4" t="s">
        <v>411</v>
      </c>
      <c r="V370" s="4">
        <v>794</v>
      </c>
    </row>
    <row r="371" spans="1:22" ht="75" customHeight="1" x14ac:dyDescent="0.25">
      <c r="A371" s="4">
        <v>329</v>
      </c>
      <c r="B371" s="4" t="s">
        <v>794</v>
      </c>
      <c r="C371" s="4" t="s">
        <v>795</v>
      </c>
      <c r="D371" s="4" t="s">
        <v>796</v>
      </c>
      <c r="E371" s="4" t="s">
        <v>803</v>
      </c>
      <c r="F371" s="4" t="s">
        <v>434</v>
      </c>
      <c r="G371" s="111" t="s">
        <v>798</v>
      </c>
      <c r="H371" s="111" t="s">
        <v>799</v>
      </c>
      <c r="I371" s="4">
        <v>70131706</v>
      </c>
      <c r="J371" s="4" t="s">
        <v>1115</v>
      </c>
      <c r="K371" s="5">
        <v>42309</v>
      </c>
      <c r="L371" s="4">
        <v>1</v>
      </c>
      <c r="M371" s="4" t="s">
        <v>31</v>
      </c>
      <c r="N371" s="4" t="s">
        <v>30</v>
      </c>
      <c r="O371" s="10">
        <v>5551700</v>
      </c>
      <c r="P371" s="130">
        <f t="shared" si="10"/>
        <v>5551700</v>
      </c>
      <c r="Q371" s="4" t="s">
        <v>31</v>
      </c>
      <c r="R371" s="4" t="s">
        <v>31</v>
      </c>
      <c r="S371" s="4" t="s">
        <v>2780</v>
      </c>
      <c r="T371" s="10">
        <f t="shared" si="11"/>
        <v>462641.66666666669</v>
      </c>
      <c r="U371" s="4" t="s">
        <v>411</v>
      </c>
      <c r="V371" s="4">
        <v>687</v>
      </c>
    </row>
    <row r="372" spans="1:22" ht="75" customHeight="1" x14ac:dyDescent="0.25">
      <c r="A372" s="4"/>
      <c r="B372" s="4" t="s">
        <v>794</v>
      </c>
      <c r="C372" s="4" t="s">
        <v>795</v>
      </c>
      <c r="D372" s="4" t="s">
        <v>796</v>
      </c>
      <c r="E372" s="4" t="s">
        <v>803</v>
      </c>
      <c r="F372" s="4" t="s">
        <v>434</v>
      </c>
      <c r="G372" s="111" t="s">
        <v>798</v>
      </c>
      <c r="H372" s="111" t="s">
        <v>799</v>
      </c>
      <c r="I372" s="4">
        <v>70131706</v>
      </c>
      <c r="J372" s="4" t="s">
        <v>1115</v>
      </c>
      <c r="K372" s="5">
        <v>42309</v>
      </c>
      <c r="L372" s="4">
        <v>1</v>
      </c>
      <c r="M372" s="4" t="s">
        <v>31</v>
      </c>
      <c r="N372" s="4" t="s">
        <v>30</v>
      </c>
      <c r="O372" s="10">
        <v>168233.33333333395</v>
      </c>
      <c r="P372" s="130">
        <f t="shared" si="10"/>
        <v>168233.33333333395</v>
      </c>
      <c r="Q372" s="4" t="s">
        <v>31</v>
      </c>
      <c r="R372" s="4" t="s">
        <v>31</v>
      </c>
      <c r="S372" s="4" t="s">
        <v>2780</v>
      </c>
      <c r="T372" s="10">
        <f t="shared" si="11"/>
        <v>14019.444444444496</v>
      </c>
      <c r="U372" s="4" t="s">
        <v>186</v>
      </c>
      <c r="V372" s="4"/>
    </row>
    <row r="373" spans="1:22" ht="75" customHeight="1" x14ac:dyDescent="0.25">
      <c r="A373" s="4">
        <v>330</v>
      </c>
      <c r="B373" s="4" t="s">
        <v>794</v>
      </c>
      <c r="C373" s="4" t="s">
        <v>795</v>
      </c>
      <c r="D373" s="4" t="s">
        <v>796</v>
      </c>
      <c r="E373" s="4" t="s">
        <v>803</v>
      </c>
      <c r="F373" s="4" t="s">
        <v>434</v>
      </c>
      <c r="G373" s="111" t="s">
        <v>798</v>
      </c>
      <c r="H373" s="111" t="s">
        <v>799</v>
      </c>
      <c r="I373" s="4">
        <v>70131706</v>
      </c>
      <c r="J373" s="4" t="s">
        <v>1116</v>
      </c>
      <c r="K373" s="5">
        <v>42309</v>
      </c>
      <c r="L373" s="4">
        <v>1</v>
      </c>
      <c r="M373" s="4" t="s">
        <v>31</v>
      </c>
      <c r="N373" s="4" t="s">
        <v>30</v>
      </c>
      <c r="O373" s="10">
        <v>1572467</v>
      </c>
      <c r="P373" s="130">
        <f t="shared" si="10"/>
        <v>1572467</v>
      </c>
      <c r="Q373" s="4" t="s">
        <v>31</v>
      </c>
      <c r="R373" s="4" t="s">
        <v>31</v>
      </c>
      <c r="S373" s="4" t="s">
        <v>2780</v>
      </c>
      <c r="T373" s="10">
        <f t="shared" si="11"/>
        <v>131038.91666666667</v>
      </c>
      <c r="U373" s="4" t="s">
        <v>411</v>
      </c>
      <c r="V373" s="4">
        <v>806</v>
      </c>
    </row>
    <row r="374" spans="1:22" ht="75" customHeight="1" x14ac:dyDescent="0.25">
      <c r="A374" s="4">
        <v>331</v>
      </c>
      <c r="B374" s="4" t="s">
        <v>794</v>
      </c>
      <c r="C374" s="4" t="s">
        <v>795</v>
      </c>
      <c r="D374" s="4" t="s">
        <v>796</v>
      </c>
      <c r="E374" s="4" t="s">
        <v>803</v>
      </c>
      <c r="F374" s="4" t="s">
        <v>434</v>
      </c>
      <c r="G374" s="111" t="s">
        <v>798</v>
      </c>
      <c r="H374" s="111" t="s">
        <v>799</v>
      </c>
      <c r="I374" s="4">
        <v>70131706</v>
      </c>
      <c r="J374" s="4" t="s">
        <v>1117</v>
      </c>
      <c r="K374" s="5">
        <v>42309</v>
      </c>
      <c r="L374" s="4">
        <v>1</v>
      </c>
      <c r="M374" s="4" t="s">
        <v>31</v>
      </c>
      <c r="N374" s="4" t="s">
        <v>30</v>
      </c>
      <c r="O374" s="10">
        <v>9101423</v>
      </c>
      <c r="P374" s="130">
        <f t="shared" si="10"/>
        <v>9101423</v>
      </c>
      <c r="Q374" s="4" t="s">
        <v>31</v>
      </c>
      <c r="R374" s="4" t="s">
        <v>31</v>
      </c>
      <c r="S374" s="4" t="s">
        <v>2780</v>
      </c>
      <c r="T374" s="10">
        <f t="shared" si="11"/>
        <v>758451.91666666663</v>
      </c>
      <c r="U374" s="4" t="s">
        <v>411</v>
      </c>
      <c r="V374" s="4">
        <v>737</v>
      </c>
    </row>
    <row r="375" spans="1:22" ht="75" customHeight="1" x14ac:dyDescent="0.25">
      <c r="A375" s="4">
        <v>332</v>
      </c>
      <c r="B375" s="4" t="s">
        <v>794</v>
      </c>
      <c r="C375" s="4" t="s">
        <v>795</v>
      </c>
      <c r="D375" s="4" t="s">
        <v>796</v>
      </c>
      <c r="E375" s="4" t="s">
        <v>803</v>
      </c>
      <c r="F375" s="4" t="s">
        <v>434</v>
      </c>
      <c r="G375" s="111" t="s">
        <v>798</v>
      </c>
      <c r="H375" s="111" t="s">
        <v>799</v>
      </c>
      <c r="I375" s="4">
        <v>70131706</v>
      </c>
      <c r="J375" s="4" t="s">
        <v>1118</v>
      </c>
      <c r="K375" s="5">
        <v>42309</v>
      </c>
      <c r="L375" s="4">
        <v>1</v>
      </c>
      <c r="M375" s="4" t="s">
        <v>31</v>
      </c>
      <c r="N375" s="4" t="s">
        <v>30</v>
      </c>
      <c r="O375" s="10">
        <v>9579000</v>
      </c>
      <c r="P375" s="130">
        <f t="shared" si="10"/>
        <v>9579000</v>
      </c>
      <c r="Q375" s="4" t="s">
        <v>31</v>
      </c>
      <c r="R375" s="4" t="s">
        <v>31</v>
      </c>
      <c r="S375" s="4" t="s">
        <v>2780</v>
      </c>
      <c r="T375" s="10">
        <f t="shared" si="11"/>
        <v>798250</v>
      </c>
      <c r="U375" s="4" t="s">
        <v>411</v>
      </c>
      <c r="V375" s="4">
        <v>54</v>
      </c>
    </row>
    <row r="376" spans="1:22" ht="75" customHeight="1" x14ac:dyDescent="0.25">
      <c r="A376" s="4">
        <v>333</v>
      </c>
      <c r="B376" s="4" t="s">
        <v>794</v>
      </c>
      <c r="C376" s="4" t="s">
        <v>795</v>
      </c>
      <c r="D376" s="4" t="s">
        <v>796</v>
      </c>
      <c r="E376" s="4" t="s">
        <v>803</v>
      </c>
      <c r="F376" s="4" t="s">
        <v>434</v>
      </c>
      <c r="G376" s="111" t="s">
        <v>798</v>
      </c>
      <c r="H376" s="111" t="s">
        <v>799</v>
      </c>
      <c r="I376" s="4">
        <v>70131706</v>
      </c>
      <c r="J376" s="4" t="s">
        <v>1119</v>
      </c>
      <c r="K376" s="5">
        <v>42309</v>
      </c>
      <c r="L376" s="4">
        <v>1</v>
      </c>
      <c r="M376" s="4" t="s">
        <v>31</v>
      </c>
      <c r="N376" s="4" t="s">
        <v>30</v>
      </c>
      <c r="O376" s="10">
        <v>2664267</v>
      </c>
      <c r="P376" s="130">
        <f t="shared" si="10"/>
        <v>2664267</v>
      </c>
      <c r="Q376" s="4" t="s">
        <v>31</v>
      </c>
      <c r="R376" s="4" t="s">
        <v>31</v>
      </c>
      <c r="S376" s="4" t="s">
        <v>2780</v>
      </c>
      <c r="T376" s="10">
        <f t="shared" si="11"/>
        <v>222022.25</v>
      </c>
      <c r="U376" s="4" t="s">
        <v>411</v>
      </c>
      <c r="V376" s="4">
        <v>805</v>
      </c>
    </row>
    <row r="377" spans="1:22" ht="75" customHeight="1" x14ac:dyDescent="0.25">
      <c r="A377" s="4">
        <v>334</v>
      </c>
      <c r="B377" s="4" t="s">
        <v>794</v>
      </c>
      <c r="C377" s="4" t="s">
        <v>795</v>
      </c>
      <c r="D377" s="4" t="s">
        <v>796</v>
      </c>
      <c r="E377" s="4" t="s">
        <v>803</v>
      </c>
      <c r="F377" s="4" t="s">
        <v>434</v>
      </c>
      <c r="G377" s="111" t="s">
        <v>798</v>
      </c>
      <c r="H377" s="111" t="s">
        <v>799</v>
      </c>
      <c r="I377" s="4">
        <v>70131706</v>
      </c>
      <c r="J377" s="4" t="s">
        <v>1120</v>
      </c>
      <c r="K377" s="5">
        <v>42309</v>
      </c>
      <c r="L377" s="4">
        <v>1</v>
      </c>
      <c r="M377" s="4" t="s">
        <v>31</v>
      </c>
      <c r="N377" s="4" t="s">
        <v>30</v>
      </c>
      <c r="O377" s="10">
        <v>5275317</v>
      </c>
      <c r="P377" s="130">
        <f t="shared" si="10"/>
        <v>5275317</v>
      </c>
      <c r="Q377" s="4" t="s">
        <v>31</v>
      </c>
      <c r="R377" s="4" t="s">
        <v>31</v>
      </c>
      <c r="S377" s="4" t="s">
        <v>2780</v>
      </c>
      <c r="T377" s="10">
        <f t="shared" si="11"/>
        <v>439609.75</v>
      </c>
      <c r="U377" s="4" t="s">
        <v>411</v>
      </c>
      <c r="V377" s="4">
        <v>672</v>
      </c>
    </row>
    <row r="378" spans="1:22" ht="75" customHeight="1" x14ac:dyDescent="0.25">
      <c r="A378" s="4">
        <v>335</v>
      </c>
      <c r="B378" s="4" t="s">
        <v>863</v>
      </c>
      <c r="C378" s="4" t="s">
        <v>864</v>
      </c>
      <c r="D378" s="129" t="s">
        <v>813</v>
      </c>
      <c r="E378" s="4" t="s">
        <v>989</v>
      </c>
      <c r="F378" s="4" t="s">
        <v>434</v>
      </c>
      <c r="G378" s="111" t="s">
        <v>798</v>
      </c>
      <c r="H378" s="111" t="s">
        <v>799</v>
      </c>
      <c r="I378" s="4">
        <v>70131706</v>
      </c>
      <c r="J378" s="4" t="s">
        <v>1121</v>
      </c>
      <c r="K378" s="5">
        <v>42309</v>
      </c>
      <c r="L378" s="4">
        <v>1</v>
      </c>
      <c r="M378" s="4" t="s">
        <v>31</v>
      </c>
      <c r="N378" s="4" t="s">
        <v>30</v>
      </c>
      <c r="O378" s="132">
        <v>1619846</v>
      </c>
      <c r="P378" s="130">
        <f t="shared" si="10"/>
        <v>1619846</v>
      </c>
      <c r="Q378" s="4" t="s">
        <v>31</v>
      </c>
      <c r="R378" s="4" t="s">
        <v>31</v>
      </c>
      <c r="S378" s="4" t="s">
        <v>2780</v>
      </c>
      <c r="T378" s="10">
        <f t="shared" si="11"/>
        <v>134987.16666666666</v>
      </c>
      <c r="U378" s="4" t="s">
        <v>411</v>
      </c>
      <c r="V378" s="4">
        <v>987</v>
      </c>
    </row>
    <row r="379" spans="1:22" ht="75" customHeight="1" x14ac:dyDescent="0.25">
      <c r="A379" s="4">
        <v>336</v>
      </c>
      <c r="B379" s="4" t="s">
        <v>794</v>
      </c>
      <c r="C379" s="4" t="s">
        <v>823</v>
      </c>
      <c r="D379" s="4" t="s">
        <v>813</v>
      </c>
      <c r="E379" s="4" t="s">
        <v>824</v>
      </c>
      <c r="F379" s="4" t="s">
        <v>434</v>
      </c>
      <c r="G379" s="4" t="s">
        <v>798</v>
      </c>
      <c r="H379" s="4" t="s">
        <v>799</v>
      </c>
      <c r="I379" s="4">
        <v>70131706</v>
      </c>
      <c r="J379" s="4" t="s">
        <v>1122</v>
      </c>
      <c r="K379" s="5">
        <v>42309</v>
      </c>
      <c r="L379" s="4">
        <v>1</v>
      </c>
      <c r="M379" s="4" t="s">
        <v>31</v>
      </c>
      <c r="N379" s="4" t="s">
        <v>30</v>
      </c>
      <c r="O379" s="10">
        <v>1864987</v>
      </c>
      <c r="P379" s="130">
        <f t="shared" si="10"/>
        <v>1864987</v>
      </c>
      <c r="Q379" s="4" t="s">
        <v>31</v>
      </c>
      <c r="R379" s="4" t="s">
        <v>31</v>
      </c>
      <c r="S379" s="4" t="s">
        <v>2780</v>
      </c>
      <c r="T379" s="10">
        <f t="shared" si="11"/>
        <v>155415.58333333334</v>
      </c>
      <c r="U379" s="4" t="s">
        <v>411</v>
      </c>
      <c r="V379" s="4">
        <v>865</v>
      </c>
    </row>
    <row r="380" spans="1:22" ht="75" customHeight="1" x14ac:dyDescent="0.25">
      <c r="A380" s="4">
        <v>337</v>
      </c>
      <c r="B380" s="4" t="s">
        <v>794</v>
      </c>
      <c r="C380" s="4" t="s">
        <v>823</v>
      </c>
      <c r="D380" s="4" t="s">
        <v>813</v>
      </c>
      <c r="E380" s="4" t="s">
        <v>824</v>
      </c>
      <c r="F380" s="4" t="s">
        <v>434</v>
      </c>
      <c r="G380" s="4" t="s">
        <v>798</v>
      </c>
      <c r="H380" s="4" t="s">
        <v>799</v>
      </c>
      <c r="I380" s="4">
        <v>70131706</v>
      </c>
      <c r="J380" s="4" t="s">
        <v>1123</v>
      </c>
      <c r="K380" s="5">
        <v>42309</v>
      </c>
      <c r="L380" s="4">
        <v>1</v>
      </c>
      <c r="M380" s="4" t="s">
        <v>31</v>
      </c>
      <c r="N380" s="4" t="s">
        <v>30</v>
      </c>
      <c r="O380" s="10">
        <v>1057467</v>
      </c>
      <c r="P380" s="130">
        <f t="shared" si="10"/>
        <v>1057467</v>
      </c>
      <c r="Q380" s="4" t="s">
        <v>31</v>
      </c>
      <c r="R380" s="4" t="s">
        <v>31</v>
      </c>
      <c r="S380" s="4" t="s">
        <v>2780</v>
      </c>
      <c r="T380" s="10">
        <f t="shared" si="11"/>
        <v>88122.25</v>
      </c>
      <c r="U380" s="4" t="s">
        <v>411</v>
      </c>
      <c r="V380" s="4">
        <v>844</v>
      </c>
    </row>
    <row r="381" spans="1:22" ht="75" customHeight="1" x14ac:dyDescent="0.25">
      <c r="A381" s="4">
        <v>338</v>
      </c>
      <c r="B381" s="4" t="s">
        <v>794</v>
      </c>
      <c r="C381" s="4" t="s">
        <v>823</v>
      </c>
      <c r="D381" s="4" t="s">
        <v>813</v>
      </c>
      <c r="E381" s="4" t="s">
        <v>824</v>
      </c>
      <c r="F381" s="4" t="s">
        <v>434</v>
      </c>
      <c r="G381" s="4" t="s">
        <v>798</v>
      </c>
      <c r="H381" s="4" t="s">
        <v>799</v>
      </c>
      <c r="I381" s="4">
        <v>70131706</v>
      </c>
      <c r="J381" s="4" t="s">
        <v>1124</v>
      </c>
      <c r="K381" s="5">
        <v>42309</v>
      </c>
      <c r="L381" s="4">
        <v>1</v>
      </c>
      <c r="M381" s="4" t="s">
        <v>31</v>
      </c>
      <c r="N381" s="4" t="s">
        <v>30</v>
      </c>
      <c r="O381" s="10">
        <v>793100</v>
      </c>
      <c r="P381" s="130">
        <f t="shared" si="10"/>
        <v>793100</v>
      </c>
      <c r="Q381" s="4" t="s">
        <v>31</v>
      </c>
      <c r="R381" s="4" t="s">
        <v>31</v>
      </c>
      <c r="S381" s="4" t="s">
        <v>2780</v>
      </c>
      <c r="T381" s="10">
        <f t="shared" si="11"/>
        <v>66091.666666666672</v>
      </c>
      <c r="U381" s="4" t="s">
        <v>411</v>
      </c>
      <c r="V381" s="4">
        <v>843</v>
      </c>
    </row>
    <row r="382" spans="1:22" ht="75" customHeight="1" x14ac:dyDescent="0.25">
      <c r="A382" s="4">
        <v>339</v>
      </c>
      <c r="B382" s="4" t="s">
        <v>794</v>
      </c>
      <c r="C382" s="4" t="s">
        <v>823</v>
      </c>
      <c r="D382" s="4" t="s">
        <v>813</v>
      </c>
      <c r="E382" s="4" t="s">
        <v>824</v>
      </c>
      <c r="F382" s="4" t="s">
        <v>434</v>
      </c>
      <c r="G382" s="4" t="s">
        <v>798</v>
      </c>
      <c r="H382" s="4" t="s">
        <v>799</v>
      </c>
      <c r="I382" s="4">
        <v>70131706</v>
      </c>
      <c r="J382" s="4" t="s">
        <v>1125</v>
      </c>
      <c r="K382" s="5">
        <v>42309</v>
      </c>
      <c r="L382" s="4">
        <v>1</v>
      </c>
      <c r="M382" s="4" t="s">
        <v>31</v>
      </c>
      <c r="N382" s="4" t="s">
        <v>30</v>
      </c>
      <c r="O382" s="10">
        <v>1163213</v>
      </c>
      <c r="P382" s="130">
        <f t="shared" si="10"/>
        <v>1163213</v>
      </c>
      <c r="Q382" s="4" t="s">
        <v>31</v>
      </c>
      <c r="R382" s="4" t="s">
        <v>31</v>
      </c>
      <c r="S382" s="4" t="s">
        <v>2780</v>
      </c>
      <c r="T382" s="10">
        <f t="shared" si="11"/>
        <v>96934.416666666672</v>
      </c>
      <c r="U382" s="4" t="s">
        <v>411</v>
      </c>
      <c r="V382" s="4">
        <v>841</v>
      </c>
    </row>
    <row r="383" spans="1:22" ht="75" customHeight="1" x14ac:dyDescent="0.25">
      <c r="A383" s="4">
        <v>340</v>
      </c>
      <c r="B383" s="4" t="s">
        <v>794</v>
      </c>
      <c r="C383" s="4" t="s">
        <v>823</v>
      </c>
      <c r="D383" s="4" t="s">
        <v>813</v>
      </c>
      <c r="E383" s="4" t="s">
        <v>824</v>
      </c>
      <c r="F383" s="4" t="s">
        <v>434</v>
      </c>
      <c r="G383" s="4" t="s">
        <v>798</v>
      </c>
      <c r="H383" s="4" t="s">
        <v>799</v>
      </c>
      <c r="I383" s="4">
        <v>70131706</v>
      </c>
      <c r="J383" s="4" t="s">
        <v>1126</v>
      </c>
      <c r="K383" s="5">
        <v>42309</v>
      </c>
      <c r="L383" s="4">
        <v>1</v>
      </c>
      <c r="M383" s="4" t="s">
        <v>31</v>
      </c>
      <c r="N383" s="4" t="s">
        <v>30</v>
      </c>
      <c r="O383" s="10">
        <v>1744820</v>
      </c>
      <c r="P383" s="130">
        <f t="shared" si="10"/>
        <v>1744820</v>
      </c>
      <c r="Q383" s="4" t="s">
        <v>31</v>
      </c>
      <c r="R383" s="4" t="s">
        <v>31</v>
      </c>
      <c r="S383" s="4" t="s">
        <v>2780</v>
      </c>
      <c r="T383" s="10">
        <f t="shared" si="11"/>
        <v>145401.66666666666</v>
      </c>
      <c r="U383" s="4" t="s">
        <v>411</v>
      </c>
      <c r="V383" s="4">
        <v>1133</v>
      </c>
    </row>
    <row r="384" spans="1:22" ht="75" customHeight="1" x14ac:dyDescent="0.25">
      <c r="A384" s="4">
        <v>341</v>
      </c>
      <c r="B384" s="4" t="s">
        <v>794</v>
      </c>
      <c r="C384" s="4" t="s">
        <v>823</v>
      </c>
      <c r="D384" s="4" t="s">
        <v>813</v>
      </c>
      <c r="E384" s="4" t="s">
        <v>824</v>
      </c>
      <c r="F384" s="4" t="s">
        <v>434</v>
      </c>
      <c r="G384" s="4" t="s">
        <v>798</v>
      </c>
      <c r="H384" s="4" t="s">
        <v>799</v>
      </c>
      <c r="I384" s="4">
        <v>70131706</v>
      </c>
      <c r="J384" s="4" t="s">
        <v>1127</v>
      </c>
      <c r="K384" s="5">
        <v>42309</v>
      </c>
      <c r="L384" s="4">
        <v>1</v>
      </c>
      <c r="M384" s="4" t="s">
        <v>31</v>
      </c>
      <c r="N384" s="4" t="s">
        <v>30</v>
      </c>
      <c r="O384" s="10">
        <v>1163213</v>
      </c>
      <c r="P384" s="130">
        <f t="shared" si="10"/>
        <v>1163213</v>
      </c>
      <c r="Q384" s="4" t="s">
        <v>31</v>
      </c>
      <c r="R384" s="4" t="s">
        <v>31</v>
      </c>
      <c r="S384" s="4" t="s">
        <v>2780</v>
      </c>
      <c r="T384" s="10">
        <f t="shared" si="11"/>
        <v>96934.416666666672</v>
      </c>
      <c r="U384" s="4" t="s">
        <v>411</v>
      </c>
      <c r="V384" s="4">
        <v>839</v>
      </c>
    </row>
    <row r="385" spans="1:22" ht="75" customHeight="1" x14ac:dyDescent="0.25">
      <c r="A385" s="4">
        <v>342</v>
      </c>
      <c r="B385" s="4" t="s">
        <v>868</v>
      </c>
      <c r="C385" s="4" t="s">
        <v>869</v>
      </c>
      <c r="D385" s="4" t="s">
        <v>861</v>
      </c>
      <c r="E385" s="4" t="s">
        <v>870</v>
      </c>
      <c r="F385" s="4" t="s">
        <v>434</v>
      </c>
      <c r="G385" s="111" t="s">
        <v>798</v>
      </c>
      <c r="H385" s="111" t="s">
        <v>799</v>
      </c>
      <c r="I385" s="4">
        <v>70131706</v>
      </c>
      <c r="J385" s="4" t="s">
        <v>1128</v>
      </c>
      <c r="K385" s="5">
        <v>42309</v>
      </c>
      <c r="L385" s="4">
        <v>1</v>
      </c>
      <c r="M385" s="4" t="s">
        <v>31</v>
      </c>
      <c r="N385" s="4" t="s">
        <v>30</v>
      </c>
      <c r="O385" s="10">
        <v>3463546.666666667</v>
      </c>
      <c r="P385" s="130">
        <f t="shared" si="10"/>
        <v>3463546.666666667</v>
      </c>
      <c r="Q385" s="4" t="s">
        <v>31</v>
      </c>
      <c r="R385" s="4" t="s">
        <v>31</v>
      </c>
      <c r="S385" s="4" t="s">
        <v>2780</v>
      </c>
      <c r="T385" s="10">
        <f t="shared" si="11"/>
        <v>288628.88888888893</v>
      </c>
      <c r="U385" s="4" t="s">
        <v>411</v>
      </c>
      <c r="V385" s="4">
        <v>897</v>
      </c>
    </row>
    <row r="386" spans="1:22" ht="75" customHeight="1" x14ac:dyDescent="0.25">
      <c r="A386" s="4">
        <v>343</v>
      </c>
      <c r="B386" s="4" t="s">
        <v>868</v>
      </c>
      <c r="C386" s="4" t="s">
        <v>869</v>
      </c>
      <c r="D386" s="4" t="s">
        <v>861</v>
      </c>
      <c r="E386" s="4" t="s">
        <v>870</v>
      </c>
      <c r="F386" s="4" t="s">
        <v>434</v>
      </c>
      <c r="G386" s="111" t="s">
        <v>798</v>
      </c>
      <c r="H386" s="111" t="s">
        <v>799</v>
      </c>
      <c r="I386" s="4">
        <v>70131706</v>
      </c>
      <c r="J386" s="4" t="s">
        <v>1129</v>
      </c>
      <c r="K386" s="5">
        <v>42309</v>
      </c>
      <c r="L386" s="4">
        <v>1</v>
      </c>
      <c r="M386" s="4" t="s">
        <v>31</v>
      </c>
      <c r="N386" s="4" t="s">
        <v>30</v>
      </c>
      <c r="O386" s="10">
        <v>4396040</v>
      </c>
      <c r="P386" s="130">
        <f t="shared" si="10"/>
        <v>4396040</v>
      </c>
      <c r="Q386" s="4" t="s">
        <v>31</v>
      </c>
      <c r="R386" s="4" t="s">
        <v>31</v>
      </c>
      <c r="S386" s="4" t="s">
        <v>2780</v>
      </c>
      <c r="T386" s="10">
        <f t="shared" si="11"/>
        <v>366336.66666666669</v>
      </c>
      <c r="U386" s="4" t="s">
        <v>411</v>
      </c>
      <c r="V386" s="4">
        <v>822</v>
      </c>
    </row>
    <row r="387" spans="1:22" ht="75" customHeight="1" x14ac:dyDescent="0.25">
      <c r="A387" s="4">
        <v>344</v>
      </c>
      <c r="B387" s="4" t="s">
        <v>868</v>
      </c>
      <c r="C387" s="4" t="s">
        <v>869</v>
      </c>
      <c r="D387" s="4" t="s">
        <v>861</v>
      </c>
      <c r="E387" s="4" t="s">
        <v>870</v>
      </c>
      <c r="F387" s="4" t="s">
        <v>434</v>
      </c>
      <c r="G387" s="111" t="s">
        <v>798</v>
      </c>
      <c r="H387" s="111" t="s">
        <v>799</v>
      </c>
      <c r="I387" s="4">
        <v>70131706</v>
      </c>
      <c r="J387" s="4" t="s">
        <v>1130</v>
      </c>
      <c r="K387" s="5">
        <v>42309</v>
      </c>
      <c r="L387" s="4">
        <v>1</v>
      </c>
      <c r="M387" s="4" t="s">
        <v>31</v>
      </c>
      <c r="N387" s="4" t="s">
        <v>30</v>
      </c>
      <c r="O387" s="10">
        <v>2131413.3333333335</v>
      </c>
      <c r="P387" s="130">
        <f t="shared" ref="P387:P394" si="12">O387</f>
        <v>2131413.3333333335</v>
      </c>
      <c r="Q387" s="4" t="s">
        <v>31</v>
      </c>
      <c r="R387" s="4" t="s">
        <v>31</v>
      </c>
      <c r="S387" s="4" t="s">
        <v>2780</v>
      </c>
      <c r="T387" s="10">
        <f t="shared" ref="T387:T394" si="13">P387/12</f>
        <v>177617.77777777778</v>
      </c>
      <c r="U387" s="4" t="s">
        <v>411</v>
      </c>
      <c r="V387" s="4">
        <v>90</v>
      </c>
    </row>
    <row r="388" spans="1:22" ht="75" customHeight="1" x14ac:dyDescent="0.25">
      <c r="A388" s="4">
        <v>345</v>
      </c>
      <c r="B388" s="4" t="s">
        <v>794</v>
      </c>
      <c r="C388" s="4" t="s">
        <v>871</v>
      </c>
      <c r="D388" s="4" t="s">
        <v>796</v>
      </c>
      <c r="E388" s="129" t="s">
        <v>872</v>
      </c>
      <c r="F388" s="4" t="s">
        <v>434</v>
      </c>
      <c r="G388" s="111" t="s">
        <v>798</v>
      </c>
      <c r="H388" s="111" t="s">
        <v>799</v>
      </c>
      <c r="I388" s="4">
        <v>70131706</v>
      </c>
      <c r="J388" s="4" t="s">
        <v>1131</v>
      </c>
      <c r="K388" s="5">
        <v>42309</v>
      </c>
      <c r="L388" s="4">
        <v>1</v>
      </c>
      <c r="M388" s="4" t="s">
        <v>238</v>
      </c>
      <c r="N388" s="4" t="s">
        <v>30</v>
      </c>
      <c r="O388" s="10">
        <v>1864987</v>
      </c>
      <c r="P388" s="130">
        <f t="shared" si="12"/>
        <v>1864987</v>
      </c>
      <c r="Q388" s="4" t="s">
        <v>31</v>
      </c>
      <c r="R388" s="4" t="s">
        <v>31</v>
      </c>
      <c r="S388" s="4" t="s">
        <v>2780</v>
      </c>
      <c r="T388" s="10">
        <f t="shared" si="13"/>
        <v>155415.58333333334</v>
      </c>
      <c r="U388" s="4" t="s">
        <v>411</v>
      </c>
      <c r="V388" s="4">
        <v>868</v>
      </c>
    </row>
    <row r="389" spans="1:22" ht="75" customHeight="1" x14ac:dyDescent="0.25">
      <c r="A389" s="4"/>
      <c r="B389" s="4" t="s">
        <v>794</v>
      </c>
      <c r="C389" s="4" t="s">
        <v>871</v>
      </c>
      <c r="D389" s="4" t="s">
        <v>796</v>
      </c>
      <c r="E389" s="129" t="s">
        <v>872</v>
      </c>
      <c r="F389" s="4" t="s">
        <v>434</v>
      </c>
      <c r="G389" s="111" t="s">
        <v>798</v>
      </c>
      <c r="H389" s="111" t="s">
        <v>799</v>
      </c>
      <c r="I389" s="4">
        <v>70131706</v>
      </c>
      <c r="J389" s="4" t="s">
        <v>1132</v>
      </c>
      <c r="K389" s="5">
        <v>42309</v>
      </c>
      <c r="L389" s="4">
        <v>1</v>
      </c>
      <c r="M389" s="4" t="s">
        <v>238</v>
      </c>
      <c r="N389" s="4" t="s">
        <v>30</v>
      </c>
      <c r="O389" s="10">
        <v>150723</v>
      </c>
      <c r="P389" s="130">
        <f t="shared" si="12"/>
        <v>150723</v>
      </c>
      <c r="Q389" s="4" t="s">
        <v>31</v>
      </c>
      <c r="R389" s="4" t="s">
        <v>31</v>
      </c>
      <c r="S389" s="4" t="s">
        <v>2780</v>
      </c>
      <c r="T389" s="10">
        <f t="shared" si="13"/>
        <v>12560.25</v>
      </c>
      <c r="U389" s="4" t="s">
        <v>186</v>
      </c>
      <c r="V389" s="4"/>
    </row>
    <row r="390" spans="1:22" ht="75" customHeight="1" x14ac:dyDescent="0.25">
      <c r="A390" s="4">
        <v>346</v>
      </c>
      <c r="B390" s="4" t="s">
        <v>794</v>
      </c>
      <c r="C390" s="4" t="s">
        <v>871</v>
      </c>
      <c r="D390" s="4" t="s">
        <v>796</v>
      </c>
      <c r="E390" s="129" t="s">
        <v>872</v>
      </c>
      <c r="F390" s="4" t="s">
        <v>434</v>
      </c>
      <c r="G390" s="111" t="s">
        <v>798</v>
      </c>
      <c r="H390" s="111" t="s">
        <v>799</v>
      </c>
      <c r="I390" s="4">
        <v>70131706</v>
      </c>
      <c r="J390" s="4" t="s">
        <v>1133</v>
      </c>
      <c r="K390" s="5">
        <v>42309</v>
      </c>
      <c r="L390" s="4">
        <v>1</v>
      </c>
      <c r="M390" s="4" t="s">
        <v>238</v>
      </c>
      <c r="N390" s="4" t="s">
        <v>30</v>
      </c>
      <c r="O390" s="10">
        <v>1657957</v>
      </c>
      <c r="P390" s="130">
        <f t="shared" si="12"/>
        <v>1657957</v>
      </c>
      <c r="Q390" s="4" t="s">
        <v>31</v>
      </c>
      <c r="R390" s="4" t="s">
        <v>31</v>
      </c>
      <c r="S390" s="4" t="s">
        <v>2780</v>
      </c>
      <c r="T390" s="10">
        <f t="shared" si="13"/>
        <v>138163.08333333334</v>
      </c>
      <c r="U390" s="4" t="s">
        <v>411</v>
      </c>
      <c r="V390" s="4">
        <v>1163</v>
      </c>
    </row>
    <row r="391" spans="1:22" ht="75" customHeight="1" x14ac:dyDescent="0.25">
      <c r="A391" s="188">
        <v>367</v>
      </c>
      <c r="B391" s="17" t="s">
        <v>863</v>
      </c>
      <c r="C391" s="17" t="s">
        <v>864</v>
      </c>
      <c r="D391" s="17" t="s">
        <v>796</v>
      </c>
      <c r="E391" s="17" t="s">
        <v>865</v>
      </c>
      <c r="F391" s="4" t="s">
        <v>412</v>
      </c>
      <c r="G391" s="111" t="s">
        <v>305</v>
      </c>
      <c r="H391" s="111" t="s">
        <v>877</v>
      </c>
      <c r="I391" s="4">
        <v>70131706</v>
      </c>
      <c r="J391" s="189" t="s">
        <v>1134</v>
      </c>
      <c r="K391" s="190">
        <v>42734</v>
      </c>
      <c r="L391" s="189">
        <v>1</v>
      </c>
      <c r="M391" s="17" t="s">
        <v>892</v>
      </c>
      <c r="N391" s="17" t="s">
        <v>807</v>
      </c>
      <c r="O391" s="195">
        <v>15420509</v>
      </c>
      <c r="P391" s="130">
        <f t="shared" si="12"/>
        <v>15420509</v>
      </c>
      <c r="Q391" s="17" t="s">
        <v>31</v>
      </c>
      <c r="R391" s="17" t="s">
        <v>31</v>
      </c>
      <c r="S391" s="4" t="s">
        <v>2780</v>
      </c>
      <c r="T391" s="10">
        <f t="shared" si="13"/>
        <v>1285042.4166666667</v>
      </c>
      <c r="U391" s="4" t="s">
        <v>411</v>
      </c>
      <c r="V391" s="188">
        <v>1119</v>
      </c>
    </row>
    <row r="392" spans="1:22" ht="75" customHeight="1" x14ac:dyDescent="0.25">
      <c r="A392" s="191">
        <v>368</v>
      </c>
      <c r="B392" s="17" t="s">
        <v>863</v>
      </c>
      <c r="C392" s="17" t="s">
        <v>864</v>
      </c>
      <c r="D392" s="17" t="s">
        <v>796</v>
      </c>
      <c r="E392" s="17" t="s">
        <v>865</v>
      </c>
      <c r="F392" s="4" t="s">
        <v>412</v>
      </c>
      <c r="G392" s="111" t="s">
        <v>305</v>
      </c>
      <c r="H392" s="111" t="s">
        <v>877</v>
      </c>
      <c r="I392" s="4">
        <v>70131706</v>
      </c>
      <c r="J392" s="189" t="s">
        <v>1134</v>
      </c>
      <c r="K392" s="190">
        <v>42734</v>
      </c>
      <c r="L392" s="189">
        <v>1</v>
      </c>
      <c r="M392" s="17" t="s">
        <v>892</v>
      </c>
      <c r="N392" s="17" t="s">
        <v>807</v>
      </c>
      <c r="O392" s="195">
        <v>6168204</v>
      </c>
      <c r="P392" s="130">
        <f t="shared" si="12"/>
        <v>6168204</v>
      </c>
      <c r="Q392" s="17" t="s">
        <v>31</v>
      </c>
      <c r="R392" s="17" t="s">
        <v>31</v>
      </c>
      <c r="S392" s="4" t="s">
        <v>2780</v>
      </c>
      <c r="T392" s="10">
        <f t="shared" si="13"/>
        <v>514017</v>
      </c>
      <c r="U392" s="4" t="s">
        <v>186</v>
      </c>
      <c r="V392" s="4"/>
    </row>
    <row r="393" spans="1:22" ht="75" customHeight="1" x14ac:dyDescent="0.25">
      <c r="A393" s="191">
        <v>369</v>
      </c>
      <c r="B393" s="14" t="s">
        <v>863</v>
      </c>
      <c r="C393" s="14" t="s">
        <v>864</v>
      </c>
      <c r="D393" s="14" t="s">
        <v>813</v>
      </c>
      <c r="E393" s="14" t="s">
        <v>904</v>
      </c>
      <c r="F393" s="4" t="s">
        <v>412</v>
      </c>
      <c r="G393" s="111" t="s">
        <v>305</v>
      </c>
      <c r="H393" s="111" t="s">
        <v>877</v>
      </c>
      <c r="I393" s="4">
        <v>70131706</v>
      </c>
      <c r="J393" s="192" t="s">
        <v>1134</v>
      </c>
      <c r="K393" s="193">
        <v>42734</v>
      </c>
      <c r="L393" s="192">
        <v>1</v>
      </c>
      <c r="M393" s="14" t="s">
        <v>892</v>
      </c>
      <c r="N393" s="14" t="s">
        <v>807</v>
      </c>
      <c r="O393" s="196">
        <v>125659115</v>
      </c>
      <c r="P393" s="130">
        <f t="shared" si="12"/>
        <v>125659115</v>
      </c>
      <c r="Q393" s="14" t="s">
        <v>31</v>
      </c>
      <c r="R393" s="14" t="s">
        <v>31</v>
      </c>
      <c r="S393" s="4" t="s">
        <v>2780</v>
      </c>
      <c r="T393" s="10">
        <f t="shared" si="13"/>
        <v>10471592.916666666</v>
      </c>
      <c r="U393" s="4" t="s">
        <v>411</v>
      </c>
      <c r="V393" s="188">
        <v>1119</v>
      </c>
    </row>
    <row r="394" spans="1:22" ht="75" customHeight="1" x14ac:dyDescent="0.25">
      <c r="A394" s="191">
        <v>370</v>
      </c>
      <c r="B394" s="14" t="s">
        <v>863</v>
      </c>
      <c r="C394" s="14" t="s">
        <v>864</v>
      </c>
      <c r="D394" s="14" t="s">
        <v>813</v>
      </c>
      <c r="E394" s="14" t="s">
        <v>904</v>
      </c>
      <c r="F394" s="4" t="s">
        <v>412</v>
      </c>
      <c r="G394" s="111" t="s">
        <v>305</v>
      </c>
      <c r="H394" s="111" t="s">
        <v>877</v>
      </c>
      <c r="I394" s="4">
        <v>70131706</v>
      </c>
      <c r="J394" s="192" t="s">
        <v>1134</v>
      </c>
      <c r="K394" s="193">
        <v>42734</v>
      </c>
      <c r="L394" s="192">
        <v>1</v>
      </c>
      <c r="M394" s="14" t="s">
        <v>892</v>
      </c>
      <c r="N394" s="14" t="s">
        <v>807</v>
      </c>
      <c r="O394" s="196">
        <v>50263648</v>
      </c>
      <c r="P394" s="130">
        <f t="shared" si="12"/>
        <v>50263648</v>
      </c>
      <c r="Q394" s="14" t="s">
        <v>31</v>
      </c>
      <c r="R394" s="14" t="s">
        <v>31</v>
      </c>
      <c r="S394" s="4" t="s">
        <v>2780</v>
      </c>
      <c r="T394" s="10">
        <f t="shared" si="13"/>
        <v>4188637.3333333335</v>
      </c>
      <c r="U394" s="4" t="s">
        <v>186</v>
      </c>
      <c r="V394" s="4"/>
    </row>
    <row r="395" spans="1:22" x14ac:dyDescent="0.25">
      <c r="A395" s="116"/>
      <c r="B395" s="179"/>
      <c r="C395" s="179"/>
      <c r="D395" s="179"/>
      <c r="E395" s="179"/>
      <c r="F395" s="179"/>
      <c r="G395" s="179"/>
      <c r="H395" s="134"/>
      <c r="I395" s="116"/>
      <c r="J395" s="117"/>
      <c r="K395" s="118"/>
      <c r="L395" s="116"/>
      <c r="M395" s="179"/>
      <c r="N395" s="179"/>
      <c r="O395" s="126"/>
      <c r="P395" s="127"/>
      <c r="Q395" s="179"/>
      <c r="R395" s="179"/>
      <c r="S395" s="179"/>
      <c r="T395" s="128"/>
      <c r="U395" s="119"/>
      <c r="V395" s="119"/>
    </row>
  </sheetData>
  <sheetProtection autoFilter="0" pivotTables="0"/>
  <autoFilter ref="A1:V394" xr:uid="{00000000-0009-0000-0000-00000A000000}"/>
  <pageMargins left="0.7" right="0.7" top="0.75" bottom="0.75" header="0.3" footer="0.3"/>
  <pageSetup scale="5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3"/>
  <sheetViews>
    <sheetView zoomScale="60" zoomScaleNormal="60" zoomScaleSheetLayoutView="70" zoomScalePageLayoutView="70" workbookViewId="0">
      <pane xSplit="5" ySplit="1" topLeftCell="F2" activePane="bottomRight" state="frozen"/>
      <selection pane="topRight" activeCell="F1" sqref="F1"/>
      <selection pane="bottomLeft" activeCell="A2" sqref="A2"/>
      <selection pane="bottomRight" activeCell="F1" sqref="F1"/>
    </sheetView>
  </sheetViews>
  <sheetFormatPr baseColWidth="10" defaultColWidth="10.85546875" defaultRowHeight="15" x14ac:dyDescent="0.2"/>
  <cols>
    <col min="1" max="1" width="7.28515625" style="153" customWidth="1"/>
    <col min="2" max="2" width="25.85546875" style="153" customWidth="1"/>
    <col min="3" max="3" width="32.85546875" style="153" customWidth="1"/>
    <col min="4" max="4" width="38" style="153" customWidth="1"/>
    <col min="5" max="5" width="67.42578125" style="153" customWidth="1"/>
    <col min="6" max="6" width="21.42578125" style="153" customWidth="1"/>
    <col min="7" max="7" width="39" style="153" customWidth="1"/>
    <col min="8" max="8" width="29.5703125" style="153" customWidth="1"/>
    <col min="9" max="9" width="13.85546875" style="153" customWidth="1"/>
    <col min="10" max="10" width="91.7109375" style="153" customWidth="1"/>
    <col min="11" max="11" width="10.7109375" style="153" customWidth="1"/>
    <col min="12" max="12" width="8.140625" style="154" customWidth="1"/>
    <col min="13" max="13" width="18.5703125" style="153" customWidth="1"/>
    <col min="14" max="14" width="15" style="153" customWidth="1"/>
    <col min="15" max="15" width="17.42578125" style="153" customWidth="1"/>
    <col min="16" max="16" width="17.5703125" style="153" customWidth="1"/>
    <col min="17" max="18" width="10.5703125" style="153" customWidth="1"/>
    <col min="19" max="19" width="46.85546875" style="153" customWidth="1"/>
    <col min="20" max="20" width="19.140625" style="153" customWidth="1"/>
    <col min="21" max="21" width="21.28515625" style="153" hidden="1" customWidth="1"/>
    <col min="22" max="22" width="19.140625" style="153" hidden="1" customWidth="1"/>
    <col min="23" max="23" width="10.85546875" style="153"/>
    <col min="24" max="24" width="18" style="153" customWidth="1"/>
    <col min="25" max="25" width="19.28515625" style="153" customWidth="1"/>
    <col min="26" max="256" width="10.85546875" style="153"/>
    <col min="257" max="257" width="7.28515625" style="153" customWidth="1"/>
    <col min="258" max="258" width="25.85546875" style="153" customWidth="1"/>
    <col min="259" max="259" width="32.85546875" style="153" customWidth="1"/>
    <col min="260" max="260" width="38" style="153" customWidth="1"/>
    <col min="261" max="261" width="78.85546875" style="153" customWidth="1"/>
    <col min="262" max="262" width="21.42578125" style="153" customWidth="1"/>
    <col min="263" max="263" width="39" style="153" customWidth="1"/>
    <col min="264" max="264" width="29.5703125" style="153" customWidth="1"/>
    <col min="265" max="265" width="13.85546875" style="153" customWidth="1"/>
    <col min="266" max="266" width="91.7109375" style="153" customWidth="1"/>
    <col min="267" max="267" width="10.7109375" style="153" customWidth="1"/>
    <col min="268" max="268" width="8.140625" style="153" customWidth="1"/>
    <col min="269" max="269" width="18.5703125" style="153" customWidth="1"/>
    <col min="270" max="270" width="15" style="153" customWidth="1"/>
    <col min="271" max="271" width="17.42578125" style="153" customWidth="1"/>
    <col min="272" max="272" width="17.5703125" style="153" customWidth="1"/>
    <col min="273" max="274" width="10.5703125" style="153" customWidth="1"/>
    <col min="275" max="275" width="46.85546875" style="153" customWidth="1"/>
    <col min="276" max="276" width="19.140625" style="153" customWidth="1"/>
    <col min="277" max="277" width="21.28515625" style="153" customWidth="1"/>
    <col min="278" max="278" width="19.140625" style="153" customWidth="1"/>
    <col min="279" max="279" width="10.85546875" style="153"/>
    <col min="280" max="280" width="18" style="153" customWidth="1"/>
    <col min="281" max="281" width="19.28515625" style="153" customWidth="1"/>
    <col min="282" max="512" width="10.85546875" style="153"/>
    <col min="513" max="513" width="7.28515625" style="153" customWidth="1"/>
    <col min="514" max="514" width="25.85546875" style="153" customWidth="1"/>
    <col min="515" max="515" width="32.85546875" style="153" customWidth="1"/>
    <col min="516" max="516" width="38" style="153" customWidth="1"/>
    <col min="517" max="517" width="78.85546875" style="153" customWidth="1"/>
    <col min="518" max="518" width="21.42578125" style="153" customWidth="1"/>
    <col min="519" max="519" width="39" style="153" customWidth="1"/>
    <col min="520" max="520" width="29.5703125" style="153" customWidth="1"/>
    <col min="521" max="521" width="13.85546875" style="153" customWidth="1"/>
    <col min="522" max="522" width="91.7109375" style="153" customWidth="1"/>
    <col min="523" max="523" width="10.7109375" style="153" customWidth="1"/>
    <col min="524" max="524" width="8.140625" style="153" customWidth="1"/>
    <col min="525" max="525" width="18.5703125" style="153" customWidth="1"/>
    <col min="526" max="526" width="15" style="153" customWidth="1"/>
    <col min="527" max="527" width="17.42578125" style="153" customWidth="1"/>
    <col min="528" max="528" width="17.5703125" style="153" customWidth="1"/>
    <col min="529" max="530" width="10.5703125" style="153" customWidth="1"/>
    <col min="531" max="531" width="46.85546875" style="153" customWidth="1"/>
    <col min="532" max="532" width="19.140625" style="153" customWidth="1"/>
    <col min="533" max="533" width="21.28515625" style="153" customWidth="1"/>
    <col min="534" max="534" width="19.140625" style="153" customWidth="1"/>
    <col min="535" max="535" width="10.85546875" style="153"/>
    <col min="536" max="536" width="18" style="153" customWidth="1"/>
    <col min="537" max="537" width="19.28515625" style="153" customWidth="1"/>
    <col min="538" max="768" width="10.85546875" style="153"/>
    <col min="769" max="769" width="7.28515625" style="153" customWidth="1"/>
    <col min="770" max="770" width="25.85546875" style="153" customWidth="1"/>
    <col min="771" max="771" width="32.85546875" style="153" customWidth="1"/>
    <col min="772" max="772" width="38" style="153" customWidth="1"/>
    <col min="773" max="773" width="78.85546875" style="153" customWidth="1"/>
    <col min="774" max="774" width="21.42578125" style="153" customWidth="1"/>
    <col min="775" max="775" width="39" style="153" customWidth="1"/>
    <col min="776" max="776" width="29.5703125" style="153" customWidth="1"/>
    <col min="777" max="777" width="13.85546875" style="153" customWidth="1"/>
    <col min="778" max="778" width="91.7109375" style="153" customWidth="1"/>
    <col min="779" max="779" width="10.7109375" style="153" customWidth="1"/>
    <col min="780" max="780" width="8.140625" style="153" customWidth="1"/>
    <col min="781" max="781" width="18.5703125" style="153" customWidth="1"/>
    <col min="782" max="782" width="15" style="153" customWidth="1"/>
    <col min="783" max="783" width="17.42578125" style="153" customWidth="1"/>
    <col min="784" max="784" width="17.5703125" style="153" customWidth="1"/>
    <col min="785" max="786" width="10.5703125" style="153" customWidth="1"/>
    <col min="787" max="787" width="46.85546875" style="153" customWidth="1"/>
    <col min="788" max="788" width="19.140625" style="153" customWidth="1"/>
    <col min="789" max="789" width="21.28515625" style="153" customWidth="1"/>
    <col min="790" max="790" width="19.140625" style="153" customWidth="1"/>
    <col min="791" max="791" width="10.85546875" style="153"/>
    <col min="792" max="792" width="18" style="153" customWidth="1"/>
    <col min="793" max="793" width="19.28515625" style="153" customWidth="1"/>
    <col min="794" max="1024" width="10.85546875" style="153"/>
    <col min="1025" max="1025" width="7.28515625" style="153" customWidth="1"/>
    <col min="1026" max="1026" width="25.85546875" style="153" customWidth="1"/>
    <col min="1027" max="1027" width="32.85546875" style="153" customWidth="1"/>
    <col min="1028" max="1028" width="38" style="153" customWidth="1"/>
    <col min="1029" max="1029" width="78.85546875" style="153" customWidth="1"/>
    <col min="1030" max="1030" width="21.42578125" style="153" customWidth="1"/>
    <col min="1031" max="1031" width="39" style="153" customWidth="1"/>
    <col min="1032" max="1032" width="29.5703125" style="153" customWidth="1"/>
    <col min="1033" max="1033" width="13.85546875" style="153" customWidth="1"/>
    <col min="1034" max="1034" width="91.7109375" style="153" customWidth="1"/>
    <col min="1035" max="1035" width="10.7109375" style="153" customWidth="1"/>
    <col min="1036" max="1036" width="8.140625" style="153" customWidth="1"/>
    <col min="1037" max="1037" width="18.5703125" style="153" customWidth="1"/>
    <col min="1038" max="1038" width="15" style="153" customWidth="1"/>
    <col min="1039" max="1039" width="17.42578125" style="153" customWidth="1"/>
    <col min="1040" max="1040" width="17.5703125" style="153" customWidth="1"/>
    <col min="1041" max="1042" width="10.5703125" style="153" customWidth="1"/>
    <col min="1043" max="1043" width="46.85546875" style="153" customWidth="1"/>
    <col min="1044" max="1044" width="19.140625" style="153" customWidth="1"/>
    <col min="1045" max="1045" width="21.28515625" style="153" customWidth="1"/>
    <col min="1046" max="1046" width="19.140625" style="153" customWidth="1"/>
    <col min="1047" max="1047" width="10.85546875" style="153"/>
    <col min="1048" max="1048" width="18" style="153" customWidth="1"/>
    <col min="1049" max="1049" width="19.28515625" style="153" customWidth="1"/>
    <col min="1050" max="1280" width="10.85546875" style="153"/>
    <col min="1281" max="1281" width="7.28515625" style="153" customWidth="1"/>
    <col min="1282" max="1282" width="25.85546875" style="153" customWidth="1"/>
    <col min="1283" max="1283" width="32.85546875" style="153" customWidth="1"/>
    <col min="1284" max="1284" width="38" style="153" customWidth="1"/>
    <col min="1285" max="1285" width="78.85546875" style="153" customWidth="1"/>
    <col min="1286" max="1286" width="21.42578125" style="153" customWidth="1"/>
    <col min="1287" max="1287" width="39" style="153" customWidth="1"/>
    <col min="1288" max="1288" width="29.5703125" style="153" customWidth="1"/>
    <col min="1289" max="1289" width="13.85546875" style="153" customWidth="1"/>
    <col min="1290" max="1290" width="91.7109375" style="153" customWidth="1"/>
    <col min="1291" max="1291" width="10.7109375" style="153" customWidth="1"/>
    <col min="1292" max="1292" width="8.140625" style="153" customWidth="1"/>
    <col min="1293" max="1293" width="18.5703125" style="153" customWidth="1"/>
    <col min="1294" max="1294" width="15" style="153" customWidth="1"/>
    <col min="1295" max="1295" width="17.42578125" style="153" customWidth="1"/>
    <col min="1296" max="1296" width="17.5703125" style="153" customWidth="1"/>
    <col min="1297" max="1298" width="10.5703125" style="153" customWidth="1"/>
    <col min="1299" max="1299" width="46.85546875" style="153" customWidth="1"/>
    <col min="1300" max="1300" width="19.140625" style="153" customWidth="1"/>
    <col min="1301" max="1301" width="21.28515625" style="153" customWidth="1"/>
    <col min="1302" max="1302" width="19.140625" style="153" customWidth="1"/>
    <col min="1303" max="1303" width="10.85546875" style="153"/>
    <col min="1304" max="1304" width="18" style="153" customWidth="1"/>
    <col min="1305" max="1305" width="19.28515625" style="153" customWidth="1"/>
    <col min="1306" max="1536" width="10.85546875" style="153"/>
    <col min="1537" max="1537" width="7.28515625" style="153" customWidth="1"/>
    <col min="1538" max="1538" width="25.85546875" style="153" customWidth="1"/>
    <col min="1539" max="1539" width="32.85546875" style="153" customWidth="1"/>
    <col min="1540" max="1540" width="38" style="153" customWidth="1"/>
    <col min="1541" max="1541" width="78.85546875" style="153" customWidth="1"/>
    <col min="1542" max="1542" width="21.42578125" style="153" customWidth="1"/>
    <col min="1543" max="1543" width="39" style="153" customWidth="1"/>
    <col min="1544" max="1544" width="29.5703125" style="153" customWidth="1"/>
    <col min="1545" max="1545" width="13.85546875" style="153" customWidth="1"/>
    <col min="1546" max="1546" width="91.7109375" style="153" customWidth="1"/>
    <col min="1547" max="1547" width="10.7109375" style="153" customWidth="1"/>
    <col min="1548" max="1548" width="8.140625" style="153" customWidth="1"/>
    <col min="1549" max="1549" width="18.5703125" style="153" customWidth="1"/>
    <col min="1550" max="1550" width="15" style="153" customWidth="1"/>
    <col min="1551" max="1551" width="17.42578125" style="153" customWidth="1"/>
    <col min="1552" max="1552" width="17.5703125" style="153" customWidth="1"/>
    <col min="1553" max="1554" width="10.5703125" style="153" customWidth="1"/>
    <col min="1555" max="1555" width="46.85546875" style="153" customWidth="1"/>
    <col min="1556" max="1556" width="19.140625" style="153" customWidth="1"/>
    <col min="1557" max="1557" width="21.28515625" style="153" customWidth="1"/>
    <col min="1558" max="1558" width="19.140625" style="153" customWidth="1"/>
    <col min="1559" max="1559" width="10.85546875" style="153"/>
    <col min="1560" max="1560" width="18" style="153" customWidth="1"/>
    <col min="1561" max="1561" width="19.28515625" style="153" customWidth="1"/>
    <col min="1562" max="1792" width="10.85546875" style="153"/>
    <col min="1793" max="1793" width="7.28515625" style="153" customWidth="1"/>
    <col min="1794" max="1794" width="25.85546875" style="153" customWidth="1"/>
    <col min="1795" max="1795" width="32.85546875" style="153" customWidth="1"/>
    <col min="1796" max="1796" width="38" style="153" customWidth="1"/>
    <col min="1797" max="1797" width="78.85546875" style="153" customWidth="1"/>
    <col min="1798" max="1798" width="21.42578125" style="153" customWidth="1"/>
    <col min="1799" max="1799" width="39" style="153" customWidth="1"/>
    <col min="1800" max="1800" width="29.5703125" style="153" customWidth="1"/>
    <col min="1801" max="1801" width="13.85546875" style="153" customWidth="1"/>
    <col min="1802" max="1802" width="91.7109375" style="153" customWidth="1"/>
    <col min="1803" max="1803" width="10.7109375" style="153" customWidth="1"/>
    <col min="1804" max="1804" width="8.140625" style="153" customWidth="1"/>
    <col min="1805" max="1805" width="18.5703125" style="153" customWidth="1"/>
    <col min="1806" max="1806" width="15" style="153" customWidth="1"/>
    <col min="1807" max="1807" width="17.42578125" style="153" customWidth="1"/>
    <col min="1808" max="1808" width="17.5703125" style="153" customWidth="1"/>
    <col min="1809" max="1810" width="10.5703125" style="153" customWidth="1"/>
    <col min="1811" max="1811" width="46.85546875" style="153" customWidth="1"/>
    <col min="1812" max="1812" width="19.140625" style="153" customWidth="1"/>
    <col min="1813" max="1813" width="21.28515625" style="153" customWidth="1"/>
    <col min="1814" max="1814" width="19.140625" style="153" customWidth="1"/>
    <col min="1815" max="1815" width="10.85546875" style="153"/>
    <col min="1816" max="1816" width="18" style="153" customWidth="1"/>
    <col min="1817" max="1817" width="19.28515625" style="153" customWidth="1"/>
    <col min="1818" max="2048" width="10.85546875" style="153"/>
    <col min="2049" max="2049" width="7.28515625" style="153" customWidth="1"/>
    <col min="2050" max="2050" width="25.85546875" style="153" customWidth="1"/>
    <col min="2051" max="2051" width="32.85546875" style="153" customWidth="1"/>
    <col min="2052" max="2052" width="38" style="153" customWidth="1"/>
    <col min="2053" max="2053" width="78.85546875" style="153" customWidth="1"/>
    <col min="2054" max="2054" width="21.42578125" style="153" customWidth="1"/>
    <col min="2055" max="2055" width="39" style="153" customWidth="1"/>
    <col min="2056" max="2056" width="29.5703125" style="153" customWidth="1"/>
    <col min="2057" max="2057" width="13.85546875" style="153" customWidth="1"/>
    <col min="2058" max="2058" width="91.7109375" style="153" customWidth="1"/>
    <col min="2059" max="2059" width="10.7109375" style="153" customWidth="1"/>
    <col min="2060" max="2060" width="8.140625" style="153" customWidth="1"/>
    <col min="2061" max="2061" width="18.5703125" style="153" customWidth="1"/>
    <col min="2062" max="2062" width="15" style="153" customWidth="1"/>
    <col min="2063" max="2063" width="17.42578125" style="153" customWidth="1"/>
    <col min="2064" max="2064" width="17.5703125" style="153" customWidth="1"/>
    <col min="2065" max="2066" width="10.5703125" style="153" customWidth="1"/>
    <col min="2067" max="2067" width="46.85546875" style="153" customWidth="1"/>
    <col min="2068" max="2068" width="19.140625" style="153" customWidth="1"/>
    <col min="2069" max="2069" width="21.28515625" style="153" customWidth="1"/>
    <col min="2070" max="2070" width="19.140625" style="153" customWidth="1"/>
    <col min="2071" max="2071" width="10.85546875" style="153"/>
    <col min="2072" max="2072" width="18" style="153" customWidth="1"/>
    <col min="2073" max="2073" width="19.28515625" style="153" customWidth="1"/>
    <col min="2074" max="2304" width="10.85546875" style="153"/>
    <col min="2305" max="2305" width="7.28515625" style="153" customWidth="1"/>
    <col min="2306" max="2306" width="25.85546875" style="153" customWidth="1"/>
    <col min="2307" max="2307" width="32.85546875" style="153" customWidth="1"/>
    <col min="2308" max="2308" width="38" style="153" customWidth="1"/>
    <col min="2309" max="2309" width="78.85546875" style="153" customWidth="1"/>
    <col min="2310" max="2310" width="21.42578125" style="153" customWidth="1"/>
    <col min="2311" max="2311" width="39" style="153" customWidth="1"/>
    <col min="2312" max="2312" width="29.5703125" style="153" customWidth="1"/>
    <col min="2313" max="2313" width="13.85546875" style="153" customWidth="1"/>
    <col min="2314" max="2314" width="91.7109375" style="153" customWidth="1"/>
    <col min="2315" max="2315" width="10.7109375" style="153" customWidth="1"/>
    <col min="2316" max="2316" width="8.140625" style="153" customWidth="1"/>
    <col min="2317" max="2317" width="18.5703125" style="153" customWidth="1"/>
    <col min="2318" max="2318" width="15" style="153" customWidth="1"/>
    <col min="2319" max="2319" width="17.42578125" style="153" customWidth="1"/>
    <col min="2320" max="2320" width="17.5703125" style="153" customWidth="1"/>
    <col min="2321" max="2322" width="10.5703125" style="153" customWidth="1"/>
    <col min="2323" max="2323" width="46.85546875" style="153" customWidth="1"/>
    <col min="2324" max="2324" width="19.140625" style="153" customWidth="1"/>
    <col min="2325" max="2325" width="21.28515625" style="153" customWidth="1"/>
    <col min="2326" max="2326" width="19.140625" style="153" customWidth="1"/>
    <col min="2327" max="2327" width="10.85546875" style="153"/>
    <col min="2328" max="2328" width="18" style="153" customWidth="1"/>
    <col min="2329" max="2329" width="19.28515625" style="153" customWidth="1"/>
    <col min="2330" max="2560" width="10.85546875" style="153"/>
    <col min="2561" max="2561" width="7.28515625" style="153" customWidth="1"/>
    <col min="2562" max="2562" width="25.85546875" style="153" customWidth="1"/>
    <col min="2563" max="2563" width="32.85546875" style="153" customWidth="1"/>
    <col min="2564" max="2564" width="38" style="153" customWidth="1"/>
    <col min="2565" max="2565" width="78.85546875" style="153" customWidth="1"/>
    <col min="2566" max="2566" width="21.42578125" style="153" customWidth="1"/>
    <col min="2567" max="2567" width="39" style="153" customWidth="1"/>
    <col min="2568" max="2568" width="29.5703125" style="153" customWidth="1"/>
    <col min="2569" max="2569" width="13.85546875" style="153" customWidth="1"/>
    <col min="2570" max="2570" width="91.7109375" style="153" customWidth="1"/>
    <col min="2571" max="2571" width="10.7109375" style="153" customWidth="1"/>
    <col min="2572" max="2572" width="8.140625" style="153" customWidth="1"/>
    <col min="2573" max="2573" width="18.5703125" style="153" customWidth="1"/>
    <col min="2574" max="2574" width="15" style="153" customWidth="1"/>
    <col min="2575" max="2575" width="17.42578125" style="153" customWidth="1"/>
    <col min="2576" max="2576" width="17.5703125" style="153" customWidth="1"/>
    <col min="2577" max="2578" width="10.5703125" style="153" customWidth="1"/>
    <col min="2579" max="2579" width="46.85546875" style="153" customWidth="1"/>
    <col min="2580" max="2580" width="19.140625" style="153" customWidth="1"/>
    <col min="2581" max="2581" width="21.28515625" style="153" customWidth="1"/>
    <col min="2582" max="2582" width="19.140625" style="153" customWidth="1"/>
    <col min="2583" max="2583" width="10.85546875" style="153"/>
    <col min="2584" max="2584" width="18" style="153" customWidth="1"/>
    <col min="2585" max="2585" width="19.28515625" style="153" customWidth="1"/>
    <col min="2586" max="2816" width="10.85546875" style="153"/>
    <col min="2817" max="2817" width="7.28515625" style="153" customWidth="1"/>
    <col min="2818" max="2818" width="25.85546875" style="153" customWidth="1"/>
    <col min="2819" max="2819" width="32.85546875" style="153" customWidth="1"/>
    <col min="2820" max="2820" width="38" style="153" customWidth="1"/>
    <col min="2821" max="2821" width="78.85546875" style="153" customWidth="1"/>
    <col min="2822" max="2822" width="21.42578125" style="153" customWidth="1"/>
    <col min="2823" max="2823" width="39" style="153" customWidth="1"/>
    <col min="2824" max="2824" width="29.5703125" style="153" customWidth="1"/>
    <col min="2825" max="2825" width="13.85546875" style="153" customWidth="1"/>
    <col min="2826" max="2826" width="91.7109375" style="153" customWidth="1"/>
    <col min="2827" max="2827" width="10.7109375" style="153" customWidth="1"/>
    <col min="2828" max="2828" width="8.140625" style="153" customWidth="1"/>
    <col min="2829" max="2829" width="18.5703125" style="153" customWidth="1"/>
    <col min="2830" max="2830" width="15" style="153" customWidth="1"/>
    <col min="2831" max="2831" width="17.42578125" style="153" customWidth="1"/>
    <col min="2832" max="2832" width="17.5703125" style="153" customWidth="1"/>
    <col min="2833" max="2834" width="10.5703125" style="153" customWidth="1"/>
    <col min="2835" max="2835" width="46.85546875" style="153" customWidth="1"/>
    <col min="2836" max="2836" width="19.140625" style="153" customWidth="1"/>
    <col min="2837" max="2837" width="21.28515625" style="153" customWidth="1"/>
    <col min="2838" max="2838" width="19.140625" style="153" customWidth="1"/>
    <col min="2839" max="2839" width="10.85546875" style="153"/>
    <col min="2840" max="2840" width="18" style="153" customWidth="1"/>
    <col min="2841" max="2841" width="19.28515625" style="153" customWidth="1"/>
    <col min="2842" max="3072" width="10.85546875" style="153"/>
    <col min="3073" max="3073" width="7.28515625" style="153" customWidth="1"/>
    <col min="3074" max="3074" width="25.85546875" style="153" customWidth="1"/>
    <col min="3075" max="3075" width="32.85546875" style="153" customWidth="1"/>
    <col min="3076" max="3076" width="38" style="153" customWidth="1"/>
    <col min="3077" max="3077" width="78.85546875" style="153" customWidth="1"/>
    <col min="3078" max="3078" width="21.42578125" style="153" customWidth="1"/>
    <col min="3079" max="3079" width="39" style="153" customWidth="1"/>
    <col min="3080" max="3080" width="29.5703125" style="153" customWidth="1"/>
    <col min="3081" max="3081" width="13.85546875" style="153" customWidth="1"/>
    <col min="3082" max="3082" width="91.7109375" style="153" customWidth="1"/>
    <col min="3083" max="3083" width="10.7109375" style="153" customWidth="1"/>
    <col min="3084" max="3084" width="8.140625" style="153" customWidth="1"/>
    <col min="3085" max="3085" width="18.5703125" style="153" customWidth="1"/>
    <col min="3086" max="3086" width="15" style="153" customWidth="1"/>
    <col min="3087" max="3087" width="17.42578125" style="153" customWidth="1"/>
    <col min="3088" max="3088" width="17.5703125" style="153" customWidth="1"/>
    <col min="3089" max="3090" width="10.5703125" style="153" customWidth="1"/>
    <col min="3091" max="3091" width="46.85546875" style="153" customWidth="1"/>
    <col min="3092" max="3092" width="19.140625" style="153" customWidth="1"/>
    <col min="3093" max="3093" width="21.28515625" style="153" customWidth="1"/>
    <col min="3094" max="3094" width="19.140625" style="153" customWidth="1"/>
    <col min="3095" max="3095" width="10.85546875" style="153"/>
    <col min="3096" max="3096" width="18" style="153" customWidth="1"/>
    <col min="3097" max="3097" width="19.28515625" style="153" customWidth="1"/>
    <col min="3098" max="3328" width="10.85546875" style="153"/>
    <col min="3329" max="3329" width="7.28515625" style="153" customWidth="1"/>
    <col min="3330" max="3330" width="25.85546875" style="153" customWidth="1"/>
    <col min="3331" max="3331" width="32.85546875" style="153" customWidth="1"/>
    <col min="3332" max="3332" width="38" style="153" customWidth="1"/>
    <col min="3333" max="3333" width="78.85546875" style="153" customWidth="1"/>
    <col min="3334" max="3334" width="21.42578125" style="153" customWidth="1"/>
    <col min="3335" max="3335" width="39" style="153" customWidth="1"/>
    <col min="3336" max="3336" width="29.5703125" style="153" customWidth="1"/>
    <col min="3337" max="3337" width="13.85546875" style="153" customWidth="1"/>
    <col min="3338" max="3338" width="91.7109375" style="153" customWidth="1"/>
    <col min="3339" max="3339" width="10.7109375" style="153" customWidth="1"/>
    <col min="3340" max="3340" width="8.140625" style="153" customWidth="1"/>
    <col min="3341" max="3341" width="18.5703125" style="153" customWidth="1"/>
    <col min="3342" max="3342" width="15" style="153" customWidth="1"/>
    <col min="3343" max="3343" width="17.42578125" style="153" customWidth="1"/>
    <col min="3344" max="3344" width="17.5703125" style="153" customWidth="1"/>
    <col min="3345" max="3346" width="10.5703125" style="153" customWidth="1"/>
    <col min="3347" max="3347" width="46.85546875" style="153" customWidth="1"/>
    <col min="3348" max="3348" width="19.140625" style="153" customWidth="1"/>
    <col min="3349" max="3349" width="21.28515625" style="153" customWidth="1"/>
    <col min="3350" max="3350" width="19.140625" style="153" customWidth="1"/>
    <col min="3351" max="3351" width="10.85546875" style="153"/>
    <col min="3352" max="3352" width="18" style="153" customWidth="1"/>
    <col min="3353" max="3353" width="19.28515625" style="153" customWidth="1"/>
    <col min="3354" max="3584" width="10.85546875" style="153"/>
    <col min="3585" max="3585" width="7.28515625" style="153" customWidth="1"/>
    <col min="3586" max="3586" width="25.85546875" style="153" customWidth="1"/>
    <col min="3587" max="3587" width="32.85546875" style="153" customWidth="1"/>
    <col min="3588" max="3588" width="38" style="153" customWidth="1"/>
    <col min="3589" max="3589" width="78.85546875" style="153" customWidth="1"/>
    <col min="3590" max="3590" width="21.42578125" style="153" customWidth="1"/>
    <col min="3591" max="3591" width="39" style="153" customWidth="1"/>
    <col min="3592" max="3592" width="29.5703125" style="153" customWidth="1"/>
    <col min="3593" max="3593" width="13.85546875" style="153" customWidth="1"/>
    <col min="3594" max="3594" width="91.7109375" style="153" customWidth="1"/>
    <col min="3595" max="3595" width="10.7109375" style="153" customWidth="1"/>
    <col min="3596" max="3596" width="8.140625" style="153" customWidth="1"/>
    <col min="3597" max="3597" width="18.5703125" style="153" customWidth="1"/>
    <col min="3598" max="3598" width="15" style="153" customWidth="1"/>
    <col min="3599" max="3599" width="17.42578125" style="153" customWidth="1"/>
    <col min="3600" max="3600" width="17.5703125" style="153" customWidth="1"/>
    <col min="3601" max="3602" width="10.5703125" style="153" customWidth="1"/>
    <col min="3603" max="3603" width="46.85546875" style="153" customWidth="1"/>
    <col min="3604" max="3604" width="19.140625" style="153" customWidth="1"/>
    <col min="3605" max="3605" width="21.28515625" style="153" customWidth="1"/>
    <col min="3606" max="3606" width="19.140625" style="153" customWidth="1"/>
    <col min="3607" max="3607" width="10.85546875" style="153"/>
    <col min="3608" max="3608" width="18" style="153" customWidth="1"/>
    <col min="3609" max="3609" width="19.28515625" style="153" customWidth="1"/>
    <col min="3610" max="3840" width="10.85546875" style="153"/>
    <col min="3841" max="3841" width="7.28515625" style="153" customWidth="1"/>
    <col min="3842" max="3842" width="25.85546875" style="153" customWidth="1"/>
    <col min="3843" max="3843" width="32.85546875" style="153" customWidth="1"/>
    <col min="3844" max="3844" width="38" style="153" customWidth="1"/>
    <col min="3845" max="3845" width="78.85546875" style="153" customWidth="1"/>
    <col min="3846" max="3846" width="21.42578125" style="153" customWidth="1"/>
    <col min="3847" max="3847" width="39" style="153" customWidth="1"/>
    <col min="3848" max="3848" width="29.5703125" style="153" customWidth="1"/>
    <col min="3849" max="3849" width="13.85546875" style="153" customWidth="1"/>
    <col min="3850" max="3850" width="91.7109375" style="153" customWidth="1"/>
    <col min="3851" max="3851" width="10.7109375" style="153" customWidth="1"/>
    <col min="3852" max="3852" width="8.140625" style="153" customWidth="1"/>
    <col min="3853" max="3853" width="18.5703125" style="153" customWidth="1"/>
    <col min="3854" max="3854" width="15" style="153" customWidth="1"/>
    <col min="3855" max="3855" width="17.42578125" style="153" customWidth="1"/>
    <col min="3856" max="3856" width="17.5703125" style="153" customWidth="1"/>
    <col min="3857" max="3858" width="10.5703125" style="153" customWidth="1"/>
    <col min="3859" max="3859" width="46.85546875" style="153" customWidth="1"/>
    <col min="3860" max="3860" width="19.140625" style="153" customWidth="1"/>
    <col min="3861" max="3861" width="21.28515625" style="153" customWidth="1"/>
    <col min="3862" max="3862" width="19.140625" style="153" customWidth="1"/>
    <col min="3863" max="3863" width="10.85546875" style="153"/>
    <col min="3864" max="3864" width="18" style="153" customWidth="1"/>
    <col min="3865" max="3865" width="19.28515625" style="153" customWidth="1"/>
    <col min="3866" max="4096" width="10.85546875" style="153"/>
    <col min="4097" max="4097" width="7.28515625" style="153" customWidth="1"/>
    <col min="4098" max="4098" width="25.85546875" style="153" customWidth="1"/>
    <col min="4099" max="4099" width="32.85546875" style="153" customWidth="1"/>
    <col min="4100" max="4100" width="38" style="153" customWidth="1"/>
    <col min="4101" max="4101" width="78.85546875" style="153" customWidth="1"/>
    <col min="4102" max="4102" width="21.42578125" style="153" customWidth="1"/>
    <col min="4103" max="4103" width="39" style="153" customWidth="1"/>
    <col min="4104" max="4104" width="29.5703125" style="153" customWidth="1"/>
    <col min="4105" max="4105" width="13.85546875" style="153" customWidth="1"/>
    <col min="4106" max="4106" width="91.7109375" style="153" customWidth="1"/>
    <col min="4107" max="4107" width="10.7109375" style="153" customWidth="1"/>
    <col min="4108" max="4108" width="8.140625" style="153" customWidth="1"/>
    <col min="4109" max="4109" width="18.5703125" style="153" customWidth="1"/>
    <col min="4110" max="4110" width="15" style="153" customWidth="1"/>
    <col min="4111" max="4111" width="17.42578125" style="153" customWidth="1"/>
    <col min="4112" max="4112" width="17.5703125" style="153" customWidth="1"/>
    <col min="4113" max="4114" width="10.5703125" style="153" customWidth="1"/>
    <col min="4115" max="4115" width="46.85546875" style="153" customWidth="1"/>
    <col min="4116" max="4116" width="19.140625" style="153" customWidth="1"/>
    <col min="4117" max="4117" width="21.28515625" style="153" customWidth="1"/>
    <col min="4118" max="4118" width="19.140625" style="153" customWidth="1"/>
    <col min="4119" max="4119" width="10.85546875" style="153"/>
    <col min="4120" max="4120" width="18" style="153" customWidth="1"/>
    <col min="4121" max="4121" width="19.28515625" style="153" customWidth="1"/>
    <col min="4122" max="4352" width="10.85546875" style="153"/>
    <col min="4353" max="4353" width="7.28515625" style="153" customWidth="1"/>
    <col min="4354" max="4354" width="25.85546875" style="153" customWidth="1"/>
    <col min="4355" max="4355" width="32.85546875" style="153" customWidth="1"/>
    <col min="4356" max="4356" width="38" style="153" customWidth="1"/>
    <col min="4357" max="4357" width="78.85546875" style="153" customWidth="1"/>
    <col min="4358" max="4358" width="21.42578125" style="153" customWidth="1"/>
    <col min="4359" max="4359" width="39" style="153" customWidth="1"/>
    <col min="4360" max="4360" width="29.5703125" style="153" customWidth="1"/>
    <col min="4361" max="4361" width="13.85546875" style="153" customWidth="1"/>
    <col min="4362" max="4362" width="91.7109375" style="153" customWidth="1"/>
    <col min="4363" max="4363" width="10.7109375" style="153" customWidth="1"/>
    <col min="4364" max="4364" width="8.140625" style="153" customWidth="1"/>
    <col min="4365" max="4365" width="18.5703125" style="153" customWidth="1"/>
    <col min="4366" max="4366" width="15" style="153" customWidth="1"/>
    <col min="4367" max="4367" width="17.42578125" style="153" customWidth="1"/>
    <col min="4368" max="4368" width="17.5703125" style="153" customWidth="1"/>
    <col min="4369" max="4370" width="10.5703125" style="153" customWidth="1"/>
    <col min="4371" max="4371" width="46.85546875" style="153" customWidth="1"/>
    <col min="4372" max="4372" width="19.140625" style="153" customWidth="1"/>
    <col min="4373" max="4373" width="21.28515625" style="153" customWidth="1"/>
    <col min="4374" max="4374" width="19.140625" style="153" customWidth="1"/>
    <col min="4375" max="4375" width="10.85546875" style="153"/>
    <col min="4376" max="4376" width="18" style="153" customWidth="1"/>
    <col min="4377" max="4377" width="19.28515625" style="153" customWidth="1"/>
    <col min="4378" max="4608" width="10.85546875" style="153"/>
    <col min="4609" max="4609" width="7.28515625" style="153" customWidth="1"/>
    <col min="4610" max="4610" width="25.85546875" style="153" customWidth="1"/>
    <col min="4611" max="4611" width="32.85546875" style="153" customWidth="1"/>
    <col min="4612" max="4612" width="38" style="153" customWidth="1"/>
    <col min="4613" max="4613" width="78.85546875" style="153" customWidth="1"/>
    <col min="4614" max="4614" width="21.42578125" style="153" customWidth="1"/>
    <col min="4615" max="4615" width="39" style="153" customWidth="1"/>
    <col min="4616" max="4616" width="29.5703125" style="153" customWidth="1"/>
    <col min="4617" max="4617" width="13.85546875" style="153" customWidth="1"/>
    <col min="4618" max="4618" width="91.7109375" style="153" customWidth="1"/>
    <col min="4619" max="4619" width="10.7109375" style="153" customWidth="1"/>
    <col min="4620" max="4620" width="8.140625" style="153" customWidth="1"/>
    <col min="4621" max="4621" width="18.5703125" style="153" customWidth="1"/>
    <col min="4622" max="4622" width="15" style="153" customWidth="1"/>
    <col min="4623" max="4623" width="17.42578125" style="153" customWidth="1"/>
    <col min="4624" max="4624" width="17.5703125" style="153" customWidth="1"/>
    <col min="4625" max="4626" width="10.5703125" style="153" customWidth="1"/>
    <col min="4627" max="4627" width="46.85546875" style="153" customWidth="1"/>
    <col min="4628" max="4628" width="19.140625" style="153" customWidth="1"/>
    <col min="4629" max="4629" width="21.28515625" style="153" customWidth="1"/>
    <col min="4630" max="4630" width="19.140625" style="153" customWidth="1"/>
    <col min="4631" max="4631" width="10.85546875" style="153"/>
    <col min="4632" max="4632" width="18" style="153" customWidth="1"/>
    <col min="4633" max="4633" width="19.28515625" style="153" customWidth="1"/>
    <col min="4634" max="4864" width="10.85546875" style="153"/>
    <col min="4865" max="4865" width="7.28515625" style="153" customWidth="1"/>
    <col min="4866" max="4866" width="25.85546875" style="153" customWidth="1"/>
    <col min="4867" max="4867" width="32.85546875" style="153" customWidth="1"/>
    <col min="4868" max="4868" width="38" style="153" customWidth="1"/>
    <col min="4869" max="4869" width="78.85546875" style="153" customWidth="1"/>
    <col min="4870" max="4870" width="21.42578125" style="153" customWidth="1"/>
    <col min="4871" max="4871" width="39" style="153" customWidth="1"/>
    <col min="4872" max="4872" width="29.5703125" style="153" customWidth="1"/>
    <col min="4873" max="4873" width="13.85546875" style="153" customWidth="1"/>
    <col min="4874" max="4874" width="91.7109375" style="153" customWidth="1"/>
    <col min="4875" max="4875" width="10.7109375" style="153" customWidth="1"/>
    <col min="4876" max="4876" width="8.140625" style="153" customWidth="1"/>
    <col min="4877" max="4877" width="18.5703125" style="153" customWidth="1"/>
    <col min="4878" max="4878" width="15" style="153" customWidth="1"/>
    <col min="4879" max="4879" width="17.42578125" style="153" customWidth="1"/>
    <col min="4880" max="4880" width="17.5703125" style="153" customWidth="1"/>
    <col min="4881" max="4882" width="10.5703125" style="153" customWidth="1"/>
    <col min="4883" max="4883" width="46.85546875" style="153" customWidth="1"/>
    <col min="4884" max="4884" width="19.140625" style="153" customWidth="1"/>
    <col min="4885" max="4885" width="21.28515625" style="153" customWidth="1"/>
    <col min="4886" max="4886" width="19.140625" style="153" customWidth="1"/>
    <col min="4887" max="4887" width="10.85546875" style="153"/>
    <col min="4888" max="4888" width="18" style="153" customWidth="1"/>
    <col min="4889" max="4889" width="19.28515625" style="153" customWidth="1"/>
    <col min="4890" max="5120" width="10.85546875" style="153"/>
    <col min="5121" max="5121" width="7.28515625" style="153" customWidth="1"/>
    <col min="5122" max="5122" width="25.85546875" style="153" customWidth="1"/>
    <col min="5123" max="5123" width="32.85546875" style="153" customWidth="1"/>
    <col min="5124" max="5124" width="38" style="153" customWidth="1"/>
    <col min="5125" max="5125" width="78.85546875" style="153" customWidth="1"/>
    <col min="5126" max="5126" width="21.42578125" style="153" customWidth="1"/>
    <col min="5127" max="5127" width="39" style="153" customWidth="1"/>
    <col min="5128" max="5128" width="29.5703125" style="153" customWidth="1"/>
    <col min="5129" max="5129" width="13.85546875" style="153" customWidth="1"/>
    <col min="5130" max="5130" width="91.7109375" style="153" customWidth="1"/>
    <col min="5131" max="5131" width="10.7109375" style="153" customWidth="1"/>
    <col min="5132" max="5132" width="8.140625" style="153" customWidth="1"/>
    <col min="5133" max="5133" width="18.5703125" style="153" customWidth="1"/>
    <col min="5134" max="5134" width="15" style="153" customWidth="1"/>
    <col min="5135" max="5135" width="17.42578125" style="153" customWidth="1"/>
    <col min="5136" max="5136" width="17.5703125" style="153" customWidth="1"/>
    <col min="5137" max="5138" width="10.5703125" style="153" customWidth="1"/>
    <col min="5139" max="5139" width="46.85546875" style="153" customWidth="1"/>
    <col min="5140" max="5140" width="19.140625" style="153" customWidth="1"/>
    <col min="5141" max="5141" width="21.28515625" style="153" customWidth="1"/>
    <col min="5142" max="5142" width="19.140625" style="153" customWidth="1"/>
    <col min="5143" max="5143" width="10.85546875" style="153"/>
    <col min="5144" max="5144" width="18" style="153" customWidth="1"/>
    <col min="5145" max="5145" width="19.28515625" style="153" customWidth="1"/>
    <col min="5146" max="5376" width="10.85546875" style="153"/>
    <col min="5377" max="5377" width="7.28515625" style="153" customWidth="1"/>
    <col min="5378" max="5378" width="25.85546875" style="153" customWidth="1"/>
    <col min="5379" max="5379" width="32.85546875" style="153" customWidth="1"/>
    <col min="5380" max="5380" width="38" style="153" customWidth="1"/>
    <col min="5381" max="5381" width="78.85546875" style="153" customWidth="1"/>
    <col min="5382" max="5382" width="21.42578125" style="153" customWidth="1"/>
    <col min="5383" max="5383" width="39" style="153" customWidth="1"/>
    <col min="5384" max="5384" width="29.5703125" style="153" customWidth="1"/>
    <col min="5385" max="5385" width="13.85546875" style="153" customWidth="1"/>
    <col min="5386" max="5386" width="91.7109375" style="153" customWidth="1"/>
    <col min="5387" max="5387" width="10.7109375" style="153" customWidth="1"/>
    <col min="5388" max="5388" width="8.140625" style="153" customWidth="1"/>
    <col min="5389" max="5389" width="18.5703125" style="153" customWidth="1"/>
    <col min="5390" max="5390" width="15" style="153" customWidth="1"/>
    <col min="5391" max="5391" width="17.42578125" style="153" customWidth="1"/>
    <col min="5392" max="5392" width="17.5703125" style="153" customWidth="1"/>
    <col min="5393" max="5394" width="10.5703125" style="153" customWidth="1"/>
    <col min="5395" max="5395" width="46.85546875" style="153" customWidth="1"/>
    <col min="5396" max="5396" width="19.140625" style="153" customWidth="1"/>
    <col min="5397" max="5397" width="21.28515625" style="153" customWidth="1"/>
    <col min="5398" max="5398" width="19.140625" style="153" customWidth="1"/>
    <col min="5399" max="5399" width="10.85546875" style="153"/>
    <col min="5400" max="5400" width="18" style="153" customWidth="1"/>
    <col min="5401" max="5401" width="19.28515625" style="153" customWidth="1"/>
    <col min="5402" max="5632" width="10.85546875" style="153"/>
    <col min="5633" max="5633" width="7.28515625" style="153" customWidth="1"/>
    <col min="5634" max="5634" width="25.85546875" style="153" customWidth="1"/>
    <col min="5635" max="5635" width="32.85546875" style="153" customWidth="1"/>
    <col min="5636" max="5636" width="38" style="153" customWidth="1"/>
    <col min="5637" max="5637" width="78.85546875" style="153" customWidth="1"/>
    <col min="5638" max="5638" width="21.42578125" style="153" customWidth="1"/>
    <col min="5639" max="5639" width="39" style="153" customWidth="1"/>
    <col min="5640" max="5640" width="29.5703125" style="153" customWidth="1"/>
    <col min="5641" max="5641" width="13.85546875" style="153" customWidth="1"/>
    <col min="5642" max="5642" width="91.7109375" style="153" customWidth="1"/>
    <col min="5643" max="5643" width="10.7109375" style="153" customWidth="1"/>
    <col min="5644" max="5644" width="8.140625" style="153" customWidth="1"/>
    <col min="5645" max="5645" width="18.5703125" style="153" customWidth="1"/>
    <col min="5646" max="5646" width="15" style="153" customWidth="1"/>
    <col min="5647" max="5647" width="17.42578125" style="153" customWidth="1"/>
    <col min="5648" max="5648" width="17.5703125" style="153" customWidth="1"/>
    <col min="5649" max="5650" width="10.5703125" style="153" customWidth="1"/>
    <col min="5651" max="5651" width="46.85546875" style="153" customWidth="1"/>
    <col min="5652" max="5652" width="19.140625" style="153" customWidth="1"/>
    <col min="5653" max="5653" width="21.28515625" style="153" customWidth="1"/>
    <col min="5654" max="5654" width="19.140625" style="153" customWidth="1"/>
    <col min="5655" max="5655" width="10.85546875" style="153"/>
    <col min="5656" max="5656" width="18" style="153" customWidth="1"/>
    <col min="5657" max="5657" width="19.28515625" style="153" customWidth="1"/>
    <col min="5658" max="5888" width="10.85546875" style="153"/>
    <col min="5889" max="5889" width="7.28515625" style="153" customWidth="1"/>
    <col min="5890" max="5890" width="25.85546875" style="153" customWidth="1"/>
    <col min="5891" max="5891" width="32.85546875" style="153" customWidth="1"/>
    <col min="5892" max="5892" width="38" style="153" customWidth="1"/>
    <col min="5893" max="5893" width="78.85546875" style="153" customWidth="1"/>
    <col min="5894" max="5894" width="21.42578125" style="153" customWidth="1"/>
    <col min="5895" max="5895" width="39" style="153" customWidth="1"/>
    <col min="5896" max="5896" width="29.5703125" style="153" customWidth="1"/>
    <col min="5897" max="5897" width="13.85546875" style="153" customWidth="1"/>
    <col min="5898" max="5898" width="91.7109375" style="153" customWidth="1"/>
    <col min="5899" max="5899" width="10.7109375" style="153" customWidth="1"/>
    <col min="5900" max="5900" width="8.140625" style="153" customWidth="1"/>
    <col min="5901" max="5901" width="18.5703125" style="153" customWidth="1"/>
    <col min="5902" max="5902" width="15" style="153" customWidth="1"/>
    <col min="5903" max="5903" width="17.42578125" style="153" customWidth="1"/>
    <col min="5904" max="5904" width="17.5703125" style="153" customWidth="1"/>
    <col min="5905" max="5906" width="10.5703125" style="153" customWidth="1"/>
    <col min="5907" max="5907" width="46.85546875" style="153" customWidth="1"/>
    <col min="5908" max="5908" width="19.140625" style="153" customWidth="1"/>
    <col min="5909" max="5909" width="21.28515625" style="153" customWidth="1"/>
    <col min="5910" max="5910" width="19.140625" style="153" customWidth="1"/>
    <col min="5911" max="5911" width="10.85546875" style="153"/>
    <col min="5912" max="5912" width="18" style="153" customWidth="1"/>
    <col min="5913" max="5913" width="19.28515625" style="153" customWidth="1"/>
    <col min="5914" max="6144" width="10.85546875" style="153"/>
    <col min="6145" max="6145" width="7.28515625" style="153" customWidth="1"/>
    <col min="6146" max="6146" width="25.85546875" style="153" customWidth="1"/>
    <col min="6147" max="6147" width="32.85546875" style="153" customWidth="1"/>
    <col min="6148" max="6148" width="38" style="153" customWidth="1"/>
    <col min="6149" max="6149" width="78.85546875" style="153" customWidth="1"/>
    <col min="6150" max="6150" width="21.42578125" style="153" customWidth="1"/>
    <col min="6151" max="6151" width="39" style="153" customWidth="1"/>
    <col min="6152" max="6152" width="29.5703125" style="153" customWidth="1"/>
    <col min="6153" max="6153" width="13.85546875" style="153" customWidth="1"/>
    <col min="6154" max="6154" width="91.7109375" style="153" customWidth="1"/>
    <col min="6155" max="6155" width="10.7109375" style="153" customWidth="1"/>
    <col min="6156" max="6156" width="8.140625" style="153" customWidth="1"/>
    <col min="6157" max="6157" width="18.5703125" style="153" customWidth="1"/>
    <col min="6158" max="6158" width="15" style="153" customWidth="1"/>
    <col min="6159" max="6159" width="17.42578125" style="153" customWidth="1"/>
    <col min="6160" max="6160" width="17.5703125" style="153" customWidth="1"/>
    <col min="6161" max="6162" width="10.5703125" style="153" customWidth="1"/>
    <col min="6163" max="6163" width="46.85546875" style="153" customWidth="1"/>
    <col min="6164" max="6164" width="19.140625" style="153" customWidth="1"/>
    <col min="6165" max="6165" width="21.28515625" style="153" customWidth="1"/>
    <col min="6166" max="6166" width="19.140625" style="153" customWidth="1"/>
    <col min="6167" max="6167" width="10.85546875" style="153"/>
    <col min="6168" max="6168" width="18" style="153" customWidth="1"/>
    <col min="6169" max="6169" width="19.28515625" style="153" customWidth="1"/>
    <col min="6170" max="6400" width="10.85546875" style="153"/>
    <col min="6401" max="6401" width="7.28515625" style="153" customWidth="1"/>
    <col min="6402" max="6402" width="25.85546875" style="153" customWidth="1"/>
    <col min="6403" max="6403" width="32.85546875" style="153" customWidth="1"/>
    <col min="6404" max="6404" width="38" style="153" customWidth="1"/>
    <col min="6405" max="6405" width="78.85546875" style="153" customWidth="1"/>
    <col min="6406" max="6406" width="21.42578125" style="153" customWidth="1"/>
    <col min="6407" max="6407" width="39" style="153" customWidth="1"/>
    <col min="6408" max="6408" width="29.5703125" style="153" customWidth="1"/>
    <col min="6409" max="6409" width="13.85546875" style="153" customWidth="1"/>
    <col min="6410" max="6410" width="91.7109375" style="153" customWidth="1"/>
    <col min="6411" max="6411" width="10.7109375" style="153" customWidth="1"/>
    <col min="6412" max="6412" width="8.140625" style="153" customWidth="1"/>
    <col min="6413" max="6413" width="18.5703125" style="153" customWidth="1"/>
    <col min="6414" max="6414" width="15" style="153" customWidth="1"/>
    <col min="6415" max="6415" width="17.42578125" style="153" customWidth="1"/>
    <col min="6416" max="6416" width="17.5703125" style="153" customWidth="1"/>
    <col min="6417" max="6418" width="10.5703125" style="153" customWidth="1"/>
    <col min="6419" max="6419" width="46.85546875" style="153" customWidth="1"/>
    <col min="6420" max="6420" width="19.140625" style="153" customWidth="1"/>
    <col min="6421" max="6421" width="21.28515625" style="153" customWidth="1"/>
    <col min="6422" max="6422" width="19.140625" style="153" customWidth="1"/>
    <col min="6423" max="6423" width="10.85546875" style="153"/>
    <col min="6424" max="6424" width="18" style="153" customWidth="1"/>
    <col min="6425" max="6425" width="19.28515625" style="153" customWidth="1"/>
    <col min="6426" max="6656" width="10.85546875" style="153"/>
    <col min="6657" max="6657" width="7.28515625" style="153" customWidth="1"/>
    <col min="6658" max="6658" width="25.85546875" style="153" customWidth="1"/>
    <col min="6659" max="6659" width="32.85546875" style="153" customWidth="1"/>
    <col min="6660" max="6660" width="38" style="153" customWidth="1"/>
    <col min="6661" max="6661" width="78.85546875" style="153" customWidth="1"/>
    <col min="6662" max="6662" width="21.42578125" style="153" customWidth="1"/>
    <col min="6663" max="6663" width="39" style="153" customWidth="1"/>
    <col min="6664" max="6664" width="29.5703125" style="153" customWidth="1"/>
    <col min="6665" max="6665" width="13.85546875" style="153" customWidth="1"/>
    <col min="6666" max="6666" width="91.7109375" style="153" customWidth="1"/>
    <col min="6667" max="6667" width="10.7109375" style="153" customWidth="1"/>
    <col min="6668" max="6668" width="8.140625" style="153" customWidth="1"/>
    <col min="6669" max="6669" width="18.5703125" style="153" customWidth="1"/>
    <col min="6670" max="6670" width="15" style="153" customWidth="1"/>
    <col min="6671" max="6671" width="17.42578125" style="153" customWidth="1"/>
    <col min="6672" max="6672" width="17.5703125" style="153" customWidth="1"/>
    <col min="6673" max="6674" width="10.5703125" style="153" customWidth="1"/>
    <col min="6675" max="6675" width="46.85546875" style="153" customWidth="1"/>
    <col min="6676" max="6676" width="19.140625" style="153" customWidth="1"/>
    <col min="6677" max="6677" width="21.28515625" style="153" customWidth="1"/>
    <col min="6678" max="6678" width="19.140625" style="153" customWidth="1"/>
    <col min="6679" max="6679" width="10.85546875" style="153"/>
    <col min="6680" max="6680" width="18" style="153" customWidth="1"/>
    <col min="6681" max="6681" width="19.28515625" style="153" customWidth="1"/>
    <col min="6682" max="6912" width="10.85546875" style="153"/>
    <col min="6913" max="6913" width="7.28515625" style="153" customWidth="1"/>
    <col min="6914" max="6914" width="25.85546875" style="153" customWidth="1"/>
    <col min="6915" max="6915" width="32.85546875" style="153" customWidth="1"/>
    <col min="6916" max="6916" width="38" style="153" customWidth="1"/>
    <col min="6917" max="6917" width="78.85546875" style="153" customWidth="1"/>
    <col min="6918" max="6918" width="21.42578125" style="153" customWidth="1"/>
    <col min="6919" max="6919" width="39" style="153" customWidth="1"/>
    <col min="6920" max="6920" width="29.5703125" style="153" customWidth="1"/>
    <col min="6921" max="6921" width="13.85546875" style="153" customWidth="1"/>
    <col min="6922" max="6922" width="91.7109375" style="153" customWidth="1"/>
    <col min="6923" max="6923" width="10.7109375" style="153" customWidth="1"/>
    <col min="6924" max="6924" width="8.140625" style="153" customWidth="1"/>
    <col min="6925" max="6925" width="18.5703125" style="153" customWidth="1"/>
    <col min="6926" max="6926" width="15" style="153" customWidth="1"/>
    <col min="6927" max="6927" width="17.42578125" style="153" customWidth="1"/>
    <col min="6928" max="6928" width="17.5703125" style="153" customWidth="1"/>
    <col min="6929" max="6930" width="10.5703125" style="153" customWidth="1"/>
    <col min="6931" max="6931" width="46.85546875" style="153" customWidth="1"/>
    <col min="6932" max="6932" width="19.140625" style="153" customWidth="1"/>
    <col min="6933" max="6933" width="21.28515625" style="153" customWidth="1"/>
    <col min="6934" max="6934" width="19.140625" style="153" customWidth="1"/>
    <col min="6935" max="6935" width="10.85546875" style="153"/>
    <col min="6936" max="6936" width="18" style="153" customWidth="1"/>
    <col min="6937" max="6937" width="19.28515625" style="153" customWidth="1"/>
    <col min="6938" max="7168" width="10.85546875" style="153"/>
    <col min="7169" max="7169" width="7.28515625" style="153" customWidth="1"/>
    <col min="7170" max="7170" width="25.85546875" style="153" customWidth="1"/>
    <col min="7171" max="7171" width="32.85546875" style="153" customWidth="1"/>
    <col min="7172" max="7172" width="38" style="153" customWidth="1"/>
    <col min="7173" max="7173" width="78.85546875" style="153" customWidth="1"/>
    <col min="7174" max="7174" width="21.42578125" style="153" customWidth="1"/>
    <col min="7175" max="7175" width="39" style="153" customWidth="1"/>
    <col min="7176" max="7176" width="29.5703125" style="153" customWidth="1"/>
    <col min="7177" max="7177" width="13.85546875" style="153" customWidth="1"/>
    <col min="7178" max="7178" width="91.7109375" style="153" customWidth="1"/>
    <col min="7179" max="7179" width="10.7109375" style="153" customWidth="1"/>
    <col min="7180" max="7180" width="8.140625" style="153" customWidth="1"/>
    <col min="7181" max="7181" width="18.5703125" style="153" customWidth="1"/>
    <col min="7182" max="7182" width="15" style="153" customWidth="1"/>
    <col min="7183" max="7183" width="17.42578125" style="153" customWidth="1"/>
    <col min="7184" max="7184" width="17.5703125" style="153" customWidth="1"/>
    <col min="7185" max="7186" width="10.5703125" style="153" customWidth="1"/>
    <col min="7187" max="7187" width="46.85546875" style="153" customWidth="1"/>
    <col min="7188" max="7188" width="19.140625" style="153" customWidth="1"/>
    <col min="7189" max="7189" width="21.28515625" style="153" customWidth="1"/>
    <col min="7190" max="7190" width="19.140625" style="153" customWidth="1"/>
    <col min="7191" max="7191" width="10.85546875" style="153"/>
    <col min="7192" max="7192" width="18" style="153" customWidth="1"/>
    <col min="7193" max="7193" width="19.28515625" style="153" customWidth="1"/>
    <col min="7194" max="7424" width="10.85546875" style="153"/>
    <col min="7425" max="7425" width="7.28515625" style="153" customWidth="1"/>
    <col min="7426" max="7426" width="25.85546875" style="153" customWidth="1"/>
    <col min="7427" max="7427" width="32.85546875" style="153" customWidth="1"/>
    <col min="7428" max="7428" width="38" style="153" customWidth="1"/>
    <col min="7429" max="7429" width="78.85546875" style="153" customWidth="1"/>
    <col min="7430" max="7430" width="21.42578125" style="153" customWidth="1"/>
    <col min="7431" max="7431" width="39" style="153" customWidth="1"/>
    <col min="7432" max="7432" width="29.5703125" style="153" customWidth="1"/>
    <col min="7433" max="7433" width="13.85546875" style="153" customWidth="1"/>
    <col min="7434" max="7434" width="91.7109375" style="153" customWidth="1"/>
    <col min="7435" max="7435" width="10.7109375" style="153" customWidth="1"/>
    <col min="7436" max="7436" width="8.140625" style="153" customWidth="1"/>
    <col min="7437" max="7437" width="18.5703125" style="153" customWidth="1"/>
    <col min="7438" max="7438" width="15" style="153" customWidth="1"/>
    <col min="7439" max="7439" width="17.42578125" style="153" customWidth="1"/>
    <col min="7440" max="7440" width="17.5703125" style="153" customWidth="1"/>
    <col min="7441" max="7442" width="10.5703125" style="153" customWidth="1"/>
    <col min="7443" max="7443" width="46.85546875" style="153" customWidth="1"/>
    <col min="7444" max="7444" width="19.140625" style="153" customWidth="1"/>
    <col min="7445" max="7445" width="21.28515625" style="153" customWidth="1"/>
    <col min="7446" max="7446" width="19.140625" style="153" customWidth="1"/>
    <col min="7447" max="7447" width="10.85546875" style="153"/>
    <col min="7448" max="7448" width="18" style="153" customWidth="1"/>
    <col min="7449" max="7449" width="19.28515625" style="153" customWidth="1"/>
    <col min="7450" max="7680" width="10.85546875" style="153"/>
    <col min="7681" max="7681" width="7.28515625" style="153" customWidth="1"/>
    <col min="7682" max="7682" width="25.85546875" style="153" customWidth="1"/>
    <col min="7683" max="7683" width="32.85546875" style="153" customWidth="1"/>
    <col min="7684" max="7684" width="38" style="153" customWidth="1"/>
    <col min="7685" max="7685" width="78.85546875" style="153" customWidth="1"/>
    <col min="7686" max="7686" width="21.42578125" style="153" customWidth="1"/>
    <col min="7687" max="7687" width="39" style="153" customWidth="1"/>
    <col min="7688" max="7688" width="29.5703125" style="153" customWidth="1"/>
    <col min="7689" max="7689" width="13.85546875" style="153" customWidth="1"/>
    <col min="7690" max="7690" width="91.7109375" style="153" customWidth="1"/>
    <col min="7691" max="7691" width="10.7109375" style="153" customWidth="1"/>
    <col min="7692" max="7692" width="8.140625" style="153" customWidth="1"/>
    <col min="7693" max="7693" width="18.5703125" style="153" customWidth="1"/>
    <col min="7694" max="7694" width="15" style="153" customWidth="1"/>
    <col min="7695" max="7695" width="17.42578125" style="153" customWidth="1"/>
    <col min="7696" max="7696" width="17.5703125" style="153" customWidth="1"/>
    <col min="7697" max="7698" width="10.5703125" style="153" customWidth="1"/>
    <col min="7699" max="7699" width="46.85546875" style="153" customWidth="1"/>
    <col min="7700" max="7700" width="19.140625" style="153" customWidth="1"/>
    <col min="7701" max="7701" width="21.28515625" style="153" customWidth="1"/>
    <col min="7702" max="7702" width="19.140625" style="153" customWidth="1"/>
    <col min="7703" max="7703" width="10.85546875" style="153"/>
    <col min="7704" max="7704" width="18" style="153" customWidth="1"/>
    <col min="7705" max="7705" width="19.28515625" style="153" customWidth="1"/>
    <col min="7706" max="7936" width="10.85546875" style="153"/>
    <col min="7937" max="7937" width="7.28515625" style="153" customWidth="1"/>
    <col min="7938" max="7938" width="25.85546875" style="153" customWidth="1"/>
    <col min="7939" max="7939" width="32.85546875" style="153" customWidth="1"/>
    <col min="7940" max="7940" width="38" style="153" customWidth="1"/>
    <col min="7941" max="7941" width="78.85546875" style="153" customWidth="1"/>
    <col min="7942" max="7942" width="21.42578125" style="153" customWidth="1"/>
    <col min="7943" max="7943" width="39" style="153" customWidth="1"/>
    <col min="7944" max="7944" width="29.5703125" style="153" customWidth="1"/>
    <col min="7945" max="7945" width="13.85546875" style="153" customWidth="1"/>
    <col min="7946" max="7946" width="91.7109375" style="153" customWidth="1"/>
    <col min="7947" max="7947" width="10.7109375" style="153" customWidth="1"/>
    <col min="7948" max="7948" width="8.140625" style="153" customWidth="1"/>
    <col min="7949" max="7949" width="18.5703125" style="153" customWidth="1"/>
    <col min="7950" max="7950" width="15" style="153" customWidth="1"/>
    <col min="7951" max="7951" width="17.42578125" style="153" customWidth="1"/>
    <col min="7952" max="7952" width="17.5703125" style="153" customWidth="1"/>
    <col min="7953" max="7954" width="10.5703125" style="153" customWidth="1"/>
    <col min="7955" max="7955" width="46.85546875" style="153" customWidth="1"/>
    <col min="7956" max="7956" width="19.140625" style="153" customWidth="1"/>
    <col min="7957" max="7957" width="21.28515625" style="153" customWidth="1"/>
    <col min="7958" max="7958" width="19.140625" style="153" customWidth="1"/>
    <col min="7959" max="7959" width="10.85546875" style="153"/>
    <col min="7960" max="7960" width="18" style="153" customWidth="1"/>
    <col min="7961" max="7961" width="19.28515625" style="153" customWidth="1"/>
    <col min="7962" max="8192" width="10.85546875" style="153"/>
    <col min="8193" max="8193" width="7.28515625" style="153" customWidth="1"/>
    <col min="8194" max="8194" width="25.85546875" style="153" customWidth="1"/>
    <col min="8195" max="8195" width="32.85546875" style="153" customWidth="1"/>
    <col min="8196" max="8196" width="38" style="153" customWidth="1"/>
    <col min="8197" max="8197" width="78.85546875" style="153" customWidth="1"/>
    <col min="8198" max="8198" width="21.42578125" style="153" customWidth="1"/>
    <col min="8199" max="8199" width="39" style="153" customWidth="1"/>
    <col min="8200" max="8200" width="29.5703125" style="153" customWidth="1"/>
    <col min="8201" max="8201" width="13.85546875" style="153" customWidth="1"/>
    <col min="8202" max="8202" width="91.7109375" style="153" customWidth="1"/>
    <col min="8203" max="8203" width="10.7109375" style="153" customWidth="1"/>
    <col min="8204" max="8204" width="8.140625" style="153" customWidth="1"/>
    <col min="8205" max="8205" width="18.5703125" style="153" customWidth="1"/>
    <col min="8206" max="8206" width="15" style="153" customWidth="1"/>
    <col min="8207" max="8207" width="17.42578125" style="153" customWidth="1"/>
    <col min="8208" max="8208" width="17.5703125" style="153" customWidth="1"/>
    <col min="8209" max="8210" width="10.5703125" style="153" customWidth="1"/>
    <col min="8211" max="8211" width="46.85546875" style="153" customWidth="1"/>
    <col min="8212" max="8212" width="19.140625" style="153" customWidth="1"/>
    <col min="8213" max="8213" width="21.28515625" style="153" customWidth="1"/>
    <col min="8214" max="8214" width="19.140625" style="153" customWidth="1"/>
    <col min="8215" max="8215" width="10.85546875" style="153"/>
    <col min="8216" max="8216" width="18" style="153" customWidth="1"/>
    <col min="8217" max="8217" width="19.28515625" style="153" customWidth="1"/>
    <col min="8218" max="8448" width="10.85546875" style="153"/>
    <col min="8449" max="8449" width="7.28515625" style="153" customWidth="1"/>
    <col min="8450" max="8450" width="25.85546875" style="153" customWidth="1"/>
    <col min="8451" max="8451" width="32.85546875" style="153" customWidth="1"/>
    <col min="8452" max="8452" width="38" style="153" customWidth="1"/>
    <col min="8453" max="8453" width="78.85546875" style="153" customWidth="1"/>
    <col min="8454" max="8454" width="21.42578125" style="153" customWidth="1"/>
    <col min="8455" max="8455" width="39" style="153" customWidth="1"/>
    <col min="8456" max="8456" width="29.5703125" style="153" customWidth="1"/>
    <col min="8457" max="8457" width="13.85546875" style="153" customWidth="1"/>
    <col min="8458" max="8458" width="91.7109375" style="153" customWidth="1"/>
    <col min="8459" max="8459" width="10.7109375" style="153" customWidth="1"/>
    <col min="8460" max="8460" width="8.140625" style="153" customWidth="1"/>
    <col min="8461" max="8461" width="18.5703125" style="153" customWidth="1"/>
    <col min="8462" max="8462" width="15" style="153" customWidth="1"/>
    <col min="8463" max="8463" width="17.42578125" style="153" customWidth="1"/>
    <col min="8464" max="8464" width="17.5703125" style="153" customWidth="1"/>
    <col min="8465" max="8466" width="10.5703125" style="153" customWidth="1"/>
    <col min="8467" max="8467" width="46.85546875" style="153" customWidth="1"/>
    <col min="8468" max="8468" width="19.140625" style="153" customWidth="1"/>
    <col min="8469" max="8469" width="21.28515625" style="153" customWidth="1"/>
    <col min="8470" max="8470" width="19.140625" style="153" customWidth="1"/>
    <col min="8471" max="8471" width="10.85546875" style="153"/>
    <col min="8472" max="8472" width="18" style="153" customWidth="1"/>
    <col min="8473" max="8473" width="19.28515625" style="153" customWidth="1"/>
    <col min="8474" max="8704" width="10.85546875" style="153"/>
    <col min="8705" max="8705" width="7.28515625" style="153" customWidth="1"/>
    <col min="8706" max="8706" width="25.85546875" style="153" customWidth="1"/>
    <col min="8707" max="8707" width="32.85546875" style="153" customWidth="1"/>
    <col min="8708" max="8708" width="38" style="153" customWidth="1"/>
    <col min="8709" max="8709" width="78.85546875" style="153" customWidth="1"/>
    <col min="8710" max="8710" width="21.42578125" style="153" customWidth="1"/>
    <col min="8711" max="8711" width="39" style="153" customWidth="1"/>
    <col min="8712" max="8712" width="29.5703125" style="153" customWidth="1"/>
    <col min="8713" max="8713" width="13.85546875" style="153" customWidth="1"/>
    <col min="8714" max="8714" width="91.7109375" style="153" customWidth="1"/>
    <col min="8715" max="8715" width="10.7109375" style="153" customWidth="1"/>
    <col min="8716" max="8716" width="8.140625" style="153" customWidth="1"/>
    <col min="8717" max="8717" width="18.5703125" style="153" customWidth="1"/>
    <col min="8718" max="8718" width="15" style="153" customWidth="1"/>
    <col min="8719" max="8719" width="17.42578125" style="153" customWidth="1"/>
    <col min="8720" max="8720" width="17.5703125" style="153" customWidth="1"/>
    <col min="8721" max="8722" width="10.5703125" style="153" customWidth="1"/>
    <col min="8723" max="8723" width="46.85546875" style="153" customWidth="1"/>
    <col min="8724" max="8724" width="19.140625" style="153" customWidth="1"/>
    <col min="8725" max="8725" width="21.28515625" style="153" customWidth="1"/>
    <col min="8726" max="8726" width="19.140625" style="153" customWidth="1"/>
    <col min="8727" max="8727" width="10.85546875" style="153"/>
    <col min="8728" max="8728" width="18" style="153" customWidth="1"/>
    <col min="8729" max="8729" width="19.28515625" style="153" customWidth="1"/>
    <col min="8730" max="8960" width="10.85546875" style="153"/>
    <col min="8961" max="8961" width="7.28515625" style="153" customWidth="1"/>
    <col min="8962" max="8962" width="25.85546875" style="153" customWidth="1"/>
    <col min="8963" max="8963" width="32.85546875" style="153" customWidth="1"/>
    <col min="8964" max="8964" width="38" style="153" customWidth="1"/>
    <col min="8965" max="8965" width="78.85546875" style="153" customWidth="1"/>
    <col min="8966" max="8966" width="21.42578125" style="153" customWidth="1"/>
    <col min="8967" max="8967" width="39" style="153" customWidth="1"/>
    <col min="8968" max="8968" width="29.5703125" style="153" customWidth="1"/>
    <col min="8969" max="8969" width="13.85546875" style="153" customWidth="1"/>
    <col min="8970" max="8970" width="91.7109375" style="153" customWidth="1"/>
    <col min="8971" max="8971" width="10.7109375" style="153" customWidth="1"/>
    <col min="8972" max="8972" width="8.140625" style="153" customWidth="1"/>
    <col min="8973" max="8973" width="18.5703125" style="153" customWidth="1"/>
    <col min="8974" max="8974" width="15" style="153" customWidth="1"/>
    <col min="8975" max="8975" width="17.42578125" style="153" customWidth="1"/>
    <col min="8976" max="8976" width="17.5703125" style="153" customWidth="1"/>
    <col min="8977" max="8978" width="10.5703125" style="153" customWidth="1"/>
    <col min="8979" max="8979" width="46.85546875" style="153" customWidth="1"/>
    <col min="8980" max="8980" width="19.140625" style="153" customWidth="1"/>
    <col min="8981" max="8981" width="21.28515625" style="153" customWidth="1"/>
    <col min="8982" max="8982" width="19.140625" style="153" customWidth="1"/>
    <col min="8983" max="8983" width="10.85546875" style="153"/>
    <col min="8984" max="8984" width="18" style="153" customWidth="1"/>
    <col min="8985" max="8985" width="19.28515625" style="153" customWidth="1"/>
    <col min="8986" max="9216" width="10.85546875" style="153"/>
    <col min="9217" max="9217" width="7.28515625" style="153" customWidth="1"/>
    <col min="9218" max="9218" width="25.85546875" style="153" customWidth="1"/>
    <col min="9219" max="9219" width="32.85546875" style="153" customWidth="1"/>
    <col min="9220" max="9220" width="38" style="153" customWidth="1"/>
    <col min="9221" max="9221" width="78.85546875" style="153" customWidth="1"/>
    <col min="9222" max="9222" width="21.42578125" style="153" customWidth="1"/>
    <col min="9223" max="9223" width="39" style="153" customWidth="1"/>
    <col min="9224" max="9224" width="29.5703125" style="153" customWidth="1"/>
    <col min="9225" max="9225" width="13.85546875" style="153" customWidth="1"/>
    <col min="9226" max="9226" width="91.7109375" style="153" customWidth="1"/>
    <col min="9227" max="9227" width="10.7109375" style="153" customWidth="1"/>
    <col min="9228" max="9228" width="8.140625" style="153" customWidth="1"/>
    <col min="9229" max="9229" width="18.5703125" style="153" customWidth="1"/>
    <col min="9230" max="9230" width="15" style="153" customWidth="1"/>
    <col min="9231" max="9231" width="17.42578125" style="153" customWidth="1"/>
    <col min="9232" max="9232" width="17.5703125" style="153" customWidth="1"/>
    <col min="9233" max="9234" width="10.5703125" style="153" customWidth="1"/>
    <col min="9235" max="9235" width="46.85546875" style="153" customWidth="1"/>
    <col min="9236" max="9236" width="19.140625" style="153" customWidth="1"/>
    <col min="9237" max="9237" width="21.28515625" style="153" customWidth="1"/>
    <col min="9238" max="9238" width="19.140625" style="153" customWidth="1"/>
    <col min="9239" max="9239" width="10.85546875" style="153"/>
    <col min="9240" max="9240" width="18" style="153" customWidth="1"/>
    <col min="9241" max="9241" width="19.28515625" style="153" customWidth="1"/>
    <col min="9242" max="9472" width="10.85546875" style="153"/>
    <col min="9473" max="9473" width="7.28515625" style="153" customWidth="1"/>
    <col min="9474" max="9474" width="25.85546875" style="153" customWidth="1"/>
    <col min="9475" max="9475" width="32.85546875" style="153" customWidth="1"/>
    <col min="9476" max="9476" width="38" style="153" customWidth="1"/>
    <col min="9477" max="9477" width="78.85546875" style="153" customWidth="1"/>
    <col min="9478" max="9478" width="21.42578125" style="153" customWidth="1"/>
    <col min="9479" max="9479" width="39" style="153" customWidth="1"/>
    <col min="9480" max="9480" width="29.5703125" style="153" customWidth="1"/>
    <col min="9481" max="9481" width="13.85546875" style="153" customWidth="1"/>
    <col min="9482" max="9482" width="91.7109375" style="153" customWidth="1"/>
    <col min="9483" max="9483" width="10.7109375" style="153" customWidth="1"/>
    <col min="9484" max="9484" width="8.140625" style="153" customWidth="1"/>
    <col min="9485" max="9485" width="18.5703125" style="153" customWidth="1"/>
    <col min="9486" max="9486" width="15" style="153" customWidth="1"/>
    <col min="9487" max="9487" width="17.42578125" style="153" customWidth="1"/>
    <col min="9488" max="9488" width="17.5703125" style="153" customWidth="1"/>
    <col min="9489" max="9490" width="10.5703125" style="153" customWidth="1"/>
    <col min="9491" max="9491" width="46.85546875" style="153" customWidth="1"/>
    <col min="9492" max="9492" width="19.140625" style="153" customWidth="1"/>
    <col min="9493" max="9493" width="21.28515625" style="153" customWidth="1"/>
    <col min="9494" max="9494" width="19.140625" style="153" customWidth="1"/>
    <col min="9495" max="9495" width="10.85546875" style="153"/>
    <col min="9496" max="9496" width="18" style="153" customWidth="1"/>
    <col min="9497" max="9497" width="19.28515625" style="153" customWidth="1"/>
    <col min="9498" max="9728" width="10.85546875" style="153"/>
    <col min="9729" max="9729" width="7.28515625" style="153" customWidth="1"/>
    <col min="9730" max="9730" width="25.85546875" style="153" customWidth="1"/>
    <col min="9731" max="9731" width="32.85546875" style="153" customWidth="1"/>
    <col min="9732" max="9732" width="38" style="153" customWidth="1"/>
    <col min="9733" max="9733" width="78.85546875" style="153" customWidth="1"/>
    <col min="9734" max="9734" width="21.42578125" style="153" customWidth="1"/>
    <col min="9735" max="9735" width="39" style="153" customWidth="1"/>
    <col min="9736" max="9736" width="29.5703125" style="153" customWidth="1"/>
    <col min="9737" max="9737" width="13.85546875" style="153" customWidth="1"/>
    <col min="9738" max="9738" width="91.7109375" style="153" customWidth="1"/>
    <col min="9739" max="9739" width="10.7109375" style="153" customWidth="1"/>
    <col min="9740" max="9740" width="8.140625" style="153" customWidth="1"/>
    <col min="9741" max="9741" width="18.5703125" style="153" customWidth="1"/>
    <col min="9742" max="9742" width="15" style="153" customWidth="1"/>
    <col min="9743" max="9743" width="17.42578125" style="153" customWidth="1"/>
    <col min="9744" max="9744" width="17.5703125" style="153" customWidth="1"/>
    <col min="9745" max="9746" width="10.5703125" style="153" customWidth="1"/>
    <col min="9747" max="9747" width="46.85546875" style="153" customWidth="1"/>
    <col min="9748" max="9748" width="19.140625" style="153" customWidth="1"/>
    <col min="9749" max="9749" width="21.28515625" style="153" customWidth="1"/>
    <col min="9750" max="9750" width="19.140625" style="153" customWidth="1"/>
    <col min="9751" max="9751" width="10.85546875" style="153"/>
    <col min="9752" max="9752" width="18" style="153" customWidth="1"/>
    <col min="9753" max="9753" width="19.28515625" style="153" customWidth="1"/>
    <col min="9754" max="9984" width="10.85546875" style="153"/>
    <col min="9985" max="9985" width="7.28515625" style="153" customWidth="1"/>
    <col min="9986" max="9986" width="25.85546875" style="153" customWidth="1"/>
    <col min="9987" max="9987" width="32.85546875" style="153" customWidth="1"/>
    <col min="9988" max="9988" width="38" style="153" customWidth="1"/>
    <col min="9989" max="9989" width="78.85546875" style="153" customWidth="1"/>
    <col min="9990" max="9990" width="21.42578125" style="153" customWidth="1"/>
    <col min="9991" max="9991" width="39" style="153" customWidth="1"/>
    <col min="9992" max="9992" width="29.5703125" style="153" customWidth="1"/>
    <col min="9993" max="9993" width="13.85546875" style="153" customWidth="1"/>
    <col min="9994" max="9994" width="91.7109375" style="153" customWidth="1"/>
    <col min="9995" max="9995" width="10.7109375" style="153" customWidth="1"/>
    <col min="9996" max="9996" width="8.140625" style="153" customWidth="1"/>
    <col min="9997" max="9997" width="18.5703125" style="153" customWidth="1"/>
    <col min="9998" max="9998" width="15" style="153" customWidth="1"/>
    <col min="9999" max="9999" width="17.42578125" style="153" customWidth="1"/>
    <col min="10000" max="10000" width="17.5703125" style="153" customWidth="1"/>
    <col min="10001" max="10002" width="10.5703125" style="153" customWidth="1"/>
    <col min="10003" max="10003" width="46.85546875" style="153" customWidth="1"/>
    <col min="10004" max="10004" width="19.140625" style="153" customWidth="1"/>
    <col min="10005" max="10005" width="21.28515625" style="153" customWidth="1"/>
    <col min="10006" max="10006" width="19.140625" style="153" customWidth="1"/>
    <col min="10007" max="10007" width="10.85546875" style="153"/>
    <col min="10008" max="10008" width="18" style="153" customWidth="1"/>
    <col min="10009" max="10009" width="19.28515625" style="153" customWidth="1"/>
    <col min="10010" max="10240" width="10.85546875" style="153"/>
    <col min="10241" max="10241" width="7.28515625" style="153" customWidth="1"/>
    <col min="10242" max="10242" width="25.85546875" style="153" customWidth="1"/>
    <col min="10243" max="10243" width="32.85546875" style="153" customWidth="1"/>
    <col min="10244" max="10244" width="38" style="153" customWidth="1"/>
    <col min="10245" max="10245" width="78.85546875" style="153" customWidth="1"/>
    <col min="10246" max="10246" width="21.42578125" style="153" customWidth="1"/>
    <col min="10247" max="10247" width="39" style="153" customWidth="1"/>
    <col min="10248" max="10248" width="29.5703125" style="153" customWidth="1"/>
    <col min="10249" max="10249" width="13.85546875" style="153" customWidth="1"/>
    <col min="10250" max="10250" width="91.7109375" style="153" customWidth="1"/>
    <col min="10251" max="10251" width="10.7109375" style="153" customWidth="1"/>
    <col min="10252" max="10252" width="8.140625" style="153" customWidth="1"/>
    <col min="10253" max="10253" width="18.5703125" style="153" customWidth="1"/>
    <col min="10254" max="10254" width="15" style="153" customWidth="1"/>
    <col min="10255" max="10255" width="17.42578125" style="153" customWidth="1"/>
    <col min="10256" max="10256" width="17.5703125" style="153" customWidth="1"/>
    <col min="10257" max="10258" width="10.5703125" style="153" customWidth="1"/>
    <col min="10259" max="10259" width="46.85546875" style="153" customWidth="1"/>
    <col min="10260" max="10260" width="19.140625" style="153" customWidth="1"/>
    <col min="10261" max="10261" width="21.28515625" style="153" customWidth="1"/>
    <col min="10262" max="10262" width="19.140625" style="153" customWidth="1"/>
    <col min="10263" max="10263" width="10.85546875" style="153"/>
    <col min="10264" max="10264" width="18" style="153" customWidth="1"/>
    <col min="10265" max="10265" width="19.28515625" style="153" customWidth="1"/>
    <col min="10266" max="10496" width="10.85546875" style="153"/>
    <col min="10497" max="10497" width="7.28515625" style="153" customWidth="1"/>
    <col min="10498" max="10498" width="25.85546875" style="153" customWidth="1"/>
    <col min="10499" max="10499" width="32.85546875" style="153" customWidth="1"/>
    <col min="10500" max="10500" width="38" style="153" customWidth="1"/>
    <col min="10501" max="10501" width="78.85546875" style="153" customWidth="1"/>
    <col min="10502" max="10502" width="21.42578125" style="153" customWidth="1"/>
    <col min="10503" max="10503" width="39" style="153" customWidth="1"/>
    <col min="10504" max="10504" width="29.5703125" style="153" customWidth="1"/>
    <col min="10505" max="10505" width="13.85546875" style="153" customWidth="1"/>
    <col min="10506" max="10506" width="91.7109375" style="153" customWidth="1"/>
    <col min="10507" max="10507" width="10.7109375" style="153" customWidth="1"/>
    <col min="10508" max="10508" width="8.140625" style="153" customWidth="1"/>
    <col min="10509" max="10509" width="18.5703125" style="153" customWidth="1"/>
    <col min="10510" max="10510" width="15" style="153" customWidth="1"/>
    <col min="10511" max="10511" width="17.42578125" style="153" customWidth="1"/>
    <col min="10512" max="10512" width="17.5703125" style="153" customWidth="1"/>
    <col min="10513" max="10514" width="10.5703125" style="153" customWidth="1"/>
    <col min="10515" max="10515" width="46.85546875" style="153" customWidth="1"/>
    <col min="10516" max="10516" width="19.140625" style="153" customWidth="1"/>
    <col min="10517" max="10517" width="21.28515625" style="153" customWidth="1"/>
    <col min="10518" max="10518" width="19.140625" style="153" customWidth="1"/>
    <col min="10519" max="10519" width="10.85546875" style="153"/>
    <col min="10520" max="10520" width="18" style="153" customWidth="1"/>
    <col min="10521" max="10521" width="19.28515625" style="153" customWidth="1"/>
    <col min="10522" max="10752" width="10.85546875" style="153"/>
    <col min="10753" max="10753" width="7.28515625" style="153" customWidth="1"/>
    <col min="10754" max="10754" width="25.85546875" style="153" customWidth="1"/>
    <col min="10755" max="10755" width="32.85546875" style="153" customWidth="1"/>
    <col min="10756" max="10756" width="38" style="153" customWidth="1"/>
    <col min="10757" max="10757" width="78.85546875" style="153" customWidth="1"/>
    <col min="10758" max="10758" width="21.42578125" style="153" customWidth="1"/>
    <col min="10759" max="10759" width="39" style="153" customWidth="1"/>
    <col min="10760" max="10760" width="29.5703125" style="153" customWidth="1"/>
    <col min="10761" max="10761" width="13.85546875" style="153" customWidth="1"/>
    <col min="10762" max="10762" width="91.7109375" style="153" customWidth="1"/>
    <col min="10763" max="10763" width="10.7109375" style="153" customWidth="1"/>
    <col min="10764" max="10764" width="8.140625" style="153" customWidth="1"/>
    <col min="10765" max="10765" width="18.5703125" style="153" customWidth="1"/>
    <col min="10766" max="10766" width="15" style="153" customWidth="1"/>
    <col min="10767" max="10767" width="17.42578125" style="153" customWidth="1"/>
    <col min="10768" max="10768" width="17.5703125" style="153" customWidth="1"/>
    <col min="10769" max="10770" width="10.5703125" style="153" customWidth="1"/>
    <col min="10771" max="10771" width="46.85546875" style="153" customWidth="1"/>
    <col min="10772" max="10772" width="19.140625" style="153" customWidth="1"/>
    <col min="10773" max="10773" width="21.28515625" style="153" customWidth="1"/>
    <col min="10774" max="10774" width="19.140625" style="153" customWidth="1"/>
    <col min="10775" max="10775" width="10.85546875" style="153"/>
    <col min="10776" max="10776" width="18" style="153" customWidth="1"/>
    <col min="10777" max="10777" width="19.28515625" style="153" customWidth="1"/>
    <col min="10778" max="11008" width="10.85546875" style="153"/>
    <col min="11009" max="11009" width="7.28515625" style="153" customWidth="1"/>
    <col min="11010" max="11010" width="25.85546875" style="153" customWidth="1"/>
    <col min="11011" max="11011" width="32.85546875" style="153" customWidth="1"/>
    <col min="11012" max="11012" width="38" style="153" customWidth="1"/>
    <col min="11013" max="11013" width="78.85546875" style="153" customWidth="1"/>
    <col min="11014" max="11014" width="21.42578125" style="153" customWidth="1"/>
    <col min="11015" max="11015" width="39" style="153" customWidth="1"/>
    <col min="11016" max="11016" width="29.5703125" style="153" customWidth="1"/>
    <col min="11017" max="11017" width="13.85546875" style="153" customWidth="1"/>
    <col min="11018" max="11018" width="91.7109375" style="153" customWidth="1"/>
    <col min="11019" max="11019" width="10.7109375" style="153" customWidth="1"/>
    <col min="11020" max="11020" width="8.140625" style="153" customWidth="1"/>
    <col min="11021" max="11021" width="18.5703125" style="153" customWidth="1"/>
    <col min="11022" max="11022" width="15" style="153" customWidth="1"/>
    <col min="11023" max="11023" width="17.42578125" style="153" customWidth="1"/>
    <col min="11024" max="11024" width="17.5703125" style="153" customWidth="1"/>
    <col min="11025" max="11026" width="10.5703125" style="153" customWidth="1"/>
    <col min="11027" max="11027" width="46.85546875" style="153" customWidth="1"/>
    <col min="11028" max="11028" width="19.140625" style="153" customWidth="1"/>
    <col min="11029" max="11029" width="21.28515625" style="153" customWidth="1"/>
    <col min="11030" max="11030" width="19.140625" style="153" customWidth="1"/>
    <col min="11031" max="11031" width="10.85546875" style="153"/>
    <col min="11032" max="11032" width="18" style="153" customWidth="1"/>
    <col min="11033" max="11033" width="19.28515625" style="153" customWidth="1"/>
    <col min="11034" max="11264" width="10.85546875" style="153"/>
    <col min="11265" max="11265" width="7.28515625" style="153" customWidth="1"/>
    <col min="11266" max="11266" width="25.85546875" style="153" customWidth="1"/>
    <col min="11267" max="11267" width="32.85546875" style="153" customWidth="1"/>
    <col min="11268" max="11268" width="38" style="153" customWidth="1"/>
    <col min="11269" max="11269" width="78.85546875" style="153" customWidth="1"/>
    <col min="11270" max="11270" width="21.42578125" style="153" customWidth="1"/>
    <col min="11271" max="11271" width="39" style="153" customWidth="1"/>
    <col min="11272" max="11272" width="29.5703125" style="153" customWidth="1"/>
    <col min="11273" max="11273" width="13.85546875" style="153" customWidth="1"/>
    <col min="11274" max="11274" width="91.7109375" style="153" customWidth="1"/>
    <col min="11275" max="11275" width="10.7109375" style="153" customWidth="1"/>
    <col min="11276" max="11276" width="8.140625" style="153" customWidth="1"/>
    <col min="11277" max="11277" width="18.5703125" style="153" customWidth="1"/>
    <col min="11278" max="11278" width="15" style="153" customWidth="1"/>
    <col min="11279" max="11279" width="17.42578125" style="153" customWidth="1"/>
    <col min="11280" max="11280" width="17.5703125" style="153" customWidth="1"/>
    <col min="11281" max="11282" width="10.5703125" style="153" customWidth="1"/>
    <col min="11283" max="11283" width="46.85546875" style="153" customWidth="1"/>
    <col min="11284" max="11284" width="19.140625" style="153" customWidth="1"/>
    <col min="11285" max="11285" width="21.28515625" style="153" customWidth="1"/>
    <col min="11286" max="11286" width="19.140625" style="153" customWidth="1"/>
    <col min="11287" max="11287" width="10.85546875" style="153"/>
    <col min="11288" max="11288" width="18" style="153" customWidth="1"/>
    <col min="11289" max="11289" width="19.28515625" style="153" customWidth="1"/>
    <col min="11290" max="11520" width="10.85546875" style="153"/>
    <col min="11521" max="11521" width="7.28515625" style="153" customWidth="1"/>
    <col min="11522" max="11522" width="25.85546875" style="153" customWidth="1"/>
    <col min="11523" max="11523" width="32.85546875" style="153" customWidth="1"/>
    <col min="11524" max="11524" width="38" style="153" customWidth="1"/>
    <col min="11525" max="11525" width="78.85546875" style="153" customWidth="1"/>
    <col min="11526" max="11526" width="21.42578125" style="153" customWidth="1"/>
    <col min="11527" max="11527" width="39" style="153" customWidth="1"/>
    <col min="11528" max="11528" width="29.5703125" style="153" customWidth="1"/>
    <col min="11529" max="11529" width="13.85546875" style="153" customWidth="1"/>
    <col min="11530" max="11530" width="91.7109375" style="153" customWidth="1"/>
    <col min="11531" max="11531" width="10.7109375" style="153" customWidth="1"/>
    <col min="11532" max="11532" width="8.140625" style="153" customWidth="1"/>
    <col min="11533" max="11533" width="18.5703125" style="153" customWidth="1"/>
    <col min="11534" max="11534" width="15" style="153" customWidth="1"/>
    <col min="11535" max="11535" width="17.42578125" style="153" customWidth="1"/>
    <col min="11536" max="11536" width="17.5703125" style="153" customWidth="1"/>
    <col min="11537" max="11538" width="10.5703125" style="153" customWidth="1"/>
    <col min="11539" max="11539" width="46.85546875" style="153" customWidth="1"/>
    <col min="11540" max="11540" width="19.140625" style="153" customWidth="1"/>
    <col min="11541" max="11541" width="21.28515625" style="153" customWidth="1"/>
    <col min="11542" max="11542" width="19.140625" style="153" customWidth="1"/>
    <col min="11543" max="11543" width="10.85546875" style="153"/>
    <col min="11544" max="11544" width="18" style="153" customWidth="1"/>
    <col min="11545" max="11545" width="19.28515625" style="153" customWidth="1"/>
    <col min="11546" max="11776" width="10.85546875" style="153"/>
    <col min="11777" max="11777" width="7.28515625" style="153" customWidth="1"/>
    <col min="11778" max="11778" width="25.85546875" style="153" customWidth="1"/>
    <col min="11779" max="11779" width="32.85546875" style="153" customWidth="1"/>
    <col min="11780" max="11780" width="38" style="153" customWidth="1"/>
    <col min="11781" max="11781" width="78.85546875" style="153" customWidth="1"/>
    <col min="11782" max="11782" width="21.42578125" style="153" customWidth="1"/>
    <col min="11783" max="11783" width="39" style="153" customWidth="1"/>
    <col min="11784" max="11784" width="29.5703125" style="153" customWidth="1"/>
    <col min="11785" max="11785" width="13.85546875" style="153" customWidth="1"/>
    <col min="11786" max="11786" width="91.7109375" style="153" customWidth="1"/>
    <col min="11787" max="11787" width="10.7109375" style="153" customWidth="1"/>
    <col min="11788" max="11788" width="8.140625" style="153" customWidth="1"/>
    <col min="11789" max="11789" width="18.5703125" style="153" customWidth="1"/>
    <col min="11790" max="11790" width="15" style="153" customWidth="1"/>
    <col min="11791" max="11791" width="17.42578125" style="153" customWidth="1"/>
    <col min="11792" max="11792" width="17.5703125" style="153" customWidth="1"/>
    <col min="11793" max="11794" width="10.5703125" style="153" customWidth="1"/>
    <col min="11795" max="11795" width="46.85546875" style="153" customWidth="1"/>
    <col min="11796" max="11796" width="19.140625" style="153" customWidth="1"/>
    <col min="11797" max="11797" width="21.28515625" style="153" customWidth="1"/>
    <col min="11798" max="11798" width="19.140625" style="153" customWidth="1"/>
    <col min="11799" max="11799" width="10.85546875" style="153"/>
    <col min="11800" max="11800" width="18" style="153" customWidth="1"/>
    <col min="11801" max="11801" width="19.28515625" style="153" customWidth="1"/>
    <col min="11802" max="12032" width="10.85546875" style="153"/>
    <col min="12033" max="12033" width="7.28515625" style="153" customWidth="1"/>
    <col min="12034" max="12034" width="25.85546875" style="153" customWidth="1"/>
    <col min="12035" max="12035" width="32.85546875" style="153" customWidth="1"/>
    <col min="12036" max="12036" width="38" style="153" customWidth="1"/>
    <col min="12037" max="12037" width="78.85546875" style="153" customWidth="1"/>
    <col min="12038" max="12038" width="21.42578125" style="153" customWidth="1"/>
    <col min="12039" max="12039" width="39" style="153" customWidth="1"/>
    <col min="12040" max="12040" width="29.5703125" style="153" customWidth="1"/>
    <col min="12041" max="12041" width="13.85546875" style="153" customWidth="1"/>
    <col min="12042" max="12042" width="91.7109375" style="153" customWidth="1"/>
    <col min="12043" max="12043" width="10.7109375" style="153" customWidth="1"/>
    <col min="12044" max="12044" width="8.140625" style="153" customWidth="1"/>
    <col min="12045" max="12045" width="18.5703125" style="153" customWidth="1"/>
    <col min="12046" max="12046" width="15" style="153" customWidth="1"/>
    <col min="12047" max="12047" width="17.42578125" style="153" customWidth="1"/>
    <col min="12048" max="12048" width="17.5703125" style="153" customWidth="1"/>
    <col min="12049" max="12050" width="10.5703125" style="153" customWidth="1"/>
    <col min="12051" max="12051" width="46.85546875" style="153" customWidth="1"/>
    <col min="12052" max="12052" width="19.140625" style="153" customWidth="1"/>
    <col min="12053" max="12053" width="21.28515625" style="153" customWidth="1"/>
    <col min="12054" max="12054" width="19.140625" style="153" customWidth="1"/>
    <col min="12055" max="12055" width="10.85546875" style="153"/>
    <col min="12056" max="12056" width="18" style="153" customWidth="1"/>
    <col min="12057" max="12057" width="19.28515625" style="153" customWidth="1"/>
    <col min="12058" max="12288" width="10.85546875" style="153"/>
    <col min="12289" max="12289" width="7.28515625" style="153" customWidth="1"/>
    <col min="12290" max="12290" width="25.85546875" style="153" customWidth="1"/>
    <col min="12291" max="12291" width="32.85546875" style="153" customWidth="1"/>
    <col min="12292" max="12292" width="38" style="153" customWidth="1"/>
    <col min="12293" max="12293" width="78.85546875" style="153" customWidth="1"/>
    <col min="12294" max="12294" width="21.42578125" style="153" customWidth="1"/>
    <col min="12295" max="12295" width="39" style="153" customWidth="1"/>
    <col min="12296" max="12296" width="29.5703125" style="153" customWidth="1"/>
    <col min="12297" max="12297" width="13.85546875" style="153" customWidth="1"/>
    <col min="12298" max="12298" width="91.7109375" style="153" customWidth="1"/>
    <col min="12299" max="12299" width="10.7109375" style="153" customWidth="1"/>
    <col min="12300" max="12300" width="8.140625" style="153" customWidth="1"/>
    <col min="12301" max="12301" width="18.5703125" style="153" customWidth="1"/>
    <col min="12302" max="12302" width="15" style="153" customWidth="1"/>
    <col min="12303" max="12303" width="17.42578125" style="153" customWidth="1"/>
    <col min="12304" max="12304" width="17.5703125" style="153" customWidth="1"/>
    <col min="12305" max="12306" width="10.5703125" style="153" customWidth="1"/>
    <col min="12307" max="12307" width="46.85546875" style="153" customWidth="1"/>
    <col min="12308" max="12308" width="19.140625" style="153" customWidth="1"/>
    <col min="12309" max="12309" width="21.28515625" style="153" customWidth="1"/>
    <col min="12310" max="12310" width="19.140625" style="153" customWidth="1"/>
    <col min="12311" max="12311" width="10.85546875" style="153"/>
    <col min="12312" max="12312" width="18" style="153" customWidth="1"/>
    <col min="12313" max="12313" width="19.28515625" style="153" customWidth="1"/>
    <col min="12314" max="12544" width="10.85546875" style="153"/>
    <col min="12545" max="12545" width="7.28515625" style="153" customWidth="1"/>
    <col min="12546" max="12546" width="25.85546875" style="153" customWidth="1"/>
    <col min="12547" max="12547" width="32.85546875" style="153" customWidth="1"/>
    <col min="12548" max="12548" width="38" style="153" customWidth="1"/>
    <col min="12549" max="12549" width="78.85546875" style="153" customWidth="1"/>
    <col min="12550" max="12550" width="21.42578125" style="153" customWidth="1"/>
    <col min="12551" max="12551" width="39" style="153" customWidth="1"/>
    <col min="12552" max="12552" width="29.5703125" style="153" customWidth="1"/>
    <col min="12553" max="12553" width="13.85546875" style="153" customWidth="1"/>
    <col min="12554" max="12554" width="91.7109375" style="153" customWidth="1"/>
    <col min="12555" max="12555" width="10.7109375" style="153" customWidth="1"/>
    <col min="12556" max="12556" width="8.140625" style="153" customWidth="1"/>
    <col min="12557" max="12557" width="18.5703125" style="153" customWidth="1"/>
    <col min="12558" max="12558" width="15" style="153" customWidth="1"/>
    <col min="12559" max="12559" width="17.42578125" style="153" customWidth="1"/>
    <col min="12560" max="12560" width="17.5703125" style="153" customWidth="1"/>
    <col min="12561" max="12562" width="10.5703125" style="153" customWidth="1"/>
    <col min="12563" max="12563" width="46.85546875" style="153" customWidth="1"/>
    <col min="12564" max="12564" width="19.140625" style="153" customWidth="1"/>
    <col min="12565" max="12565" width="21.28515625" style="153" customWidth="1"/>
    <col min="12566" max="12566" width="19.140625" style="153" customWidth="1"/>
    <col min="12567" max="12567" width="10.85546875" style="153"/>
    <col min="12568" max="12568" width="18" style="153" customWidth="1"/>
    <col min="12569" max="12569" width="19.28515625" style="153" customWidth="1"/>
    <col min="12570" max="12800" width="10.85546875" style="153"/>
    <col min="12801" max="12801" width="7.28515625" style="153" customWidth="1"/>
    <col min="12802" max="12802" width="25.85546875" style="153" customWidth="1"/>
    <col min="12803" max="12803" width="32.85546875" style="153" customWidth="1"/>
    <col min="12804" max="12804" width="38" style="153" customWidth="1"/>
    <col min="12805" max="12805" width="78.85546875" style="153" customWidth="1"/>
    <col min="12806" max="12806" width="21.42578125" style="153" customWidth="1"/>
    <col min="12807" max="12807" width="39" style="153" customWidth="1"/>
    <col min="12808" max="12808" width="29.5703125" style="153" customWidth="1"/>
    <col min="12809" max="12809" width="13.85546875" style="153" customWidth="1"/>
    <col min="12810" max="12810" width="91.7109375" style="153" customWidth="1"/>
    <col min="12811" max="12811" width="10.7109375" style="153" customWidth="1"/>
    <col min="12812" max="12812" width="8.140625" style="153" customWidth="1"/>
    <col min="12813" max="12813" width="18.5703125" style="153" customWidth="1"/>
    <col min="12814" max="12814" width="15" style="153" customWidth="1"/>
    <col min="12815" max="12815" width="17.42578125" style="153" customWidth="1"/>
    <col min="12816" max="12816" width="17.5703125" style="153" customWidth="1"/>
    <col min="12817" max="12818" width="10.5703125" style="153" customWidth="1"/>
    <col min="12819" max="12819" width="46.85546875" style="153" customWidth="1"/>
    <col min="12820" max="12820" width="19.140625" style="153" customWidth="1"/>
    <col min="12821" max="12821" width="21.28515625" style="153" customWidth="1"/>
    <col min="12822" max="12822" width="19.140625" style="153" customWidth="1"/>
    <col min="12823" max="12823" width="10.85546875" style="153"/>
    <col min="12824" max="12824" width="18" style="153" customWidth="1"/>
    <col min="12825" max="12825" width="19.28515625" style="153" customWidth="1"/>
    <col min="12826" max="13056" width="10.85546875" style="153"/>
    <col min="13057" max="13057" width="7.28515625" style="153" customWidth="1"/>
    <col min="13058" max="13058" width="25.85546875" style="153" customWidth="1"/>
    <col min="13059" max="13059" width="32.85546875" style="153" customWidth="1"/>
    <col min="13060" max="13060" width="38" style="153" customWidth="1"/>
    <col min="13061" max="13061" width="78.85546875" style="153" customWidth="1"/>
    <col min="13062" max="13062" width="21.42578125" style="153" customWidth="1"/>
    <col min="13063" max="13063" width="39" style="153" customWidth="1"/>
    <col min="13064" max="13064" width="29.5703125" style="153" customWidth="1"/>
    <col min="13065" max="13065" width="13.85546875" style="153" customWidth="1"/>
    <col min="13066" max="13066" width="91.7109375" style="153" customWidth="1"/>
    <col min="13067" max="13067" width="10.7109375" style="153" customWidth="1"/>
    <col min="13068" max="13068" width="8.140625" style="153" customWidth="1"/>
    <col min="13069" max="13069" width="18.5703125" style="153" customWidth="1"/>
    <col min="13070" max="13070" width="15" style="153" customWidth="1"/>
    <col min="13071" max="13071" width="17.42578125" style="153" customWidth="1"/>
    <col min="13072" max="13072" width="17.5703125" style="153" customWidth="1"/>
    <col min="13073" max="13074" width="10.5703125" style="153" customWidth="1"/>
    <col min="13075" max="13075" width="46.85546875" style="153" customWidth="1"/>
    <col min="13076" max="13076" width="19.140625" style="153" customWidth="1"/>
    <col min="13077" max="13077" width="21.28515625" style="153" customWidth="1"/>
    <col min="13078" max="13078" width="19.140625" style="153" customWidth="1"/>
    <col min="13079" max="13079" width="10.85546875" style="153"/>
    <col min="13080" max="13080" width="18" style="153" customWidth="1"/>
    <col min="13081" max="13081" width="19.28515625" style="153" customWidth="1"/>
    <col min="13082" max="13312" width="10.85546875" style="153"/>
    <col min="13313" max="13313" width="7.28515625" style="153" customWidth="1"/>
    <col min="13314" max="13314" width="25.85546875" style="153" customWidth="1"/>
    <col min="13315" max="13315" width="32.85546875" style="153" customWidth="1"/>
    <col min="13316" max="13316" width="38" style="153" customWidth="1"/>
    <col min="13317" max="13317" width="78.85546875" style="153" customWidth="1"/>
    <col min="13318" max="13318" width="21.42578125" style="153" customWidth="1"/>
    <col min="13319" max="13319" width="39" style="153" customWidth="1"/>
    <col min="13320" max="13320" width="29.5703125" style="153" customWidth="1"/>
    <col min="13321" max="13321" width="13.85546875" style="153" customWidth="1"/>
    <col min="13322" max="13322" width="91.7109375" style="153" customWidth="1"/>
    <col min="13323" max="13323" width="10.7109375" style="153" customWidth="1"/>
    <col min="13324" max="13324" width="8.140625" style="153" customWidth="1"/>
    <col min="13325" max="13325" width="18.5703125" style="153" customWidth="1"/>
    <col min="13326" max="13326" width="15" style="153" customWidth="1"/>
    <col min="13327" max="13327" width="17.42578125" style="153" customWidth="1"/>
    <col min="13328" max="13328" width="17.5703125" style="153" customWidth="1"/>
    <col min="13329" max="13330" width="10.5703125" style="153" customWidth="1"/>
    <col min="13331" max="13331" width="46.85546875" style="153" customWidth="1"/>
    <col min="13332" max="13332" width="19.140625" style="153" customWidth="1"/>
    <col min="13333" max="13333" width="21.28515625" style="153" customWidth="1"/>
    <col min="13334" max="13334" width="19.140625" style="153" customWidth="1"/>
    <col min="13335" max="13335" width="10.85546875" style="153"/>
    <col min="13336" max="13336" width="18" style="153" customWidth="1"/>
    <col min="13337" max="13337" width="19.28515625" style="153" customWidth="1"/>
    <col min="13338" max="13568" width="10.85546875" style="153"/>
    <col min="13569" max="13569" width="7.28515625" style="153" customWidth="1"/>
    <col min="13570" max="13570" width="25.85546875" style="153" customWidth="1"/>
    <col min="13571" max="13571" width="32.85546875" style="153" customWidth="1"/>
    <col min="13572" max="13572" width="38" style="153" customWidth="1"/>
    <col min="13573" max="13573" width="78.85546875" style="153" customWidth="1"/>
    <col min="13574" max="13574" width="21.42578125" style="153" customWidth="1"/>
    <col min="13575" max="13575" width="39" style="153" customWidth="1"/>
    <col min="13576" max="13576" width="29.5703125" style="153" customWidth="1"/>
    <col min="13577" max="13577" width="13.85546875" style="153" customWidth="1"/>
    <col min="13578" max="13578" width="91.7109375" style="153" customWidth="1"/>
    <col min="13579" max="13579" width="10.7109375" style="153" customWidth="1"/>
    <col min="13580" max="13580" width="8.140625" style="153" customWidth="1"/>
    <col min="13581" max="13581" width="18.5703125" style="153" customWidth="1"/>
    <col min="13582" max="13582" width="15" style="153" customWidth="1"/>
    <col min="13583" max="13583" width="17.42578125" style="153" customWidth="1"/>
    <col min="13584" max="13584" width="17.5703125" style="153" customWidth="1"/>
    <col min="13585" max="13586" width="10.5703125" style="153" customWidth="1"/>
    <col min="13587" max="13587" width="46.85546875" style="153" customWidth="1"/>
    <col min="13588" max="13588" width="19.140625" style="153" customWidth="1"/>
    <col min="13589" max="13589" width="21.28515625" style="153" customWidth="1"/>
    <col min="13590" max="13590" width="19.140625" style="153" customWidth="1"/>
    <col min="13591" max="13591" width="10.85546875" style="153"/>
    <col min="13592" max="13592" width="18" style="153" customWidth="1"/>
    <col min="13593" max="13593" width="19.28515625" style="153" customWidth="1"/>
    <col min="13594" max="13824" width="10.85546875" style="153"/>
    <col min="13825" max="13825" width="7.28515625" style="153" customWidth="1"/>
    <col min="13826" max="13826" width="25.85546875" style="153" customWidth="1"/>
    <col min="13827" max="13827" width="32.85546875" style="153" customWidth="1"/>
    <col min="13828" max="13828" width="38" style="153" customWidth="1"/>
    <col min="13829" max="13829" width="78.85546875" style="153" customWidth="1"/>
    <col min="13830" max="13830" width="21.42578125" style="153" customWidth="1"/>
    <col min="13831" max="13831" width="39" style="153" customWidth="1"/>
    <col min="13832" max="13832" width="29.5703125" style="153" customWidth="1"/>
    <col min="13833" max="13833" width="13.85546875" style="153" customWidth="1"/>
    <col min="13834" max="13834" width="91.7109375" style="153" customWidth="1"/>
    <col min="13835" max="13835" width="10.7109375" style="153" customWidth="1"/>
    <col min="13836" max="13836" width="8.140625" style="153" customWidth="1"/>
    <col min="13837" max="13837" width="18.5703125" style="153" customWidth="1"/>
    <col min="13838" max="13838" width="15" style="153" customWidth="1"/>
    <col min="13839" max="13839" width="17.42578125" style="153" customWidth="1"/>
    <col min="13840" max="13840" width="17.5703125" style="153" customWidth="1"/>
    <col min="13841" max="13842" width="10.5703125" style="153" customWidth="1"/>
    <col min="13843" max="13843" width="46.85546875" style="153" customWidth="1"/>
    <col min="13844" max="13844" width="19.140625" style="153" customWidth="1"/>
    <col min="13845" max="13845" width="21.28515625" style="153" customWidth="1"/>
    <col min="13846" max="13846" width="19.140625" style="153" customWidth="1"/>
    <col min="13847" max="13847" width="10.85546875" style="153"/>
    <col min="13848" max="13848" width="18" style="153" customWidth="1"/>
    <col min="13849" max="13849" width="19.28515625" style="153" customWidth="1"/>
    <col min="13850" max="14080" width="10.85546875" style="153"/>
    <col min="14081" max="14081" width="7.28515625" style="153" customWidth="1"/>
    <col min="14082" max="14082" width="25.85546875" style="153" customWidth="1"/>
    <col min="14083" max="14083" width="32.85546875" style="153" customWidth="1"/>
    <col min="14084" max="14084" width="38" style="153" customWidth="1"/>
    <col min="14085" max="14085" width="78.85546875" style="153" customWidth="1"/>
    <col min="14086" max="14086" width="21.42578125" style="153" customWidth="1"/>
    <col min="14087" max="14087" width="39" style="153" customWidth="1"/>
    <col min="14088" max="14088" width="29.5703125" style="153" customWidth="1"/>
    <col min="14089" max="14089" width="13.85546875" style="153" customWidth="1"/>
    <col min="14090" max="14090" width="91.7109375" style="153" customWidth="1"/>
    <col min="14091" max="14091" width="10.7109375" style="153" customWidth="1"/>
    <col min="14092" max="14092" width="8.140625" style="153" customWidth="1"/>
    <col min="14093" max="14093" width="18.5703125" style="153" customWidth="1"/>
    <col min="14094" max="14094" width="15" style="153" customWidth="1"/>
    <col min="14095" max="14095" width="17.42578125" style="153" customWidth="1"/>
    <col min="14096" max="14096" width="17.5703125" style="153" customWidth="1"/>
    <col min="14097" max="14098" width="10.5703125" style="153" customWidth="1"/>
    <col min="14099" max="14099" width="46.85546875" style="153" customWidth="1"/>
    <col min="14100" max="14100" width="19.140625" style="153" customWidth="1"/>
    <col min="14101" max="14101" width="21.28515625" style="153" customWidth="1"/>
    <col min="14102" max="14102" width="19.140625" style="153" customWidth="1"/>
    <col min="14103" max="14103" width="10.85546875" style="153"/>
    <col min="14104" max="14104" width="18" style="153" customWidth="1"/>
    <col min="14105" max="14105" width="19.28515625" style="153" customWidth="1"/>
    <col min="14106" max="14336" width="10.85546875" style="153"/>
    <col min="14337" max="14337" width="7.28515625" style="153" customWidth="1"/>
    <col min="14338" max="14338" width="25.85546875" style="153" customWidth="1"/>
    <col min="14339" max="14339" width="32.85546875" style="153" customWidth="1"/>
    <col min="14340" max="14340" width="38" style="153" customWidth="1"/>
    <col min="14341" max="14341" width="78.85546875" style="153" customWidth="1"/>
    <col min="14342" max="14342" width="21.42578125" style="153" customWidth="1"/>
    <col min="14343" max="14343" width="39" style="153" customWidth="1"/>
    <col min="14344" max="14344" width="29.5703125" style="153" customWidth="1"/>
    <col min="14345" max="14345" width="13.85546875" style="153" customWidth="1"/>
    <col min="14346" max="14346" width="91.7109375" style="153" customWidth="1"/>
    <col min="14347" max="14347" width="10.7109375" style="153" customWidth="1"/>
    <col min="14348" max="14348" width="8.140625" style="153" customWidth="1"/>
    <col min="14349" max="14349" width="18.5703125" style="153" customWidth="1"/>
    <col min="14350" max="14350" width="15" style="153" customWidth="1"/>
    <col min="14351" max="14351" width="17.42578125" style="153" customWidth="1"/>
    <col min="14352" max="14352" width="17.5703125" style="153" customWidth="1"/>
    <col min="14353" max="14354" width="10.5703125" style="153" customWidth="1"/>
    <col min="14355" max="14355" width="46.85546875" style="153" customWidth="1"/>
    <col min="14356" max="14356" width="19.140625" style="153" customWidth="1"/>
    <col min="14357" max="14357" width="21.28515625" style="153" customWidth="1"/>
    <col min="14358" max="14358" width="19.140625" style="153" customWidth="1"/>
    <col min="14359" max="14359" width="10.85546875" style="153"/>
    <col min="14360" max="14360" width="18" style="153" customWidth="1"/>
    <col min="14361" max="14361" width="19.28515625" style="153" customWidth="1"/>
    <col min="14362" max="14592" width="10.85546875" style="153"/>
    <col min="14593" max="14593" width="7.28515625" style="153" customWidth="1"/>
    <col min="14594" max="14594" width="25.85546875" style="153" customWidth="1"/>
    <col min="14595" max="14595" width="32.85546875" style="153" customWidth="1"/>
    <col min="14596" max="14596" width="38" style="153" customWidth="1"/>
    <col min="14597" max="14597" width="78.85546875" style="153" customWidth="1"/>
    <col min="14598" max="14598" width="21.42578125" style="153" customWidth="1"/>
    <col min="14599" max="14599" width="39" style="153" customWidth="1"/>
    <col min="14600" max="14600" width="29.5703125" style="153" customWidth="1"/>
    <col min="14601" max="14601" width="13.85546875" style="153" customWidth="1"/>
    <col min="14602" max="14602" width="91.7109375" style="153" customWidth="1"/>
    <col min="14603" max="14603" width="10.7109375" style="153" customWidth="1"/>
    <col min="14604" max="14604" width="8.140625" style="153" customWidth="1"/>
    <col min="14605" max="14605" width="18.5703125" style="153" customWidth="1"/>
    <col min="14606" max="14606" width="15" style="153" customWidth="1"/>
    <col min="14607" max="14607" width="17.42578125" style="153" customWidth="1"/>
    <col min="14608" max="14608" width="17.5703125" style="153" customWidth="1"/>
    <col min="14609" max="14610" width="10.5703125" style="153" customWidth="1"/>
    <col min="14611" max="14611" width="46.85546875" style="153" customWidth="1"/>
    <col min="14612" max="14612" width="19.140625" style="153" customWidth="1"/>
    <col min="14613" max="14613" width="21.28515625" style="153" customWidth="1"/>
    <col min="14614" max="14614" width="19.140625" style="153" customWidth="1"/>
    <col min="14615" max="14615" width="10.85546875" style="153"/>
    <col min="14616" max="14616" width="18" style="153" customWidth="1"/>
    <col min="14617" max="14617" width="19.28515625" style="153" customWidth="1"/>
    <col min="14618" max="14848" width="10.85546875" style="153"/>
    <col min="14849" max="14849" width="7.28515625" style="153" customWidth="1"/>
    <col min="14850" max="14850" width="25.85546875" style="153" customWidth="1"/>
    <col min="14851" max="14851" width="32.85546875" style="153" customWidth="1"/>
    <col min="14852" max="14852" width="38" style="153" customWidth="1"/>
    <col min="14853" max="14853" width="78.85546875" style="153" customWidth="1"/>
    <col min="14854" max="14854" width="21.42578125" style="153" customWidth="1"/>
    <col min="14855" max="14855" width="39" style="153" customWidth="1"/>
    <col min="14856" max="14856" width="29.5703125" style="153" customWidth="1"/>
    <col min="14857" max="14857" width="13.85546875" style="153" customWidth="1"/>
    <col min="14858" max="14858" width="91.7109375" style="153" customWidth="1"/>
    <col min="14859" max="14859" width="10.7109375" style="153" customWidth="1"/>
    <col min="14860" max="14860" width="8.140625" style="153" customWidth="1"/>
    <col min="14861" max="14861" width="18.5703125" style="153" customWidth="1"/>
    <col min="14862" max="14862" width="15" style="153" customWidth="1"/>
    <col min="14863" max="14863" width="17.42578125" style="153" customWidth="1"/>
    <col min="14864" max="14864" width="17.5703125" style="153" customWidth="1"/>
    <col min="14865" max="14866" width="10.5703125" style="153" customWidth="1"/>
    <col min="14867" max="14867" width="46.85546875" style="153" customWidth="1"/>
    <col min="14868" max="14868" width="19.140625" style="153" customWidth="1"/>
    <col min="14869" max="14869" width="21.28515625" style="153" customWidth="1"/>
    <col min="14870" max="14870" width="19.140625" style="153" customWidth="1"/>
    <col min="14871" max="14871" width="10.85546875" style="153"/>
    <col min="14872" max="14872" width="18" style="153" customWidth="1"/>
    <col min="14873" max="14873" width="19.28515625" style="153" customWidth="1"/>
    <col min="14874" max="15104" width="10.85546875" style="153"/>
    <col min="15105" max="15105" width="7.28515625" style="153" customWidth="1"/>
    <col min="15106" max="15106" width="25.85546875" style="153" customWidth="1"/>
    <col min="15107" max="15107" width="32.85546875" style="153" customWidth="1"/>
    <col min="15108" max="15108" width="38" style="153" customWidth="1"/>
    <col min="15109" max="15109" width="78.85546875" style="153" customWidth="1"/>
    <col min="15110" max="15110" width="21.42578125" style="153" customWidth="1"/>
    <col min="15111" max="15111" width="39" style="153" customWidth="1"/>
    <col min="15112" max="15112" width="29.5703125" style="153" customWidth="1"/>
    <col min="15113" max="15113" width="13.85546875" style="153" customWidth="1"/>
    <col min="15114" max="15114" width="91.7109375" style="153" customWidth="1"/>
    <col min="15115" max="15115" width="10.7109375" style="153" customWidth="1"/>
    <col min="15116" max="15116" width="8.140625" style="153" customWidth="1"/>
    <col min="15117" max="15117" width="18.5703125" style="153" customWidth="1"/>
    <col min="15118" max="15118" width="15" style="153" customWidth="1"/>
    <col min="15119" max="15119" width="17.42578125" style="153" customWidth="1"/>
    <col min="15120" max="15120" width="17.5703125" style="153" customWidth="1"/>
    <col min="15121" max="15122" width="10.5703125" style="153" customWidth="1"/>
    <col min="15123" max="15123" width="46.85546875" style="153" customWidth="1"/>
    <col min="15124" max="15124" width="19.140625" style="153" customWidth="1"/>
    <col min="15125" max="15125" width="21.28515625" style="153" customWidth="1"/>
    <col min="15126" max="15126" width="19.140625" style="153" customWidth="1"/>
    <col min="15127" max="15127" width="10.85546875" style="153"/>
    <col min="15128" max="15128" width="18" style="153" customWidth="1"/>
    <col min="15129" max="15129" width="19.28515625" style="153" customWidth="1"/>
    <col min="15130" max="15360" width="10.85546875" style="153"/>
    <col min="15361" max="15361" width="7.28515625" style="153" customWidth="1"/>
    <col min="15362" max="15362" width="25.85546875" style="153" customWidth="1"/>
    <col min="15363" max="15363" width="32.85546875" style="153" customWidth="1"/>
    <col min="15364" max="15364" width="38" style="153" customWidth="1"/>
    <col min="15365" max="15365" width="78.85546875" style="153" customWidth="1"/>
    <col min="15366" max="15366" width="21.42578125" style="153" customWidth="1"/>
    <col min="15367" max="15367" width="39" style="153" customWidth="1"/>
    <col min="15368" max="15368" width="29.5703125" style="153" customWidth="1"/>
    <col min="15369" max="15369" width="13.85546875" style="153" customWidth="1"/>
    <col min="15370" max="15370" width="91.7109375" style="153" customWidth="1"/>
    <col min="15371" max="15371" width="10.7109375" style="153" customWidth="1"/>
    <col min="15372" max="15372" width="8.140625" style="153" customWidth="1"/>
    <col min="15373" max="15373" width="18.5703125" style="153" customWidth="1"/>
    <col min="15374" max="15374" width="15" style="153" customWidth="1"/>
    <col min="15375" max="15375" width="17.42578125" style="153" customWidth="1"/>
    <col min="15376" max="15376" width="17.5703125" style="153" customWidth="1"/>
    <col min="15377" max="15378" width="10.5703125" style="153" customWidth="1"/>
    <col min="15379" max="15379" width="46.85546875" style="153" customWidth="1"/>
    <col min="15380" max="15380" width="19.140625" style="153" customWidth="1"/>
    <col min="15381" max="15381" width="21.28515625" style="153" customWidth="1"/>
    <col min="15382" max="15382" width="19.140625" style="153" customWidth="1"/>
    <col min="15383" max="15383" width="10.85546875" style="153"/>
    <col min="15384" max="15384" width="18" style="153" customWidth="1"/>
    <col min="15385" max="15385" width="19.28515625" style="153" customWidth="1"/>
    <col min="15386" max="15616" width="10.85546875" style="153"/>
    <col min="15617" max="15617" width="7.28515625" style="153" customWidth="1"/>
    <col min="15618" max="15618" width="25.85546875" style="153" customWidth="1"/>
    <col min="15619" max="15619" width="32.85546875" style="153" customWidth="1"/>
    <col min="15620" max="15620" width="38" style="153" customWidth="1"/>
    <col min="15621" max="15621" width="78.85546875" style="153" customWidth="1"/>
    <col min="15622" max="15622" width="21.42578125" style="153" customWidth="1"/>
    <col min="15623" max="15623" width="39" style="153" customWidth="1"/>
    <col min="15624" max="15624" width="29.5703125" style="153" customWidth="1"/>
    <col min="15625" max="15625" width="13.85546875" style="153" customWidth="1"/>
    <col min="15626" max="15626" width="91.7109375" style="153" customWidth="1"/>
    <col min="15627" max="15627" width="10.7109375" style="153" customWidth="1"/>
    <col min="15628" max="15628" width="8.140625" style="153" customWidth="1"/>
    <col min="15629" max="15629" width="18.5703125" style="153" customWidth="1"/>
    <col min="15630" max="15630" width="15" style="153" customWidth="1"/>
    <col min="15631" max="15631" width="17.42578125" style="153" customWidth="1"/>
    <col min="15632" max="15632" width="17.5703125" style="153" customWidth="1"/>
    <col min="15633" max="15634" width="10.5703125" style="153" customWidth="1"/>
    <col min="15635" max="15635" width="46.85546875" style="153" customWidth="1"/>
    <col min="15636" max="15636" width="19.140625" style="153" customWidth="1"/>
    <col min="15637" max="15637" width="21.28515625" style="153" customWidth="1"/>
    <col min="15638" max="15638" width="19.140625" style="153" customWidth="1"/>
    <col min="15639" max="15639" width="10.85546875" style="153"/>
    <col min="15640" max="15640" width="18" style="153" customWidth="1"/>
    <col min="15641" max="15641" width="19.28515625" style="153" customWidth="1"/>
    <col min="15642" max="15872" width="10.85546875" style="153"/>
    <col min="15873" max="15873" width="7.28515625" style="153" customWidth="1"/>
    <col min="15874" max="15874" width="25.85546875" style="153" customWidth="1"/>
    <col min="15875" max="15875" width="32.85546875" style="153" customWidth="1"/>
    <col min="15876" max="15876" width="38" style="153" customWidth="1"/>
    <col min="15877" max="15877" width="78.85546875" style="153" customWidth="1"/>
    <col min="15878" max="15878" width="21.42578125" style="153" customWidth="1"/>
    <col min="15879" max="15879" width="39" style="153" customWidth="1"/>
    <col min="15880" max="15880" width="29.5703125" style="153" customWidth="1"/>
    <col min="15881" max="15881" width="13.85546875" style="153" customWidth="1"/>
    <col min="15882" max="15882" width="91.7109375" style="153" customWidth="1"/>
    <col min="15883" max="15883" width="10.7109375" style="153" customWidth="1"/>
    <col min="15884" max="15884" width="8.140625" style="153" customWidth="1"/>
    <col min="15885" max="15885" width="18.5703125" style="153" customWidth="1"/>
    <col min="15886" max="15886" width="15" style="153" customWidth="1"/>
    <col min="15887" max="15887" width="17.42578125" style="153" customWidth="1"/>
    <col min="15888" max="15888" width="17.5703125" style="153" customWidth="1"/>
    <col min="15889" max="15890" width="10.5703125" style="153" customWidth="1"/>
    <col min="15891" max="15891" width="46.85546875" style="153" customWidth="1"/>
    <col min="15892" max="15892" width="19.140625" style="153" customWidth="1"/>
    <col min="15893" max="15893" width="21.28515625" style="153" customWidth="1"/>
    <col min="15894" max="15894" width="19.140625" style="153" customWidth="1"/>
    <col min="15895" max="15895" width="10.85546875" style="153"/>
    <col min="15896" max="15896" width="18" style="153" customWidth="1"/>
    <col min="15897" max="15897" width="19.28515625" style="153" customWidth="1"/>
    <col min="15898" max="16128" width="10.85546875" style="153"/>
    <col min="16129" max="16129" width="7.28515625" style="153" customWidth="1"/>
    <col min="16130" max="16130" width="25.85546875" style="153" customWidth="1"/>
    <col min="16131" max="16131" width="32.85546875" style="153" customWidth="1"/>
    <col min="16132" max="16132" width="38" style="153" customWidth="1"/>
    <col min="16133" max="16133" width="78.85546875" style="153" customWidth="1"/>
    <col min="16134" max="16134" width="21.42578125" style="153" customWidth="1"/>
    <col min="16135" max="16135" width="39" style="153" customWidth="1"/>
    <col min="16136" max="16136" width="29.5703125" style="153" customWidth="1"/>
    <col min="16137" max="16137" width="13.85546875" style="153" customWidth="1"/>
    <col min="16138" max="16138" width="91.7109375" style="153" customWidth="1"/>
    <col min="16139" max="16139" width="10.7109375" style="153" customWidth="1"/>
    <col min="16140" max="16140" width="8.140625" style="153" customWidth="1"/>
    <col min="16141" max="16141" width="18.5703125" style="153" customWidth="1"/>
    <col min="16142" max="16142" width="15" style="153" customWidth="1"/>
    <col min="16143" max="16143" width="17.42578125" style="153" customWidth="1"/>
    <col min="16144" max="16144" width="17.5703125" style="153" customWidth="1"/>
    <col min="16145" max="16146" width="10.5703125" style="153" customWidth="1"/>
    <col min="16147" max="16147" width="46.85546875" style="153" customWidth="1"/>
    <col min="16148" max="16148" width="19.140625" style="153" customWidth="1"/>
    <col min="16149" max="16149" width="21.28515625" style="153" customWidth="1"/>
    <col min="16150" max="16150" width="19.140625" style="153" customWidth="1"/>
    <col min="16151" max="16151" width="10.85546875" style="153"/>
    <col min="16152" max="16152" width="18" style="153" customWidth="1"/>
    <col min="16153" max="16153" width="19.28515625" style="153" customWidth="1"/>
    <col min="16154" max="16384" width="10.85546875" style="153"/>
  </cols>
  <sheetData>
    <row r="1" spans="1:25" s="150" customFormat="1" ht="94.5" customHeight="1" thickBot="1" x14ac:dyDescent="0.3">
      <c r="A1" s="44" t="s">
        <v>1305</v>
      </c>
      <c r="B1" s="42" t="s">
        <v>1</v>
      </c>
      <c r="C1" s="43" t="s">
        <v>2</v>
      </c>
      <c r="D1" s="42" t="s">
        <v>3</v>
      </c>
      <c r="E1" s="42" t="s">
        <v>1306</v>
      </c>
      <c r="F1" s="42" t="s">
        <v>5</v>
      </c>
      <c r="G1" s="42" t="s">
        <v>6</v>
      </c>
      <c r="H1" s="42" t="s">
        <v>7</v>
      </c>
      <c r="I1" s="283" t="s">
        <v>8</v>
      </c>
      <c r="J1" s="283" t="s">
        <v>9</v>
      </c>
      <c r="K1" s="283" t="s">
        <v>223</v>
      </c>
      <c r="L1" s="281" t="s">
        <v>224</v>
      </c>
      <c r="M1" s="283" t="s">
        <v>12</v>
      </c>
      <c r="N1" s="283" t="s">
        <v>13</v>
      </c>
      <c r="O1" s="283" t="s">
        <v>14</v>
      </c>
      <c r="P1" s="283" t="s">
        <v>15</v>
      </c>
      <c r="Q1" s="283" t="s">
        <v>16</v>
      </c>
      <c r="R1" s="283" t="s">
        <v>17</v>
      </c>
      <c r="S1" s="283" t="s">
        <v>226</v>
      </c>
      <c r="T1" s="168" t="s">
        <v>19</v>
      </c>
      <c r="U1" s="53" t="s">
        <v>20</v>
      </c>
      <c r="V1" s="53" t="s">
        <v>793</v>
      </c>
      <c r="W1" s="152"/>
    </row>
    <row r="2" spans="1:25" s="162" customFormat="1" ht="69.95" customHeight="1" x14ac:dyDescent="0.25">
      <c r="A2" s="156">
        <v>1</v>
      </c>
      <c r="B2" s="157" t="s">
        <v>1307</v>
      </c>
      <c r="C2" s="141" t="s">
        <v>1308</v>
      </c>
      <c r="D2" s="157" t="s">
        <v>1309</v>
      </c>
      <c r="E2" s="157" t="s">
        <v>1310</v>
      </c>
      <c r="F2" s="157" t="s">
        <v>1311</v>
      </c>
      <c r="G2" s="157" t="s">
        <v>1312</v>
      </c>
      <c r="H2" s="157" t="s">
        <v>1142</v>
      </c>
      <c r="I2" s="158">
        <v>80101505</v>
      </c>
      <c r="J2" s="157" t="s">
        <v>1313</v>
      </c>
      <c r="K2" s="159">
        <v>42021</v>
      </c>
      <c r="L2" s="34">
        <v>1</v>
      </c>
      <c r="M2" s="157" t="s">
        <v>67</v>
      </c>
      <c r="N2" s="157" t="s">
        <v>30</v>
      </c>
      <c r="O2" s="160">
        <v>3471100</v>
      </c>
      <c r="P2" s="160">
        <f>+O2</f>
        <v>3471100</v>
      </c>
      <c r="Q2" s="157" t="s">
        <v>31</v>
      </c>
      <c r="R2" s="157" t="s">
        <v>31</v>
      </c>
      <c r="S2" s="157" t="s">
        <v>1314</v>
      </c>
      <c r="T2" s="161">
        <v>3471100</v>
      </c>
      <c r="U2" s="34" t="s">
        <v>411</v>
      </c>
      <c r="V2" s="161" t="s">
        <v>1315</v>
      </c>
      <c r="Y2" s="163"/>
    </row>
    <row r="3" spans="1:25" s="162" customFormat="1" ht="69.95" customHeight="1" x14ac:dyDescent="0.25">
      <c r="A3" s="137">
        <v>2</v>
      </c>
      <c r="B3" s="157" t="s">
        <v>1307</v>
      </c>
      <c r="C3" s="141" t="s">
        <v>1308</v>
      </c>
      <c r="D3" s="157" t="s">
        <v>1309</v>
      </c>
      <c r="E3" s="157" t="s">
        <v>1310</v>
      </c>
      <c r="F3" s="157" t="s">
        <v>1311</v>
      </c>
      <c r="G3" s="157" t="s">
        <v>1312</v>
      </c>
      <c r="H3" s="157" t="s">
        <v>1142</v>
      </c>
      <c r="I3" s="158">
        <v>80101505</v>
      </c>
      <c r="J3" s="157" t="s">
        <v>1316</v>
      </c>
      <c r="K3" s="159">
        <v>42021</v>
      </c>
      <c r="L3" s="34">
        <v>1.5</v>
      </c>
      <c r="M3" s="157" t="s">
        <v>67</v>
      </c>
      <c r="N3" s="157" t="s">
        <v>30</v>
      </c>
      <c r="O3" s="160">
        <v>5206650</v>
      </c>
      <c r="P3" s="160">
        <f t="shared" ref="P3:P50" si="0">+O3</f>
        <v>5206650</v>
      </c>
      <c r="Q3" s="157" t="s">
        <v>31</v>
      </c>
      <c r="R3" s="157" t="s">
        <v>31</v>
      </c>
      <c r="S3" s="157" t="s">
        <v>1314</v>
      </c>
      <c r="T3" s="161">
        <v>3471100</v>
      </c>
      <c r="U3" s="34" t="s">
        <v>411</v>
      </c>
      <c r="V3" s="161" t="s">
        <v>1317</v>
      </c>
      <c r="Y3" s="163"/>
    </row>
    <row r="4" spans="1:25" s="162" customFormat="1" ht="69.95" customHeight="1" x14ac:dyDescent="0.25">
      <c r="A4" s="137">
        <v>3</v>
      </c>
      <c r="B4" s="157" t="s">
        <v>1307</v>
      </c>
      <c r="C4" s="141" t="s">
        <v>1308</v>
      </c>
      <c r="D4" s="157" t="s">
        <v>1309</v>
      </c>
      <c r="E4" s="157" t="s">
        <v>1310</v>
      </c>
      <c r="F4" s="157" t="s">
        <v>1311</v>
      </c>
      <c r="G4" s="157" t="s">
        <v>1312</v>
      </c>
      <c r="H4" s="157" t="s">
        <v>1142</v>
      </c>
      <c r="I4" s="158">
        <v>80111501</v>
      </c>
      <c r="J4" s="157" t="s">
        <v>1318</v>
      </c>
      <c r="K4" s="159">
        <v>42021</v>
      </c>
      <c r="L4" s="34">
        <v>2</v>
      </c>
      <c r="M4" s="157" t="s">
        <v>67</v>
      </c>
      <c r="N4" s="157" t="s">
        <v>30</v>
      </c>
      <c r="O4" s="160">
        <v>4346600</v>
      </c>
      <c r="P4" s="160">
        <f t="shared" si="0"/>
        <v>4346600</v>
      </c>
      <c r="Q4" s="157" t="s">
        <v>31</v>
      </c>
      <c r="R4" s="157" t="s">
        <v>31</v>
      </c>
      <c r="S4" s="157" t="s">
        <v>1314</v>
      </c>
      <c r="T4" s="161">
        <v>2173300</v>
      </c>
      <c r="U4" s="34" t="s">
        <v>411</v>
      </c>
      <c r="V4" s="161" t="s">
        <v>1319</v>
      </c>
      <c r="Y4" s="163"/>
    </row>
    <row r="5" spans="1:25" s="162" customFormat="1" ht="69.95" customHeight="1" x14ac:dyDescent="0.25">
      <c r="A5" s="4">
        <v>4</v>
      </c>
      <c r="B5" s="157" t="s">
        <v>1307</v>
      </c>
      <c r="C5" s="141" t="s">
        <v>1308</v>
      </c>
      <c r="D5" s="157" t="s">
        <v>1309</v>
      </c>
      <c r="E5" s="157" t="s">
        <v>1320</v>
      </c>
      <c r="F5" s="157" t="s">
        <v>1321</v>
      </c>
      <c r="G5" s="157" t="s">
        <v>1322</v>
      </c>
      <c r="H5" s="157" t="s">
        <v>1323</v>
      </c>
      <c r="I5" s="158">
        <v>80111501</v>
      </c>
      <c r="J5" s="157" t="s">
        <v>1324</v>
      </c>
      <c r="K5" s="159">
        <v>42021</v>
      </c>
      <c r="L5" s="34">
        <v>1</v>
      </c>
      <c r="M5" s="3" t="s">
        <v>415</v>
      </c>
      <c r="N5" s="157" t="s">
        <v>30</v>
      </c>
      <c r="O5" s="160">
        <v>10000000</v>
      </c>
      <c r="P5" s="160">
        <f t="shared" si="0"/>
        <v>10000000</v>
      </c>
      <c r="Q5" s="157" t="s">
        <v>31</v>
      </c>
      <c r="R5" s="157" t="s">
        <v>31</v>
      </c>
      <c r="S5" s="157" t="s">
        <v>1314</v>
      </c>
      <c r="T5" s="161">
        <v>10000000</v>
      </c>
      <c r="U5" s="34" t="s">
        <v>411</v>
      </c>
      <c r="V5" s="161" t="s">
        <v>1325</v>
      </c>
      <c r="Y5" s="163"/>
    </row>
    <row r="6" spans="1:25" s="162" customFormat="1" ht="69.95" customHeight="1" x14ac:dyDescent="0.25">
      <c r="A6" s="137">
        <v>5</v>
      </c>
      <c r="B6" s="157" t="s">
        <v>1307</v>
      </c>
      <c r="C6" s="141" t="s">
        <v>1308</v>
      </c>
      <c r="D6" s="157" t="s">
        <v>1309</v>
      </c>
      <c r="E6" s="157" t="s">
        <v>1310</v>
      </c>
      <c r="F6" s="157" t="s">
        <v>1311</v>
      </c>
      <c r="G6" s="157" t="s">
        <v>1312</v>
      </c>
      <c r="H6" s="157" t="s">
        <v>1142</v>
      </c>
      <c r="I6" s="158">
        <v>80101505</v>
      </c>
      <c r="J6" s="157" t="s">
        <v>1326</v>
      </c>
      <c r="K6" s="159">
        <v>42021</v>
      </c>
      <c r="L6" s="34">
        <v>11</v>
      </c>
      <c r="M6" s="157" t="s">
        <v>67</v>
      </c>
      <c r="N6" s="157" t="s">
        <v>30</v>
      </c>
      <c r="O6" s="160">
        <v>65714000</v>
      </c>
      <c r="P6" s="160">
        <f t="shared" si="0"/>
        <v>65714000</v>
      </c>
      <c r="Q6" s="157" t="s">
        <v>31</v>
      </c>
      <c r="R6" s="157" t="s">
        <v>31</v>
      </c>
      <c r="S6" s="157" t="s">
        <v>1314</v>
      </c>
      <c r="T6" s="161">
        <v>5974000</v>
      </c>
      <c r="U6" s="34" t="s">
        <v>411</v>
      </c>
      <c r="V6" s="161" t="s">
        <v>1327</v>
      </c>
      <c r="Y6" s="163"/>
    </row>
    <row r="7" spans="1:25" s="162" customFormat="1" ht="69.95" customHeight="1" x14ac:dyDescent="0.25">
      <c r="A7" s="137">
        <v>6</v>
      </c>
      <c r="B7" s="157" t="s">
        <v>1307</v>
      </c>
      <c r="C7" s="141" t="s">
        <v>1308</v>
      </c>
      <c r="D7" s="157" t="s">
        <v>1309</v>
      </c>
      <c r="E7" s="157" t="s">
        <v>1310</v>
      </c>
      <c r="F7" s="157" t="s">
        <v>1311</v>
      </c>
      <c r="G7" s="157" t="s">
        <v>1312</v>
      </c>
      <c r="H7" s="157" t="s">
        <v>1142</v>
      </c>
      <c r="I7" s="158">
        <v>80101505</v>
      </c>
      <c r="J7" s="157" t="s">
        <v>1328</v>
      </c>
      <c r="K7" s="159">
        <v>42021</v>
      </c>
      <c r="L7" s="34">
        <v>11</v>
      </c>
      <c r="M7" s="157" t="s">
        <v>67</v>
      </c>
      <c r="N7" s="157" t="s">
        <v>30</v>
      </c>
      <c r="O7" s="160">
        <v>33876700</v>
      </c>
      <c r="P7" s="160">
        <f t="shared" si="0"/>
        <v>33876700</v>
      </c>
      <c r="Q7" s="157" t="s">
        <v>31</v>
      </c>
      <c r="R7" s="157" t="s">
        <v>31</v>
      </c>
      <c r="S7" s="157" t="s">
        <v>1314</v>
      </c>
      <c r="T7" s="161">
        <v>3079700</v>
      </c>
      <c r="U7" s="34" t="s">
        <v>411</v>
      </c>
      <c r="V7" s="161" t="s">
        <v>1329</v>
      </c>
      <c r="Y7" s="163"/>
    </row>
    <row r="8" spans="1:25" s="162" customFormat="1" ht="69.95" customHeight="1" x14ac:dyDescent="0.25">
      <c r="A8" s="137">
        <v>7</v>
      </c>
      <c r="B8" s="157" t="s">
        <v>1307</v>
      </c>
      <c r="C8" s="141" t="s">
        <v>1308</v>
      </c>
      <c r="D8" s="157" t="s">
        <v>1309</v>
      </c>
      <c r="E8" s="157" t="s">
        <v>1310</v>
      </c>
      <c r="F8" s="157" t="s">
        <v>1311</v>
      </c>
      <c r="G8" s="157" t="s">
        <v>1312</v>
      </c>
      <c r="H8" s="157" t="s">
        <v>1142</v>
      </c>
      <c r="I8" s="158">
        <v>80101505</v>
      </c>
      <c r="J8" s="157" t="s">
        <v>1330</v>
      </c>
      <c r="K8" s="159">
        <v>42021</v>
      </c>
      <c r="L8" s="34">
        <v>11</v>
      </c>
      <c r="M8" s="157" t="s">
        <v>67</v>
      </c>
      <c r="N8" s="157" t="s">
        <v>30</v>
      </c>
      <c r="O8" s="160">
        <v>38182100</v>
      </c>
      <c r="P8" s="160">
        <f t="shared" si="0"/>
        <v>38182100</v>
      </c>
      <c r="Q8" s="157" t="str">
        <f>+R8</f>
        <v>N/A</v>
      </c>
      <c r="R8" s="157" t="s">
        <v>31</v>
      </c>
      <c r="S8" s="157" t="s">
        <v>1314</v>
      </c>
      <c r="T8" s="161">
        <v>3471100</v>
      </c>
      <c r="U8" s="34" t="s">
        <v>411</v>
      </c>
      <c r="V8" s="161" t="s">
        <v>1315</v>
      </c>
      <c r="Y8" s="163"/>
    </row>
    <row r="9" spans="1:25" s="162" customFormat="1" ht="69.95" customHeight="1" x14ac:dyDescent="0.25">
      <c r="A9" s="137">
        <v>8</v>
      </c>
      <c r="B9" s="157" t="s">
        <v>1307</v>
      </c>
      <c r="C9" s="141" t="s">
        <v>1308</v>
      </c>
      <c r="D9" s="157" t="s">
        <v>1309</v>
      </c>
      <c r="E9" s="157" t="s">
        <v>1310</v>
      </c>
      <c r="F9" s="157" t="s">
        <v>1311</v>
      </c>
      <c r="G9" s="157" t="s">
        <v>1312</v>
      </c>
      <c r="H9" s="157" t="s">
        <v>1142</v>
      </c>
      <c r="I9" s="158">
        <v>80101505</v>
      </c>
      <c r="J9" s="157" t="s">
        <v>1330</v>
      </c>
      <c r="K9" s="159">
        <v>42021</v>
      </c>
      <c r="L9" s="34">
        <v>11</v>
      </c>
      <c r="M9" s="157" t="s">
        <v>67</v>
      </c>
      <c r="N9" s="157" t="s">
        <v>30</v>
      </c>
      <c r="O9" s="160">
        <v>38182100</v>
      </c>
      <c r="P9" s="160">
        <f t="shared" si="0"/>
        <v>38182100</v>
      </c>
      <c r="Q9" s="157" t="s">
        <v>31</v>
      </c>
      <c r="R9" s="157" t="s">
        <v>31</v>
      </c>
      <c r="S9" s="157" t="s">
        <v>1314</v>
      </c>
      <c r="T9" s="161">
        <v>3471100</v>
      </c>
      <c r="U9" s="34" t="s">
        <v>411</v>
      </c>
      <c r="V9" s="161" t="s">
        <v>1317</v>
      </c>
      <c r="Y9" s="163"/>
    </row>
    <row r="10" spans="1:25" s="162" customFormat="1" ht="69.95" customHeight="1" x14ac:dyDescent="0.25">
      <c r="A10" s="137">
        <v>9</v>
      </c>
      <c r="B10" s="157" t="s">
        <v>1307</v>
      </c>
      <c r="C10" s="141" t="s">
        <v>1308</v>
      </c>
      <c r="D10" s="157" t="s">
        <v>1309</v>
      </c>
      <c r="E10" s="157" t="s">
        <v>1310</v>
      </c>
      <c r="F10" s="157" t="s">
        <v>1311</v>
      </c>
      <c r="G10" s="157" t="s">
        <v>1312</v>
      </c>
      <c r="H10" s="157" t="s">
        <v>1142</v>
      </c>
      <c r="I10" s="158">
        <v>80101505</v>
      </c>
      <c r="J10" s="157" t="s">
        <v>1331</v>
      </c>
      <c r="K10" s="159">
        <v>42021</v>
      </c>
      <c r="L10" s="34">
        <v>11</v>
      </c>
      <c r="M10" s="157" t="s">
        <v>67</v>
      </c>
      <c r="N10" s="157" t="s">
        <v>30</v>
      </c>
      <c r="O10" s="160">
        <v>27985100</v>
      </c>
      <c r="P10" s="160">
        <f t="shared" si="0"/>
        <v>27985100</v>
      </c>
      <c r="Q10" s="157" t="s">
        <v>31</v>
      </c>
      <c r="R10" s="157" t="s">
        <v>31</v>
      </c>
      <c r="S10" s="157" t="s">
        <v>1314</v>
      </c>
      <c r="T10" s="161">
        <v>2544100</v>
      </c>
      <c r="U10" s="34" t="s">
        <v>411</v>
      </c>
      <c r="V10" s="161" t="s">
        <v>1332</v>
      </c>
      <c r="Y10" s="163"/>
    </row>
    <row r="11" spans="1:25" s="162" customFormat="1" ht="69.95" customHeight="1" x14ac:dyDescent="0.25">
      <c r="A11" s="137">
        <v>10</v>
      </c>
      <c r="B11" s="157" t="s">
        <v>1307</v>
      </c>
      <c r="C11" s="141" t="s">
        <v>1308</v>
      </c>
      <c r="D11" s="157" t="s">
        <v>1309</v>
      </c>
      <c r="E11" s="157" t="s">
        <v>1310</v>
      </c>
      <c r="F11" s="157" t="s">
        <v>1311</v>
      </c>
      <c r="G11" s="157" t="s">
        <v>1312</v>
      </c>
      <c r="H11" s="157" t="s">
        <v>1142</v>
      </c>
      <c r="I11" s="158">
        <v>80101505</v>
      </c>
      <c r="J11" s="157" t="s">
        <v>1331</v>
      </c>
      <c r="K11" s="159">
        <v>42021</v>
      </c>
      <c r="L11" s="34">
        <v>11</v>
      </c>
      <c r="M11" s="157" t="s">
        <v>67</v>
      </c>
      <c r="N11" s="157" t="s">
        <v>30</v>
      </c>
      <c r="O11" s="160">
        <v>27985100</v>
      </c>
      <c r="P11" s="160">
        <f t="shared" si="0"/>
        <v>27985100</v>
      </c>
      <c r="Q11" s="157" t="s">
        <v>31</v>
      </c>
      <c r="R11" s="157" t="s">
        <v>31</v>
      </c>
      <c r="S11" s="157" t="s">
        <v>1314</v>
      </c>
      <c r="T11" s="161">
        <v>2544100</v>
      </c>
      <c r="U11" s="34" t="s">
        <v>411</v>
      </c>
      <c r="V11" s="161" t="s">
        <v>1333</v>
      </c>
      <c r="Y11" s="163"/>
    </row>
    <row r="12" spans="1:25" s="162" customFormat="1" ht="69.95" customHeight="1" x14ac:dyDescent="0.25">
      <c r="A12" s="137">
        <v>11</v>
      </c>
      <c r="B12" s="157" t="s">
        <v>1307</v>
      </c>
      <c r="C12" s="141" t="s">
        <v>1308</v>
      </c>
      <c r="D12" s="157" t="s">
        <v>1309</v>
      </c>
      <c r="E12" s="157" t="s">
        <v>1310</v>
      </c>
      <c r="F12" s="157" t="s">
        <v>1311</v>
      </c>
      <c r="G12" s="157" t="s">
        <v>1312</v>
      </c>
      <c r="H12" s="157" t="s">
        <v>1142</v>
      </c>
      <c r="I12" s="158">
        <v>80111501</v>
      </c>
      <c r="J12" s="157" t="s">
        <v>614</v>
      </c>
      <c r="K12" s="159">
        <v>42021</v>
      </c>
      <c r="L12" s="34">
        <v>0</v>
      </c>
      <c r="M12" s="157" t="s">
        <v>67</v>
      </c>
      <c r="N12" s="157" t="s">
        <v>30</v>
      </c>
      <c r="O12" s="160">
        <v>0</v>
      </c>
      <c r="P12" s="160">
        <f t="shared" si="0"/>
        <v>0</v>
      </c>
      <c r="Q12" s="157" t="s">
        <v>31</v>
      </c>
      <c r="R12" s="157" t="s">
        <v>31</v>
      </c>
      <c r="S12" s="157" t="s">
        <v>1314</v>
      </c>
      <c r="T12" s="161">
        <v>0</v>
      </c>
      <c r="U12" s="34" t="s">
        <v>186</v>
      </c>
      <c r="V12" s="161">
        <v>0</v>
      </c>
      <c r="Y12" s="163"/>
    </row>
    <row r="13" spans="1:25" s="162" customFormat="1" ht="69.95" customHeight="1" x14ac:dyDescent="0.25">
      <c r="A13" s="137">
        <v>18</v>
      </c>
      <c r="B13" s="157" t="s">
        <v>1307</v>
      </c>
      <c r="C13" s="141" t="s">
        <v>1308</v>
      </c>
      <c r="D13" s="157" t="s">
        <v>1309</v>
      </c>
      <c r="E13" s="157" t="s">
        <v>1310</v>
      </c>
      <c r="F13" s="157" t="s">
        <v>1311</v>
      </c>
      <c r="G13" s="157" t="s">
        <v>1312</v>
      </c>
      <c r="H13" s="157" t="s">
        <v>1142</v>
      </c>
      <c r="I13" s="158">
        <v>80111501</v>
      </c>
      <c r="J13" s="157" t="s">
        <v>614</v>
      </c>
      <c r="K13" s="159">
        <v>42021</v>
      </c>
      <c r="L13" s="34">
        <v>1</v>
      </c>
      <c r="M13" s="157" t="s">
        <v>67</v>
      </c>
      <c r="N13" s="157" t="s">
        <v>30</v>
      </c>
      <c r="O13" s="160">
        <v>0</v>
      </c>
      <c r="P13" s="160">
        <f t="shared" si="0"/>
        <v>0</v>
      </c>
      <c r="Q13" s="157" t="s">
        <v>31</v>
      </c>
      <c r="R13" s="157" t="s">
        <v>31</v>
      </c>
      <c r="S13" s="157" t="s">
        <v>1314</v>
      </c>
      <c r="T13" s="161">
        <v>0</v>
      </c>
      <c r="U13" s="34" t="s">
        <v>411</v>
      </c>
      <c r="V13" s="161">
        <v>0</v>
      </c>
      <c r="Y13" s="163"/>
    </row>
    <row r="14" spans="1:25" s="162" customFormat="1" ht="69.95" customHeight="1" x14ac:dyDescent="0.25">
      <c r="A14" s="137">
        <v>13</v>
      </c>
      <c r="B14" s="157" t="s">
        <v>1307</v>
      </c>
      <c r="C14" s="141" t="s">
        <v>1308</v>
      </c>
      <c r="D14" s="157" t="s">
        <v>1309</v>
      </c>
      <c r="E14" s="157" t="s">
        <v>1310</v>
      </c>
      <c r="F14" s="157" t="s">
        <v>1311</v>
      </c>
      <c r="G14" s="157" t="s">
        <v>1312</v>
      </c>
      <c r="H14" s="157" t="s">
        <v>1142</v>
      </c>
      <c r="I14" s="158">
        <v>80111501</v>
      </c>
      <c r="J14" s="157" t="s">
        <v>1334</v>
      </c>
      <c r="K14" s="159">
        <v>42021</v>
      </c>
      <c r="L14" s="34">
        <v>9</v>
      </c>
      <c r="M14" s="157" t="s">
        <v>67</v>
      </c>
      <c r="N14" s="157" t="s">
        <v>30</v>
      </c>
      <c r="O14" s="160">
        <v>63036000</v>
      </c>
      <c r="P14" s="160">
        <f t="shared" si="0"/>
        <v>63036000</v>
      </c>
      <c r="Q14" s="157" t="s">
        <v>31</v>
      </c>
      <c r="R14" s="157" t="s">
        <v>31</v>
      </c>
      <c r="S14" s="157" t="s">
        <v>1314</v>
      </c>
      <c r="T14" s="161">
        <v>7004000</v>
      </c>
      <c r="U14" s="34" t="s">
        <v>411</v>
      </c>
      <c r="V14" s="161" t="s">
        <v>1335</v>
      </c>
      <c r="Y14" s="163"/>
    </row>
    <row r="15" spans="1:25" s="162" customFormat="1" ht="69.95" customHeight="1" x14ac:dyDescent="0.25">
      <c r="A15" s="137">
        <v>14</v>
      </c>
      <c r="B15" s="157" t="s">
        <v>1307</v>
      </c>
      <c r="C15" s="141" t="s">
        <v>1308</v>
      </c>
      <c r="D15" s="157" t="s">
        <v>1309</v>
      </c>
      <c r="E15" s="157" t="s">
        <v>1310</v>
      </c>
      <c r="F15" s="157" t="s">
        <v>1311</v>
      </c>
      <c r="G15" s="157" t="s">
        <v>1312</v>
      </c>
      <c r="H15" s="157" t="s">
        <v>1142</v>
      </c>
      <c r="I15" s="158">
        <v>80111501</v>
      </c>
      <c r="J15" s="157" t="s">
        <v>1336</v>
      </c>
      <c r="K15" s="159">
        <v>42021</v>
      </c>
      <c r="L15" s="34">
        <v>11</v>
      </c>
      <c r="M15" s="157" t="s">
        <v>67</v>
      </c>
      <c r="N15" s="157" t="s">
        <v>30</v>
      </c>
      <c r="O15" s="160">
        <v>43960400</v>
      </c>
      <c r="P15" s="160">
        <f t="shared" si="0"/>
        <v>43960400</v>
      </c>
      <c r="Q15" s="157" t="s">
        <v>31</v>
      </c>
      <c r="R15" s="157" t="s">
        <v>31</v>
      </c>
      <c r="S15" s="157" t="s">
        <v>1314</v>
      </c>
      <c r="T15" s="161">
        <v>3996400</v>
      </c>
      <c r="U15" s="34" t="s">
        <v>411</v>
      </c>
      <c r="V15" s="161" t="s">
        <v>1337</v>
      </c>
      <c r="Y15" s="163"/>
    </row>
    <row r="16" spans="1:25" s="162" customFormat="1" ht="69.95" customHeight="1" x14ac:dyDescent="0.25">
      <c r="A16" s="137">
        <v>15</v>
      </c>
      <c r="B16" s="157" t="s">
        <v>1307</v>
      </c>
      <c r="C16" s="141" t="s">
        <v>1308</v>
      </c>
      <c r="D16" s="157" t="s">
        <v>1309</v>
      </c>
      <c r="E16" s="157" t="s">
        <v>1310</v>
      </c>
      <c r="F16" s="157" t="s">
        <v>1311</v>
      </c>
      <c r="G16" s="157" t="s">
        <v>1312</v>
      </c>
      <c r="H16" s="157" t="s">
        <v>1142</v>
      </c>
      <c r="I16" s="158">
        <v>80111501</v>
      </c>
      <c r="J16" s="157" t="s">
        <v>1338</v>
      </c>
      <c r="K16" s="159">
        <v>42021</v>
      </c>
      <c r="L16" s="34">
        <v>11</v>
      </c>
      <c r="M16" s="157" t="s">
        <v>67</v>
      </c>
      <c r="N16" s="157" t="s">
        <v>30</v>
      </c>
      <c r="O16" s="160">
        <v>22206800</v>
      </c>
      <c r="P16" s="160">
        <f t="shared" si="0"/>
        <v>22206800</v>
      </c>
      <c r="Q16" s="157" t="s">
        <v>31</v>
      </c>
      <c r="R16" s="157" t="s">
        <v>31</v>
      </c>
      <c r="S16" s="157" t="s">
        <v>1314</v>
      </c>
      <c r="T16" s="161">
        <v>2018800</v>
      </c>
      <c r="U16" s="34" t="s">
        <v>411</v>
      </c>
      <c r="V16" s="161" t="s">
        <v>1339</v>
      </c>
      <c r="Y16" s="163"/>
    </row>
    <row r="17" spans="1:25" s="162" customFormat="1" ht="69.95" customHeight="1" x14ac:dyDescent="0.25">
      <c r="A17" s="137">
        <v>16</v>
      </c>
      <c r="B17" s="157" t="s">
        <v>1307</v>
      </c>
      <c r="C17" s="141" t="s">
        <v>1308</v>
      </c>
      <c r="D17" s="157" t="s">
        <v>1309</v>
      </c>
      <c r="E17" s="157" t="s">
        <v>1310</v>
      </c>
      <c r="F17" s="157" t="s">
        <v>1311</v>
      </c>
      <c r="G17" s="157" t="s">
        <v>1312</v>
      </c>
      <c r="H17" s="157" t="s">
        <v>1142</v>
      </c>
      <c r="I17" s="158">
        <v>80111501</v>
      </c>
      <c r="J17" s="157" t="s">
        <v>1338</v>
      </c>
      <c r="K17" s="159">
        <v>42021</v>
      </c>
      <c r="L17" s="34">
        <v>11</v>
      </c>
      <c r="M17" s="157" t="s">
        <v>67</v>
      </c>
      <c r="N17" s="157" t="s">
        <v>30</v>
      </c>
      <c r="O17" s="160">
        <v>22206800</v>
      </c>
      <c r="P17" s="160">
        <f t="shared" si="0"/>
        <v>22206800</v>
      </c>
      <c r="Q17" s="157" t="s">
        <v>31</v>
      </c>
      <c r="R17" s="157" t="s">
        <v>31</v>
      </c>
      <c r="S17" s="157" t="s">
        <v>1314</v>
      </c>
      <c r="T17" s="161">
        <v>2018800</v>
      </c>
      <c r="U17" s="34" t="s">
        <v>411</v>
      </c>
      <c r="V17" s="161" t="s">
        <v>1340</v>
      </c>
      <c r="Y17" s="163"/>
    </row>
    <row r="18" spans="1:25" s="162" customFormat="1" ht="69.95" customHeight="1" x14ac:dyDescent="0.25">
      <c r="A18" s="137">
        <v>17</v>
      </c>
      <c r="B18" s="157" t="s">
        <v>1307</v>
      </c>
      <c r="C18" s="141" t="s">
        <v>1308</v>
      </c>
      <c r="D18" s="157" t="s">
        <v>1309</v>
      </c>
      <c r="E18" s="157" t="s">
        <v>1310</v>
      </c>
      <c r="F18" s="157" t="s">
        <v>1311</v>
      </c>
      <c r="G18" s="157" t="s">
        <v>1312</v>
      </c>
      <c r="H18" s="157" t="s">
        <v>1142</v>
      </c>
      <c r="I18" s="158">
        <v>80111501</v>
      </c>
      <c r="J18" s="157" t="s">
        <v>1341</v>
      </c>
      <c r="K18" s="159">
        <v>42021</v>
      </c>
      <c r="L18" s="34">
        <v>11</v>
      </c>
      <c r="M18" s="157" t="s">
        <v>67</v>
      </c>
      <c r="N18" s="157" t="s">
        <v>30</v>
      </c>
      <c r="O18" s="160">
        <v>17448200</v>
      </c>
      <c r="P18" s="160">
        <f t="shared" si="0"/>
        <v>17448200</v>
      </c>
      <c r="Q18" s="157" t="s">
        <v>31</v>
      </c>
      <c r="R18" s="157" t="s">
        <v>31</v>
      </c>
      <c r="S18" s="157" t="s">
        <v>1314</v>
      </c>
      <c r="T18" s="161">
        <v>1586200</v>
      </c>
      <c r="U18" s="34" t="s">
        <v>411</v>
      </c>
      <c r="V18" s="161" t="s">
        <v>1342</v>
      </c>
      <c r="Y18" s="163"/>
    </row>
    <row r="19" spans="1:25" s="162" customFormat="1" ht="69.95" customHeight="1" x14ac:dyDescent="0.25">
      <c r="A19" s="137">
        <v>12</v>
      </c>
      <c r="B19" s="157" t="s">
        <v>1307</v>
      </c>
      <c r="C19" s="141" t="s">
        <v>1308</v>
      </c>
      <c r="D19" s="157" t="s">
        <v>1309</v>
      </c>
      <c r="E19" s="157" t="s">
        <v>1310</v>
      </c>
      <c r="F19" s="157" t="s">
        <v>1311</v>
      </c>
      <c r="G19" s="157" t="s">
        <v>1312</v>
      </c>
      <c r="H19" s="157" t="s">
        <v>1142</v>
      </c>
      <c r="I19" s="158">
        <v>80111501</v>
      </c>
      <c r="J19" s="157" t="s">
        <v>614</v>
      </c>
      <c r="K19" s="159">
        <v>42021</v>
      </c>
      <c r="L19" s="34">
        <v>0</v>
      </c>
      <c r="M19" s="157" t="s">
        <v>67</v>
      </c>
      <c r="N19" s="157" t="s">
        <v>30</v>
      </c>
      <c r="O19" s="160">
        <v>0</v>
      </c>
      <c r="P19" s="160">
        <f t="shared" si="0"/>
        <v>0</v>
      </c>
      <c r="Q19" s="157" t="s">
        <v>31</v>
      </c>
      <c r="R19" s="157" t="s">
        <v>31</v>
      </c>
      <c r="S19" s="157" t="s">
        <v>1314</v>
      </c>
      <c r="T19" s="161">
        <v>0</v>
      </c>
      <c r="U19" s="34" t="s">
        <v>186</v>
      </c>
      <c r="V19" s="161">
        <v>0</v>
      </c>
      <c r="Y19" s="163"/>
    </row>
    <row r="20" spans="1:25" s="162" customFormat="1" ht="69.95" customHeight="1" x14ac:dyDescent="0.25">
      <c r="A20" s="137">
        <v>19</v>
      </c>
      <c r="B20" s="157" t="s">
        <v>1307</v>
      </c>
      <c r="C20" s="141" t="s">
        <v>1308</v>
      </c>
      <c r="D20" s="157" t="s">
        <v>1309</v>
      </c>
      <c r="E20" s="157" t="s">
        <v>1310</v>
      </c>
      <c r="F20" s="157" t="s">
        <v>1311</v>
      </c>
      <c r="G20" s="157" t="s">
        <v>1312</v>
      </c>
      <c r="H20" s="157" t="s">
        <v>1142</v>
      </c>
      <c r="I20" s="158">
        <v>80111501</v>
      </c>
      <c r="J20" s="157" t="s">
        <v>1343</v>
      </c>
      <c r="K20" s="159">
        <v>42021</v>
      </c>
      <c r="L20" s="34">
        <v>1</v>
      </c>
      <c r="M20" s="157" t="s">
        <v>67</v>
      </c>
      <c r="N20" s="157" t="s">
        <v>30</v>
      </c>
      <c r="O20" s="160">
        <v>2544100</v>
      </c>
      <c r="P20" s="160">
        <f t="shared" si="0"/>
        <v>2544100</v>
      </c>
      <c r="Q20" s="157" t="s">
        <v>31</v>
      </c>
      <c r="R20" s="157" t="s">
        <v>31</v>
      </c>
      <c r="S20" s="157" t="s">
        <v>1314</v>
      </c>
      <c r="T20" s="161">
        <v>2544100</v>
      </c>
      <c r="U20" s="34" t="s">
        <v>411</v>
      </c>
      <c r="V20" s="161" t="s">
        <v>1332</v>
      </c>
      <c r="Y20" s="163"/>
    </row>
    <row r="21" spans="1:25" s="162" customFormat="1" ht="69.95" customHeight="1" x14ac:dyDescent="0.25">
      <c r="A21" s="137">
        <v>20</v>
      </c>
      <c r="B21" s="157" t="s">
        <v>1307</v>
      </c>
      <c r="C21" s="141" t="s">
        <v>1308</v>
      </c>
      <c r="D21" s="157" t="s">
        <v>1309</v>
      </c>
      <c r="E21" s="157" t="s">
        <v>1310</v>
      </c>
      <c r="F21" s="157" t="s">
        <v>1311</v>
      </c>
      <c r="G21" s="157" t="s">
        <v>1312</v>
      </c>
      <c r="H21" s="157" t="s">
        <v>1142</v>
      </c>
      <c r="I21" s="158">
        <v>80101505</v>
      </c>
      <c r="J21" s="157" t="s">
        <v>614</v>
      </c>
      <c r="K21" s="159">
        <v>42021</v>
      </c>
      <c r="L21" s="34" t="e">
        <v>#N/A</v>
      </c>
      <c r="M21" s="157" t="s">
        <v>67</v>
      </c>
      <c r="N21" s="157" t="s">
        <v>30</v>
      </c>
      <c r="O21" s="160">
        <v>0</v>
      </c>
      <c r="P21" s="160">
        <f t="shared" si="0"/>
        <v>0</v>
      </c>
      <c r="Q21" s="157" t="s">
        <v>31</v>
      </c>
      <c r="R21" s="157" t="s">
        <v>31</v>
      </c>
      <c r="S21" s="157" t="s">
        <v>1314</v>
      </c>
      <c r="T21" s="161">
        <v>0</v>
      </c>
      <c r="U21" s="34" t="s">
        <v>421</v>
      </c>
      <c r="V21" s="161" t="s">
        <v>421</v>
      </c>
      <c r="Y21" s="163"/>
    </row>
    <row r="22" spans="1:25" s="162" customFormat="1" ht="69.95" customHeight="1" x14ac:dyDescent="0.25">
      <c r="A22" s="137">
        <v>21</v>
      </c>
      <c r="B22" s="157" t="s">
        <v>1307</v>
      </c>
      <c r="C22" s="141" t="s">
        <v>1308</v>
      </c>
      <c r="D22" s="157" t="s">
        <v>1309</v>
      </c>
      <c r="E22" s="157" t="s">
        <v>1310</v>
      </c>
      <c r="F22" s="157" t="s">
        <v>1321</v>
      </c>
      <c r="G22" s="157" t="s">
        <v>1322</v>
      </c>
      <c r="H22" s="157" t="s">
        <v>1323</v>
      </c>
      <c r="I22" s="158">
        <v>80101505</v>
      </c>
      <c r="J22" s="157" t="s">
        <v>1344</v>
      </c>
      <c r="K22" s="159">
        <v>42021</v>
      </c>
      <c r="L22" s="34">
        <v>1</v>
      </c>
      <c r="M22" s="157" t="s">
        <v>74</v>
      </c>
      <c r="N22" s="157" t="s">
        <v>30</v>
      </c>
      <c r="O22" s="160">
        <v>10000000</v>
      </c>
      <c r="P22" s="160">
        <f t="shared" si="0"/>
        <v>10000000</v>
      </c>
      <c r="Q22" s="157" t="s">
        <v>31</v>
      </c>
      <c r="R22" s="157" t="s">
        <v>31</v>
      </c>
      <c r="S22" s="157" t="s">
        <v>1314</v>
      </c>
      <c r="T22" s="161">
        <v>10000000</v>
      </c>
      <c r="U22" s="34" t="s">
        <v>411</v>
      </c>
      <c r="V22" s="161" t="s">
        <v>1345</v>
      </c>
      <c r="Y22" s="163"/>
    </row>
    <row r="23" spans="1:25" s="164" customFormat="1" ht="69.95" customHeight="1" x14ac:dyDescent="0.25">
      <c r="A23" s="34">
        <v>22</v>
      </c>
      <c r="B23" s="157" t="s">
        <v>1346</v>
      </c>
      <c r="C23" s="34" t="s">
        <v>1308</v>
      </c>
      <c r="D23" s="34" t="s">
        <v>1347</v>
      </c>
      <c r="E23" s="34" t="s">
        <v>1348</v>
      </c>
      <c r="F23" s="34" t="s">
        <v>1321</v>
      </c>
      <c r="G23" s="34" t="s">
        <v>1322</v>
      </c>
      <c r="H23" s="34" t="s">
        <v>1323</v>
      </c>
      <c r="I23" s="34">
        <v>80111501</v>
      </c>
      <c r="J23" s="34" t="s">
        <v>1349</v>
      </c>
      <c r="K23" s="48">
        <v>42021</v>
      </c>
      <c r="L23" s="34">
        <v>1</v>
      </c>
      <c r="M23" s="34" t="s">
        <v>74</v>
      </c>
      <c r="N23" s="34" t="s">
        <v>30</v>
      </c>
      <c r="O23" s="49">
        <v>29526478</v>
      </c>
      <c r="P23" s="160">
        <f t="shared" si="0"/>
        <v>29526478</v>
      </c>
      <c r="Q23" s="34" t="s">
        <v>31</v>
      </c>
      <c r="R23" s="34" t="s">
        <v>31</v>
      </c>
      <c r="S23" s="34" t="s">
        <v>1314</v>
      </c>
      <c r="T23" s="161">
        <v>29526478</v>
      </c>
      <c r="U23" s="34" t="s">
        <v>411</v>
      </c>
      <c r="V23" s="161" t="s">
        <v>1350</v>
      </c>
      <c r="W23" s="162"/>
      <c r="X23" s="162"/>
      <c r="Y23" s="163"/>
    </row>
    <row r="24" spans="1:25" s="167" customFormat="1" ht="69.95" customHeight="1" x14ac:dyDescent="0.25">
      <c r="A24" s="165">
        <v>23</v>
      </c>
      <c r="B24" s="157" t="s">
        <v>1307</v>
      </c>
      <c r="C24" s="141" t="s">
        <v>1308</v>
      </c>
      <c r="D24" s="157" t="s">
        <v>1309</v>
      </c>
      <c r="E24" s="157" t="s">
        <v>1310</v>
      </c>
      <c r="F24" s="157" t="s">
        <v>1311</v>
      </c>
      <c r="G24" s="157" t="s">
        <v>1312</v>
      </c>
      <c r="H24" s="157" t="s">
        <v>1142</v>
      </c>
      <c r="I24" s="158">
        <v>80111501</v>
      </c>
      <c r="J24" s="157" t="s">
        <v>1351</v>
      </c>
      <c r="K24" s="159">
        <v>42021</v>
      </c>
      <c r="L24" s="157">
        <v>1</v>
      </c>
      <c r="M24" s="157" t="s">
        <v>67</v>
      </c>
      <c r="N24" s="157" t="s">
        <v>30</v>
      </c>
      <c r="O24" s="160">
        <v>2544100</v>
      </c>
      <c r="P24" s="160">
        <f t="shared" si="0"/>
        <v>2544100</v>
      </c>
      <c r="Q24" s="157" t="s">
        <v>31</v>
      </c>
      <c r="R24" s="157" t="s">
        <v>31</v>
      </c>
      <c r="S24" s="157" t="s">
        <v>1314</v>
      </c>
      <c r="T24" s="166">
        <v>2544100</v>
      </c>
      <c r="U24" s="34" t="s">
        <v>411</v>
      </c>
      <c r="V24" s="161" t="s">
        <v>1333</v>
      </c>
      <c r="W24" s="162"/>
      <c r="X24" s="162"/>
      <c r="Y24" s="163"/>
    </row>
    <row r="25" spans="1:25" s="35" customFormat="1" ht="69.95" customHeight="1" x14ac:dyDescent="0.25">
      <c r="A25" s="137">
        <v>24</v>
      </c>
      <c r="B25" s="157" t="s">
        <v>1307</v>
      </c>
      <c r="C25" s="141" t="s">
        <v>1308</v>
      </c>
      <c r="D25" s="157" t="s">
        <v>1352</v>
      </c>
      <c r="E25" s="157" t="s">
        <v>1353</v>
      </c>
      <c r="F25" s="157" t="s">
        <v>1321</v>
      </c>
      <c r="G25" s="157" t="s">
        <v>1322</v>
      </c>
      <c r="H25" s="157" t="s">
        <v>1323</v>
      </c>
      <c r="I25" s="158">
        <v>80101505</v>
      </c>
      <c r="J25" s="157" t="s">
        <v>1354</v>
      </c>
      <c r="K25" s="159">
        <v>42021</v>
      </c>
      <c r="L25" s="34">
        <v>12</v>
      </c>
      <c r="M25" s="157" t="s">
        <v>67</v>
      </c>
      <c r="N25" s="157" t="s">
        <v>30</v>
      </c>
      <c r="O25" s="160">
        <v>108000000</v>
      </c>
      <c r="P25" s="160">
        <f t="shared" si="0"/>
        <v>108000000</v>
      </c>
      <c r="Q25" s="157" t="s">
        <v>31</v>
      </c>
      <c r="R25" s="157" t="s">
        <v>31</v>
      </c>
      <c r="S25" s="157" t="s">
        <v>1314</v>
      </c>
      <c r="T25" s="161">
        <v>9000000</v>
      </c>
      <c r="U25" s="34" t="s">
        <v>411</v>
      </c>
      <c r="V25" s="161" t="s">
        <v>1355</v>
      </c>
      <c r="W25" s="162"/>
      <c r="X25" s="162"/>
      <c r="Y25" s="163"/>
    </row>
    <row r="26" spans="1:25" s="35" customFormat="1" ht="69.95" customHeight="1" x14ac:dyDescent="0.25">
      <c r="A26" s="137">
        <v>25</v>
      </c>
      <c r="B26" s="157" t="s">
        <v>1307</v>
      </c>
      <c r="C26" s="141" t="s">
        <v>1308</v>
      </c>
      <c r="D26" s="157" t="s">
        <v>1352</v>
      </c>
      <c r="E26" s="157" t="s">
        <v>1353</v>
      </c>
      <c r="F26" s="157" t="s">
        <v>1311</v>
      </c>
      <c r="G26" s="157" t="s">
        <v>1312</v>
      </c>
      <c r="H26" s="157" t="s">
        <v>1142</v>
      </c>
      <c r="I26" s="158">
        <v>80101505</v>
      </c>
      <c r="J26" s="157" t="s">
        <v>1356</v>
      </c>
      <c r="K26" s="159">
        <v>42021</v>
      </c>
      <c r="L26" s="34">
        <v>9</v>
      </c>
      <c r="M26" s="157" t="s">
        <v>67</v>
      </c>
      <c r="N26" s="157" t="s">
        <v>30</v>
      </c>
      <c r="O26" s="160">
        <v>11680200</v>
      </c>
      <c r="P26" s="160">
        <f t="shared" si="0"/>
        <v>11680200</v>
      </c>
      <c r="Q26" s="157" t="s">
        <v>31</v>
      </c>
      <c r="R26" s="157" t="s">
        <v>31</v>
      </c>
      <c r="S26" s="157" t="s">
        <v>1314</v>
      </c>
      <c r="T26" s="161">
        <v>1297800</v>
      </c>
      <c r="U26" s="34" t="s">
        <v>411</v>
      </c>
      <c r="V26" s="161" t="s">
        <v>1357</v>
      </c>
      <c r="W26" s="162"/>
      <c r="X26" s="162"/>
      <c r="Y26" s="163"/>
    </row>
    <row r="27" spans="1:25" s="35" customFormat="1" ht="69.95" customHeight="1" x14ac:dyDescent="0.25">
      <c r="A27" s="137">
        <v>26</v>
      </c>
      <c r="B27" s="157" t="s">
        <v>1307</v>
      </c>
      <c r="C27" s="141" t="s">
        <v>1308</v>
      </c>
      <c r="D27" s="157" t="s">
        <v>1352</v>
      </c>
      <c r="E27" s="157" t="s">
        <v>1353</v>
      </c>
      <c r="F27" s="157" t="s">
        <v>1311</v>
      </c>
      <c r="G27" s="157" t="s">
        <v>1312</v>
      </c>
      <c r="H27" s="157" t="s">
        <v>1142</v>
      </c>
      <c r="I27" s="158">
        <v>80101505</v>
      </c>
      <c r="J27" s="157" t="s">
        <v>1358</v>
      </c>
      <c r="K27" s="159">
        <v>42021</v>
      </c>
      <c r="L27" s="34">
        <v>9</v>
      </c>
      <c r="M27" s="157" t="s">
        <v>67</v>
      </c>
      <c r="N27" s="157" t="s">
        <v>30</v>
      </c>
      <c r="O27" s="160">
        <v>14275800</v>
      </c>
      <c r="P27" s="160">
        <f t="shared" si="0"/>
        <v>14275800</v>
      </c>
      <c r="Q27" s="157" t="s">
        <v>31</v>
      </c>
      <c r="R27" s="157" t="s">
        <v>31</v>
      </c>
      <c r="S27" s="157" t="s">
        <v>1314</v>
      </c>
      <c r="T27" s="161">
        <v>1586200</v>
      </c>
      <c r="U27" s="34" t="s">
        <v>411</v>
      </c>
      <c r="V27" s="161" t="s">
        <v>1359</v>
      </c>
      <c r="W27" s="162"/>
      <c r="X27" s="162"/>
      <c r="Y27" s="163"/>
    </row>
    <row r="28" spans="1:25" s="35" customFormat="1" ht="69.95" customHeight="1" x14ac:dyDescent="0.25">
      <c r="A28" s="137">
        <v>27</v>
      </c>
      <c r="B28" s="157" t="s">
        <v>1307</v>
      </c>
      <c r="C28" s="141" t="s">
        <v>1308</v>
      </c>
      <c r="D28" s="157" t="s">
        <v>1352</v>
      </c>
      <c r="E28" s="157" t="s">
        <v>1353</v>
      </c>
      <c r="F28" s="157" t="s">
        <v>1311</v>
      </c>
      <c r="G28" s="157" t="s">
        <v>1312</v>
      </c>
      <c r="H28" s="157" t="s">
        <v>1142</v>
      </c>
      <c r="I28" s="158">
        <v>80101505</v>
      </c>
      <c r="J28" s="157" t="s">
        <v>1360</v>
      </c>
      <c r="K28" s="159">
        <v>42021</v>
      </c>
      <c r="L28" s="34">
        <v>9</v>
      </c>
      <c r="M28" s="157" t="s">
        <v>67</v>
      </c>
      <c r="N28" s="157" t="s">
        <v>30</v>
      </c>
      <c r="O28" s="160">
        <v>15388200</v>
      </c>
      <c r="P28" s="160">
        <f t="shared" si="0"/>
        <v>15388200</v>
      </c>
      <c r="Q28" s="157" t="s">
        <v>31</v>
      </c>
      <c r="R28" s="157" t="s">
        <v>31</v>
      </c>
      <c r="S28" s="157" t="s">
        <v>1314</v>
      </c>
      <c r="T28" s="161">
        <v>1709800</v>
      </c>
      <c r="U28" s="34" t="s">
        <v>411</v>
      </c>
      <c r="V28" s="161" t="s">
        <v>1361</v>
      </c>
      <c r="W28" s="162"/>
      <c r="X28" s="162"/>
      <c r="Y28" s="163"/>
    </row>
    <row r="29" spans="1:25" s="35" customFormat="1" ht="69.95" customHeight="1" x14ac:dyDescent="0.25">
      <c r="A29" s="137">
        <v>28</v>
      </c>
      <c r="B29" s="157" t="s">
        <v>1307</v>
      </c>
      <c r="C29" s="141" t="s">
        <v>1308</v>
      </c>
      <c r="D29" s="157" t="s">
        <v>1352</v>
      </c>
      <c r="E29" s="157" t="s">
        <v>1353</v>
      </c>
      <c r="F29" s="157" t="s">
        <v>1311</v>
      </c>
      <c r="G29" s="157" t="s">
        <v>1312</v>
      </c>
      <c r="H29" s="157" t="s">
        <v>1142</v>
      </c>
      <c r="I29" s="158">
        <v>80101505</v>
      </c>
      <c r="J29" s="157" t="s">
        <v>1362</v>
      </c>
      <c r="K29" s="159">
        <v>42021</v>
      </c>
      <c r="L29" s="34">
        <v>9</v>
      </c>
      <c r="M29" s="157" t="s">
        <v>67</v>
      </c>
      <c r="N29" s="157" t="s">
        <v>30</v>
      </c>
      <c r="O29" s="160">
        <v>18169200</v>
      </c>
      <c r="P29" s="160">
        <f t="shared" si="0"/>
        <v>18169200</v>
      </c>
      <c r="Q29" s="157" t="s">
        <v>31</v>
      </c>
      <c r="R29" s="157" t="s">
        <v>31</v>
      </c>
      <c r="S29" s="157" t="s">
        <v>1314</v>
      </c>
      <c r="T29" s="161">
        <v>2018800</v>
      </c>
      <c r="U29" s="34" t="s">
        <v>411</v>
      </c>
      <c r="V29" s="161" t="s">
        <v>1363</v>
      </c>
      <c r="W29" s="162"/>
      <c r="X29" s="162"/>
      <c r="Y29" s="163"/>
    </row>
    <row r="30" spans="1:25" s="35" customFormat="1" ht="69.95" customHeight="1" x14ac:dyDescent="0.25">
      <c r="A30" s="137">
        <v>29</v>
      </c>
      <c r="B30" s="157" t="s">
        <v>1307</v>
      </c>
      <c r="C30" s="141" t="s">
        <v>1308</v>
      </c>
      <c r="D30" s="157" t="s">
        <v>1352</v>
      </c>
      <c r="E30" s="157" t="s">
        <v>1353</v>
      </c>
      <c r="F30" s="157" t="s">
        <v>1311</v>
      </c>
      <c r="G30" s="157" t="s">
        <v>1312</v>
      </c>
      <c r="H30" s="157" t="s">
        <v>1142</v>
      </c>
      <c r="I30" s="158">
        <v>80101505</v>
      </c>
      <c r="J30" s="157" t="s">
        <v>1364</v>
      </c>
      <c r="K30" s="159">
        <v>42021</v>
      </c>
      <c r="L30" s="34">
        <v>5</v>
      </c>
      <c r="M30" s="157" t="s">
        <v>67</v>
      </c>
      <c r="N30" s="157" t="s">
        <v>30</v>
      </c>
      <c r="O30" s="160">
        <v>41200000</v>
      </c>
      <c r="P30" s="160">
        <f t="shared" si="0"/>
        <v>41200000</v>
      </c>
      <c r="Q30" s="157" t="s">
        <v>31</v>
      </c>
      <c r="R30" s="157" t="s">
        <v>31</v>
      </c>
      <c r="S30" s="157" t="s">
        <v>1314</v>
      </c>
      <c r="T30" s="161">
        <v>8240000</v>
      </c>
      <c r="U30" s="34" t="s">
        <v>411</v>
      </c>
      <c r="V30" s="161" t="s">
        <v>1365</v>
      </c>
      <c r="W30" s="162"/>
      <c r="X30" s="162"/>
      <c r="Y30" s="163"/>
    </row>
    <row r="31" spans="1:25" s="35" customFormat="1" ht="69.95" customHeight="1" x14ac:dyDescent="0.25">
      <c r="A31" s="137">
        <v>30</v>
      </c>
      <c r="B31" s="157" t="s">
        <v>1307</v>
      </c>
      <c r="C31" s="141" t="s">
        <v>1308</v>
      </c>
      <c r="D31" s="157" t="s">
        <v>1352</v>
      </c>
      <c r="E31" s="157" t="s">
        <v>1353</v>
      </c>
      <c r="F31" s="157" t="s">
        <v>1311</v>
      </c>
      <c r="G31" s="157" t="s">
        <v>1312</v>
      </c>
      <c r="H31" s="157" t="s">
        <v>1142</v>
      </c>
      <c r="I31" s="158">
        <v>80101505</v>
      </c>
      <c r="J31" s="157" t="s">
        <v>1366</v>
      </c>
      <c r="K31" s="159">
        <v>42021</v>
      </c>
      <c r="L31" s="34">
        <v>9</v>
      </c>
      <c r="M31" s="157" t="s">
        <v>67</v>
      </c>
      <c r="N31" s="157" t="s">
        <v>30</v>
      </c>
      <c r="O31" s="160">
        <v>11680200</v>
      </c>
      <c r="P31" s="160">
        <f t="shared" si="0"/>
        <v>11680200</v>
      </c>
      <c r="Q31" s="157" t="s">
        <v>31</v>
      </c>
      <c r="R31" s="157" t="s">
        <v>31</v>
      </c>
      <c r="S31" s="157" t="s">
        <v>1314</v>
      </c>
      <c r="T31" s="161">
        <v>1297800</v>
      </c>
      <c r="U31" s="34" t="s">
        <v>411</v>
      </c>
      <c r="V31" s="161" t="s">
        <v>1367</v>
      </c>
      <c r="W31" s="162"/>
      <c r="X31" s="162"/>
      <c r="Y31" s="163"/>
    </row>
    <row r="32" spans="1:25" s="35" customFormat="1" ht="69.95" customHeight="1" x14ac:dyDescent="0.25">
      <c r="A32" s="137">
        <v>31</v>
      </c>
      <c r="B32" s="157" t="s">
        <v>1307</v>
      </c>
      <c r="C32" s="141" t="s">
        <v>1308</v>
      </c>
      <c r="D32" s="157" t="s">
        <v>1352</v>
      </c>
      <c r="E32" s="157" t="s">
        <v>1353</v>
      </c>
      <c r="F32" s="157" t="s">
        <v>1311</v>
      </c>
      <c r="G32" s="157" t="s">
        <v>1312</v>
      </c>
      <c r="H32" s="157" t="s">
        <v>1142</v>
      </c>
      <c r="I32" s="158">
        <v>80101505</v>
      </c>
      <c r="J32" s="157" t="s">
        <v>1368</v>
      </c>
      <c r="K32" s="159">
        <v>42021</v>
      </c>
      <c r="L32" s="34">
        <v>9</v>
      </c>
      <c r="M32" s="157" t="s">
        <v>67</v>
      </c>
      <c r="N32" s="157" t="s">
        <v>30</v>
      </c>
      <c r="O32" s="160">
        <v>11680200</v>
      </c>
      <c r="P32" s="160">
        <f t="shared" si="0"/>
        <v>11680200</v>
      </c>
      <c r="Q32" s="157" t="s">
        <v>31</v>
      </c>
      <c r="R32" s="157" t="s">
        <v>31</v>
      </c>
      <c r="S32" s="157" t="s">
        <v>1314</v>
      </c>
      <c r="T32" s="161">
        <v>1297800</v>
      </c>
      <c r="U32" s="34" t="s">
        <v>411</v>
      </c>
      <c r="V32" s="161" t="s">
        <v>1369</v>
      </c>
      <c r="W32" s="162"/>
      <c r="X32" s="162"/>
      <c r="Y32" s="163"/>
    </row>
    <row r="33" spans="1:25" s="35" customFormat="1" ht="69.95" customHeight="1" x14ac:dyDescent="0.25">
      <c r="A33" s="137">
        <v>32</v>
      </c>
      <c r="B33" s="157" t="s">
        <v>1307</v>
      </c>
      <c r="C33" s="141" t="s">
        <v>1308</v>
      </c>
      <c r="D33" s="157" t="s">
        <v>1352</v>
      </c>
      <c r="E33" s="157" t="s">
        <v>1353</v>
      </c>
      <c r="F33" s="157" t="s">
        <v>1311</v>
      </c>
      <c r="G33" s="157" t="s">
        <v>1312</v>
      </c>
      <c r="H33" s="157" t="s">
        <v>1142</v>
      </c>
      <c r="I33" s="158">
        <v>80101505</v>
      </c>
      <c r="J33" s="157" t="s">
        <v>1370</v>
      </c>
      <c r="K33" s="159">
        <v>42021</v>
      </c>
      <c r="L33" s="34">
        <v>9</v>
      </c>
      <c r="M33" s="157" t="s">
        <v>67</v>
      </c>
      <c r="N33" s="157" t="s">
        <v>30</v>
      </c>
      <c r="O33" s="160">
        <v>11680200</v>
      </c>
      <c r="P33" s="160">
        <f t="shared" si="0"/>
        <v>11680200</v>
      </c>
      <c r="Q33" s="157" t="s">
        <v>31</v>
      </c>
      <c r="R33" s="157" t="s">
        <v>31</v>
      </c>
      <c r="S33" s="157" t="s">
        <v>1314</v>
      </c>
      <c r="T33" s="161">
        <v>1297800</v>
      </c>
      <c r="U33" s="34" t="s">
        <v>411</v>
      </c>
      <c r="V33" s="161" t="s">
        <v>1371</v>
      </c>
      <c r="W33" s="162"/>
      <c r="X33" s="162"/>
      <c r="Y33" s="163"/>
    </row>
    <row r="34" spans="1:25" s="35" customFormat="1" ht="69.95" customHeight="1" x14ac:dyDescent="0.25">
      <c r="A34" s="137">
        <v>33</v>
      </c>
      <c r="B34" s="157" t="s">
        <v>1307</v>
      </c>
      <c r="C34" s="141" t="s">
        <v>1308</v>
      </c>
      <c r="D34" s="157" t="s">
        <v>1352</v>
      </c>
      <c r="E34" s="157" t="s">
        <v>1353</v>
      </c>
      <c r="F34" s="157" t="s">
        <v>1311</v>
      </c>
      <c r="G34" s="157" t="s">
        <v>1312</v>
      </c>
      <c r="H34" s="157" t="s">
        <v>1142</v>
      </c>
      <c r="I34" s="158">
        <v>80101505</v>
      </c>
      <c r="J34" s="157" t="s">
        <v>1372</v>
      </c>
      <c r="K34" s="159">
        <v>42021</v>
      </c>
      <c r="L34" s="34">
        <v>9</v>
      </c>
      <c r="M34" s="157" t="s">
        <v>67</v>
      </c>
      <c r="N34" s="157" t="s">
        <v>30</v>
      </c>
      <c r="O34" s="160">
        <v>11680200</v>
      </c>
      <c r="P34" s="160">
        <f t="shared" si="0"/>
        <v>11680200</v>
      </c>
      <c r="Q34" s="157" t="s">
        <v>31</v>
      </c>
      <c r="R34" s="157" t="s">
        <v>31</v>
      </c>
      <c r="S34" s="157" t="s">
        <v>1314</v>
      </c>
      <c r="T34" s="161">
        <v>1297800</v>
      </c>
      <c r="U34" s="34" t="s">
        <v>411</v>
      </c>
      <c r="V34" s="161" t="s">
        <v>1373</v>
      </c>
      <c r="W34" s="162"/>
      <c r="X34" s="162"/>
      <c r="Y34" s="163"/>
    </row>
    <row r="35" spans="1:25" s="35" customFormat="1" ht="69.95" customHeight="1" x14ac:dyDescent="0.25">
      <c r="A35" s="137">
        <v>34</v>
      </c>
      <c r="B35" s="157" t="s">
        <v>1307</v>
      </c>
      <c r="C35" s="141" t="s">
        <v>1308</v>
      </c>
      <c r="D35" s="157" t="s">
        <v>1352</v>
      </c>
      <c r="E35" s="157" t="s">
        <v>1353</v>
      </c>
      <c r="F35" s="157" t="s">
        <v>1311</v>
      </c>
      <c r="G35" s="157" t="s">
        <v>1312</v>
      </c>
      <c r="H35" s="157" t="s">
        <v>1142</v>
      </c>
      <c r="I35" s="158">
        <v>80101505</v>
      </c>
      <c r="J35" s="157" t="s">
        <v>1374</v>
      </c>
      <c r="K35" s="159">
        <v>42021</v>
      </c>
      <c r="L35" s="34">
        <v>9</v>
      </c>
      <c r="M35" s="157" t="s">
        <v>67</v>
      </c>
      <c r="N35" s="157" t="s">
        <v>30</v>
      </c>
      <c r="O35" s="160">
        <v>11680200</v>
      </c>
      <c r="P35" s="160">
        <f t="shared" si="0"/>
        <v>11680200</v>
      </c>
      <c r="Q35" s="157" t="s">
        <v>31</v>
      </c>
      <c r="R35" s="157" t="s">
        <v>31</v>
      </c>
      <c r="S35" s="157" t="s">
        <v>1314</v>
      </c>
      <c r="T35" s="161">
        <v>1297800</v>
      </c>
      <c r="U35" s="34" t="s">
        <v>411</v>
      </c>
      <c r="V35" s="161" t="s">
        <v>1375</v>
      </c>
      <c r="W35" s="162"/>
      <c r="X35" s="162"/>
      <c r="Y35" s="163"/>
    </row>
    <row r="36" spans="1:25" s="35" customFormat="1" ht="69.95" customHeight="1" x14ac:dyDescent="0.25">
      <c r="A36" s="137">
        <v>35</v>
      </c>
      <c r="B36" s="157" t="s">
        <v>1307</v>
      </c>
      <c r="C36" s="141" t="s">
        <v>1308</v>
      </c>
      <c r="D36" s="157" t="s">
        <v>1352</v>
      </c>
      <c r="E36" s="157" t="s">
        <v>1353</v>
      </c>
      <c r="F36" s="157" t="s">
        <v>1311</v>
      </c>
      <c r="G36" s="157" t="s">
        <v>1312</v>
      </c>
      <c r="H36" s="157" t="s">
        <v>1142</v>
      </c>
      <c r="I36" s="158">
        <v>80101505</v>
      </c>
      <c r="J36" s="157" t="s">
        <v>1368</v>
      </c>
      <c r="K36" s="159">
        <v>42021</v>
      </c>
      <c r="L36" s="34">
        <v>9</v>
      </c>
      <c r="M36" s="157" t="s">
        <v>67</v>
      </c>
      <c r="N36" s="157" t="s">
        <v>30</v>
      </c>
      <c r="O36" s="160">
        <v>14275800</v>
      </c>
      <c r="P36" s="160">
        <f t="shared" si="0"/>
        <v>14275800</v>
      </c>
      <c r="Q36" s="157" t="s">
        <v>31</v>
      </c>
      <c r="R36" s="157" t="s">
        <v>31</v>
      </c>
      <c r="S36" s="157" t="s">
        <v>1314</v>
      </c>
      <c r="T36" s="161">
        <v>1586200</v>
      </c>
      <c r="U36" s="34" t="s">
        <v>411</v>
      </c>
      <c r="V36" s="161" t="s">
        <v>1376</v>
      </c>
      <c r="W36" s="162"/>
      <c r="X36" s="162"/>
      <c r="Y36" s="163"/>
    </row>
    <row r="37" spans="1:25" s="35" customFormat="1" ht="69.95" customHeight="1" x14ac:dyDescent="0.25">
      <c r="A37" s="137">
        <v>36</v>
      </c>
      <c r="B37" s="157" t="s">
        <v>1307</v>
      </c>
      <c r="C37" s="141" t="s">
        <v>1308</v>
      </c>
      <c r="D37" s="157" t="s">
        <v>1352</v>
      </c>
      <c r="E37" s="157" t="s">
        <v>1353</v>
      </c>
      <c r="F37" s="157" t="s">
        <v>1311</v>
      </c>
      <c r="G37" s="157" t="s">
        <v>1312</v>
      </c>
      <c r="H37" s="157" t="s">
        <v>1142</v>
      </c>
      <c r="I37" s="158">
        <v>80101505</v>
      </c>
      <c r="J37" s="157" t="s">
        <v>1377</v>
      </c>
      <c r="K37" s="159">
        <v>42021</v>
      </c>
      <c r="L37" s="34">
        <v>9</v>
      </c>
      <c r="M37" s="157" t="s">
        <v>67</v>
      </c>
      <c r="N37" s="157" t="s">
        <v>30</v>
      </c>
      <c r="O37" s="160">
        <v>14275800</v>
      </c>
      <c r="P37" s="160">
        <f t="shared" si="0"/>
        <v>14275800</v>
      </c>
      <c r="Q37" s="157" t="s">
        <v>31</v>
      </c>
      <c r="R37" s="157" t="s">
        <v>31</v>
      </c>
      <c r="S37" s="157" t="s">
        <v>1314</v>
      </c>
      <c r="T37" s="161">
        <v>1586200</v>
      </c>
      <c r="U37" s="34" t="s">
        <v>411</v>
      </c>
      <c r="V37" s="161" t="s">
        <v>1378</v>
      </c>
      <c r="W37" s="162"/>
      <c r="X37" s="162"/>
      <c r="Y37" s="163"/>
    </row>
    <row r="38" spans="1:25" s="35" customFormat="1" ht="69.95" customHeight="1" x14ac:dyDescent="0.25">
      <c r="A38" s="137">
        <v>37</v>
      </c>
      <c r="B38" s="157" t="s">
        <v>1307</v>
      </c>
      <c r="C38" s="141" t="s">
        <v>1308</v>
      </c>
      <c r="D38" s="157" t="s">
        <v>1352</v>
      </c>
      <c r="E38" s="157" t="s">
        <v>1353</v>
      </c>
      <c r="F38" s="157" t="s">
        <v>1311</v>
      </c>
      <c r="G38" s="157" t="s">
        <v>1312</v>
      </c>
      <c r="H38" s="157" t="s">
        <v>1142</v>
      </c>
      <c r="I38" s="158">
        <v>80101505</v>
      </c>
      <c r="J38" s="157" t="s">
        <v>1379</v>
      </c>
      <c r="K38" s="159">
        <v>42021</v>
      </c>
      <c r="L38" s="34">
        <v>9</v>
      </c>
      <c r="M38" s="157" t="s">
        <v>67</v>
      </c>
      <c r="N38" s="157" t="s">
        <v>30</v>
      </c>
      <c r="O38" s="160">
        <v>14275800</v>
      </c>
      <c r="P38" s="160">
        <f t="shared" si="0"/>
        <v>14275800</v>
      </c>
      <c r="Q38" s="157" t="s">
        <v>31</v>
      </c>
      <c r="R38" s="157" t="s">
        <v>31</v>
      </c>
      <c r="S38" s="157" t="s">
        <v>1314</v>
      </c>
      <c r="T38" s="161">
        <v>1586200</v>
      </c>
      <c r="U38" s="34" t="s">
        <v>411</v>
      </c>
      <c r="V38" s="161" t="s">
        <v>1380</v>
      </c>
      <c r="W38" s="162"/>
      <c r="X38" s="162"/>
      <c r="Y38" s="163"/>
    </row>
    <row r="39" spans="1:25" s="35" customFormat="1" ht="69.95" customHeight="1" x14ac:dyDescent="0.25">
      <c r="A39" s="137">
        <v>38</v>
      </c>
      <c r="B39" s="157" t="s">
        <v>1307</v>
      </c>
      <c r="C39" s="141" t="s">
        <v>1308</v>
      </c>
      <c r="D39" s="157" t="s">
        <v>1352</v>
      </c>
      <c r="E39" s="157" t="s">
        <v>1353</v>
      </c>
      <c r="F39" s="157" t="s">
        <v>1311</v>
      </c>
      <c r="G39" s="157" t="s">
        <v>1312</v>
      </c>
      <c r="H39" s="157" t="s">
        <v>1142</v>
      </c>
      <c r="I39" s="158">
        <v>80101505</v>
      </c>
      <c r="J39" s="157" t="s">
        <v>1381</v>
      </c>
      <c r="K39" s="159">
        <v>42021</v>
      </c>
      <c r="L39" s="34">
        <v>9</v>
      </c>
      <c r="M39" s="157" t="s">
        <v>67</v>
      </c>
      <c r="N39" s="157" t="s">
        <v>30</v>
      </c>
      <c r="O39" s="160">
        <v>14275800</v>
      </c>
      <c r="P39" s="160">
        <f t="shared" si="0"/>
        <v>14275800</v>
      </c>
      <c r="Q39" s="157" t="s">
        <v>31</v>
      </c>
      <c r="R39" s="157" t="s">
        <v>31</v>
      </c>
      <c r="S39" s="157" t="s">
        <v>1314</v>
      </c>
      <c r="T39" s="161">
        <v>1586200</v>
      </c>
      <c r="U39" s="34" t="s">
        <v>411</v>
      </c>
      <c r="V39" s="161" t="s">
        <v>1382</v>
      </c>
      <c r="W39" s="162"/>
      <c r="X39" s="162"/>
      <c r="Y39" s="163"/>
    </row>
    <row r="40" spans="1:25" s="35" customFormat="1" ht="69.95" customHeight="1" x14ac:dyDescent="0.25">
      <c r="A40" s="137">
        <v>39</v>
      </c>
      <c r="B40" s="157" t="s">
        <v>1307</v>
      </c>
      <c r="C40" s="141" t="s">
        <v>1308</v>
      </c>
      <c r="D40" s="157" t="s">
        <v>1352</v>
      </c>
      <c r="E40" s="157" t="s">
        <v>1353</v>
      </c>
      <c r="F40" s="157" t="s">
        <v>1311</v>
      </c>
      <c r="G40" s="157" t="s">
        <v>1312</v>
      </c>
      <c r="H40" s="157" t="s">
        <v>1142</v>
      </c>
      <c r="I40" s="158">
        <v>80101505</v>
      </c>
      <c r="J40" s="157" t="s">
        <v>1383</v>
      </c>
      <c r="K40" s="159">
        <v>42021</v>
      </c>
      <c r="L40" s="34">
        <v>9</v>
      </c>
      <c r="M40" s="157" t="s">
        <v>67</v>
      </c>
      <c r="N40" s="157" t="s">
        <v>30</v>
      </c>
      <c r="O40" s="160">
        <v>14275800</v>
      </c>
      <c r="P40" s="160">
        <f t="shared" si="0"/>
        <v>14275800</v>
      </c>
      <c r="Q40" s="157" t="s">
        <v>31</v>
      </c>
      <c r="R40" s="157" t="s">
        <v>31</v>
      </c>
      <c r="S40" s="157" t="s">
        <v>1314</v>
      </c>
      <c r="T40" s="161">
        <v>1586200</v>
      </c>
      <c r="U40" s="34" t="s">
        <v>411</v>
      </c>
      <c r="V40" s="161" t="s">
        <v>1384</v>
      </c>
      <c r="W40" s="162"/>
      <c r="X40" s="162"/>
      <c r="Y40" s="163"/>
    </row>
    <row r="41" spans="1:25" s="35" customFormat="1" ht="69.95" customHeight="1" x14ac:dyDescent="0.25">
      <c r="A41" s="137">
        <v>40</v>
      </c>
      <c r="B41" s="157" t="s">
        <v>1307</v>
      </c>
      <c r="C41" s="141" t="s">
        <v>1308</v>
      </c>
      <c r="D41" s="157" t="s">
        <v>1352</v>
      </c>
      <c r="E41" s="157" t="s">
        <v>1353</v>
      </c>
      <c r="F41" s="157" t="s">
        <v>1311</v>
      </c>
      <c r="G41" s="157" t="s">
        <v>1312</v>
      </c>
      <c r="H41" s="157" t="s">
        <v>1142</v>
      </c>
      <c r="I41" s="158">
        <v>80101505</v>
      </c>
      <c r="J41" s="157" t="s">
        <v>614</v>
      </c>
      <c r="K41" s="159">
        <v>42021</v>
      </c>
      <c r="L41" s="34">
        <v>9</v>
      </c>
      <c r="M41" s="157" t="s">
        <v>67</v>
      </c>
      <c r="N41" s="157" t="s">
        <v>30</v>
      </c>
      <c r="O41" s="160">
        <v>0</v>
      </c>
      <c r="P41" s="160">
        <f t="shared" si="0"/>
        <v>0</v>
      </c>
      <c r="Q41" s="157" t="s">
        <v>31</v>
      </c>
      <c r="R41" s="157" t="s">
        <v>31</v>
      </c>
      <c r="S41" s="157" t="s">
        <v>1314</v>
      </c>
      <c r="T41" s="161">
        <v>0</v>
      </c>
      <c r="U41" s="34" t="s">
        <v>186</v>
      </c>
      <c r="V41" s="161">
        <v>0</v>
      </c>
      <c r="W41" s="162"/>
      <c r="X41" s="162"/>
      <c r="Y41" s="163"/>
    </row>
    <row r="42" spans="1:25" s="35" customFormat="1" ht="69.95" customHeight="1" x14ac:dyDescent="0.25">
      <c r="A42" s="137">
        <v>41</v>
      </c>
      <c r="B42" s="157" t="s">
        <v>1307</v>
      </c>
      <c r="C42" s="141" t="s">
        <v>1308</v>
      </c>
      <c r="D42" s="157" t="s">
        <v>1352</v>
      </c>
      <c r="E42" s="157" t="s">
        <v>1353</v>
      </c>
      <c r="F42" s="157" t="s">
        <v>1311</v>
      </c>
      <c r="G42" s="157" t="s">
        <v>1312</v>
      </c>
      <c r="H42" s="157" t="s">
        <v>1142</v>
      </c>
      <c r="I42" s="158">
        <v>80101505</v>
      </c>
      <c r="J42" s="157" t="s">
        <v>1385</v>
      </c>
      <c r="K42" s="159">
        <v>42021</v>
      </c>
      <c r="L42" s="34">
        <v>9</v>
      </c>
      <c r="M42" s="157" t="s">
        <v>67</v>
      </c>
      <c r="N42" s="157" t="s">
        <v>30</v>
      </c>
      <c r="O42" s="160">
        <v>14275800</v>
      </c>
      <c r="P42" s="160">
        <f t="shared" si="0"/>
        <v>14275800</v>
      </c>
      <c r="Q42" s="157" t="s">
        <v>31</v>
      </c>
      <c r="R42" s="157" t="s">
        <v>31</v>
      </c>
      <c r="S42" s="157" t="s">
        <v>1314</v>
      </c>
      <c r="T42" s="161">
        <v>1586200</v>
      </c>
      <c r="U42" s="34" t="s">
        <v>411</v>
      </c>
      <c r="V42" s="161" t="s">
        <v>1386</v>
      </c>
      <c r="W42" s="162"/>
      <c r="X42" s="162"/>
      <c r="Y42" s="163"/>
    </row>
    <row r="43" spans="1:25" s="35" customFormat="1" ht="69.95" customHeight="1" x14ac:dyDescent="0.25">
      <c r="A43" s="137">
        <v>42</v>
      </c>
      <c r="B43" s="157" t="s">
        <v>1307</v>
      </c>
      <c r="C43" s="141" t="s">
        <v>1308</v>
      </c>
      <c r="D43" s="157" t="s">
        <v>1352</v>
      </c>
      <c r="E43" s="157" t="s">
        <v>1353</v>
      </c>
      <c r="F43" s="157" t="s">
        <v>1311</v>
      </c>
      <c r="G43" s="157" t="s">
        <v>1312</v>
      </c>
      <c r="H43" s="157" t="s">
        <v>1142</v>
      </c>
      <c r="I43" s="158">
        <v>80101505</v>
      </c>
      <c r="J43" s="157" t="s">
        <v>1387</v>
      </c>
      <c r="K43" s="159">
        <v>42021</v>
      </c>
      <c r="L43" s="34">
        <v>9</v>
      </c>
      <c r="M43" s="157" t="s">
        <v>67</v>
      </c>
      <c r="N43" s="157" t="s">
        <v>30</v>
      </c>
      <c r="O43" s="160">
        <v>14275800</v>
      </c>
      <c r="P43" s="160">
        <f t="shared" si="0"/>
        <v>14275800</v>
      </c>
      <c r="Q43" s="157" t="s">
        <v>31</v>
      </c>
      <c r="R43" s="157" t="s">
        <v>31</v>
      </c>
      <c r="S43" s="157" t="s">
        <v>1314</v>
      </c>
      <c r="T43" s="161">
        <v>1586200</v>
      </c>
      <c r="U43" s="34" t="s">
        <v>411</v>
      </c>
      <c r="V43" s="161" t="s">
        <v>1388</v>
      </c>
      <c r="W43" s="162"/>
      <c r="X43" s="162"/>
      <c r="Y43" s="163"/>
    </row>
    <row r="44" spans="1:25" s="35" customFormat="1" ht="69.95" customHeight="1" x14ac:dyDescent="0.25">
      <c r="A44" s="137">
        <v>43</v>
      </c>
      <c r="B44" s="157" t="s">
        <v>1307</v>
      </c>
      <c r="C44" s="141" t="s">
        <v>1308</v>
      </c>
      <c r="D44" s="157" t="s">
        <v>1352</v>
      </c>
      <c r="E44" s="157" t="s">
        <v>1353</v>
      </c>
      <c r="F44" s="157" t="s">
        <v>1311</v>
      </c>
      <c r="G44" s="157" t="s">
        <v>1312</v>
      </c>
      <c r="H44" s="157" t="s">
        <v>1142</v>
      </c>
      <c r="I44" s="158">
        <v>80101505</v>
      </c>
      <c r="J44" s="157" t="s">
        <v>1389</v>
      </c>
      <c r="K44" s="159">
        <v>42021</v>
      </c>
      <c r="L44" s="34">
        <v>9</v>
      </c>
      <c r="M44" s="157" t="s">
        <v>67</v>
      </c>
      <c r="N44" s="157" t="s">
        <v>30</v>
      </c>
      <c r="O44" s="160">
        <v>14275800</v>
      </c>
      <c r="P44" s="160">
        <f t="shared" si="0"/>
        <v>14275800</v>
      </c>
      <c r="Q44" s="157" t="s">
        <v>31</v>
      </c>
      <c r="R44" s="157" t="s">
        <v>31</v>
      </c>
      <c r="S44" s="157" t="s">
        <v>1314</v>
      </c>
      <c r="T44" s="161">
        <v>1586200</v>
      </c>
      <c r="U44" s="34" t="s">
        <v>411</v>
      </c>
      <c r="V44" s="161" t="s">
        <v>1390</v>
      </c>
      <c r="W44" s="162"/>
      <c r="X44" s="162"/>
      <c r="Y44" s="163"/>
    </row>
    <row r="45" spans="1:25" s="35" customFormat="1" ht="69.95" customHeight="1" x14ac:dyDescent="0.25">
      <c r="A45" s="137">
        <v>44</v>
      </c>
      <c r="B45" s="157" t="s">
        <v>1307</v>
      </c>
      <c r="C45" s="141" t="s">
        <v>1308</v>
      </c>
      <c r="D45" s="157" t="s">
        <v>1352</v>
      </c>
      <c r="E45" s="157" t="s">
        <v>1353</v>
      </c>
      <c r="F45" s="157" t="s">
        <v>1311</v>
      </c>
      <c r="G45" s="157" t="s">
        <v>1312</v>
      </c>
      <c r="H45" s="157" t="s">
        <v>1142</v>
      </c>
      <c r="I45" s="158">
        <v>80101505</v>
      </c>
      <c r="J45" s="157" t="s">
        <v>1391</v>
      </c>
      <c r="K45" s="159">
        <v>42021</v>
      </c>
      <c r="L45" s="34">
        <v>9</v>
      </c>
      <c r="M45" s="157" t="s">
        <v>67</v>
      </c>
      <c r="N45" s="157" t="s">
        <v>30</v>
      </c>
      <c r="O45" s="160">
        <v>15388200</v>
      </c>
      <c r="P45" s="160">
        <f t="shared" si="0"/>
        <v>15388200</v>
      </c>
      <c r="Q45" s="157" t="s">
        <v>31</v>
      </c>
      <c r="R45" s="157" t="s">
        <v>31</v>
      </c>
      <c r="S45" s="157" t="s">
        <v>1314</v>
      </c>
      <c r="T45" s="161">
        <v>1709800</v>
      </c>
      <c r="U45" s="34" t="s">
        <v>411</v>
      </c>
      <c r="V45" s="161" t="s">
        <v>1392</v>
      </c>
      <c r="W45" s="162"/>
      <c r="X45" s="162"/>
      <c r="Y45" s="163"/>
    </row>
    <row r="46" spans="1:25" s="35" customFormat="1" ht="69.95" customHeight="1" x14ac:dyDescent="0.25">
      <c r="A46" s="137">
        <v>45</v>
      </c>
      <c r="B46" s="157" t="s">
        <v>1307</v>
      </c>
      <c r="C46" s="141" t="s">
        <v>1308</v>
      </c>
      <c r="D46" s="157" t="s">
        <v>1352</v>
      </c>
      <c r="E46" s="157" t="s">
        <v>1353</v>
      </c>
      <c r="F46" s="157" t="s">
        <v>1311</v>
      </c>
      <c r="G46" s="157" t="s">
        <v>1312</v>
      </c>
      <c r="H46" s="157" t="s">
        <v>1142</v>
      </c>
      <c r="I46" s="158">
        <v>80101505</v>
      </c>
      <c r="J46" s="157" t="s">
        <v>614</v>
      </c>
      <c r="K46" s="159">
        <v>42021</v>
      </c>
      <c r="L46" s="34">
        <v>9</v>
      </c>
      <c r="M46" s="157" t="s">
        <v>67</v>
      </c>
      <c r="N46" s="157" t="s">
        <v>30</v>
      </c>
      <c r="O46" s="160">
        <v>0</v>
      </c>
      <c r="P46" s="160">
        <f t="shared" si="0"/>
        <v>0</v>
      </c>
      <c r="Q46" s="157" t="s">
        <v>31</v>
      </c>
      <c r="R46" s="157" t="s">
        <v>31</v>
      </c>
      <c r="S46" s="157" t="s">
        <v>1314</v>
      </c>
      <c r="T46" s="161">
        <v>0</v>
      </c>
      <c r="U46" s="34" t="s">
        <v>186</v>
      </c>
      <c r="V46" s="161">
        <v>0</v>
      </c>
      <c r="W46" s="162"/>
      <c r="X46" s="162"/>
      <c r="Y46" s="163"/>
    </row>
    <row r="47" spans="1:25" s="125" customFormat="1" ht="69.95" customHeight="1" x14ac:dyDescent="0.2">
      <c r="A47" s="137">
        <v>46</v>
      </c>
      <c r="B47" s="157" t="s">
        <v>1307</v>
      </c>
      <c r="C47" s="141" t="s">
        <v>1308</v>
      </c>
      <c r="D47" s="157" t="s">
        <v>1309</v>
      </c>
      <c r="E47" s="157" t="s">
        <v>1310</v>
      </c>
      <c r="F47" s="157" t="s">
        <v>1311</v>
      </c>
      <c r="G47" s="157" t="s">
        <v>1312</v>
      </c>
      <c r="H47" s="157" t="s">
        <v>1142</v>
      </c>
      <c r="I47" s="158">
        <v>80101505</v>
      </c>
      <c r="J47" s="157" t="s">
        <v>1393</v>
      </c>
      <c r="K47" s="159">
        <v>42021</v>
      </c>
      <c r="L47" s="34">
        <v>1</v>
      </c>
      <c r="M47" s="157" t="s">
        <v>67</v>
      </c>
      <c r="N47" s="157" t="s">
        <v>30</v>
      </c>
      <c r="O47" s="160">
        <v>5974000</v>
      </c>
      <c r="P47" s="160">
        <f t="shared" si="0"/>
        <v>5974000</v>
      </c>
      <c r="Q47" s="157" t="s">
        <v>31</v>
      </c>
      <c r="R47" s="157" t="s">
        <v>31</v>
      </c>
      <c r="S47" s="157" t="s">
        <v>1314</v>
      </c>
      <c r="T47" s="161">
        <v>5974000</v>
      </c>
      <c r="U47" s="34" t="s">
        <v>411</v>
      </c>
      <c r="V47" s="161" t="s">
        <v>1327</v>
      </c>
      <c r="W47" s="162"/>
      <c r="X47" s="162"/>
      <c r="Y47" s="163"/>
    </row>
    <row r="48" spans="1:25" s="125" customFormat="1" ht="69.95" customHeight="1" x14ac:dyDescent="0.2">
      <c r="A48" s="165">
        <v>47</v>
      </c>
      <c r="B48" s="157" t="s">
        <v>1307</v>
      </c>
      <c r="C48" s="141" t="s">
        <v>1308</v>
      </c>
      <c r="D48" s="157" t="s">
        <v>1309</v>
      </c>
      <c r="E48" s="157" t="s">
        <v>1310</v>
      </c>
      <c r="F48" s="157" t="s">
        <v>1311</v>
      </c>
      <c r="G48" s="157" t="s">
        <v>1312</v>
      </c>
      <c r="H48" s="157" t="s">
        <v>1142</v>
      </c>
      <c r="I48" s="158">
        <v>80101505</v>
      </c>
      <c r="J48" s="157" t="s">
        <v>614</v>
      </c>
      <c r="K48" s="159">
        <v>42021</v>
      </c>
      <c r="L48" s="34">
        <v>0</v>
      </c>
      <c r="M48" s="157" t="s">
        <v>67</v>
      </c>
      <c r="N48" s="157" t="s">
        <v>30</v>
      </c>
      <c r="O48" s="160">
        <v>9272250</v>
      </c>
      <c r="P48" s="160">
        <f t="shared" si="0"/>
        <v>9272250</v>
      </c>
      <c r="Q48" s="157" t="s">
        <v>31</v>
      </c>
      <c r="R48" s="157" t="s">
        <v>31</v>
      </c>
      <c r="S48" s="157" t="s">
        <v>1314</v>
      </c>
      <c r="T48" s="161">
        <v>0</v>
      </c>
      <c r="U48" s="34" t="s">
        <v>186</v>
      </c>
      <c r="V48" s="161">
        <v>0</v>
      </c>
      <c r="W48" s="162"/>
      <c r="X48" s="162"/>
      <c r="Y48" s="163"/>
    </row>
    <row r="49" spans="1:25" s="125" customFormat="1" ht="69.95" customHeight="1" x14ac:dyDescent="0.2">
      <c r="A49" s="137">
        <v>48</v>
      </c>
      <c r="B49" s="157" t="s">
        <v>1307</v>
      </c>
      <c r="C49" s="141" t="s">
        <v>1308</v>
      </c>
      <c r="D49" s="157" t="s">
        <v>1309</v>
      </c>
      <c r="E49" s="157" t="s">
        <v>1320</v>
      </c>
      <c r="F49" s="157" t="s">
        <v>1321</v>
      </c>
      <c r="G49" s="157" t="s">
        <v>1322</v>
      </c>
      <c r="H49" s="157" t="s">
        <v>1323</v>
      </c>
      <c r="I49" s="158">
        <v>80111501</v>
      </c>
      <c r="J49" s="157" t="s">
        <v>614</v>
      </c>
      <c r="K49" s="159">
        <v>42021</v>
      </c>
      <c r="L49" s="34">
        <v>1</v>
      </c>
      <c r="M49" s="157" t="s">
        <v>67</v>
      </c>
      <c r="N49" s="157" t="s">
        <v>30</v>
      </c>
      <c r="O49" s="160">
        <v>10000000</v>
      </c>
      <c r="P49" s="160">
        <f t="shared" si="0"/>
        <v>10000000</v>
      </c>
      <c r="Q49" s="157" t="s">
        <v>31</v>
      </c>
      <c r="R49" s="157" t="s">
        <v>31</v>
      </c>
      <c r="S49" s="157" t="s">
        <v>1314</v>
      </c>
      <c r="T49" s="161">
        <v>10000000</v>
      </c>
      <c r="U49" s="34" t="s">
        <v>186</v>
      </c>
      <c r="V49" s="161">
        <v>0</v>
      </c>
      <c r="W49" s="162"/>
      <c r="X49" s="162"/>
      <c r="Y49" s="163"/>
    </row>
    <row r="50" spans="1:25" s="125" customFormat="1" ht="69.95" customHeight="1" x14ac:dyDescent="0.2">
      <c r="A50" s="34">
        <v>49</v>
      </c>
      <c r="B50" s="157" t="s">
        <v>1346</v>
      </c>
      <c r="C50" s="34" t="s">
        <v>1308</v>
      </c>
      <c r="D50" s="34" t="s">
        <v>1347</v>
      </c>
      <c r="E50" s="34" t="s">
        <v>1348</v>
      </c>
      <c r="F50" s="34" t="s">
        <v>1321</v>
      </c>
      <c r="G50" s="34" t="s">
        <v>1322</v>
      </c>
      <c r="H50" s="34" t="s">
        <v>1323</v>
      </c>
      <c r="I50" s="34">
        <v>80111501</v>
      </c>
      <c r="J50" s="34" t="s">
        <v>614</v>
      </c>
      <c r="K50" s="48">
        <v>42021</v>
      </c>
      <c r="L50" s="34">
        <v>1</v>
      </c>
      <c r="M50" s="34" t="s">
        <v>67</v>
      </c>
      <c r="N50" s="34" t="s">
        <v>30</v>
      </c>
      <c r="O50" s="46">
        <v>6473522</v>
      </c>
      <c r="P50" s="160">
        <f t="shared" si="0"/>
        <v>6473522</v>
      </c>
      <c r="Q50" s="34" t="s">
        <v>31</v>
      </c>
      <c r="R50" s="34" t="s">
        <v>31</v>
      </c>
      <c r="S50" s="34" t="s">
        <v>1314</v>
      </c>
      <c r="T50" s="161">
        <v>6473522</v>
      </c>
      <c r="U50" s="34" t="s">
        <v>186</v>
      </c>
      <c r="V50" s="161">
        <v>0</v>
      </c>
      <c r="W50" s="162"/>
      <c r="X50" s="162"/>
      <c r="Y50" s="163"/>
    </row>
    <row r="53" spans="1:25" x14ac:dyDescent="0.2">
      <c r="O53" s="155"/>
      <c r="P53" s="155"/>
    </row>
  </sheetData>
  <sheetProtection sort="0" autoFilter="0" pivotTables="0"/>
  <autoFilter ref="A1:V50" xr:uid="{00000000-0009-0000-0000-00000B000000}"/>
  <printOptions horizontalCentered="1" verticalCentered="1"/>
  <pageMargins left="0.47244094488188981" right="0.15748031496062992" top="0.39370078740157483" bottom="0.47244094488188981" header="0.31496062992125984" footer="0.31496062992125984"/>
  <pageSetup paperSize="5"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Z150"/>
  <sheetViews>
    <sheetView zoomScale="60" zoomScaleNormal="60" workbookViewId="0"/>
  </sheetViews>
  <sheetFormatPr baseColWidth="10" defaultColWidth="10.85546875" defaultRowHeight="14.25" x14ac:dyDescent="0.2"/>
  <cols>
    <col min="1" max="1" width="7.28515625" style="171" bestFit="1" customWidth="1"/>
    <col min="2" max="2" width="25.28515625" style="171" customWidth="1"/>
    <col min="3" max="3" width="31.28515625" style="171" customWidth="1"/>
    <col min="4" max="4" width="38.7109375" style="171" bestFit="1" customWidth="1"/>
    <col min="5" max="5" width="56" style="171" customWidth="1"/>
    <col min="6" max="6" width="21.7109375" style="171" customWidth="1"/>
    <col min="7" max="7" width="42.140625" style="171" customWidth="1"/>
    <col min="8" max="8" width="47.28515625" style="171" customWidth="1"/>
    <col min="9" max="9" width="13.7109375" style="171" customWidth="1"/>
    <col min="10" max="10" width="62.85546875" style="171" customWidth="1"/>
    <col min="11" max="11" width="13" style="171" customWidth="1"/>
    <col min="12" max="12" width="14" style="172" customWidth="1"/>
    <col min="13" max="13" width="16.7109375" style="171" customWidth="1"/>
    <col min="14" max="14" width="15.7109375" style="171" customWidth="1"/>
    <col min="15" max="15" width="16.85546875" style="173" customWidth="1"/>
    <col min="16" max="16" width="17.5703125" style="173" customWidth="1"/>
    <col min="17" max="17" width="13.85546875" style="171" customWidth="1"/>
    <col min="18" max="18" width="9.140625" style="171" customWidth="1"/>
    <col min="19" max="19" width="44.5703125" style="171" customWidth="1"/>
    <col min="20" max="20" width="18.42578125" style="173" customWidth="1"/>
    <col min="21" max="21" width="18.42578125" style="171" hidden="1" customWidth="1"/>
    <col min="22" max="22" width="18.7109375" style="173" hidden="1" customWidth="1"/>
    <col min="23" max="23" width="12.140625" style="171" bestFit="1" customWidth="1"/>
    <col min="24" max="256" width="10.85546875" style="171"/>
    <col min="257" max="257" width="7.28515625" style="171" bestFit="1" customWidth="1"/>
    <col min="258" max="258" width="25.28515625" style="171" customWidth="1"/>
    <col min="259" max="259" width="18.7109375" style="171" customWidth="1"/>
    <col min="260" max="260" width="38.7109375" style="171" bestFit="1" customWidth="1"/>
    <col min="261" max="261" width="78" style="171" bestFit="1" customWidth="1"/>
    <col min="262" max="262" width="21.7109375" style="171" customWidth="1"/>
    <col min="263" max="263" width="42.140625" style="171" customWidth="1"/>
    <col min="264" max="264" width="47.28515625" style="171" customWidth="1"/>
    <col min="265" max="265" width="13.7109375" style="171" customWidth="1"/>
    <col min="266" max="266" width="78.85546875" style="171" customWidth="1"/>
    <col min="267" max="267" width="13" style="171" customWidth="1"/>
    <col min="268" max="268" width="14" style="171" customWidth="1"/>
    <col min="269" max="269" width="16.7109375" style="171" customWidth="1"/>
    <col min="270" max="270" width="15.7109375" style="171" customWidth="1"/>
    <col min="271" max="271" width="16.85546875" style="171" customWidth="1"/>
    <col min="272" max="272" width="21.85546875" style="171" customWidth="1"/>
    <col min="273" max="273" width="13.85546875" style="171" customWidth="1"/>
    <col min="274" max="274" width="9.140625" style="171" customWidth="1"/>
    <col min="275" max="275" width="39.140625" style="171" customWidth="1"/>
    <col min="276" max="277" width="18.42578125" style="171" customWidth="1"/>
    <col min="278" max="278" width="18.7109375" style="171" customWidth="1"/>
    <col min="279" max="279" width="12.140625" style="171" bestFit="1" customWidth="1"/>
    <col min="280" max="512" width="10.85546875" style="171"/>
    <col min="513" max="513" width="7.28515625" style="171" bestFit="1" customWidth="1"/>
    <col min="514" max="514" width="25.28515625" style="171" customWidth="1"/>
    <col min="515" max="515" width="18.7109375" style="171" customWidth="1"/>
    <col min="516" max="516" width="38.7109375" style="171" bestFit="1" customWidth="1"/>
    <col min="517" max="517" width="78" style="171" bestFit="1" customWidth="1"/>
    <col min="518" max="518" width="21.7109375" style="171" customWidth="1"/>
    <col min="519" max="519" width="42.140625" style="171" customWidth="1"/>
    <col min="520" max="520" width="47.28515625" style="171" customWidth="1"/>
    <col min="521" max="521" width="13.7109375" style="171" customWidth="1"/>
    <col min="522" max="522" width="78.85546875" style="171" customWidth="1"/>
    <col min="523" max="523" width="13" style="171" customWidth="1"/>
    <col min="524" max="524" width="14" style="171" customWidth="1"/>
    <col min="525" max="525" width="16.7109375" style="171" customWidth="1"/>
    <col min="526" max="526" width="15.7109375" style="171" customWidth="1"/>
    <col min="527" max="527" width="16.85546875" style="171" customWidth="1"/>
    <col min="528" max="528" width="21.85546875" style="171" customWidth="1"/>
    <col min="529" max="529" width="13.85546875" style="171" customWidth="1"/>
    <col min="530" max="530" width="9.140625" style="171" customWidth="1"/>
    <col min="531" max="531" width="39.140625" style="171" customWidth="1"/>
    <col min="532" max="533" width="18.42578125" style="171" customWidth="1"/>
    <col min="534" max="534" width="18.7109375" style="171" customWidth="1"/>
    <col min="535" max="535" width="12.140625" style="171" bestFit="1" customWidth="1"/>
    <col min="536" max="768" width="10.85546875" style="171"/>
    <col min="769" max="769" width="7.28515625" style="171" bestFit="1" customWidth="1"/>
    <col min="770" max="770" width="25.28515625" style="171" customWidth="1"/>
    <col min="771" max="771" width="18.7109375" style="171" customWidth="1"/>
    <col min="772" max="772" width="38.7109375" style="171" bestFit="1" customWidth="1"/>
    <col min="773" max="773" width="78" style="171" bestFit="1" customWidth="1"/>
    <col min="774" max="774" width="21.7109375" style="171" customWidth="1"/>
    <col min="775" max="775" width="42.140625" style="171" customWidth="1"/>
    <col min="776" max="776" width="47.28515625" style="171" customWidth="1"/>
    <col min="777" max="777" width="13.7109375" style="171" customWidth="1"/>
    <col min="778" max="778" width="78.85546875" style="171" customWidth="1"/>
    <col min="779" max="779" width="13" style="171" customWidth="1"/>
    <col min="780" max="780" width="14" style="171" customWidth="1"/>
    <col min="781" max="781" width="16.7109375" style="171" customWidth="1"/>
    <col min="782" max="782" width="15.7109375" style="171" customWidth="1"/>
    <col min="783" max="783" width="16.85546875" style="171" customWidth="1"/>
    <col min="784" max="784" width="21.85546875" style="171" customWidth="1"/>
    <col min="785" max="785" width="13.85546875" style="171" customWidth="1"/>
    <col min="786" max="786" width="9.140625" style="171" customWidth="1"/>
    <col min="787" max="787" width="39.140625" style="171" customWidth="1"/>
    <col min="788" max="789" width="18.42578125" style="171" customWidth="1"/>
    <col min="790" max="790" width="18.7109375" style="171" customWidth="1"/>
    <col min="791" max="791" width="12.140625" style="171" bestFit="1" customWidth="1"/>
    <col min="792" max="1024" width="10.85546875" style="171"/>
    <col min="1025" max="1025" width="7.28515625" style="171" bestFit="1" customWidth="1"/>
    <col min="1026" max="1026" width="25.28515625" style="171" customWidth="1"/>
    <col min="1027" max="1027" width="18.7109375" style="171" customWidth="1"/>
    <col min="1028" max="1028" width="38.7109375" style="171" bestFit="1" customWidth="1"/>
    <col min="1029" max="1029" width="78" style="171" bestFit="1" customWidth="1"/>
    <col min="1030" max="1030" width="21.7109375" style="171" customWidth="1"/>
    <col min="1031" max="1031" width="42.140625" style="171" customWidth="1"/>
    <col min="1032" max="1032" width="47.28515625" style="171" customWidth="1"/>
    <col min="1033" max="1033" width="13.7109375" style="171" customWidth="1"/>
    <col min="1034" max="1034" width="78.85546875" style="171" customWidth="1"/>
    <col min="1035" max="1035" width="13" style="171" customWidth="1"/>
    <col min="1036" max="1036" width="14" style="171" customWidth="1"/>
    <col min="1037" max="1037" width="16.7109375" style="171" customWidth="1"/>
    <col min="1038" max="1038" width="15.7109375" style="171" customWidth="1"/>
    <col min="1039" max="1039" width="16.85546875" style="171" customWidth="1"/>
    <col min="1040" max="1040" width="21.85546875" style="171" customWidth="1"/>
    <col min="1041" max="1041" width="13.85546875" style="171" customWidth="1"/>
    <col min="1042" max="1042" width="9.140625" style="171" customWidth="1"/>
    <col min="1043" max="1043" width="39.140625" style="171" customWidth="1"/>
    <col min="1044" max="1045" width="18.42578125" style="171" customWidth="1"/>
    <col min="1046" max="1046" width="18.7109375" style="171" customWidth="1"/>
    <col min="1047" max="1047" width="12.140625" style="171" bestFit="1" customWidth="1"/>
    <col min="1048" max="1280" width="10.85546875" style="171"/>
    <col min="1281" max="1281" width="7.28515625" style="171" bestFit="1" customWidth="1"/>
    <col min="1282" max="1282" width="25.28515625" style="171" customWidth="1"/>
    <col min="1283" max="1283" width="18.7109375" style="171" customWidth="1"/>
    <col min="1284" max="1284" width="38.7109375" style="171" bestFit="1" customWidth="1"/>
    <col min="1285" max="1285" width="78" style="171" bestFit="1" customWidth="1"/>
    <col min="1286" max="1286" width="21.7109375" style="171" customWidth="1"/>
    <col min="1287" max="1287" width="42.140625" style="171" customWidth="1"/>
    <col min="1288" max="1288" width="47.28515625" style="171" customWidth="1"/>
    <col min="1289" max="1289" width="13.7109375" style="171" customWidth="1"/>
    <col min="1290" max="1290" width="78.85546875" style="171" customWidth="1"/>
    <col min="1291" max="1291" width="13" style="171" customWidth="1"/>
    <col min="1292" max="1292" width="14" style="171" customWidth="1"/>
    <col min="1293" max="1293" width="16.7109375" style="171" customWidth="1"/>
    <col min="1294" max="1294" width="15.7109375" style="171" customWidth="1"/>
    <col min="1295" max="1295" width="16.85546875" style="171" customWidth="1"/>
    <col min="1296" max="1296" width="21.85546875" style="171" customWidth="1"/>
    <col min="1297" max="1297" width="13.85546875" style="171" customWidth="1"/>
    <col min="1298" max="1298" width="9.140625" style="171" customWidth="1"/>
    <col min="1299" max="1299" width="39.140625" style="171" customWidth="1"/>
    <col min="1300" max="1301" width="18.42578125" style="171" customWidth="1"/>
    <col min="1302" max="1302" width="18.7109375" style="171" customWidth="1"/>
    <col min="1303" max="1303" width="12.140625" style="171" bestFit="1" customWidth="1"/>
    <col min="1304" max="1536" width="10.85546875" style="171"/>
    <col min="1537" max="1537" width="7.28515625" style="171" bestFit="1" customWidth="1"/>
    <col min="1538" max="1538" width="25.28515625" style="171" customWidth="1"/>
    <col min="1539" max="1539" width="18.7109375" style="171" customWidth="1"/>
    <col min="1540" max="1540" width="38.7109375" style="171" bestFit="1" customWidth="1"/>
    <col min="1541" max="1541" width="78" style="171" bestFit="1" customWidth="1"/>
    <col min="1542" max="1542" width="21.7109375" style="171" customWidth="1"/>
    <col min="1543" max="1543" width="42.140625" style="171" customWidth="1"/>
    <col min="1544" max="1544" width="47.28515625" style="171" customWidth="1"/>
    <col min="1545" max="1545" width="13.7109375" style="171" customWidth="1"/>
    <col min="1546" max="1546" width="78.85546875" style="171" customWidth="1"/>
    <col min="1547" max="1547" width="13" style="171" customWidth="1"/>
    <col min="1548" max="1548" width="14" style="171" customWidth="1"/>
    <col min="1549" max="1549" width="16.7109375" style="171" customWidth="1"/>
    <col min="1550" max="1550" width="15.7109375" style="171" customWidth="1"/>
    <col min="1551" max="1551" width="16.85546875" style="171" customWidth="1"/>
    <col min="1552" max="1552" width="21.85546875" style="171" customWidth="1"/>
    <col min="1553" max="1553" width="13.85546875" style="171" customWidth="1"/>
    <col min="1554" max="1554" width="9.140625" style="171" customWidth="1"/>
    <col min="1555" max="1555" width="39.140625" style="171" customWidth="1"/>
    <col min="1556" max="1557" width="18.42578125" style="171" customWidth="1"/>
    <col min="1558" max="1558" width="18.7109375" style="171" customWidth="1"/>
    <col min="1559" max="1559" width="12.140625" style="171" bestFit="1" customWidth="1"/>
    <col min="1560" max="1792" width="10.85546875" style="171"/>
    <col min="1793" max="1793" width="7.28515625" style="171" bestFit="1" customWidth="1"/>
    <col min="1794" max="1794" width="25.28515625" style="171" customWidth="1"/>
    <col min="1795" max="1795" width="18.7109375" style="171" customWidth="1"/>
    <col min="1796" max="1796" width="38.7109375" style="171" bestFit="1" customWidth="1"/>
    <col min="1797" max="1797" width="78" style="171" bestFit="1" customWidth="1"/>
    <col min="1798" max="1798" width="21.7109375" style="171" customWidth="1"/>
    <col min="1799" max="1799" width="42.140625" style="171" customWidth="1"/>
    <col min="1800" max="1800" width="47.28515625" style="171" customWidth="1"/>
    <col min="1801" max="1801" width="13.7109375" style="171" customWidth="1"/>
    <col min="1802" max="1802" width="78.85546875" style="171" customWidth="1"/>
    <col min="1803" max="1803" width="13" style="171" customWidth="1"/>
    <col min="1804" max="1804" width="14" style="171" customWidth="1"/>
    <col min="1805" max="1805" width="16.7109375" style="171" customWidth="1"/>
    <col min="1806" max="1806" width="15.7109375" style="171" customWidth="1"/>
    <col min="1807" max="1807" width="16.85546875" style="171" customWidth="1"/>
    <col min="1808" max="1808" width="21.85546875" style="171" customWidth="1"/>
    <col min="1809" max="1809" width="13.85546875" style="171" customWidth="1"/>
    <col min="1810" max="1810" width="9.140625" style="171" customWidth="1"/>
    <col min="1811" max="1811" width="39.140625" style="171" customWidth="1"/>
    <col min="1812" max="1813" width="18.42578125" style="171" customWidth="1"/>
    <col min="1814" max="1814" width="18.7109375" style="171" customWidth="1"/>
    <col min="1815" max="1815" width="12.140625" style="171" bestFit="1" customWidth="1"/>
    <col min="1816" max="2048" width="10.85546875" style="171"/>
    <col min="2049" max="2049" width="7.28515625" style="171" bestFit="1" customWidth="1"/>
    <col min="2050" max="2050" width="25.28515625" style="171" customWidth="1"/>
    <col min="2051" max="2051" width="18.7109375" style="171" customWidth="1"/>
    <col min="2052" max="2052" width="38.7109375" style="171" bestFit="1" customWidth="1"/>
    <col min="2053" max="2053" width="78" style="171" bestFit="1" customWidth="1"/>
    <col min="2054" max="2054" width="21.7109375" style="171" customWidth="1"/>
    <col min="2055" max="2055" width="42.140625" style="171" customWidth="1"/>
    <col min="2056" max="2056" width="47.28515625" style="171" customWidth="1"/>
    <col min="2057" max="2057" width="13.7109375" style="171" customWidth="1"/>
    <col min="2058" max="2058" width="78.85546875" style="171" customWidth="1"/>
    <col min="2059" max="2059" width="13" style="171" customWidth="1"/>
    <col min="2060" max="2060" width="14" style="171" customWidth="1"/>
    <col min="2061" max="2061" width="16.7109375" style="171" customWidth="1"/>
    <col min="2062" max="2062" width="15.7109375" style="171" customWidth="1"/>
    <col min="2063" max="2063" width="16.85546875" style="171" customWidth="1"/>
    <col min="2064" max="2064" width="21.85546875" style="171" customWidth="1"/>
    <col min="2065" max="2065" width="13.85546875" style="171" customWidth="1"/>
    <col min="2066" max="2066" width="9.140625" style="171" customWidth="1"/>
    <col min="2067" max="2067" width="39.140625" style="171" customWidth="1"/>
    <col min="2068" max="2069" width="18.42578125" style="171" customWidth="1"/>
    <col min="2070" max="2070" width="18.7109375" style="171" customWidth="1"/>
    <col min="2071" max="2071" width="12.140625" style="171" bestFit="1" customWidth="1"/>
    <col min="2072" max="2304" width="10.85546875" style="171"/>
    <col min="2305" max="2305" width="7.28515625" style="171" bestFit="1" customWidth="1"/>
    <col min="2306" max="2306" width="25.28515625" style="171" customWidth="1"/>
    <col min="2307" max="2307" width="18.7109375" style="171" customWidth="1"/>
    <col min="2308" max="2308" width="38.7109375" style="171" bestFit="1" customWidth="1"/>
    <col min="2309" max="2309" width="78" style="171" bestFit="1" customWidth="1"/>
    <col min="2310" max="2310" width="21.7109375" style="171" customWidth="1"/>
    <col min="2311" max="2311" width="42.140625" style="171" customWidth="1"/>
    <col min="2312" max="2312" width="47.28515625" style="171" customWidth="1"/>
    <col min="2313" max="2313" width="13.7109375" style="171" customWidth="1"/>
    <col min="2314" max="2314" width="78.85546875" style="171" customWidth="1"/>
    <col min="2315" max="2315" width="13" style="171" customWidth="1"/>
    <col min="2316" max="2316" width="14" style="171" customWidth="1"/>
    <col min="2317" max="2317" width="16.7109375" style="171" customWidth="1"/>
    <col min="2318" max="2318" width="15.7109375" style="171" customWidth="1"/>
    <col min="2319" max="2319" width="16.85546875" style="171" customWidth="1"/>
    <col min="2320" max="2320" width="21.85546875" style="171" customWidth="1"/>
    <col min="2321" max="2321" width="13.85546875" style="171" customWidth="1"/>
    <col min="2322" max="2322" width="9.140625" style="171" customWidth="1"/>
    <col min="2323" max="2323" width="39.140625" style="171" customWidth="1"/>
    <col min="2324" max="2325" width="18.42578125" style="171" customWidth="1"/>
    <col min="2326" max="2326" width="18.7109375" style="171" customWidth="1"/>
    <col min="2327" max="2327" width="12.140625" style="171" bestFit="1" customWidth="1"/>
    <col min="2328" max="2560" width="10.85546875" style="171"/>
    <col min="2561" max="2561" width="7.28515625" style="171" bestFit="1" customWidth="1"/>
    <col min="2562" max="2562" width="25.28515625" style="171" customWidth="1"/>
    <col min="2563" max="2563" width="18.7109375" style="171" customWidth="1"/>
    <col min="2564" max="2564" width="38.7109375" style="171" bestFit="1" customWidth="1"/>
    <col min="2565" max="2565" width="78" style="171" bestFit="1" customWidth="1"/>
    <col min="2566" max="2566" width="21.7109375" style="171" customWidth="1"/>
    <col min="2567" max="2567" width="42.140625" style="171" customWidth="1"/>
    <col min="2568" max="2568" width="47.28515625" style="171" customWidth="1"/>
    <col min="2569" max="2569" width="13.7109375" style="171" customWidth="1"/>
    <col min="2570" max="2570" width="78.85546875" style="171" customWidth="1"/>
    <col min="2571" max="2571" width="13" style="171" customWidth="1"/>
    <col min="2572" max="2572" width="14" style="171" customWidth="1"/>
    <col min="2573" max="2573" width="16.7109375" style="171" customWidth="1"/>
    <col min="2574" max="2574" width="15.7109375" style="171" customWidth="1"/>
    <col min="2575" max="2575" width="16.85546875" style="171" customWidth="1"/>
    <col min="2576" max="2576" width="21.85546875" style="171" customWidth="1"/>
    <col min="2577" max="2577" width="13.85546875" style="171" customWidth="1"/>
    <col min="2578" max="2578" width="9.140625" style="171" customWidth="1"/>
    <col min="2579" max="2579" width="39.140625" style="171" customWidth="1"/>
    <col min="2580" max="2581" width="18.42578125" style="171" customWidth="1"/>
    <col min="2582" max="2582" width="18.7109375" style="171" customWidth="1"/>
    <col min="2583" max="2583" width="12.140625" style="171" bestFit="1" customWidth="1"/>
    <col min="2584" max="2816" width="10.85546875" style="171"/>
    <col min="2817" max="2817" width="7.28515625" style="171" bestFit="1" customWidth="1"/>
    <col min="2818" max="2818" width="25.28515625" style="171" customWidth="1"/>
    <col min="2819" max="2819" width="18.7109375" style="171" customWidth="1"/>
    <col min="2820" max="2820" width="38.7109375" style="171" bestFit="1" customWidth="1"/>
    <col min="2821" max="2821" width="78" style="171" bestFit="1" customWidth="1"/>
    <col min="2822" max="2822" width="21.7109375" style="171" customWidth="1"/>
    <col min="2823" max="2823" width="42.140625" style="171" customWidth="1"/>
    <col min="2824" max="2824" width="47.28515625" style="171" customWidth="1"/>
    <col min="2825" max="2825" width="13.7109375" style="171" customWidth="1"/>
    <col min="2826" max="2826" width="78.85546875" style="171" customWidth="1"/>
    <col min="2827" max="2827" width="13" style="171" customWidth="1"/>
    <col min="2828" max="2828" width="14" style="171" customWidth="1"/>
    <col min="2829" max="2829" width="16.7109375" style="171" customWidth="1"/>
    <col min="2830" max="2830" width="15.7109375" style="171" customWidth="1"/>
    <col min="2831" max="2831" width="16.85546875" style="171" customWidth="1"/>
    <col min="2832" max="2832" width="21.85546875" style="171" customWidth="1"/>
    <col min="2833" max="2833" width="13.85546875" style="171" customWidth="1"/>
    <col min="2834" max="2834" width="9.140625" style="171" customWidth="1"/>
    <col min="2835" max="2835" width="39.140625" style="171" customWidth="1"/>
    <col min="2836" max="2837" width="18.42578125" style="171" customWidth="1"/>
    <col min="2838" max="2838" width="18.7109375" style="171" customWidth="1"/>
    <col min="2839" max="2839" width="12.140625" style="171" bestFit="1" customWidth="1"/>
    <col min="2840" max="3072" width="10.85546875" style="171"/>
    <col min="3073" max="3073" width="7.28515625" style="171" bestFit="1" customWidth="1"/>
    <col min="3074" max="3074" width="25.28515625" style="171" customWidth="1"/>
    <col min="3075" max="3075" width="18.7109375" style="171" customWidth="1"/>
    <col min="3076" max="3076" width="38.7109375" style="171" bestFit="1" customWidth="1"/>
    <col min="3077" max="3077" width="78" style="171" bestFit="1" customWidth="1"/>
    <col min="3078" max="3078" width="21.7109375" style="171" customWidth="1"/>
    <col min="3079" max="3079" width="42.140625" style="171" customWidth="1"/>
    <col min="3080" max="3080" width="47.28515625" style="171" customWidth="1"/>
    <col min="3081" max="3081" width="13.7109375" style="171" customWidth="1"/>
    <col min="3082" max="3082" width="78.85546875" style="171" customWidth="1"/>
    <col min="3083" max="3083" width="13" style="171" customWidth="1"/>
    <col min="3084" max="3084" width="14" style="171" customWidth="1"/>
    <col min="3085" max="3085" width="16.7109375" style="171" customWidth="1"/>
    <col min="3086" max="3086" width="15.7109375" style="171" customWidth="1"/>
    <col min="3087" max="3087" width="16.85546875" style="171" customWidth="1"/>
    <col min="3088" max="3088" width="21.85546875" style="171" customWidth="1"/>
    <col min="3089" max="3089" width="13.85546875" style="171" customWidth="1"/>
    <col min="3090" max="3090" width="9.140625" style="171" customWidth="1"/>
    <col min="3091" max="3091" width="39.140625" style="171" customWidth="1"/>
    <col min="3092" max="3093" width="18.42578125" style="171" customWidth="1"/>
    <col min="3094" max="3094" width="18.7109375" style="171" customWidth="1"/>
    <col min="3095" max="3095" width="12.140625" style="171" bestFit="1" customWidth="1"/>
    <col min="3096" max="3328" width="10.85546875" style="171"/>
    <col min="3329" max="3329" width="7.28515625" style="171" bestFit="1" customWidth="1"/>
    <col min="3330" max="3330" width="25.28515625" style="171" customWidth="1"/>
    <col min="3331" max="3331" width="18.7109375" style="171" customWidth="1"/>
    <col min="3332" max="3332" width="38.7109375" style="171" bestFit="1" customWidth="1"/>
    <col min="3333" max="3333" width="78" style="171" bestFit="1" customWidth="1"/>
    <col min="3334" max="3334" width="21.7109375" style="171" customWidth="1"/>
    <col min="3335" max="3335" width="42.140625" style="171" customWidth="1"/>
    <col min="3336" max="3336" width="47.28515625" style="171" customWidth="1"/>
    <col min="3337" max="3337" width="13.7109375" style="171" customWidth="1"/>
    <col min="3338" max="3338" width="78.85546875" style="171" customWidth="1"/>
    <col min="3339" max="3339" width="13" style="171" customWidth="1"/>
    <col min="3340" max="3340" width="14" style="171" customWidth="1"/>
    <col min="3341" max="3341" width="16.7109375" style="171" customWidth="1"/>
    <col min="3342" max="3342" width="15.7109375" style="171" customWidth="1"/>
    <col min="3343" max="3343" width="16.85546875" style="171" customWidth="1"/>
    <col min="3344" max="3344" width="21.85546875" style="171" customWidth="1"/>
    <col min="3345" max="3345" width="13.85546875" style="171" customWidth="1"/>
    <col min="3346" max="3346" width="9.140625" style="171" customWidth="1"/>
    <col min="3347" max="3347" width="39.140625" style="171" customWidth="1"/>
    <col min="3348" max="3349" width="18.42578125" style="171" customWidth="1"/>
    <col min="3350" max="3350" width="18.7109375" style="171" customWidth="1"/>
    <col min="3351" max="3351" width="12.140625" style="171" bestFit="1" customWidth="1"/>
    <col min="3352" max="3584" width="10.85546875" style="171"/>
    <col min="3585" max="3585" width="7.28515625" style="171" bestFit="1" customWidth="1"/>
    <col min="3586" max="3586" width="25.28515625" style="171" customWidth="1"/>
    <col min="3587" max="3587" width="18.7109375" style="171" customWidth="1"/>
    <col min="3588" max="3588" width="38.7109375" style="171" bestFit="1" customWidth="1"/>
    <col min="3589" max="3589" width="78" style="171" bestFit="1" customWidth="1"/>
    <col min="3590" max="3590" width="21.7109375" style="171" customWidth="1"/>
    <col min="3591" max="3591" width="42.140625" style="171" customWidth="1"/>
    <col min="3592" max="3592" width="47.28515625" style="171" customWidth="1"/>
    <col min="3593" max="3593" width="13.7109375" style="171" customWidth="1"/>
    <col min="3594" max="3594" width="78.85546875" style="171" customWidth="1"/>
    <col min="3595" max="3595" width="13" style="171" customWidth="1"/>
    <col min="3596" max="3596" width="14" style="171" customWidth="1"/>
    <col min="3597" max="3597" width="16.7109375" style="171" customWidth="1"/>
    <col min="3598" max="3598" width="15.7109375" style="171" customWidth="1"/>
    <col min="3599" max="3599" width="16.85546875" style="171" customWidth="1"/>
    <col min="3600" max="3600" width="21.85546875" style="171" customWidth="1"/>
    <col min="3601" max="3601" width="13.85546875" style="171" customWidth="1"/>
    <col min="3602" max="3602" width="9.140625" style="171" customWidth="1"/>
    <col min="3603" max="3603" width="39.140625" style="171" customWidth="1"/>
    <col min="3604" max="3605" width="18.42578125" style="171" customWidth="1"/>
    <col min="3606" max="3606" width="18.7109375" style="171" customWidth="1"/>
    <col min="3607" max="3607" width="12.140625" style="171" bestFit="1" customWidth="1"/>
    <col min="3608" max="3840" width="10.85546875" style="171"/>
    <col min="3841" max="3841" width="7.28515625" style="171" bestFit="1" customWidth="1"/>
    <col min="3842" max="3842" width="25.28515625" style="171" customWidth="1"/>
    <col min="3843" max="3843" width="18.7109375" style="171" customWidth="1"/>
    <col min="3844" max="3844" width="38.7109375" style="171" bestFit="1" customWidth="1"/>
    <col min="3845" max="3845" width="78" style="171" bestFit="1" customWidth="1"/>
    <col min="3846" max="3846" width="21.7109375" style="171" customWidth="1"/>
    <col min="3847" max="3847" width="42.140625" style="171" customWidth="1"/>
    <col min="3848" max="3848" width="47.28515625" style="171" customWidth="1"/>
    <col min="3849" max="3849" width="13.7109375" style="171" customWidth="1"/>
    <col min="3850" max="3850" width="78.85546875" style="171" customWidth="1"/>
    <col min="3851" max="3851" width="13" style="171" customWidth="1"/>
    <col min="3852" max="3852" width="14" style="171" customWidth="1"/>
    <col min="3853" max="3853" width="16.7109375" style="171" customWidth="1"/>
    <col min="3854" max="3854" width="15.7109375" style="171" customWidth="1"/>
    <col min="3855" max="3855" width="16.85546875" style="171" customWidth="1"/>
    <col min="3856" max="3856" width="21.85546875" style="171" customWidth="1"/>
    <col min="3857" max="3857" width="13.85546875" style="171" customWidth="1"/>
    <col min="3858" max="3858" width="9.140625" style="171" customWidth="1"/>
    <col min="3859" max="3859" width="39.140625" style="171" customWidth="1"/>
    <col min="3860" max="3861" width="18.42578125" style="171" customWidth="1"/>
    <col min="3862" max="3862" width="18.7109375" style="171" customWidth="1"/>
    <col min="3863" max="3863" width="12.140625" style="171" bestFit="1" customWidth="1"/>
    <col min="3864" max="4096" width="10.85546875" style="171"/>
    <col min="4097" max="4097" width="7.28515625" style="171" bestFit="1" customWidth="1"/>
    <col min="4098" max="4098" width="25.28515625" style="171" customWidth="1"/>
    <col min="4099" max="4099" width="18.7109375" style="171" customWidth="1"/>
    <col min="4100" max="4100" width="38.7109375" style="171" bestFit="1" customWidth="1"/>
    <col min="4101" max="4101" width="78" style="171" bestFit="1" customWidth="1"/>
    <col min="4102" max="4102" width="21.7109375" style="171" customWidth="1"/>
    <col min="4103" max="4103" width="42.140625" style="171" customWidth="1"/>
    <col min="4104" max="4104" width="47.28515625" style="171" customWidth="1"/>
    <col min="4105" max="4105" width="13.7109375" style="171" customWidth="1"/>
    <col min="4106" max="4106" width="78.85546875" style="171" customWidth="1"/>
    <col min="4107" max="4107" width="13" style="171" customWidth="1"/>
    <col min="4108" max="4108" width="14" style="171" customWidth="1"/>
    <col min="4109" max="4109" width="16.7109375" style="171" customWidth="1"/>
    <col min="4110" max="4110" width="15.7109375" style="171" customWidth="1"/>
    <col min="4111" max="4111" width="16.85546875" style="171" customWidth="1"/>
    <col min="4112" max="4112" width="21.85546875" style="171" customWidth="1"/>
    <col min="4113" max="4113" width="13.85546875" style="171" customWidth="1"/>
    <col min="4114" max="4114" width="9.140625" style="171" customWidth="1"/>
    <col min="4115" max="4115" width="39.140625" style="171" customWidth="1"/>
    <col min="4116" max="4117" width="18.42578125" style="171" customWidth="1"/>
    <col min="4118" max="4118" width="18.7109375" style="171" customWidth="1"/>
    <col min="4119" max="4119" width="12.140625" style="171" bestFit="1" customWidth="1"/>
    <col min="4120" max="4352" width="10.85546875" style="171"/>
    <col min="4353" max="4353" width="7.28515625" style="171" bestFit="1" customWidth="1"/>
    <col min="4354" max="4354" width="25.28515625" style="171" customWidth="1"/>
    <col min="4355" max="4355" width="18.7109375" style="171" customWidth="1"/>
    <col min="4356" max="4356" width="38.7109375" style="171" bestFit="1" customWidth="1"/>
    <col min="4357" max="4357" width="78" style="171" bestFit="1" customWidth="1"/>
    <col min="4358" max="4358" width="21.7109375" style="171" customWidth="1"/>
    <col min="4359" max="4359" width="42.140625" style="171" customWidth="1"/>
    <col min="4360" max="4360" width="47.28515625" style="171" customWidth="1"/>
    <col min="4361" max="4361" width="13.7109375" style="171" customWidth="1"/>
    <col min="4362" max="4362" width="78.85546875" style="171" customWidth="1"/>
    <col min="4363" max="4363" width="13" style="171" customWidth="1"/>
    <col min="4364" max="4364" width="14" style="171" customWidth="1"/>
    <col min="4365" max="4365" width="16.7109375" style="171" customWidth="1"/>
    <col min="4366" max="4366" width="15.7109375" style="171" customWidth="1"/>
    <col min="4367" max="4367" width="16.85546875" style="171" customWidth="1"/>
    <col min="4368" max="4368" width="21.85546875" style="171" customWidth="1"/>
    <col min="4369" max="4369" width="13.85546875" style="171" customWidth="1"/>
    <col min="4370" max="4370" width="9.140625" style="171" customWidth="1"/>
    <col min="4371" max="4371" width="39.140625" style="171" customWidth="1"/>
    <col min="4372" max="4373" width="18.42578125" style="171" customWidth="1"/>
    <col min="4374" max="4374" width="18.7109375" style="171" customWidth="1"/>
    <col min="4375" max="4375" width="12.140625" style="171" bestFit="1" customWidth="1"/>
    <col min="4376" max="4608" width="10.85546875" style="171"/>
    <col min="4609" max="4609" width="7.28515625" style="171" bestFit="1" customWidth="1"/>
    <col min="4610" max="4610" width="25.28515625" style="171" customWidth="1"/>
    <col min="4611" max="4611" width="18.7109375" style="171" customWidth="1"/>
    <col min="4612" max="4612" width="38.7109375" style="171" bestFit="1" customWidth="1"/>
    <col min="4613" max="4613" width="78" style="171" bestFit="1" customWidth="1"/>
    <col min="4614" max="4614" width="21.7109375" style="171" customWidth="1"/>
    <col min="4615" max="4615" width="42.140625" style="171" customWidth="1"/>
    <col min="4616" max="4616" width="47.28515625" style="171" customWidth="1"/>
    <col min="4617" max="4617" width="13.7109375" style="171" customWidth="1"/>
    <col min="4618" max="4618" width="78.85546875" style="171" customWidth="1"/>
    <col min="4619" max="4619" width="13" style="171" customWidth="1"/>
    <col min="4620" max="4620" width="14" style="171" customWidth="1"/>
    <col min="4621" max="4621" width="16.7109375" style="171" customWidth="1"/>
    <col min="4622" max="4622" width="15.7109375" style="171" customWidth="1"/>
    <col min="4623" max="4623" width="16.85546875" style="171" customWidth="1"/>
    <col min="4624" max="4624" width="21.85546875" style="171" customWidth="1"/>
    <col min="4625" max="4625" width="13.85546875" style="171" customWidth="1"/>
    <col min="4626" max="4626" width="9.140625" style="171" customWidth="1"/>
    <col min="4627" max="4627" width="39.140625" style="171" customWidth="1"/>
    <col min="4628" max="4629" width="18.42578125" style="171" customWidth="1"/>
    <col min="4630" max="4630" width="18.7109375" style="171" customWidth="1"/>
    <col min="4631" max="4631" width="12.140625" style="171" bestFit="1" customWidth="1"/>
    <col min="4632" max="4864" width="10.85546875" style="171"/>
    <col min="4865" max="4865" width="7.28515625" style="171" bestFit="1" customWidth="1"/>
    <col min="4866" max="4866" width="25.28515625" style="171" customWidth="1"/>
    <col min="4867" max="4867" width="18.7109375" style="171" customWidth="1"/>
    <col min="4868" max="4868" width="38.7109375" style="171" bestFit="1" customWidth="1"/>
    <col min="4869" max="4869" width="78" style="171" bestFit="1" customWidth="1"/>
    <col min="4870" max="4870" width="21.7109375" style="171" customWidth="1"/>
    <col min="4871" max="4871" width="42.140625" style="171" customWidth="1"/>
    <col min="4872" max="4872" width="47.28515625" style="171" customWidth="1"/>
    <col min="4873" max="4873" width="13.7109375" style="171" customWidth="1"/>
    <col min="4874" max="4874" width="78.85546875" style="171" customWidth="1"/>
    <col min="4875" max="4875" width="13" style="171" customWidth="1"/>
    <col min="4876" max="4876" width="14" style="171" customWidth="1"/>
    <col min="4877" max="4877" width="16.7109375" style="171" customWidth="1"/>
    <col min="4878" max="4878" width="15.7109375" style="171" customWidth="1"/>
    <col min="4879" max="4879" width="16.85546875" style="171" customWidth="1"/>
    <col min="4880" max="4880" width="21.85546875" style="171" customWidth="1"/>
    <col min="4881" max="4881" width="13.85546875" style="171" customWidth="1"/>
    <col min="4882" max="4882" width="9.140625" style="171" customWidth="1"/>
    <col min="4883" max="4883" width="39.140625" style="171" customWidth="1"/>
    <col min="4884" max="4885" width="18.42578125" style="171" customWidth="1"/>
    <col min="4886" max="4886" width="18.7109375" style="171" customWidth="1"/>
    <col min="4887" max="4887" width="12.140625" style="171" bestFit="1" customWidth="1"/>
    <col min="4888" max="5120" width="10.85546875" style="171"/>
    <col min="5121" max="5121" width="7.28515625" style="171" bestFit="1" customWidth="1"/>
    <col min="5122" max="5122" width="25.28515625" style="171" customWidth="1"/>
    <col min="5123" max="5123" width="18.7109375" style="171" customWidth="1"/>
    <col min="5124" max="5124" width="38.7109375" style="171" bestFit="1" customWidth="1"/>
    <col min="5125" max="5125" width="78" style="171" bestFit="1" customWidth="1"/>
    <col min="5126" max="5126" width="21.7109375" style="171" customWidth="1"/>
    <col min="5127" max="5127" width="42.140625" style="171" customWidth="1"/>
    <col min="5128" max="5128" width="47.28515625" style="171" customWidth="1"/>
    <col min="5129" max="5129" width="13.7109375" style="171" customWidth="1"/>
    <col min="5130" max="5130" width="78.85546875" style="171" customWidth="1"/>
    <col min="5131" max="5131" width="13" style="171" customWidth="1"/>
    <col min="5132" max="5132" width="14" style="171" customWidth="1"/>
    <col min="5133" max="5133" width="16.7109375" style="171" customWidth="1"/>
    <col min="5134" max="5134" width="15.7109375" style="171" customWidth="1"/>
    <col min="5135" max="5135" width="16.85546875" style="171" customWidth="1"/>
    <col min="5136" max="5136" width="21.85546875" style="171" customWidth="1"/>
    <col min="5137" max="5137" width="13.85546875" style="171" customWidth="1"/>
    <col min="5138" max="5138" width="9.140625" style="171" customWidth="1"/>
    <col min="5139" max="5139" width="39.140625" style="171" customWidth="1"/>
    <col min="5140" max="5141" width="18.42578125" style="171" customWidth="1"/>
    <col min="5142" max="5142" width="18.7109375" style="171" customWidth="1"/>
    <col min="5143" max="5143" width="12.140625" style="171" bestFit="1" customWidth="1"/>
    <col min="5144" max="5376" width="10.85546875" style="171"/>
    <col min="5377" max="5377" width="7.28515625" style="171" bestFit="1" customWidth="1"/>
    <col min="5378" max="5378" width="25.28515625" style="171" customWidth="1"/>
    <col min="5379" max="5379" width="18.7109375" style="171" customWidth="1"/>
    <col min="5380" max="5380" width="38.7109375" style="171" bestFit="1" customWidth="1"/>
    <col min="5381" max="5381" width="78" style="171" bestFit="1" customWidth="1"/>
    <col min="5382" max="5382" width="21.7109375" style="171" customWidth="1"/>
    <col min="5383" max="5383" width="42.140625" style="171" customWidth="1"/>
    <col min="5384" max="5384" width="47.28515625" style="171" customWidth="1"/>
    <col min="5385" max="5385" width="13.7109375" style="171" customWidth="1"/>
    <col min="5386" max="5386" width="78.85546875" style="171" customWidth="1"/>
    <col min="5387" max="5387" width="13" style="171" customWidth="1"/>
    <col min="5388" max="5388" width="14" style="171" customWidth="1"/>
    <col min="5389" max="5389" width="16.7109375" style="171" customWidth="1"/>
    <col min="5390" max="5390" width="15.7109375" style="171" customWidth="1"/>
    <col min="5391" max="5391" width="16.85546875" style="171" customWidth="1"/>
    <col min="5392" max="5392" width="21.85546875" style="171" customWidth="1"/>
    <col min="5393" max="5393" width="13.85546875" style="171" customWidth="1"/>
    <col min="5394" max="5394" width="9.140625" style="171" customWidth="1"/>
    <col min="5395" max="5395" width="39.140625" style="171" customWidth="1"/>
    <col min="5396" max="5397" width="18.42578125" style="171" customWidth="1"/>
    <col min="5398" max="5398" width="18.7109375" style="171" customWidth="1"/>
    <col min="5399" max="5399" width="12.140625" style="171" bestFit="1" customWidth="1"/>
    <col min="5400" max="5632" width="10.85546875" style="171"/>
    <col min="5633" max="5633" width="7.28515625" style="171" bestFit="1" customWidth="1"/>
    <col min="5634" max="5634" width="25.28515625" style="171" customWidth="1"/>
    <col min="5635" max="5635" width="18.7109375" style="171" customWidth="1"/>
    <col min="5636" max="5636" width="38.7109375" style="171" bestFit="1" customWidth="1"/>
    <col min="5637" max="5637" width="78" style="171" bestFit="1" customWidth="1"/>
    <col min="5638" max="5638" width="21.7109375" style="171" customWidth="1"/>
    <col min="5639" max="5639" width="42.140625" style="171" customWidth="1"/>
    <col min="5640" max="5640" width="47.28515625" style="171" customWidth="1"/>
    <col min="5641" max="5641" width="13.7109375" style="171" customWidth="1"/>
    <col min="5642" max="5642" width="78.85546875" style="171" customWidth="1"/>
    <col min="5643" max="5643" width="13" style="171" customWidth="1"/>
    <col min="5644" max="5644" width="14" style="171" customWidth="1"/>
    <col min="5645" max="5645" width="16.7109375" style="171" customWidth="1"/>
    <col min="5646" max="5646" width="15.7109375" style="171" customWidth="1"/>
    <col min="5647" max="5647" width="16.85546875" style="171" customWidth="1"/>
    <col min="5648" max="5648" width="21.85546875" style="171" customWidth="1"/>
    <col min="5649" max="5649" width="13.85546875" style="171" customWidth="1"/>
    <col min="5650" max="5650" width="9.140625" style="171" customWidth="1"/>
    <col min="5651" max="5651" width="39.140625" style="171" customWidth="1"/>
    <col min="5652" max="5653" width="18.42578125" style="171" customWidth="1"/>
    <col min="5654" max="5654" width="18.7109375" style="171" customWidth="1"/>
    <col min="5655" max="5655" width="12.140625" style="171" bestFit="1" customWidth="1"/>
    <col min="5656" max="5888" width="10.85546875" style="171"/>
    <col min="5889" max="5889" width="7.28515625" style="171" bestFit="1" customWidth="1"/>
    <col min="5890" max="5890" width="25.28515625" style="171" customWidth="1"/>
    <col min="5891" max="5891" width="18.7109375" style="171" customWidth="1"/>
    <col min="5892" max="5892" width="38.7109375" style="171" bestFit="1" customWidth="1"/>
    <col min="5893" max="5893" width="78" style="171" bestFit="1" customWidth="1"/>
    <col min="5894" max="5894" width="21.7109375" style="171" customWidth="1"/>
    <col min="5895" max="5895" width="42.140625" style="171" customWidth="1"/>
    <col min="5896" max="5896" width="47.28515625" style="171" customWidth="1"/>
    <col min="5897" max="5897" width="13.7109375" style="171" customWidth="1"/>
    <col min="5898" max="5898" width="78.85546875" style="171" customWidth="1"/>
    <col min="5899" max="5899" width="13" style="171" customWidth="1"/>
    <col min="5900" max="5900" width="14" style="171" customWidth="1"/>
    <col min="5901" max="5901" width="16.7109375" style="171" customWidth="1"/>
    <col min="5902" max="5902" width="15.7109375" style="171" customWidth="1"/>
    <col min="5903" max="5903" width="16.85546875" style="171" customWidth="1"/>
    <col min="5904" max="5904" width="21.85546875" style="171" customWidth="1"/>
    <col min="5905" max="5905" width="13.85546875" style="171" customWidth="1"/>
    <col min="5906" max="5906" width="9.140625" style="171" customWidth="1"/>
    <col min="5907" max="5907" width="39.140625" style="171" customWidth="1"/>
    <col min="5908" max="5909" width="18.42578125" style="171" customWidth="1"/>
    <col min="5910" max="5910" width="18.7109375" style="171" customWidth="1"/>
    <col min="5911" max="5911" width="12.140625" style="171" bestFit="1" customWidth="1"/>
    <col min="5912" max="6144" width="10.85546875" style="171"/>
    <col min="6145" max="6145" width="7.28515625" style="171" bestFit="1" customWidth="1"/>
    <col min="6146" max="6146" width="25.28515625" style="171" customWidth="1"/>
    <col min="6147" max="6147" width="18.7109375" style="171" customWidth="1"/>
    <col min="6148" max="6148" width="38.7109375" style="171" bestFit="1" customWidth="1"/>
    <col min="6149" max="6149" width="78" style="171" bestFit="1" customWidth="1"/>
    <col min="6150" max="6150" width="21.7109375" style="171" customWidth="1"/>
    <col min="6151" max="6151" width="42.140625" style="171" customWidth="1"/>
    <col min="6152" max="6152" width="47.28515625" style="171" customWidth="1"/>
    <col min="6153" max="6153" width="13.7109375" style="171" customWidth="1"/>
    <col min="6154" max="6154" width="78.85546875" style="171" customWidth="1"/>
    <col min="6155" max="6155" width="13" style="171" customWidth="1"/>
    <col min="6156" max="6156" width="14" style="171" customWidth="1"/>
    <col min="6157" max="6157" width="16.7109375" style="171" customWidth="1"/>
    <col min="6158" max="6158" width="15.7109375" style="171" customWidth="1"/>
    <col min="6159" max="6159" width="16.85546875" style="171" customWidth="1"/>
    <col min="6160" max="6160" width="21.85546875" style="171" customWidth="1"/>
    <col min="6161" max="6161" width="13.85546875" style="171" customWidth="1"/>
    <col min="6162" max="6162" width="9.140625" style="171" customWidth="1"/>
    <col min="6163" max="6163" width="39.140625" style="171" customWidth="1"/>
    <col min="6164" max="6165" width="18.42578125" style="171" customWidth="1"/>
    <col min="6166" max="6166" width="18.7109375" style="171" customWidth="1"/>
    <col min="6167" max="6167" width="12.140625" style="171" bestFit="1" customWidth="1"/>
    <col min="6168" max="6400" width="10.85546875" style="171"/>
    <col min="6401" max="6401" width="7.28515625" style="171" bestFit="1" customWidth="1"/>
    <col min="6402" max="6402" width="25.28515625" style="171" customWidth="1"/>
    <col min="6403" max="6403" width="18.7109375" style="171" customWidth="1"/>
    <col min="6404" max="6404" width="38.7109375" style="171" bestFit="1" customWidth="1"/>
    <col min="6405" max="6405" width="78" style="171" bestFit="1" customWidth="1"/>
    <col min="6406" max="6406" width="21.7109375" style="171" customWidth="1"/>
    <col min="6407" max="6407" width="42.140625" style="171" customWidth="1"/>
    <col min="6408" max="6408" width="47.28515625" style="171" customWidth="1"/>
    <col min="6409" max="6409" width="13.7109375" style="171" customWidth="1"/>
    <col min="6410" max="6410" width="78.85546875" style="171" customWidth="1"/>
    <col min="6411" max="6411" width="13" style="171" customWidth="1"/>
    <col min="6412" max="6412" width="14" style="171" customWidth="1"/>
    <col min="6413" max="6413" width="16.7109375" style="171" customWidth="1"/>
    <col min="6414" max="6414" width="15.7109375" style="171" customWidth="1"/>
    <col min="6415" max="6415" width="16.85546875" style="171" customWidth="1"/>
    <col min="6416" max="6416" width="21.85546875" style="171" customWidth="1"/>
    <col min="6417" max="6417" width="13.85546875" style="171" customWidth="1"/>
    <col min="6418" max="6418" width="9.140625" style="171" customWidth="1"/>
    <col min="6419" max="6419" width="39.140625" style="171" customWidth="1"/>
    <col min="6420" max="6421" width="18.42578125" style="171" customWidth="1"/>
    <col min="6422" max="6422" width="18.7109375" style="171" customWidth="1"/>
    <col min="6423" max="6423" width="12.140625" style="171" bestFit="1" customWidth="1"/>
    <col min="6424" max="6656" width="10.85546875" style="171"/>
    <col min="6657" max="6657" width="7.28515625" style="171" bestFit="1" customWidth="1"/>
    <col min="6658" max="6658" width="25.28515625" style="171" customWidth="1"/>
    <col min="6659" max="6659" width="18.7109375" style="171" customWidth="1"/>
    <col min="6660" max="6660" width="38.7109375" style="171" bestFit="1" customWidth="1"/>
    <col min="6661" max="6661" width="78" style="171" bestFit="1" customWidth="1"/>
    <col min="6662" max="6662" width="21.7109375" style="171" customWidth="1"/>
    <col min="6663" max="6663" width="42.140625" style="171" customWidth="1"/>
    <col min="6664" max="6664" width="47.28515625" style="171" customWidth="1"/>
    <col min="6665" max="6665" width="13.7109375" style="171" customWidth="1"/>
    <col min="6666" max="6666" width="78.85546875" style="171" customWidth="1"/>
    <col min="6667" max="6667" width="13" style="171" customWidth="1"/>
    <col min="6668" max="6668" width="14" style="171" customWidth="1"/>
    <col min="6669" max="6669" width="16.7109375" style="171" customWidth="1"/>
    <col min="6670" max="6670" width="15.7109375" style="171" customWidth="1"/>
    <col min="6671" max="6671" width="16.85546875" style="171" customWidth="1"/>
    <col min="6672" max="6672" width="21.85546875" style="171" customWidth="1"/>
    <col min="6673" max="6673" width="13.85546875" style="171" customWidth="1"/>
    <col min="6674" max="6674" width="9.140625" style="171" customWidth="1"/>
    <col min="6675" max="6675" width="39.140625" style="171" customWidth="1"/>
    <col min="6676" max="6677" width="18.42578125" style="171" customWidth="1"/>
    <col min="6678" max="6678" width="18.7109375" style="171" customWidth="1"/>
    <col min="6679" max="6679" width="12.140625" style="171" bestFit="1" customWidth="1"/>
    <col min="6680" max="6912" width="10.85546875" style="171"/>
    <col min="6913" max="6913" width="7.28515625" style="171" bestFit="1" customWidth="1"/>
    <col min="6914" max="6914" width="25.28515625" style="171" customWidth="1"/>
    <col min="6915" max="6915" width="18.7109375" style="171" customWidth="1"/>
    <col min="6916" max="6916" width="38.7109375" style="171" bestFit="1" customWidth="1"/>
    <col min="6917" max="6917" width="78" style="171" bestFit="1" customWidth="1"/>
    <col min="6918" max="6918" width="21.7109375" style="171" customWidth="1"/>
    <col min="6919" max="6919" width="42.140625" style="171" customWidth="1"/>
    <col min="6920" max="6920" width="47.28515625" style="171" customWidth="1"/>
    <col min="6921" max="6921" width="13.7109375" style="171" customWidth="1"/>
    <col min="6922" max="6922" width="78.85546875" style="171" customWidth="1"/>
    <col min="6923" max="6923" width="13" style="171" customWidth="1"/>
    <col min="6924" max="6924" width="14" style="171" customWidth="1"/>
    <col min="6925" max="6925" width="16.7109375" style="171" customWidth="1"/>
    <col min="6926" max="6926" width="15.7109375" style="171" customWidth="1"/>
    <col min="6927" max="6927" width="16.85546875" style="171" customWidth="1"/>
    <col min="6928" max="6928" width="21.85546875" style="171" customWidth="1"/>
    <col min="6929" max="6929" width="13.85546875" style="171" customWidth="1"/>
    <col min="6930" max="6930" width="9.140625" style="171" customWidth="1"/>
    <col min="6931" max="6931" width="39.140625" style="171" customWidth="1"/>
    <col min="6932" max="6933" width="18.42578125" style="171" customWidth="1"/>
    <col min="6934" max="6934" width="18.7109375" style="171" customWidth="1"/>
    <col min="6935" max="6935" width="12.140625" style="171" bestFit="1" customWidth="1"/>
    <col min="6936" max="7168" width="10.85546875" style="171"/>
    <col min="7169" max="7169" width="7.28515625" style="171" bestFit="1" customWidth="1"/>
    <col min="7170" max="7170" width="25.28515625" style="171" customWidth="1"/>
    <col min="7171" max="7171" width="18.7109375" style="171" customWidth="1"/>
    <col min="7172" max="7172" width="38.7109375" style="171" bestFit="1" customWidth="1"/>
    <col min="7173" max="7173" width="78" style="171" bestFit="1" customWidth="1"/>
    <col min="7174" max="7174" width="21.7109375" style="171" customWidth="1"/>
    <col min="7175" max="7175" width="42.140625" style="171" customWidth="1"/>
    <col min="7176" max="7176" width="47.28515625" style="171" customWidth="1"/>
    <col min="7177" max="7177" width="13.7109375" style="171" customWidth="1"/>
    <col min="7178" max="7178" width="78.85546875" style="171" customWidth="1"/>
    <col min="7179" max="7179" width="13" style="171" customWidth="1"/>
    <col min="7180" max="7180" width="14" style="171" customWidth="1"/>
    <col min="7181" max="7181" width="16.7109375" style="171" customWidth="1"/>
    <col min="7182" max="7182" width="15.7109375" style="171" customWidth="1"/>
    <col min="7183" max="7183" width="16.85546875" style="171" customWidth="1"/>
    <col min="7184" max="7184" width="21.85546875" style="171" customWidth="1"/>
    <col min="7185" max="7185" width="13.85546875" style="171" customWidth="1"/>
    <col min="7186" max="7186" width="9.140625" style="171" customWidth="1"/>
    <col min="7187" max="7187" width="39.140625" style="171" customWidth="1"/>
    <col min="7188" max="7189" width="18.42578125" style="171" customWidth="1"/>
    <col min="7190" max="7190" width="18.7109375" style="171" customWidth="1"/>
    <col min="7191" max="7191" width="12.140625" style="171" bestFit="1" customWidth="1"/>
    <col min="7192" max="7424" width="10.85546875" style="171"/>
    <col min="7425" max="7425" width="7.28515625" style="171" bestFit="1" customWidth="1"/>
    <col min="7426" max="7426" width="25.28515625" style="171" customWidth="1"/>
    <col min="7427" max="7427" width="18.7109375" style="171" customWidth="1"/>
    <col min="7428" max="7428" width="38.7109375" style="171" bestFit="1" customWidth="1"/>
    <col min="7429" max="7429" width="78" style="171" bestFit="1" customWidth="1"/>
    <col min="7430" max="7430" width="21.7109375" style="171" customWidth="1"/>
    <col min="7431" max="7431" width="42.140625" style="171" customWidth="1"/>
    <col min="7432" max="7432" width="47.28515625" style="171" customWidth="1"/>
    <col min="7433" max="7433" width="13.7109375" style="171" customWidth="1"/>
    <col min="7434" max="7434" width="78.85546875" style="171" customWidth="1"/>
    <col min="7435" max="7435" width="13" style="171" customWidth="1"/>
    <col min="7436" max="7436" width="14" style="171" customWidth="1"/>
    <col min="7437" max="7437" width="16.7109375" style="171" customWidth="1"/>
    <col min="7438" max="7438" width="15.7109375" style="171" customWidth="1"/>
    <col min="7439" max="7439" width="16.85546875" style="171" customWidth="1"/>
    <col min="7440" max="7440" width="21.85546875" style="171" customWidth="1"/>
    <col min="7441" max="7441" width="13.85546875" style="171" customWidth="1"/>
    <col min="7442" max="7442" width="9.140625" style="171" customWidth="1"/>
    <col min="7443" max="7443" width="39.140625" style="171" customWidth="1"/>
    <col min="7444" max="7445" width="18.42578125" style="171" customWidth="1"/>
    <col min="7446" max="7446" width="18.7109375" style="171" customWidth="1"/>
    <col min="7447" max="7447" width="12.140625" style="171" bestFit="1" customWidth="1"/>
    <col min="7448" max="7680" width="10.85546875" style="171"/>
    <col min="7681" max="7681" width="7.28515625" style="171" bestFit="1" customWidth="1"/>
    <col min="7682" max="7682" width="25.28515625" style="171" customWidth="1"/>
    <col min="7683" max="7683" width="18.7109375" style="171" customWidth="1"/>
    <col min="7684" max="7684" width="38.7109375" style="171" bestFit="1" customWidth="1"/>
    <col min="7685" max="7685" width="78" style="171" bestFit="1" customWidth="1"/>
    <col min="7686" max="7686" width="21.7109375" style="171" customWidth="1"/>
    <col min="7687" max="7687" width="42.140625" style="171" customWidth="1"/>
    <col min="7688" max="7688" width="47.28515625" style="171" customWidth="1"/>
    <col min="7689" max="7689" width="13.7109375" style="171" customWidth="1"/>
    <col min="7690" max="7690" width="78.85546875" style="171" customWidth="1"/>
    <col min="7691" max="7691" width="13" style="171" customWidth="1"/>
    <col min="7692" max="7692" width="14" style="171" customWidth="1"/>
    <col min="7693" max="7693" width="16.7109375" style="171" customWidth="1"/>
    <col min="7694" max="7694" width="15.7109375" style="171" customWidth="1"/>
    <col min="7695" max="7695" width="16.85546875" style="171" customWidth="1"/>
    <col min="7696" max="7696" width="21.85546875" style="171" customWidth="1"/>
    <col min="7697" max="7697" width="13.85546875" style="171" customWidth="1"/>
    <col min="7698" max="7698" width="9.140625" style="171" customWidth="1"/>
    <col min="7699" max="7699" width="39.140625" style="171" customWidth="1"/>
    <col min="7700" max="7701" width="18.42578125" style="171" customWidth="1"/>
    <col min="7702" max="7702" width="18.7109375" style="171" customWidth="1"/>
    <col min="7703" max="7703" width="12.140625" style="171" bestFit="1" customWidth="1"/>
    <col min="7704" max="7936" width="10.85546875" style="171"/>
    <col min="7937" max="7937" width="7.28515625" style="171" bestFit="1" customWidth="1"/>
    <col min="7938" max="7938" width="25.28515625" style="171" customWidth="1"/>
    <col min="7939" max="7939" width="18.7109375" style="171" customWidth="1"/>
    <col min="7940" max="7940" width="38.7109375" style="171" bestFit="1" customWidth="1"/>
    <col min="7941" max="7941" width="78" style="171" bestFit="1" customWidth="1"/>
    <col min="7942" max="7942" width="21.7109375" style="171" customWidth="1"/>
    <col min="7943" max="7943" width="42.140625" style="171" customWidth="1"/>
    <col min="7944" max="7944" width="47.28515625" style="171" customWidth="1"/>
    <col min="7945" max="7945" width="13.7109375" style="171" customWidth="1"/>
    <col min="7946" max="7946" width="78.85546875" style="171" customWidth="1"/>
    <col min="7947" max="7947" width="13" style="171" customWidth="1"/>
    <col min="7948" max="7948" width="14" style="171" customWidth="1"/>
    <col min="7949" max="7949" width="16.7109375" style="171" customWidth="1"/>
    <col min="7950" max="7950" width="15.7109375" style="171" customWidth="1"/>
    <col min="7951" max="7951" width="16.85546875" style="171" customWidth="1"/>
    <col min="7952" max="7952" width="21.85546875" style="171" customWidth="1"/>
    <col min="7953" max="7953" width="13.85546875" style="171" customWidth="1"/>
    <col min="7954" max="7954" width="9.140625" style="171" customWidth="1"/>
    <col min="7955" max="7955" width="39.140625" style="171" customWidth="1"/>
    <col min="7956" max="7957" width="18.42578125" style="171" customWidth="1"/>
    <col min="7958" max="7958" width="18.7109375" style="171" customWidth="1"/>
    <col min="7959" max="7959" width="12.140625" style="171" bestFit="1" customWidth="1"/>
    <col min="7960" max="8192" width="10.85546875" style="171"/>
    <col min="8193" max="8193" width="7.28515625" style="171" bestFit="1" customWidth="1"/>
    <col min="8194" max="8194" width="25.28515625" style="171" customWidth="1"/>
    <col min="8195" max="8195" width="18.7109375" style="171" customWidth="1"/>
    <col min="8196" max="8196" width="38.7109375" style="171" bestFit="1" customWidth="1"/>
    <col min="8197" max="8197" width="78" style="171" bestFit="1" customWidth="1"/>
    <col min="8198" max="8198" width="21.7109375" style="171" customWidth="1"/>
    <col min="8199" max="8199" width="42.140625" style="171" customWidth="1"/>
    <col min="8200" max="8200" width="47.28515625" style="171" customWidth="1"/>
    <col min="8201" max="8201" width="13.7109375" style="171" customWidth="1"/>
    <col min="8202" max="8202" width="78.85546875" style="171" customWidth="1"/>
    <col min="8203" max="8203" width="13" style="171" customWidth="1"/>
    <col min="8204" max="8204" width="14" style="171" customWidth="1"/>
    <col min="8205" max="8205" width="16.7109375" style="171" customWidth="1"/>
    <col min="8206" max="8206" width="15.7109375" style="171" customWidth="1"/>
    <col min="8207" max="8207" width="16.85546875" style="171" customWidth="1"/>
    <col min="8208" max="8208" width="21.85546875" style="171" customWidth="1"/>
    <col min="8209" max="8209" width="13.85546875" style="171" customWidth="1"/>
    <col min="8210" max="8210" width="9.140625" style="171" customWidth="1"/>
    <col min="8211" max="8211" width="39.140625" style="171" customWidth="1"/>
    <col min="8212" max="8213" width="18.42578125" style="171" customWidth="1"/>
    <col min="8214" max="8214" width="18.7109375" style="171" customWidth="1"/>
    <col min="8215" max="8215" width="12.140625" style="171" bestFit="1" customWidth="1"/>
    <col min="8216" max="8448" width="10.85546875" style="171"/>
    <col min="8449" max="8449" width="7.28515625" style="171" bestFit="1" customWidth="1"/>
    <col min="8450" max="8450" width="25.28515625" style="171" customWidth="1"/>
    <col min="8451" max="8451" width="18.7109375" style="171" customWidth="1"/>
    <col min="8452" max="8452" width="38.7109375" style="171" bestFit="1" customWidth="1"/>
    <col min="8453" max="8453" width="78" style="171" bestFit="1" customWidth="1"/>
    <col min="8454" max="8454" width="21.7109375" style="171" customWidth="1"/>
    <col min="8455" max="8455" width="42.140625" style="171" customWidth="1"/>
    <col min="8456" max="8456" width="47.28515625" style="171" customWidth="1"/>
    <col min="8457" max="8457" width="13.7109375" style="171" customWidth="1"/>
    <col min="8458" max="8458" width="78.85546875" style="171" customWidth="1"/>
    <col min="8459" max="8459" width="13" style="171" customWidth="1"/>
    <col min="8460" max="8460" width="14" style="171" customWidth="1"/>
    <col min="8461" max="8461" width="16.7109375" style="171" customWidth="1"/>
    <col min="8462" max="8462" width="15.7109375" style="171" customWidth="1"/>
    <col min="8463" max="8463" width="16.85546875" style="171" customWidth="1"/>
    <col min="8464" max="8464" width="21.85546875" style="171" customWidth="1"/>
    <col min="8465" max="8465" width="13.85546875" style="171" customWidth="1"/>
    <col min="8466" max="8466" width="9.140625" style="171" customWidth="1"/>
    <col min="8467" max="8467" width="39.140625" style="171" customWidth="1"/>
    <col min="8468" max="8469" width="18.42578125" style="171" customWidth="1"/>
    <col min="8470" max="8470" width="18.7109375" style="171" customWidth="1"/>
    <col min="8471" max="8471" width="12.140625" style="171" bestFit="1" customWidth="1"/>
    <col min="8472" max="8704" width="10.85546875" style="171"/>
    <col min="8705" max="8705" width="7.28515625" style="171" bestFit="1" customWidth="1"/>
    <col min="8706" max="8706" width="25.28515625" style="171" customWidth="1"/>
    <col min="8707" max="8707" width="18.7109375" style="171" customWidth="1"/>
    <col min="8708" max="8708" width="38.7109375" style="171" bestFit="1" customWidth="1"/>
    <col min="8709" max="8709" width="78" style="171" bestFit="1" customWidth="1"/>
    <col min="8710" max="8710" width="21.7109375" style="171" customWidth="1"/>
    <col min="8711" max="8711" width="42.140625" style="171" customWidth="1"/>
    <col min="8712" max="8712" width="47.28515625" style="171" customWidth="1"/>
    <col min="8713" max="8713" width="13.7109375" style="171" customWidth="1"/>
    <col min="8714" max="8714" width="78.85546875" style="171" customWidth="1"/>
    <col min="8715" max="8715" width="13" style="171" customWidth="1"/>
    <col min="8716" max="8716" width="14" style="171" customWidth="1"/>
    <col min="8717" max="8717" width="16.7109375" style="171" customWidth="1"/>
    <col min="8718" max="8718" width="15.7109375" style="171" customWidth="1"/>
    <col min="8719" max="8719" width="16.85546875" style="171" customWidth="1"/>
    <col min="8720" max="8720" width="21.85546875" style="171" customWidth="1"/>
    <col min="8721" max="8721" width="13.85546875" style="171" customWidth="1"/>
    <col min="8722" max="8722" width="9.140625" style="171" customWidth="1"/>
    <col min="8723" max="8723" width="39.140625" style="171" customWidth="1"/>
    <col min="8724" max="8725" width="18.42578125" style="171" customWidth="1"/>
    <col min="8726" max="8726" width="18.7109375" style="171" customWidth="1"/>
    <col min="8727" max="8727" width="12.140625" style="171" bestFit="1" customWidth="1"/>
    <col min="8728" max="8960" width="10.85546875" style="171"/>
    <col min="8961" max="8961" width="7.28515625" style="171" bestFit="1" customWidth="1"/>
    <col min="8962" max="8962" width="25.28515625" style="171" customWidth="1"/>
    <col min="8963" max="8963" width="18.7109375" style="171" customWidth="1"/>
    <col min="8964" max="8964" width="38.7109375" style="171" bestFit="1" customWidth="1"/>
    <col min="8965" max="8965" width="78" style="171" bestFit="1" customWidth="1"/>
    <col min="8966" max="8966" width="21.7109375" style="171" customWidth="1"/>
    <col min="8967" max="8967" width="42.140625" style="171" customWidth="1"/>
    <col min="8968" max="8968" width="47.28515625" style="171" customWidth="1"/>
    <col min="8969" max="8969" width="13.7109375" style="171" customWidth="1"/>
    <col min="8970" max="8970" width="78.85546875" style="171" customWidth="1"/>
    <col min="8971" max="8971" width="13" style="171" customWidth="1"/>
    <col min="8972" max="8972" width="14" style="171" customWidth="1"/>
    <col min="8973" max="8973" width="16.7109375" style="171" customWidth="1"/>
    <col min="8974" max="8974" width="15.7109375" style="171" customWidth="1"/>
    <col min="8975" max="8975" width="16.85546875" style="171" customWidth="1"/>
    <col min="8976" max="8976" width="21.85546875" style="171" customWidth="1"/>
    <col min="8977" max="8977" width="13.85546875" style="171" customWidth="1"/>
    <col min="8978" max="8978" width="9.140625" style="171" customWidth="1"/>
    <col min="8979" max="8979" width="39.140625" style="171" customWidth="1"/>
    <col min="8980" max="8981" width="18.42578125" style="171" customWidth="1"/>
    <col min="8982" max="8982" width="18.7109375" style="171" customWidth="1"/>
    <col min="8983" max="8983" width="12.140625" style="171" bestFit="1" customWidth="1"/>
    <col min="8984" max="9216" width="10.85546875" style="171"/>
    <col min="9217" max="9217" width="7.28515625" style="171" bestFit="1" customWidth="1"/>
    <col min="9218" max="9218" width="25.28515625" style="171" customWidth="1"/>
    <col min="9219" max="9219" width="18.7109375" style="171" customWidth="1"/>
    <col min="9220" max="9220" width="38.7109375" style="171" bestFit="1" customWidth="1"/>
    <col min="9221" max="9221" width="78" style="171" bestFit="1" customWidth="1"/>
    <col min="9222" max="9222" width="21.7109375" style="171" customWidth="1"/>
    <col min="9223" max="9223" width="42.140625" style="171" customWidth="1"/>
    <col min="9224" max="9224" width="47.28515625" style="171" customWidth="1"/>
    <col min="9225" max="9225" width="13.7109375" style="171" customWidth="1"/>
    <col min="9226" max="9226" width="78.85546875" style="171" customWidth="1"/>
    <col min="9227" max="9227" width="13" style="171" customWidth="1"/>
    <col min="9228" max="9228" width="14" style="171" customWidth="1"/>
    <col min="9229" max="9229" width="16.7109375" style="171" customWidth="1"/>
    <col min="9230" max="9230" width="15.7109375" style="171" customWidth="1"/>
    <col min="9231" max="9231" width="16.85546875" style="171" customWidth="1"/>
    <col min="9232" max="9232" width="21.85546875" style="171" customWidth="1"/>
    <col min="9233" max="9233" width="13.85546875" style="171" customWidth="1"/>
    <col min="9234" max="9234" width="9.140625" style="171" customWidth="1"/>
    <col min="9235" max="9235" width="39.140625" style="171" customWidth="1"/>
    <col min="9236" max="9237" width="18.42578125" style="171" customWidth="1"/>
    <col min="9238" max="9238" width="18.7109375" style="171" customWidth="1"/>
    <col min="9239" max="9239" width="12.140625" style="171" bestFit="1" customWidth="1"/>
    <col min="9240" max="9472" width="10.85546875" style="171"/>
    <col min="9473" max="9473" width="7.28515625" style="171" bestFit="1" customWidth="1"/>
    <col min="9474" max="9474" width="25.28515625" style="171" customWidth="1"/>
    <col min="9475" max="9475" width="18.7109375" style="171" customWidth="1"/>
    <col min="9476" max="9476" width="38.7109375" style="171" bestFit="1" customWidth="1"/>
    <col min="9477" max="9477" width="78" style="171" bestFit="1" customWidth="1"/>
    <col min="9478" max="9478" width="21.7109375" style="171" customWidth="1"/>
    <col min="9479" max="9479" width="42.140625" style="171" customWidth="1"/>
    <col min="9480" max="9480" width="47.28515625" style="171" customWidth="1"/>
    <col min="9481" max="9481" width="13.7109375" style="171" customWidth="1"/>
    <col min="9482" max="9482" width="78.85546875" style="171" customWidth="1"/>
    <col min="9483" max="9483" width="13" style="171" customWidth="1"/>
    <col min="9484" max="9484" width="14" style="171" customWidth="1"/>
    <col min="9485" max="9485" width="16.7109375" style="171" customWidth="1"/>
    <col min="9486" max="9486" width="15.7109375" style="171" customWidth="1"/>
    <col min="9487" max="9487" width="16.85546875" style="171" customWidth="1"/>
    <col min="9488" max="9488" width="21.85546875" style="171" customWidth="1"/>
    <col min="9489" max="9489" width="13.85546875" style="171" customWidth="1"/>
    <col min="9490" max="9490" width="9.140625" style="171" customWidth="1"/>
    <col min="9491" max="9491" width="39.140625" style="171" customWidth="1"/>
    <col min="9492" max="9493" width="18.42578125" style="171" customWidth="1"/>
    <col min="9494" max="9494" width="18.7109375" style="171" customWidth="1"/>
    <col min="9495" max="9495" width="12.140625" style="171" bestFit="1" customWidth="1"/>
    <col min="9496" max="9728" width="10.85546875" style="171"/>
    <col min="9729" max="9729" width="7.28515625" style="171" bestFit="1" customWidth="1"/>
    <col min="9730" max="9730" width="25.28515625" style="171" customWidth="1"/>
    <col min="9731" max="9731" width="18.7109375" style="171" customWidth="1"/>
    <col min="9732" max="9732" width="38.7109375" style="171" bestFit="1" customWidth="1"/>
    <col min="9733" max="9733" width="78" style="171" bestFit="1" customWidth="1"/>
    <col min="9734" max="9734" width="21.7109375" style="171" customWidth="1"/>
    <col min="9735" max="9735" width="42.140625" style="171" customWidth="1"/>
    <col min="9736" max="9736" width="47.28515625" style="171" customWidth="1"/>
    <col min="9737" max="9737" width="13.7109375" style="171" customWidth="1"/>
    <col min="9738" max="9738" width="78.85546875" style="171" customWidth="1"/>
    <col min="9739" max="9739" width="13" style="171" customWidth="1"/>
    <col min="9740" max="9740" width="14" style="171" customWidth="1"/>
    <col min="9741" max="9741" width="16.7109375" style="171" customWidth="1"/>
    <col min="9742" max="9742" width="15.7109375" style="171" customWidth="1"/>
    <col min="9743" max="9743" width="16.85546875" style="171" customWidth="1"/>
    <col min="9744" max="9744" width="21.85546875" style="171" customWidth="1"/>
    <col min="9745" max="9745" width="13.85546875" style="171" customWidth="1"/>
    <col min="9746" max="9746" width="9.140625" style="171" customWidth="1"/>
    <col min="9747" max="9747" width="39.140625" style="171" customWidth="1"/>
    <col min="9748" max="9749" width="18.42578125" style="171" customWidth="1"/>
    <col min="9750" max="9750" width="18.7109375" style="171" customWidth="1"/>
    <col min="9751" max="9751" width="12.140625" style="171" bestFit="1" customWidth="1"/>
    <col min="9752" max="9984" width="10.85546875" style="171"/>
    <col min="9985" max="9985" width="7.28515625" style="171" bestFit="1" customWidth="1"/>
    <col min="9986" max="9986" width="25.28515625" style="171" customWidth="1"/>
    <col min="9987" max="9987" width="18.7109375" style="171" customWidth="1"/>
    <col min="9988" max="9988" width="38.7109375" style="171" bestFit="1" customWidth="1"/>
    <col min="9989" max="9989" width="78" style="171" bestFit="1" customWidth="1"/>
    <col min="9990" max="9990" width="21.7109375" style="171" customWidth="1"/>
    <col min="9991" max="9991" width="42.140625" style="171" customWidth="1"/>
    <col min="9992" max="9992" width="47.28515625" style="171" customWidth="1"/>
    <col min="9993" max="9993" width="13.7109375" style="171" customWidth="1"/>
    <col min="9994" max="9994" width="78.85546875" style="171" customWidth="1"/>
    <col min="9995" max="9995" width="13" style="171" customWidth="1"/>
    <col min="9996" max="9996" width="14" style="171" customWidth="1"/>
    <col min="9997" max="9997" width="16.7109375" style="171" customWidth="1"/>
    <col min="9998" max="9998" width="15.7109375" style="171" customWidth="1"/>
    <col min="9999" max="9999" width="16.85546875" style="171" customWidth="1"/>
    <col min="10000" max="10000" width="21.85546875" style="171" customWidth="1"/>
    <col min="10001" max="10001" width="13.85546875" style="171" customWidth="1"/>
    <col min="10002" max="10002" width="9.140625" style="171" customWidth="1"/>
    <col min="10003" max="10003" width="39.140625" style="171" customWidth="1"/>
    <col min="10004" max="10005" width="18.42578125" style="171" customWidth="1"/>
    <col min="10006" max="10006" width="18.7109375" style="171" customWidth="1"/>
    <col min="10007" max="10007" width="12.140625" style="171" bestFit="1" customWidth="1"/>
    <col min="10008" max="10240" width="10.85546875" style="171"/>
    <col min="10241" max="10241" width="7.28515625" style="171" bestFit="1" customWidth="1"/>
    <col min="10242" max="10242" width="25.28515625" style="171" customWidth="1"/>
    <col min="10243" max="10243" width="18.7109375" style="171" customWidth="1"/>
    <col min="10244" max="10244" width="38.7109375" style="171" bestFit="1" customWidth="1"/>
    <col min="10245" max="10245" width="78" style="171" bestFit="1" customWidth="1"/>
    <col min="10246" max="10246" width="21.7109375" style="171" customWidth="1"/>
    <col min="10247" max="10247" width="42.140625" style="171" customWidth="1"/>
    <col min="10248" max="10248" width="47.28515625" style="171" customWidth="1"/>
    <col min="10249" max="10249" width="13.7109375" style="171" customWidth="1"/>
    <col min="10250" max="10250" width="78.85546875" style="171" customWidth="1"/>
    <col min="10251" max="10251" width="13" style="171" customWidth="1"/>
    <col min="10252" max="10252" width="14" style="171" customWidth="1"/>
    <col min="10253" max="10253" width="16.7109375" style="171" customWidth="1"/>
    <col min="10254" max="10254" width="15.7109375" style="171" customWidth="1"/>
    <col min="10255" max="10255" width="16.85546875" style="171" customWidth="1"/>
    <col min="10256" max="10256" width="21.85546875" style="171" customWidth="1"/>
    <col min="10257" max="10257" width="13.85546875" style="171" customWidth="1"/>
    <col min="10258" max="10258" width="9.140625" style="171" customWidth="1"/>
    <col min="10259" max="10259" width="39.140625" style="171" customWidth="1"/>
    <col min="10260" max="10261" width="18.42578125" style="171" customWidth="1"/>
    <col min="10262" max="10262" width="18.7109375" style="171" customWidth="1"/>
    <col min="10263" max="10263" width="12.140625" style="171" bestFit="1" customWidth="1"/>
    <col min="10264" max="10496" width="10.85546875" style="171"/>
    <col min="10497" max="10497" width="7.28515625" style="171" bestFit="1" customWidth="1"/>
    <col min="10498" max="10498" width="25.28515625" style="171" customWidth="1"/>
    <col min="10499" max="10499" width="18.7109375" style="171" customWidth="1"/>
    <col min="10500" max="10500" width="38.7109375" style="171" bestFit="1" customWidth="1"/>
    <col min="10501" max="10501" width="78" style="171" bestFit="1" customWidth="1"/>
    <col min="10502" max="10502" width="21.7109375" style="171" customWidth="1"/>
    <col min="10503" max="10503" width="42.140625" style="171" customWidth="1"/>
    <col min="10504" max="10504" width="47.28515625" style="171" customWidth="1"/>
    <col min="10505" max="10505" width="13.7109375" style="171" customWidth="1"/>
    <col min="10506" max="10506" width="78.85546875" style="171" customWidth="1"/>
    <col min="10507" max="10507" width="13" style="171" customWidth="1"/>
    <col min="10508" max="10508" width="14" style="171" customWidth="1"/>
    <col min="10509" max="10509" width="16.7109375" style="171" customWidth="1"/>
    <col min="10510" max="10510" width="15.7109375" style="171" customWidth="1"/>
    <col min="10511" max="10511" width="16.85546875" style="171" customWidth="1"/>
    <col min="10512" max="10512" width="21.85546875" style="171" customWidth="1"/>
    <col min="10513" max="10513" width="13.85546875" style="171" customWidth="1"/>
    <col min="10514" max="10514" width="9.140625" style="171" customWidth="1"/>
    <col min="10515" max="10515" width="39.140625" style="171" customWidth="1"/>
    <col min="10516" max="10517" width="18.42578125" style="171" customWidth="1"/>
    <col min="10518" max="10518" width="18.7109375" style="171" customWidth="1"/>
    <col min="10519" max="10519" width="12.140625" style="171" bestFit="1" customWidth="1"/>
    <col min="10520" max="10752" width="10.85546875" style="171"/>
    <col min="10753" max="10753" width="7.28515625" style="171" bestFit="1" customWidth="1"/>
    <col min="10754" max="10754" width="25.28515625" style="171" customWidth="1"/>
    <col min="10755" max="10755" width="18.7109375" style="171" customWidth="1"/>
    <col min="10756" max="10756" width="38.7109375" style="171" bestFit="1" customWidth="1"/>
    <col min="10757" max="10757" width="78" style="171" bestFit="1" customWidth="1"/>
    <col min="10758" max="10758" width="21.7109375" style="171" customWidth="1"/>
    <col min="10759" max="10759" width="42.140625" style="171" customWidth="1"/>
    <col min="10760" max="10760" width="47.28515625" style="171" customWidth="1"/>
    <col min="10761" max="10761" width="13.7109375" style="171" customWidth="1"/>
    <col min="10762" max="10762" width="78.85546875" style="171" customWidth="1"/>
    <col min="10763" max="10763" width="13" style="171" customWidth="1"/>
    <col min="10764" max="10764" width="14" style="171" customWidth="1"/>
    <col min="10765" max="10765" width="16.7109375" style="171" customWidth="1"/>
    <col min="10766" max="10766" width="15.7109375" style="171" customWidth="1"/>
    <col min="10767" max="10767" width="16.85546875" style="171" customWidth="1"/>
    <col min="10768" max="10768" width="21.85546875" style="171" customWidth="1"/>
    <col min="10769" max="10769" width="13.85546875" style="171" customWidth="1"/>
    <col min="10770" max="10770" width="9.140625" style="171" customWidth="1"/>
    <col min="10771" max="10771" width="39.140625" style="171" customWidth="1"/>
    <col min="10772" max="10773" width="18.42578125" style="171" customWidth="1"/>
    <col min="10774" max="10774" width="18.7109375" style="171" customWidth="1"/>
    <col min="10775" max="10775" width="12.140625" style="171" bestFit="1" customWidth="1"/>
    <col min="10776" max="11008" width="10.85546875" style="171"/>
    <col min="11009" max="11009" width="7.28515625" style="171" bestFit="1" customWidth="1"/>
    <col min="11010" max="11010" width="25.28515625" style="171" customWidth="1"/>
    <col min="11011" max="11011" width="18.7109375" style="171" customWidth="1"/>
    <col min="11012" max="11012" width="38.7109375" style="171" bestFit="1" customWidth="1"/>
    <col min="11013" max="11013" width="78" style="171" bestFit="1" customWidth="1"/>
    <col min="11014" max="11014" width="21.7109375" style="171" customWidth="1"/>
    <col min="11015" max="11015" width="42.140625" style="171" customWidth="1"/>
    <col min="11016" max="11016" width="47.28515625" style="171" customWidth="1"/>
    <col min="11017" max="11017" width="13.7109375" style="171" customWidth="1"/>
    <col min="11018" max="11018" width="78.85546875" style="171" customWidth="1"/>
    <col min="11019" max="11019" width="13" style="171" customWidth="1"/>
    <col min="11020" max="11020" width="14" style="171" customWidth="1"/>
    <col min="11021" max="11021" width="16.7109375" style="171" customWidth="1"/>
    <col min="11022" max="11022" width="15.7109375" style="171" customWidth="1"/>
    <col min="11023" max="11023" width="16.85546875" style="171" customWidth="1"/>
    <col min="11024" max="11024" width="21.85546875" style="171" customWidth="1"/>
    <col min="11025" max="11025" width="13.85546875" style="171" customWidth="1"/>
    <col min="11026" max="11026" width="9.140625" style="171" customWidth="1"/>
    <col min="11027" max="11027" width="39.140625" style="171" customWidth="1"/>
    <col min="11028" max="11029" width="18.42578125" style="171" customWidth="1"/>
    <col min="11030" max="11030" width="18.7109375" style="171" customWidth="1"/>
    <col min="11031" max="11031" width="12.140625" style="171" bestFit="1" customWidth="1"/>
    <col min="11032" max="11264" width="10.85546875" style="171"/>
    <col min="11265" max="11265" width="7.28515625" style="171" bestFit="1" customWidth="1"/>
    <col min="11266" max="11266" width="25.28515625" style="171" customWidth="1"/>
    <col min="11267" max="11267" width="18.7109375" style="171" customWidth="1"/>
    <col min="11268" max="11268" width="38.7109375" style="171" bestFit="1" customWidth="1"/>
    <col min="11269" max="11269" width="78" style="171" bestFit="1" customWidth="1"/>
    <col min="11270" max="11270" width="21.7109375" style="171" customWidth="1"/>
    <col min="11271" max="11271" width="42.140625" style="171" customWidth="1"/>
    <col min="11272" max="11272" width="47.28515625" style="171" customWidth="1"/>
    <col min="11273" max="11273" width="13.7109375" style="171" customWidth="1"/>
    <col min="11274" max="11274" width="78.85546875" style="171" customWidth="1"/>
    <col min="11275" max="11275" width="13" style="171" customWidth="1"/>
    <col min="11276" max="11276" width="14" style="171" customWidth="1"/>
    <col min="11277" max="11277" width="16.7109375" style="171" customWidth="1"/>
    <col min="11278" max="11278" width="15.7109375" style="171" customWidth="1"/>
    <col min="11279" max="11279" width="16.85546875" style="171" customWidth="1"/>
    <col min="11280" max="11280" width="21.85546875" style="171" customWidth="1"/>
    <col min="11281" max="11281" width="13.85546875" style="171" customWidth="1"/>
    <col min="11282" max="11282" width="9.140625" style="171" customWidth="1"/>
    <col min="11283" max="11283" width="39.140625" style="171" customWidth="1"/>
    <col min="11284" max="11285" width="18.42578125" style="171" customWidth="1"/>
    <col min="11286" max="11286" width="18.7109375" style="171" customWidth="1"/>
    <col min="11287" max="11287" width="12.140625" style="171" bestFit="1" customWidth="1"/>
    <col min="11288" max="11520" width="10.85546875" style="171"/>
    <col min="11521" max="11521" width="7.28515625" style="171" bestFit="1" customWidth="1"/>
    <col min="11522" max="11522" width="25.28515625" style="171" customWidth="1"/>
    <col min="11523" max="11523" width="18.7109375" style="171" customWidth="1"/>
    <col min="11524" max="11524" width="38.7109375" style="171" bestFit="1" customWidth="1"/>
    <col min="11525" max="11525" width="78" style="171" bestFit="1" customWidth="1"/>
    <col min="11526" max="11526" width="21.7109375" style="171" customWidth="1"/>
    <col min="11527" max="11527" width="42.140625" style="171" customWidth="1"/>
    <col min="11528" max="11528" width="47.28515625" style="171" customWidth="1"/>
    <col min="11529" max="11529" width="13.7109375" style="171" customWidth="1"/>
    <col min="11530" max="11530" width="78.85546875" style="171" customWidth="1"/>
    <col min="11531" max="11531" width="13" style="171" customWidth="1"/>
    <col min="11532" max="11532" width="14" style="171" customWidth="1"/>
    <col min="11533" max="11533" width="16.7109375" style="171" customWidth="1"/>
    <col min="11534" max="11534" width="15.7109375" style="171" customWidth="1"/>
    <col min="11535" max="11535" width="16.85546875" style="171" customWidth="1"/>
    <col min="11536" max="11536" width="21.85546875" style="171" customWidth="1"/>
    <col min="11537" max="11537" width="13.85546875" style="171" customWidth="1"/>
    <col min="11538" max="11538" width="9.140625" style="171" customWidth="1"/>
    <col min="11539" max="11539" width="39.140625" style="171" customWidth="1"/>
    <col min="11540" max="11541" width="18.42578125" style="171" customWidth="1"/>
    <col min="11542" max="11542" width="18.7109375" style="171" customWidth="1"/>
    <col min="11543" max="11543" width="12.140625" style="171" bestFit="1" customWidth="1"/>
    <col min="11544" max="11776" width="10.85546875" style="171"/>
    <col min="11777" max="11777" width="7.28515625" style="171" bestFit="1" customWidth="1"/>
    <col min="11778" max="11778" width="25.28515625" style="171" customWidth="1"/>
    <col min="11779" max="11779" width="18.7109375" style="171" customWidth="1"/>
    <col min="11780" max="11780" width="38.7109375" style="171" bestFit="1" customWidth="1"/>
    <col min="11781" max="11781" width="78" style="171" bestFit="1" customWidth="1"/>
    <col min="11782" max="11782" width="21.7109375" style="171" customWidth="1"/>
    <col min="11783" max="11783" width="42.140625" style="171" customWidth="1"/>
    <col min="11784" max="11784" width="47.28515625" style="171" customWidth="1"/>
    <col min="11785" max="11785" width="13.7109375" style="171" customWidth="1"/>
    <col min="11786" max="11786" width="78.85546875" style="171" customWidth="1"/>
    <col min="11787" max="11787" width="13" style="171" customWidth="1"/>
    <col min="11788" max="11788" width="14" style="171" customWidth="1"/>
    <col min="11789" max="11789" width="16.7109375" style="171" customWidth="1"/>
    <col min="11790" max="11790" width="15.7109375" style="171" customWidth="1"/>
    <col min="11791" max="11791" width="16.85546875" style="171" customWidth="1"/>
    <col min="11792" max="11792" width="21.85546875" style="171" customWidth="1"/>
    <col min="11793" max="11793" width="13.85546875" style="171" customWidth="1"/>
    <col min="11794" max="11794" width="9.140625" style="171" customWidth="1"/>
    <col min="11795" max="11795" width="39.140625" style="171" customWidth="1"/>
    <col min="11796" max="11797" width="18.42578125" style="171" customWidth="1"/>
    <col min="11798" max="11798" width="18.7109375" style="171" customWidth="1"/>
    <col min="11799" max="11799" width="12.140625" style="171" bestFit="1" customWidth="1"/>
    <col min="11800" max="12032" width="10.85546875" style="171"/>
    <col min="12033" max="12033" width="7.28515625" style="171" bestFit="1" customWidth="1"/>
    <col min="12034" max="12034" width="25.28515625" style="171" customWidth="1"/>
    <col min="12035" max="12035" width="18.7109375" style="171" customWidth="1"/>
    <col min="12036" max="12036" width="38.7109375" style="171" bestFit="1" customWidth="1"/>
    <col min="12037" max="12037" width="78" style="171" bestFit="1" customWidth="1"/>
    <col min="12038" max="12038" width="21.7109375" style="171" customWidth="1"/>
    <col min="12039" max="12039" width="42.140625" style="171" customWidth="1"/>
    <col min="12040" max="12040" width="47.28515625" style="171" customWidth="1"/>
    <col min="12041" max="12041" width="13.7109375" style="171" customWidth="1"/>
    <col min="12042" max="12042" width="78.85546875" style="171" customWidth="1"/>
    <col min="12043" max="12043" width="13" style="171" customWidth="1"/>
    <col min="12044" max="12044" width="14" style="171" customWidth="1"/>
    <col min="12045" max="12045" width="16.7109375" style="171" customWidth="1"/>
    <col min="12046" max="12046" width="15.7109375" style="171" customWidth="1"/>
    <col min="12047" max="12047" width="16.85546875" style="171" customWidth="1"/>
    <col min="12048" max="12048" width="21.85546875" style="171" customWidth="1"/>
    <col min="12049" max="12049" width="13.85546875" style="171" customWidth="1"/>
    <col min="12050" max="12050" width="9.140625" style="171" customWidth="1"/>
    <col min="12051" max="12051" width="39.140625" style="171" customWidth="1"/>
    <col min="12052" max="12053" width="18.42578125" style="171" customWidth="1"/>
    <col min="12054" max="12054" width="18.7109375" style="171" customWidth="1"/>
    <col min="12055" max="12055" width="12.140625" style="171" bestFit="1" customWidth="1"/>
    <col min="12056" max="12288" width="10.85546875" style="171"/>
    <col min="12289" max="12289" width="7.28515625" style="171" bestFit="1" customWidth="1"/>
    <col min="12290" max="12290" width="25.28515625" style="171" customWidth="1"/>
    <col min="12291" max="12291" width="18.7109375" style="171" customWidth="1"/>
    <col min="12292" max="12292" width="38.7109375" style="171" bestFit="1" customWidth="1"/>
    <col min="12293" max="12293" width="78" style="171" bestFit="1" customWidth="1"/>
    <col min="12294" max="12294" width="21.7109375" style="171" customWidth="1"/>
    <col min="12295" max="12295" width="42.140625" style="171" customWidth="1"/>
    <col min="12296" max="12296" width="47.28515625" style="171" customWidth="1"/>
    <col min="12297" max="12297" width="13.7109375" style="171" customWidth="1"/>
    <col min="12298" max="12298" width="78.85546875" style="171" customWidth="1"/>
    <col min="12299" max="12299" width="13" style="171" customWidth="1"/>
    <col min="12300" max="12300" width="14" style="171" customWidth="1"/>
    <col min="12301" max="12301" width="16.7109375" style="171" customWidth="1"/>
    <col min="12302" max="12302" width="15.7109375" style="171" customWidth="1"/>
    <col min="12303" max="12303" width="16.85546875" style="171" customWidth="1"/>
    <col min="12304" max="12304" width="21.85546875" style="171" customWidth="1"/>
    <col min="12305" max="12305" width="13.85546875" style="171" customWidth="1"/>
    <col min="12306" max="12306" width="9.140625" style="171" customWidth="1"/>
    <col min="12307" max="12307" width="39.140625" style="171" customWidth="1"/>
    <col min="12308" max="12309" width="18.42578125" style="171" customWidth="1"/>
    <col min="12310" max="12310" width="18.7109375" style="171" customWidth="1"/>
    <col min="12311" max="12311" width="12.140625" style="171" bestFit="1" customWidth="1"/>
    <col min="12312" max="12544" width="10.85546875" style="171"/>
    <col min="12545" max="12545" width="7.28515625" style="171" bestFit="1" customWidth="1"/>
    <col min="12546" max="12546" width="25.28515625" style="171" customWidth="1"/>
    <col min="12547" max="12547" width="18.7109375" style="171" customWidth="1"/>
    <col min="12548" max="12548" width="38.7109375" style="171" bestFit="1" customWidth="1"/>
    <col min="12549" max="12549" width="78" style="171" bestFit="1" customWidth="1"/>
    <col min="12550" max="12550" width="21.7109375" style="171" customWidth="1"/>
    <col min="12551" max="12551" width="42.140625" style="171" customWidth="1"/>
    <col min="12552" max="12552" width="47.28515625" style="171" customWidth="1"/>
    <col min="12553" max="12553" width="13.7109375" style="171" customWidth="1"/>
    <col min="12554" max="12554" width="78.85546875" style="171" customWidth="1"/>
    <col min="12555" max="12555" width="13" style="171" customWidth="1"/>
    <col min="12556" max="12556" width="14" style="171" customWidth="1"/>
    <col min="12557" max="12557" width="16.7109375" style="171" customWidth="1"/>
    <col min="12558" max="12558" width="15.7109375" style="171" customWidth="1"/>
    <col min="12559" max="12559" width="16.85546875" style="171" customWidth="1"/>
    <col min="12560" max="12560" width="21.85546875" style="171" customWidth="1"/>
    <col min="12561" max="12561" width="13.85546875" style="171" customWidth="1"/>
    <col min="12562" max="12562" width="9.140625" style="171" customWidth="1"/>
    <col min="12563" max="12563" width="39.140625" style="171" customWidth="1"/>
    <col min="12564" max="12565" width="18.42578125" style="171" customWidth="1"/>
    <col min="12566" max="12566" width="18.7109375" style="171" customWidth="1"/>
    <col min="12567" max="12567" width="12.140625" style="171" bestFit="1" customWidth="1"/>
    <col min="12568" max="12800" width="10.85546875" style="171"/>
    <col min="12801" max="12801" width="7.28515625" style="171" bestFit="1" customWidth="1"/>
    <col min="12802" max="12802" width="25.28515625" style="171" customWidth="1"/>
    <col min="12803" max="12803" width="18.7109375" style="171" customWidth="1"/>
    <col min="12804" max="12804" width="38.7109375" style="171" bestFit="1" customWidth="1"/>
    <col min="12805" max="12805" width="78" style="171" bestFit="1" customWidth="1"/>
    <col min="12806" max="12806" width="21.7109375" style="171" customWidth="1"/>
    <col min="12807" max="12807" width="42.140625" style="171" customWidth="1"/>
    <col min="12808" max="12808" width="47.28515625" style="171" customWidth="1"/>
    <col min="12809" max="12809" width="13.7109375" style="171" customWidth="1"/>
    <col min="12810" max="12810" width="78.85546875" style="171" customWidth="1"/>
    <col min="12811" max="12811" width="13" style="171" customWidth="1"/>
    <col min="12812" max="12812" width="14" style="171" customWidth="1"/>
    <col min="12813" max="12813" width="16.7109375" style="171" customWidth="1"/>
    <col min="12814" max="12814" width="15.7109375" style="171" customWidth="1"/>
    <col min="12815" max="12815" width="16.85546875" style="171" customWidth="1"/>
    <col min="12816" max="12816" width="21.85546875" style="171" customWidth="1"/>
    <col min="12817" max="12817" width="13.85546875" style="171" customWidth="1"/>
    <col min="12818" max="12818" width="9.140625" style="171" customWidth="1"/>
    <col min="12819" max="12819" width="39.140625" style="171" customWidth="1"/>
    <col min="12820" max="12821" width="18.42578125" style="171" customWidth="1"/>
    <col min="12822" max="12822" width="18.7109375" style="171" customWidth="1"/>
    <col min="12823" max="12823" width="12.140625" style="171" bestFit="1" customWidth="1"/>
    <col min="12824" max="13056" width="10.85546875" style="171"/>
    <col min="13057" max="13057" width="7.28515625" style="171" bestFit="1" customWidth="1"/>
    <col min="13058" max="13058" width="25.28515625" style="171" customWidth="1"/>
    <col min="13059" max="13059" width="18.7109375" style="171" customWidth="1"/>
    <col min="13060" max="13060" width="38.7109375" style="171" bestFit="1" customWidth="1"/>
    <col min="13061" max="13061" width="78" style="171" bestFit="1" customWidth="1"/>
    <col min="13062" max="13062" width="21.7109375" style="171" customWidth="1"/>
    <col min="13063" max="13063" width="42.140625" style="171" customWidth="1"/>
    <col min="13064" max="13064" width="47.28515625" style="171" customWidth="1"/>
    <col min="13065" max="13065" width="13.7109375" style="171" customWidth="1"/>
    <col min="13066" max="13066" width="78.85546875" style="171" customWidth="1"/>
    <col min="13067" max="13067" width="13" style="171" customWidth="1"/>
    <col min="13068" max="13068" width="14" style="171" customWidth="1"/>
    <col min="13069" max="13069" width="16.7109375" style="171" customWidth="1"/>
    <col min="13070" max="13070" width="15.7109375" style="171" customWidth="1"/>
    <col min="13071" max="13071" width="16.85546875" style="171" customWidth="1"/>
    <col min="13072" max="13072" width="21.85546875" style="171" customWidth="1"/>
    <col min="13073" max="13073" width="13.85546875" style="171" customWidth="1"/>
    <col min="13074" max="13074" width="9.140625" style="171" customWidth="1"/>
    <col min="13075" max="13075" width="39.140625" style="171" customWidth="1"/>
    <col min="13076" max="13077" width="18.42578125" style="171" customWidth="1"/>
    <col min="13078" max="13078" width="18.7109375" style="171" customWidth="1"/>
    <col min="13079" max="13079" width="12.140625" style="171" bestFit="1" customWidth="1"/>
    <col min="13080" max="13312" width="10.85546875" style="171"/>
    <col min="13313" max="13313" width="7.28515625" style="171" bestFit="1" customWidth="1"/>
    <col min="13314" max="13314" width="25.28515625" style="171" customWidth="1"/>
    <col min="13315" max="13315" width="18.7109375" style="171" customWidth="1"/>
    <col min="13316" max="13316" width="38.7109375" style="171" bestFit="1" customWidth="1"/>
    <col min="13317" max="13317" width="78" style="171" bestFit="1" customWidth="1"/>
    <col min="13318" max="13318" width="21.7109375" style="171" customWidth="1"/>
    <col min="13319" max="13319" width="42.140625" style="171" customWidth="1"/>
    <col min="13320" max="13320" width="47.28515625" style="171" customWidth="1"/>
    <col min="13321" max="13321" width="13.7109375" style="171" customWidth="1"/>
    <col min="13322" max="13322" width="78.85546875" style="171" customWidth="1"/>
    <col min="13323" max="13323" width="13" style="171" customWidth="1"/>
    <col min="13324" max="13324" width="14" style="171" customWidth="1"/>
    <col min="13325" max="13325" width="16.7109375" style="171" customWidth="1"/>
    <col min="13326" max="13326" width="15.7109375" style="171" customWidth="1"/>
    <col min="13327" max="13327" width="16.85546875" style="171" customWidth="1"/>
    <col min="13328" max="13328" width="21.85546875" style="171" customWidth="1"/>
    <col min="13329" max="13329" width="13.85546875" style="171" customWidth="1"/>
    <col min="13330" max="13330" width="9.140625" style="171" customWidth="1"/>
    <col min="13331" max="13331" width="39.140625" style="171" customWidth="1"/>
    <col min="13332" max="13333" width="18.42578125" style="171" customWidth="1"/>
    <col min="13334" max="13334" width="18.7109375" style="171" customWidth="1"/>
    <col min="13335" max="13335" width="12.140625" style="171" bestFit="1" customWidth="1"/>
    <col min="13336" max="13568" width="10.85546875" style="171"/>
    <col min="13569" max="13569" width="7.28515625" style="171" bestFit="1" customWidth="1"/>
    <col min="13570" max="13570" width="25.28515625" style="171" customWidth="1"/>
    <col min="13571" max="13571" width="18.7109375" style="171" customWidth="1"/>
    <col min="13572" max="13572" width="38.7109375" style="171" bestFit="1" customWidth="1"/>
    <col min="13573" max="13573" width="78" style="171" bestFit="1" customWidth="1"/>
    <col min="13574" max="13574" width="21.7109375" style="171" customWidth="1"/>
    <col min="13575" max="13575" width="42.140625" style="171" customWidth="1"/>
    <col min="13576" max="13576" width="47.28515625" style="171" customWidth="1"/>
    <col min="13577" max="13577" width="13.7109375" style="171" customWidth="1"/>
    <col min="13578" max="13578" width="78.85546875" style="171" customWidth="1"/>
    <col min="13579" max="13579" width="13" style="171" customWidth="1"/>
    <col min="13580" max="13580" width="14" style="171" customWidth="1"/>
    <col min="13581" max="13581" width="16.7109375" style="171" customWidth="1"/>
    <col min="13582" max="13582" width="15.7109375" style="171" customWidth="1"/>
    <col min="13583" max="13583" width="16.85546875" style="171" customWidth="1"/>
    <col min="13584" max="13584" width="21.85546875" style="171" customWidth="1"/>
    <col min="13585" max="13585" width="13.85546875" style="171" customWidth="1"/>
    <col min="13586" max="13586" width="9.140625" style="171" customWidth="1"/>
    <col min="13587" max="13587" width="39.140625" style="171" customWidth="1"/>
    <col min="13588" max="13589" width="18.42578125" style="171" customWidth="1"/>
    <col min="13590" max="13590" width="18.7109375" style="171" customWidth="1"/>
    <col min="13591" max="13591" width="12.140625" style="171" bestFit="1" customWidth="1"/>
    <col min="13592" max="13824" width="10.85546875" style="171"/>
    <col min="13825" max="13825" width="7.28515625" style="171" bestFit="1" customWidth="1"/>
    <col min="13826" max="13826" width="25.28515625" style="171" customWidth="1"/>
    <col min="13827" max="13827" width="18.7109375" style="171" customWidth="1"/>
    <col min="13828" max="13828" width="38.7109375" style="171" bestFit="1" customWidth="1"/>
    <col min="13829" max="13829" width="78" style="171" bestFit="1" customWidth="1"/>
    <col min="13830" max="13830" width="21.7109375" style="171" customWidth="1"/>
    <col min="13831" max="13831" width="42.140625" style="171" customWidth="1"/>
    <col min="13832" max="13832" width="47.28515625" style="171" customWidth="1"/>
    <col min="13833" max="13833" width="13.7109375" style="171" customWidth="1"/>
    <col min="13834" max="13834" width="78.85546875" style="171" customWidth="1"/>
    <col min="13835" max="13835" width="13" style="171" customWidth="1"/>
    <col min="13836" max="13836" width="14" style="171" customWidth="1"/>
    <col min="13837" max="13837" width="16.7109375" style="171" customWidth="1"/>
    <col min="13838" max="13838" width="15.7109375" style="171" customWidth="1"/>
    <col min="13839" max="13839" width="16.85546875" style="171" customWidth="1"/>
    <col min="13840" max="13840" width="21.85546875" style="171" customWidth="1"/>
    <col min="13841" max="13841" width="13.85546875" style="171" customWidth="1"/>
    <col min="13842" max="13842" width="9.140625" style="171" customWidth="1"/>
    <col min="13843" max="13843" width="39.140625" style="171" customWidth="1"/>
    <col min="13844" max="13845" width="18.42578125" style="171" customWidth="1"/>
    <col min="13846" max="13846" width="18.7109375" style="171" customWidth="1"/>
    <col min="13847" max="13847" width="12.140625" style="171" bestFit="1" customWidth="1"/>
    <col min="13848" max="14080" width="10.85546875" style="171"/>
    <col min="14081" max="14081" width="7.28515625" style="171" bestFit="1" customWidth="1"/>
    <col min="14082" max="14082" width="25.28515625" style="171" customWidth="1"/>
    <col min="14083" max="14083" width="18.7109375" style="171" customWidth="1"/>
    <col min="14084" max="14084" width="38.7109375" style="171" bestFit="1" customWidth="1"/>
    <col min="14085" max="14085" width="78" style="171" bestFit="1" customWidth="1"/>
    <col min="14086" max="14086" width="21.7109375" style="171" customWidth="1"/>
    <col min="14087" max="14087" width="42.140625" style="171" customWidth="1"/>
    <col min="14088" max="14088" width="47.28515625" style="171" customWidth="1"/>
    <col min="14089" max="14089" width="13.7109375" style="171" customWidth="1"/>
    <col min="14090" max="14090" width="78.85546875" style="171" customWidth="1"/>
    <col min="14091" max="14091" width="13" style="171" customWidth="1"/>
    <col min="14092" max="14092" width="14" style="171" customWidth="1"/>
    <col min="14093" max="14093" width="16.7109375" style="171" customWidth="1"/>
    <col min="14094" max="14094" width="15.7109375" style="171" customWidth="1"/>
    <col min="14095" max="14095" width="16.85546875" style="171" customWidth="1"/>
    <col min="14096" max="14096" width="21.85546875" style="171" customWidth="1"/>
    <col min="14097" max="14097" width="13.85546875" style="171" customWidth="1"/>
    <col min="14098" max="14098" width="9.140625" style="171" customWidth="1"/>
    <col min="14099" max="14099" width="39.140625" style="171" customWidth="1"/>
    <col min="14100" max="14101" width="18.42578125" style="171" customWidth="1"/>
    <col min="14102" max="14102" width="18.7109375" style="171" customWidth="1"/>
    <col min="14103" max="14103" width="12.140625" style="171" bestFit="1" customWidth="1"/>
    <col min="14104" max="14336" width="10.85546875" style="171"/>
    <col min="14337" max="14337" width="7.28515625" style="171" bestFit="1" customWidth="1"/>
    <col min="14338" max="14338" width="25.28515625" style="171" customWidth="1"/>
    <col min="14339" max="14339" width="18.7109375" style="171" customWidth="1"/>
    <col min="14340" max="14340" width="38.7109375" style="171" bestFit="1" customWidth="1"/>
    <col min="14341" max="14341" width="78" style="171" bestFit="1" customWidth="1"/>
    <col min="14342" max="14342" width="21.7109375" style="171" customWidth="1"/>
    <col min="14343" max="14343" width="42.140625" style="171" customWidth="1"/>
    <col min="14344" max="14344" width="47.28515625" style="171" customWidth="1"/>
    <col min="14345" max="14345" width="13.7109375" style="171" customWidth="1"/>
    <col min="14346" max="14346" width="78.85546875" style="171" customWidth="1"/>
    <col min="14347" max="14347" width="13" style="171" customWidth="1"/>
    <col min="14348" max="14348" width="14" style="171" customWidth="1"/>
    <col min="14349" max="14349" width="16.7109375" style="171" customWidth="1"/>
    <col min="14350" max="14350" width="15.7109375" style="171" customWidth="1"/>
    <col min="14351" max="14351" width="16.85546875" style="171" customWidth="1"/>
    <col min="14352" max="14352" width="21.85546875" style="171" customWidth="1"/>
    <col min="14353" max="14353" width="13.85546875" style="171" customWidth="1"/>
    <col min="14354" max="14354" width="9.140625" style="171" customWidth="1"/>
    <col min="14355" max="14355" width="39.140625" style="171" customWidth="1"/>
    <col min="14356" max="14357" width="18.42578125" style="171" customWidth="1"/>
    <col min="14358" max="14358" width="18.7109375" style="171" customWidth="1"/>
    <col min="14359" max="14359" width="12.140625" style="171" bestFit="1" customWidth="1"/>
    <col min="14360" max="14592" width="10.85546875" style="171"/>
    <col min="14593" max="14593" width="7.28515625" style="171" bestFit="1" customWidth="1"/>
    <col min="14594" max="14594" width="25.28515625" style="171" customWidth="1"/>
    <col min="14595" max="14595" width="18.7109375" style="171" customWidth="1"/>
    <col min="14596" max="14596" width="38.7109375" style="171" bestFit="1" customWidth="1"/>
    <col min="14597" max="14597" width="78" style="171" bestFit="1" customWidth="1"/>
    <col min="14598" max="14598" width="21.7109375" style="171" customWidth="1"/>
    <col min="14599" max="14599" width="42.140625" style="171" customWidth="1"/>
    <col min="14600" max="14600" width="47.28515625" style="171" customWidth="1"/>
    <col min="14601" max="14601" width="13.7109375" style="171" customWidth="1"/>
    <col min="14602" max="14602" width="78.85546875" style="171" customWidth="1"/>
    <col min="14603" max="14603" width="13" style="171" customWidth="1"/>
    <col min="14604" max="14604" width="14" style="171" customWidth="1"/>
    <col min="14605" max="14605" width="16.7109375" style="171" customWidth="1"/>
    <col min="14606" max="14606" width="15.7109375" style="171" customWidth="1"/>
    <col min="14607" max="14607" width="16.85546875" style="171" customWidth="1"/>
    <col min="14608" max="14608" width="21.85546875" style="171" customWidth="1"/>
    <col min="14609" max="14609" width="13.85546875" style="171" customWidth="1"/>
    <col min="14610" max="14610" width="9.140625" style="171" customWidth="1"/>
    <col min="14611" max="14611" width="39.140625" style="171" customWidth="1"/>
    <col min="14612" max="14613" width="18.42578125" style="171" customWidth="1"/>
    <col min="14614" max="14614" width="18.7109375" style="171" customWidth="1"/>
    <col min="14615" max="14615" width="12.140625" style="171" bestFit="1" customWidth="1"/>
    <col min="14616" max="14848" width="10.85546875" style="171"/>
    <col min="14849" max="14849" width="7.28515625" style="171" bestFit="1" customWidth="1"/>
    <col min="14850" max="14850" width="25.28515625" style="171" customWidth="1"/>
    <col min="14851" max="14851" width="18.7109375" style="171" customWidth="1"/>
    <col min="14852" max="14852" width="38.7109375" style="171" bestFit="1" customWidth="1"/>
    <col min="14853" max="14853" width="78" style="171" bestFit="1" customWidth="1"/>
    <col min="14854" max="14854" width="21.7109375" style="171" customWidth="1"/>
    <col min="14855" max="14855" width="42.140625" style="171" customWidth="1"/>
    <col min="14856" max="14856" width="47.28515625" style="171" customWidth="1"/>
    <col min="14857" max="14857" width="13.7109375" style="171" customWidth="1"/>
    <col min="14858" max="14858" width="78.85546875" style="171" customWidth="1"/>
    <col min="14859" max="14859" width="13" style="171" customWidth="1"/>
    <col min="14860" max="14860" width="14" style="171" customWidth="1"/>
    <col min="14861" max="14861" width="16.7109375" style="171" customWidth="1"/>
    <col min="14862" max="14862" width="15.7109375" style="171" customWidth="1"/>
    <col min="14863" max="14863" width="16.85546875" style="171" customWidth="1"/>
    <col min="14864" max="14864" width="21.85546875" style="171" customWidth="1"/>
    <col min="14865" max="14865" width="13.85546875" style="171" customWidth="1"/>
    <col min="14866" max="14866" width="9.140625" style="171" customWidth="1"/>
    <col min="14867" max="14867" width="39.140625" style="171" customWidth="1"/>
    <col min="14868" max="14869" width="18.42578125" style="171" customWidth="1"/>
    <col min="14870" max="14870" width="18.7109375" style="171" customWidth="1"/>
    <col min="14871" max="14871" width="12.140625" style="171" bestFit="1" customWidth="1"/>
    <col min="14872" max="15104" width="10.85546875" style="171"/>
    <col min="15105" max="15105" width="7.28515625" style="171" bestFit="1" customWidth="1"/>
    <col min="15106" max="15106" width="25.28515625" style="171" customWidth="1"/>
    <col min="15107" max="15107" width="18.7109375" style="171" customWidth="1"/>
    <col min="15108" max="15108" width="38.7109375" style="171" bestFit="1" customWidth="1"/>
    <col min="15109" max="15109" width="78" style="171" bestFit="1" customWidth="1"/>
    <col min="15110" max="15110" width="21.7109375" style="171" customWidth="1"/>
    <col min="15111" max="15111" width="42.140625" style="171" customWidth="1"/>
    <col min="15112" max="15112" width="47.28515625" style="171" customWidth="1"/>
    <col min="15113" max="15113" width="13.7109375" style="171" customWidth="1"/>
    <col min="15114" max="15114" width="78.85546875" style="171" customWidth="1"/>
    <col min="15115" max="15115" width="13" style="171" customWidth="1"/>
    <col min="15116" max="15116" width="14" style="171" customWidth="1"/>
    <col min="15117" max="15117" width="16.7109375" style="171" customWidth="1"/>
    <col min="15118" max="15118" width="15.7109375" style="171" customWidth="1"/>
    <col min="15119" max="15119" width="16.85546875" style="171" customWidth="1"/>
    <col min="15120" max="15120" width="21.85546875" style="171" customWidth="1"/>
    <col min="15121" max="15121" width="13.85546875" style="171" customWidth="1"/>
    <col min="15122" max="15122" width="9.140625" style="171" customWidth="1"/>
    <col min="15123" max="15123" width="39.140625" style="171" customWidth="1"/>
    <col min="15124" max="15125" width="18.42578125" style="171" customWidth="1"/>
    <col min="15126" max="15126" width="18.7109375" style="171" customWidth="1"/>
    <col min="15127" max="15127" width="12.140625" style="171" bestFit="1" customWidth="1"/>
    <col min="15128" max="15360" width="10.85546875" style="171"/>
    <col min="15361" max="15361" width="7.28515625" style="171" bestFit="1" customWidth="1"/>
    <col min="15362" max="15362" width="25.28515625" style="171" customWidth="1"/>
    <col min="15363" max="15363" width="18.7109375" style="171" customWidth="1"/>
    <col min="15364" max="15364" width="38.7109375" style="171" bestFit="1" customWidth="1"/>
    <col min="15365" max="15365" width="78" style="171" bestFit="1" customWidth="1"/>
    <col min="15366" max="15366" width="21.7109375" style="171" customWidth="1"/>
    <col min="15367" max="15367" width="42.140625" style="171" customWidth="1"/>
    <col min="15368" max="15368" width="47.28515625" style="171" customWidth="1"/>
    <col min="15369" max="15369" width="13.7109375" style="171" customWidth="1"/>
    <col min="15370" max="15370" width="78.85546875" style="171" customWidth="1"/>
    <col min="15371" max="15371" width="13" style="171" customWidth="1"/>
    <col min="15372" max="15372" width="14" style="171" customWidth="1"/>
    <col min="15373" max="15373" width="16.7109375" style="171" customWidth="1"/>
    <col min="15374" max="15374" width="15.7109375" style="171" customWidth="1"/>
    <col min="15375" max="15375" width="16.85546875" style="171" customWidth="1"/>
    <col min="15376" max="15376" width="21.85546875" style="171" customWidth="1"/>
    <col min="15377" max="15377" width="13.85546875" style="171" customWidth="1"/>
    <col min="15378" max="15378" width="9.140625" style="171" customWidth="1"/>
    <col min="15379" max="15379" width="39.140625" style="171" customWidth="1"/>
    <col min="15380" max="15381" width="18.42578125" style="171" customWidth="1"/>
    <col min="15382" max="15382" width="18.7109375" style="171" customWidth="1"/>
    <col min="15383" max="15383" width="12.140625" style="171" bestFit="1" customWidth="1"/>
    <col min="15384" max="15616" width="10.85546875" style="171"/>
    <col min="15617" max="15617" width="7.28515625" style="171" bestFit="1" customWidth="1"/>
    <col min="15618" max="15618" width="25.28515625" style="171" customWidth="1"/>
    <col min="15619" max="15619" width="18.7109375" style="171" customWidth="1"/>
    <col min="15620" max="15620" width="38.7109375" style="171" bestFit="1" customWidth="1"/>
    <col min="15621" max="15621" width="78" style="171" bestFit="1" customWidth="1"/>
    <col min="15622" max="15622" width="21.7109375" style="171" customWidth="1"/>
    <col min="15623" max="15623" width="42.140625" style="171" customWidth="1"/>
    <col min="15624" max="15624" width="47.28515625" style="171" customWidth="1"/>
    <col min="15625" max="15625" width="13.7109375" style="171" customWidth="1"/>
    <col min="15626" max="15626" width="78.85546875" style="171" customWidth="1"/>
    <col min="15627" max="15627" width="13" style="171" customWidth="1"/>
    <col min="15628" max="15628" width="14" style="171" customWidth="1"/>
    <col min="15629" max="15629" width="16.7109375" style="171" customWidth="1"/>
    <col min="15630" max="15630" width="15.7109375" style="171" customWidth="1"/>
    <col min="15631" max="15631" width="16.85546875" style="171" customWidth="1"/>
    <col min="15632" max="15632" width="21.85546875" style="171" customWidth="1"/>
    <col min="15633" max="15633" width="13.85546875" style="171" customWidth="1"/>
    <col min="15634" max="15634" width="9.140625" style="171" customWidth="1"/>
    <col min="15635" max="15635" width="39.140625" style="171" customWidth="1"/>
    <col min="15636" max="15637" width="18.42578125" style="171" customWidth="1"/>
    <col min="15638" max="15638" width="18.7109375" style="171" customWidth="1"/>
    <col min="15639" max="15639" width="12.140625" style="171" bestFit="1" customWidth="1"/>
    <col min="15640" max="15872" width="10.85546875" style="171"/>
    <col min="15873" max="15873" width="7.28515625" style="171" bestFit="1" customWidth="1"/>
    <col min="15874" max="15874" width="25.28515625" style="171" customWidth="1"/>
    <col min="15875" max="15875" width="18.7109375" style="171" customWidth="1"/>
    <col min="15876" max="15876" width="38.7109375" style="171" bestFit="1" customWidth="1"/>
    <col min="15877" max="15877" width="78" style="171" bestFit="1" customWidth="1"/>
    <col min="15878" max="15878" width="21.7109375" style="171" customWidth="1"/>
    <col min="15879" max="15879" width="42.140625" style="171" customWidth="1"/>
    <col min="15880" max="15880" width="47.28515625" style="171" customWidth="1"/>
    <col min="15881" max="15881" width="13.7109375" style="171" customWidth="1"/>
    <col min="15882" max="15882" width="78.85546875" style="171" customWidth="1"/>
    <col min="15883" max="15883" width="13" style="171" customWidth="1"/>
    <col min="15884" max="15884" width="14" style="171" customWidth="1"/>
    <col min="15885" max="15885" width="16.7109375" style="171" customWidth="1"/>
    <col min="15886" max="15886" width="15.7109375" style="171" customWidth="1"/>
    <col min="15887" max="15887" width="16.85546875" style="171" customWidth="1"/>
    <col min="15888" max="15888" width="21.85546875" style="171" customWidth="1"/>
    <col min="15889" max="15889" width="13.85546875" style="171" customWidth="1"/>
    <col min="15890" max="15890" width="9.140625" style="171" customWidth="1"/>
    <col min="15891" max="15891" width="39.140625" style="171" customWidth="1"/>
    <col min="15892" max="15893" width="18.42578125" style="171" customWidth="1"/>
    <col min="15894" max="15894" width="18.7109375" style="171" customWidth="1"/>
    <col min="15895" max="15895" width="12.140625" style="171" bestFit="1" customWidth="1"/>
    <col min="15896" max="16128" width="10.85546875" style="171"/>
    <col min="16129" max="16129" width="7.28515625" style="171" bestFit="1" customWidth="1"/>
    <col min="16130" max="16130" width="25.28515625" style="171" customWidth="1"/>
    <col min="16131" max="16131" width="18.7109375" style="171" customWidth="1"/>
    <col min="16132" max="16132" width="38.7109375" style="171" bestFit="1" customWidth="1"/>
    <col min="16133" max="16133" width="78" style="171" bestFit="1" customWidth="1"/>
    <col min="16134" max="16134" width="21.7109375" style="171" customWidth="1"/>
    <col min="16135" max="16135" width="42.140625" style="171" customWidth="1"/>
    <col min="16136" max="16136" width="47.28515625" style="171" customWidth="1"/>
    <col min="16137" max="16137" width="13.7109375" style="171" customWidth="1"/>
    <col min="16138" max="16138" width="78.85546875" style="171" customWidth="1"/>
    <col min="16139" max="16139" width="13" style="171" customWidth="1"/>
    <col min="16140" max="16140" width="14" style="171" customWidth="1"/>
    <col min="16141" max="16141" width="16.7109375" style="171" customWidth="1"/>
    <col min="16142" max="16142" width="15.7109375" style="171" customWidth="1"/>
    <col min="16143" max="16143" width="16.85546875" style="171" customWidth="1"/>
    <col min="16144" max="16144" width="21.85546875" style="171" customWidth="1"/>
    <col min="16145" max="16145" width="13.85546875" style="171" customWidth="1"/>
    <col min="16146" max="16146" width="9.140625" style="171" customWidth="1"/>
    <col min="16147" max="16147" width="39.140625" style="171" customWidth="1"/>
    <col min="16148" max="16149" width="18.42578125" style="171" customWidth="1"/>
    <col min="16150" max="16150" width="18.7109375" style="171" customWidth="1"/>
    <col min="16151" max="16151" width="12.140625" style="171" bestFit="1" customWidth="1"/>
    <col min="16152" max="16384" width="10.85546875" style="171"/>
  </cols>
  <sheetData>
    <row r="1" spans="1:24" s="150" customFormat="1" ht="84.75" customHeight="1" x14ac:dyDescent="0.25">
      <c r="A1" s="44" t="s">
        <v>1394</v>
      </c>
      <c r="B1" s="44" t="s">
        <v>1</v>
      </c>
      <c r="C1" s="44" t="s">
        <v>2</v>
      </c>
      <c r="D1" s="44" t="s">
        <v>3</v>
      </c>
      <c r="E1" s="44" t="s">
        <v>4</v>
      </c>
      <c r="F1" s="44" t="s">
        <v>5</v>
      </c>
      <c r="G1" s="44" t="s">
        <v>6</v>
      </c>
      <c r="H1" s="44" t="s">
        <v>7</v>
      </c>
      <c r="I1" s="285" t="s">
        <v>8</v>
      </c>
      <c r="J1" s="285" t="s">
        <v>9</v>
      </c>
      <c r="K1" s="285" t="s">
        <v>10</v>
      </c>
      <c r="L1" s="285" t="s">
        <v>1620</v>
      </c>
      <c r="M1" s="285" t="s">
        <v>12</v>
      </c>
      <c r="N1" s="285" t="s">
        <v>13</v>
      </c>
      <c r="O1" s="288" t="s">
        <v>14</v>
      </c>
      <c r="P1" s="288" t="s">
        <v>15</v>
      </c>
      <c r="Q1" s="285" t="s">
        <v>16</v>
      </c>
      <c r="R1" s="285" t="s">
        <v>17</v>
      </c>
      <c r="S1" s="285" t="s">
        <v>1395</v>
      </c>
      <c r="T1" s="54" t="s">
        <v>19</v>
      </c>
      <c r="U1" s="44" t="s">
        <v>20</v>
      </c>
      <c r="V1" s="44" t="s">
        <v>793</v>
      </c>
    </row>
    <row r="2" spans="1:24" s="162" customFormat="1" ht="69.95" customHeight="1" x14ac:dyDescent="0.25">
      <c r="A2" s="34">
        <v>1</v>
      </c>
      <c r="B2" s="34" t="s">
        <v>1396</v>
      </c>
      <c r="C2" s="34" t="s">
        <v>1397</v>
      </c>
      <c r="D2" s="34" t="s">
        <v>1398</v>
      </c>
      <c r="E2" s="34" t="s">
        <v>1399</v>
      </c>
      <c r="F2" s="34" t="s">
        <v>1400</v>
      </c>
      <c r="G2" s="34" t="s">
        <v>1312</v>
      </c>
      <c r="H2" s="34" t="s">
        <v>1142</v>
      </c>
      <c r="I2" s="34">
        <v>80101505</v>
      </c>
      <c r="J2" s="34" t="s">
        <v>1401</v>
      </c>
      <c r="K2" s="48">
        <v>42021</v>
      </c>
      <c r="L2" s="174">
        <v>4</v>
      </c>
      <c r="M2" s="34" t="s">
        <v>67</v>
      </c>
      <c r="N2" s="34" t="s">
        <v>1402</v>
      </c>
      <c r="O2" s="175">
        <v>32959999</v>
      </c>
      <c r="P2" s="175">
        <f>+O2</f>
        <v>32959999</v>
      </c>
      <c r="Q2" s="34" t="s">
        <v>31</v>
      </c>
      <c r="R2" s="34" t="s">
        <v>31</v>
      </c>
      <c r="S2" s="34" t="s">
        <v>1314</v>
      </c>
      <c r="T2" s="175">
        <v>8240000</v>
      </c>
      <c r="U2" s="34" t="s">
        <v>411</v>
      </c>
      <c r="V2" s="169" t="s">
        <v>1403</v>
      </c>
      <c r="W2" s="199"/>
      <c r="X2" s="199"/>
    </row>
    <row r="3" spans="1:24" s="162" customFormat="1" ht="69.95" customHeight="1" x14ac:dyDescent="0.25">
      <c r="A3" s="34">
        <v>2</v>
      </c>
      <c r="B3" s="34" t="s">
        <v>1396</v>
      </c>
      <c r="C3" s="34" t="s">
        <v>1397</v>
      </c>
      <c r="D3" s="34" t="s">
        <v>1398</v>
      </c>
      <c r="E3" s="34" t="s">
        <v>1399</v>
      </c>
      <c r="F3" s="34" t="s">
        <v>1311</v>
      </c>
      <c r="G3" s="34" t="s">
        <v>1312</v>
      </c>
      <c r="H3" s="34" t="s">
        <v>1142</v>
      </c>
      <c r="I3" s="34">
        <v>80101505</v>
      </c>
      <c r="J3" s="34" t="s">
        <v>1404</v>
      </c>
      <c r="K3" s="48">
        <v>42021</v>
      </c>
      <c r="L3" s="174">
        <v>9</v>
      </c>
      <c r="M3" s="34" t="s">
        <v>67</v>
      </c>
      <c r="N3" s="34" t="s">
        <v>1402</v>
      </c>
      <c r="O3" s="175">
        <v>67671000</v>
      </c>
      <c r="P3" s="175">
        <f t="shared" ref="P3:P66" si="0">+O3</f>
        <v>67671000</v>
      </c>
      <c r="Q3" s="34" t="s">
        <v>31</v>
      </c>
      <c r="R3" s="34" t="s">
        <v>31</v>
      </c>
      <c r="S3" s="34" t="s">
        <v>1314</v>
      </c>
      <c r="T3" s="175">
        <v>7519000</v>
      </c>
      <c r="U3" s="34" t="s">
        <v>411</v>
      </c>
      <c r="V3" s="169" t="s">
        <v>1405</v>
      </c>
      <c r="W3" s="199"/>
      <c r="X3" s="199"/>
    </row>
    <row r="4" spans="1:24" s="162" customFormat="1" ht="69.95" customHeight="1" x14ac:dyDescent="0.25">
      <c r="A4" s="34">
        <v>3</v>
      </c>
      <c r="B4" s="34" t="s">
        <v>1396</v>
      </c>
      <c r="C4" s="34" t="s">
        <v>1397</v>
      </c>
      <c r="D4" s="34" t="s">
        <v>1398</v>
      </c>
      <c r="E4" s="34" t="s">
        <v>1399</v>
      </c>
      <c r="F4" s="34" t="s">
        <v>1311</v>
      </c>
      <c r="G4" s="34" t="s">
        <v>1312</v>
      </c>
      <c r="H4" s="34" t="s">
        <v>1142</v>
      </c>
      <c r="I4" s="34">
        <v>80101505</v>
      </c>
      <c r="J4" s="34" t="s">
        <v>1406</v>
      </c>
      <c r="K4" s="48">
        <v>42021</v>
      </c>
      <c r="L4" s="174">
        <v>11</v>
      </c>
      <c r="M4" s="34" t="s">
        <v>67</v>
      </c>
      <c r="N4" s="34" t="s">
        <v>1402</v>
      </c>
      <c r="O4" s="175">
        <v>71379000</v>
      </c>
      <c r="P4" s="175">
        <f t="shared" si="0"/>
        <v>71379000</v>
      </c>
      <c r="Q4" s="34" t="s">
        <v>31</v>
      </c>
      <c r="R4" s="34" t="s">
        <v>31</v>
      </c>
      <c r="S4" s="34" t="s">
        <v>1314</v>
      </c>
      <c r="T4" s="175">
        <v>6489000</v>
      </c>
      <c r="U4" s="34" t="s">
        <v>411</v>
      </c>
      <c r="V4" s="169" t="s">
        <v>1407</v>
      </c>
      <c r="W4" s="199"/>
      <c r="X4" s="199"/>
    </row>
    <row r="5" spans="1:24" s="162" customFormat="1" ht="69.95" customHeight="1" x14ac:dyDescent="0.25">
      <c r="A5" s="34">
        <v>4</v>
      </c>
      <c r="B5" s="34" t="s">
        <v>1396</v>
      </c>
      <c r="C5" s="34" t="s">
        <v>1397</v>
      </c>
      <c r="D5" s="34" t="s">
        <v>1398</v>
      </c>
      <c r="E5" s="34" t="s">
        <v>1399</v>
      </c>
      <c r="F5" s="34" t="s">
        <v>1311</v>
      </c>
      <c r="G5" s="34" t="s">
        <v>1312</v>
      </c>
      <c r="H5" s="34" t="s">
        <v>1142</v>
      </c>
      <c r="I5" s="34">
        <v>80101505</v>
      </c>
      <c r="J5" s="34" t="s">
        <v>1408</v>
      </c>
      <c r="K5" s="48">
        <v>42021</v>
      </c>
      <c r="L5" s="174">
        <v>9</v>
      </c>
      <c r="M5" s="34" t="s">
        <v>67</v>
      </c>
      <c r="N5" s="34" t="s">
        <v>1402</v>
      </c>
      <c r="O5" s="175">
        <v>86211000</v>
      </c>
      <c r="P5" s="175">
        <f t="shared" si="0"/>
        <v>86211000</v>
      </c>
      <c r="Q5" s="34" t="s">
        <v>31</v>
      </c>
      <c r="R5" s="34" t="s">
        <v>31</v>
      </c>
      <c r="S5" s="34" t="s">
        <v>1314</v>
      </c>
      <c r="T5" s="175">
        <v>9579000</v>
      </c>
      <c r="U5" s="34" t="s">
        <v>411</v>
      </c>
      <c r="V5" s="169" t="s">
        <v>1409</v>
      </c>
      <c r="W5" s="199"/>
      <c r="X5" s="199"/>
    </row>
    <row r="6" spans="1:24" s="162" customFormat="1" ht="69.95" customHeight="1" x14ac:dyDescent="0.25">
      <c r="A6" s="34">
        <v>5</v>
      </c>
      <c r="B6" s="34" t="s">
        <v>1396</v>
      </c>
      <c r="C6" s="34" t="s">
        <v>1397</v>
      </c>
      <c r="D6" s="34" t="s">
        <v>1398</v>
      </c>
      <c r="E6" s="34" t="s">
        <v>1399</v>
      </c>
      <c r="F6" s="34" t="s">
        <v>1311</v>
      </c>
      <c r="G6" s="34" t="s">
        <v>1312</v>
      </c>
      <c r="H6" s="34" t="s">
        <v>1142</v>
      </c>
      <c r="I6" s="34">
        <v>80101505</v>
      </c>
      <c r="J6" s="34" t="s">
        <v>1410</v>
      </c>
      <c r="K6" s="48">
        <v>42021</v>
      </c>
      <c r="L6" s="174">
        <v>11</v>
      </c>
      <c r="M6" s="34" t="s">
        <v>67</v>
      </c>
      <c r="N6" s="34" t="s">
        <v>1402</v>
      </c>
      <c r="O6" s="175">
        <v>55517000</v>
      </c>
      <c r="P6" s="175">
        <f t="shared" si="0"/>
        <v>55517000</v>
      </c>
      <c r="Q6" s="34" t="s">
        <v>31</v>
      </c>
      <c r="R6" s="34" t="s">
        <v>31</v>
      </c>
      <c r="S6" s="34" t="s">
        <v>1314</v>
      </c>
      <c r="T6" s="175">
        <v>5047000</v>
      </c>
      <c r="U6" s="34" t="s">
        <v>411</v>
      </c>
      <c r="V6" s="169" t="s">
        <v>1411</v>
      </c>
      <c r="W6" s="199"/>
      <c r="X6" s="199"/>
    </row>
    <row r="7" spans="1:24" s="162" customFormat="1" ht="69.95" customHeight="1" x14ac:dyDescent="0.25">
      <c r="A7" s="34">
        <v>6</v>
      </c>
      <c r="B7" s="34" t="s">
        <v>1396</v>
      </c>
      <c r="C7" s="34" t="s">
        <v>1397</v>
      </c>
      <c r="D7" s="34" t="s">
        <v>1398</v>
      </c>
      <c r="E7" s="34" t="s">
        <v>1399</v>
      </c>
      <c r="F7" s="34" t="s">
        <v>1311</v>
      </c>
      <c r="G7" s="34" t="s">
        <v>1312</v>
      </c>
      <c r="H7" s="34" t="s">
        <v>1142</v>
      </c>
      <c r="I7" s="34">
        <v>80101505</v>
      </c>
      <c r="J7" s="34" t="s">
        <v>1412</v>
      </c>
      <c r="K7" s="48">
        <v>42156</v>
      </c>
      <c r="L7" s="34">
        <v>0.8</v>
      </c>
      <c r="M7" s="34" t="s">
        <v>67</v>
      </c>
      <c r="N7" s="34" t="s">
        <v>1402</v>
      </c>
      <c r="O7" s="175">
        <v>1738640</v>
      </c>
      <c r="P7" s="175">
        <f t="shared" si="0"/>
        <v>1738640</v>
      </c>
      <c r="Q7" s="34" t="s">
        <v>31</v>
      </c>
      <c r="R7" s="34" t="s">
        <v>31</v>
      </c>
      <c r="S7" s="34" t="s">
        <v>1314</v>
      </c>
      <c r="T7" s="175">
        <v>2173300</v>
      </c>
      <c r="U7" s="34" t="s">
        <v>411</v>
      </c>
      <c r="V7" s="169" t="s">
        <v>1413</v>
      </c>
      <c r="W7" s="199"/>
      <c r="X7" s="199"/>
    </row>
    <row r="8" spans="1:24" s="162" customFormat="1" ht="69.95" customHeight="1" x14ac:dyDescent="0.25">
      <c r="A8" s="34">
        <v>7</v>
      </c>
      <c r="B8" s="34" t="s">
        <v>1396</v>
      </c>
      <c r="C8" s="34" t="s">
        <v>1397</v>
      </c>
      <c r="D8" s="34" t="s">
        <v>1398</v>
      </c>
      <c r="E8" s="34" t="s">
        <v>1399</v>
      </c>
      <c r="F8" s="34" t="s">
        <v>1311</v>
      </c>
      <c r="G8" s="34" t="s">
        <v>1312</v>
      </c>
      <c r="H8" s="34" t="s">
        <v>1142</v>
      </c>
      <c r="I8" s="34">
        <v>80101505</v>
      </c>
      <c r="J8" s="34" t="s">
        <v>1414</v>
      </c>
      <c r="K8" s="48">
        <v>42021</v>
      </c>
      <c r="L8" s="174">
        <v>10</v>
      </c>
      <c r="M8" s="34" t="s">
        <v>67</v>
      </c>
      <c r="N8" s="34" t="s">
        <v>1402</v>
      </c>
      <c r="O8" s="175">
        <v>20188000</v>
      </c>
      <c r="P8" s="175">
        <f t="shared" si="0"/>
        <v>20188000</v>
      </c>
      <c r="Q8" s="34" t="s">
        <v>31</v>
      </c>
      <c r="R8" s="34" t="s">
        <v>31</v>
      </c>
      <c r="S8" s="34" t="s">
        <v>1314</v>
      </c>
      <c r="T8" s="175">
        <v>2018800</v>
      </c>
      <c r="U8" s="34" t="s">
        <v>411</v>
      </c>
      <c r="V8" s="169" t="s">
        <v>1415</v>
      </c>
      <c r="W8" s="199"/>
      <c r="X8" s="199"/>
    </row>
    <row r="9" spans="1:24" s="162" customFormat="1" ht="69.95" customHeight="1" x14ac:dyDescent="0.25">
      <c r="A9" s="34">
        <v>8</v>
      </c>
      <c r="B9" s="34" t="s">
        <v>1396</v>
      </c>
      <c r="C9" s="34" t="s">
        <v>1397</v>
      </c>
      <c r="D9" s="34" t="s">
        <v>1398</v>
      </c>
      <c r="E9" s="34" t="s">
        <v>1399</v>
      </c>
      <c r="F9" s="34" t="s">
        <v>1311</v>
      </c>
      <c r="G9" s="34" t="s">
        <v>1312</v>
      </c>
      <c r="H9" s="34" t="s">
        <v>1142</v>
      </c>
      <c r="I9" s="34">
        <v>80101505</v>
      </c>
      <c r="J9" s="34" t="s">
        <v>1416</v>
      </c>
      <c r="K9" s="48">
        <v>42021</v>
      </c>
      <c r="L9" s="174">
        <v>2.4</v>
      </c>
      <c r="M9" s="34" t="s">
        <v>67</v>
      </c>
      <c r="N9" s="34" t="s">
        <v>1402</v>
      </c>
      <c r="O9" s="175">
        <v>14337600</v>
      </c>
      <c r="P9" s="175">
        <f t="shared" si="0"/>
        <v>14337600</v>
      </c>
      <c r="Q9" s="34" t="s">
        <v>31</v>
      </c>
      <c r="R9" s="34" t="s">
        <v>31</v>
      </c>
      <c r="S9" s="34" t="s">
        <v>1314</v>
      </c>
      <c r="T9" s="175">
        <v>5974000</v>
      </c>
      <c r="U9" s="34" t="s">
        <v>411</v>
      </c>
      <c r="V9" s="169" t="s">
        <v>1417</v>
      </c>
      <c r="W9" s="199"/>
      <c r="X9" s="199"/>
    </row>
    <row r="10" spans="1:24" s="162" customFormat="1" ht="69.95" customHeight="1" x14ac:dyDescent="0.25">
      <c r="A10" s="34">
        <v>9</v>
      </c>
      <c r="B10" s="34" t="s">
        <v>1396</v>
      </c>
      <c r="C10" s="34" t="s">
        <v>1397</v>
      </c>
      <c r="D10" s="34" t="s">
        <v>1398</v>
      </c>
      <c r="E10" s="34" t="s">
        <v>1399</v>
      </c>
      <c r="F10" s="34" t="s">
        <v>1311</v>
      </c>
      <c r="G10" s="34" t="s">
        <v>1312</v>
      </c>
      <c r="H10" s="34" t="s">
        <v>1142</v>
      </c>
      <c r="I10" s="34">
        <v>80101505</v>
      </c>
      <c r="J10" s="34" t="s">
        <v>1418</v>
      </c>
      <c r="K10" s="48">
        <v>42021</v>
      </c>
      <c r="L10" s="174">
        <v>10</v>
      </c>
      <c r="M10" s="34" t="s">
        <v>67</v>
      </c>
      <c r="N10" s="34" t="s">
        <v>1402</v>
      </c>
      <c r="O10" s="175">
        <v>32661300</v>
      </c>
      <c r="P10" s="175">
        <f t="shared" si="0"/>
        <v>32661300</v>
      </c>
      <c r="Q10" s="34" t="s">
        <v>31</v>
      </c>
      <c r="R10" s="34" t="s">
        <v>31</v>
      </c>
      <c r="S10" s="34" t="s">
        <v>1314</v>
      </c>
      <c r="T10" s="175">
        <v>6489000</v>
      </c>
      <c r="U10" s="34" t="s">
        <v>411</v>
      </c>
      <c r="V10" s="169" t="s">
        <v>1419</v>
      </c>
      <c r="W10" s="199"/>
      <c r="X10" s="199"/>
    </row>
    <row r="11" spans="1:24" s="162" customFormat="1" ht="69.95" customHeight="1" x14ac:dyDescent="0.25">
      <c r="A11" s="34">
        <v>10</v>
      </c>
      <c r="B11" s="34" t="s">
        <v>1396</v>
      </c>
      <c r="C11" s="34" t="s">
        <v>1397</v>
      </c>
      <c r="D11" s="34" t="s">
        <v>1398</v>
      </c>
      <c r="E11" s="34" t="s">
        <v>1399</v>
      </c>
      <c r="F11" s="34" t="s">
        <v>1311</v>
      </c>
      <c r="G11" s="34" t="s">
        <v>1312</v>
      </c>
      <c r="H11" s="34" t="s">
        <v>1142</v>
      </c>
      <c r="I11" s="34">
        <v>80111501</v>
      </c>
      <c r="J11" s="34" t="s">
        <v>1420</v>
      </c>
      <c r="K11" s="48">
        <v>42021</v>
      </c>
      <c r="L11" s="174">
        <v>10</v>
      </c>
      <c r="M11" s="34" t="s">
        <v>67</v>
      </c>
      <c r="N11" s="34" t="s">
        <v>1402</v>
      </c>
      <c r="O11" s="175">
        <v>21733000</v>
      </c>
      <c r="P11" s="175">
        <f t="shared" si="0"/>
        <v>21733000</v>
      </c>
      <c r="Q11" s="34" t="s">
        <v>31</v>
      </c>
      <c r="R11" s="34" t="s">
        <v>31</v>
      </c>
      <c r="S11" s="34" t="s">
        <v>1314</v>
      </c>
      <c r="T11" s="175">
        <v>2173300</v>
      </c>
      <c r="U11" s="34" t="s">
        <v>411</v>
      </c>
      <c r="V11" s="169" t="s">
        <v>1421</v>
      </c>
      <c r="W11" s="199"/>
      <c r="X11" s="199"/>
    </row>
    <row r="12" spans="1:24" s="162" customFormat="1" ht="69.95" customHeight="1" x14ac:dyDescent="0.25">
      <c r="A12" s="34">
        <v>11</v>
      </c>
      <c r="B12" s="34" t="s">
        <v>1396</v>
      </c>
      <c r="C12" s="34" t="s">
        <v>1397</v>
      </c>
      <c r="D12" s="34" t="s">
        <v>1398</v>
      </c>
      <c r="E12" s="34" t="s">
        <v>1399</v>
      </c>
      <c r="F12" s="34" t="s">
        <v>1311</v>
      </c>
      <c r="G12" s="34" t="s">
        <v>1312</v>
      </c>
      <c r="H12" s="34" t="s">
        <v>1142</v>
      </c>
      <c r="I12" s="34">
        <v>80101505</v>
      </c>
      <c r="J12" s="34" t="s">
        <v>1422</v>
      </c>
      <c r="K12" s="48">
        <v>42021</v>
      </c>
      <c r="L12" s="174">
        <v>11</v>
      </c>
      <c r="M12" s="34" t="s">
        <v>67</v>
      </c>
      <c r="N12" s="34" t="s">
        <v>1402</v>
      </c>
      <c r="O12" s="175">
        <v>71379000</v>
      </c>
      <c r="P12" s="175">
        <f t="shared" si="0"/>
        <v>71379000</v>
      </c>
      <c r="Q12" s="34" t="s">
        <v>31</v>
      </c>
      <c r="R12" s="34" t="s">
        <v>31</v>
      </c>
      <c r="S12" s="34" t="s">
        <v>1314</v>
      </c>
      <c r="T12" s="175">
        <v>6489000</v>
      </c>
      <c r="U12" s="34" t="s">
        <v>411</v>
      </c>
      <c r="V12" s="169" t="s">
        <v>1423</v>
      </c>
      <c r="W12" s="199"/>
      <c r="X12" s="199"/>
    </row>
    <row r="13" spans="1:24" s="162" customFormat="1" ht="69.95" customHeight="1" x14ac:dyDescent="0.25">
      <c r="A13" s="34">
        <v>12</v>
      </c>
      <c r="B13" s="34" t="s">
        <v>1396</v>
      </c>
      <c r="C13" s="34" t="s">
        <v>1397</v>
      </c>
      <c r="D13" s="34" t="s">
        <v>1398</v>
      </c>
      <c r="E13" s="34" t="s">
        <v>1399</v>
      </c>
      <c r="F13" s="34" t="s">
        <v>1311</v>
      </c>
      <c r="G13" s="34" t="s">
        <v>1312</v>
      </c>
      <c r="H13" s="34" t="s">
        <v>1142</v>
      </c>
      <c r="I13" s="34">
        <v>80111501</v>
      </c>
      <c r="J13" s="34" t="s">
        <v>1424</v>
      </c>
      <c r="K13" s="48">
        <v>42021</v>
      </c>
      <c r="L13" s="174">
        <v>10</v>
      </c>
      <c r="M13" s="34" t="s">
        <v>67</v>
      </c>
      <c r="N13" s="34" t="s">
        <v>1402</v>
      </c>
      <c r="O13" s="175">
        <v>20188000</v>
      </c>
      <c r="P13" s="175">
        <f t="shared" si="0"/>
        <v>20188000</v>
      </c>
      <c r="Q13" s="34" t="s">
        <v>31</v>
      </c>
      <c r="R13" s="34" t="s">
        <v>31</v>
      </c>
      <c r="S13" s="34" t="s">
        <v>1314</v>
      </c>
      <c r="T13" s="175">
        <v>2018000</v>
      </c>
      <c r="U13" s="34" t="s">
        <v>411</v>
      </c>
      <c r="V13" s="169" t="s">
        <v>1425</v>
      </c>
      <c r="W13" s="199"/>
      <c r="X13" s="199"/>
    </row>
    <row r="14" spans="1:24" s="162" customFormat="1" ht="69.95" customHeight="1" x14ac:dyDescent="0.25">
      <c r="A14" s="34">
        <v>13</v>
      </c>
      <c r="B14" s="34" t="s">
        <v>1396</v>
      </c>
      <c r="C14" s="34" t="s">
        <v>1397</v>
      </c>
      <c r="D14" s="34" t="s">
        <v>1398</v>
      </c>
      <c r="E14" s="34" t="s">
        <v>1399</v>
      </c>
      <c r="F14" s="34" t="s">
        <v>1311</v>
      </c>
      <c r="G14" s="34" t="s">
        <v>1312</v>
      </c>
      <c r="H14" s="34" t="s">
        <v>1142</v>
      </c>
      <c r="I14" s="34">
        <v>80111501</v>
      </c>
      <c r="J14" s="34" t="s">
        <v>1426</v>
      </c>
      <c r="K14" s="48">
        <v>42021</v>
      </c>
      <c r="L14" s="174">
        <v>11</v>
      </c>
      <c r="M14" s="34" t="s">
        <v>67</v>
      </c>
      <c r="N14" s="34" t="s">
        <v>1402</v>
      </c>
      <c r="O14" s="175">
        <v>23906300</v>
      </c>
      <c r="P14" s="175">
        <f t="shared" si="0"/>
        <v>23906300</v>
      </c>
      <c r="Q14" s="34" t="s">
        <v>31</v>
      </c>
      <c r="R14" s="34" t="s">
        <v>31</v>
      </c>
      <c r="S14" s="34" t="s">
        <v>1314</v>
      </c>
      <c r="T14" s="175">
        <v>2173300</v>
      </c>
      <c r="U14" s="34" t="s">
        <v>411</v>
      </c>
      <c r="V14" s="169" t="s">
        <v>1427</v>
      </c>
      <c r="W14" s="199"/>
      <c r="X14" s="199"/>
    </row>
    <row r="15" spans="1:24" s="162" customFormat="1" ht="69.95" customHeight="1" x14ac:dyDescent="0.25">
      <c r="A15" s="34">
        <v>14</v>
      </c>
      <c r="B15" s="34" t="s">
        <v>1396</v>
      </c>
      <c r="C15" s="34" t="s">
        <v>1397</v>
      </c>
      <c r="D15" s="34" t="s">
        <v>1398</v>
      </c>
      <c r="E15" s="34" t="s">
        <v>1399</v>
      </c>
      <c r="F15" s="34" t="s">
        <v>1311</v>
      </c>
      <c r="G15" s="34" t="s">
        <v>1312</v>
      </c>
      <c r="H15" s="34" t="s">
        <v>1142</v>
      </c>
      <c r="I15" s="34">
        <v>80111501</v>
      </c>
      <c r="J15" s="34" t="s">
        <v>1428</v>
      </c>
      <c r="K15" s="48">
        <v>42021</v>
      </c>
      <c r="L15" s="174">
        <v>10</v>
      </c>
      <c r="M15" s="34" t="s">
        <v>67</v>
      </c>
      <c r="N15" s="34" t="s">
        <v>1402</v>
      </c>
      <c r="O15" s="175">
        <v>15862000</v>
      </c>
      <c r="P15" s="175">
        <f t="shared" si="0"/>
        <v>15862000</v>
      </c>
      <c r="Q15" s="34" t="s">
        <v>31</v>
      </c>
      <c r="R15" s="34" t="s">
        <v>31</v>
      </c>
      <c r="S15" s="34" t="s">
        <v>1314</v>
      </c>
      <c r="T15" s="175">
        <v>1586200</v>
      </c>
      <c r="U15" s="34" t="s">
        <v>411</v>
      </c>
      <c r="V15" s="169" t="s">
        <v>1429</v>
      </c>
      <c r="W15" s="199"/>
      <c r="X15" s="199"/>
    </row>
    <row r="16" spans="1:24" s="162" customFormat="1" ht="69.95" customHeight="1" x14ac:dyDescent="0.25">
      <c r="A16" s="34">
        <v>15</v>
      </c>
      <c r="B16" s="34" t="s">
        <v>1396</v>
      </c>
      <c r="C16" s="34" t="s">
        <v>1397</v>
      </c>
      <c r="D16" s="34" t="s">
        <v>1398</v>
      </c>
      <c r="E16" s="34" t="s">
        <v>1399</v>
      </c>
      <c r="F16" s="34" t="s">
        <v>1311</v>
      </c>
      <c r="G16" s="34" t="s">
        <v>1312</v>
      </c>
      <c r="H16" s="34" t="s">
        <v>1142</v>
      </c>
      <c r="I16" s="34">
        <v>80111501</v>
      </c>
      <c r="J16" s="34" t="s">
        <v>1430</v>
      </c>
      <c r="K16" s="48">
        <v>42021</v>
      </c>
      <c r="L16" s="174">
        <v>10</v>
      </c>
      <c r="M16" s="34" t="s">
        <v>67</v>
      </c>
      <c r="N16" s="34" t="s">
        <v>1402</v>
      </c>
      <c r="O16" s="175">
        <v>15862000</v>
      </c>
      <c r="P16" s="175">
        <f t="shared" si="0"/>
        <v>15862000</v>
      </c>
      <c r="Q16" s="34" t="s">
        <v>31</v>
      </c>
      <c r="R16" s="34" t="s">
        <v>31</v>
      </c>
      <c r="S16" s="34" t="s">
        <v>1314</v>
      </c>
      <c r="T16" s="175">
        <v>1586200</v>
      </c>
      <c r="U16" s="34" t="s">
        <v>411</v>
      </c>
      <c r="V16" s="169" t="s">
        <v>1431</v>
      </c>
      <c r="W16" s="199"/>
      <c r="X16" s="199"/>
    </row>
    <row r="17" spans="1:24" s="162" customFormat="1" ht="69.95" customHeight="1" x14ac:dyDescent="0.25">
      <c r="A17" s="34">
        <v>16</v>
      </c>
      <c r="B17" s="34" t="s">
        <v>1396</v>
      </c>
      <c r="C17" s="34" t="s">
        <v>1397</v>
      </c>
      <c r="D17" s="34" t="s">
        <v>1398</v>
      </c>
      <c r="E17" s="34" t="s">
        <v>1399</v>
      </c>
      <c r="F17" s="34" t="s">
        <v>1311</v>
      </c>
      <c r="G17" s="34" t="s">
        <v>1312</v>
      </c>
      <c r="H17" s="34" t="s">
        <v>1142</v>
      </c>
      <c r="I17" s="34">
        <v>80111501</v>
      </c>
      <c r="J17" s="34" t="s">
        <v>1432</v>
      </c>
      <c r="K17" s="48">
        <v>42021</v>
      </c>
      <c r="L17" s="174">
        <v>10</v>
      </c>
      <c r="M17" s="34" t="s">
        <v>67</v>
      </c>
      <c r="N17" s="34" t="s">
        <v>1402</v>
      </c>
      <c r="O17" s="175">
        <v>15862000</v>
      </c>
      <c r="P17" s="175">
        <f t="shared" si="0"/>
        <v>15862000</v>
      </c>
      <c r="Q17" s="34" t="s">
        <v>31</v>
      </c>
      <c r="R17" s="34" t="s">
        <v>31</v>
      </c>
      <c r="S17" s="34" t="s">
        <v>1314</v>
      </c>
      <c r="T17" s="175">
        <v>1586200</v>
      </c>
      <c r="U17" s="34" t="s">
        <v>411</v>
      </c>
      <c r="V17" s="169" t="s">
        <v>1433</v>
      </c>
      <c r="W17" s="199"/>
      <c r="X17" s="199"/>
    </row>
    <row r="18" spans="1:24" s="162" customFormat="1" ht="69.95" customHeight="1" x14ac:dyDescent="0.25">
      <c r="A18" s="34">
        <v>17</v>
      </c>
      <c r="B18" s="34" t="s">
        <v>1396</v>
      </c>
      <c r="C18" s="34" t="s">
        <v>1397</v>
      </c>
      <c r="D18" s="34" t="s">
        <v>1398</v>
      </c>
      <c r="E18" s="34" t="s">
        <v>1399</v>
      </c>
      <c r="F18" s="34" t="s">
        <v>1311</v>
      </c>
      <c r="G18" s="34" t="s">
        <v>1312</v>
      </c>
      <c r="H18" s="34" t="s">
        <v>1142</v>
      </c>
      <c r="I18" s="34">
        <v>80111501</v>
      </c>
      <c r="J18" s="34" t="s">
        <v>1434</v>
      </c>
      <c r="K18" s="48">
        <v>42021</v>
      </c>
      <c r="L18" s="174">
        <v>7</v>
      </c>
      <c r="M18" s="34" t="s">
        <v>67</v>
      </c>
      <c r="N18" s="34" t="s">
        <v>1402</v>
      </c>
      <c r="O18" s="175">
        <v>57680000</v>
      </c>
      <c r="P18" s="175">
        <f t="shared" si="0"/>
        <v>57680000</v>
      </c>
      <c r="Q18" s="34" t="s">
        <v>31</v>
      </c>
      <c r="R18" s="34" t="s">
        <v>31</v>
      </c>
      <c r="S18" s="34" t="s">
        <v>1314</v>
      </c>
      <c r="T18" s="175">
        <v>8240000</v>
      </c>
      <c r="U18" s="34" t="s">
        <v>411</v>
      </c>
      <c r="V18" s="169" t="s">
        <v>1435</v>
      </c>
      <c r="W18" s="199"/>
      <c r="X18" s="199"/>
    </row>
    <row r="19" spans="1:24" s="162" customFormat="1" ht="69.95" customHeight="1" x14ac:dyDescent="0.25">
      <c r="A19" s="34">
        <v>18</v>
      </c>
      <c r="B19" s="34" t="s">
        <v>1396</v>
      </c>
      <c r="C19" s="34" t="s">
        <v>1397</v>
      </c>
      <c r="D19" s="34" t="s">
        <v>1398</v>
      </c>
      <c r="E19" s="34" t="s">
        <v>1399</v>
      </c>
      <c r="F19" s="34" t="s">
        <v>1311</v>
      </c>
      <c r="G19" s="34" t="s">
        <v>1312</v>
      </c>
      <c r="H19" s="34" t="s">
        <v>1142</v>
      </c>
      <c r="I19" s="34">
        <v>80111501</v>
      </c>
      <c r="J19" s="34" t="s">
        <v>1436</v>
      </c>
      <c r="K19" s="48">
        <v>42021</v>
      </c>
      <c r="L19" s="174">
        <v>7</v>
      </c>
      <c r="M19" s="34" t="s">
        <v>67</v>
      </c>
      <c r="N19" s="34" t="s">
        <v>1402</v>
      </c>
      <c r="O19" s="175">
        <v>57680000</v>
      </c>
      <c r="P19" s="175">
        <f t="shared" si="0"/>
        <v>57680000</v>
      </c>
      <c r="Q19" s="34"/>
      <c r="R19" s="34" t="s">
        <v>31</v>
      </c>
      <c r="S19" s="34" t="s">
        <v>1314</v>
      </c>
      <c r="T19" s="175">
        <v>8240000</v>
      </c>
      <c r="U19" s="34" t="s">
        <v>411</v>
      </c>
      <c r="V19" s="169" t="s">
        <v>1437</v>
      </c>
      <c r="W19" s="199"/>
      <c r="X19" s="199"/>
    </row>
    <row r="20" spans="1:24" s="162" customFormat="1" ht="69.95" customHeight="1" x14ac:dyDescent="0.25">
      <c r="A20" s="34">
        <v>19</v>
      </c>
      <c r="B20" s="34" t="s">
        <v>1396</v>
      </c>
      <c r="C20" s="34" t="s">
        <v>1397</v>
      </c>
      <c r="D20" s="34" t="s">
        <v>1398</v>
      </c>
      <c r="E20" s="34" t="s">
        <v>1399</v>
      </c>
      <c r="F20" s="34" t="s">
        <v>1311</v>
      </c>
      <c r="G20" s="34" t="s">
        <v>1312</v>
      </c>
      <c r="H20" s="34" t="s">
        <v>1142</v>
      </c>
      <c r="I20" s="34">
        <v>80101505</v>
      </c>
      <c r="J20" s="34" t="s">
        <v>1438</v>
      </c>
      <c r="K20" s="48">
        <v>42021</v>
      </c>
      <c r="L20" s="174">
        <v>10</v>
      </c>
      <c r="M20" s="34" t="s">
        <v>67</v>
      </c>
      <c r="N20" s="34" t="s">
        <v>1402</v>
      </c>
      <c r="O20" s="175">
        <v>45217000</v>
      </c>
      <c r="P20" s="175">
        <f t="shared" si="0"/>
        <v>45217000</v>
      </c>
      <c r="Q20" s="34" t="s">
        <v>31</v>
      </c>
      <c r="R20" s="34" t="s">
        <v>31</v>
      </c>
      <c r="S20" s="34" t="s">
        <v>1314</v>
      </c>
      <c r="T20" s="175">
        <v>4521700</v>
      </c>
      <c r="U20" s="34" t="s">
        <v>411</v>
      </c>
      <c r="V20" s="169" t="s">
        <v>1439</v>
      </c>
      <c r="W20" s="199"/>
      <c r="X20" s="199"/>
    </row>
    <row r="21" spans="1:24" s="162" customFormat="1" ht="69.95" customHeight="1" x14ac:dyDescent="0.25">
      <c r="A21" s="34">
        <v>20</v>
      </c>
      <c r="B21" s="34" t="s">
        <v>1396</v>
      </c>
      <c r="C21" s="34" t="s">
        <v>1397</v>
      </c>
      <c r="D21" s="34" t="s">
        <v>1398</v>
      </c>
      <c r="E21" s="34" t="s">
        <v>1399</v>
      </c>
      <c r="F21" s="34" t="s">
        <v>1311</v>
      </c>
      <c r="G21" s="34" t="s">
        <v>1312</v>
      </c>
      <c r="H21" s="34" t="s">
        <v>1142</v>
      </c>
      <c r="I21" s="34">
        <v>80111501</v>
      </c>
      <c r="J21" s="34" t="s">
        <v>1440</v>
      </c>
      <c r="K21" s="48">
        <v>42021</v>
      </c>
      <c r="L21" s="174">
        <v>10</v>
      </c>
      <c r="M21" s="34" t="s">
        <v>67</v>
      </c>
      <c r="N21" s="34" t="s">
        <v>1402</v>
      </c>
      <c r="O21" s="175">
        <v>30797000</v>
      </c>
      <c r="P21" s="175">
        <f t="shared" si="0"/>
        <v>30797000</v>
      </c>
      <c r="Q21" s="34" t="s">
        <v>31</v>
      </c>
      <c r="R21" s="34" t="s">
        <v>31</v>
      </c>
      <c r="S21" s="34" t="s">
        <v>1314</v>
      </c>
      <c r="T21" s="175">
        <v>3079700</v>
      </c>
      <c r="U21" s="34" t="s">
        <v>411</v>
      </c>
      <c r="V21" s="169" t="s">
        <v>1441</v>
      </c>
      <c r="W21" s="199"/>
      <c r="X21" s="199"/>
    </row>
    <row r="22" spans="1:24" s="162" customFormat="1" ht="69.95" customHeight="1" x14ac:dyDescent="0.25">
      <c r="A22" s="34">
        <v>21</v>
      </c>
      <c r="B22" s="34" t="s">
        <v>1396</v>
      </c>
      <c r="C22" s="34" t="s">
        <v>1397</v>
      </c>
      <c r="D22" s="34" t="s">
        <v>1398</v>
      </c>
      <c r="E22" s="34" t="s">
        <v>1399</v>
      </c>
      <c r="F22" s="34" t="s">
        <v>1311</v>
      </c>
      <c r="G22" s="34" t="s">
        <v>1312</v>
      </c>
      <c r="H22" s="34" t="s">
        <v>1142</v>
      </c>
      <c r="I22" s="34">
        <v>80101505</v>
      </c>
      <c r="J22" s="34" t="s">
        <v>1442</v>
      </c>
      <c r="K22" s="48">
        <v>42021</v>
      </c>
      <c r="L22" s="174">
        <v>10</v>
      </c>
      <c r="M22" s="34" t="s">
        <v>67</v>
      </c>
      <c r="N22" s="34" t="s">
        <v>1402</v>
      </c>
      <c r="O22" s="175">
        <v>45217000</v>
      </c>
      <c r="P22" s="175">
        <f t="shared" si="0"/>
        <v>45217000</v>
      </c>
      <c r="Q22" s="34" t="s">
        <v>31</v>
      </c>
      <c r="R22" s="34" t="s">
        <v>31</v>
      </c>
      <c r="S22" s="34" t="s">
        <v>1314</v>
      </c>
      <c r="T22" s="175">
        <v>4521700</v>
      </c>
      <c r="U22" s="34" t="s">
        <v>411</v>
      </c>
      <c r="V22" s="169" t="s">
        <v>1443</v>
      </c>
      <c r="W22" s="199"/>
      <c r="X22" s="199"/>
    </row>
    <row r="23" spans="1:24" s="162" customFormat="1" ht="69.95" customHeight="1" x14ac:dyDescent="0.25">
      <c r="A23" s="34">
        <v>22</v>
      </c>
      <c r="B23" s="34" t="s">
        <v>1396</v>
      </c>
      <c r="C23" s="34" t="s">
        <v>1397</v>
      </c>
      <c r="D23" s="34" t="s">
        <v>1398</v>
      </c>
      <c r="E23" s="34" t="s">
        <v>1399</v>
      </c>
      <c r="F23" s="34" t="s">
        <v>1311</v>
      </c>
      <c r="G23" s="34" t="s">
        <v>1312</v>
      </c>
      <c r="H23" s="34" t="s">
        <v>1142</v>
      </c>
      <c r="I23" s="34">
        <v>80111501</v>
      </c>
      <c r="J23" s="34" t="s">
        <v>1444</v>
      </c>
      <c r="K23" s="48">
        <v>42021</v>
      </c>
      <c r="L23" s="174">
        <v>10</v>
      </c>
      <c r="M23" s="34" t="s">
        <v>67</v>
      </c>
      <c r="N23" s="34" t="s">
        <v>1402</v>
      </c>
      <c r="O23" s="175">
        <v>23587000</v>
      </c>
      <c r="P23" s="175">
        <f t="shared" si="0"/>
        <v>23587000</v>
      </c>
      <c r="Q23" s="34" t="s">
        <v>31</v>
      </c>
      <c r="R23" s="34" t="s">
        <v>31</v>
      </c>
      <c r="S23" s="34" t="s">
        <v>1314</v>
      </c>
      <c r="T23" s="175">
        <v>2358700</v>
      </c>
      <c r="U23" s="34" t="s">
        <v>411</v>
      </c>
      <c r="V23" s="169" t="s">
        <v>1445</v>
      </c>
      <c r="W23" s="199"/>
      <c r="X23" s="199"/>
    </row>
    <row r="24" spans="1:24" s="162" customFormat="1" ht="69.95" customHeight="1" x14ac:dyDescent="0.25">
      <c r="A24" s="34">
        <v>23</v>
      </c>
      <c r="B24" s="34" t="s">
        <v>1396</v>
      </c>
      <c r="C24" s="34" t="s">
        <v>1397</v>
      </c>
      <c r="D24" s="34" t="s">
        <v>1398</v>
      </c>
      <c r="E24" s="34" t="s">
        <v>1399</v>
      </c>
      <c r="F24" s="34" t="s">
        <v>1311</v>
      </c>
      <c r="G24" s="34" t="s">
        <v>1312</v>
      </c>
      <c r="H24" s="34" t="s">
        <v>1142</v>
      </c>
      <c r="I24" s="34">
        <v>80101505</v>
      </c>
      <c r="J24" s="34" t="s">
        <v>1446</v>
      </c>
      <c r="K24" s="48">
        <v>42021</v>
      </c>
      <c r="L24" s="174">
        <v>10</v>
      </c>
      <c r="M24" s="34" t="s">
        <v>67</v>
      </c>
      <c r="N24" s="34" t="s">
        <v>1402</v>
      </c>
      <c r="O24" s="175">
        <v>50470000</v>
      </c>
      <c r="P24" s="175">
        <f t="shared" si="0"/>
        <v>50470000</v>
      </c>
      <c r="Q24" s="34" t="s">
        <v>31</v>
      </c>
      <c r="R24" s="34" t="s">
        <v>31</v>
      </c>
      <c r="S24" s="34" t="s">
        <v>1314</v>
      </c>
      <c r="T24" s="175">
        <v>5047000</v>
      </c>
      <c r="U24" s="34" t="s">
        <v>411</v>
      </c>
      <c r="V24" s="169" t="s">
        <v>1447</v>
      </c>
      <c r="W24" s="199"/>
      <c r="X24" s="199"/>
    </row>
    <row r="25" spans="1:24" s="162" customFormat="1" ht="69.95" customHeight="1" x14ac:dyDescent="0.25">
      <c r="A25" s="34">
        <v>24</v>
      </c>
      <c r="B25" s="34" t="s">
        <v>1396</v>
      </c>
      <c r="C25" s="34" t="s">
        <v>1397</v>
      </c>
      <c r="D25" s="34" t="s">
        <v>1398</v>
      </c>
      <c r="E25" s="34" t="s">
        <v>1399</v>
      </c>
      <c r="F25" s="34" t="s">
        <v>1311</v>
      </c>
      <c r="G25" s="34" t="s">
        <v>1312</v>
      </c>
      <c r="H25" s="34" t="s">
        <v>1142</v>
      </c>
      <c r="I25" s="34">
        <v>80101505</v>
      </c>
      <c r="J25" s="34" t="s">
        <v>1448</v>
      </c>
      <c r="K25" s="48">
        <v>42021</v>
      </c>
      <c r="L25" s="174">
        <v>10</v>
      </c>
      <c r="M25" s="34" t="s">
        <v>67</v>
      </c>
      <c r="N25" s="34" t="s">
        <v>1402</v>
      </c>
      <c r="O25" s="175">
        <v>50470000</v>
      </c>
      <c r="P25" s="175">
        <f t="shared" si="0"/>
        <v>50470000</v>
      </c>
      <c r="Q25" s="34" t="s">
        <v>31</v>
      </c>
      <c r="R25" s="34" t="s">
        <v>31</v>
      </c>
      <c r="S25" s="34" t="s">
        <v>1314</v>
      </c>
      <c r="T25" s="175">
        <v>5047000</v>
      </c>
      <c r="U25" s="34" t="s">
        <v>411</v>
      </c>
      <c r="V25" s="169" t="s">
        <v>1449</v>
      </c>
      <c r="W25" s="199"/>
      <c r="X25" s="199"/>
    </row>
    <row r="26" spans="1:24" s="162" customFormat="1" ht="69.95" customHeight="1" x14ac:dyDescent="0.25">
      <c r="A26" s="34">
        <v>25</v>
      </c>
      <c r="B26" s="34" t="s">
        <v>1396</v>
      </c>
      <c r="C26" s="34" t="s">
        <v>1397</v>
      </c>
      <c r="D26" s="34" t="s">
        <v>1398</v>
      </c>
      <c r="E26" s="34" t="s">
        <v>1399</v>
      </c>
      <c r="F26" s="34" t="s">
        <v>1311</v>
      </c>
      <c r="G26" s="34" t="s">
        <v>1312</v>
      </c>
      <c r="H26" s="34" t="s">
        <v>1142</v>
      </c>
      <c r="I26" s="34">
        <v>80111501</v>
      </c>
      <c r="J26" s="34" t="s">
        <v>1450</v>
      </c>
      <c r="K26" s="48">
        <v>42021</v>
      </c>
      <c r="L26" s="174">
        <v>10</v>
      </c>
      <c r="M26" s="34" t="s">
        <v>67</v>
      </c>
      <c r="N26" s="34" t="s">
        <v>1402</v>
      </c>
      <c r="O26" s="175">
        <v>30797000</v>
      </c>
      <c r="P26" s="175">
        <f t="shared" si="0"/>
        <v>30797000</v>
      </c>
      <c r="Q26" s="34" t="s">
        <v>31</v>
      </c>
      <c r="R26" s="34" t="s">
        <v>31</v>
      </c>
      <c r="S26" s="34" t="s">
        <v>1314</v>
      </c>
      <c r="T26" s="175">
        <v>3079700</v>
      </c>
      <c r="U26" s="34" t="s">
        <v>411</v>
      </c>
      <c r="V26" s="169" t="s">
        <v>1451</v>
      </c>
      <c r="W26" s="199"/>
      <c r="X26" s="199"/>
    </row>
    <row r="27" spans="1:24" s="162" customFormat="1" ht="69.95" customHeight="1" x14ac:dyDescent="0.25">
      <c r="A27" s="34">
        <v>26</v>
      </c>
      <c r="B27" s="34" t="s">
        <v>1396</v>
      </c>
      <c r="C27" s="34" t="s">
        <v>1397</v>
      </c>
      <c r="D27" s="34" t="s">
        <v>1398</v>
      </c>
      <c r="E27" s="34" t="s">
        <v>1399</v>
      </c>
      <c r="F27" s="34" t="s">
        <v>1311</v>
      </c>
      <c r="G27" s="34" t="s">
        <v>1312</v>
      </c>
      <c r="H27" s="34" t="s">
        <v>1142</v>
      </c>
      <c r="I27" s="34">
        <v>80111501</v>
      </c>
      <c r="J27" s="34" t="s">
        <v>1452</v>
      </c>
      <c r="K27" s="48">
        <v>42021</v>
      </c>
      <c r="L27" s="174">
        <v>8</v>
      </c>
      <c r="M27" s="34" t="s">
        <v>67</v>
      </c>
      <c r="N27" s="34" t="s">
        <v>1402</v>
      </c>
      <c r="O27" s="175">
        <v>40376000</v>
      </c>
      <c r="P27" s="175">
        <f t="shared" si="0"/>
        <v>40376000</v>
      </c>
      <c r="Q27" s="34" t="s">
        <v>31</v>
      </c>
      <c r="R27" s="34" t="s">
        <v>31</v>
      </c>
      <c r="S27" s="34" t="s">
        <v>1314</v>
      </c>
      <c r="T27" s="175">
        <v>5047000</v>
      </c>
      <c r="U27" s="34" t="s">
        <v>411</v>
      </c>
      <c r="V27" s="169" t="s">
        <v>1453</v>
      </c>
      <c r="W27" s="199"/>
      <c r="X27" s="199"/>
    </row>
    <row r="28" spans="1:24" s="170" customFormat="1" ht="69.95" customHeight="1" x14ac:dyDescent="0.25">
      <c r="A28" s="34">
        <v>27</v>
      </c>
      <c r="B28" s="34" t="s">
        <v>1396</v>
      </c>
      <c r="C28" s="34" t="s">
        <v>1397</v>
      </c>
      <c r="D28" s="34" t="s">
        <v>1398</v>
      </c>
      <c r="E28" s="34" t="s">
        <v>1399</v>
      </c>
      <c r="F28" s="34" t="s">
        <v>1311</v>
      </c>
      <c r="G28" s="34" t="s">
        <v>1312</v>
      </c>
      <c r="H28" s="34" t="s">
        <v>1142</v>
      </c>
      <c r="I28" s="34">
        <v>80111501</v>
      </c>
      <c r="J28" s="34" t="s">
        <v>1454</v>
      </c>
      <c r="K28" s="48">
        <v>42021</v>
      </c>
      <c r="L28" s="174">
        <v>10</v>
      </c>
      <c r="M28" s="34" t="s">
        <v>67</v>
      </c>
      <c r="N28" s="34" t="s">
        <v>1402</v>
      </c>
      <c r="O28" s="175">
        <v>17098000</v>
      </c>
      <c r="P28" s="175">
        <f t="shared" si="0"/>
        <v>17098000</v>
      </c>
      <c r="Q28" s="34" t="s">
        <v>31</v>
      </c>
      <c r="R28" s="34" t="s">
        <v>31</v>
      </c>
      <c r="S28" s="34" t="s">
        <v>1314</v>
      </c>
      <c r="T28" s="175">
        <v>1709800</v>
      </c>
      <c r="U28" s="34" t="s">
        <v>411</v>
      </c>
      <c r="V28" s="169" t="s">
        <v>1455</v>
      </c>
      <c r="W28" s="199"/>
      <c r="X28" s="199"/>
    </row>
    <row r="29" spans="1:24" s="162" customFormat="1" ht="69.95" customHeight="1" x14ac:dyDescent="0.25">
      <c r="A29" s="34">
        <v>28</v>
      </c>
      <c r="B29" s="34" t="s">
        <v>1396</v>
      </c>
      <c r="C29" s="34" t="s">
        <v>1397</v>
      </c>
      <c r="D29" s="34" t="s">
        <v>1398</v>
      </c>
      <c r="E29" s="34" t="s">
        <v>1399</v>
      </c>
      <c r="F29" s="34" t="s">
        <v>1311</v>
      </c>
      <c r="G29" s="34" t="s">
        <v>1312</v>
      </c>
      <c r="H29" s="34" t="s">
        <v>1142</v>
      </c>
      <c r="I29" s="34">
        <v>80111501</v>
      </c>
      <c r="J29" s="34" t="s">
        <v>186</v>
      </c>
      <c r="K29" s="48">
        <v>42005</v>
      </c>
      <c r="L29" s="174">
        <v>0</v>
      </c>
      <c r="M29" s="34" t="s">
        <v>67</v>
      </c>
      <c r="N29" s="34" t="s">
        <v>1402</v>
      </c>
      <c r="O29" s="175">
        <v>5326130</v>
      </c>
      <c r="P29" s="175">
        <f t="shared" si="0"/>
        <v>5326130</v>
      </c>
      <c r="Q29" s="34" t="s">
        <v>31</v>
      </c>
      <c r="R29" s="34" t="s">
        <v>31</v>
      </c>
      <c r="S29" s="34" t="s">
        <v>1314</v>
      </c>
      <c r="T29" s="175">
        <f>+O29</f>
        <v>5326130</v>
      </c>
      <c r="U29" s="34" t="s">
        <v>2778</v>
      </c>
      <c r="V29" s="34"/>
      <c r="W29" s="199"/>
      <c r="X29" s="199"/>
    </row>
    <row r="30" spans="1:24" s="162" customFormat="1" ht="69.95" customHeight="1" x14ac:dyDescent="0.25">
      <c r="A30" s="34">
        <v>29</v>
      </c>
      <c r="B30" s="34" t="s">
        <v>1396</v>
      </c>
      <c r="C30" s="34" t="s">
        <v>1397</v>
      </c>
      <c r="D30" s="34" t="s">
        <v>1398</v>
      </c>
      <c r="E30" s="34" t="s">
        <v>1456</v>
      </c>
      <c r="F30" s="34" t="s">
        <v>1311</v>
      </c>
      <c r="G30" s="34" t="s">
        <v>1312</v>
      </c>
      <c r="H30" s="34" t="s">
        <v>1142</v>
      </c>
      <c r="I30" s="34">
        <v>80111501</v>
      </c>
      <c r="J30" s="34" t="s">
        <v>1457</v>
      </c>
      <c r="K30" s="48">
        <v>42021</v>
      </c>
      <c r="L30" s="174">
        <v>11</v>
      </c>
      <c r="M30" s="34" t="s">
        <v>67</v>
      </c>
      <c r="N30" s="34" t="s">
        <v>1402</v>
      </c>
      <c r="O30" s="175">
        <v>25945700</v>
      </c>
      <c r="P30" s="175">
        <f t="shared" si="0"/>
        <v>25945700</v>
      </c>
      <c r="Q30" s="34" t="s">
        <v>31</v>
      </c>
      <c r="R30" s="161" t="s">
        <v>31</v>
      </c>
      <c r="S30" s="161" t="s">
        <v>1314</v>
      </c>
      <c r="T30" s="175">
        <v>2358700</v>
      </c>
      <c r="U30" s="34" t="s">
        <v>411</v>
      </c>
      <c r="V30" s="169" t="s">
        <v>1458</v>
      </c>
      <c r="W30" s="199"/>
      <c r="X30" s="199"/>
    </row>
    <row r="31" spans="1:24" s="162" customFormat="1" ht="69.95" customHeight="1" x14ac:dyDescent="0.25">
      <c r="A31" s="34">
        <v>30</v>
      </c>
      <c r="B31" s="34" t="s">
        <v>1396</v>
      </c>
      <c r="C31" s="34" t="s">
        <v>1397</v>
      </c>
      <c r="D31" s="34" t="s">
        <v>1398</v>
      </c>
      <c r="E31" s="34" t="s">
        <v>1456</v>
      </c>
      <c r="F31" s="34" t="s">
        <v>1311</v>
      </c>
      <c r="G31" s="34" t="s">
        <v>1312</v>
      </c>
      <c r="H31" s="34" t="s">
        <v>1142</v>
      </c>
      <c r="I31" s="34">
        <v>80111501</v>
      </c>
      <c r="J31" s="34" t="s">
        <v>1457</v>
      </c>
      <c r="K31" s="48">
        <v>42021</v>
      </c>
      <c r="L31" s="174">
        <v>11</v>
      </c>
      <c r="M31" s="34" t="s">
        <v>67</v>
      </c>
      <c r="N31" s="34" t="s">
        <v>1402</v>
      </c>
      <c r="O31" s="175">
        <v>25945700</v>
      </c>
      <c r="P31" s="175">
        <f t="shared" si="0"/>
        <v>25945700</v>
      </c>
      <c r="Q31" s="34" t="s">
        <v>31</v>
      </c>
      <c r="R31" s="161" t="s">
        <v>31</v>
      </c>
      <c r="S31" s="161" t="s">
        <v>1314</v>
      </c>
      <c r="T31" s="175">
        <v>2358700</v>
      </c>
      <c r="U31" s="34" t="s">
        <v>411</v>
      </c>
      <c r="V31" s="169" t="s">
        <v>1459</v>
      </c>
      <c r="W31" s="199"/>
      <c r="X31" s="199"/>
    </row>
    <row r="32" spans="1:24" s="162" customFormat="1" ht="69.95" customHeight="1" x14ac:dyDescent="0.25">
      <c r="A32" s="34">
        <v>31</v>
      </c>
      <c r="B32" s="34" t="s">
        <v>1396</v>
      </c>
      <c r="C32" s="34" t="s">
        <v>1397</v>
      </c>
      <c r="D32" s="34" t="s">
        <v>1398</v>
      </c>
      <c r="E32" s="34" t="s">
        <v>1399</v>
      </c>
      <c r="F32" s="34" t="s">
        <v>1311</v>
      </c>
      <c r="G32" s="34" t="s">
        <v>1312</v>
      </c>
      <c r="H32" s="34" t="s">
        <v>1142</v>
      </c>
      <c r="I32" s="34">
        <v>80101505</v>
      </c>
      <c r="J32" s="34" t="s">
        <v>1460</v>
      </c>
      <c r="K32" s="48">
        <v>42021</v>
      </c>
      <c r="L32" s="34">
        <v>3.5</v>
      </c>
      <c r="M32" s="34" t="s">
        <v>67</v>
      </c>
      <c r="N32" s="34" t="s">
        <v>1402</v>
      </c>
      <c r="O32" s="175">
        <v>7606550</v>
      </c>
      <c r="P32" s="175">
        <f t="shared" si="0"/>
        <v>7606550</v>
      </c>
      <c r="Q32" s="34" t="s">
        <v>31</v>
      </c>
      <c r="R32" s="34" t="s">
        <v>31</v>
      </c>
      <c r="S32" s="34" t="s">
        <v>1314</v>
      </c>
      <c r="T32" s="175">
        <f>+O32</f>
        <v>7606550</v>
      </c>
      <c r="U32" s="34" t="s">
        <v>411</v>
      </c>
      <c r="V32" s="169" t="s">
        <v>1421</v>
      </c>
      <c r="W32" s="199"/>
      <c r="X32" s="199"/>
    </row>
    <row r="33" spans="1:24" s="162" customFormat="1" ht="69.95" customHeight="1" x14ac:dyDescent="0.25">
      <c r="A33" s="34">
        <v>32</v>
      </c>
      <c r="B33" s="34" t="s">
        <v>1396</v>
      </c>
      <c r="C33" s="34" t="s">
        <v>1397</v>
      </c>
      <c r="D33" s="34" t="s">
        <v>1398</v>
      </c>
      <c r="E33" s="34" t="s">
        <v>1399</v>
      </c>
      <c r="F33" s="34" t="s">
        <v>1311</v>
      </c>
      <c r="G33" s="34" t="s">
        <v>1312</v>
      </c>
      <c r="H33" s="34" t="s">
        <v>1142</v>
      </c>
      <c r="I33" s="34">
        <v>80101505</v>
      </c>
      <c r="J33" s="34" t="s">
        <v>1461</v>
      </c>
      <c r="K33" s="48">
        <v>42021</v>
      </c>
      <c r="L33" s="34">
        <v>2</v>
      </c>
      <c r="M33" s="34" t="s">
        <v>67</v>
      </c>
      <c r="N33" s="34" t="s">
        <v>1402</v>
      </c>
      <c r="O33" s="175">
        <v>12978000</v>
      </c>
      <c r="P33" s="175">
        <f t="shared" si="0"/>
        <v>12978000</v>
      </c>
      <c r="Q33" s="34" t="s">
        <v>31</v>
      </c>
      <c r="R33" s="34" t="s">
        <v>31</v>
      </c>
      <c r="S33" s="34" t="s">
        <v>1314</v>
      </c>
      <c r="T33" s="175">
        <f>+O33</f>
        <v>12978000</v>
      </c>
      <c r="U33" s="34" t="s">
        <v>411</v>
      </c>
      <c r="V33" s="169" t="s">
        <v>1423</v>
      </c>
      <c r="W33" s="199"/>
      <c r="X33" s="199"/>
    </row>
    <row r="34" spans="1:24" s="162" customFormat="1" ht="69.95" customHeight="1" x14ac:dyDescent="0.25">
      <c r="A34" s="34">
        <v>33</v>
      </c>
      <c r="B34" s="34" t="s">
        <v>1396</v>
      </c>
      <c r="C34" s="34" t="s">
        <v>1397</v>
      </c>
      <c r="D34" s="34" t="s">
        <v>1398</v>
      </c>
      <c r="E34" s="34" t="s">
        <v>1456</v>
      </c>
      <c r="F34" s="34" t="s">
        <v>1321</v>
      </c>
      <c r="G34" s="34" t="s">
        <v>1322</v>
      </c>
      <c r="H34" s="34" t="s">
        <v>1323</v>
      </c>
      <c r="I34" s="34">
        <v>94131503</v>
      </c>
      <c r="J34" s="34" t="s">
        <v>1462</v>
      </c>
      <c r="K34" s="48">
        <v>42021</v>
      </c>
      <c r="L34" s="174">
        <v>1</v>
      </c>
      <c r="M34" s="34" t="s">
        <v>31</v>
      </c>
      <c r="N34" s="34" t="s">
        <v>1402</v>
      </c>
      <c r="O34" s="175">
        <v>11851425</v>
      </c>
      <c r="P34" s="175">
        <f t="shared" si="0"/>
        <v>11851425</v>
      </c>
      <c r="Q34" s="161" t="s">
        <v>31</v>
      </c>
      <c r="R34" s="34" t="s">
        <v>31</v>
      </c>
      <c r="S34" s="34" t="s">
        <v>1314</v>
      </c>
      <c r="T34" s="175">
        <v>15000000</v>
      </c>
      <c r="U34" s="34" t="s">
        <v>411</v>
      </c>
      <c r="V34" s="169" t="s">
        <v>1463</v>
      </c>
      <c r="W34" s="199"/>
      <c r="X34" s="199"/>
    </row>
    <row r="35" spans="1:24" s="162" customFormat="1" ht="69.95" customHeight="1" x14ac:dyDescent="0.25">
      <c r="A35" s="34">
        <v>34</v>
      </c>
      <c r="B35" s="34" t="s">
        <v>1396</v>
      </c>
      <c r="C35" s="34" t="s">
        <v>1397</v>
      </c>
      <c r="D35" s="34" t="s">
        <v>1398</v>
      </c>
      <c r="E35" s="34" t="s">
        <v>1464</v>
      </c>
      <c r="F35" s="34" t="s">
        <v>1311</v>
      </c>
      <c r="G35" s="34" t="s">
        <v>1312</v>
      </c>
      <c r="H35" s="34" t="s">
        <v>1142</v>
      </c>
      <c r="I35" s="34">
        <v>80111501</v>
      </c>
      <c r="J35" s="34" t="s">
        <v>1465</v>
      </c>
      <c r="K35" s="48">
        <v>42021</v>
      </c>
      <c r="L35" s="174">
        <v>4.196205</v>
      </c>
      <c r="M35" s="34" t="s">
        <v>67</v>
      </c>
      <c r="N35" s="34" t="s">
        <v>1402</v>
      </c>
      <c r="O35" s="175">
        <v>25090800</v>
      </c>
      <c r="P35" s="175">
        <f t="shared" si="0"/>
        <v>25090800</v>
      </c>
      <c r="Q35" s="161" t="s">
        <v>31</v>
      </c>
      <c r="R35" s="34" t="s">
        <v>31</v>
      </c>
      <c r="S35" s="34" t="s">
        <v>1314</v>
      </c>
      <c r="T35" s="175">
        <v>5974000</v>
      </c>
      <c r="U35" s="34" t="s">
        <v>411</v>
      </c>
      <c r="V35" s="169" t="s">
        <v>1466</v>
      </c>
      <c r="W35" s="199"/>
      <c r="X35" s="199"/>
    </row>
    <row r="36" spans="1:24" s="162" customFormat="1" ht="69.95" customHeight="1" x14ac:dyDescent="0.25">
      <c r="A36" s="34">
        <v>35</v>
      </c>
      <c r="B36" s="34" t="s">
        <v>1396</v>
      </c>
      <c r="C36" s="34" t="s">
        <v>1397</v>
      </c>
      <c r="D36" s="34" t="s">
        <v>1398</v>
      </c>
      <c r="E36" s="34" t="s">
        <v>1467</v>
      </c>
      <c r="F36" s="34" t="s">
        <v>1321</v>
      </c>
      <c r="G36" s="34" t="s">
        <v>1322</v>
      </c>
      <c r="H36" s="34" t="s">
        <v>1323</v>
      </c>
      <c r="I36" s="34">
        <v>25161507</v>
      </c>
      <c r="J36" s="34" t="s">
        <v>186</v>
      </c>
      <c r="K36" s="48">
        <v>42021</v>
      </c>
      <c r="L36" s="174">
        <v>0</v>
      </c>
      <c r="M36" s="34" t="s">
        <v>67</v>
      </c>
      <c r="N36" s="34" t="s">
        <v>1402</v>
      </c>
      <c r="O36" s="175">
        <v>0</v>
      </c>
      <c r="P36" s="175">
        <f t="shared" si="0"/>
        <v>0</v>
      </c>
      <c r="Q36" s="34" t="s">
        <v>31</v>
      </c>
      <c r="R36" s="34" t="s">
        <v>31</v>
      </c>
      <c r="S36" s="34" t="s">
        <v>1314</v>
      </c>
      <c r="T36" s="175">
        <f>+P36</f>
        <v>0</v>
      </c>
      <c r="U36" s="34" t="s">
        <v>2778</v>
      </c>
      <c r="V36" s="34"/>
      <c r="W36" s="199"/>
      <c r="X36" s="199"/>
    </row>
    <row r="37" spans="1:24" s="162" customFormat="1" ht="69.95" customHeight="1" x14ac:dyDescent="0.25">
      <c r="A37" s="34">
        <v>36</v>
      </c>
      <c r="B37" s="34" t="s">
        <v>1396</v>
      </c>
      <c r="C37" s="34" t="s">
        <v>1397</v>
      </c>
      <c r="D37" s="34" t="s">
        <v>1398</v>
      </c>
      <c r="E37" s="34" t="s">
        <v>1399</v>
      </c>
      <c r="F37" s="34" t="s">
        <v>1311</v>
      </c>
      <c r="G37" s="34" t="s">
        <v>1312</v>
      </c>
      <c r="H37" s="34" t="s">
        <v>1142</v>
      </c>
      <c r="I37" s="34">
        <v>80111501</v>
      </c>
      <c r="J37" s="34" t="s">
        <v>1468</v>
      </c>
      <c r="K37" s="48">
        <v>42021</v>
      </c>
      <c r="L37" s="174">
        <v>2</v>
      </c>
      <c r="M37" s="34" t="s">
        <v>67</v>
      </c>
      <c r="N37" s="34" t="s">
        <v>1402</v>
      </c>
      <c r="O37" s="175">
        <v>4346600</v>
      </c>
      <c r="P37" s="175">
        <f t="shared" si="0"/>
        <v>4346600</v>
      </c>
      <c r="Q37" s="34" t="s">
        <v>31</v>
      </c>
      <c r="R37" s="34" t="s">
        <v>31</v>
      </c>
      <c r="S37" s="34" t="s">
        <v>1314</v>
      </c>
      <c r="T37" s="175">
        <v>2173300</v>
      </c>
      <c r="U37" s="34" t="s">
        <v>411</v>
      </c>
      <c r="V37" s="169" t="s">
        <v>1427</v>
      </c>
      <c r="W37" s="199"/>
      <c r="X37" s="199"/>
    </row>
    <row r="38" spans="1:24" s="162" customFormat="1" ht="69.95" customHeight="1" x14ac:dyDescent="0.25">
      <c r="A38" s="34">
        <v>37</v>
      </c>
      <c r="B38" s="34" t="s">
        <v>1396</v>
      </c>
      <c r="C38" s="34" t="s">
        <v>1397</v>
      </c>
      <c r="D38" s="34" t="s">
        <v>1398</v>
      </c>
      <c r="E38" s="34" t="s">
        <v>1469</v>
      </c>
      <c r="F38" s="34" t="s">
        <v>1311</v>
      </c>
      <c r="G38" s="34" t="s">
        <v>1312</v>
      </c>
      <c r="H38" s="34" t="s">
        <v>1142</v>
      </c>
      <c r="I38" s="34">
        <v>80101604</v>
      </c>
      <c r="J38" s="34" t="s">
        <v>1470</v>
      </c>
      <c r="K38" s="48">
        <v>42021</v>
      </c>
      <c r="L38" s="174">
        <v>1.96666666</v>
      </c>
      <c r="M38" s="34" t="s">
        <v>67</v>
      </c>
      <c r="N38" s="34" t="s">
        <v>1402</v>
      </c>
      <c r="O38" s="175">
        <v>14787366</v>
      </c>
      <c r="P38" s="175">
        <f t="shared" si="0"/>
        <v>14787366</v>
      </c>
      <c r="Q38" s="34" t="s">
        <v>31</v>
      </c>
      <c r="R38" s="34" t="s">
        <v>31</v>
      </c>
      <c r="S38" s="34" t="s">
        <v>1314</v>
      </c>
      <c r="T38" s="175">
        <v>15000000</v>
      </c>
      <c r="U38" s="34" t="s">
        <v>411</v>
      </c>
      <c r="V38" s="169" t="s">
        <v>1471</v>
      </c>
      <c r="W38" s="199"/>
      <c r="X38" s="199"/>
    </row>
    <row r="39" spans="1:24" s="162" customFormat="1" ht="69.95" customHeight="1" x14ac:dyDescent="0.25">
      <c r="A39" s="34">
        <v>38</v>
      </c>
      <c r="B39" s="34" t="s">
        <v>1396</v>
      </c>
      <c r="C39" s="34" t="s">
        <v>1397</v>
      </c>
      <c r="D39" s="34" t="s">
        <v>1472</v>
      </c>
      <c r="E39" s="34" t="s">
        <v>1473</v>
      </c>
      <c r="F39" s="34" t="s">
        <v>1311</v>
      </c>
      <c r="G39" s="34" t="s">
        <v>1312</v>
      </c>
      <c r="H39" s="34" t="s">
        <v>1142</v>
      </c>
      <c r="I39" s="34">
        <v>80101505</v>
      </c>
      <c r="J39" s="34" t="s">
        <v>1474</v>
      </c>
      <c r="K39" s="48">
        <v>42021</v>
      </c>
      <c r="L39" s="174">
        <v>12</v>
      </c>
      <c r="M39" s="34" t="s">
        <v>67</v>
      </c>
      <c r="N39" s="34" t="s">
        <v>1402</v>
      </c>
      <c r="O39" s="175">
        <v>66867600</v>
      </c>
      <c r="P39" s="175">
        <f t="shared" si="0"/>
        <v>66867600</v>
      </c>
      <c r="Q39" s="34" t="s">
        <v>31</v>
      </c>
      <c r="R39" s="34" t="s">
        <v>31</v>
      </c>
      <c r="S39" s="34" t="s">
        <v>1314</v>
      </c>
      <c r="T39" s="175">
        <v>5572300</v>
      </c>
      <c r="U39" s="34" t="s">
        <v>411</v>
      </c>
      <c r="V39" s="169" t="s">
        <v>1475</v>
      </c>
      <c r="W39" s="199"/>
      <c r="X39" s="199"/>
    </row>
    <row r="40" spans="1:24" s="162" customFormat="1" ht="69.95" customHeight="1" x14ac:dyDescent="0.25">
      <c r="A40" s="34">
        <v>39</v>
      </c>
      <c r="B40" s="34" t="s">
        <v>1396</v>
      </c>
      <c r="C40" s="34" t="s">
        <v>1397</v>
      </c>
      <c r="D40" s="34" t="s">
        <v>1472</v>
      </c>
      <c r="E40" s="34" t="s">
        <v>1473</v>
      </c>
      <c r="F40" s="34" t="s">
        <v>1311</v>
      </c>
      <c r="G40" s="34" t="s">
        <v>1312</v>
      </c>
      <c r="H40" s="34" t="s">
        <v>1142</v>
      </c>
      <c r="I40" s="34">
        <v>80101505</v>
      </c>
      <c r="J40" s="34" t="s">
        <v>1476</v>
      </c>
      <c r="K40" s="48">
        <v>42021</v>
      </c>
      <c r="L40" s="174">
        <v>5</v>
      </c>
      <c r="M40" s="34" t="s">
        <v>67</v>
      </c>
      <c r="N40" s="34" t="s">
        <v>1402</v>
      </c>
      <c r="O40" s="175">
        <v>24417180</v>
      </c>
      <c r="P40" s="175">
        <f t="shared" si="0"/>
        <v>24417180</v>
      </c>
      <c r="Q40" s="34" t="s">
        <v>31</v>
      </c>
      <c r="R40" s="34" t="s">
        <v>31</v>
      </c>
      <c r="S40" s="34" t="s">
        <v>1314</v>
      </c>
      <c r="T40" s="175">
        <v>4521700</v>
      </c>
      <c r="U40" s="34" t="s">
        <v>411</v>
      </c>
      <c r="V40" s="169" t="s">
        <v>1477</v>
      </c>
      <c r="W40" s="199"/>
      <c r="X40" s="199"/>
    </row>
    <row r="41" spans="1:24" s="162" customFormat="1" ht="69.95" customHeight="1" x14ac:dyDescent="0.25">
      <c r="A41" s="34">
        <v>40</v>
      </c>
      <c r="B41" s="34" t="s">
        <v>1396</v>
      </c>
      <c r="C41" s="34" t="s">
        <v>1397</v>
      </c>
      <c r="D41" s="34" t="s">
        <v>1472</v>
      </c>
      <c r="E41" s="34" t="s">
        <v>1473</v>
      </c>
      <c r="F41" s="34" t="s">
        <v>1311</v>
      </c>
      <c r="G41" s="34" t="s">
        <v>1312</v>
      </c>
      <c r="H41" s="34" t="s">
        <v>1142</v>
      </c>
      <c r="I41" s="34">
        <v>80101505</v>
      </c>
      <c r="J41" s="34" t="s">
        <v>1478</v>
      </c>
      <c r="K41" s="48">
        <v>42021</v>
      </c>
      <c r="L41" s="174">
        <v>8</v>
      </c>
      <c r="M41" s="34" t="s">
        <v>67</v>
      </c>
      <c r="N41" s="34" t="s">
        <v>1402</v>
      </c>
      <c r="O41" s="175">
        <v>36173600</v>
      </c>
      <c r="P41" s="175">
        <f t="shared" si="0"/>
        <v>36173600</v>
      </c>
      <c r="Q41" s="34" t="s">
        <v>31</v>
      </c>
      <c r="R41" s="34" t="s">
        <v>31</v>
      </c>
      <c r="S41" s="34" t="s">
        <v>1314</v>
      </c>
      <c r="T41" s="175">
        <v>4521700</v>
      </c>
      <c r="U41" s="34" t="s">
        <v>411</v>
      </c>
      <c r="V41" s="169" t="s">
        <v>1479</v>
      </c>
      <c r="W41" s="199"/>
      <c r="X41" s="199"/>
    </row>
    <row r="42" spans="1:24" s="162" customFormat="1" ht="69.95" customHeight="1" x14ac:dyDescent="0.25">
      <c r="A42" s="34">
        <v>41</v>
      </c>
      <c r="B42" s="34" t="s">
        <v>1396</v>
      </c>
      <c r="C42" s="34" t="s">
        <v>1397</v>
      </c>
      <c r="D42" s="34" t="s">
        <v>1472</v>
      </c>
      <c r="E42" s="34" t="s">
        <v>1473</v>
      </c>
      <c r="F42" s="34" t="s">
        <v>1311</v>
      </c>
      <c r="G42" s="34" t="s">
        <v>1312</v>
      </c>
      <c r="H42" s="34" t="s">
        <v>1142</v>
      </c>
      <c r="I42" s="34">
        <v>80101505</v>
      </c>
      <c r="J42" s="34" t="s">
        <v>1480</v>
      </c>
      <c r="K42" s="48">
        <v>42021</v>
      </c>
      <c r="L42" s="174">
        <v>11</v>
      </c>
      <c r="M42" s="34" t="s">
        <v>67</v>
      </c>
      <c r="N42" s="34" t="s">
        <v>1402</v>
      </c>
      <c r="O42" s="175">
        <v>49738700</v>
      </c>
      <c r="P42" s="175">
        <f t="shared" si="0"/>
        <v>49738700</v>
      </c>
      <c r="Q42" s="34" t="s">
        <v>31</v>
      </c>
      <c r="R42" s="34" t="s">
        <v>31</v>
      </c>
      <c r="S42" s="34" t="s">
        <v>1314</v>
      </c>
      <c r="T42" s="175">
        <v>4521700</v>
      </c>
      <c r="U42" s="34" t="s">
        <v>411</v>
      </c>
      <c r="V42" s="169" t="s">
        <v>1481</v>
      </c>
      <c r="W42" s="199"/>
      <c r="X42" s="199"/>
    </row>
    <row r="43" spans="1:24" s="162" customFormat="1" ht="69.95" customHeight="1" x14ac:dyDescent="0.25">
      <c r="A43" s="34">
        <v>42</v>
      </c>
      <c r="B43" s="34" t="s">
        <v>1396</v>
      </c>
      <c r="C43" s="34" t="s">
        <v>1397</v>
      </c>
      <c r="D43" s="34" t="s">
        <v>1472</v>
      </c>
      <c r="E43" s="34" t="s">
        <v>1473</v>
      </c>
      <c r="F43" s="34" t="s">
        <v>1311</v>
      </c>
      <c r="G43" s="34" t="s">
        <v>1312</v>
      </c>
      <c r="H43" s="34" t="s">
        <v>1142</v>
      </c>
      <c r="I43" s="34">
        <v>80111501</v>
      </c>
      <c r="J43" s="34" t="s">
        <v>1482</v>
      </c>
      <c r="K43" s="48">
        <v>42021</v>
      </c>
      <c r="L43" s="174">
        <v>11</v>
      </c>
      <c r="M43" s="34" t="s">
        <v>67</v>
      </c>
      <c r="N43" s="34" t="s">
        <v>1402</v>
      </c>
      <c r="O43" s="175">
        <v>33876700</v>
      </c>
      <c r="P43" s="175">
        <f t="shared" si="0"/>
        <v>33876700</v>
      </c>
      <c r="Q43" s="34" t="s">
        <v>31</v>
      </c>
      <c r="R43" s="34" t="s">
        <v>31</v>
      </c>
      <c r="S43" s="34" t="s">
        <v>1314</v>
      </c>
      <c r="T43" s="175">
        <v>3079700</v>
      </c>
      <c r="U43" s="34" t="s">
        <v>411</v>
      </c>
      <c r="V43" s="169" t="s">
        <v>1483</v>
      </c>
      <c r="W43" s="199"/>
      <c r="X43" s="199"/>
    </row>
    <row r="44" spans="1:24" s="162" customFormat="1" ht="69.95" customHeight="1" x14ac:dyDescent="0.25">
      <c r="A44" s="34">
        <v>43</v>
      </c>
      <c r="B44" s="34" t="s">
        <v>1396</v>
      </c>
      <c r="C44" s="34" t="s">
        <v>1397</v>
      </c>
      <c r="D44" s="34" t="s">
        <v>1472</v>
      </c>
      <c r="E44" s="34" t="s">
        <v>1473</v>
      </c>
      <c r="F44" s="34" t="s">
        <v>1311</v>
      </c>
      <c r="G44" s="34" t="s">
        <v>1312</v>
      </c>
      <c r="H44" s="34" t="s">
        <v>1142</v>
      </c>
      <c r="I44" s="34">
        <v>80111501</v>
      </c>
      <c r="J44" s="34" t="s">
        <v>1484</v>
      </c>
      <c r="K44" s="48">
        <v>42021</v>
      </c>
      <c r="L44" s="174">
        <v>11</v>
      </c>
      <c r="M44" s="34" t="s">
        <v>67</v>
      </c>
      <c r="N44" s="34" t="s">
        <v>1402</v>
      </c>
      <c r="O44" s="175">
        <v>33876700</v>
      </c>
      <c r="P44" s="175">
        <f t="shared" si="0"/>
        <v>33876700</v>
      </c>
      <c r="Q44" s="34" t="s">
        <v>31</v>
      </c>
      <c r="R44" s="34" t="s">
        <v>31</v>
      </c>
      <c r="S44" s="34" t="s">
        <v>1314</v>
      </c>
      <c r="T44" s="175">
        <v>3079700</v>
      </c>
      <c r="U44" s="34" t="s">
        <v>411</v>
      </c>
      <c r="V44" s="169" t="s">
        <v>1485</v>
      </c>
      <c r="W44" s="199"/>
      <c r="X44" s="199"/>
    </row>
    <row r="45" spans="1:24" s="162" customFormat="1" ht="69.95" customHeight="1" x14ac:dyDescent="0.25">
      <c r="A45" s="34">
        <v>44</v>
      </c>
      <c r="B45" s="34" t="s">
        <v>1396</v>
      </c>
      <c r="C45" s="34" t="s">
        <v>1397</v>
      </c>
      <c r="D45" s="34" t="s">
        <v>1398</v>
      </c>
      <c r="E45" s="34" t="s">
        <v>1399</v>
      </c>
      <c r="F45" s="34" t="s">
        <v>1311</v>
      </c>
      <c r="G45" s="34" t="s">
        <v>1312</v>
      </c>
      <c r="H45" s="34" t="s">
        <v>1142</v>
      </c>
      <c r="I45" s="34">
        <v>80111501</v>
      </c>
      <c r="J45" s="34" t="s">
        <v>1486</v>
      </c>
      <c r="K45" s="48">
        <v>42021</v>
      </c>
      <c r="L45" s="174">
        <v>2.5</v>
      </c>
      <c r="M45" s="34" t="s">
        <v>31</v>
      </c>
      <c r="N45" s="34" t="s">
        <v>1402</v>
      </c>
      <c r="O45" s="175">
        <v>3965500</v>
      </c>
      <c r="P45" s="175">
        <f t="shared" si="0"/>
        <v>3965500</v>
      </c>
      <c r="Q45" s="34" t="s">
        <v>31</v>
      </c>
      <c r="R45" s="34" t="s">
        <v>31</v>
      </c>
      <c r="S45" s="34" t="s">
        <v>1314</v>
      </c>
      <c r="T45" s="175">
        <v>1586200</v>
      </c>
      <c r="U45" s="34" t="s">
        <v>411</v>
      </c>
      <c r="V45" s="169" t="s">
        <v>1429</v>
      </c>
      <c r="W45" s="199"/>
      <c r="X45" s="199"/>
    </row>
    <row r="46" spans="1:24" s="200" customFormat="1" ht="69.95" customHeight="1" x14ac:dyDescent="0.25">
      <c r="A46" s="34">
        <v>45</v>
      </c>
      <c r="B46" s="34" t="s">
        <v>1396</v>
      </c>
      <c r="C46" s="34" t="s">
        <v>1397</v>
      </c>
      <c r="D46" s="34" t="s">
        <v>1472</v>
      </c>
      <c r="E46" s="34" t="s">
        <v>1473</v>
      </c>
      <c r="F46" s="34" t="s">
        <v>1321</v>
      </c>
      <c r="G46" s="34" t="s">
        <v>1322</v>
      </c>
      <c r="H46" s="34" t="s">
        <v>1323</v>
      </c>
      <c r="I46" s="34">
        <v>80111616</v>
      </c>
      <c r="J46" s="34" t="s">
        <v>1487</v>
      </c>
      <c r="K46" s="48">
        <v>42287</v>
      </c>
      <c r="L46" s="174">
        <v>1</v>
      </c>
      <c r="M46" s="34" t="s">
        <v>67</v>
      </c>
      <c r="N46" s="34" t="s">
        <v>1402</v>
      </c>
      <c r="O46" s="175">
        <v>3712000</v>
      </c>
      <c r="P46" s="175">
        <f t="shared" si="0"/>
        <v>3712000</v>
      </c>
      <c r="Q46" s="34" t="s">
        <v>31</v>
      </c>
      <c r="R46" s="34" t="s">
        <v>31</v>
      </c>
      <c r="S46" s="34" t="s">
        <v>1314</v>
      </c>
      <c r="T46" s="175">
        <v>15000000</v>
      </c>
      <c r="U46" s="34" t="s">
        <v>411</v>
      </c>
      <c r="V46" s="169" t="s">
        <v>1488</v>
      </c>
      <c r="W46" s="199"/>
      <c r="X46" s="199"/>
    </row>
    <row r="47" spans="1:24" s="35" customFormat="1" ht="69.95" customHeight="1" x14ac:dyDescent="0.25">
      <c r="A47" s="34">
        <v>46</v>
      </c>
      <c r="B47" s="34" t="s">
        <v>1396</v>
      </c>
      <c r="C47" s="34" t="s">
        <v>1397</v>
      </c>
      <c r="D47" s="34" t="s">
        <v>1472</v>
      </c>
      <c r="E47" s="34" t="s">
        <v>1473</v>
      </c>
      <c r="F47" s="34" t="s">
        <v>1321</v>
      </c>
      <c r="G47" s="34" t="s">
        <v>1322</v>
      </c>
      <c r="H47" s="34" t="s">
        <v>1323</v>
      </c>
      <c r="I47" s="34">
        <v>80111616</v>
      </c>
      <c r="J47" s="34" t="s">
        <v>1489</v>
      </c>
      <c r="K47" s="48">
        <v>42019</v>
      </c>
      <c r="L47" s="174">
        <v>1</v>
      </c>
      <c r="M47" s="34" t="s">
        <v>67</v>
      </c>
      <c r="N47" s="34" t="s">
        <v>1402</v>
      </c>
      <c r="O47" s="175">
        <v>7424000</v>
      </c>
      <c r="P47" s="175">
        <f t="shared" si="0"/>
        <v>7424000</v>
      </c>
      <c r="Q47" s="34" t="s">
        <v>31</v>
      </c>
      <c r="R47" s="34" t="s">
        <v>31</v>
      </c>
      <c r="S47" s="34" t="s">
        <v>1314</v>
      </c>
      <c r="T47" s="175">
        <v>15000000</v>
      </c>
      <c r="U47" s="34" t="s">
        <v>411</v>
      </c>
      <c r="V47" s="169" t="s">
        <v>1490</v>
      </c>
      <c r="W47" s="199"/>
      <c r="X47" s="199"/>
    </row>
    <row r="48" spans="1:24" s="162" customFormat="1" ht="69.95" customHeight="1" x14ac:dyDescent="0.25">
      <c r="A48" s="34">
        <v>47</v>
      </c>
      <c r="B48" s="34" t="s">
        <v>1396</v>
      </c>
      <c r="C48" s="34" t="s">
        <v>1397</v>
      </c>
      <c r="D48" s="34" t="s">
        <v>1472</v>
      </c>
      <c r="E48" s="34" t="s">
        <v>1473</v>
      </c>
      <c r="F48" s="34" t="s">
        <v>1321</v>
      </c>
      <c r="G48" s="34" t="s">
        <v>1322</v>
      </c>
      <c r="H48" s="34" t="s">
        <v>1323</v>
      </c>
      <c r="I48" s="34">
        <v>80111616</v>
      </c>
      <c r="J48" s="34" t="s">
        <v>1491</v>
      </c>
      <c r="K48" s="48">
        <v>42037</v>
      </c>
      <c r="L48" s="174">
        <v>1</v>
      </c>
      <c r="M48" s="34" t="s">
        <v>1492</v>
      </c>
      <c r="N48" s="34" t="s">
        <v>1402</v>
      </c>
      <c r="O48" s="175">
        <v>11228800</v>
      </c>
      <c r="P48" s="175">
        <f t="shared" si="0"/>
        <v>11228800</v>
      </c>
      <c r="Q48" s="34" t="s">
        <v>31</v>
      </c>
      <c r="R48" s="34" t="s">
        <v>31</v>
      </c>
      <c r="S48" s="34" t="s">
        <v>1314</v>
      </c>
      <c r="T48" s="175">
        <v>20000000</v>
      </c>
      <c r="U48" s="34" t="s">
        <v>411</v>
      </c>
      <c r="V48" s="169" t="s">
        <v>1493</v>
      </c>
      <c r="W48" s="199"/>
      <c r="X48" s="199"/>
    </row>
    <row r="49" spans="1:24" s="162" customFormat="1" ht="69.95" customHeight="1" x14ac:dyDescent="0.25">
      <c r="A49" s="34">
        <v>48</v>
      </c>
      <c r="B49" s="34" t="s">
        <v>1396</v>
      </c>
      <c r="C49" s="34" t="s">
        <v>1397</v>
      </c>
      <c r="D49" s="34" t="s">
        <v>1494</v>
      </c>
      <c r="E49" s="34" t="s">
        <v>1495</v>
      </c>
      <c r="F49" s="34" t="s">
        <v>1311</v>
      </c>
      <c r="G49" s="34" t="s">
        <v>1312</v>
      </c>
      <c r="H49" s="34" t="s">
        <v>1142</v>
      </c>
      <c r="I49" s="34">
        <v>80111501</v>
      </c>
      <c r="J49" s="34" t="s">
        <v>1496</v>
      </c>
      <c r="K49" s="48">
        <v>42021</v>
      </c>
      <c r="L49" s="174">
        <v>11</v>
      </c>
      <c r="M49" s="34" t="s">
        <v>67</v>
      </c>
      <c r="N49" s="34" t="s">
        <v>1402</v>
      </c>
      <c r="O49" s="175">
        <v>22206800</v>
      </c>
      <c r="P49" s="175">
        <f t="shared" si="0"/>
        <v>22206800</v>
      </c>
      <c r="Q49" s="34" t="s">
        <v>31</v>
      </c>
      <c r="R49" s="34" t="s">
        <v>31</v>
      </c>
      <c r="S49" s="34" t="s">
        <v>1314</v>
      </c>
      <c r="T49" s="175">
        <v>2018800</v>
      </c>
      <c r="U49" s="34" t="s">
        <v>411</v>
      </c>
      <c r="V49" s="169" t="s">
        <v>1497</v>
      </c>
      <c r="W49" s="199"/>
      <c r="X49" s="199"/>
    </row>
    <row r="50" spans="1:24" s="162" customFormat="1" ht="69.95" customHeight="1" x14ac:dyDescent="0.25">
      <c r="A50" s="34">
        <v>49</v>
      </c>
      <c r="B50" s="34" t="s">
        <v>1396</v>
      </c>
      <c r="C50" s="34" t="s">
        <v>1397</v>
      </c>
      <c r="D50" s="34" t="s">
        <v>1494</v>
      </c>
      <c r="E50" s="34" t="s">
        <v>1495</v>
      </c>
      <c r="F50" s="34" t="s">
        <v>1321</v>
      </c>
      <c r="G50" s="34" t="s">
        <v>1322</v>
      </c>
      <c r="H50" s="34" t="s">
        <v>1323</v>
      </c>
      <c r="I50" s="34">
        <v>80111616</v>
      </c>
      <c r="J50" s="34" t="s">
        <v>1498</v>
      </c>
      <c r="K50" s="48">
        <v>42021</v>
      </c>
      <c r="L50" s="174">
        <v>1</v>
      </c>
      <c r="M50" s="34" t="s">
        <v>1492</v>
      </c>
      <c r="N50" s="34" t="s">
        <v>1402</v>
      </c>
      <c r="O50" s="175">
        <v>117020153</v>
      </c>
      <c r="P50" s="175">
        <f t="shared" si="0"/>
        <v>117020153</v>
      </c>
      <c r="Q50" s="34" t="s">
        <v>31</v>
      </c>
      <c r="R50" s="34" t="s">
        <v>31</v>
      </c>
      <c r="S50" s="34" t="s">
        <v>1314</v>
      </c>
      <c r="T50" s="175">
        <f>+O50</f>
        <v>117020153</v>
      </c>
      <c r="U50" s="34" t="s">
        <v>411</v>
      </c>
      <c r="V50" s="169" t="s">
        <v>1499</v>
      </c>
      <c r="W50" s="199"/>
      <c r="X50" s="199"/>
    </row>
    <row r="51" spans="1:24" s="162" customFormat="1" ht="69.95" customHeight="1" x14ac:dyDescent="0.25">
      <c r="A51" s="34">
        <v>50</v>
      </c>
      <c r="B51" s="34" t="s">
        <v>1396</v>
      </c>
      <c r="C51" s="34" t="s">
        <v>1397</v>
      </c>
      <c r="D51" s="34" t="s">
        <v>1494</v>
      </c>
      <c r="E51" s="34" t="s">
        <v>1495</v>
      </c>
      <c r="F51" s="34" t="s">
        <v>1321</v>
      </c>
      <c r="G51" s="34" t="s">
        <v>1322</v>
      </c>
      <c r="H51" s="34" t="s">
        <v>1323</v>
      </c>
      <c r="I51" s="34">
        <v>80111616</v>
      </c>
      <c r="J51" s="34" t="s">
        <v>1500</v>
      </c>
      <c r="K51" s="48">
        <v>42036</v>
      </c>
      <c r="L51" s="174">
        <v>1</v>
      </c>
      <c r="M51" s="34" t="s">
        <v>1492</v>
      </c>
      <c r="N51" s="34" t="s">
        <v>1402</v>
      </c>
      <c r="O51" s="175">
        <v>41664188</v>
      </c>
      <c r="P51" s="175">
        <f t="shared" si="0"/>
        <v>41664188</v>
      </c>
      <c r="Q51" s="34" t="s">
        <v>31</v>
      </c>
      <c r="R51" s="34" t="s">
        <v>31</v>
      </c>
      <c r="S51" s="34" t="s">
        <v>1314</v>
      </c>
      <c r="T51" s="175">
        <f>+P51</f>
        <v>41664188</v>
      </c>
      <c r="U51" s="34" t="s">
        <v>411</v>
      </c>
      <c r="V51" s="169" t="s">
        <v>1501</v>
      </c>
      <c r="W51" s="199"/>
      <c r="X51" s="199"/>
    </row>
    <row r="52" spans="1:24" s="162" customFormat="1" ht="69.95" customHeight="1" x14ac:dyDescent="0.25">
      <c r="A52" s="34">
        <v>51</v>
      </c>
      <c r="B52" s="34" t="s">
        <v>1396</v>
      </c>
      <c r="C52" s="34" t="s">
        <v>1397</v>
      </c>
      <c r="D52" s="34" t="s">
        <v>1494</v>
      </c>
      <c r="E52" s="34" t="s">
        <v>1495</v>
      </c>
      <c r="F52" s="34" t="s">
        <v>1321</v>
      </c>
      <c r="G52" s="34" t="s">
        <v>1502</v>
      </c>
      <c r="H52" s="34" t="s">
        <v>1502</v>
      </c>
      <c r="I52" s="34">
        <v>80111616</v>
      </c>
      <c r="J52" s="34" t="s">
        <v>1503</v>
      </c>
      <c r="K52" s="48">
        <v>42021</v>
      </c>
      <c r="L52" s="174">
        <v>12</v>
      </c>
      <c r="M52" s="34" t="s">
        <v>1504</v>
      </c>
      <c r="N52" s="34" t="s">
        <v>1402</v>
      </c>
      <c r="O52" s="175">
        <v>177515710</v>
      </c>
      <c r="P52" s="175">
        <f t="shared" si="0"/>
        <v>177515710</v>
      </c>
      <c r="Q52" s="34" t="s">
        <v>31</v>
      </c>
      <c r="R52" s="34" t="s">
        <v>31</v>
      </c>
      <c r="S52" s="34" t="s">
        <v>1314</v>
      </c>
      <c r="T52" s="175">
        <f>+P52</f>
        <v>177515710</v>
      </c>
      <c r="U52" s="34" t="s">
        <v>411</v>
      </c>
      <c r="V52" s="169" t="s">
        <v>1505</v>
      </c>
      <c r="W52" s="199"/>
      <c r="X52" s="199"/>
    </row>
    <row r="53" spans="1:24" s="162" customFormat="1" ht="69.95" customHeight="1" x14ac:dyDescent="0.25">
      <c r="A53" s="34">
        <v>52</v>
      </c>
      <c r="B53" s="34" t="s">
        <v>1396</v>
      </c>
      <c r="C53" s="34" t="s">
        <v>1397</v>
      </c>
      <c r="D53" s="34" t="s">
        <v>1398</v>
      </c>
      <c r="E53" s="34" t="s">
        <v>1399</v>
      </c>
      <c r="F53" s="34" t="s">
        <v>1311</v>
      </c>
      <c r="G53" s="34" t="s">
        <v>1312</v>
      </c>
      <c r="H53" s="34" t="s">
        <v>1142</v>
      </c>
      <c r="I53" s="34">
        <v>80101505</v>
      </c>
      <c r="J53" s="34" t="s">
        <v>186</v>
      </c>
      <c r="K53" s="48">
        <v>42021</v>
      </c>
      <c r="L53" s="174">
        <v>0</v>
      </c>
      <c r="M53" s="34" t="s">
        <v>67</v>
      </c>
      <c r="N53" s="34" t="s">
        <v>1402</v>
      </c>
      <c r="O53" s="175">
        <v>0</v>
      </c>
      <c r="P53" s="175">
        <f t="shared" si="0"/>
        <v>0</v>
      </c>
      <c r="Q53" s="34" t="s">
        <v>31</v>
      </c>
      <c r="R53" s="34" t="s">
        <v>31</v>
      </c>
      <c r="S53" s="34" t="s">
        <v>1314</v>
      </c>
      <c r="T53" s="175">
        <v>0</v>
      </c>
      <c r="U53" s="34" t="s">
        <v>2778</v>
      </c>
      <c r="V53" s="34"/>
      <c r="W53" s="199"/>
      <c r="X53" s="199"/>
    </row>
    <row r="54" spans="1:24" s="162" customFormat="1" ht="69.95" customHeight="1" x14ac:dyDescent="0.25">
      <c r="A54" s="34">
        <v>53</v>
      </c>
      <c r="B54" s="34" t="s">
        <v>1506</v>
      </c>
      <c r="C54" s="34" t="s">
        <v>1507</v>
      </c>
      <c r="D54" s="34" t="s">
        <v>1508</v>
      </c>
      <c r="E54" s="34" t="s">
        <v>1509</v>
      </c>
      <c r="F54" s="34" t="s">
        <v>1311</v>
      </c>
      <c r="G54" s="34" t="s">
        <v>1312</v>
      </c>
      <c r="H54" s="34" t="s">
        <v>1142</v>
      </c>
      <c r="I54" s="34">
        <v>80111616</v>
      </c>
      <c r="J54" s="34" t="s">
        <v>1510</v>
      </c>
      <c r="K54" s="48">
        <v>42021</v>
      </c>
      <c r="L54" s="174">
        <v>11</v>
      </c>
      <c r="M54" s="34" t="s">
        <v>67</v>
      </c>
      <c r="N54" s="34" t="s">
        <v>1402</v>
      </c>
      <c r="O54" s="175">
        <v>23906300</v>
      </c>
      <c r="P54" s="175">
        <f t="shared" si="0"/>
        <v>23906300</v>
      </c>
      <c r="Q54" s="34" t="s">
        <v>31</v>
      </c>
      <c r="R54" s="34" t="s">
        <v>31</v>
      </c>
      <c r="S54" s="34" t="s">
        <v>1314</v>
      </c>
      <c r="T54" s="175">
        <v>2173300</v>
      </c>
      <c r="U54" s="34" t="s">
        <v>411</v>
      </c>
      <c r="V54" s="34" t="s">
        <v>1511</v>
      </c>
      <c r="W54" s="199"/>
      <c r="X54" s="199"/>
    </row>
    <row r="55" spans="1:24" s="162" customFormat="1" ht="69.95" customHeight="1" x14ac:dyDescent="0.25">
      <c r="A55" s="34">
        <v>54</v>
      </c>
      <c r="B55" s="34" t="s">
        <v>1506</v>
      </c>
      <c r="C55" s="34" t="s">
        <v>1507</v>
      </c>
      <c r="D55" s="34" t="s">
        <v>1508</v>
      </c>
      <c r="E55" s="34" t="s">
        <v>1509</v>
      </c>
      <c r="F55" s="34" t="s">
        <v>1311</v>
      </c>
      <c r="G55" s="34" t="s">
        <v>1312</v>
      </c>
      <c r="H55" s="34" t="s">
        <v>1142</v>
      </c>
      <c r="I55" s="34">
        <v>80111616</v>
      </c>
      <c r="J55" s="34" t="s">
        <v>1512</v>
      </c>
      <c r="K55" s="48">
        <v>42021</v>
      </c>
      <c r="L55" s="174">
        <v>10</v>
      </c>
      <c r="M55" s="34" t="s">
        <v>67</v>
      </c>
      <c r="N55" s="34" t="s">
        <v>1402</v>
      </c>
      <c r="O55" s="175">
        <v>15862000</v>
      </c>
      <c r="P55" s="175">
        <f t="shared" si="0"/>
        <v>15862000</v>
      </c>
      <c r="Q55" s="34" t="s">
        <v>31</v>
      </c>
      <c r="R55" s="34" t="s">
        <v>31</v>
      </c>
      <c r="S55" s="34" t="s">
        <v>1314</v>
      </c>
      <c r="T55" s="175">
        <v>1586200</v>
      </c>
      <c r="U55" s="34" t="s">
        <v>411</v>
      </c>
      <c r="V55" s="34" t="s">
        <v>1513</v>
      </c>
      <c r="W55" s="199"/>
      <c r="X55" s="199"/>
    </row>
    <row r="56" spans="1:24" s="162" customFormat="1" ht="69.95" customHeight="1" x14ac:dyDescent="0.25">
      <c r="A56" s="34">
        <v>55</v>
      </c>
      <c r="B56" s="34" t="s">
        <v>1506</v>
      </c>
      <c r="C56" s="34" t="s">
        <v>1507</v>
      </c>
      <c r="D56" s="34" t="s">
        <v>1508</v>
      </c>
      <c r="E56" s="34" t="s">
        <v>1509</v>
      </c>
      <c r="F56" s="34" t="s">
        <v>1311</v>
      </c>
      <c r="G56" s="34" t="s">
        <v>1312</v>
      </c>
      <c r="H56" s="34" t="s">
        <v>1142</v>
      </c>
      <c r="I56" s="34">
        <v>80111616</v>
      </c>
      <c r="J56" s="34" t="s">
        <v>1514</v>
      </c>
      <c r="K56" s="48">
        <v>42021</v>
      </c>
      <c r="L56" s="174">
        <v>10</v>
      </c>
      <c r="M56" s="34" t="s">
        <v>67</v>
      </c>
      <c r="N56" s="34" t="s">
        <v>1402</v>
      </c>
      <c r="O56" s="175">
        <v>15862000</v>
      </c>
      <c r="P56" s="175">
        <f t="shared" si="0"/>
        <v>15862000</v>
      </c>
      <c r="Q56" s="34" t="s">
        <v>31</v>
      </c>
      <c r="R56" s="34" t="s">
        <v>31</v>
      </c>
      <c r="S56" s="34" t="s">
        <v>1314</v>
      </c>
      <c r="T56" s="175">
        <v>1586200</v>
      </c>
      <c r="U56" s="34" t="s">
        <v>411</v>
      </c>
      <c r="V56" s="34" t="s">
        <v>1515</v>
      </c>
      <c r="W56" s="199"/>
      <c r="X56" s="199"/>
    </row>
    <row r="57" spans="1:24" s="162" customFormat="1" ht="69.95" customHeight="1" x14ac:dyDescent="0.25">
      <c r="A57" s="34">
        <v>56</v>
      </c>
      <c r="B57" s="34" t="s">
        <v>1506</v>
      </c>
      <c r="C57" s="34" t="s">
        <v>1507</v>
      </c>
      <c r="D57" s="34" t="s">
        <v>1508</v>
      </c>
      <c r="E57" s="34" t="s">
        <v>1509</v>
      </c>
      <c r="F57" s="34" t="s">
        <v>1311</v>
      </c>
      <c r="G57" s="34" t="s">
        <v>1312</v>
      </c>
      <c r="H57" s="34" t="s">
        <v>1142</v>
      </c>
      <c r="I57" s="34">
        <v>80111616</v>
      </c>
      <c r="J57" s="34" t="s">
        <v>1512</v>
      </c>
      <c r="K57" s="48">
        <v>42021</v>
      </c>
      <c r="L57" s="174">
        <v>10</v>
      </c>
      <c r="M57" s="34" t="s">
        <v>67</v>
      </c>
      <c r="N57" s="34" t="s">
        <v>1402</v>
      </c>
      <c r="O57" s="175">
        <v>15862000</v>
      </c>
      <c r="P57" s="175">
        <f t="shared" si="0"/>
        <v>15862000</v>
      </c>
      <c r="Q57" s="34" t="s">
        <v>31</v>
      </c>
      <c r="R57" s="34" t="s">
        <v>31</v>
      </c>
      <c r="S57" s="34" t="s">
        <v>1314</v>
      </c>
      <c r="T57" s="175">
        <v>1586200</v>
      </c>
      <c r="U57" s="34" t="s">
        <v>411</v>
      </c>
      <c r="V57" s="34" t="s">
        <v>1516</v>
      </c>
      <c r="W57" s="199"/>
      <c r="X57" s="199"/>
    </row>
    <row r="58" spans="1:24" s="162" customFormat="1" ht="69.95" customHeight="1" x14ac:dyDescent="0.25">
      <c r="A58" s="34">
        <v>57</v>
      </c>
      <c r="B58" s="34" t="s">
        <v>1506</v>
      </c>
      <c r="C58" s="34" t="s">
        <v>1507</v>
      </c>
      <c r="D58" s="34" t="s">
        <v>1508</v>
      </c>
      <c r="E58" s="34" t="s">
        <v>1509</v>
      </c>
      <c r="F58" s="34" t="s">
        <v>1311</v>
      </c>
      <c r="G58" s="34" t="s">
        <v>1312</v>
      </c>
      <c r="H58" s="34" t="s">
        <v>1142</v>
      </c>
      <c r="I58" s="34">
        <v>80111616</v>
      </c>
      <c r="J58" s="34" t="s">
        <v>1512</v>
      </c>
      <c r="K58" s="48">
        <v>42021</v>
      </c>
      <c r="L58" s="174">
        <v>10</v>
      </c>
      <c r="M58" s="34" t="s">
        <v>67</v>
      </c>
      <c r="N58" s="34" t="s">
        <v>1402</v>
      </c>
      <c r="O58" s="175">
        <v>15862000</v>
      </c>
      <c r="P58" s="175">
        <f t="shared" si="0"/>
        <v>15862000</v>
      </c>
      <c r="Q58" s="34" t="s">
        <v>31</v>
      </c>
      <c r="R58" s="34" t="s">
        <v>31</v>
      </c>
      <c r="S58" s="34" t="s">
        <v>1314</v>
      </c>
      <c r="T58" s="175">
        <v>1586200</v>
      </c>
      <c r="U58" s="34" t="s">
        <v>411</v>
      </c>
      <c r="V58" s="34" t="s">
        <v>1517</v>
      </c>
      <c r="W58" s="199"/>
      <c r="X58" s="199"/>
    </row>
    <row r="59" spans="1:24" s="162" customFormat="1" ht="69.95" customHeight="1" x14ac:dyDescent="0.25">
      <c r="A59" s="34">
        <v>58</v>
      </c>
      <c r="B59" s="34" t="s">
        <v>1506</v>
      </c>
      <c r="C59" s="34" t="s">
        <v>1507</v>
      </c>
      <c r="D59" s="34" t="s">
        <v>1508</v>
      </c>
      <c r="E59" s="34" t="s">
        <v>1509</v>
      </c>
      <c r="F59" s="34" t="s">
        <v>1311</v>
      </c>
      <c r="G59" s="34" t="s">
        <v>1312</v>
      </c>
      <c r="H59" s="34" t="s">
        <v>1142</v>
      </c>
      <c r="I59" s="34">
        <v>80111616</v>
      </c>
      <c r="J59" s="34" t="s">
        <v>1518</v>
      </c>
      <c r="K59" s="48">
        <v>42021</v>
      </c>
      <c r="L59" s="174">
        <v>10</v>
      </c>
      <c r="M59" s="34" t="s">
        <v>67</v>
      </c>
      <c r="N59" s="34" t="s">
        <v>1402</v>
      </c>
      <c r="O59" s="175">
        <v>15862000</v>
      </c>
      <c r="P59" s="175">
        <f t="shared" si="0"/>
        <v>15862000</v>
      </c>
      <c r="Q59" s="34" t="s">
        <v>31</v>
      </c>
      <c r="R59" s="34" t="s">
        <v>31</v>
      </c>
      <c r="S59" s="34" t="s">
        <v>1314</v>
      </c>
      <c r="T59" s="175">
        <v>1586200</v>
      </c>
      <c r="U59" s="34" t="s">
        <v>411</v>
      </c>
      <c r="V59" s="34" t="s">
        <v>1519</v>
      </c>
      <c r="W59" s="199"/>
      <c r="X59" s="199"/>
    </row>
    <row r="60" spans="1:24" s="162" customFormat="1" ht="69.95" customHeight="1" x14ac:dyDescent="0.25">
      <c r="A60" s="34">
        <v>59</v>
      </c>
      <c r="B60" s="34" t="s">
        <v>1506</v>
      </c>
      <c r="C60" s="34" t="s">
        <v>1507</v>
      </c>
      <c r="D60" s="34" t="s">
        <v>1508</v>
      </c>
      <c r="E60" s="34" t="s">
        <v>1509</v>
      </c>
      <c r="F60" s="34" t="s">
        <v>1311</v>
      </c>
      <c r="G60" s="34" t="s">
        <v>1312</v>
      </c>
      <c r="H60" s="34" t="s">
        <v>1142</v>
      </c>
      <c r="I60" s="34">
        <v>80111616</v>
      </c>
      <c r="J60" s="34" t="s">
        <v>1514</v>
      </c>
      <c r="K60" s="48">
        <v>42021</v>
      </c>
      <c r="L60" s="174">
        <v>10</v>
      </c>
      <c r="M60" s="34" t="s">
        <v>67</v>
      </c>
      <c r="N60" s="34" t="s">
        <v>1402</v>
      </c>
      <c r="O60" s="175">
        <v>15862000</v>
      </c>
      <c r="P60" s="175">
        <f t="shared" si="0"/>
        <v>15862000</v>
      </c>
      <c r="Q60" s="34" t="s">
        <v>31</v>
      </c>
      <c r="R60" s="34" t="s">
        <v>31</v>
      </c>
      <c r="S60" s="34" t="s">
        <v>1314</v>
      </c>
      <c r="T60" s="175">
        <v>1586200</v>
      </c>
      <c r="U60" s="34" t="s">
        <v>411</v>
      </c>
      <c r="V60" s="34" t="s">
        <v>1520</v>
      </c>
      <c r="W60" s="199"/>
      <c r="X60" s="199"/>
    </row>
    <row r="61" spans="1:24" s="162" customFormat="1" ht="69.95" customHeight="1" x14ac:dyDescent="0.25">
      <c r="A61" s="34">
        <v>60</v>
      </c>
      <c r="B61" s="34" t="s">
        <v>1506</v>
      </c>
      <c r="C61" s="34" t="s">
        <v>1507</v>
      </c>
      <c r="D61" s="34" t="s">
        <v>1508</v>
      </c>
      <c r="E61" s="34" t="s">
        <v>1509</v>
      </c>
      <c r="F61" s="34" t="s">
        <v>1311</v>
      </c>
      <c r="G61" s="34" t="s">
        <v>1312</v>
      </c>
      <c r="H61" s="34" t="s">
        <v>1142</v>
      </c>
      <c r="I61" s="34">
        <v>80111616</v>
      </c>
      <c r="J61" s="34" t="s">
        <v>1521</v>
      </c>
      <c r="K61" s="48">
        <v>42021</v>
      </c>
      <c r="L61" s="174">
        <v>10</v>
      </c>
      <c r="M61" s="34" t="s">
        <v>67</v>
      </c>
      <c r="N61" s="34" t="s">
        <v>1402</v>
      </c>
      <c r="O61" s="175">
        <v>15862000</v>
      </c>
      <c r="P61" s="175">
        <f t="shared" si="0"/>
        <v>15862000</v>
      </c>
      <c r="Q61" s="34" t="s">
        <v>31</v>
      </c>
      <c r="R61" s="34" t="s">
        <v>31</v>
      </c>
      <c r="S61" s="34" t="s">
        <v>1314</v>
      </c>
      <c r="T61" s="175">
        <v>1586200</v>
      </c>
      <c r="U61" s="34" t="s">
        <v>411</v>
      </c>
      <c r="V61" s="34" t="s">
        <v>1522</v>
      </c>
      <c r="W61" s="199"/>
      <c r="X61" s="199"/>
    </row>
    <row r="62" spans="1:24" s="162" customFormat="1" ht="69.95" customHeight="1" x14ac:dyDescent="0.25">
      <c r="A62" s="34">
        <v>61</v>
      </c>
      <c r="B62" s="34" t="s">
        <v>1506</v>
      </c>
      <c r="C62" s="34" t="s">
        <v>1507</v>
      </c>
      <c r="D62" s="34" t="s">
        <v>1508</v>
      </c>
      <c r="E62" s="34" t="s">
        <v>1509</v>
      </c>
      <c r="F62" s="34" t="s">
        <v>1311</v>
      </c>
      <c r="G62" s="34" t="s">
        <v>1312</v>
      </c>
      <c r="H62" s="34" t="s">
        <v>1142</v>
      </c>
      <c r="I62" s="34">
        <v>80111616</v>
      </c>
      <c r="J62" s="34" t="s">
        <v>1523</v>
      </c>
      <c r="K62" s="48">
        <v>42021</v>
      </c>
      <c r="L62" s="174">
        <v>10</v>
      </c>
      <c r="M62" s="34" t="s">
        <v>67</v>
      </c>
      <c r="N62" s="34" t="s">
        <v>1402</v>
      </c>
      <c r="O62" s="175">
        <v>15862000</v>
      </c>
      <c r="P62" s="175">
        <f t="shared" si="0"/>
        <v>15862000</v>
      </c>
      <c r="Q62" s="34" t="s">
        <v>31</v>
      </c>
      <c r="R62" s="34" t="s">
        <v>31</v>
      </c>
      <c r="S62" s="34" t="s">
        <v>1314</v>
      </c>
      <c r="T62" s="175">
        <v>1586200</v>
      </c>
      <c r="U62" s="34" t="s">
        <v>411</v>
      </c>
      <c r="V62" s="34" t="s">
        <v>1524</v>
      </c>
      <c r="W62" s="199"/>
      <c r="X62" s="199"/>
    </row>
    <row r="63" spans="1:24" s="162" customFormat="1" ht="69.95" customHeight="1" x14ac:dyDescent="0.25">
      <c r="A63" s="34">
        <v>62</v>
      </c>
      <c r="B63" s="34" t="s">
        <v>1506</v>
      </c>
      <c r="C63" s="34" t="s">
        <v>1507</v>
      </c>
      <c r="D63" s="34" t="s">
        <v>1508</v>
      </c>
      <c r="E63" s="34" t="s">
        <v>1509</v>
      </c>
      <c r="F63" s="34" t="s">
        <v>1311</v>
      </c>
      <c r="G63" s="34" t="s">
        <v>1312</v>
      </c>
      <c r="H63" s="34" t="s">
        <v>1142</v>
      </c>
      <c r="I63" s="34">
        <v>80111616</v>
      </c>
      <c r="J63" s="34" t="s">
        <v>1525</v>
      </c>
      <c r="K63" s="48">
        <v>42021</v>
      </c>
      <c r="L63" s="174">
        <v>10</v>
      </c>
      <c r="M63" s="34" t="s">
        <v>67</v>
      </c>
      <c r="N63" s="34" t="s">
        <v>1402</v>
      </c>
      <c r="O63" s="175">
        <v>17098000</v>
      </c>
      <c r="P63" s="175">
        <f t="shared" si="0"/>
        <v>17098000</v>
      </c>
      <c r="Q63" s="34" t="s">
        <v>31</v>
      </c>
      <c r="R63" s="34" t="s">
        <v>31</v>
      </c>
      <c r="S63" s="34" t="s">
        <v>1314</v>
      </c>
      <c r="T63" s="175">
        <v>1709800</v>
      </c>
      <c r="U63" s="34" t="s">
        <v>411</v>
      </c>
      <c r="V63" s="34" t="s">
        <v>1526</v>
      </c>
      <c r="W63" s="199"/>
      <c r="X63" s="199"/>
    </row>
    <row r="64" spans="1:24" s="162" customFormat="1" ht="69.95" customHeight="1" x14ac:dyDescent="0.25">
      <c r="A64" s="34">
        <v>131</v>
      </c>
      <c r="B64" s="34" t="s">
        <v>1506</v>
      </c>
      <c r="C64" s="34" t="s">
        <v>1507</v>
      </c>
      <c r="D64" s="34" t="s">
        <v>1508</v>
      </c>
      <c r="E64" s="34" t="s">
        <v>1509</v>
      </c>
      <c r="F64" s="34" t="s">
        <v>1311</v>
      </c>
      <c r="G64" s="34" t="s">
        <v>1312</v>
      </c>
      <c r="H64" s="34" t="s">
        <v>1142</v>
      </c>
      <c r="I64" s="34">
        <v>80111616</v>
      </c>
      <c r="J64" s="34" t="s">
        <v>186</v>
      </c>
      <c r="K64" s="48">
        <v>42021</v>
      </c>
      <c r="L64" s="174">
        <v>0</v>
      </c>
      <c r="M64" s="34" t="s">
        <v>67</v>
      </c>
      <c r="N64" s="34" t="s">
        <v>1402</v>
      </c>
      <c r="O64" s="175">
        <v>0</v>
      </c>
      <c r="P64" s="175">
        <f t="shared" si="0"/>
        <v>0</v>
      </c>
      <c r="Q64" s="34" t="s">
        <v>31</v>
      </c>
      <c r="R64" s="34" t="s">
        <v>31</v>
      </c>
      <c r="S64" s="34" t="s">
        <v>1314</v>
      </c>
      <c r="T64" s="175">
        <v>0</v>
      </c>
      <c r="U64" s="34" t="s">
        <v>2778</v>
      </c>
      <c r="V64" s="34"/>
      <c r="W64" s="199"/>
      <c r="X64" s="199"/>
    </row>
    <row r="65" spans="1:24" s="162" customFormat="1" ht="69.95" customHeight="1" x14ac:dyDescent="0.25">
      <c r="A65" s="34">
        <v>63</v>
      </c>
      <c r="B65" s="34" t="s">
        <v>1506</v>
      </c>
      <c r="C65" s="34" t="s">
        <v>1507</v>
      </c>
      <c r="D65" s="34" t="s">
        <v>1508</v>
      </c>
      <c r="E65" s="34" t="s">
        <v>1509</v>
      </c>
      <c r="F65" s="34" t="s">
        <v>1311</v>
      </c>
      <c r="G65" s="34" t="s">
        <v>1312</v>
      </c>
      <c r="H65" s="34" t="s">
        <v>1142</v>
      </c>
      <c r="I65" s="34">
        <v>80111616</v>
      </c>
      <c r="J65" s="34" t="s">
        <v>1527</v>
      </c>
      <c r="K65" s="48">
        <v>42021</v>
      </c>
      <c r="L65" s="174">
        <v>11</v>
      </c>
      <c r="M65" s="34" t="s">
        <v>67</v>
      </c>
      <c r="N65" s="34" t="s">
        <v>1402</v>
      </c>
      <c r="O65" s="175">
        <v>18807800</v>
      </c>
      <c r="P65" s="175">
        <f t="shared" si="0"/>
        <v>18807800</v>
      </c>
      <c r="Q65" s="34" t="s">
        <v>31</v>
      </c>
      <c r="R65" s="34" t="s">
        <v>31</v>
      </c>
      <c r="S65" s="34" t="s">
        <v>1314</v>
      </c>
      <c r="T65" s="175">
        <v>1709800</v>
      </c>
      <c r="U65" s="34" t="s">
        <v>411</v>
      </c>
      <c r="V65" s="34" t="s">
        <v>1528</v>
      </c>
      <c r="W65" s="199"/>
      <c r="X65" s="199"/>
    </row>
    <row r="66" spans="1:24" s="162" customFormat="1" ht="69.95" customHeight="1" x14ac:dyDescent="0.25">
      <c r="A66" s="34">
        <v>132</v>
      </c>
      <c r="B66" s="34" t="s">
        <v>1506</v>
      </c>
      <c r="C66" s="34" t="s">
        <v>1507</v>
      </c>
      <c r="D66" s="34" t="s">
        <v>1508</v>
      </c>
      <c r="E66" s="34" t="s">
        <v>1509</v>
      </c>
      <c r="F66" s="34" t="s">
        <v>1311</v>
      </c>
      <c r="G66" s="34" t="s">
        <v>1312</v>
      </c>
      <c r="H66" s="34" t="s">
        <v>1142</v>
      </c>
      <c r="I66" s="34">
        <v>80111616</v>
      </c>
      <c r="J66" s="34" t="s">
        <v>1529</v>
      </c>
      <c r="K66" s="48">
        <v>42021</v>
      </c>
      <c r="L66" s="174">
        <v>1</v>
      </c>
      <c r="M66" s="34" t="s">
        <v>67</v>
      </c>
      <c r="N66" s="34" t="s">
        <v>1402</v>
      </c>
      <c r="O66" s="175">
        <v>1586200</v>
      </c>
      <c r="P66" s="175">
        <f t="shared" si="0"/>
        <v>1586200</v>
      </c>
      <c r="Q66" s="34" t="s">
        <v>31</v>
      </c>
      <c r="R66" s="34" t="s">
        <v>31</v>
      </c>
      <c r="S66" s="34" t="s">
        <v>1314</v>
      </c>
      <c r="T66" s="175" t="s">
        <v>421</v>
      </c>
      <c r="U66" s="34" t="s">
        <v>411</v>
      </c>
      <c r="V66" s="34" t="s">
        <v>1530</v>
      </c>
      <c r="W66" s="199"/>
      <c r="X66" s="199"/>
    </row>
    <row r="67" spans="1:24" s="162" customFormat="1" ht="69.95" customHeight="1" x14ac:dyDescent="0.25">
      <c r="A67" s="34">
        <v>64</v>
      </c>
      <c r="B67" s="34" t="s">
        <v>1506</v>
      </c>
      <c r="C67" s="34" t="s">
        <v>1507</v>
      </c>
      <c r="D67" s="34" t="s">
        <v>1508</v>
      </c>
      <c r="E67" s="34" t="s">
        <v>1509</v>
      </c>
      <c r="F67" s="34" t="s">
        <v>1311</v>
      </c>
      <c r="G67" s="34" t="s">
        <v>1312</v>
      </c>
      <c r="H67" s="34" t="s">
        <v>1142</v>
      </c>
      <c r="I67" s="34">
        <v>80111616</v>
      </c>
      <c r="J67" s="34" t="s">
        <v>1525</v>
      </c>
      <c r="K67" s="48">
        <v>42021</v>
      </c>
      <c r="L67" s="174">
        <v>11</v>
      </c>
      <c r="M67" s="34" t="s">
        <v>67</v>
      </c>
      <c r="N67" s="34" t="s">
        <v>1402</v>
      </c>
      <c r="O67" s="175">
        <v>18807800</v>
      </c>
      <c r="P67" s="175">
        <f t="shared" ref="P67:P130" si="1">+O67</f>
        <v>18807800</v>
      </c>
      <c r="Q67" s="34" t="s">
        <v>31</v>
      </c>
      <c r="R67" s="34" t="s">
        <v>31</v>
      </c>
      <c r="S67" s="34" t="s">
        <v>1314</v>
      </c>
      <c r="T67" s="175">
        <v>1709800</v>
      </c>
      <c r="U67" s="34" t="s">
        <v>411</v>
      </c>
      <c r="V67" s="34" t="s">
        <v>1531</v>
      </c>
      <c r="W67" s="199"/>
      <c r="X67" s="199"/>
    </row>
    <row r="68" spans="1:24" s="162" customFormat="1" ht="69.95" customHeight="1" x14ac:dyDescent="0.25">
      <c r="A68" s="34">
        <v>147</v>
      </c>
      <c r="B68" s="34" t="s">
        <v>1506</v>
      </c>
      <c r="C68" s="34" t="s">
        <v>1507</v>
      </c>
      <c r="D68" s="34" t="s">
        <v>1508</v>
      </c>
      <c r="E68" s="34" t="s">
        <v>1509</v>
      </c>
      <c r="F68" s="34" t="s">
        <v>1311</v>
      </c>
      <c r="G68" s="34" t="s">
        <v>1312</v>
      </c>
      <c r="H68" s="34" t="s">
        <v>1142</v>
      </c>
      <c r="I68" s="34">
        <v>80111616</v>
      </c>
      <c r="J68" s="34" t="s">
        <v>186</v>
      </c>
      <c r="K68" s="48">
        <v>42021</v>
      </c>
      <c r="L68" s="174">
        <v>0</v>
      </c>
      <c r="M68" s="34" t="s">
        <v>67</v>
      </c>
      <c r="N68" s="34" t="s">
        <v>1402</v>
      </c>
      <c r="O68" s="175">
        <v>0</v>
      </c>
      <c r="P68" s="175">
        <f t="shared" si="1"/>
        <v>0</v>
      </c>
      <c r="Q68" s="34" t="s">
        <v>31</v>
      </c>
      <c r="R68" s="34" t="s">
        <v>31</v>
      </c>
      <c r="S68" s="34" t="s">
        <v>1314</v>
      </c>
      <c r="T68" s="175">
        <v>0</v>
      </c>
      <c r="U68" s="34" t="s">
        <v>2778</v>
      </c>
      <c r="V68" s="34"/>
      <c r="W68" s="199"/>
      <c r="X68" s="199"/>
    </row>
    <row r="69" spans="1:24" s="162" customFormat="1" ht="69.95" customHeight="1" x14ac:dyDescent="0.25">
      <c r="A69" s="34">
        <v>65</v>
      </c>
      <c r="B69" s="34" t="s">
        <v>1506</v>
      </c>
      <c r="C69" s="34" t="s">
        <v>1507</v>
      </c>
      <c r="D69" s="34" t="s">
        <v>1508</v>
      </c>
      <c r="E69" s="34" t="s">
        <v>1509</v>
      </c>
      <c r="F69" s="34" t="s">
        <v>1311</v>
      </c>
      <c r="G69" s="34" t="s">
        <v>1312</v>
      </c>
      <c r="H69" s="34" t="s">
        <v>1142</v>
      </c>
      <c r="I69" s="34">
        <v>80111616</v>
      </c>
      <c r="J69" s="34" t="s">
        <v>1527</v>
      </c>
      <c r="K69" s="48">
        <v>42021</v>
      </c>
      <c r="L69" s="174">
        <v>11</v>
      </c>
      <c r="M69" s="34" t="s">
        <v>67</v>
      </c>
      <c r="N69" s="34" t="s">
        <v>1402</v>
      </c>
      <c r="O69" s="175">
        <v>18807800</v>
      </c>
      <c r="P69" s="175">
        <f t="shared" si="1"/>
        <v>18807800</v>
      </c>
      <c r="Q69" s="34" t="s">
        <v>31</v>
      </c>
      <c r="R69" s="34" t="s">
        <v>31</v>
      </c>
      <c r="S69" s="34" t="s">
        <v>1314</v>
      </c>
      <c r="T69" s="175">
        <v>1709800</v>
      </c>
      <c r="U69" s="34" t="s">
        <v>411</v>
      </c>
      <c r="V69" s="34" t="s">
        <v>1532</v>
      </c>
      <c r="W69" s="199"/>
      <c r="X69" s="199"/>
    </row>
    <row r="70" spans="1:24" s="162" customFormat="1" ht="69.95" customHeight="1" x14ac:dyDescent="0.25">
      <c r="A70" s="34">
        <v>66</v>
      </c>
      <c r="B70" s="34" t="s">
        <v>1506</v>
      </c>
      <c r="C70" s="34" t="s">
        <v>1507</v>
      </c>
      <c r="D70" s="34" t="s">
        <v>1508</v>
      </c>
      <c r="E70" s="34" t="s">
        <v>1509</v>
      </c>
      <c r="F70" s="34" t="s">
        <v>1311</v>
      </c>
      <c r="G70" s="34" t="s">
        <v>1312</v>
      </c>
      <c r="H70" s="34" t="s">
        <v>1142</v>
      </c>
      <c r="I70" s="34">
        <v>80111616</v>
      </c>
      <c r="J70" s="34" t="s">
        <v>1533</v>
      </c>
      <c r="K70" s="48">
        <v>42021</v>
      </c>
      <c r="L70" s="174">
        <v>11</v>
      </c>
      <c r="M70" s="34" t="s">
        <v>67</v>
      </c>
      <c r="N70" s="34" t="s">
        <v>1402</v>
      </c>
      <c r="O70" s="175">
        <v>1211280</v>
      </c>
      <c r="P70" s="175">
        <f t="shared" si="1"/>
        <v>1211280</v>
      </c>
      <c r="Q70" s="34" t="s">
        <v>31</v>
      </c>
      <c r="R70" s="34" t="s">
        <v>31</v>
      </c>
      <c r="S70" s="34" t="s">
        <v>1314</v>
      </c>
      <c r="T70" s="175">
        <v>2018800</v>
      </c>
      <c r="U70" s="34" t="s">
        <v>411</v>
      </c>
      <c r="V70" s="34" t="s">
        <v>1534</v>
      </c>
      <c r="W70" s="199"/>
      <c r="X70" s="199"/>
    </row>
    <row r="71" spans="1:24" s="162" customFormat="1" ht="69.95" customHeight="1" x14ac:dyDescent="0.25">
      <c r="A71" s="34">
        <v>67</v>
      </c>
      <c r="B71" s="34" t="s">
        <v>1506</v>
      </c>
      <c r="C71" s="34" t="s">
        <v>1507</v>
      </c>
      <c r="D71" s="34" t="s">
        <v>1508</v>
      </c>
      <c r="E71" s="34" t="s">
        <v>1509</v>
      </c>
      <c r="F71" s="34" t="s">
        <v>1311</v>
      </c>
      <c r="G71" s="34" t="s">
        <v>1312</v>
      </c>
      <c r="H71" s="34" t="s">
        <v>1142</v>
      </c>
      <c r="I71" s="34">
        <v>80111616</v>
      </c>
      <c r="J71" s="34" t="s">
        <v>1533</v>
      </c>
      <c r="K71" s="48">
        <v>42021</v>
      </c>
      <c r="L71" s="174">
        <v>11</v>
      </c>
      <c r="M71" s="34" t="s">
        <v>67</v>
      </c>
      <c r="N71" s="34" t="s">
        <v>1402</v>
      </c>
      <c r="O71" s="175">
        <v>22206800</v>
      </c>
      <c r="P71" s="175">
        <f t="shared" si="1"/>
        <v>22206800</v>
      </c>
      <c r="Q71" s="34" t="s">
        <v>31</v>
      </c>
      <c r="R71" s="34" t="s">
        <v>31</v>
      </c>
      <c r="S71" s="34" t="s">
        <v>1314</v>
      </c>
      <c r="T71" s="175">
        <v>2018800</v>
      </c>
      <c r="U71" s="34" t="s">
        <v>411</v>
      </c>
      <c r="V71" s="34" t="s">
        <v>1535</v>
      </c>
      <c r="W71" s="199"/>
      <c r="X71" s="199"/>
    </row>
    <row r="72" spans="1:24" s="162" customFormat="1" ht="69.95" customHeight="1" x14ac:dyDescent="0.25">
      <c r="A72" s="34">
        <v>68</v>
      </c>
      <c r="B72" s="34" t="s">
        <v>1506</v>
      </c>
      <c r="C72" s="34" t="s">
        <v>1507</v>
      </c>
      <c r="D72" s="34" t="s">
        <v>1508</v>
      </c>
      <c r="E72" s="34" t="s">
        <v>1509</v>
      </c>
      <c r="F72" s="34" t="s">
        <v>1311</v>
      </c>
      <c r="G72" s="34" t="s">
        <v>1312</v>
      </c>
      <c r="H72" s="34" t="s">
        <v>1142</v>
      </c>
      <c r="I72" s="34">
        <v>80111616</v>
      </c>
      <c r="J72" s="34" t="s">
        <v>1533</v>
      </c>
      <c r="K72" s="48">
        <v>42021</v>
      </c>
      <c r="L72" s="174">
        <v>11</v>
      </c>
      <c r="M72" s="34" t="s">
        <v>67</v>
      </c>
      <c r="N72" s="34" t="s">
        <v>1402</v>
      </c>
      <c r="O72" s="175">
        <v>22206800</v>
      </c>
      <c r="P72" s="175">
        <f t="shared" si="1"/>
        <v>22206800</v>
      </c>
      <c r="Q72" s="34" t="s">
        <v>31</v>
      </c>
      <c r="R72" s="34" t="s">
        <v>31</v>
      </c>
      <c r="S72" s="34" t="s">
        <v>1314</v>
      </c>
      <c r="T72" s="175">
        <v>2018800</v>
      </c>
      <c r="U72" s="34" t="s">
        <v>411</v>
      </c>
      <c r="V72" s="34" t="s">
        <v>1536</v>
      </c>
      <c r="W72" s="199"/>
      <c r="X72" s="199"/>
    </row>
    <row r="73" spans="1:24" s="162" customFormat="1" ht="69.95" customHeight="1" x14ac:dyDescent="0.25">
      <c r="A73" s="34">
        <v>69</v>
      </c>
      <c r="B73" s="34" t="s">
        <v>1506</v>
      </c>
      <c r="C73" s="34" t="s">
        <v>1507</v>
      </c>
      <c r="D73" s="34" t="s">
        <v>1508</v>
      </c>
      <c r="E73" s="34" t="s">
        <v>1509</v>
      </c>
      <c r="F73" s="34" t="s">
        <v>1311</v>
      </c>
      <c r="G73" s="34" t="s">
        <v>1312</v>
      </c>
      <c r="H73" s="34" t="s">
        <v>1142</v>
      </c>
      <c r="I73" s="34">
        <v>80111616</v>
      </c>
      <c r="J73" s="34" t="s">
        <v>1533</v>
      </c>
      <c r="K73" s="48">
        <v>42021</v>
      </c>
      <c r="L73" s="174">
        <v>11</v>
      </c>
      <c r="M73" s="34" t="s">
        <v>67</v>
      </c>
      <c r="N73" s="34" t="s">
        <v>1402</v>
      </c>
      <c r="O73" s="175">
        <v>22206800</v>
      </c>
      <c r="P73" s="175">
        <f t="shared" si="1"/>
        <v>22206800</v>
      </c>
      <c r="Q73" s="34" t="s">
        <v>31</v>
      </c>
      <c r="R73" s="34" t="s">
        <v>31</v>
      </c>
      <c r="S73" s="34" t="s">
        <v>1314</v>
      </c>
      <c r="T73" s="175">
        <v>2018800</v>
      </c>
      <c r="U73" s="34" t="s">
        <v>411</v>
      </c>
      <c r="V73" s="34" t="s">
        <v>1537</v>
      </c>
      <c r="W73" s="199"/>
      <c r="X73" s="199"/>
    </row>
    <row r="74" spans="1:24" s="162" customFormat="1" ht="69.95" customHeight="1" x14ac:dyDescent="0.25">
      <c r="A74" s="34">
        <v>134</v>
      </c>
      <c r="B74" s="34" t="s">
        <v>1506</v>
      </c>
      <c r="C74" s="34" t="s">
        <v>1507</v>
      </c>
      <c r="D74" s="34" t="s">
        <v>1508</v>
      </c>
      <c r="E74" s="34" t="s">
        <v>1509</v>
      </c>
      <c r="F74" s="34" t="s">
        <v>1311</v>
      </c>
      <c r="G74" s="34" t="s">
        <v>1312</v>
      </c>
      <c r="H74" s="34" t="s">
        <v>1142</v>
      </c>
      <c r="I74" s="34">
        <v>80111616</v>
      </c>
      <c r="J74" s="34" t="s">
        <v>186</v>
      </c>
      <c r="K74" s="48">
        <v>42021</v>
      </c>
      <c r="L74" s="174">
        <v>0</v>
      </c>
      <c r="M74" s="34" t="s">
        <v>67</v>
      </c>
      <c r="N74" s="34" t="s">
        <v>1402</v>
      </c>
      <c r="O74" s="175">
        <v>0</v>
      </c>
      <c r="P74" s="175">
        <f t="shared" si="1"/>
        <v>0</v>
      </c>
      <c r="Q74" s="34" t="s">
        <v>31</v>
      </c>
      <c r="R74" s="34" t="s">
        <v>31</v>
      </c>
      <c r="S74" s="34" t="s">
        <v>1314</v>
      </c>
      <c r="T74" s="175">
        <v>0</v>
      </c>
      <c r="U74" s="34" t="s">
        <v>2778</v>
      </c>
      <c r="V74" s="34"/>
      <c r="W74" s="199"/>
      <c r="X74" s="199"/>
    </row>
    <row r="75" spans="1:24" s="162" customFormat="1" ht="69.95" customHeight="1" x14ac:dyDescent="0.25">
      <c r="A75" s="34">
        <v>70</v>
      </c>
      <c r="B75" s="34" t="s">
        <v>1506</v>
      </c>
      <c r="C75" s="34" t="s">
        <v>1507</v>
      </c>
      <c r="D75" s="34" t="s">
        <v>1508</v>
      </c>
      <c r="E75" s="34" t="s">
        <v>1509</v>
      </c>
      <c r="F75" s="34" t="s">
        <v>1311</v>
      </c>
      <c r="G75" s="34" t="s">
        <v>1312</v>
      </c>
      <c r="H75" s="34" t="s">
        <v>1142</v>
      </c>
      <c r="I75" s="34">
        <v>80111616</v>
      </c>
      <c r="J75" s="34" t="s">
        <v>1533</v>
      </c>
      <c r="K75" s="48">
        <v>42021</v>
      </c>
      <c r="L75" s="174">
        <v>11</v>
      </c>
      <c r="M75" s="34" t="s">
        <v>67</v>
      </c>
      <c r="N75" s="34" t="s">
        <v>1402</v>
      </c>
      <c r="O75" s="175">
        <v>22206800</v>
      </c>
      <c r="P75" s="175">
        <f t="shared" si="1"/>
        <v>22206800</v>
      </c>
      <c r="Q75" s="34" t="s">
        <v>31</v>
      </c>
      <c r="R75" s="34" t="s">
        <v>31</v>
      </c>
      <c r="S75" s="34" t="s">
        <v>1314</v>
      </c>
      <c r="T75" s="175">
        <v>2018800</v>
      </c>
      <c r="U75" s="34" t="s">
        <v>411</v>
      </c>
      <c r="V75" s="34" t="s">
        <v>1538</v>
      </c>
      <c r="W75" s="199"/>
      <c r="X75" s="199"/>
    </row>
    <row r="76" spans="1:24" s="162" customFormat="1" ht="69.95" customHeight="1" x14ac:dyDescent="0.25">
      <c r="A76" s="34">
        <v>71</v>
      </c>
      <c r="B76" s="34" t="s">
        <v>1506</v>
      </c>
      <c r="C76" s="34" t="s">
        <v>1507</v>
      </c>
      <c r="D76" s="34" t="s">
        <v>1508</v>
      </c>
      <c r="E76" s="34" t="s">
        <v>1509</v>
      </c>
      <c r="F76" s="34" t="s">
        <v>1311</v>
      </c>
      <c r="G76" s="34" t="s">
        <v>1312</v>
      </c>
      <c r="H76" s="34" t="s">
        <v>1142</v>
      </c>
      <c r="I76" s="34">
        <v>80111616</v>
      </c>
      <c r="J76" s="34" t="s">
        <v>1533</v>
      </c>
      <c r="K76" s="48">
        <v>42021</v>
      </c>
      <c r="L76" s="174">
        <v>11</v>
      </c>
      <c r="M76" s="34" t="s">
        <v>67</v>
      </c>
      <c r="N76" s="34" t="s">
        <v>1402</v>
      </c>
      <c r="O76" s="175">
        <v>22206800</v>
      </c>
      <c r="P76" s="175">
        <f t="shared" si="1"/>
        <v>22206800</v>
      </c>
      <c r="Q76" s="34" t="s">
        <v>31</v>
      </c>
      <c r="R76" s="34" t="s">
        <v>31</v>
      </c>
      <c r="S76" s="34" t="s">
        <v>1314</v>
      </c>
      <c r="T76" s="175">
        <v>2018800</v>
      </c>
      <c r="U76" s="34" t="s">
        <v>411</v>
      </c>
      <c r="V76" s="34" t="s">
        <v>1539</v>
      </c>
      <c r="W76" s="199"/>
      <c r="X76" s="199"/>
    </row>
    <row r="77" spans="1:24" s="162" customFormat="1" ht="69.95" customHeight="1" x14ac:dyDescent="0.25">
      <c r="A77" s="34">
        <v>135</v>
      </c>
      <c r="B77" s="34" t="s">
        <v>1506</v>
      </c>
      <c r="C77" s="34" t="s">
        <v>1507</v>
      </c>
      <c r="D77" s="34" t="s">
        <v>1508</v>
      </c>
      <c r="E77" s="34" t="s">
        <v>1509</v>
      </c>
      <c r="F77" s="34" t="s">
        <v>1311</v>
      </c>
      <c r="G77" s="34" t="s">
        <v>1312</v>
      </c>
      <c r="H77" s="34" t="s">
        <v>1142</v>
      </c>
      <c r="I77" s="34">
        <v>80111616</v>
      </c>
      <c r="J77" s="34" t="s">
        <v>1540</v>
      </c>
      <c r="K77" s="48">
        <v>42021</v>
      </c>
      <c r="L77" s="174">
        <v>1</v>
      </c>
      <c r="M77" s="34" t="s">
        <v>67</v>
      </c>
      <c r="N77" s="34" t="s">
        <v>1402</v>
      </c>
      <c r="O77" s="175">
        <v>2018800</v>
      </c>
      <c r="P77" s="175">
        <f t="shared" si="1"/>
        <v>2018800</v>
      </c>
      <c r="Q77" s="34" t="s">
        <v>31</v>
      </c>
      <c r="R77" s="34" t="s">
        <v>31</v>
      </c>
      <c r="S77" s="34" t="s">
        <v>1314</v>
      </c>
      <c r="T77" s="175">
        <v>2018800</v>
      </c>
      <c r="U77" s="34" t="s">
        <v>411</v>
      </c>
      <c r="V77" s="34" t="s">
        <v>1539</v>
      </c>
      <c r="W77" s="199"/>
      <c r="X77" s="199"/>
    </row>
    <row r="78" spans="1:24" s="162" customFormat="1" ht="69.95" customHeight="1" x14ac:dyDescent="0.25">
      <c r="A78" s="34">
        <v>72</v>
      </c>
      <c r="B78" s="34" t="s">
        <v>1506</v>
      </c>
      <c r="C78" s="34" t="s">
        <v>1507</v>
      </c>
      <c r="D78" s="34" t="s">
        <v>1508</v>
      </c>
      <c r="E78" s="34" t="s">
        <v>1509</v>
      </c>
      <c r="F78" s="34" t="s">
        <v>1311</v>
      </c>
      <c r="G78" s="34" t="s">
        <v>1312</v>
      </c>
      <c r="H78" s="34" t="s">
        <v>1142</v>
      </c>
      <c r="I78" s="34">
        <v>80111616</v>
      </c>
      <c r="J78" s="34" t="s">
        <v>1541</v>
      </c>
      <c r="K78" s="48">
        <v>42021</v>
      </c>
      <c r="L78" s="174">
        <v>10</v>
      </c>
      <c r="M78" s="34" t="s">
        <v>67</v>
      </c>
      <c r="N78" s="34" t="s">
        <v>1402</v>
      </c>
      <c r="O78" s="175">
        <v>17098000</v>
      </c>
      <c r="P78" s="175">
        <f t="shared" si="1"/>
        <v>17098000</v>
      </c>
      <c r="Q78" s="34" t="s">
        <v>31</v>
      </c>
      <c r="R78" s="34" t="s">
        <v>31</v>
      </c>
      <c r="S78" s="34" t="s">
        <v>1314</v>
      </c>
      <c r="T78" s="175">
        <v>2018800</v>
      </c>
      <c r="U78" s="34" t="s">
        <v>411</v>
      </c>
      <c r="V78" s="34" t="s">
        <v>1542</v>
      </c>
      <c r="W78" s="199"/>
      <c r="X78" s="199"/>
    </row>
    <row r="79" spans="1:24" s="162" customFormat="1" ht="69.95" customHeight="1" x14ac:dyDescent="0.25">
      <c r="A79" s="34">
        <v>136</v>
      </c>
      <c r="B79" s="34" t="s">
        <v>1506</v>
      </c>
      <c r="C79" s="34" t="s">
        <v>1507</v>
      </c>
      <c r="D79" s="34" t="s">
        <v>1508</v>
      </c>
      <c r="E79" s="34" t="s">
        <v>1509</v>
      </c>
      <c r="F79" s="34" t="s">
        <v>1311</v>
      </c>
      <c r="G79" s="34" t="s">
        <v>1312</v>
      </c>
      <c r="H79" s="34" t="s">
        <v>1142</v>
      </c>
      <c r="I79" s="34">
        <v>80111616</v>
      </c>
      <c r="J79" s="34" t="s">
        <v>1543</v>
      </c>
      <c r="K79" s="48">
        <v>42309</v>
      </c>
      <c r="L79" s="174">
        <v>1</v>
      </c>
      <c r="M79" s="34" t="s">
        <v>67</v>
      </c>
      <c r="N79" s="34" t="s">
        <v>1402</v>
      </c>
      <c r="O79" s="175">
        <v>1709800</v>
      </c>
      <c r="P79" s="175">
        <f t="shared" si="1"/>
        <v>1709800</v>
      </c>
      <c r="Q79" s="34" t="s">
        <v>31</v>
      </c>
      <c r="R79" s="34" t="s">
        <v>31</v>
      </c>
      <c r="S79" s="34" t="s">
        <v>1314</v>
      </c>
      <c r="T79" s="175">
        <v>2018800</v>
      </c>
      <c r="U79" s="34" t="s">
        <v>411</v>
      </c>
      <c r="V79" s="34" t="s">
        <v>1542</v>
      </c>
      <c r="W79" s="199"/>
      <c r="X79" s="199"/>
    </row>
    <row r="80" spans="1:24" s="162" customFormat="1" ht="69.95" customHeight="1" x14ac:dyDescent="0.25">
      <c r="A80" s="34">
        <v>73</v>
      </c>
      <c r="B80" s="34" t="s">
        <v>1506</v>
      </c>
      <c r="C80" s="34" t="s">
        <v>1507</v>
      </c>
      <c r="D80" s="34" t="s">
        <v>1508</v>
      </c>
      <c r="E80" s="34" t="s">
        <v>1509</v>
      </c>
      <c r="F80" s="34" t="s">
        <v>1311</v>
      </c>
      <c r="G80" s="34" t="s">
        <v>1312</v>
      </c>
      <c r="H80" s="34" t="s">
        <v>1142</v>
      </c>
      <c r="I80" s="34">
        <v>80111616</v>
      </c>
      <c r="J80" s="34" t="s">
        <v>186</v>
      </c>
      <c r="K80" s="48">
        <v>42021</v>
      </c>
      <c r="L80" s="174">
        <v>0</v>
      </c>
      <c r="M80" s="34" t="s">
        <v>67</v>
      </c>
      <c r="N80" s="34" t="s">
        <v>1402</v>
      </c>
      <c r="O80" s="175">
        <v>0</v>
      </c>
      <c r="P80" s="175">
        <f t="shared" si="1"/>
        <v>0</v>
      </c>
      <c r="Q80" s="34" t="s">
        <v>31</v>
      </c>
      <c r="R80" s="34" t="s">
        <v>31</v>
      </c>
      <c r="S80" s="34" t="s">
        <v>1314</v>
      </c>
      <c r="T80" s="175">
        <v>0</v>
      </c>
      <c r="U80" s="34" t="s">
        <v>2778</v>
      </c>
      <c r="V80" s="34"/>
      <c r="W80" s="199"/>
      <c r="X80" s="199"/>
    </row>
    <row r="81" spans="1:24" s="162" customFormat="1" ht="69.95" customHeight="1" x14ac:dyDescent="0.25">
      <c r="A81" s="34">
        <v>74</v>
      </c>
      <c r="B81" s="34" t="s">
        <v>1506</v>
      </c>
      <c r="C81" s="34" t="s">
        <v>1507</v>
      </c>
      <c r="D81" s="34" t="s">
        <v>1508</v>
      </c>
      <c r="E81" s="34" t="s">
        <v>1509</v>
      </c>
      <c r="F81" s="34" t="s">
        <v>1311</v>
      </c>
      <c r="G81" s="34" t="s">
        <v>1312</v>
      </c>
      <c r="H81" s="34" t="s">
        <v>1142</v>
      </c>
      <c r="I81" s="34">
        <v>80111616</v>
      </c>
      <c r="J81" s="34" t="s">
        <v>1533</v>
      </c>
      <c r="K81" s="48">
        <v>42021</v>
      </c>
      <c r="L81" s="174">
        <v>11</v>
      </c>
      <c r="M81" s="34" t="s">
        <v>67</v>
      </c>
      <c r="N81" s="34" t="s">
        <v>1402</v>
      </c>
      <c r="O81" s="175">
        <v>22206800</v>
      </c>
      <c r="P81" s="175">
        <f t="shared" si="1"/>
        <v>22206800</v>
      </c>
      <c r="Q81" s="34" t="s">
        <v>31</v>
      </c>
      <c r="R81" s="34" t="s">
        <v>31</v>
      </c>
      <c r="S81" s="34" t="s">
        <v>1314</v>
      </c>
      <c r="T81" s="175">
        <v>2018800</v>
      </c>
      <c r="U81" s="34" t="s">
        <v>411</v>
      </c>
      <c r="V81" s="34" t="s">
        <v>1544</v>
      </c>
      <c r="W81" s="199"/>
      <c r="X81" s="199"/>
    </row>
    <row r="82" spans="1:24" s="162" customFormat="1" ht="69.95" customHeight="1" x14ac:dyDescent="0.25">
      <c r="A82" s="34">
        <v>75</v>
      </c>
      <c r="B82" s="34" t="s">
        <v>1506</v>
      </c>
      <c r="C82" s="34" t="s">
        <v>1507</v>
      </c>
      <c r="D82" s="34" t="s">
        <v>1508</v>
      </c>
      <c r="E82" s="34" t="s">
        <v>1509</v>
      </c>
      <c r="F82" s="34" t="s">
        <v>1311</v>
      </c>
      <c r="G82" s="34" t="s">
        <v>1312</v>
      </c>
      <c r="H82" s="34" t="s">
        <v>1142</v>
      </c>
      <c r="I82" s="34">
        <v>80111616</v>
      </c>
      <c r="J82" s="34" t="s">
        <v>1533</v>
      </c>
      <c r="K82" s="48">
        <v>42021</v>
      </c>
      <c r="L82" s="174">
        <v>11</v>
      </c>
      <c r="M82" s="34" t="s">
        <v>67</v>
      </c>
      <c r="N82" s="34" t="s">
        <v>1402</v>
      </c>
      <c r="O82" s="175">
        <v>22206800</v>
      </c>
      <c r="P82" s="175">
        <f t="shared" si="1"/>
        <v>22206800</v>
      </c>
      <c r="Q82" s="34" t="s">
        <v>31</v>
      </c>
      <c r="R82" s="34" t="s">
        <v>31</v>
      </c>
      <c r="S82" s="34" t="s">
        <v>1314</v>
      </c>
      <c r="T82" s="175">
        <v>2018800</v>
      </c>
      <c r="U82" s="34" t="s">
        <v>411</v>
      </c>
      <c r="V82" s="34" t="s">
        <v>1545</v>
      </c>
      <c r="W82" s="199"/>
      <c r="X82" s="199"/>
    </row>
    <row r="83" spans="1:24" s="162" customFormat="1" ht="69.95" customHeight="1" x14ac:dyDescent="0.25">
      <c r="A83" s="34">
        <v>76</v>
      </c>
      <c r="B83" s="34" t="s">
        <v>1506</v>
      </c>
      <c r="C83" s="34" t="s">
        <v>1507</v>
      </c>
      <c r="D83" s="34" t="s">
        <v>1508</v>
      </c>
      <c r="E83" s="34" t="s">
        <v>1509</v>
      </c>
      <c r="F83" s="34" t="s">
        <v>1311</v>
      </c>
      <c r="G83" s="34" t="s">
        <v>1312</v>
      </c>
      <c r="H83" s="34" t="s">
        <v>1142</v>
      </c>
      <c r="I83" s="34">
        <v>80111616</v>
      </c>
      <c r="J83" s="34" t="s">
        <v>1533</v>
      </c>
      <c r="K83" s="48">
        <v>42021</v>
      </c>
      <c r="L83" s="174">
        <v>11</v>
      </c>
      <c r="M83" s="34" t="s">
        <v>67</v>
      </c>
      <c r="N83" s="34" t="s">
        <v>1402</v>
      </c>
      <c r="O83" s="175">
        <v>22206800</v>
      </c>
      <c r="P83" s="175">
        <f t="shared" si="1"/>
        <v>22206800</v>
      </c>
      <c r="Q83" s="34" t="s">
        <v>31</v>
      </c>
      <c r="R83" s="34" t="s">
        <v>31</v>
      </c>
      <c r="S83" s="34" t="s">
        <v>1314</v>
      </c>
      <c r="T83" s="175">
        <v>2018800</v>
      </c>
      <c r="U83" s="34" t="s">
        <v>411</v>
      </c>
      <c r="V83" s="34" t="s">
        <v>1546</v>
      </c>
      <c r="W83" s="199"/>
      <c r="X83" s="199"/>
    </row>
    <row r="84" spans="1:24" s="162" customFormat="1" ht="69.95" customHeight="1" x14ac:dyDescent="0.25">
      <c r="A84" s="34">
        <v>77</v>
      </c>
      <c r="B84" s="34" t="s">
        <v>1506</v>
      </c>
      <c r="C84" s="34" t="s">
        <v>1507</v>
      </c>
      <c r="D84" s="34" t="s">
        <v>1508</v>
      </c>
      <c r="E84" s="34" t="s">
        <v>1509</v>
      </c>
      <c r="F84" s="34" t="s">
        <v>1311</v>
      </c>
      <c r="G84" s="34" t="s">
        <v>1312</v>
      </c>
      <c r="H84" s="34" t="s">
        <v>1142</v>
      </c>
      <c r="I84" s="34">
        <v>80111616</v>
      </c>
      <c r="J84" s="34" t="s">
        <v>1533</v>
      </c>
      <c r="K84" s="48">
        <v>42021</v>
      </c>
      <c r="L84" s="174">
        <v>11</v>
      </c>
      <c r="M84" s="34" t="s">
        <v>67</v>
      </c>
      <c r="N84" s="34" t="s">
        <v>1402</v>
      </c>
      <c r="O84" s="175">
        <v>22206800</v>
      </c>
      <c r="P84" s="175">
        <f t="shared" si="1"/>
        <v>22206800</v>
      </c>
      <c r="Q84" s="34" t="s">
        <v>31</v>
      </c>
      <c r="R84" s="34" t="s">
        <v>31</v>
      </c>
      <c r="S84" s="34" t="s">
        <v>1314</v>
      </c>
      <c r="T84" s="175">
        <v>2018800</v>
      </c>
      <c r="U84" s="34" t="s">
        <v>411</v>
      </c>
      <c r="V84" s="34" t="s">
        <v>1547</v>
      </c>
      <c r="W84" s="199"/>
      <c r="X84" s="199"/>
    </row>
    <row r="85" spans="1:24" s="162" customFormat="1" ht="69.95" customHeight="1" x14ac:dyDescent="0.25">
      <c r="A85" s="34">
        <v>78</v>
      </c>
      <c r="B85" s="34" t="s">
        <v>1506</v>
      </c>
      <c r="C85" s="34" t="s">
        <v>1507</v>
      </c>
      <c r="D85" s="34" t="s">
        <v>1508</v>
      </c>
      <c r="E85" s="34" t="s">
        <v>1509</v>
      </c>
      <c r="F85" s="34" t="s">
        <v>1311</v>
      </c>
      <c r="G85" s="34" t="s">
        <v>1312</v>
      </c>
      <c r="H85" s="34" t="s">
        <v>1142</v>
      </c>
      <c r="I85" s="34">
        <v>80111616</v>
      </c>
      <c r="J85" s="34" t="s">
        <v>1533</v>
      </c>
      <c r="K85" s="48">
        <v>42021</v>
      </c>
      <c r="L85" s="174">
        <v>11</v>
      </c>
      <c r="M85" s="34" t="s">
        <v>67</v>
      </c>
      <c r="N85" s="34" t="s">
        <v>1402</v>
      </c>
      <c r="O85" s="175">
        <v>22206800</v>
      </c>
      <c r="P85" s="175">
        <f t="shared" si="1"/>
        <v>22206800</v>
      </c>
      <c r="Q85" s="34" t="s">
        <v>31</v>
      </c>
      <c r="R85" s="34" t="s">
        <v>31</v>
      </c>
      <c r="S85" s="34" t="s">
        <v>1314</v>
      </c>
      <c r="T85" s="175">
        <v>2018800</v>
      </c>
      <c r="U85" s="34" t="s">
        <v>411</v>
      </c>
      <c r="V85" s="34" t="s">
        <v>1548</v>
      </c>
      <c r="W85" s="199"/>
      <c r="X85" s="199"/>
    </row>
    <row r="86" spans="1:24" s="162" customFormat="1" ht="69.95" customHeight="1" x14ac:dyDescent="0.25">
      <c r="A86" s="34">
        <v>79</v>
      </c>
      <c r="B86" s="34" t="s">
        <v>1396</v>
      </c>
      <c r="C86" s="34" t="s">
        <v>1397</v>
      </c>
      <c r="D86" s="34" t="s">
        <v>1398</v>
      </c>
      <c r="E86" s="34" t="s">
        <v>1399</v>
      </c>
      <c r="F86" s="34" t="s">
        <v>1311</v>
      </c>
      <c r="G86" s="34" t="s">
        <v>1312</v>
      </c>
      <c r="H86" s="34" t="s">
        <v>1142</v>
      </c>
      <c r="I86" s="34">
        <v>80101505</v>
      </c>
      <c r="J86" s="34" t="s">
        <v>1549</v>
      </c>
      <c r="K86" s="48">
        <v>42021</v>
      </c>
      <c r="L86" s="174">
        <v>2.5</v>
      </c>
      <c r="M86" s="34" t="s">
        <v>67</v>
      </c>
      <c r="N86" s="34" t="s">
        <v>1402</v>
      </c>
      <c r="O86" s="175">
        <v>3965500</v>
      </c>
      <c r="P86" s="175">
        <f t="shared" si="1"/>
        <v>3965500</v>
      </c>
      <c r="Q86" s="34" t="s">
        <v>31</v>
      </c>
      <c r="R86" s="34" t="s">
        <v>31</v>
      </c>
      <c r="S86" s="34" t="s">
        <v>1314</v>
      </c>
      <c r="T86" s="175">
        <v>1586200</v>
      </c>
      <c r="U86" s="34" t="s">
        <v>411</v>
      </c>
      <c r="V86" s="34" t="s">
        <v>1431</v>
      </c>
      <c r="W86" s="199"/>
      <c r="X86" s="199"/>
    </row>
    <row r="87" spans="1:24" s="162" customFormat="1" ht="69.95" customHeight="1" x14ac:dyDescent="0.25">
      <c r="A87" s="34">
        <v>80</v>
      </c>
      <c r="B87" s="34" t="s">
        <v>1396</v>
      </c>
      <c r="C87" s="34" t="s">
        <v>1397</v>
      </c>
      <c r="D87" s="34" t="s">
        <v>1398</v>
      </c>
      <c r="E87" s="34" t="s">
        <v>1399</v>
      </c>
      <c r="F87" s="34" t="s">
        <v>1311</v>
      </c>
      <c r="G87" s="34" t="s">
        <v>1312</v>
      </c>
      <c r="H87" s="34" t="s">
        <v>1142</v>
      </c>
      <c r="I87" s="34">
        <v>80101505</v>
      </c>
      <c r="J87" s="34" t="s">
        <v>1550</v>
      </c>
      <c r="K87" s="48">
        <v>42021</v>
      </c>
      <c r="L87" s="174">
        <v>2</v>
      </c>
      <c r="M87" s="34" t="s">
        <v>67</v>
      </c>
      <c r="N87" s="34" t="s">
        <v>1402</v>
      </c>
      <c r="O87" s="175">
        <v>9043400</v>
      </c>
      <c r="P87" s="175">
        <f t="shared" si="1"/>
        <v>9043400</v>
      </c>
      <c r="Q87" s="34" t="s">
        <v>31</v>
      </c>
      <c r="R87" s="34" t="s">
        <v>31</v>
      </c>
      <c r="S87" s="34" t="s">
        <v>1314</v>
      </c>
      <c r="T87" s="175">
        <v>4521700</v>
      </c>
      <c r="U87" s="34" t="s">
        <v>411</v>
      </c>
      <c r="V87" s="34" t="s">
        <v>1439</v>
      </c>
      <c r="W87" s="199"/>
      <c r="X87" s="199"/>
    </row>
    <row r="88" spans="1:24" s="162" customFormat="1" ht="69.95" customHeight="1" x14ac:dyDescent="0.25">
      <c r="A88" s="34">
        <v>81</v>
      </c>
      <c r="B88" s="34" t="s">
        <v>1506</v>
      </c>
      <c r="C88" s="34" t="s">
        <v>1507</v>
      </c>
      <c r="D88" s="34" t="s">
        <v>1508</v>
      </c>
      <c r="E88" s="34" t="s">
        <v>1509</v>
      </c>
      <c r="F88" s="34" t="s">
        <v>1311</v>
      </c>
      <c r="G88" s="34" t="s">
        <v>1312</v>
      </c>
      <c r="H88" s="34" t="s">
        <v>1142</v>
      </c>
      <c r="I88" s="34">
        <v>80111616</v>
      </c>
      <c r="J88" s="34" t="s">
        <v>1533</v>
      </c>
      <c r="K88" s="48">
        <v>42021</v>
      </c>
      <c r="L88" s="174">
        <v>11</v>
      </c>
      <c r="M88" s="34" t="s">
        <v>67</v>
      </c>
      <c r="N88" s="34" t="s">
        <v>1402</v>
      </c>
      <c r="O88" s="175">
        <v>22206800</v>
      </c>
      <c r="P88" s="175">
        <f t="shared" si="1"/>
        <v>22206800</v>
      </c>
      <c r="Q88" s="34" t="s">
        <v>31</v>
      </c>
      <c r="R88" s="34" t="s">
        <v>31</v>
      </c>
      <c r="S88" s="34" t="s">
        <v>1314</v>
      </c>
      <c r="T88" s="175">
        <v>2018800</v>
      </c>
      <c r="U88" s="34" t="s">
        <v>411</v>
      </c>
      <c r="V88" s="34" t="s">
        <v>1551</v>
      </c>
      <c r="W88" s="199"/>
      <c r="X88" s="199"/>
    </row>
    <row r="89" spans="1:24" s="162" customFormat="1" ht="69.95" customHeight="1" x14ac:dyDescent="0.25">
      <c r="A89" s="34">
        <v>82</v>
      </c>
      <c r="B89" s="34" t="s">
        <v>1506</v>
      </c>
      <c r="C89" s="34" t="s">
        <v>1507</v>
      </c>
      <c r="D89" s="34" t="s">
        <v>1508</v>
      </c>
      <c r="E89" s="34" t="s">
        <v>1509</v>
      </c>
      <c r="F89" s="34" t="s">
        <v>1311</v>
      </c>
      <c r="G89" s="34" t="s">
        <v>1312</v>
      </c>
      <c r="H89" s="34" t="s">
        <v>1142</v>
      </c>
      <c r="I89" s="34">
        <v>80111616</v>
      </c>
      <c r="J89" s="34" t="s">
        <v>1533</v>
      </c>
      <c r="K89" s="48">
        <v>42021</v>
      </c>
      <c r="L89" s="174">
        <v>11</v>
      </c>
      <c r="M89" s="34" t="s">
        <v>67</v>
      </c>
      <c r="N89" s="34" t="s">
        <v>1402</v>
      </c>
      <c r="O89" s="175">
        <v>22206800</v>
      </c>
      <c r="P89" s="175">
        <f t="shared" si="1"/>
        <v>22206800</v>
      </c>
      <c r="Q89" s="34" t="s">
        <v>31</v>
      </c>
      <c r="R89" s="34" t="s">
        <v>31</v>
      </c>
      <c r="S89" s="34" t="s">
        <v>1314</v>
      </c>
      <c r="T89" s="175">
        <v>2018800</v>
      </c>
      <c r="U89" s="34" t="s">
        <v>411</v>
      </c>
      <c r="V89" s="34" t="s">
        <v>1552</v>
      </c>
      <c r="W89" s="199"/>
      <c r="X89" s="199"/>
    </row>
    <row r="90" spans="1:24" s="162" customFormat="1" ht="69.95" customHeight="1" x14ac:dyDescent="0.25">
      <c r="A90" s="34">
        <v>83</v>
      </c>
      <c r="B90" s="34" t="s">
        <v>1506</v>
      </c>
      <c r="C90" s="34" t="s">
        <v>1507</v>
      </c>
      <c r="D90" s="34" t="s">
        <v>1508</v>
      </c>
      <c r="E90" s="34" t="s">
        <v>1509</v>
      </c>
      <c r="F90" s="34" t="s">
        <v>1311</v>
      </c>
      <c r="G90" s="34" t="s">
        <v>1312</v>
      </c>
      <c r="H90" s="34" t="s">
        <v>1142</v>
      </c>
      <c r="I90" s="34">
        <v>80111616</v>
      </c>
      <c r="J90" s="34" t="s">
        <v>1533</v>
      </c>
      <c r="K90" s="48">
        <v>42021</v>
      </c>
      <c r="L90" s="174">
        <v>11</v>
      </c>
      <c r="M90" s="34" t="s">
        <v>67</v>
      </c>
      <c r="N90" s="34" t="s">
        <v>1402</v>
      </c>
      <c r="O90" s="175">
        <v>22206800</v>
      </c>
      <c r="P90" s="175">
        <f t="shared" si="1"/>
        <v>22206800</v>
      </c>
      <c r="Q90" s="34" t="s">
        <v>31</v>
      </c>
      <c r="R90" s="34" t="s">
        <v>31</v>
      </c>
      <c r="S90" s="34" t="s">
        <v>1314</v>
      </c>
      <c r="T90" s="175">
        <v>2018800</v>
      </c>
      <c r="U90" s="34" t="s">
        <v>411</v>
      </c>
      <c r="V90" s="34" t="s">
        <v>1553</v>
      </c>
      <c r="W90" s="199"/>
      <c r="X90" s="199"/>
    </row>
    <row r="91" spans="1:24" s="162" customFormat="1" ht="69.95" customHeight="1" x14ac:dyDescent="0.25">
      <c r="A91" s="34">
        <v>84</v>
      </c>
      <c r="B91" s="34" t="s">
        <v>1396</v>
      </c>
      <c r="C91" s="34" t="s">
        <v>1397</v>
      </c>
      <c r="D91" s="34" t="s">
        <v>1398</v>
      </c>
      <c r="E91" s="34" t="s">
        <v>1399</v>
      </c>
      <c r="F91" s="34" t="s">
        <v>1311</v>
      </c>
      <c r="G91" s="34" t="s">
        <v>1312</v>
      </c>
      <c r="H91" s="34" t="s">
        <v>1142</v>
      </c>
      <c r="I91" s="34">
        <v>80111501</v>
      </c>
      <c r="J91" s="34" t="s">
        <v>1554</v>
      </c>
      <c r="K91" s="48">
        <v>42021</v>
      </c>
      <c r="L91" s="174">
        <v>2.5</v>
      </c>
      <c r="M91" s="34" t="s">
        <v>67</v>
      </c>
      <c r="N91" s="34" t="s">
        <v>1402</v>
      </c>
      <c r="O91" s="175">
        <v>11304250</v>
      </c>
      <c r="P91" s="175">
        <f t="shared" si="1"/>
        <v>11304250</v>
      </c>
      <c r="Q91" s="34" t="s">
        <v>31</v>
      </c>
      <c r="R91" s="34" t="s">
        <v>31</v>
      </c>
      <c r="S91" s="34" t="s">
        <v>1314</v>
      </c>
      <c r="T91" s="175">
        <v>4521700</v>
      </c>
      <c r="U91" s="34" t="s">
        <v>411</v>
      </c>
      <c r="V91" s="34" t="s">
        <v>1443</v>
      </c>
      <c r="W91" s="199"/>
      <c r="X91" s="199"/>
    </row>
    <row r="92" spans="1:24" s="162" customFormat="1" ht="69.95" customHeight="1" x14ac:dyDescent="0.25">
      <c r="A92" s="34">
        <v>85</v>
      </c>
      <c r="B92" s="34" t="s">
        <v>1506</v>
      </c>
      <c r="C92" s="34" t="s">
        <v>1507</v>
      </c>
      <c r="D92" s="34" t="s">
        <v>1508</v>
      </c>
      <c r="E92" s="34" t="s">
        <v>1509</v>
      </c>
      <c r="F92" s="34" t="s">
        <v>1311</v>
      </c>
      <c r="G92" s="34" t="s">
        <v>1312</v>
      </c>
      <c r="H92" s="34" t="s">
        <v>1142</v>
      </c>
      <c r="I92" s="34">
        <v>80111616</v>
      </c>
      <c r="J92" s="34" t="s">
        <v>1533</v>
      </c>
      <c r="K92" s="48">
        <v>42021</v>
      </c>
      <c r="L92" s="174">
        <v>11</v>
      </c>
      <c r="M92" s="34" t="s">
        <v>67</v>
      </c>
      <c r="N92" s="34" t="s">
        <v>1402</v>
      </c>
      <c r="O92" s="175">
        <v>22206800</v>
      </c>
      <c r="P92" s="175">
        <f t="shared" si="1"/>
        <v>22206800</v>
      </c>
      <c r="Q92" s="34" t="s">
        <v>31</v>
      </c>
      <c r="R92" s="34" t="s">
        <v>31</v>
      </c>
      <c r="S92" s="34" t="s">
        <v>1314</v>
      </c>
      <c r="T92" s="175">
        <v>2018800</v>
      </c>
      <c r="U92" s="34" t="s">
        <v>411</v>
      </c>
      <c r="V92" s="34" t="s">
        <v>1555</v>
      </c>
      <c r="W92" s="199"/>
      <c r="X92" s="199"/>
    </row>
    <row r="93" spans="1:24" s="162" customFormat="1" ht="69.95" customHeight="1" x14ac:dyDescent="0.25">
      <c r="A93" s="34">
        <v>86</v>
      </c>
      <c r="B93" s="34" t="s">
        <v>1506</v>
      </c>
      <c r="C93" s="34" t="s">
        <v>1507</v>
      </c>
      <c r="D93" s="34" t="s">
        <v>1508</v>
      </c>
      <c r="E93" s="34" t="s">
        <v>1509</v>
      </c>
      <c r="F93" s="34" t="s">
        <v>1311</v>
      </c>
      <c r="G93" s="34" t="s">
        <v>1312</v>
      </c>
      <c r="H93" s="34" t="s">
        <v>1142</v>
      </c>
      <c r="I93" s="34">
        <v>80111616</v>
      </c>
      <c r="J93" s="34" t="s">
        <v>1533</v>
      </c>
      <c r="K93" s="48">
        <v>42021</v>
      </c>
      <c r="L93" s="174">
        <v>11</v>
      </c>
      <c r="M93" s="34" t="s">
        <v>67</v>
      </c>
      <c r="N93" s="34" t="s">
        <v>1402</v>
      </c>
      <c r="O93" s="175">
        <v>22206800</v>
      </c>
      <c r="P93" s="175">
        <f t="shared" si="1"/>
        <v>22206800</v>
      </c>
      <c r="Q93" s="34" t="s">
        <v>31</v>
      </c>
      <c r="R93" s="34" t="s">
        <v>31</v>
      </c>
      <c r="S93" s="34" t="s">
        <v>1314</v>
      </c>
      <c r="T93" s="175">
        <v>2018800</v>
      </c>
      <c r="U93" s="34" t="s">
        <v>411</v>
      </c>
      <c r="V93" s="34" t="s">
        <v>1556</v>
      </c>
      <c r="W93" s="199"/>
      <c r="X93" s="199"/>
    </row>
    <row r="94" spans="1:24" s="162" customFormat="1" ht="69.95" customHeight="1" x14ac:dyDescent="0.25">
      <c r="A94" s="34">
        <v>87</v>
      </c>
      <c r="B94" s="34" t="s">
        <v>1506</v>
      </c>
      <c r="C94" s="34" t="s">
        <v>1507</v>
      </c>
      <c r="D94" s="34" t="s">
        <v>1508</v>
      </c>
      <c r="E94" s="34" t="s">
        <v>1509</v>
      </c>
      <c r="F94" s="34" t="s">
        <v>1311</v>
      </c>
      <c r="G94" s="34" t="s">
        <v>1312</v>
      </c>
      <c r="H94" s="34" t="s">
        <v>1142</v>
      </c>
      <c r="I94" s="34">
        <v>80111616</v>
      </c>
      <c r="J94" s="34" t="s">
        <v>1557</v>
      </c>
      <c r="K94" s="48">
        <v>42021</v>
      </c>
      <c r="L94" s="174">
        <v>8</v>
      </c>
      <c r="M94" s="34" t="s">
        <v>67</v>
      </c>
      <c r="N94" s="34" t="s">
        <v>1402</v>
      </c>
      <c r="O94" s="175">
        <v>16150400</v>
      </c>
      <c r="P94" s="175">
        <f t="shared" si="1"/>
        <v>16150400</v>
      </c>
      <c r="Q94" s="34" t="s">
        <v>31</v>
      </c>
      <c r="R94" s="34" t="s">
        <v>31</v>
      </c>
      <c r="S94" s="34" t="s">
        <v>1314</v>
      </c>
      <c r="T94" s="175">
        <v>2018800</v>
      </c>
      <c r="U94" s="34" t="s">
        <v>411</v>
      </c>
      <c r="V94" s="34" t="s">
        <v>1558</v>
      </c>
      <c r="W94" s="199"/>
      <c r="X94" s="199"/>
    </row>
    <row r="95" spans="1:24" s="162" customFormat="1" ht="69.95" customHeight="1" x14ac:dyDescent="0.25">
      <c r="A95" s="34">
        <v>88</v>
      </c>
      <c r="B95" s="34" t="s">
        <v>1506</v>
      </c>
      <c r="C95" s="34" t="s">
        <v>1507</v>
      </c>
      <c r="D95" s="34" t="s">
        <v>1508</v>
      </c>
      <c r="E95" s="34" t="s">
        <v>1509</v>
      </c>
      <c r="F95" s="34" t="s">
        <v>1311</v>
      </c>
      <c r="G95" s="34" t="s">
        <v>1312</v>
      </c>
      <c r="H95" s="34" t="s">
        <v>1142</v>
      </c>
      <c r="I95" s="34">
        <v>80111616</v>
      </c>
      <c r="J95" s="34" t="s">
        <v>1557</v>
      </c>
      <c r="K95" s="48">
        <v>42021</v>
      </c>
      <c r="L95" s="174">
        <v>8</v>
      </c>
      <c r="M95" s="34" t="s">
        <v>67</v>
      </c>
      <c r="N95" s="34" t="s">
        <v>1402</v>
      </c>
      <c r="O95" s="175">
        <v>16150400</v>
      </c>
      <c r="P95" s="175">
        <f t="shared" si="1"/>
        <v>16150400</v>
      </c>
      <c r="Q95" s="34" t="s">
        <v>31</v>
      </c>
      <c r="R95" s="34" t="s">
        <v>31</v>
      </c>
      <c r="S95" s="34" t="s">
        <v>1314</v>
      </c>
      <c r="T95" s="175">
        <v>1586200</v>
      </c>
      <c r="U95" s="34" t="s">
        <v>411</v>
      </c>
      <c r="V95" s="34" t="s">
        <v>1559</v>
      </c>
      <c r="W95" s="199"/>
      <c r="X95" s="199"/>
    </row>
    <row r="96" spans="1:24" s="162" customFormat="1" ht="69.95" customHeight="1" x14ac:dyDescent="0.25">
      <c r="A96" s="34">
        <v>89</v>
      </c>
      <c r="B96" s="34" t="s">
        <v>1506</v>
      </c>
      <c r="C96" s="34" t="s">
        <v>1507</v>
      </c>
      <c r="D96" s="34" t="s">
        <v>1508</v>
      </c>
      <c r="E96" s="34" t="s">
        <v>1509</v>
      </c>
      <c r="F96" s="34" t="s">
        <v>1311</v>
      </c>
      <c r="G96" s="34" t="s">
        <v>1312</v>
      </c>
      <c r="H96" s="34" t="s">
        <v>1142</v>
      </c>
      <c r="I96" s="34">
        <v>80111616</v>
      </c>
      <c r="J96" s="34" t="s">
        <v>1557</v>
      </c>
      <c r="K96" s="48">
        <v>42021</v>
      </c>
      <c r="L96" s="174">
        <v>8</v>
      </c>
      <c r="M96" s="34" t="s">
        <v>67</v>
      </c>
      <c r="N96" s="34" t="s">
        <v>1402</v>
      </c>
      <c r="O96" s="175">
        <v>16150400</v>
      </c>
      <c r="P96" s="175">
        <f t="shared" si="1"/>
        <v>16150400</v>
      </c>
      <c r="Q96" s="34" t="s">
        <v>31</v>
      </c>
      <c r="R96" s="34" t="s">
        <v>31</v>
      </c>
      <c r="S96" s="34" t="s">
        <v>1314</v>
      </c>
      <c r="T96" s="175">
        <v>2018800</v>
      </c>
      <c r="U96" s="34" t="s">
        <v>411</v>
      </c>
      <c r="V96" s="34" t="s">
        <v>1560</v>
      </c>
      <c r="W96" s="199"/>
      <c r="X96" s="199"/>
    </row>
    <row r="97" spans="1:24" s="162" customFormat="1" ht="69.95" customHeight="1" x14ac:dyDescent="0.25">
      <c r="A97" s="34">
        <v>90</v>
      </c>
      <c r="B97" s="34" t="s">
        <v>1506</v>
      </c>
      <c r="C97" s="34" t="s">
        <v>1507</v>
      </c>
      <c r="D97" s="34" t="s">
        <v>1508</v>
      </c>
      <c r="E97" s="34" t="s">
        <v>1509</v>
      </c>
      <c r="F97" s="34" t="s">
        <v>1311</v>
      </c>
      <c r="G97" s="34" t="s">
        <v>1312</v>
      </c>
      <c r="H97" s="34" t="s">
        <v>1142</v>
      </c>
      <c r="I97" s="34">
        <v>80111616</v>
      </c>
      <c r="J97" s="34" t="s">
        <v>1561</v>
      </c>
      <c r="K97" s="48">
        <v>42021</v>
      </c>
      <c r="L97" s="174">
        <v>11</v>
      </c>
      <c r="M97" s="34" t="s">
        <v>67</v>
      </c>
      <c r="N97" s="34" t="s">
        <v>1402</v>
      </c>
      <c r="O97" s="175">
        <v>25945700</v>
      </c>
      <c r="P97" s="175">
        <f t="shared" si="1"/>
        <v>25945700</v>
      </c>
      <c r="Q97" s="34" t="s">
        <v>31</v>
      </c>
      <c r="R97" s="34" t="s">
        <v>31</v>
      </c>
      <c r="S97" s="34" t="s">
        <v>1314</v>
      </c>
      <c r="T97" s="175">
        <v>2358700</v>
      </c>
      <c r="U97" s="34" t="s">
        <v>411</v>
      </c>
      <c r="V97" s="34" t="s">
        <v>1562</v>
      </c>
      <c r="W97" s="199"/>
      <c r="X97" s="199"/>
    </row>
    <row r="98" spans="1:24" s="162" customFormat="1" ht="69.95" customHeight="1" x14ac:dyDescent="0.25">
      <c r="A98" s="34">
        <v>91</v>
      </c>
      <c r="B98" s="34" t="s">
        <v>1506</v>
      </c>
      <c r="C98" s="34" t="s">
        <v>1507</v>
      </c>
      <c r="D98" s="34" t="s">
        <v>1508</v>
      </c>
      <c r="E98" s="34" t="s">
        <v>1509</v>
      </c>
      <c r="F98" s="34" t="s">
        <v>1311</v>
      </c>
      <c r="G98" s="34" t="s">
        <v>1312</v>
      </c>
      <c r="H98" s="34" t="s">
        <v>1142</v>
      </c>
      <c r="I98" s="34">
        <v>80111616</v>
      </c>
      <c r="J98" s="34" t="s">
        <v>1561</v>
      </c>
      <c r="K98" s="48">
        <v>42021</v>
      </c>
      <c r="L98" s="174">
        <v>11</v>
      </c>
      <c r="M98" s="34" t="s">
        <v>67</v>
      </c>
      <c r="N98" s="34" t="s">
        <v>1402</v>
      </c>
      <c r="O98" s="175">
        <v>25945700</v>
      </c>
      <c r="P98" s="175">
        <f t="shared" si="1"/>
        <v>25945700</v>
      </c>
      <c r="Q98" s="34" t="s">
        <v>31</v>
      </c>
      <c r="R98" s="34" t="s">
        <v>31</v>
      </c>
      <c r="S98" s="34" t="s">
        <v>1314</v>
      </c>
      <c r="T98" s="175">
        <v>2358700</v>
      </c>
      <c r="U98" s="34" t="s">
        <v>411</v>
      </c>
      <c r="V98" s="34" t="s">
        <v>1563</v>
      </c>
      <c r="W98" s="199"/>
      <c r="X98" s="199"/>
    </row>
    <row r="99" spans="1:24" s="162" customFormat="1" ht="69.95" customHeight="1" x14ac:dyDescent="0.25">
      <c r="A99" s="34">
        <v>92</v>
      </c>
      <c r="B99" s="34" t="s">
        <v>1506</v>
      </c>
      <c r="C99" s="34" t="s">
        <v>1507</v>
      </c>
      <c r="D99" s="34" t="s">
        <v>1508</v>
      </c>
      <c r="E99" s="34" t="s">
        <v>1509</v>
      </c>
      <c r="F99" s="34" t="s">
        <v>1311</v>
      </c>
      <c r="G99" s="34" t="s">
        <v>1312</v>
      </c>
      <c r="H99" s="34" t="s">
        <v>1142</v>
      </c>
      <c r="I99" s="34">
        <v>80111616</v>
      </c>
      <c r="J99" s="34" t="s">
        <v>1561</v>
      </c>
      <c r="K99" s="48">
        <v>42021</v>
      </c>
      <c r="L99" s="174">
        <v>11</v>
      </c>
      <c r="M99" s="34" t="s">
        <v>67</v>
      </c>
      <c r="N99" s="34" t="s">
        <v>1402</v>
      </c>
      <c r="O99" s="175">
        <v>25945700</v>
      </c>
      <c r="P99" s="175">
        <f t="shared" si="1"/>
        <v>25945700</v>
      </c>
      <c r="Q99" s="34" t="s">
        <v>31</v>
      </c>
      <c r="R99" s="34" t="s">
        <v>31</v>
      </c>
      <c r="S99" s="34" t="s">
        <v>1314</v>
      </c>
      <c r="T99" s="175">
        <v>2358700</v>
      </c>
      <c r="U99" s="34" t="s">
        <v>411</v>
      </c>
      <c r="V99" s="34" t="s">
        <v>1564</v>
      </c>
      <c r="W99" s="199"/>
      <c r="X99" s="199"/>
    </row>
    <row r="100" spans="1:24" s="162" customFormat="1" ht="69.95" customHeight="1" x14ac:dyDescent="0.25">
      <c r="A100" s="34">
        <v>93</v>
      </c>
      <c r="B100" s="34" t="s">
        <v>1506</v>
      </c>
      <c r="C100" s="34" t="s">
        <v>1507</v>
      </c>
      <c r="D100" s="34" t="s">
        <v>1508</v>
      </c>
      <c r="E100" s="34" t="s">
        <v>1509</v>
      </c>
      <c r="F100" s="34" t="s">
        <v>1311</v>
      </c>
      <c r="G100" s="34" t="s">
        <v>1312</v>
      </c>
      <c r="H100" s="34" t="s">
        <v>1142</v>
      </c>
      <c r="I100" s="34">
        <v>80111616</v>
      </c>
      <c r="J100" s="34" t="s">
        <v>1565</v>
      </c>
      <c r="K100" s="48">
        <v>42021</v>
      </c>
      <c r="L100" s="174">
        <v>0.5</v>
      </c>
      <c r="M100" s="34" t="s">
        <v>67</v>
      </c>
      <c r="N100" s="34" t="s">
        <v>1402</v>
      </c>
      <c r="O100" s="175">
        <v>1009400</v>
      </c>
      <c r="P100" s="175">
        <f t="shared" si="1"/>
        <v>1009400</v>
      </c>
      <c r="Q100" s="34" t="s">
        <v>31</v>
      </c>
      <c r="R100" s="34" t="s">
        <v>31</v>
      </c>
      <c r="S100" s="34" t="s">
        <v>1314</v>
      </c>
      <c r="T100" s="175">
        <f>+P100</f>
        <v>1009400</v>
      </c>
      <c r="U100" s="34" t="s">
        <v>411</v>
      </c>
      <c r="V100" s="34" t="s">
        <v>1544</v>
      </c>
      <c r="W100" s="199"/>
      <c r="X100" s="199"/>
    </row>
    <row r="101" spans="1:24" s="162" customFormat="1" ht="69.95" customHeight="1" x14ac:dyDescent="0.25">
      <c r="A101" s="34">
        <v>94</v>
      </c>
      <c r="B101" s="34" t="s">
        <v>1506</v>
      </c>
      <c r="C101" s="34" t="s">
        <v>1507</v>
      </c>
      <c r="D101" s="34" t="s">
        <v>1508</v>
      </c>
      <c r="E101" s="34" t="s">
        <v>1509</v>
      </c>
      <c r="F101" s="34" t="s">
        <v>1311</v>
      </c>
      <c r="G101" s="34" t="s">
        <v>1312</v>
      </c>
      <c r="H101" s="34" t="s">
        <v>1142</v>
      </c>
      <c r="I101" s="34">
        <v>80111616</v>
      </c>
      <c r="J101" s="34" t="s">
        <v>186</v>
      </c>
      <c r="K101" s="48">
        <v>42005</v>
      </c>
      <c r="L101" s="174">
        <v>0</v>
      </c>
      <c r="M101" s="34" t="s">
        <v>67</v>
      </c>
      <c r="N101" s="34" t="s">
        <v>1402</v>
      </c>
      <c r="O101" s="175">
        <v>6276820</v>
      </c>
      <c r="P101" s="175">
        <f t="shared" si="1"/>
        <v>6276820</v>
      </c>
      <c r="Q101" s="34" t="s">
        <v>31</v>
      </c>
      <c r="R101" s="34" t="s">
        <v>31</v>
      </c>
      <c r="S101" s="34" t="s">
        <v>1314</v>
      </c>
      <c r="T101" s="175">
        <f>+P101</f>
        <v>6276820</v>
      </c>
      <c r="U101" s="34" t="s">
        <v>2778</v>
      </c>
      <c r="V101" s="34"/>
      <c r="W101" s="199"/>
      <c r="X101" s="199"/>
    </row>
    <row r="102" spans="1:24" s="162" customFormat="1" ht="69.95" customHeight="1" x14ac:dyDescent="0.25">
      <c r="A102" s="34">
        <v>95</v>
      </c>
      <c r="B102" s="34" t="s">
        <v>1506</v>
      </c>
      <c r="C102" s="34" t="s">
        <v>1507</v>
      </c>
      <c r="D102" s="34" t="s">
        <v>1508</v>
      </c>
      <c r="E102" s="34" t="s">
        <v>1509</v>
      </c>
      <c r="F102" s="34" t="s">
        <v>1311</v>
      </c>
      <c r="G102" s="34" t="s">
        <v>1312</v>
      </c>
      <c r="H102" s="34" t="s">
        <v>1142</v>
      </c>
      <c r="I102" s="34">
        <v>80111616</v>
      </c>
      <c r="J102" s="34" t="s">
        <v>1561</v>
      </c>
      <c r="K102" s="48">
        <v>42021</v>
      </c>
      <c r="L102" s="174">
        <v>11</v>
      </c>
      <c r="M102" s="34" t="s">
        <v>67</v>
      </c>
      <c r="N102" s="34" t="s">
        <v>1402</v>
      </c>
      <c r="O102" s="10">
        <v>25945700</v>
      </c>
      <c r="P102" s="175">
        <f t="shared" si="1"/>
        <v>25945700</v>
      </c>
      <c r="Q102" s="34" t="s">
        <v>31</v>
      </c>
      <c r="R102" s="34" t="s">
        <v>31</v>
      </c>
      <c r="S102" s="34" t="s">
        <v>1314</v>
      </c>
      <c r="T102" s="175">
        <v>2358700</v>
      </c>
      <c r="U102" s="34" t="s">
        <v>411</v>
      </c>
      <c r="V102" s="34" t="s">
        <v>1566</v>
      </c>
      <c r="W102" s="199"/>
      <c r="X102" s="199"/>
    </row>
    <row r="103" spans="1:24" s="162" customFormat="1" ht="69.95" customHeight="1" x14ac:dyDescent="0.25">
      <c r="A103" s="34">
        <v>96</v>
      </c>
      <c r="B103" s="34" t="s">
        <v>1396</v>
      </c>
      <c r="C103" s="34" t="s">
        <v>1397</v>
      </c>
      <c r="D103" s="34" t="s">
        <v>1398</v>
      </c>
      <c r="E103" s="34" t="s">
        <v>1399</v>
      </c>
      <c r="F103" s="34" t="s">
        <v>1311</v>
      </c>
      <c r="G103" s="34" t="s">
        <v>1312</v>
      </c>
      <c r="H103" s="34" t="s">
        <v>1142</v>
      </c>
      <c r="I103" s="34">
        <v>80111501</v>
      </c>
      <c r="J103" s="34" t="s">
        <v>1567</v>
      </c>
      <c r="K103" s="48">
        <v>42021</v>
      </c>
      <c r="L103" s="174">
        <v>2</v>
      </c>
      <c r="M103" s="34" t="s">
        <v>67</v>
      </c>
      <c r="N103" s="34" t="s">
        <v>1402</v>
      </c>
      <c r="O103" s="175">
        <v>6159400</v>
      </c>
      <c r="P103" s="175">
        <f t="shared" si="1"/>
        <v>6159400</v>
      </c>
      <c r="Q103" s="34" t="s">
        <v>31</v>
      </c>
      <c r="R103" s="34" t="s">
        <v>31</v>
      </c>
      <c r="S103" s="34" t="s">
        <v>1314</v>
      </c>
      <c r="T103" s="175">
        <v>3079700</v>
      </c>
      <c r="U103" s="34" t="s">
        <v>411</v>
      </c>
      <c r="V103" s="34" t="s">
        <v>1441</v>
      </c>
      <c r="W103" s="199"/>
      <c r="X103" s="199"/>
    </row>
    <row r="104" spans="1:24" s="162" customFormat="1" ht="69.95" customHeight="1" x14ac:dyDescent="0.25">
      <c r="A104" s="34">
        <v>97</v>
      </c>
      <c r="B104" s="34" t="s">
        <v>1506</v>
      </c>
      <c r="C104" s="34" t="s">
        <v>1507</v>
      </c>
      <c r="D104" s="34" t="s">
        <v>1508</v>
      </c>
      <c r="E104" s="34" t="s">
        <v>1509</v>
      </c>
      <c r="F104" s="34" t="s">
        <v>1321</v>
      </c>
      <c r="G104" s="34" t="s">
        <v>1322</v>
      </c>
      <c r="H104" s="34" t="s">
        <v>1323</v>
      </c>
      <c r="I104" s="34">
        <v>43212110</v>
      </c>
      <c r="J104" s="34" t="s">
        <v>1344</v>
      </c>
      <c r="K104" s="48">
        <v>42021</v>
      </c>
      <c r="L104" s="174">
        <v>1</v>
      </c>
      <c r="M104" s="34" t="s">
        <v>521</v>
      </c>
      <c r="N104" s="34" t="s">
        <v>1402</v>
      </c>
      <c r="O104" s="175">
        <v>30000000</v>
      </c>
      <c r="P104" s="175">
        <f t="shared" si="1"/>
        <v>30000000</v>
      </c>
      <c r="Q104" s="34" t="s">
        <v>31</v>
      </c>
      <c r="R104" s="34" t="s">
        <v>31</v>
      </c>
      <c r="S104" s="34" t="s">
        <v>1314</v>
      </c>
      <c r="T104" s="175">
        <v>30000000</v>
      </c>
      <c r="U104" s="34" t="s">
        <v>411</v>
      </c>
      <c r="V104" s="34" t="s">
        <v>1345</v>
      </c>
      <c r="W104" s="199"/>
      <c r="X104" s="199"/>
    </row>
    <row r="105" spans="1:24" s="162" customFormat="1" ht="69.95" customHeight="1" x14ac:dyDescent="0.25">
      <c r="A105" s="34">
        <v>98</v>
      </c>
      <c r="B105" s="34" t="s">
        <v>1396</v>
      </c>
      <c r="C105" s="34" t="s">
        <v>1397</v>
      </c>
      <c r="D105" s="34" t="s">
        <v>1398</v>
      </c>
      <c r="E105" s="34" t="s">
        <v>1399</v>
      </c>
      <c r="F105" s="34" t="s">
        <v>1311</v>
      </c>
      <c r="G105" s="34" t="s">
        <v>1312</v>
      </c>
      <c r="H105" s="34" t="s">
        <v>1142</v>
      </c>
      <c r="I105" s="34">
        <v>80111501</v>
      </c>
      <c r="J105" s="34" t="s">
        <v>1568</v>
      </c>
      <c r="K105" s="48">
        <v>42021</v>
      </c>
      <c r="L105" s="174">
        <v>2.5</v>
      </c>
      <c r="M105" s="34" t="s">
        <v>67</v>
      </c>
      <c r="N105" s="34" t="s">
        <v>1402</v>
      </c>
      <c r="O105" s="175">
        <v>4274500</v>
      </c>
      <c r="P105" s="175">
        <f t="shared" si="1"/>
        <v>4274500</v>
      </c>
      <c r="Q105" s="34" t="s">
        <v>31</v>
      </c>
      <c r="R105" s="34" t="s">
        <v>31</v>
      </c>
      <c r="S105" s="34" t="s">
        <v>1314</v>
      </c>
      <c r="T105" s="175">
        <v>1709800</v>
      </c>
      <c r="U105" s="34" t="s">
        <v>411</v>
      </c>
      <c r="V105" s="34" t="s">
        <v>1455</v>
      </c>
      <c r="W105" s="199"/>
      <c r="X105" s="199"/>
    </row>
    <row r="106" spans="1:24" s="162" customFormat="1" ht="69.95" customHeight="1" x14ac:dyDescent="0.25">
      <c r="A106" s="34">
        <v>99</v>
      </c>
      <c r="B106" s="34" t="s">
        <v>1506</v>
      </c>
      <c r="C106" s="34" t="s">
        <v>1507</v>
      </c>
      <c r="D106" s="34" t="s">
        <v>1508</v>
      </c>
      <c r="E106" s="34" t="s">
        <v>1509</v>
      </c>
      <c r="F106" s="34" t="s">
        <v>1321</v>
      </c>
      <c r="G106" s="34" t="s">
        <v>1322</v>
      </c>
      <c r="H106" s="34" t="s">
        <v>1323</v>
      </c>
      <c r="I106" s="34">
        <v>72141117</v>
      </c>
      <c r="J106" s="34" t="s">
        <v>416</v>
      </c>
      <c r="K106" s="48">
        <v>42021</v>
      </c>
      <c r="L106" s="174">
        <v>1</v>
      </c>
      <c r="M106" s="34" t="s">
        <v>67</v>
      </c>
      <c r="N106" s="34" t="s">
        <v>1402</v>
      </c>
      <c r="O106" s="175">
        <v>14593788</v>
      </c>
      <c r="P106" s="175">
        <f t="shared" si="1"/>
        <v>14593788</v>
      </c>
      <c r="Q106" s="34" t="s">
        <v>31</v>
      </c>
      <c r="R106" s="34" t="s">
        <v>31</v>
      </c>
      <c r="S106" s="34" t="s">
        <v>1314</v>
      </c>
      <c r="T106" s="175">
        <v>15000000</v>
      </c>
      <c r="U106" s="34" t="s">
        <v>411</v>
      </c>
      <c r="V106" s="34" t="s">
        <v>1569</v>
      </c>
      <c r="W106" s="199"/>
      <c r="X106" s="199"/>
    </row>
    <row r="107" spans="1:24" s="162" customFormat="1" ht="69.95" customHeight="1" x14ac:dyDescent="0.25">
      <c r="A107" s="34">
        <v>100</v>
      </c>
      <c r="B107" s="34" t="s">
        <v>1506</v>
      </c>
      <c r="C107" s="34" t="s">
        <v>1507</v>
      </c>
      <c r="D107" s="34" t="s">
        <v>1508</v>
      </c>
      <c r="E107" s="34" t="s">
        <v>1509</v>
      </c>
      <c r="F107" s="34" t="s">
        <v>1311</v>
      </c>
      <c r="G107" s="34" t="s">
        <v>1312</v>
      </c>
      <c r="H107" s="34" t="s">
        <v>1142</v>
      </c>
      <c r="I107" s="34">
        <v>80111616</v>
      </c>
      <c r="J107" s="34" t="s">
        <v>1570</v>
      </c>
      <c r="K107" s="48">
        <v>42021</v>
      </c>
      <c r="L107" s="174">
        <v>2.5</v>
      </c>
      <c r="M107" s="34" t="s">
        <v>67</v>
      </c>
      <c r="N107" s="34" t="s">
        <v>1402</v>
      </c>
      <c r="O107" s="175">
        <v>3965500</v>
      </c>
      <c r="P107" s="175">
        <f t="shared" si="1"/>
        <v>3965500</v>
      </c>
      <c r="Q107" s="34" t="s">
        <v>31</v>
      </c>
      <c r="R107" s="34" t="s">
        <v>31</v>
      </c>
      <c r="S107" s="34" t="s">
        <v>1314</v>
      </c>
      <c r="T107" s="175">
        <v>1586200</v>
      </c>
      <c r="U107" s="34" t="s">
        <v>411</v>
      </c>
      <c r="V107" s="34" t="s">
        <v>1513</v>
      </c>
      <c r="W107" s="199"/>
      <c r="X107" s="199"/>
    </row>
    <row r="108" spans="1:24" s="162" customFormat="1" ht="69.95" customHeight="1" x14ac:dyDescent="0.25">
      <c r="A108" s="34">
        <v>101</v>
      </c>
      <c r="B108" s="34" t="s">
        <v>1506</v>
      </c>
      <c r="C108" s="34" t="s">
        <v>1507</v>
      </c>
      <c r="D108" s="34" t="s">
        <v>1508</v>
      </c>
      <c r="E108" s="34" t="s">
        <v>1509</v>
      </c>
      <c r="F108" s="34" t="s">
        <v>1311</v>
      </c>
      <c r="G108" s="34" t="s">
        <v>1312</v>
      </c>
      <c r="H108" s="34" t="s">
        <v>1142</v>
      </c>
      <c r="I108" s="34">
        <v>80111616</v>
      </c>
      <c r="J108" s="34" t="s">
        <v>1523</v>
      </c>
      <c r="K108" s="48">
        <v>42021</v>
      </c>
      <c r="L108" s="174">
        <v>11</v>
      </c>
      <c r="M108" s="34" t="s">
        <v>67</v>
      </c>
      <c r="N108" s="34" t="s">
        <v>1402</v>
      </c>
      <c r="O108" s="175">
        <v>17448200</v>
      </c>
      <c r="P108" s="175">
        <f t="shared" si="1"/>
        <v>17448200</v>
      </c>
      <c r="Q108" s="34" t="s">
        <v>31</v>
      </c>
      <c r="R108" s="34" t="s">
        <v>31</v>
      </c>
      <c r="S108" s="34" t="s">
        <v>1314</v>
      </c>
      <c r="T108" s="175">
        <v>1586200</v>
      </c>
      <c r="U108" s="34" t="s">
        <v>411</v>
      </c>
      <c r="V108" s="34" t="s">
        <v>1571</v>
      </c>
      <c r="W108" s="199"/>
      <c r="X108" s="199"/>
    </row>
    <row r="109" spans="1:24" s="162" customFormat="1" ht="69.95" customHeight="1" x14ac:dyDescent="0.25">
      <c r="A109" s="34">
        <v>130</v>
      </c>
      <c r="B109" s="34" t="s">
        <v>1506</v>
      </c>
      <c r="C109" s="34" t="s">
        <v>1507</v>
      </c>
      <c r="D109" s="34" t="s">
        <v>1508</v>
      </c>
      <c r="E109" s="34" t="s">
        <v>1509</v>
      </c>
      <c r="F109" s="34" t="s">
        <v>1311</v>
      </c>
      <c r="G109" s="34" t="s">
        <v>1312</v>
      </c>
      <c r="H109" s="34" t="s">
        <v>1142</v>
      </c>
      <c r="I109" s="34">
        <v>80111616</v>
      </c>
      <c r="J109" s="34" t="s">
        <v>1572</v>
      </c>
      <c r="K109" s="48">
        <v>42021</v>
      </c>
      <c r="L109" s="174">
        <v>1</v>
      </c>
      <c r="M109" s="34" t="s">
        <v>67</v>
      </c>
      <c r="N109" s="34" t="s">
        <v>1402</v>
      </c>
      <c r="O109" s="175">
        <v>1586200</v>
      </c>
      <c r="P109" s="175">
        <f t="shared" si="1"/>
        <v>1586200</v>
      </c>
      <c r="Q109" s="34" t="s">
        <v>31</v>
      </c>
      <c r="R109" s="34" t="s">
        <v>31</v>
      </c>
      <c r="S109" s="34" t="s">
        <v>1314</v>
      </c>
      <c r="T109" s="175">
        <v>1586200</v>
      </c>
      <c r="U109" s="34" t="s">
        <v>411</v>
      </c>
      <c r="V109" s="34" t="s">
        <v>1571</v>
      </c>
      <c r="W109" s="199"/>
      <c r="X109" s="199"/>
    </row>
    <row r="110" spans="1:24" s="162" customFormat="1" ht="69.95" customHeight="1" x14ac:dyDescent="0.25">
      <c r="A110" s="34">
        <v>102</v>
      </c>
      <c r="B110" s="34" t="s">
        <v>1396</v>
      </c>
      <c r="C110" s="34" t="s">
        <v>1397</v>
      </c>
      <c r="D110" s="34" t="s">
        <v>1472</v>
      </c>
      <c r="E110" s="34" t="s">
        <v>1473</v>
      </c>
      <c r="F110" s="34" t="s">
        <v>1321</v>
      </c>
      <c r="G110" s="34" t="s">
        <v>1322</v>
      </c>
      <c r="H110" s="34" t="s">
        <v>1323</v>
      </c>
      <c r="I110" s="34">
        <v>80111616</v>
      </c>
      <c r="J110" s="34" t="s">
        <v>1573</v>
      </c>
      <c r="K110" s="48">
        <v>42287</v>
      </c>
      <c r="L110" s="174">
        <v>3.5</v>
      </c>
      <c r="M110" s="34" t="s">
        <v>31</v>
      </c>
      <c r="N110" s="34" t="s">
        <v>1402</v>
      </c>
      <c r="O110" s="175">
        <v>7488215</v>
      </c>
      <c r="P110" s="175">
        <f t="shared" si="1"/>
        <v>7488215</v>
      </c>
      <c r="Q110" s="34" t="s">
        <v>31</v>
      </c>
      <c r="R110" s="34" t="s">
        <v>31</v>
      </c>
      <c r="S110" s="34" t="s">
        <v>1314</v>
      </c>
      <c r="T110" s="175">
        <f>+O110</f>
        <v>7488215</v>
      </c>
      <c r="U110" s="34" t="s">
        <v>411</v>
      </c>
      <c r="V110" s="34" t="s">
        <v>1574</v>
      </c>
      <c r="W110" s="199"/>
      <c r="X110" s="199"/>
    </row>
    <row r="111" spans="1:24" s="162" customFormat="1" ht="69.95" customHeight="1" x14ac:dyDescent="0.25">
      <c r="A111" s="34">
        <v>103</v>
      </c>
      <c r="B111" s="34" t="s">
        <v>1506</v>
      </c>
      <c r="C111" s="34" t="s">
        <v>1507</v>
      </c>
      <c r="D111" s="34" t="s">
        <v>1508</v>
      </c>
      <c r="E111" s="34" t="s">
        <v>1509</v>
      </c>
      <c r="F111" s="34" t="s">
        <v>1311</v>
      </c>
      <c r="G111" s="34" t="s">
        <v>1312</v>
      </c>
      <c r="H111" s="34" t="s">
        <v>1142</v>
      </c>
      <c r="I111" s="34">
        <v>80111616</v>
      </c>
      <c r="J111" s="34" t="s">
        <v>1575</v>
      </c>
      <c r="K111" s="48">
        <v>42021</v>
      </c>
      <c r="L111" s="34">
        <v>8</v>
      </c>
      <c r="M111" s="34" t="s">
        <v>67</v>
      </c>
      <c r="N111" s="34" t="s">
        <v>1402</v>
      </c>
      <c r="O111" s="175">
        <v>12689600</v>
      </c>
      <c r="P111" s="175">
        <f t="shared" si="1"/>
        <v>12689600</v>
      </c>
      <c r="Q111" s="34" t="s">
        <v>31</v>
      </c>
      <c r="R111" s="34" t="s">
        <v>31</v>
      </c>
      <c r="S111" s="34" t="s">
        <v>1314</v>
      </c>
      <c r="T111" s="175">
        <v>1586200</v>
      </c>
      <c r="U111" s="34" t="s">
        <v>411</v>
      </c>
      <c r="V111" s="34" t="s">
        <v>1530</v>
      </c>
      <c r="W111" s="199"/>
      <c r="X111" s="199"/>
    </row>
    <row r="112" spans="1:24" s="162" customFormat="1" ht="69.95" customHeight="1" x14ac:dyDescent="0.25">
      <c r="A112" s="34">
        <v>104</v>
      </c>
      <c r="B112" s="34" t="s">
        <v>1396</v>
      </c>
      <c r="C112" s="34" t="s">
        <v>1397</v>
      </c>
      <c r="D112" s="34" t="s">
        <v>1398</v>
      </c>
      <c r="E112" s="34" t="s">
        <v>1399</v>
      </c>
      <c r="F112" s="34" t="s">
        <v>1311</v>
      </c>
      <c r="G112" s="34" t="s">
        <v>1312</v>
      </c>
      <c r="H112" s="34" t="s">
        <v>1142</v>
      </c>
      <c r="I112" s="34">
        <v>80101505</v>
      </c>
      <c r="J112" s="34" t="s">
        <v>1576</v>
      </c>
      <c r="K112" s="48">
        <v>42021</v>
      </c>
      <c r="L112" s="174">
        <v>2</v>
      </c>
      <c r="M112" s="34" t="s">
        <v>67</v>
      </c>
      <c r="N112" s="34" t="s">
        <v>1402</v>
      </c>
      <c r="O112" s="175">
        <v>10094000</v>
      </c>
      <c r="P112" s="175">
        <f t="shared" si="1"/>
        <v>10094000</v>
      </c>
      <c r="Q112" s="34" t="s">
        <v>31</v>
      </c>
      <c r="R112" s="34" t="s">
        <v>31</v>
      </c>
      <c r="S112" s="34" t="s">
        <v>1314</v>
      </c>
      <c r="T112" s="175">
        <v>5047000</v>
      </c>
      <c r="U112" s="34" t="s">
        <v>411</v>
      </c>
      <c r="V112" s="34" t="s">
        <v>1447</v>
      </c>
      <c r="W112" s="199"/>
      <c r="X112" s="199"/>
    </row>
    <row r="113" spans="1:24" s="162" customFormat="1" ht="69.95" customHeight="1" x14ac:dyDescent="0.25">
      <c r="A113" s="34">
        <v>105</v>
      </c>
      <c r="B113" s="34" t="s">
        <v>1506</v>
      </c>
      <c r="C113" s="34" t="s">
        <v>1507</v>
      </c>
      <c r="D113" s="34" t="s">
        <v>1508</v>
      </c>
      <c r="E113" s="34" t="s">
        <v>1509</v>
      </c>
      <c r="F113" s="34" t="s">
        <v>1311</v>
      </c>
      <c r="G113" s="34" t="s">
        <v>1312</v>
      </c>
      <c r="H113" s="34" t="s">
        <v>1142</v>
      </c>
      <c r="I113" s="34">
        <v>80111616</v>
      </c>
      <c r="J113" s="34" t="s">
        <v>1577</v>
      </c>
      <c r="K113" s="48">
        <v>42021</v>
      </c>
      <c r="L113" s="174">
        <v>3</v>
      </c>
      <c r="M113" s="34" t="s">
        <v>67</v>
      </c>
      <c r="N113" s="34" t="s">
        <v>1402</v>
      </c>
      <c r="O113" s="175">
        <v>4758600</v>
      </c>
      <c r="P113" s="175">
        <f t="shared" si="1"/>
        <v>4758600</v>
      </c>
      <c r="Q113" s="34" t="s">
        <v>31</v>
      </c>
      <c r="R113" s="34" t="s">
        <v>31</v>
      </c>
      <c r="S113" s="34" t="s">
        <v>1314</v>
      </c>
      <c r="T113" s="175">
        <v>1586200</v>
      </c>
      <c r="U113" s="34" t="s">
        <v>411</v>
      </c>
      <c r="V113" s="34" t="s">
        <v>1515</v>
      </c>
      <c r="W113" s="199"/>
      <c r="X113" s="199"/>
    </row>
    <row r="114" spans="1:24" s="162" customFormat="1" ht="69.95" customHeight="1" x14ac:dyDescent="0.25">
      <c r="A114" s="34">
        <v>106</v>
      </c>
      <c r="B114" s="34" t="s">
        <v>1396</v>
      </c>
      <c r="C114" s="34" t="s">
        <v>1397</v>
      </c>
      <c r="D114" s="34" t="s">
        <v>1494</v>
      </c>
      <c r="E114" s="34" t="s">
        <v>1495</v>
      </c>
      <c r="F114" s="34" t="s">
        <v>1321</v>
      </c>
      <c r="G114" s="34" t="s">
        <v>1322</v>
      </c>
      <c r="H114" s="34" t="s">
        <v>1323</v>
      </c>
      <c r="I114" s="34">
        <v>80111616</v>
      </c>
      <c r="J114" s="34" t="s">
        <v>186</v>
      </c>
      <c r="K114" s="48">
        <v>42036</v>
      </c>
      <c r="L114" s="174">
        <v>0</v>
      </c>
      <c r="M114" s="34" t="s">
        <v>1492</v>
      </c>
      <c r="N114" s="34" t="s">
        <v>1402</v>
      </c>
      <c r="O114" s="175">
        <v>0</v>
      </c>
      <c r="P114" s="175">
        <f t="shared" si="1"/>
        <v>0</v>
      </c>
      <c r="Q114" s="34" t="s">
        <v>31</v>
      </c>
      <c r="R114" s="34" t="s">
        <v>31</v>
      </c>
      <c r="S114" s="34" t="s">
        <v>1314</v>
      </c>
      <c r="T114" s="175">
        <v>0</v>
      </c>
      <c r="U114" s="34" t="s">
        <v>2778</v>
      </c>
      <c r="V114" s="34"/>
      <c r="W114" s="199"/>
      <c r="X114" s="199"/>
    </row>
    <row r="115" spans="1:24" ht="69.95" customHeight="1" x14ac:dyDescent="0.2">
      <c r="A115" s="34">
        <v>107</v>
      </c>
      <c r="B115" s="34" t="s">
        <v>1396</v>
      </c>
      <c r="C115" s="34" t="s">
        <v>1397</v>
      </c>
      <c r="D115" s="34" t="s">
        <v>1398</v>
      </c>
      <c r="E115" s="34" t="s">
        <v>1399</v>
      </c>
      <c r="F115" s="34" t="s">
        <v>1311</v>
      </c>
      <c r="G115" s="34" t="s">
        <v>1312</v>
      </c>
      <c r="H115" s="34" t="s">
        <v>1142</v>
      </c>
      <c r="I115" s="34">
        <v>80101505</v>
      </c>
      <c r="J115" s="34" t="s">
        <v>1578</v>
      </c>
      <c r="K115" s="48">
        <v>42021</v>
      </c>
      <c r="L115" s="174">
        <v>7</v>
      </c>
      <c r="M115" s="34" t="s">
        <v>67</v>
      </c>
      <c r="N115" s="34" t="s">
        <v>1402</v>
      </c>
      <c r="O115" s="175">
        <v>57680000</v>
      </c>
      <c r="P115" s="175">
        <f t="shared" si="1"/>
        <v>57680000</v>
      </c>
      <c r="Q115" s="34" t="s">
        <v>31</v>
      </c>
      <c r="R115" s="34" t="s">
        <v>31</v>
      </c>
      <c r="S115" s="34" t="s">
        <v>1314</v>
      </c>
      <c r="T115" s="175">
        <v>8240000</v>
      </c>
      <c r="U115" s="34" t="s">
        <v>411</v>
      </c>
      <c r="V115" s="34" t="s">
        <v>1579</v>
      </c>
      <c r="W115" s="199"/>
      <c r="X115" s="199"/>
    </row>
    <row r="116" spans="1:24" ht="69.95" customHeight="1" x14ac:dyDescent="0.2">
      <c r="A116" s="34">
        <v>108</v>
      </c>
      <c r="B116" s="34" t="s">
        <v>1396</v>
      </c>
      <c r="C116" s="34" t="s">
        <v>1397</v>
      </c>
      <c r="D116" s="34" t="s">
        <v>1398</v>
      </c>
      <c r="E116" s="34" t="s">
        <v>1399</v>
      </c>
      <c r="F116" s="34" t="s">
        <v>1311</v>
      </c>
      <c r="G116" s="34" t="s">
        <v>1312</v>
      </c>
      <c r="H116" s="34" t="s">
        <v>1142</v>
      </c>
      <c r="I116" s="34">
        <v>80101505</v>
      </c>
      <c r="J116" s="34" t="s">
        <v>1580</v>
      </c>
      <c r="K116" s="48">
        <v>42021</v>
      </c>
      <c r="L116" s="174">
        <v>7</v>
      </c>
      <c r="M116" s="34" t="s">
        <v>67</v>
      </c>
      <c r="N116" s="34" t="s">
        <v>1402</v>
      </c>
      <c r="O116" s="175">
        <v>57680000</v>
      </c>
      <c r="P116" s="175">
        <f t="shared" si="1"/>
        <v>57680000</v>
      </c>
      <c r="Q116" s="34" t="s">
        <v>31</v>
      </c>
      <c r="R116" s="34" t="s">
        <v>31</v>
      </c>
      <c r="S116" s="34" t="s">
        <v>1314</v>
      </c>
      <c r="T116" s="175">
        <v>8240000</v>
      </c>
      <c r="U116" s="34" t="s">
        <v>411</v>
      </c>
      <c r="V116" s="34" t="s">
        <v>1581</v>
      </c>
      <c r="W116" s="199"/>
      <c r="X116" s="199"/>
    </row>
    <row r="117" spans="1:24" ht="69.95" customHeight="1" x14ac:dyDescent="0.2">
      <c r="A117" s="34">
        <v>109</v>
      </c>
      <c r="B117" s="34" t="s">
        <v>1396</v>
      </c>
      <c r="C117" s="34" t="s">
        <v>1397</v>
      </c>
      <c r="D117" s="34" t="s">
        <v>1398</v>
      </c>
      <c r="E117" s="34" t="s">
        <v>1399</v>
      </c>
      <c r="F117" s="34" t="s">
        <v>1311</v>
      </c>
      <c r="G117" s="34" t="s">
        <v>1312</v>
      </c>
      <c r="H117" s="34" t="s">
        <v>1142</v>
      </c>
      <c r="I117" s="34">
        <v>80101505</v>
      </c>
      <c r="J117" s="34" t="s">
        <v>1582</v>
      </c>
      <c r="K117" s="48">
        <v>42021</v>
      </c>
      <c r="L117" s="174">
        <v>6.5</v>
      </c>
      <c r="M117" s="34" t="s">
        <v>67</v>
      </c>
      <c r="N117" s="34" t="s">
        <v>1402</v>
      </c>
      <c r="O117" s="175">
        <v>48873500</v>
      </c>
      <c r="P117" s="175">
        <f t="shared" si="1"/>
        <v>48873500</v>
      </c>
      <c r="Q117" s="34" t="s">
        <v>31</v>
      </c>
      <c r="R117" s="34" t="s">
        <v>31</v>
      </c>
      <c r="S117" s="34" t="s">
        <v>1314</v>
      </c>
      <c r="T117" s="175">
        <v>7519000</v>
      </c>
      <c r="U117" s="34" t="s">
        <v>411</v>
      </c>
      <c r="V117" s="34" t="s">
        <v>1583</v>
      </c>
      <c r="W117" s="199"/>
      <c r="X117" s="199"/>
    </row>
    <row r="118" spans="1:24" ht="69.95" customHeight="1" x14ac:dyDescent="0.2">
      <c r="A118" s="34">
        <v>110</v>
      </c>
      <c r="B118" s="34" t="s">
        <v>1396</v>
      </c>
      <c r="C118" s="34" t="s">
        <v>1397</v>
      </c>
      <c r="D118" s="34" t="s">
        <v>1398</v>
      </c>
      <c r="E118" s="34" t="s">
        <v>1399</v>
      </c>
      <c r="F118" s="34" t="s">
        <v>1311</v>
      </c>
      <c r="G118" s="34" t="s">
        <v>1312</v>
      </c>
      <c r="H118" s="34" t="s">
        <v>1142</v>
      </c>
      <c r="I118" s="34">
        <v>80101505</v>
      </c>
      <c r="J118" s="34" t="s">
        <v>1584</v>
      </c>
      <c r="K118" s="48">
        <v>42156</v>
      </c>
      <c r="L118" s="34">
        <v>7</v>
      </c>
      <c r="M118" s="34" t="s">
        <v>67</v>
      </c>
      <c r="N118" s="34" t="s">
        <v>1402</v>
      </c>
      <c r="O118" s="175">
        <v>15213100</v>
      </c>
      <c r="P118" s="175">
        <f t="shared" si="1"/>
        <v>15213100</v>
      </c>
      <c r="Q118" s="34" t="s">
        <v>31</v>
      </c>
      <c r="R118" s="34" t="s">
        <v>31</v>
      </c>
      <c r="S118" s="34" t="s">
        <v>1314</v>
      </c>
      <c r="T118" s="175">
        <v>2173300</v>
      </c>
      <c r="U118" s="34" t="s">
        <v>411</v>
      </c>
      <c r="V118" s="34" t="s">
        <v>1413</v>
      </c>
      <c r="W118" s="199"/>
      <c r="X118" s="199"/>
    </row>
    <row r="119" spans="1:24" ht="69.95" customHeight="1" x14ac:dyDescent="0.2">
      <c r="A119" s="34">
        <v>111</v>
      </c>
      <c r="B119" s="34" t="s">
        <v>1396</v>
      </c>
      <c r="C119" s="34" t="s">
        <v>1397</v>
      </c>
      <c r="D119" s="34" t="s">
        <v>1398</v>
      </c>
      <c r="E119" s="34" t="s">
        <v>1399</v>
      </c>
      <c r="F119" s="34" t="s">
        <v>1311</v>
      </c>
      <c r="G119" s="34" t="s">
        <v>1312</v>
      </c>
      <c r="H119" s="34" t="s">
        <v>1142</v>
      </c>
      <c r="I119" s="34">
        <v>80101505</v>
      </c>
      <c r="J119" s="34" t="s">
        <v>1585</v>
      </c>
      <c r="K119" s="48">
        <v>42021</v>
      </c>
      <c r="L119" s="174">
        <v>2</v>
      </c>
      <c r="M119" s="34" t="s">
        <v>67</v>
      </c>
      <c r="N119" s="34" t="s">
        <v>1402</v>
      </c>
      <c r="O119" s="175">
        <v>12978000</v>
      </c>
      <c r="P119" s="175">
        <f t="shared" si="1"/>
        <v>12978000</v>
      </c>
      <c r="Q119" s="34" t="s">
        <v>31</v>
      </c>
      <c r="R119" s="34" t="s">
        <v>31</v>
      </c>
      <c r="S119" s="34" t="s">
        <v>1314</v>
      </c>
      <c r="T119" s="175">
        <v>6489000</v>
      </c>
      <c r="U119" s="34" t="s">
        <v>411</v>
      </c>
      <c r="V119" s="34" t="s">
        <v>1407</v>
      </c>
      <c r="W119" s="199"/>
      <c r="X119" s="199"/>
    </row>
    <row r="120" spans="1:24" ht="69.95" customHeight="1" x14ac:dyDescent="0.2">
      <c r="A120" s="34">
        <v>112</v>
      </c>
      <c r="B120" s="34" t="s">
        <v>1396</v>
      </c>
      <c r="C120" s="34" t="s">
        <v>1397</v>
      </c>
      <c r="D120" s="34" t="s">
        <v>1398</v>
      </c>
      <c r="E120" s="34" t="s">
        <v>1399</v>
      </c>
      <c r="F120" s="34" t="s">
        <v>1311</v>
      </c>
      <c r="G120" s="34" t="s">
        <v>1312</v>
      </c>
      <c r="H120" s="34" t="s">
        <v>1142</v>
      </c>
      <c r="I120" s="34">
        <v>80101505</v>
      </c>
      <c r="J120" s="34" t="s">
        <v>186</v>
      </c>
      <c r="K120" s="48">
        <v>42021</v>
      </c>
      <c r="L120" s="174">
        <v>0</v>
      </c>
      <c r="M120" s="34" t="s">
        <v>67</v>
      </c>
      <c r="N120" s="34" t="s">
        <v>1402</v>
      </c>
      <c r="O120" s="175">
        <v>0</v>
      </c>
      <c r="P120" s="175">
        <f t="shared" si="1"/>
        <v>0</v>
      </c>
      <c r="Q120" s="34" t="s">
        <v>31</v>
      </c>
      <c r="R120" s="34" t="s">
        <v>31</v>
      </c>
      <c r="S120" s="34" t="s">
        <v>1314</v>
      </c>
      <c r="T120" s="175">
        <f>+P120</f>
        <v>0</v>
      </c>
      <c r="U120" s="34" t="s">
        <v>2778</v>
      </c>
      <c r="V120" s="34"/>
      <c r="W120" s="199"/>
      <c r="X120" s="199"/>
    </row>
    <row r="121" spans="1:24" ht="69.95" customHeight="1" x14ac:dyDescent="0.2">
      <c r="A121" s="34">
        <v>113</v>
      </c>
      <c r="B121" s="34" t="s">
        <v>1506</v>
      </c>
      <c r="C121" s="34" t="s">
        <v>1507</v>
      </c>
      <c r="D121" s="34" t="s">
        <v>1508</v>
      </c>
      <c r="E121" s="34" t="s">
        <v>1509</v>
      </c>
      <c r="F121" s="34" t="s">
        <v>1311</v>
      </c>
      <c r="G121" s="34" t="s">
        <v>1312</v>
      </c>
      <c r="H121" s="34" t="s">
        <v>1142</v>
      </c>
      <c r="I121" s="34">
        <v>80111616</v>
      </c>
      <c r="J121" s="34" t="s">
        <v>1586</v>
      </c>
      <c r="K121" s="48">
        <v>42021</v>
      </c>
      <c r="L121" s="174">
        <v>2</v>
      </c>
      <c r="M121" s="34" t="s">
        <v>67</v>
      </c>
      <c r="N121" s="34" t="s">
        <v>1402</v>
      </c>
      <c r="O121" s="175">
        <v>4717400</v>
      </c>
      <c r="P121" s="175">
        <f t="shared" si="1"/>
        <v>4717400</v>
      </c>
      <c r="Q121" s="34" t="s">
        <v>31</v>
      </c>
      <c r="R121" s="34" t="s">
        <v>31</v>
      </c>
      <c r="S121" s="34" t="s">
        <v>1314</v>
      </c>
      <c r="T121" s="175">
        <v>2358700</v>
      </c>
      <c r="U121" s="34" t="s">
        <v>411</v>
      </c>
      <c r="V121" s="34" t="s">
        <v>1563</v>
      </c>
      <c r="W121" s="199"/>
      <c r="X121" s="199"/>
    </row>
    <row r="122" spans="1:24" s="162" customFormat="1" ht="69.95" customHeight="1" x14ac:dyDescent="0.25">
      <c r="A122" s="34">
        <v>114</v>
      </c>
      <c r="B122" s="34" t="s">
        <v>1396</v>
      </c>
      <c r="C122" s="34" t="s">
        <v>1397</v>
      </c>
      <c r="D122" s="34" t="s">
        <v>1494</v>
      </c>
      <c r="E122" s="34" t="s">
        <v>1495</v>
      </c>
      <c r="F122" s="34" t="s">
        <v>1321</v>
      </c>
      <c r="G122" s="34" t="s">
        <v>1502</v>
      </c>
      <c r="H122" s="34" t="s">
        <v>1502</v>
      </c>
      <c r="I122" s="34">
        <v>80111616</v>
      </c>
      <c r="J122" s="34" t="s">
        <v>1503</v>
      </c>
      <c r="K122" s="48">
        <v>42021</v>
      </c>
      <c r="L122" s="174">
        <v>1</v>
      </c>
      <c r="M122" s="34" t="s">
        <v>1504</v>
      </c>
      <c r="N122" s="34" t="s">
        <v>1402</v>
      </c>
      <c r="O122" s="175">
        <v>220410138</v>
      </c>
      <c r="P122" s="175">
        <f t="shared" si="1"/>
        <v>220410138</v>
      </c>
      <c r="Q122" s="34" t="s">
        <v>31</v>
      </c>
      <c r="R122" s="34" t="s">
        <v>31</v>
      </c>
      <c r="S122" s="34" t="s">
        <v>1314</v>
      </c>
      <c r="T122" s="175">
        <f>+O122</f>
        <v>220410138</v>
      </c>
      <c r="U122" s="34" t="s">
        <v>411</v>
      </c>
      <c r="V122" s="34" t="s">
        <v>1587</v>
      </c>
      <c r="W122" s="199"/>
      <c r="X122" s="199"/>
    </row>
    <row r="123" spans="1:24" s="162" customFormat="1" ht="69.95" customHeight="1" x14ac:dyDescent="0.25">
      <c r="A123" s="34">
        <v>115</v>
      </c>
      <c r="B123" s="34" t="s">
        <v>1506</v>
      </c>
      <c r="C123" s="34" t="s">
        <v>1507</v>
      </c>
      <c r="D123" s="34" t="s">
        <v>1508</v>
      </c>
      <c r="E123" s="34" t="s">
        <v>1509</v>
      </c>
      <c r="F123" s="34" t="s">
        <v>1311</v>
      </c>
      <c r="G123" s="34" t="s">
        <v>1312</v>
      </c>
      <c r="H123" s="34" t="s">
        <v>1142</v>
      </c>
      <c r="I123" s="34">
        <v>80111616</v>
      </c>
      <c r="J123" s="34" t="s">
        <v>1588</v>
      </c>
      <c r="K123" s="48">
        <v>42021</v>
      </c>
      <c r="L123" s="174">
        <v>3</v>
      </c>
      <c r="M123" s="34" t="s">
        <v>67</v>
      </c>
      <c r="N123" s="34" t="s">
        <v>1402</v>
      </c>
      <c r="O123" s="175">
        <v>4758600</v>
      </c>
      <c r="P123" s="175">
        <f t="shared" si="1"/>
        <v>4758600</v>
      </c>
      <c r="Q123" s="34" t="s">
        <v>31</v>
      </c>
      <c r="R123" s="34" t="s">
        <v>31</v>
      </c>
      <c r="S123" s="34" t="s">
        <v>1314</v>
      </c>
      <c r="T123" s="175">
        <v>1586200</v>
      </c>
      <c r="U123" s="34" t="s">
        <v>411</v>
      </c>
      <c r="V123" s="34" t="s">
        <v>1517</v>
      </c>
      <c r="W123" s="199"/>
      <c r="X123" s="199"/>
    </row>
    <row r="124" spans="1:24" s="162" customFormat="1" ht="69.95" customHeight="1" x14ac:dyDescent="0.25">
      <c r="A124" s="34">
        <v>116</v>
      </c>
      <c r="B124" s="34" t="s">
        <v>1506</v>
      </c>
      <c r="C124" s="34" t="s">
        <v>1507</v>
      </c>
      <c r="D124" s="34" t="s">
        <v>1508</v>
      </c>
      <c r="E124" s="34" t="s">
        <v>1509</v>
      </c>
      <c r="F124" s="34" t="s">
        <v>1311</v>
      </c>
      <c r="G124" s="34" t="s">
        <v>1312</v>
      </c>
      <c r="H124" s="34" t="s">
        <v>1142</v>
      </c>
      <c r="I124" s="34">
        <v>80111616</v>
      </c>
      <c r="J124" s="34" t="s">
        <v>1589</v>
      </c>
      <c r="K124" s="48">
        <v>42021</v>
      </c>
      <c r="L124" s="174">
        <v>3</v>
      </c>
      <c r="M124" s="34" t="s">
        <v>67</v>
      </c>
      <c r="N124" s="34" t="s">
        <v>1402</v>
      </c>
      <c r="O124" s="175">
        <v>4758600</v>
      </c>
      <c r="P124" s="175">
        <f t="shared" si="1"/>
        <v>4758600</v>
      </c>
      <c r="Q124" s="34" t="s">
        <v>31</v>
      </c>
      <c r="R124" s="34" t="s">
        <v>31</v>
      </c>
      <c r="S124" s="34" t="s">
        <v>1314</v>
      </c>
      <c r="T124" s="175">
        <v>1586200</v>
      </c>
      <c r="U124" s="34" t="s">
        <v>411</v>
      </c>
      <c r="V124" s="34" t="s">
        <v>1520</v>
      </c>
      <c r="W124" s="199"/>
      <c r="X124" s="199"/>
    </row>
    <row r="125" spans="1:24" s="162" customFormat="1" ht="69.95" customHeight="1" x14ac:dyDescent="0.25">
      <c r="A125" s="34">
        <v>117</v>
      </c>
      <c r="B125" s="34" t="s">
        <v>1506</v>
      </c>
      <c r="C125" s="34" t="s">
        <v>1507</v>
      </c>
      <c r="D125" s="34" t="s">
        <v>1508</v>
      </c>
      <c r="E125" s="34" t="s">
        <v>1509</v>
      </c>
      <c r="F125" s="34" t="s">
        <v>1311</v>
      </c>
      <c r="G125" s="34" t="s">
        <v>1312</v>
      </c>
      <c r="H125" s="34" t="s">
        <v>1142</v>
      </c>
      <c r="I125" s="34">
        <v>80111616</v>
      </c>
      <c r="J125" s="34" t="s">
        <v>186</v>
      </c>
      <c r="K125" s="48">
        <v>42021</v>
      </c>
      <c r="L125" s="174">
        <v>0</v>
      </c>
      <c r="M125" s="34" t="s">
        <v>67</v>
      </c>
      <c r="N125" s="34" t="s">
        <v>1402</v>
      </c>
      <c r="O125" s="175">
        <v>0</v>
      </c>
      <c r="P125" s="175">
        <f t="shared" si="1"/>
        <v>0</v>
      </c>
      <c r="Q125" s="34" t="s">
        <v>31</v>
      </c>
      <c r="R125" s="34" t="s">
        <v>31</v>
      </c>
      <c r="S125" s="34" t="s">
        <v>1314</v>
      </c>
      <c r="T125" s="175">
        <v>0</v>
      </c>
      <c r="U125" s="34" t="s">
        <v>2778</v>
      </c>
      <c r="V125" s="34"/>
      <c r="W125" s="199"/>
      <c r="X125" s="199"/>
    </row>
    <row r="126" spans="1:24" s="162" customFormat="1" ht="69.95" customHeight="1" x14ac:dyDescent="0.25">
      <c r="A126" s="34">
        <v>118</v>
      </c>
      <c r="B126" s="34" t="s">
        <v>1506</v>
      </c>
      <c r="C126" s="34" t="s">
        <v>1507</v>
      </c>
      <c r="D126" s="34" t="s">
        <v>1508</v>
      </c>
      <c r="E126" s="34" t="s">
        <v>1509</v>
      </c>
      <c r="F126" s="34" t="s">
        <v>1311</v>
      </c>
      <c r="G126" s="34" t="s">
        <v>1312</v>
      </c>
      <c r="H126" s="34" t="s">
        <v>1142</v>
      </c>
      <c r="I126" s="34">
        <v>80111616</v>
      </c>
      <c r="J126" s="34" t="s">
        <v>1590</v>
      </c>
      <c r="K126" s="48">
        <v>42021</v>
      </c>
      <c r="L126" s="174">
        <v>1.5</v>
      </c>
      <c r="M126" s="34" t="s">
        <v>67</v>
      </c>
      <c r="N126" s="34" t="s">
        <v>1402</v>
      </c>
      <c r="O126" s="175">
        <v>2379300</v>
      </c>
      <c r="P126" s="175">
        <f t="shared" si="1"/>
        <v>2379300</v>
      </c>
      <c r="Q126" s="34" t="s">
        <v>31</v>
      </c>
      <c r="R126" s="34" t="s">
        <v>31</v>
      </c>
      <c r="S126" s="34" t="s">
        <v>1314</v>
      </c>
      <c r="T126" s="175">
        <v>1586200</v>
      </c>
      <c r="U126" s="34" t="s">
        <v>411</v>
      </c>
      <c r="V126" s="169" t="s">
        <v>1519</v>
      </c>
      <c r="W126" s="199"/>
      <c r="X126" s="199"/>
    </row>
    <row r="127" spans="1:24" ht="69.95" customHeight="1" x14ac:dyDescent="0.2">
      <c r="A127" s="34">
        <v>119</v>
      </c>
      <c r="B127" s="34" t="s">
        <v>1506</v>
      </c>
      <c r="C127" s="34" t="s">
        <v>1507</v>
      </c>
      <c r="D127" s="34" t="s">
        <v>1508</v>
      </c>
      <c r="E127" s="34" t="s">
        <v>1509</v>
      </c>
      <c r="F127" s="34" t="s">
        <v>1311</v>
      </c>
      <c r="G127" s="34" t="s">
        <v>1312</v>
      </c>
      <c r="H127" s="34" t="s">
        <v>1142</v>
      </c>
      <c r="I127" s="34">
        <v>80111616</v>
      </c>
      <c r="J127" s="34" t="s">
        <v>1591</v>
      </c>
      <c r="K127" s="48">
        <v>42021</v>
      </c>
      <c r="L127" s="174">
        <v>0.5</v>
      </c>
      <c r="M127" s="34" t="s">
        <v>67</v>
      </c>
      <c r="N127" s="34" t="s">
        <v>1402</v>
      </c>
      <c r="O127" s="175">
        <v>1009400</v>
      </c>
      <c r="P127" s="175">
        <f t="shared" si="1"/>
        <v>1009400</v>
      </c>
      <c r="Q127" s="34" t="s">
        <v>31</v>
      </c>
      <c r="R127" s="34" t="s">
        <v>31</v>
      </c>
      <c r="S127" s="34" t="s">
        <v>1314</v>
      </c>
      <c r="T127" s="175">
        <v>2018800</v>
      </c>
      <c r="U127" s="34" t="s">
        <v>411</v>
      </c>
      <c r="V127" s="169" t="s">
        <v>1547</v>
      </c>
      <c r="W127" s="199"/>
      <c r="X127" s="199"/>
    </row>
    <row r="128" spans="1:24" s="162" customFormat="1" ht="69.95" customHeight="1" x14ac:dyDescent="0.25">
      <c r="A128" s="34">
        <v>120</v>
      </c>
      <c r="B128" s="34" t="s">
        <v>1506</v>
      </c>
      <c r="C128" s="34" t="s">
        <v>1507</v>
      </c>
      <c r="D128" s="34" t="s">
        <v>1508</v>
      </c>
      <c r="E128" s="34" t="s">
        <v>1509</v>
      </c>
      <c r="F128" s="34" t="s">
        <v>1311</v>
      </c>
      <c r="G128" s="34" t="s">
        <v>1312</v>
      </c>
      <c r="H128" s="34" t="s">
        <v>1142</v>
      </c>
      <c r="I128" s="34">
        <v>80111616</v>
      </c>
      <c r="J128" s="34" t="s">
        <v>1592</v>
      </c>
      <c r="K128" s="48">
        <v>42021</v>
      </c>
      <c r="L128" s="174">
        <v>0.5</v>
      </c>
      <c r="M128" s="34" t="s">
        <v>67</v>
      </c>
      <c r="N128" s="34" t="s">
        <v>1402</v>
      </c>
      <c r="O128" s="175">
        <v>1009400</v>
      </c>
      <c r="P128" s="175">
        <f t="shared" si="1"/>
        <v>1009400</v>
      </c>
      <c r="Q128" s="34" t="s">
        <v>31</v>
      </c>
      <c r="R128" s="34" t="s">
        <v>31</v>
      </c>
      <c r="S128" s="34" t="s">
        <v>1314</v>
      </c>
      <c r="T128" s="175">
        <v>2018800</v>
      </c>
      <c r="U128" s="34" t="s">
        <v>411</v>
      </c>
      <c r="V128" s="169" t="s">
        <v>1553</v>
      </c>
      <c r="W128" s="199"/>
      <c r="X128" s="199"/>
    </row>
    <row r="129" spans="1:24" s="162" customFormat="1" ht="69.95" customHeight="1" x14ac:dyDescent="0.25">
      <c r="A129" s="34">
        <v>121</v>
      </c>
      <c r="B129" s="34" t="s">
        <v>1396</v>
      </c>
      <c r="C129" s="34" t="s">
        <v>1397</v>
      </c>
      <c r="D129" s="34" t="s">
        <v>1494</v>
      </c>
      <c r="E129" s="34" t="s">
        <v>1495</v>
      </c>
      <c r="F129" s="34" t="s">
        <v>1321</v>
      </c>
      <c r="G129" s="34" t="s">
        <v>1502</v>
      </c>
      <c r="H129" s="34" t="s">
        <v>1502</v>
      </c>
      <c r="I129" s="34">
        <v>80111616</v>
      </c>
      <c r="J129" s="34" t="s">
        <v>186</v>
      </c>
      <c r="K129" s="48">
        <v>42021</v>
      </c>
      <c r="L129" s="174">
        <v>0</v>
      </c>
      <c r="M129" s="34" t="s">
        <v>67</v>
      </c>
      <c r="N129" s="34" t="s">
        <v>1402</v>
      </c>
      <c r="O129" s="175">
        <v>0</v>
      </c>
      <c r="P129" s="175">
        <f t="shared" si="1"/>
        <v>0</v>
      </c>
      <c r="Q129" s="34" t="s">
        <v>31</v>
      </c>
      <c r="R129" s="34" t="s">
        <v>31</v>
      </c>
      <c r="S129" s="34" t="s">
        <v>1314</v>
      </c>
      <c r="T129" s="175">
        <f>+O129</f>
        <v>0</v>
      </c>
      <c r="U129" s="34" t="s">
        <v>2778</v>
      </c>
      <c r="V129" s="34"/>
      <c r="W129" s="199"/>
      <c r="X129" s="199"/>
    </row>
    <row r="130" spans="1:24" s="162" customFormat="1" ht="69.95" customHeight="1" x14ac:dyDescent="0.25">
      <c r="A130" s="34">
        <v>122</v>
      </c>
      <c r="B130" s="34" t="s">
        <v>1396</v>
      </c>
      <c r="C130" s="34" t="s">
        <v>1397</v>
      </c>
      <c r="D130" s="34" t="s">
        <v>1398</v>
      </c>
      <c r="E130" s="34" t="s">
        <v>1456</v>
      </c>
      <c r="F130" s="34" t="s">
        <v>1321</v>
      </c>
      <c r="G130" s="34" t="s">
        <v>1322</v>
      </c>
      <c r="H130" s="34" t="s">
        <v>1323</v>
      </c>
      <c r="I130" s="34">
        <v>94131503</v>
      </c>
      <c r="J130" s="34" t="s">
        <v>1593</v>
      </c>
      <c r="K130" s="48">
        <v>42186</v>
      </c>
      <c r="L130" s="34">
        <v>0</v>
      </c>
      <c r="M130" s="34" t="s">
        <v>1594</v>
      </c>
      <c r="N130" s="34" t="s">
        <v>1402</v>
      </c>
      <c r="O130" s="175">
        <v>261000000</v>
      </c>
      <c r="P130" s="175">
        <f t="shared" si="1"/>
        <v>261000000</v>
      </c>
      <c r="Q130" s="34" t="s">
        <v>31</v>
      </c>
      <c r="R130" s="34" t="s">
        <v>31</v>
      </c>
      <c r="S130" s="34" t="s">
        <v>1314</v>
      </c>
      <c r="T130" s="175">
        <f>+P130</f>
        <v>261000000</v>
      </c>
      <c r="U130" s="34" t="s">
        <v>411</v>
      </c>
      <c r="V130" s="34" t="s">
        <v>1595</v>
      </c>
      <c r="W130" s="199"/>
      <c r="X130" s="199"/>
    </row>
    <row r="131" spans="1:24" ht="69.95" customHeight="1" x14ac:dyDescent="0.2">
      <c r="A131" s="34">
        <v>123</v>
      </c>
      <c r="B131" s="34" t="s">
        <v>1396</v>
      </c>
      <c r="C131" s="34" t="s">
        <v>1397</v>
      </c>
      <c r="D131" s="34" t="s">
        <v>1398</v>
      </c>
      <c r="E131" s="34" t="s">
        <v>1456</v>
      </c>
      <c r="F131" s="34" t="s">
        <v>1321</v>
      </c>
      <c r="G131" s="34" t="s">
        <v>1322</v>
      </c>
      <c r="H131" s="34" t="s">
        <v>1323</v>
      </c>
      <c r="I131" s="34">
        <v>94131503</v>
      </c>
      <c r="J131" s="34" t="s">
        <v>1596</v>
      </c>
      <c r="K131" s="48">
        <v>42186</v>
      </c>
      <c r="L131" s="34">
        <v>0</v>
      </c>
      <c r="M131" s="34" t="s">
        <v>415</v>
      </c>
      <c r="N131" s="34" t="s">
        <v>1402</v>
      </c>
      <c r="O131" s="175">
        <v>12096500</v>
      </c>
      <c r="P131" s="175">
        <f t="shared" ref="P131:P150" si="2">+O131</f>
        <v>12096500</v>
      </c>
      <c r="Q131" s="34" t="s">
        <v>31</v>
      </c>
      <c r="R131" s="34" t="s">
        <v>31</v>
      </c>
      <c r="S131" s="34" t="s">
        <v>1314</v>
      </c>
      <c r="T131" s="175">
        <v>12096500</v>
      </c>
      <c r="U131" s="34" t="s">
        <v>411</v>
      </c>
      <c r="V131" s="34" t="s">
        <v>1597</v>
      </c>
      <c r="W131" s="199"/>
      <c r="X131" s="199"/>
    </row>
    <row r="132" spans="1:24" ht="69.95" customHeight="1" x14ac:dyDescent="0.2">
      <c r="A132" s="34">
        <v>124</v>
      </c>
      <c r="B132" s="34" t="s">
        <v>1396</v>
      </c>
      <c r="C132" s="34" t="s">
        <v>1397</v>
      </c>
      <c r="D132" s="34" t="s">
        <v>1398</v>
      </c>
      <c r="E132" s="34" t="s">
        <v>1456</v>
      </c>
      <c r="F132" s="34" t="s">
        <v>1321</v>
      </c>
      <c r="G132" s="34" t="s">
        <v>1322</v>
      </c>
      <c r="H132" s="34" t="s">
        <v>1323</v>
      </c>
      <c r="I132" s="34">
        <v>94131503</v>
      </c>
      <c r="J132" s="34" t="s">
        <v>1598</v>
      </c>
      <c r="K132" s="48">
        <v>42186</v>
      </c>
      <c r="L132" s="34">
        <v>0</v>
      </c>
      <c r="M132" s="34" t="s">
        <v>67</v>
      </c>
      <c r="N132" s="34" t="s">
        <v>1402</v>
      </c>
      <c r="O132" s="175">
        <v>56221200</v>
      </c>
      <c r="P132" s="175">
        <f t="shared" si="2"/>
        <v>56221200</v>
      </c>
      <c r="Q132" s="34" t="s">
        <v>31</v>
      </c>
      <c r="R132" s="34" t="s">
        <v>31</v>
      </c>
      <c r="S132" s="34" t="s">
        <v>1314</v>
      </c>
      <c r="T132" s="175">
        <f>+P132</f>
        <v>56221200</v>
      </c>
      <c r="U132" s="34" t="s">
        <v>411</v>
      </c>
      <c r="V132" s="34" t="s">
        <v>1599</v>
      </c>
      <c r="W132" s="199"/>
      <c r="X132" s="199"/>
    </row>
    <row r="133" spans="1:24" ht="69.95" customHeight="1" x14ac:dyDescent="0.2">
      <c r="A133" s="34">
        <v>125</v>
      </c>
      <c r="B133" s="34" t="s">
        <v>1506</v>
      </c>
      <c r="C133" s="34" t="s">
        <v>1507</v>
      </c>
      <c r="D133" s="34" t="s">
        <v>1508</v>
      </c>
      <c r="E133" s="34" t="s">
        <v>1509</v>
      </c>
      <c r="F133" s="34" t="s">
        <v>1311</v>
      </c>
      <c r="G133" s="34" t="s">
        <v>1312</v>
      </c>
      <c r="H133" s="34" t="s">
        <v>1142</v>
      </c>
      <c r="I133" s="34">
        <v>80111616</v>
      </c>
      <c r="J133" s="34" t="s">
        <v>1600</v>
      </c>
      <c r="K133" s="48">
        <v>42021</v>
      </c>
      <c r="L133" s="174">
        <v>2.5</v>
      </c>
      <c r="M133" s="34" t="s">
        <v>67</v>
      </c>
      <c r="N133" s="34" t="s">
        <v>1402</v>
      </c>
      <c r="O133" s="175">
        <v>3965500</v>
      </c>
      <c r="P133" s="175">
        <f t="shared" si="2"/>
        <v>3965500</v>
      </c>
      <c r="Q133" s="34" t="s">
        <v>31</v>
      </c>
      <c r="R133" s="34" t="s">
        <v>31</v>
      </c>
      <c r="S133" s="34" t="s">
        <v>1314</v>
      </c>
      <c r="T133" s="175">
        <v>1586200</v>
      </c>
      <c r="U133" s="34" t="s">
        <v>411</v>
      </c>
      <c r="V133" s="34" t="s">
        <v>1516</v>
      </c>
      <c r="W133" s="199"/>
      <c r="X133" s="199"/>
    </row>
    <row r="134" spans="1:24" ht="69.95" customHeight="1" x14ac:dyDescent="0.2">
      <c r="A134" s="34">
        <v>126</v>
      </c>
      <c r="B134" s="34" t="s">
        <v>1396</v>
      </c>
      <c r="C134" s="34" t="s">
        <v>1397</v>
      </c>
      <c r="D134" s="34" t="s">
        <v>1398</v>
      </c>
      <c r="E134" s="34" t="s">
        <v>1399</v>
      </c>
      <c r="F134" s="34" t="s">
        <v>1311</v>
      </c>
      <c r="G134" s="34" t="s">
        <v>1312</v>
      </c>
      <c r="H134" s="34" t="s">
        <v>1142</v>
      </c>
      <c r="I134" s="34">
        <v>80111501</v>
      </c>
      <c r="J134" s="34" t="s">
        <v>1601</v>
      </c>
      <c r="K134" s="48">
        <v>42021</v>
      </c>
      <c r="L134" s="174">
        <v>2</v>
      </c>
      <c r="M134" s="34" t="s">
        <v>67</v>
      </c>
      <c r="N134" s="34" t="s">
        <v>1402</v>
      </c>
      <c r="O134" s="175">
        <v>4717400</v>
      </c>
      <c r="P134" s="175">
        <f t="shared" si="2"/>
        <v>4717400</v>
      </c>
      <c r="Q134" s="34" t="s">
        <v>31</v>
      </c>
      <c r="R134" s="34" t="s">
        <v>31</v>
      </c>
      <c r="S134" s="34" t="s">
        <v>1314</v>
      </c>
      <c r="T134" s="175">
        <v>2358700</v>
      </c>
      <c r="U134" s="34" t="s">
        <v>411</v>
      </c>
      <c r="V134" s="34" t="s">
        <v>1445</v>
      </c>
      <c r="W134" s="199"/>
      <c r="X134" s="199"/>
    </row>
    <row r="135" spans="1:24" ht="69.95" customHeight="1" x14ac:dyDescent="0.2">
      <c r="A135" s="34">
        <v>127</v>
      </c>
      <c r="B135" s="34" t="s">
        <v>1396</v>
      </c>
      <c r="C135" s="34" t="s">
        <v>1397</v>
      </c>
      <c r="D135" s="34" t="s">
        <v>1398</v>
      </c>
      <c r="E135" s="34" t="s">
        <v>1399</v>
      </c>
      <c r="F135" s="34" t="s">
        <v>1311</v>
      </c>
      <c r="G135" s="34" t="s">
        <v>1312</v>
      </c>
      <c r="H135" s="34" t="s">
        <v>1142</v>
      </c>
      <c r="I135" s="34">
        <v>80111501</v>
      </c>
      <c r="J135" s="34" t="s">
        <v>1602</v>
      </c>
      <c r="K135" s="48">
        <v>42021</v>
      </c>
      <c r="L135" s="174">
        <v>2</v>
      </c>
      <c r="M135" s="34" t="s">
        <v>67</v>
      </c>
      <c r="N135" s="34" t="s">
        <v>1402</v>
      </c>
      <c r="O135" s="175">
        <v>10094000</v>
      </c>
      <c r="P135" s="175">
        <f t="shared" si="2"/>
        <v>10094000</v>
      </c>
      <c r="Q135" s="34" t="s">
        <v>31</v>
      </c>
      <c r="R135" s="34" t="s">
        <v>31</v>
      </c>
      <c r="S135" s="34" t="s">
        <v>1314</v>
      </c>
      <c r="T135" s="175">
        <v>5047000</v>
      </c>
      <c r="U135" s="34" t="s">
        <v>411</v>
      </c>
      <c r="V135" s="34" t="s">
        <v>1449</v>
      </c>
      <c r="W135" s="199"/>
      <c r="X135" s="199"/>
    </row>
    <row r="136" spans="1:24" ht="69.95" customHeight="1" x14ac:dyDescent="0.2">
      <c r="A136" s="34">
        <v>128</v>
      </c>
      <c r="B136" s="34" t="s">
        <v>1396</v>
      </c>
      <c r="C136" s="34" t="s">
        <v>1397</v>
      </c>
      <c r="D136" s="34" t="s">
        <v>1398</v>
      </c>
      <c r="E136" s="34" t="s">
        <v>1399</v>
      </c>
      <c r="F136" s="34" t="s">
        <v>1311</v>
      </c>
      <c r="G136" s="34" t="s">
        <v>1312</v>
      </c>
      <c r="H136" s="34" t="s">
        <v>1142</v>
      </c>
      <c r="I136" s="34">
        <v>80111501</v>
      </c>
      <c r="J136" s="34" t="s">
        <v>1603</v>
      </c>
      <c r="K136" s="48">
        <v>42021</v>
      </c>
      <c r="L136" s="174">
        <v>3</v>
      </c>
      <c r="M136" s="34" t="s">
        <v>67</v>
      </c>
      <c r="N136" s="34" t="s">
        <v>1402</v>
      </c>
      <c r="O136" s="175">
        <v>15141000</v>
      </c>
      <c r="P136" s="175">
        <f t="shared" si="2"/>
        <v>15141000</v>
      </c>
      <c r="Q136" s="34" t="s">
        <v>31</v>
      </c>
      <c r="R136" s="34" t="s">
        <v>31</v>
      </c>
      <c r="S136" s="34" t="s">
        <v>1314</v>
      </c>
      <c r="T136" s="175">
        <v>5047000</v>
      </c>
      <c r="U136" s="34" t="s">
        <v>411</v>
      </c>
      <c r="V136" s="34" t="s">
        <v>1453</v>
      </c>
      <c r="W136" s="199"/>
      <c r="X136" s="199"/>
    </row>
    <row r="137" spans="1:24" ht="69.95" customHeight="1" x14ac:dyDescent="0.2">
      <c r="A137" s="34">
        <v>129</v>
      </c>
      <c r="B137" s="34" t="s">
        <v>1396</v>
      </c>
      <c r="C137" s="34" t="s">
        <v>1397</v>
      </c>
      <c r="D137" s="34" t="s">
        <v>1398</v>
      </c>
      <c r="E137" s="34" t="s">
        <v>1399</v>
      </c>
      <c r="F137" s="34" t="s">
        <v>1311</v>
      </c>
      <c r="G137" s="34" t="s">
        <v>1312</v>
      </c>
      <c r="H137" s="34" t="s">
        <v>1142</v>
      </c>
      <c r="I137" s="34">
        <v>80111501</v>
      </c>
      <c r="J137" s="34" t="s">
        <v>1604</v>
      </c>
      <c r="K137" s="48" t="s">
        <v>1605</v>
      </c>
      <c r="L137" s="174">
        <v>2.5</v>
      </c>
      <c r="M137" s="34" t="s">
        <v>67</v>
      </c>
      <c r="N137" s="34" t="s">
        <v>1402</v>
      </c>
      <c r="O137" s="175">
        <v>7699250</v>
      </c>
      <c r="P137" s="175">
        <f t="shared" si="2"/>
        <v>7699250</v>
      </c>
      <c r="Q137" s="34" t="s">
        <v>31</v>
      </c>
      <c r="R137" s="34" t="s">
        <v>31</v>
      </c>
      <c r="S137" s="34" t="s">
        <v>1314</v>
      </c>
      <c r="T137" s="175">
        <v>3079700</v>
      </c>
      <c r="U137" s="34" t="s">
        <v>411</v>
      </c>
      <c r="V137" s="34" t="s">
        <v>1451</v>
      </c>
      <c r="W137" s="199"/>
      <c r="X137" s="199"/>
    </row>
    <row r="138" spans="1:24" ht="69.95" customHeight="1" x14ac:dyDescent="0.2">
      <c r="A138" s="201">
        <v>137</v>
      </c>
      <c r="B138" s="34" t="s">
        <v>1396</v>
      </c>
      <c r="C138" s="34" t="s">
        <v>1397</v>
      </c>
      <c r="D138" s="34" t="s">
        <v>1398</v>
      </c>
      <c r="E138" s="34" t="s">
        <v>1456</v>
      </c>
      <c r="F138" s="34" t="s">
        <v>1321</v>
      </c>
      <c r="G138" s="34" t="s">
        <v>1322</v>
      </c>
      <c r="H138" s="34" t="s">
        <v>1323</v>
      </c>
      <c r="I138" s="34">
        <v>80111616</v>
      </c>
      <c r="J138" s="34" t="s">
        <v>186</v>
      </c>
      <c r="K138" s="48">
        <v>42019</v>
      </c>
      <c r="L138" s="174">
        <v>0</v>
      </c>
      <c r="M138" s="34" t="s">
        <v>67</v>
      </c>
      <c r="N138" s="34" t="s">
        <v>1402</v>
      </c>
      <c r="O138" s="175">
        <v>95081</v>
      </c>
      <c r="P138" s="175">
        <f t="shared" si="2"/>
        <v>95081</v>
      </c>
      <c r="Q138" s="34" t="s">
        <v>31</v>
      </c>
      <c r="R138" s="34" t="s">
        <v>31</v>
      </c>
      <c r="S138" s="34" t="s">
        <v>1314</v>
      </c>
      <c r="T138" s="175">
        <v>95081</v>
      </c>
      <c r="U138" s="34" t="s">
        <v>2778</v>
      </c>
      <c r="V138" s="34"/>
      <c r="W138" s="199"/>
      <c r="X138" s="199"/>
    </row>
    <row r="139" spans="1:24" ht="69.95" customHeight="1" x14ac:dyDescent="0.2">
      <c r="A139" s="34">
        <v>138</v>
      </c>
      <c r="B139" s="34" t="s">
        <v>1396</v>
      </c>
      <c r="C139" s="34" t="s">
        <v>1397</v>
      </c>
      <c r="D139" s="34" t="s">
        <v>1398</v>
      </c>
      <c r="E139" s="34" t="s">
        <v>1399</v>
      </c>
      <c r="F139" s="34" t="s">
        <v>1311</v>
      </c>
      <c r="G139" s="34" t="s">
        <v>1312</v>
      </c>
      <c r="H139" s="34" t="s">
        <v>1142</v>
      </c>
      <c r="I139" s="34">
        <v>80111501</v>
      </c>
      <c r="J139" s="34" t="s">
        <v>1606</v>
      </c>
      <c r="K139" s="48">
        <v>42021</v>
      </c>
      <c r="L139" s="174">
        <v>1</v>
      </c>
      <c r="M139" s="34" t="s">
        <v>67</v>
      </c>
      <c r="N139" s="34" t="s">
        <v>1402</v>
      </c>
      <c r="O139" s="175">
        <v>2018800</v>
      </c>
      <c r="P139" s="175">
        <f t="shared" si="2"/>
        <v>2018800</v>
      </c>
      <c r="Q139" s="34" t="s">
        <v>31</v>
      </c>
      <c r="R139" s="34" t="s">
        <v>31</v>
      </c>
      <c r="S139" s="34" t="s">
        <v>1314</v>
      </c>
      <c r="T139" s="175">
        <v>2018000</v>
      </c>
      <c r="U139" s="34" t="s">
        <v>411</v>
      </c>
      <c r="V139" s="34" t="s">
        <v>1425</v>
      </c>
      <c r="W139" s="199"/>
      <c r="X139" s="199"/>
    </row>
    <row r="140" spans="1:24" ht="69.95" customHeight="1" x14ac:dyDescent="0.2">
      <c r="A140" s="34">
        <v>139</v>
      </c>
      <c r="B140" s="34" t="s">
        <v>1396</v>
      </c>
      <c r="C140" s="34" t="s">
        <v>1397</v>
      </c>
      <c r="D140" s="34" t="s">
        <v>1472</v>
      </c>
      <c r="E140" s="34" t="s">
        <v>1473</v>
      </c>
      <c r="F140" s="34" t="s">
        <v>1321</v>
      </c>
      <c r="G140" s="34" t="s">
        <v>1322</v>
      </c>
      <c r="H140" s="34" t="s">
        <v>1323</v>
      </c>
      <c r="I140" s="34">
        <v>80111616</v>
      </c>
      <c r="J140" s="34" t="s">
        <v>1607</v>
      </c>
      <c r="K140" s="48">
        <v>42019</v>
      </c>
      <c r="L140" s="174">
        <v>1</v>
      </c>
      <c r="M140" s="34" t="s">
        <v>31</v>
      </c>
      <c r="N140" s="34" t="s">
        <v>1402</v>
      </c>
      <c r="O140" s="175">
        <v>23979520</v>
      </c>
      <c r="P140" s="175">
        <f t="shared" si="2"/>
        <v>23979520</v>
      </c>
      <c r="Q140" s="34" t="s">
        <v>31</v>
      </c>
      <c r="R140" s="34" t="s">
        <v>31</v>
      </c>
      <c r="S140" s="34" t="s">
        <v>1314</v>
      </c>
      <c r="T140" s="175">
        <f>+P140</f>
        <v>23979520</v>
      </c>
      <c r="U140" s="34" t="s">
        <v>411</v>
      </c>
      <c r="V140" s="34" t="s">
        <v>1608</v>
      </c>
      <c r="W140" s="199"/>
      <c r="X140" s="199"/>
    </row>
    <row r="141" spans="1:24" s="35" customFormat="1" ht="69.95" customHeight="1" x14ac:dyDescent="0.25">
      <c r="A141" s="34">
        <v>35</v>
      </c>
      <c r="B141" s="34" t="s">
        <v>1396</v>
      </c>
      <c r="C141" s="34" t="s">
        <v>1397</v>
      </c>
      <c r="D141" s="34" t="s">
        <v>1398</v>
      </c>
      <c r="E141" s="34" t="s">
        <v>1467</v>
      </c>
      <c r="F141" s="34" t="s">
        <v>1321</v>
      </c>
      <c r="G141" s="34" t="s">
        <v>1322</v>
      </c>
      <c r="H141" s="34" t="s">
        <v>1323</v>
      </c>
      <c r="I141" s="34">
        <v>25161507</v>
      </c>
      <c r="J141" s="34" t="s">
        <v>186</v>
      </c>
      <c r="K141" s="48">
        <v>42021</v>
      </c>
      <c r="L141" s="174">
        <v>0</v>
      </c>
      <c r="M141" s="34" t="s">
        <v>1492</v>
      </c>
      <c r="N141" s="34" t="s">
        <v>1402</v>
      </c>
      <c r="O141" s="175">
        <v>0</v>
      </c>
      <c r="P141" s="175">
        <f t="shared" si="2"/>
        <v>0</v>
      </c>
      <c r="Q141" s="34" t="s">
        <v>31</v>
      </c>
      <c r="R141" s="34" t="s">
        <v>31</v>
      </c>
      <c r="S141" s="34" t="s">
        <v>1314</v>
      </c>
      <c r="T141" s="175">
        <v>0</v>
      </c>
      <c r="U141" s="34" t="s">
        <v>2778</v>
      </c>
      <c r="V141" s="34"/>
      <c r="W141" s="199"/>
      <c r="X141" s="199"/>
    </row>
    <row r="142" spans="1:24" ht="99.75" x14ac:dyDescent="0.2">
      <c r="A142" s="176">
        <v>140</v>
      </c>
      <c r="B142" s="34" t="s">
        <v>1506</v>
      </c>
      <c r="C142" s="34" t="s">
        <v>1507</v>
      </c>
      <c r="D142" s="34" t="s">
        <v>1508</v>
      </c>
      <c r="E142" s="34" t="s">
        <v>1509</v>
      </c>
      <c r="F142" s="34" t="s">
        <v>1311</v>
      </c>
      <c r="G142" s="34" t="s">
        <v>1312</v>
      </c>
      <c r="H142" s="34" t="s">
        <v>1142</v>
      </c>
      <c r="I142" s="34">
        <v>80111616</v>
      </c>
      <c r="J142" s="34" t="s">
        <v>1609</v>
      </c>
      <c r="K142" s="48">
        <v>42021</v>
      </c>
      <c r="L142" s="174">
        <v>3</v>
      </c>
      <c r="M142" s="34" t="s">
        <v>67</v>
      </c>
      <c r="N142" s="175" t="s">
        <v>1402</v>
      </c>
      <c r="O142" s="175">
        <v>4758600</v>
      </c>
      <c r="P142" s="175">
        <f t="shared" si="2"/>
        <v>4758600</v>
      </c>
      <c r="Q142" s="176"/>
      <c r="R142" s="176"/>
      <c r="S142" s="176"/>
      <c r="T142" s="177"/>
      <c r="U142" s="34" t="s">
        <v>411</v>
      </c>
      <c r="V142" s="169" t="s">
        <v>1524</v>
      </c>
      <c r="W142" s="199"/>
      <c r="X142" s="199"/>
    </row>
    <row r="143" spans="1:24" ht="128.25" x14ac:dyDescent="0.2">
      <c r="A143" s="34">
        <v>142</v>
      </c>
      <c r="B143" s="34" t="s">
        <v>1396</v>
      </c>
      <c r="C143" s="34" t="s">
        <v>1397</v>
      </c>
      <c r="D143" s="34" t="s">
        <v>1472</v>
      </c>
      <c r="E143" s="34" t="s">
        <v>1473</v>
      </c>
      <c r="F143" s="34" t="s">
        <v>1311</v>
      </c>
      <c r="G143" s="34" t="s">
        <v>1312</v>
      </c>
      <c r="H143" s="34" t="s">
        <v>1142</v>
      </c>
      <c r="I143" s="34">
        <v>80101505</v>
      </c>
      <c r="J143" s="34" t="s">
        <v>1610</v>
      </c>
      <c r="K143" s="48">
        <v>42021</v>
      </c>
      <c r="L143" s="174">
        <v>1</v>
      </c>
      <c r="M143" s="34" t="s">
        <v>67</v>
      </c>
      <c r="N143" s="175" t="s">
        <v>1402</v>
      </c>
      <c r="O143" s="175">
        <v>4521700</v>
      </c>
      <c r="P143" s="175">
        <f t="shared" si="2"/>
        <v>4521700</v>
      </c>
      <c r="Q143" s="34" t="s">
        <v>31</v>
      </c>
      <c r="R143" s="34" t="s">
        <v>31</v>
      </c>
      <c r="S143" s="34" t="s">
        <v>1314</v>
      </c>
      <c r="T143" s="175">
        <f>+P143</f>
        <v>4521700</v>
      </c>
      <c r="U143" s="34" t="s">
        <v>411</v>
      </c>
      <c r="V143" s="169" t="s">
        <v>1479</v>
      </c>
      <c r="W143" s="199"/>
      <c r="X143" s="199"/>
    </row>
    <row r="144" spans="1:24" ht="183" customHeight="1" x14ac:dyDescent="0.2">
      <c r="A144" s="34">
        <v>143</v>
      </c>
      <c r="B144" s="34" t="s">
        <v>1396</v>
      </c>
      <c r="C144" s="34" t="s">
        <v>1397</v>
      </c>
      <c r="D144" s="34" t="s">
        <v>1472</v>
      </c>
      <c r="E144" s="34" t="s">
        <v>1473</v>
      </c>
      <c r="F144" s="34" t="s">
        <v>1311</v>
      </c>
      <c r="G144" s="34" t="s">
        <v>1312</v>
      </c>
      <c r="H144" s="34" t="s">
        <v>1142</v>
      </c>
      <c r="I144" s="34">
        <v>80111501</v>
      </c>
      <c r="J144" s="34" t="s">
        <v>1611</v>
      </c>
      <c r="K144" s="48">
        <v>42021</v>
      </c>
      <c r="L144" s="174">
        <v>1</v>
      </c>
      <c r="M144" s="34" t="s">
        <v>67</v>
      </c>
      <c r="N144" s="175" t="s">
        <v>1402</v>
      </c>
      <c r="O144" s="178">
        <v>3079700</v>
      </c>
      <c r="P144" s="175">
        <f t="shared" si="2"/>
        <v>3079700</v>
      </c>
      <c r="Q144" s="34" t="s">
        <v>31</v>
      </c>
      <c r="R144" s="34" t="s">
        <v>31</v>
      </c>
      <c r="S144" s="34" t="s">
        <v>1314</v>
      </c>
      <c r="T144" s="175">
        <v>3079700</v>
      </c>
      <c r="U144" s="34" t="s">
        <v>411</v>
      </c>
      <c r="V144" s="169" t="s">
        <v>1483</v>
      </c>
      <c r="W144" s="199"/>
      <c r="X144" s="199"/>
    </row>
    <row r="145" spans="1:182" ht="69.95" customHeight="1" x14ac:dyDescent="0.2">
      <c r="A145" s="34">
        <v>144</v>
      </c>
      <c r="B145" s="34" t="s">
        <v>1506</v>
      </c>
      <c r="C145" s="34" t="s">
        <v>1507</v>
      </c>
      <c r="D145" s="34" t="s">
        <v>1508</v>
      </c>
      <c r="E145" s="34" t="s">
        <v>1509</v>
      </c>
      <c r="F145" s="34" t="s">
        <v>1311</v>
      </c>
      <c r="G145" s="34" t="s">
        <v>1312</v>
      </c>
      <c r="H145" s="34" t="s">
        <v>1142</v>
      </c>
      <c r="I145" s="34">
        <v>80111616</v>
      </c>
      <c r="J145" s="34" t="s">
        <v>1612</v>
      </c>
      <c r="K145" s="48">
        <v>42021</v>
      </c>
      <c r="L145" s="174">
        <v>2</v>
      </c>
      <c r="M145" s="34" t="s">
        <v>67</v>
      </c>
      <c r="N145" s="175" t="s">
        <v>1402</v>
      </c>
      <c r="O145" s="175">
        <v>4037600</v>
      </c>
      <c r="P145" s="175">
        <f t="shared" si="2"/>
        <v>4037600</v>
      </c>
      <c r="Q145" s="34" t="s">
        <v>31</v>
      </c>
      <c r="R145" s="34" t="s">
        <v>31</v>
      </c>
      <c r="S145" s="34" t="s">
        <v>1314</v>
      </c>
      <c r="T145" s="175">
        <v>2018800</v>
      </c>
      <c r="U145" s="34" t="s">
        <v>411</v>
      </c>
      <c r="V145" s="169" t="s">
        <v>1613</v>
      </c>
      <c r="W145" s="199"/>
      <c r="X145" s="199"/>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row>
    <row r="146" spans="1:182" ht="69.95" customHeight="1" x14ac:dyDescent="0.2">
      <c r="A146" s="34">
        <v>145</v>
      </c>
      <c r="B146" s="34" t="s">
        <v>1506</v>
      </c>
      <c r="C146" s="34" t="s">
        <v>1507</v>
      </c>
      <c r="D146" s="34" t="s">
        <v>1508</v>
      </c>
      <c r="E146" s="34" t="s">
        <v>1509</v>
      </c>
      <c r="F146" s="34" t="s">
        <v>1311</v>
      </c>
      <c r="G146" s="34" t="s">
        <v>1312</v>
      </c>
      <c r="H146" s="34" t="s">
        <v>1142</v>
      </c>
      <c r="I146" s="34">
        <v>80111616</v>
      </c>
      <c r="J146" s="34" t="s">
        <v>1614</v>
      </c>
      <c r="K146" s="48">
        <v>42021</v>
      </c>
      <c r="L146" s="174">
        <v>2</v>
      </c>
      <c r="M146" s="34" t="s">
        <v>67</v>
      </c>
      <c r="N146" s="175" t="s">
        <v>1402</v>
      </c>
      <c r="O146" s="175">
        <v>4037600</v>
      </c>
      <c r="P146" s="175">
        <f t="shared" si="2"/>
        <v>4037600</v>
      </c>
      <c r="Q146" s="34" t="s">
        <v>31</v>
      </c>
      <c r="R146" s="34" t="s">
        <v>31</v>
      </c>
      <c r="S146" s="34" t="s">
        <v>1314</v>
      </c>
      <c r="T146" s="175">
        <v>2018800</v>
      </c>
      <c r="U146" s="34" t="s">
        <v>411</v>
      </c>
      <c r="V146" s="169" t="s">
        <v>1615</v>
      </c>
      <c r="W146" s="199"/>
      <c r="X146" s="199"/>
    </row>
    <row r="147" spans="1:182" ht="69.95" customHeight="1" x14ac:dyDescent="0.2">
      <c r="A147" s="34">
        <v>146</v>
      </c>
      <c r="B147" s="34" t="s">
        <v>1506</v>
      </c>
      <c r="C147" s="34" t="s">
        <v>1507</v>
      </c>
      <c r="D147" s="34" t="s">
        <v>1508</v>
      </c>
      <c r="E147" s="34" t="s">
        <v>1509</v>
      </c>
      <c r="F147" s="34" t="s">
        <v>1311</v>
      </c>
      <c r="G147" s="34" t="s">
        <v>1312</v>
      </c>
      <c r="H147" s="34" t="s">
        <v>1142</v>
      </c>
      <c r="I147" s="34">
        <v>80111616</v>
      </c>
      <c r="J147" s="34" t="s">
        <v>1616</v>
      </c>
      <c r="K147" s="48">
        <v>42021</v>
      </c>
      <c r="L147" s="174">
        <v>2</v>
      </c>
      <c r="M147" s="34" t="s">
        <v>67</v>
      </c>
      <c r="N147" s="175" t="s">
        <v>1402</v>
      </c>
      <c r="O147" s="175">
        <v>4037600</v>
      </c>
      <c r="P147" s="175">
        <f t="shared" si="2"/>
        <v>4037600</v>
      </c>
      <c r="Q147" s="34" t="s">
        <v>31</v>
      </c>
      <c r="R147" s="34" t="s">
        <v>31</v>
      </c>
      <c r="S147" s="34" t="s">
        <v>1314</v>
      </c>
      <c r="T147" s="175">
        <v>2018800</v>
      </c>
      <c r="U147" s="34" t="s">
        <v>411</v>
      </c>
      <c r="V147" s="169" t="s">
        <v>1617</v>
      </c>
      <c r="W147" s="199"/>
      <c r="X147" s="199"/>
    </row>
    <row r="148" spans="1:182" s="34" customFormat="1" ht="123" customHeight="1" x14ac:dyDescent="0.25">
      <c r="A148" s="34">
        <v>133</v>
      </c>
      <c r="B148" s="34" t="s">
        <v>1506</v>
      </c>
      <c r="C148" s="34" t="s">
        <v>1507</v>
      </c>
      <c r="D148" s="34" t="s">
        <v>1508</v>
      </c>
      <c r="E148" s="34" t="s">
        <v>1509</v>
      </c>
      <c r="F148" s="34" t="s">
        <v>1311</v>
      </c>
      <c r="G148" s="34" t="s">
        <v>1312</v>
      </c>
      <c r="H148" s="34" t="s">
        <v>1142</v>
      </c>
      <c r="I148" s="34">
        <v>80111616</v>
      </c>
      <c r="J148" s="34" t="s">
        <v>1618</v>
      </c>
      <c r="K148" s="34">
        <v>42021</v>
      </c>
      <c r="L148" s="34">
        <v>1.5</v>
      </c>
      <c r="M148" s="34" t="s">
        <v>67</v>
      </c>
      <c r="N148" s="175" t="s">
        <v>1402</v>
      </c>
      <c r="O148" s="175">
        <v>3028200</v>
      </c>
      <c r="P148" s="175">
        <f t="shared" si="2"/>
        <v>3028200</v>
      </c>
      <c r="Q148" s="34" t="s">
        <v>31</v>
      </c>
      <c r="R148" s="34" t="s">
        <v>31</v>
      </c>
      <c r="S148" s="34" t="s">
        <v>1314</v>
      </c>
      <c r="T148" s="114">
        <f>+P148</f>
        <v>3028200</v>
      </c>
      <c r="U148" s="34" t="s">
        <v>411</v>
      </c>
      <c r="V148" s="169" t="s">
        <v>1536</v>
      </c>
      <c r="W148" s="199"/>
      <c r="X148" s="199"/>
    </row>
    <row r="149" spans="1:182" ht="57" x14ac:dyDescent="0.2">
      <c r="A149" s="34">
        <v>148</v>
      </c>
      <c r="B149" s="34" t="s">
        <v>1396</v>
      </c>
      <c r="C149" s="34" t="s">
        <v>1397</v>
      </c>
      <c r="D149" s="34" t="s">
        <v>1398</v>
      </c>
      <c r="E149" s="34" t="s">
        <v>1469</v>
      </c>
      <c r="F149" s="34" t="s">
        <v>1311</v>
      </c>
      <c r="G149" s="34" t="s">
        <v>1312</v>
      </c>
      <c r="H149" s="34" t="s">
        <v>1142</v>
      </c>
      <c r="I149" s="34">
        <v>80101604</v>
      </c>
      <c r="J149" s="34" t="s">
        <v>186</v>
      </c>
      <c r="K149" s="48">
        <v>42021</v>
      </c>
      <c r="L149" s="174">
        <v>0</v>
      </c>
      <c r="M149" s="34" t="s">
        <v>67</v>
      </c>
      <c r="N149" s="175" t="s">
        <v>1402</v>
      </c>
      <c r="O149" s="175">
        <v>1</v>
      </c>
      <c r="P149" s="175">
        <f t="shared" si="2"/>
        <v>1</v>
      </c>
      <c r="Q149" s="34" t="s">
        <v>31</v>
      </c>
      <c r="R149" s="34" t="s">
        <v>31</v>
      </c>
      <c r="S149" s="175" t="s">
        <v>1314</v>
      </c>
      <c r="T149" s="34">
        <v>1</v>
      </c>
      <c r="U149" s="34" t="s">
        <v>2778</v>
      </c>
      <c r="V149" s="34"/>
      <c r="W149" s="199"/>
      <c r="X149" s="199"/>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row>
    <row r="150" spans="1:182" ht="99.75" x14ac:dyDescent="0.2">
      <c r="A150" s="34">
        <v>141</v>
      </c>
      <c r="B150" s="34" t="s">
        <v>1396</v>
      </c>
      <c r="C150" s="34" t="s">
        <v>1397</v>
      </c>
      <c r="D150" s="34" t="s">
        <v>1398</v>
      </c>
      <c r="E150" s="34" t="s">
        <v>1399</v>
      </c>
      <c r="F150" s="34" t="s">
        <v>1311</v>
      </c>
      <c r="G150" s="34" t="s">
        <v>1312</v>
      </c>
      <c r="H150" s="34" t="s">
        <v>1142</v>
      </c>
      <c r="I150" s="34">
        <v>80101505</v>
      </c>
      <c r="J150" s="34" t="s">
        <v>1619</v>
      </c>
      <c r="K150" s="48">
        <v>42021</v>
      </c>
      <c r="L150" s="174">
        <v>0.7</v>
      </c>
      <c r="M150" s="34" t="s">
        <v>67</v>
      </c>
      <c r="N150" s="175" t="s">
        <v>1402</v>
      </c>
      <c r="O150" s="175">
        <v>5263300</v>
      </c>
      <c r="P150" s="175">
        <f t="shared" si="2"/>
        <v>5263300</v>
      </c>
      <c r="Q150" s="34" t="s">
        <v>31</v>
      </c>
      <c r="R150" s="34" t="s">
        <v>31</v>
      </c>
      <c r="S150" s="175" t="s">
        <v>1314</v>
      </c>
      <c r="T150" s="34">
        <f>+P150</f>
        <v>5263300</v>
      </c>
      <c r="U150" s="34" t="s">
        <v>411</v>
      </c>
      <c r="V150" s="169" t="s">
        <v>1405</v>
      </c>
      <c r="W150" s="199"/>
      <c r="X150" s="199"/>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row>
  </sheetData>
  <sheetProtection sort="0" autoFilter="0" pivotTables="0"/>
  <autoFilter ref="A1:V150" xr:uid="{00000000-0009-0000-0000-00000C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445"/>
  <sheetViews>
    <sheetView zoomScale="60" zoomScaleNormal="60" zoomScalePageLayoutView="80" workbookViewId="0">
      <pane xSplit="4" ySplit="1" topLeftCell="E2" activePane="bottomRight" state="frozen"/>
      <selection pane="topRight" activeCell="E1" sqref="E1"/>
      <selection pane="bottomLeft" activeCell="A2" sqref="A2"/>
      <selection pane="bottomRight" activeCell="F4" sqref="F4"/>
    </sheetView>
  </sheetViews>
  <sheetFormatPr baseColWidth="10" defaultColWidth="10.85546875" defaultRowHeight="14.25" x14ac:dyDescent="0.2"/>
  <cols>
    <col min="1" max="1" width="15" style="275" customWidth="1"/>
    <col min="2" max="2" width="46.7109375" style="149" customWidth="1"/>
    <col min="3" max="3" width="11.140625" style="149" customWidth="1"/>
    <col min="4" max="4" width="15.140625" style="149" customWidth="1"/>
    <col min="5" max="5" width="22.28515625" style="149" customWidth="1"/>
    <col min="6" max="6" width="34.28515625" style="149" customWidth="1"/>
    <col min="7" max="7" width="17.140625" style="149" customWidth="1"/>
    <col min="8" max="8" width="16.85546875" style="149" customWidth="1"/>
    <col min="9" max="9" width="14.85546875" style="149" customWidth="1"/>
    <col min="10" max="10" width="13.7109375" style="149" customWidth="1"/>
    <col min="11" max="11" width="47.140625" style="149" customWidth="1"/>
    <col min="12" max="12" width="22.85546875" style="149" customWidth="1"/>
    <col min="13" max="13" width="14" style="149" customWidth="1"/>
    <col min="14" max="14" width="42.42578125" style="149" customWidth="1"/>
    <col min="15" max="16384" width="10.85546875" style="149"/>
  </cols>
  <sheetData>
    <row r="1" spans="1:13" s="37" customFormat="1" ht="75" customHeight="1" x14ac:dyDescent="0.25">
      <c r="A1" s="293" t="s">
        <v>8</v>
      </c>
      <c r="B1" s="293" t="s">
        <v>2844</v>
      </c>
      <c r="C1" s="293" t="s">
        <v>2845</v>
      </c>
      <c r="D1" s="294" t="s">
        <v>2846</v>
      </c>
      <c r="E1" s="293" t="s">
        <v>12</v>
      </c>
      <c r="F1" s="293" t="s">
        <v>13</v>
      </c>
      <c r="G1" s="295" t="s">
        <v>14</v>
      </c>
      <c r="H1" s="295" t="s">
        <v>15</v>
      </c>
      <c r="I1" s="295" t="s">
        <v>16</v>
      </c>
      <c r="J1" s="295" t="s">
        <v>17</v>
      </c>
      <c r="K1" s="295" t="s">
        <v>2847</v>
      </c>
      <c r="L1" s="295" t="s">
        <v>20</v>
      </c>
      <c r="M1" s="293" t="s">
        <v>793</v>
      </c>
    </row>
    <row r="2" spans="1:13" s="272" customFormat="1" ht="75" customHeight="1" x14ac:dyDescent="0.2">
      <c r="A2" s="197">
        <v>53102710</v>
      </c>
      <c r="B2" s="197" t="s">
        <v>2848</v>
      </c>
      <c r="C2" s="277">
        <v>42138</v>
      </c>
      <c r="D2" s="197" t="s">
        <v>2850</v>
      </c>
      <c r="E2" s="197" t="s">
        <v>3178</v>
      </c>
      <c r="F2" s="197" t="s">
        <v>2852</v>
      </c>
      <c r="G2" s="175">
        <v>1702645</v>
      </c>
      <c r="H2" s="152">
        <v>1702645</v>
      </c>
      <c r="I2" s="197" t="s">
        <v>439</v>
      </c>
      <c r="J2" s="197" t="s">
        <v>31</v>
      </c>
      <c r="K2" s="197" t="s">
        <v>2853</v>
      </c>
      <c r="L2" s="197" t="s">
        <v>791</v>
      </c>
      <c r="M2" s="197" t="s">
        <v>2849</v>
      </c>
    </row>
    <row r="3" spans="1:13" s="272" customFormat="1" ht="75" customHeight="1" x14ac:dyDescent="0.2">
      <c r="A3" s="197">
        <v>81112303</v>
      </c>
      <c r="B3" s="197" t="s">
        <v>2854</v>
      </c>
      <c r="C3" s="277">
        <v>42094</v>
      </c>
      <c r="D3" s="197" t="s">
        <v>2856</v>
      </c>
      <c r="E3" s="197" t="s">
        <v>2857</v>
      </c>
      <c r="F3" s="197" t="s">
        <v>2858</v>
      </c>
      <c r="G3" s="175">
        <v>143728000</v>
      </c>
      <c r="H3" s="152">
        <v>143728000</v>
      </c>
      <c r="I3" s="197" t="s">
        <v>439</v>
      </c>
      <c r="J3" s="197" t="s">
        <v>31</v>
      </c>
      <c r="K3" s="197" t="s">
        <v>2859</v>
      </c>
      <c r="L3" s="197" t="s">
        <v>791</v>
      </c>
      <c r="M3" s="197" t="s">
        <v>2855</v>
      </c>
    </row>
    <row r="4" spans="1:13" s="272" customFormat="1" ht="75" customHeight="1" x14ac:dyDescent="0.2">
      <c r="A4" s="197">
        <v>81112401</v>
      </c>
      <c r="B4" s="197" t="s">
        <v>2860</v>
      </c>
      <c r="C4" s="277">
        <v>42079</v>
      </c>
      <c r="D4" s="197" t="s">
        <v>2862</v>
      </c>
      <c r="E4" s="197" t="s">
        <v>2863</v>
      </c>
      <c r="F4" s="197" t="s">
        <v>2858</v>
      </c>
      <c r="G4" s="175">
        <v>568083538</v>
      </c>
      <c r="H4" s="152">
        <v>568083538</v>
      </c>
      <c r="I4" s="197" t="s">
        <v>439</v>
      </c>
      <c r="J4" s="197" t="s">
        <v>31</v>
      </c>
      <c r="K4" s="197" t="s">
        <v>2859</v>
      </c>
      <c r="L4" s="197" t="s">
        <v>791</v>
      </c>
      <c r="M4" s="197" t="s">
        <v>2861</v>
      </c>
    </row>
    <row r="5" spans="1:13" s="272" customFormat="1" ht="75" customHeight="1" x14ac:dyDescent="0.2">
      <c r="A5" s="197">
        <v>81112501</v>
      </c>
      <c r="B5" s="197" t="s">
        <v>2864</v>
      </c>
      <c r="C5" s="277">
        <v>42072</v>
      </c>
      <c r="D5" s="197" t="s">
        <v>2866</v>
      </c>
      <c r="E5" s="197" t="s">
        <v>2867</v>
      </c>
      <c r="F5" s="197" t="s">
        <v>2858</v>
      </c>
      <c r="G5" s="175">
        <v>27121206</v>
      </c>
      <c r="H5" s="152">
        <v>27121206</v>
      </c>
      <c r="I5" s="197" t="s">
        <v>439</v>
      </c>
      <c r="J5" s="197" t="s">
        <v>31</v>
      </c>
      <c r="K5" s="197" t="s">
        <v>2859</v>
      </c>
      <c r="L5" s="197" t="s">
        <v>791</v>
      </c>
      <c r="M5" s="197" t="s">
        <v>2865</v>
      </c>
    </row>
    <row r="6" spans="1:13" s="272" customFormat="1" ht="75" customHeight="1" x14ac:dyDescent="0.2">
      <c r="A6" s="197" t="s">
        <v>2868</v>
      </c>
      <c r="B6" s="197" t="s">
        <v>2869</v>
      </c>
      <c r="C6" s="277">
        <v>42165</v>
      </c>
      <c r="D6" s="197" t="s">
        <v>2871</v>
      </c>
      <c r="E6" s="197" t="s">
        <v>2863</v>
      </c>
      <c r="F6" s="197" t="s">
        <v>2858</v>
      </c>
      <c r="G6" s="175">
        <v>173877069</v>
      </c>
      <c r="H6" s="152">
        <v>173877069</v>
      </c>
      <c r="I6" s="197" t="s">
        <v>439</v>
      </c>
      <c r="J6" s="197" t="s">
        <v>31</v>
      </c>
      <c r="K6" s="197" t="s">
        <v>2853</v>
      </c>
      <c r="L6" s="197" t="s">
        <v>791</v>
      </c>
      <c r="M6" s="34" t="s">
        <v>2870</v>
      </c>
    </row>
    <row r="7" spans="1:13" s="272" customFormat="1" ht="75" customHeight="1" x14ac:dyDescent="0.2">
      <c r="A7" s="197">
        <v>81112213</v>
      </c>
      <c r="B7" s="278" t="s">
        <v>2872</v>
      </c>
      <c r="C7" s="277">
        <v>42118</v>
      </c>
      <c r="D7" s="197" t="s">
        <v>2862</v>
      </c>
      <c r="E7" s="197" t="s">
        <v>2874</v>
      </c>
      <c r="F7" s="197" t="s">
        <v>2858</v>
      </c>
      <c r="G7" s="175">
        <v>37100000</v>
      </c>
      <c r="H7" s="152">
        <v>37100000</v>
      </c>
      <c r="I7" s="197" t="s">
        <v>439</v>
      </c>
      <c r="J7" s="197" t="s">
        <v>31</v>
      </c>
      <c r="K7" s="197" t="s">
        <v>2875</v>
      </c>
      <c r="L7" s="197" t="s">
        <v>791</v>
      </c>
      <c r="M7" s="278" t="s">
        <v>2873</v>
      </c>
    </row>
    <row r="8" spans="1:13" s="272" customFormat="1" ht="75" customHeight="1" x14ac:dyDescent="0.2">
      <c r="A8" s="197">
        <v>81112203</v>
      </c>
      <c r="B8" s="197" t="s">
        <v>2876</v>
      </c>
      <c r="C8" s="277">
        <v>42129</v>
      </c>
      <c r="D8" s="197" t="s">
        <v>2866</v>
      </c>
      <c r="E8" s="197" t="s">
        <v>2867</v>
      </c>
      <c r="F8" s="197" t="s">
        <v>2858</v>
      </c>
      <c r="G8" s="175">
        <v>4408000</v>
      </c>
      <c r="H8" s="152">
        <v>4408000</v>
      </c>
      <c r="I8" s="197" t="s">
        <v>439</v>
      </c>
      <c r="J8" s="197" t="s">
        <v>31</v>
      </c>
      <c r="K8" s="197" t="s">
        <v>2859</v>
      </c>
      <c r="L8" s="197" t="s">
        <v>791</v>
      </c>
      <c r="M8" s="197" t="s">
        <v>2877</v>
      </c>
    </row>
    <row r="9" spans="1:13" s="272" customFormat="1" ht="75" customHeight="1" x14ac:dyDescent="0.2">
      <c r="A9" s="197" t="s">
        <v>2878</v>
      </c>
      <c r="B9" s="197" t="s">
        <v>2879</v>
      </c>
      <c r="C9" s="277">
        <v>42242</v>
      </c>
      <c r="D9" s="197" t="s">
        <v>2880</v>
      </c>
      <c r="E9" s="197" t="s">
        <v>2863</v>
      </c>
      <c r="F9" s="197" t="s">
        <v>2858</v>
      </c>
      <c r="G9" s="175">
        <v>186059793</v>
      </c>
      <c r="H9" s="152">
        <v>186059793</v>
      </c>
      <c r="I9" s="197" t="s">
        <v>439</v>
      </c>
      <c r="J9" s="197" t="s">
        <v>31</v>
      </c>
      <c r="K9" s="197" t="s">
        <v>2859</v>
      </c>
      <c r="L9" s="197" t="s">
        <v>791</v>
      </c>
      <c r="M9" s="197" t="s">
        <v>2153</v>
      </c>
    </row>
    <row r="10" spans="1:13" s="272" customFormat="1" ht="75" customHeight="1" x14ac:dyDescent="0.2">
      <c r="A10" s="197" t="s">
        <v>2881</v>
      </c>
      <c r="B10" s="197" t="s">
        <v>2882</v>
      </c>
      <c r="C10" s="277">
        <v>42030</v>
      </c>
      <c r="D10" s="197" t="s">
        <v>2862</v>
      </c>
      <c r="E10" s="278" t="s">
        <v>2884</v>
      </c>
      <c r="F10" s="197" t="s">
        <v>2885</v>
      </c>
      <c r="G10" s="175">
        <v>62590490</v>
      </c>
      <c r="H10" s="152">
        <v>62590490</v>
      </c>
      <c r="I10" s="197" t="s">
        <v>439</v>
      </c>
      <c r="J10" s="197" t="s">
        <v>31</v>
      </c>
      <c r="K10" s="197" t="s">
        <v>2853</v>
      </c>
      <c r="L10" s="197" t="s">
        <v>791</v>
      </c>
      <c r="M10" s="197" t="s">
        <v>2883</v>
      </c>
    </row>
    <row r="11" spans="1:13" s="272" customFormat="1" ht="75" customHeight="1" x14ac:dyDescent="0.2">
      <c r="A11" s="197" t="s">
        <v>2881</v>
      </c>
      <c r="B11" s="197" t="s">
        <v>2886</v>
      </c>
      <c r="C11" s="277">
        <v>42005</v>
      </c>
      <c r="D11" s="197" t="s">
        <v>2862</v>
      </c>
      <c r="E11" s="278" t="s">
        <v>2857</v>
      </c>
      <c r="F11" s="197" t="s">
        <v>2885</v>
      </c>
      <c r="G11" s="175">
        <v>25009510</v>
      </c>
      <c r="H11" s="152">
        <v>25009510</v>
      </c>
      <c r="I11" s="197" t="s">
        <v>439</v>
      </c>
      <c r="J11" s="197" t="s">
        <v>31</v>
      </c>
      <c r="K11" s="197" t="s">
        <v>2853</v>
      </c>
      <c r="L11" s="197" t="s">
        <v>791</v>
      </c>
      <c r="M11" s="197" t="s">
        <v>2887</v>
      </c>
    </row>
    <row r="12" spans="1:13" s="272" customFormat="1" ht="75" customHeight="1" x14ac:dyDescent="0.2">
      <c r="A12" s="197">
        <v>14111500</v>
      </c>
      <c r="B12" s="197" t="s">
        <v>2888</v>
      </c>
      <c r="C12" s="277">
        <v>42156</v>
      </c>
      <c r="D12" s="197" t="s">
        <v>2890</v>
      </c>
      <c r="E12" s="197" t="s">
        <v>2851</v>
      </c>
      <c r="F12" s="197" t="s">
        <v>2891</v>
      </c>
      <c r="G12" s="175">
        <v>39101998</v>
      </c>
      <c r="H12" s="152">
        <v>39101998</v>
      </c>
      <c r="I12" s="197" t="s">
        <v>439</v>
      </c>
      <c r="J12" s="197" t="s">
        <v>31</v>
      </c>
      <c r="K12" s="197" t="s">
        <v>2853</v>
      </c>
      <c r="L12" s="197" t="s">
        <v>791</v>
      </c>
      <c r="M12" s="197" t="s">
        <v>2889</v>
      </c>
    </row>
    <row r="13" spans="1:13" s="272" customFormat="1" ht="75" customHeight="1" x14ac:dyDescent="0.2">
      <c r="A13" s="197" t="s">
        <v>2892</v>
      </c>
      <c r="B13" s="197" t="s">
        <v>2893</v>
      </c>
      <c r="C13" s="277">
        <v>42065</v>
      </c>
      <c r="D13" s="197" t="s">
        <v>2871</v>
      </c>
      <c r="E13" s="197" t="s">
        <v>2851</v>
      </c>
      <c r="F13" s="197" t="s">
        <v>2891</v>
      </c>
      <c r="G13" s="175">
        <v>50582823</v>
      </c>
      <c r="H13" s="152">
        <v>50582823</v>
      </c>
      <c r="I13" s="197" t="s">
        <v>439</v>
      </c>
      <c r="J13" s="197" t="s">
        <v>31</v>
      </c>
      <c r="K13" s="197" t="s">
        <v>2853</v>
      </c>
      <c r="L13" s="197" t="s">
        <v>791</v>
      </c>
      <c r="M13" s="197" t="s">
        <v>2894</v>
      </c>
    </row>
    <row r="14" spans="1:13" s="272" customFormat="1" ht="75" customHeight="1" x14ac:dyDescent="0.2">
      <c r="A14" s="197">
        <v>30103600</v>
      </c>
      <c r="B14" s="197" t="s">
        <v>2895</v>
      </c>
      <c r="C14" s="277">
        <v>42327</v>
      </c>
      <c r="D14" s="197" t="s">
        <v>2866</v>
      </c>
      <c r="E14" s="197" t="s">
        <v>2863</v>
      </c>
      <c r="F14" s="197" t="s">
        <v>2891</v>
      </c>
      <c r="G14" s="175">
        <v>89296602</v>
      </c>
      <c r="H14" s="152">
        <v>89296602</v>
      </c>
      <c r="I14" s="197" t="s">
        <v>439</v>
      </c>
      <c r="J14" s="197" t="s">
        <v>31</v>
      </c>
      <c r="K14" s="197" t="s">
        <v>2853</v>
      </c>
      <c r="L14" s="197" t="s">
        <v>791</v>
      </c>
      <c r="M14" s="197" t="s">
        <v>1501</v>
      </c>
    </row>
    <row r="15" spans="1:13" s="272" customFormat="1" ht="75" customHeight="1" x14ac:dyDescent="0.2">
      <c r="A15" s="197" t="s">
        <v>2896</v>
      </c>
      <c r="B15" s="197" t="s">
        <v>2897</v>
      </c>
      <c r="C15" s="277">
        <v>42122</v>
      </c>
      <c r="D15" s="197" t="s">
        <v>779</v>
      </c>
      <c r="E15" s="197" t="s">
        <v>2867</v>
      </c>
      <c r="F15" s="197" t="s">
        <v>2899</v>
      </c>
      <c r="G15" s="175">
        <v>10179999</v>
      </c>
      <c r="H15" s="152">
        <v>10179999</v>
      </c>
      <c r="I15" s="197" t="s">
        <v>439</v>
      </c>
      <c r="J15" s="197" t="s">
        <v>31</v>
      </c>
      <c r="K15" s="197" t="s">
        <v>2853</v>
      </c>
      <c r="L15" s="197" t="s">
        <v>791</v>
      </c>
      <c r="M15" s="197" t="s">
        <v>2898</v>
      </c>
    </row>
    <row r="16" spans="1:13" s="272" customFormat="1" ht="75" customHeight="1" x14ac:dyDescent="0.2">
      <c r="A16" s="197">
        <v>80131505</v>
      </c>
      <c r="B16" s="197" t="s">
        <v>2900</v>
      </c>
      <c r="C16" s="277">
        <v>42030</v>
      </c>
      <c r="D16" s="197" t="s">
        <v>2866</v>
      </c>
      <c r="E16" s="197" t="s">
        <v>2874</v>
      </c>
      <c r="F16" s="197" t="s">
        <v>2902</v>
      </c>
      <c r="G16" s="175">
        <v>63338400</v>
      </c>
      <c r="H16" s="152">
        <v>63338400</v>
      </c>
      <c r="I16" s="197" t="s">
        <v>439</v>
      </c>
      <c r="J16" s="197" t="s">
        <v>31</v>
      </c>
      <c r="K16" s="197" t="s">
        <v>2853</v>
      </c>
      <c r="L16" s="197" t="s">
        <v>791</v>
      </c>
      <c r="M16" s="197" t="s">
        <v>2901</v>
      </c>
    </row>
    <row r="17" spans="1:13" s="272" customFormat="1" ht="75" customHeight="1" x14ac:dyDescent="0.2">
      <c r="A17" s="197">
        <v>78102203</v>
      </c>
      <c r="B17" s="197" t="s">
        <v>2903</v>
      </c>
      <c r="C17" s="277">
        <v>42081</v>
      </c>
      <c r="D17" s="197" t="s">
        <v>2862</v>
      </c>
      <c r="E17" s="197" t="s">
        <v>2874</v>
      </c>
      <c r="F17" s="197" t="s">
        <v>2905</v>
      </c>
      <c r="G17" s="175">
        <v>70356900</v>
      </c>
      <c r="H17" s="152">
        <v>70356900</v>
      </c>
      <c r="I17" s="197" t="s">
        <v>439</v>
      </c>
      <c r="J17" s="197" t="s">
        <v>31</v>
      </c>
      <c r="K17" s="197" t="s">
        <v>2906</v>
      </c>
      <c r="L17" s="197" t="s">
        <v>791</v>
      </c>
      <c r="M17" s="197" t="s">
        <v>2904</v>
      </c>
    </row>
    <row r="18" spans="1:13" s="272" customFormat="1" ht="75" customHeight="1" x14ac:dyDescent="0.2">
      <c r="A18" s="197">
        <v>78102200</v>
      </c>
      <c r="B18" s="197" t="s">
        <v>2907</v>
      </c>
      <c r="C18" s="277">
        <v>42089</v>
      </c>
      <c r="D18" s="197" t="s">
        <v>2909</v>
      </c>
      <c r="E18" s="197" t="s">
        <v>2857</v>
      </c>
      <c r="F18" s="197" t="s">
        <v>2905</v>
      </c>
      <c r="G18" s="175">
        <v>146200000</v>
      </c>
      <c r="H18" s="152">
        <v>146200000</v>
      </c>
      <c r="I18" s="197" t="s">
        <v>439</v>
      </c>
      <c r="J18" s="197" t="s">
        <v>31</v>
      </c>
      <c r="K18" s="197" t="s">
        <v>2910</v>
      </c>
      <c r="L18" s="197" t="s">
        <v>791</v>
      </c>
      <c r="M18" s="197" t="s">
        <v>2908</v>
      </c>
    </row>
    <row r="19" spans="1:13" s="272" customFormat="1" ht="75" customHeight="1" x14ac:dyDescent="0.2">
      <c r="A19" s="197">
        <v>80111713</v>
      </c>
      <c r="B19" s="197" t="s">
        <v>2911</v>
      </c>
      <c r="C19" s="277">
        <v>42118</v>
      </c>
      <c r="D19" s="197" t="s">
        <v>2862</v>
      </c>
      <c r="E19" s="197" t="s">
        <v>2913</v>
      </c>
      <c r="F19" s="197" t="s">
        <v>2905</v>
      </c>
      <c r="G19" s="175">
        <v>374059990</v>
      </c>
      <c r="H19" s="152">
        <v>374059990</v>
      </c>
      <c r="I19" s="197" t="s">
        <v>439</v>
      </c>
      <c r="J19" s="197" t="s">
        <v>31</v>
      </c>
      <c r="K19" s="197" t="s">
        <v>2859</v>
      </c>
      <c r="L19" s="197" t="s">
        <v>791</v>
      </c>
      <c r="M19" s="197" t="s">
        <v>2912</v>
      </c>
    </row>
    <row r="20" spans="1:13" s="272" customFormat="1" ht="75" customHeight="1" x14ac:dyDescent="0.2">
      <c r="A20" s="197">
        <v>32131000</v>
      </c>
      <c r="B20" s="197" t="s">
        <v>2914</v>
      </c>
      <c r="C20" s="277">
        <v>42167</v>
      </c>
      <c r="D20" s="197" t="s">
        <v>2862</v>
      </c>
      <c r="E20" s="197" t="s">
        <v>2857</v>
      </c>
      <c r="F20" s="197" t="s">
        <v>2916</v>
      </c>
      <c r="G20" s="175">
        <v>75731648</v>
      </c>
      <c r="H20" s="152">
        <v>75731648</v>
      </c>
      <c r="I20" s="197" t="s">
        <v>439</v>
      </c>
      <c r="J20" s="197" t="s">
        <v>31</v>
      </c>
      <c r="K20" s="197" t="s">
        <v>2859</v>
      </c>
      <c r="L20" s="197" t="s">
        <v>791</v>
      </c>
      <c r="M20" s="197" t="s">
        <v>2915</v>
      </c>
    </row>
    <row r="21" spans="1:13" s="272" customFormat="1" ht="75" customHeight="1" x14ac:dyDescent="0.2">
      <c r="A21" s="197">
        <v>78181507</v>
      </c>
      <c r="B21" s="197" t="s">
        <v>2886</v>
      </c>
      <c r="C21" s="277">
        <v>42157</v>
      </c>
      <c r="D21" s="197" t="s">
        <v>2862</v>
      </c>
      <c r="E21" s="197" t="s">
        <v>2857</v>
      </c>
      <c r="F21" s="197" t="s">
        <v>2916</v>
      </c>
      <c r="G21" s="175">
        <v>103850682</v>
      </c>
      <c r="H21" s="152">
        <v>103850682</v>
      </c>
      <c r="I21" s="197" t="s">
        <v>439</v>
      </c>
      <c r="J21" s="197" t="s">
        <v>31</v>
      </c>
      <c r="K21" s="197" t="s">
        <v>2853</v>
      </c>
      <c r="L21" s="197" t="s">
        <v>791</v>
      </c>
      <c r="M21" s="197" t="s">
        <v>2887</v>
      </c>
    </row>
    <row r="22" spans="1:13" s="272" customFormat="1" ht="75" customHeight="1" x14ac:dyDescent="0.2">
      <c r="A22" s="197">
        <v>92101501</v>
      </c>
      <c r="B22" s="197" t="s">
        <v>2917</v>
      </c>
      <c r="C22" s="277">
        <v>42118</v>
      </c>
      <c r="D22" s="197" t="s">
        <v>2919</v>
      </c>
      <c r="E22" s="197" t="s">
        <v>2863</v>
      </c>
      <c r="F22" s="197" t="s">
        <v>2916</v>
      </c>
      <c r="G22" s="175">
        <v>768855559</v>
      </c>
      <c r="H22" s="152">
        <v>768855559</v>
      </c>
      <c r="I22" s="197" t="s">
        <v>439</v>
      </c>
      <c r="J22" s="197" t="s">
        <v>31</v>
      </c>
      <c r="K22" s="197" t="s">
        <v>2853</v>
      </c>
      <c r="L22" s="197" t="s">
        <v>791</v>
      </c>
      <c r="M22" s="197" t="s">
        <v>2918</v>
      </c>
    </row>
    <row r="23" spans="1:13" s="272" customFormat="1" ht="75" customHeight="1" x14ac:dyDescent="0.2">
      <c r="A23" s="197" t="s">
        <v>2920</v>
      </c>
      <c r="B23" s="197" t="s">
        <v>2921</v>
      </c>
      <c r="C23" s="277">
        <v>42065</v>
      </c>
      <c r="D23" s="197" t="s">
        <v>2862</v>
      </c>
      <c r="E23" s="197" t="s">
        <v>2851</v>
      </c>
      <c r="F23" s="197" t="s">
        <v>2916</v>
      </c>
      <c r="G23" s="175">
        <v>268724111</v>
      </c>
      <c r="H23" s="152">
        <v>268724111</v>
      </c>
      <c r="I23" s="197" t="s">
        <v>439</v>
      </c>
      <c r="J23" s="197" t="s">
        <v>31</v>
      </c>
      <c r="K23" s="197" t="s">
        <v>2853</v>
      </c>
      <c r="L23" s="197" t="s">
        <v>791</v>
      </c>
      <c r="M23" s="197" t="s">
        <v>2894</v>
      </c>
    </row>
    <row r="24" spans="1:13" s="272" customFormat="1" ht="75" customHeight="1" x14ac:dyDescent="0.2">
      <c r="A24" s="197">
        <v>72121100</v>
      </c>
      <c r="B24" s="197" t="s">
        <v>2922</v>
      </c>
      <c r="C24" s="277">
        <v>42202</v>
      </c>
      <c r="D24" s="197" t="s">
        <v>2856</v>
      </c>
      <c r="E24" s="197" t="s">
        <v>2857</v>
      </c>
      <c r="F24" s="197" t="s">
        <v>2916</v>
      </c>
      <c r="G24" s="175">
        <v>126634505</v>
      </c>
      <c r="H24" s="152">
        <v>126634505</v>
      </c>
      <c r="I24" s="197" t="s">
        <v>439</v>
      </c>
      <c r="J24" s="197" t="s">
        <v>31</v>
      </c>
      <c r="K24" s="197" t="s">
        <v>2853</v>
      </c>
      <c r="L24" s="197" t="s">
        <v>791</v>
      </c>
      <c r="M24" s="34" t="s">
        <v>2923</v>
      </c>
    </row>
    <row r="25" spans="1:13" s="272" customFormat="1" ht="75" customHeight="1" x14ac:dyDescent="0.2">
      <c r="A25" s="197">
        <v>72121100</v>
      </c>
      <c r="B25" s="197" t="s">
        <v>2924</v>
      </c>
      <c r="C25" s="277">
        <v>42040</v>
      </c>
      <c r="D25" s="197" t="s">
        <v>779</v>
      </c>
      <c r="E25" s="197" t="s">
        <v>2867</v>
      </c>
      <c r="F25" s="197" t="s">
        <v>2916</v>
      </c>
      <c r="G25" s="175">
        <v>8830065</v>
      </c>
      <c r="H25" s="152">
        <v>8830065</v>
      </c>
      <c r="I25" s="197" t="s">
        <v>439</v>
      </c>
      <c r="J25" s="197" t="s">
        <v>31</v>
      </c>
      <c r="K25" s="197" t="s">
        <v>2853</v>
      </c>
      <c r="L25" s="197" t="s">
        <v>791</v>
      </c>
      <c r="M25" s="197" t="s">
        <v>2925</v>
      </c>
    </row>
    <row r="26" spans="1:13" s="272" customFormat="1" ht="75" customHeight="1" x14ac:dyDescent="0.2">
      <c r="A26" s="197">
        <v>78181507</v>
      </c>
      <c r="B26" s="197" t="s">
        <v>2926</v>
      </c>
      <c r="C26" s="277">
        <v>42157</v>
      </c>
      <c r="D26" s="197" t="s">
        <v>2862</v>
      </c>
      <c r="E26" s="197" t="s">
        <v>2884</v>
      </c>
      <c r="F26" s="197" t="s">
        <v>2927</v>
      </c>
      <c r="G26" s="175">
        <v>2044063</v>
      </c>
      <c r="H26" s="152">
        <v>2044063</v>
      </c>
      <c r="I26" s="197" t="s">
        <v>439</v>
      </c>
      <c r="J26" s="197" t="s">
        <v>31</v>
      </c>
      <c r="K26" s="197" t="s">
        <v>2853</v>
      </c>
      <c r="L26" s="197" t="s">
        <v>791</v>
      </c>
      <c r="M26" s="197" t="s">
        <v>2887</v>
      </c>
    </row>
    <row r="27" spans="1:13" s="272" customFormat="1" ht="75" customHeight="1" x14ac:dyDescent="0.2">
      <c r="A27" s="197">
        <v>84131501</v>
      </c>
      <c r="B27" s="197" t="s">
        <v>2928</v>
      </c>
      <c r="C27" s="277">
        <v>42109</v>
      </c>
      <c r="D27" s="197" t="s">
        <v>2871</v>
      </c>
      <c r="E27" s="197" t="s">
        <v>2857</v>
      </c>
      <c r="F27" s="197" t="s">
        <v>2930</v>
      </c>
      <c r="G27" s="175">
        <v>91740427</v>
      </c>
      <c r="H27" s="152">
        <v>91740427</v>
      </c>
      <c r="I27" s="197" t="s">
        <v>439</v>
      </c>
      <c r="J27" s="197" t="s">
        <v>31</v>
      </c>
      <c r="K27" s="197" t="s">
        <v>2853</v>
      </c>
      <c r="L27" s="197" t="s">
        <v>791</v>
      </c>
      <c r="M27" s="197" t="s">
        <v>2929</v>
      </c>
    </row>
    <row r="28" spans="1:13" s="272" customFormat="1" ht="75" customHeight="1" x14ac:dyDescent="0.2">
      <c r="A28" s="197">
        <v>86101705</v>
      </c>
      <c r="B28" s="197" t="s">
        <v>2931</v>
      </c>
      <c r="C28" s="277">
        <v>42359</v>
      </c>
      <c r="D28" s="197" t="s">
        <v>2871</v>
      </c>
      <c r="E28" s="197" t="s">
        <v>2933</v>
      </c>
      <c r="F28" s="197" t="s">
        <v>2934</v>
      </c>
      <c r="G28" s="175">
        <v>39700300</v>
      </c>
      <c r="H28" s="152">
        <v>39700300</v>
      </c>
      <c r="I28" s="197" t="s">
        <v>439</v>
      </c>
      <c r="J28" s="197" t="s">
        <v>31</v>
      </c>
      <c r="K28" s="197" t="s">
        <v>2935</v>
      </c>
      <c r="L28" s="197" t="s">
        <v>791</v>
      </c>
      <c r="M28" s="197" t="s">
        <v>2932</v>
      </c>
    </row>
    <row r="29" spans="1:13" s="272" customFormat="1" ht="75" customHeight="1" x14ac:dyDescent="0.2">
      <c r="A29" s="197">
        <v>93141506</v>
      </c>
      <c r="B29" s="197" t="s">
        <v>2936</v>
      </c>
      <c r="C29" s="277">
        <v>42265</v>
      </c>
      <c r="D29" s="197" t="s">
        <v>2937</v>
      </c>
      <c r="E29" s="197" t="s">
        <v>2884</v>
      </c>
      <c r="F29" s="197" t="s">
        <v>2938</v>
      </c>
      <c r="G29" s="175">
        <v>109903371</v>
      </c>
      <c r="H29" s="152">
        <v>109903371</v>
      </c>
      <c r="I29" s="197" t="s">
        <v>439</v>
      </c>
      <c r="J29" s="197" t="s">
        <v>31</v>
      </c>
      <c r="K29" s="197" t="s">
        <v>2939</v>
      </c>
      <c r="L29" s="197" t="s">
        <v>791</v>
      </c>
      <c r="M29" s="197" t="s">
        <v>1608</v>
      </c>
    </row>
    <row r="30" spans="1:13" s="272" customFormat="1" ht="75" customHeight="1" x14ac:dyDescent="0.2">
      <c r="A30" s="197">
        <v>46181500</v>
      </c>
      <c r="B30" s="197" t="s">
        <v>2940</v>
      </c>
      <c r="C30" s="277">
        <v>42186</v>
      </c>
      <c r="D30" s="197" t="s">
        <v>779</v>
      </c>
      <c r="E30" s="197" t="s">
        <v>2867</v>
      </c>
      <c r="F30" s="197" t="s">
        <v>2941</v>
      </c>
      <c r="G30" s="175">
        <v>13212779</v>
      </c>
      <c r="H30" s="152">
        <v>13212779</v>
      </c>
      <c r="I30" s="197" t="s">
        <v>439</v>
      </c>
      <c r="J30" s="197" t="s">
        <v>31</v>
      </c>
      <c r="K30" s="197" t="s">
        <v>2939</v>
      </c>
      <c r="L30" s="197" t="s">
        <v>791</v>
      </c>
      <c r="M30" s="197" t="s">
        <v>2142</v>
      </c>
    </row>
    <row r="31" spans="1:13" s="272" customFormat="1" ht="75" customHeight="1" x14ac:dyDescent="0.2">
      <c r="A31" s="197">
        <v>85121600</v>
      </c>
      <c r="B31" s="197" t="s">
        <v>2942</v>
      </c>
      <c r="C31" s="277">
        <v>42229</v>
      </c>
      <c r="D31" s="197" t="s">
        <v>2862</v>
      </c>
      <c r="E31" s="197" t="s">
        <v>2867</v>
      </c>
      <c r="F31" s="197" t="s">
        <v>2941</v>
      </c>
      <c r="G31" s="175">
        <v>21894600</v>
      </c>
      <c r="H31" s="152">
        <v>21894600</v>
      </c>
      <c r="I31" s="197" t="s">
        <v>439</v>
      </c>
      <c r="J31" s="197" t="s">
        <v>31</v>
      </c>
      <c r="K31" s="197" t="s">
        <v>2939</v>
      </c>
      <c r="L31" s="197" t="s">
        <v>791</v>
      </c>
      <c r="M31" s="197" t="s">
        <v>2943</v>
      </c>
    </row>
    <row r="32" spans="1:13" s="272" customFormat="1" ht="75" customHeight="1" x14ac:dyDescent="0.2">
      <c r="A32" s="197">
        <v>77111500</v>
      </c>
      <c r="B32" s="197" t="s">
        <v>2944</v>
      </c>
      <c r="C32" s="277">
        <v>42177</v>
      </c>
      <c r="D32" s="197" t="s">
        <v>2937</v>
      </c>
      <c r="E32" s="197" t="s">
        <v>2867</v>
      </c>
      <c r="F32" s="197" t="s">
        <v>2941</v>
      </c>
      <c r="G32" s="175">
        <v>7192000</v>
      </c>
      <c r="H32" s="152">
        <v>7192000</v>
      </c>
      <c r="I32" s="197" t="s">
        <v>439</v>
      </c>
      <c r="J32" s="197" t="s">
        <v>31</v>
      </c>
      <c r="K32" s="197" t="s">
        <v>2939</v>
      </c>
      <c r="L32" s="197" t="s">
        <v>791</v>
      </c>
      <c r="M32" s="197" t="s">
        <v>2945</v>
      </c>
    </row>
    <row r="33" spans="1:13" s="272" customFormat="1" ht="75" customHeight="1" x14ac:dyDescent="0.2">
      <c r="A33" s="197">
        <v>81161706</v>
      </c>
      <c r="B33" s="197" t="s">
        <v>2946</v>
      </c>
      <c r="C33" s="277">
        <v>42074</v>
      </c>
      <c r="D33" s="197" t="s">
        <v>2947</v>
      </c>
      <c r="E33" s="197" t="s">
        <v>2857</v>
      </c>
      <c r="F33" s="197" t="s">
        <v>2905</v>
      </c>
      <c r="G33" s="175">
        <v>23515448</v>
      </c>
      <c r="H33" s="152">
        <v>23515448</v>
      </c>
      <c r="I33" s="197" t="s">
        <v>439</v>
      </c>
      <c r="J33" s="197" t="s">
        <v>31</v>
      </c>
      <c r="K33" s="197" t="s">
        <v>2939</v>
      </c>
      <c r="L33" s="197" t="s">
        <v>791</v>
      </c>
      <c r="M33" s="197" t="s">
        <v>1569</v>
      </c>
    </row>
    <row r="34" spans="1:13" s="272" customFormat="1" ht="75" customHeight="1" x14ac:dyDescent="0.2">
      <c r="A34" s="197">
        <v>80131505</v>
      </c>
      <c r="B34" s="197" t="s">
        <v>2948</v>
      </c>
      <c r="C34" s="277">
        <v>42060</v>
      </c>
      <c r="D34" s="197" t="s">
        <v>2950</v>
      </c>
      <c r="E34" s="197" t="s">
        <v>2867</v>
      </c>
      <c r="F34" s="197" t="s">
        <v>2902</v>
      </c>
      <c r="G34" s="175">
        <v>9563040</v>
      </c>
      <c r="H34" s="152">
        <v>9563040</v>
      </c>
      <c r="I34" s="197" t="s">
        <v>439</v>
      </c>
      <c r="J34" s="197" t="s">
        <v>31</v>
      </c>
      <c r="K34" s="197" t="s">
        <v>2939</v>
      </c>
      <c r="L34" s="197" t="s">
        <v>791</v>
      </c>
      <c r="M34" s="197" t="s">
        <v>2949</v>
      </c>
    </row>
    <row r="35" spans="1:13" s="272" customFormat="1" ht="75" customHeight="1" x14ac:dyDescent="0.2">
      <c r="A35" s="197">
        <v>81112203</v>
      </c>
      <c r="B35" s="197" t="s">
        <v>2951</v>
      </c>
      <c r="C35" s="277">
        <v>42293</v>
      </c>
      <c r="D35" s="197" t="s">
        <v>2953</v>
      </c>
      <c r="E35" s="197" t="s">
        <v>2851</v>
      </c>
      <c r="F35" s="197" t="s">
        <v>2858</v>
      </c>
      <c r="G35" s="175">
        <v>67862728</v>
      </c>
      <c r="H35" s="152">
        <v>67862728</v>
      </c>
      <c r="I35" s="197" t="s">
        <v>439</v>
      </c>
      <c r="J35" s="197" t="s">
        <v>31</v>
      </c>
      <c r="K35" s="197" t="s">
        <v>2859</v>
      </c>
      <c r="L35" s="197" t="s">
        <v>791</v>
      </c>
      <c r="M35" s="197" t="s">
        <v>2952</v>
      </c>
    </row>
    <row r="36" spans="1:13" s="272" customFormat="1" ht="75" customHeight="1" x14ac:dyDescent="0.2">
      <c r="A36" s="197">
        <v>72101516</v>
      </c>
      <c r="B36" s="197" t="s">
        <v>2954</v>
      </c>
      <c r="C36" s="277">
        <v>42186</v>
      </c>
      <c r="D36" s="197" t="s">
        <v>779</v>
      </c>
      <c r="E36" s="197" t="s">
        <v>2867</v>
      </c>
      <c r="F36" s="197" t="s">
        <v>2916</v>
      </c>
      <c r="G36" s="175">
        <v>2084000</v>
      </c>
      <c r="H36" s="152">
        <v>2084000</v>
      </c>
      <c r="I36" s="197" t="s">
        <v>439</v>
      </c>
      <c r="J36" s="197" t="s">
        <v>31</v>
      </c>
      <c r="K36" s="197" t="s">
        <v>2939</v>
      </c>
      <c r="L36" s="197" t="s">
        <v>791</v>
      </c>
      <c r="M36" s="197" t="s">
        <v>2955</v>
      </c>
    </row>
    <row r="37" spans="1:13" s="272" customFormat="1" ht="75" customHeight="1" x14ac:dyDescent="0.2">
      <c r="A37" s="197">
        <v>43000000</v>
      </c>
      <c r="B37" s="197" t="s">
        <v>2956</v>
      </c>
      <c r="C37" s="277">
        <v>42276</v>
      </c>
      <c r="D37" s="197" t="s">
        <v>779</v>
      </c>
      <c r="E37" s="197" t="s">
        <v>2867</v>
      </c>
      <c r="F37" s="197" t="s">
        <v>2899</v>
      </c>
      <c r="G37" s="175">
        <v>11198663</v>
      </c>
      <c r="H37" s="152">
        <v>11198663</v>
      </c>
      <c r="I37" s="197" t="s">
        <v>439</v>
      </c>
      <c r="J37" s="197" t="s">
        <v>31</v>
      </c>
      <c r="K37" s="197" t="s">
        <v>2859</v>
      </c>
      <c r="L37" s="197" t="s">
        <v>791</v>
      </c>
      <c r="M37" s="197" t="s">
        <v>1345</v>
      </c>
    </row>
    <row r="38" spans="1:13" s="272" customFormat="1" ht="75" customHeight="1" x14ac:dyDescent="0.2">
      <c r="A38" s="197">
        <v>80131505</v>
      </c>
      <c r="B38" s="197" t="s">
        <v>2957</v>
      </c>
      <c r="C38" s="277">
        <v>42179</v>
      </c>
      <c r="D38" s="197" t="s">
        <v>2866</v>
      </c>
      <c r="E38" s="197" t="s">
        <v>2874</v>
      </c>
      <c r="F38" s="197" t="s">
        <v>2902</v>
      </c>
      <c r="G38" s="175">
        <v>70000000</v>
      </c>
      <c r="H38" s="152">
        <v>70000000</v>
      </c>
      <c r="I38" s="197" t="s">
        <v>439</v>
      </c>
      <c r="J38" s="197" t="s">
        <v>31</v>
      </c>
      <c r="K38" s="197" t="s">
        <v>2939</v>
      </c>
      <c r="L38" s="197" t="s">
        <v>791</v>
      </c>
      <c r="M38" s="197" t="s">
        <v>2958</v>
      </c>
    </row>
    <row r="39" spans="1:13" s="272" customFormat="1" ht="75" customHeight="1" x14ac:dyDescent="0.2">
      <c r="A39" s="197">
        <v>72121100</v>
      </c>
      <c r="B39" s="197" t="s">
        <v>2959</v>
      </c>
      <c r="C39" s="277">
        <v>42327</v>
      </c>
      <c r="D39" s="197" t="s">
        <v>779</v>
      </c>
      <c r="E39" s="197" t="s">
        <v>2863</v>
      </c>
      <c r="F39" s="197" t="s">
        <v>2916</v>
      </c>
      <c r="G39" s="175">
        <v>9297284</v>
      </c>
      <c r="H39" s="152">
        <v>9297284</v>
      </c>
      <c r="I39" s="197" t="s">
        <v>439</v>
      </c>
      <c r="J39" s="197" t="s">
        <v>31</v>
      </c>
      <c r="K39" s="197" t="s">
        <v>2939</v>
      </c>
      <c r="L39" s="197" t="s">
        <v>791</v>
      </c>
      <c r="M39" s="197" t="s">
        <v>1501</v>
      </c>
    </row>
    <row r="40" spans="1:13" s="272" customFormat="1" ht="75" customHeight="1" x14ac:dyDescent="0.2">
      <c r="A40" s="197">
        <v>76111501</v>
      </c>
      <c r="B40" s="197" t="s">
        <v>2960</v>
      </c>
      <c r="C40" s="277">
        <v>42230</v>
      </c>
      <c r="D40" s="197" t="s">
        <v>2890</v>
      </c>
      <c r="E40" s="197" t="s">
        <v>2867</v>
      </c>
      <c r="F40" s="197" t="s">
        <v>2891</v>
      </c>
      <c r="G40" s="175">
        <v>3261300</v>
      </c>
      <c r="H40" s="152">
        <v>3261300</v>
      </c>
      <c r="I40" s="197" t="s">
        <v>439</v>
      </c>
      <c r="J40" s="197" t="s">
        <v>31</v>
      </c>
      <c r="K40" s="197" t="s">
        <v>2853</v>
      </c>
      <c r="L40" s="197" t="s">
        <v>791</v>
      </c>
      <c r="M40" s="197" t="s">
        <v>2961</v>
      </c>
    </row>
    <row r="41" spans="1:13" s="272" customFormat="1" ht="75" customHeight="1" x14ac:dyDescent="0.2">
      <c r="A41" s="197">
        <v>84131501</v>
      </c>
      <c r="B41" s="197" t="s">
        <v>2962</v>
      </c>
      <c r="C41" s="277">
        <v>42209</v>
      </c>
      <c r="D41" s="197" t="s">
        <v>2890</v>
      </c>
      <c r="E41" s="197" t="s">
        <v>2851</v>
      </c>
      <c r="F41" s="197" t="s">
        <v>2930</v>
      </c>
      <c r="G41" s="175">
        <v>6245974</v>
      </c>
      <c r="H41" s="152">
        <v>6245974</v>
      </c>
      <c r="I41" s="197" t="s">
        <v>439</v>
      </c>
      <c r="J41" s="197" t="s">
        <v>31</v>
      </c>
      <c r="K41" s="197" t="s">
        <v>2853</v>
      </c>
      <c r="L41" s="197" t="s">
        <v>791</v>
      </c>
      <c r="M41" s="197" t="s">
        <v>2963</v>
      </c>
    </row>
    <row r="42" spans="1:13" s="272" customFormat="1" ht="75" customHeight="1" x14ac:dyDescent="0.2">
      <c r="A42" s="197">
        <v>44111515</v>
      </c>
      <c r="B42" s="197" t="s">
        <v>2964</v>
      </c>
      <c r="C42" s="277">
        <v>42307</v>
      </c>
      <c r="D42" s="197" t="s">
        <v>2966</v>
      </c>
      <c r="E42" s="197" t="s">
        <v>2851</v>
      </c>
      <c r="F42" s="197" t="s">
        <v>2891</v>
      </c>
      <c r="G42" s="175">
        <v>2893760</v>
      </c>
      <c r="H42" s="152">
        <v>2893760</v>
      </c>
      <c r="I42" s="197" t="s">
        <v>31</v>
      </c>
      <c r="J42" s="197" t="s">
        <v>31</v>
      </c>
      <c r="K42" s="197" t="s">
        <v>2939</v>
      </c>
      <c r="L42" s="197" t="s">
        <v>791</v>
      </c>
      <c r="M42" s="34" t="s">
        <v>2965</v>
      </c>
    </row>
    <row r="43" spans="1:13" s="272" customFormat="1" ht="75" customHeight="1" x14ac:dyDescent="0.2">
      <c r="A43" s="197" t="s">
        <v>2967</v>
      </c>
      <c r="B43" s="197" t="s">
        <v>2968</v>
      </c>
      <c r="C43" s="277">
        <v>42310</v>
      </c>
      <c r="D43" s="197" t="s">
        <v>2970</v>
      </c>
      <c r="E43" s="197" t="s">
        <v>2867</v>
      </c>
      <c r="F43" s="197" t="s">
        <v>2899</v>
      </c>
      <c r="G43" s="175">
        <v>3736098</v>
      </c>
      <c r="H43" s="152">
        <v>3736098</v>
      </c>
      <c r="I43" s="197" t="s">
        <v>31</v>
      </c>
      <c r="J43" s="197" t="s">
        <v>31</v>
      </c>
      <c r="K43" s="197" t="s">
        <v>2939</v>
      </c>
      <c r="L43" s="197" t="s">
        <v>186</v>
      </c>
      <c r="M43" s="197" t="s">
        <v>2969</v>
      </c>
    </row>
    <row r="44" spans="1:13" s="272" customFormat="1" ht="75" customHeight="1" x14ac:dyDescent="0.2">
      <c r="A44" s="197">
        <v>93141506</v>
      </c>
      <c r="B44" s="197" t="s">
        <v>2971</v>
      </c>
      <c r="C44" s="277">
        <v>42265</v>
      </c>
      <c r="D44" s="197" t="s">
        <v>779</v>
      </c>
      <c r="E44" s="197" t="s">
        <v>2973</v>
      </c>
      <c r="F44" s="197" t="s">
        <v>2938</v>
      </c>
      <c r="G44" s="175">
        <v>5000000</v>
      </c>
      <c r="H44" s="152">
        <v>5000000</v>
      </c>
      <c r="I44" s="197" t="s">
        <v>439</v>
      </c>
      <c r="J44" s="197" t="s">
        <v>31</v>
      </c>
      <c r="K44" s="197" t="s">
        <v>2939</v>
      </c>
      <c r="L44" s="197" t="s">
        <v>791</v>
      </c>
      <c r="M44" s="197" t="s">
        <v>2972</v>
      </c>
    </row>
    <row r="45" spans="1:13" s="272" customFormat="1" ht="75" customHeight="1" x14ac:dyDescent="0.2">
      <c r="A45" s="197">
        <v>46181500</v>
      </c>
      <c r="B45" s="197" t="s">
        <v>2974</v>
      </c>
      <c r="C45" s="277">
        <v>42229</v>
      </c>
      <c r="D45" s="34" t="s">
        <v>779</v>
      </c>
      <c r="E45" s="197" t="s">
        <v>2867</v>
      </c>
      <c r="F45" s="197" t="s">
        <v>2941</v>
      </c>
      <c r="G45" s="175">
        <v>6434600</v>
      </c>
      <c r="H45" s="152">
        <v>6434600</v>
      </c>
      <c r="I45" s="197" t="s">
        <v>439</v>
      </c>
      <c r="J45" s="197" t="s">
        <v>31</v>
      </c>
      <c r="K45" s="197" t="s">
        <v>2939</v>
      </c>
      <c r="L45" s="197" t="s">
        <v>791</v>
      </c>
      <c r="M45" s="34" t="s">
        <v>2961</v>
      </c>
    </row>
    <row r="46" spans="1:13" s="272" customFormat="1" ht="75" customHeight="1" x14ac:dyDescent="0.2">
      <c r="A46" s="197">
        <v>81110000</v>
      </c>
      <c r="B46" s="197" t="s">
        <v>2975</v>
      </c>
      <c r="C46" s="277">
        <v>42342</v>
      </c>
      <c r="D46" s="34" t="s">
        <v>2976</v>
      </c>
      <c r="E46" s="197" t="s">
        <v>2867</v>
      </c>
      <c r="F46" s="197" t="s">
        <v>2858</v>
      </c>
      <c r="G46" s="175">
        <v>3894000</v>
      </c>
      <c r="H46" s="152">
        <v>3894000</v>
      </c>
      <c r="I46" s="197" t="s">
        <v>439</v>
      </c>
      <c r="J46" s="197" t="s">
        <v>31</v>
      </c>
      <c r="K46" s="197" t="s">
        <v>2939</v>
      </c>
      <c r="L46" s="197" t="s">
        <v>186</v>
      </c>
      <c r="M46" s="197" t="s">
        <v>2969</v>
      </c>
    </row>
    <row r="47" spans="1:13" s="272" customFormat="1" ht="75" customHeight="1" x14ac:dyDescent="0.2">
      <c r="A47" s="197">
        <v>93141506</v>
      </c>
      <c r="B47" s="197" t="s">
        <v>2977</v>
      </c>
      <c r="C47" s="277">
        <v>42347</v>
      </c>
      <c r="D47" s="197" t="s">
        <v>779</v>
      </c>
      <c r="E47" s="197" t="s">
        <v>2973</v>
      </c>
      <c r="F47" s="197" t="s">
        <v>2938</v>
      </c>
      <c r="G47" s="175">
        <v>4554884</v>
      </c>
      <c r="H47" s="152">
        <v>4554884</v>
      </c>
      <c r="I47" s="197" t="s">
        <v>439</v>
      </c>
      <c r="J47" s="197" t="s">
        <v>31</v>
      </c>
      <c r="K47" s="197" t="s">
        <v>2939</v>
      </c>
      <c r="L47" s="197" t="s">
        <v>791</v>
      </c>
      <c r="M47" s="197" t="s">
        <v>2978</v>
      </c>
    </row>
    <row r="48" spans="1:13" s="272" customFormat="1" ht="75" customHeight="1" x14ac:dyDescent="0.2">
      <c r="A48" s="197" t="s">
        <v>2868</v>
      </c>
      <c r="B48" s="197" t="s">
        <v>2979</v>
      </c>
      <c r="C48" s="277">
        <v>42200</v>
      </c>
      <c r="D48" s="34" t="s">
        <v>2980</v>
      </c>
      <c r="E48" s="34" t="s">
        <v>2851</v>
      </c>
      <c r="F48" s="197" t="s">
        <v>2858</v>
      </c>
      <c r="G48" s="175">
        <v>1513731</v>
      </c>
      <c r="H48" s="152">
        <v>1513731</v>
      </c>
      <c r="I48" s="197" t="s">
        <v>439</v>
      </c>
      <c r="J48" s="197" t="s">
        <v>31</v>
      </c>
      <c r="K48" s="197" t="s">
        <v>2939</v>
      </c>
      <c r="L48" s="197" t="s">
        <v>791</v>
      </c>
      <c r="M48" s="197" t="s">
        <v>2889</v>
      </c>
    </row>
    <row r="49" spans="1:13" s="272" customFormat="1" ht="75" customHeight="1" x14ac:dyDescent="0.2">
      <c r="A49" s="197">
        <v>81112303</v>
      </c>
      <c r="B49" s="197" t="s">
        <v>2981</v>
      </c>
      <c r="C49" s="277">
        <v>42311</v>
      </c>
      <c r="D49" s="34" t="s">
        <v>2866</v>
      </c>
      <c r="E49" s="34" t="s">
        <v>2983</v>
      </c>
      <c r="F49" s="197" t="s">
        <v>2858</v>
      </c>
      <c r="G49" s="175">
        <v>1498550</v>
      </c>
      <c r="H49" s="152">
        <v>1498550</v>
      </c>
      <c r="I49" s="197" t="s">
        <v>439</v>
      </c>
      <c r="J49" s="197" t="s">
        <v>31</v>
      </c>
      <c r="K49" s="197" t="s">
        <v>2939</v>
      </c>
      <c r="L49" s="197" t="s">
        <v>791</v>
      </c>
      <c r="M49" s="197" t="s">
        <v>2982</v>
      </c>
    </row>
    <row r="50" spans="1:13" s="272" customFormat="1" ht="75" customHeight="1" x14ac:dyDescent="0.2">
      <c r="A50" s="197">
        <v>81112501</v>
      </c>
      <c r="B50" s="197" t="s">
        <v>2984</v>
      </c>
      <c r="C50" s="277">
        <v>42321</v>
      </c>
      <c r="D50" s="34" t="s">
        <v>2937</v>
      </c>
      <c r="E50" s="34" t="s">
        <v>2983</v>
      </c>
      <c r="F50" s="197" t="s">
        <v>2858</v>
      </c>
      <c r="G50" s="279">
        <v>15562847</v>
      </c>
      <c r="H50" s="280">
        <v>15562847</v>
      </c>
      <c r="I50" s="197" t="s">
        <v>439</v>
      </c>
      <c r="J50" s="197" t="s">
        <v>31</v>
      </c>
      <c r="K50" s="197" t="s">
        <v>2939</v>
      </c>
      <c r="L50" s="197" t="s">
        <v>791</v>
      </c>
      <c r="M50" s="197" t="s">
        <v>2985</v>
      </c>
    </row>
    <row r="51" spans="1:13" s="272" customFormat="1" ht="75" customHeight="1" x14ac:dyDescent="0.2">
      <c r="A51" s="197" t="s">
        <v>2881</v>
      </c>
      <c r="B51" s="197" t="s">
        <v>2986</v>
      </c>
      <c r="C51" s="277">
        <v>42083</v>
      </c>
      <c r="D51" s="197" t="s">
        <v>2988</v>
      </c>
      <c r="E51" s="197" t="s">
        <v>2983</v>
      </c>
      <c r="F51" s="197" t="s">
        <v>2885</v>
      </c>
      <c r="G51" s="175">
        <v>12400000</v>
      </c>
      <c r="H51" s="152">
        <v>12400000</v>
      </c>
      <c r="I51" s="197" t="s">
        <v>439</v>
      </c>
      <c r="J51" s="197" t="s">
        <v>31</v>
      </c>
      <c r="K51" s="197" t="s">
        <v>2853</v>
      </c>
      <c r="L51" s="197" t="s">
        <v>791</v>
      </c>
      <c r="M51" s="197" t="s">
        <v>2987</v>
      </c>
    </row>
    <row r="52" spans="1:13" s="272" customFormat="1" ht="75" customHeight="1" x14ac:dyDescent="0.2">
      <c r="A52" s="197">
        <v>78111502</v>
      </c>
      <c r="B52" s="197" t="s">
        <v>2989</v>
      </c>
      <c r="C52" s="277">
        <v>42044</v>
      </c>
      <c r="D52" s="197" t="s">
        <v>779</v>
      </c>
      <c r="E52" s="197" t="s">
        <v>2874</v>
      </c>
      <c r="F52" s="197" t="s">
        <v>2990</v>
      </c>
      <c r="G52" s="175">
        <v>686900</v>
      </c>
      <c r="H52" s="152">
        <v>686900</v>
      </c>
      <c r="I52" s="197" t="s">
        <v>439</v>
      </c>
      <c r="J52" s="197" t="s">
        <v>31</v>
      </c>
      <c r="K52" s="197" t="s">
        <v>2939</v>
      </c>
      <c r="L52" s="197" t="s">
        <v>791</v>
      </c>
      <c r="M52" s="197">
        <v>127</v>
      </c>
    </row>
    <row r="53" spans="1:13" s="272" customFormat="1" ht="75" customHeight="1" x14ac:dyDescent="0.2">
      <c r="A53" s="197">
        <v>78111502</v>
      </c>
      <c r="B53" s="197" t="s">
        <v>2991</v>
      </c>
      <c r="C53" s="277">
        <v>42045</v>
      </c>
      <c r="D53" s="197" t="s">
        <v>779</v>
      </c>
      <c r="E53" s="197" t="s">
        <v>2874</v>
      </c>
      <c r="F53" s="197" t="s">
        <v>2990</v>
      </c>
      <c r="G53" s="175">
        <v>118646</v>
      </c>
      <c r="H53" s="152">
        <v>118646</v>
      </c>
      <c r="I53" s="197" t="s">
        <v>439</v>
      </c>
      <c r="J53" s="197" t="s">
        <v>31</v>
      </c>
      <c r="K53" s="197" t="s">
        <v>2939</v>
      </c>
      <c r="L53" s="197" t="s">
        <v>791</v>
      </c>
      <c r="M53" s="197">
        <v>129</v>
      </c>
    </row>
    <row r="54" spans="1:13" s="272" customFormat="1" ht="75" customHeight="1" x14ac:dyDescent="0.2">
      <c r="A54" s="197">
        <v>78111502</v>
      </c>
      <c r="B54" s="197" t="s">
        <v>2992</v>
      </c>
      <c r="C54" s="277">
        <v>42086</v>
      </c>
      <c r="D54" s="197" t="s">
        <v>779</v>
      </c>
      <c r="E54" s="197" t="s">
        <v>2874</v>
      </c>
      <c r="F54" s="197" t="s">
        <v>2990</v>
      </c>
      <c r="G54" s="175">
        <v>4745100</v>
      </c>
      <c r="H54" s="152">
        <v>4745100</v>
      </c>
      <c r="I54" s="197" t="s">
        <v>439</v>
      </c>
      <c r="J54" s="197" t="s">
        <v>31</v>
      </c>
      <c r="K54" s="197" t="s">
        <v>2939</v>
      </c>
      <c r="L54" s="197" t="s">
        <v>791</v>
      </c>
      <c r="M54" s="197">
        <v>298</v>
      </c>
    </row>
    <row r="55" spans="1:13" s="272" customFormat="1" ht="75" customHeight="1" x14ac:dyDescent="0.2">
      <c r="A55" s="197">
        <v>78111502</v>
      </c>
      <c r="B55" s="197" t="s">
        <v>2993</v>
      </c>
      <c r="C55" s="277">
        <v>42089</v>
      </c>
      <c r="D55" s="197" t="s">
        <v>779</v>
      </c>
      <c r="E55" s="197" t="s">
        <v>2874</v>
      </c>
      <c r="F55" s="197" t="s">
        <v>2990</v>
      </c>
      <c r="G55" s="175">
        <v>4042864</v>
      </c>
      <c r="H55" s="152">
        <v>4042864</v>
      </c>
      <c r="I55" s="197" t="s">
        <v>439</v>
      </c>
      <c r="J55" s="197" t="s">
        <v>31</v>
      </c>
      <c r="K55" s="197" t="s">
        <v>2939</v>
      </c>
      <c r="L55" s="197" t="s">
        <v>791</v>
      </c>
      <c r="M55" s="34">
        <v>302</v>
      </c>
    </row>
    <row r="56" spans="1:13" s="272" customFormat="1" ht="75" customHeight="1" x14ac:dyDescent="0.2">
      <c r="A56" s="197">
        <v>78111502</v>
      </c>
      <c r="B56" s="197" t="s">
        <v>2994</v>
      </c>
      <c r="C56" s="277">
        <v>42202</v>
      </c>
      <c r="D56" s="197" t="s">
        <v>779</v>
      </c>
      <c r="E56" s="197" t="s">
        <v>2874</v>
      </c>
      <c r="F56" s="197" t="s">
        <v>2990</v>
      </c>
      <c r="G56" s="175">
        <v>7680960</v>
      </c>
      <c r="H56" s="152">
        <v>7680960</v>
      </c>
      <c r="I56" s="197" t="s">
        <v>439</v>
      </c>
      <c r="J56" s="197" t="s">
        <v>31</v>
      </c>
      <c r="K56" s="197" t="s">
        <v>2939</v>
      </c>
      <c r="L56" s="197" t="s">
        <v>791</v>
      </c>
      <c r="M56" s="34">
        <v>1014</v>
      </c>
    </row>
    <row r="57" spans="1:13" s="272" customFormat="1" ht="75" customHeight="1" x14ac:dyDescent="0.2">
      <c r="A57" s="197">
        <v>78111502</v>
      </c>
      <c r="B57" s="197" t="s">
        <v>2995</v>
      </c>
      <c r="C57" s="277">
        <v>42202</v>
      </c>
      <c r="D57" s="197" t="s">
        <v>779</v>
      </c>
      <c r="E57" s="197" t="s">
        <v>2874</v>
      </c>
      <c r="F57" s="197" t="s">
        <v>2990</v>
      </c>
      <c r="G57" s="175">
        <v>7266000</v>
      </c>
      <c r="H57" s="152">
        <v>7266000</v>
      </c>
      <c r="I57" s="197" t="s">
        <v>439</v>
      </c>
      <c r="J57" s="197" t="s">
        <v>31</v>
      </c>
      <c r="K57" s="197" t="s">
        <v>2939</v>
      </c>
      <c r="L57" s="197" t="s">
        <v>791</v>
      </c>
      <c r="M57" s="34">
        <v>1014</v>
      </c>
    </row>
    <row r="58" spans="1:13" s="272" customFormat="1" ht="75" customHeight="1" x14ac:dyDescent="0.2">
      <c r="A58" s="197">
        <v>78111502</v>
      </c>
      <c r="B58" s="197" t="s">
        <v>2996</v>
      </c>
      <c r="C58" s="277">
        <v>42269</v>
      </c>
      <c r="D58" s="197" t="s">
        <v>779</v>
      </c>
      <c r="E58" s="197" t="s">
        <v>2874</v>
      </c>
      <c r="F58" s="197" t="s">
        <v>2990</v>
      </c>
      <c r="G58" s="175">
        <v>471464</v>
      </c>
      <c r="H58" s="152">
        <v>471464</v>
      </c>
      <c r="I58" s="197" t="s">
        <v>439</v>
      </c>
      <c r="J58" s="197" t="s">
        <v>31</v>
      </c>
      <c r="K58" s="197" t="s">
        <v>2939</v>
      </c>
      <c r="L58" s="197" t="s">
        <v>791</v>
      </c>
      <c r="M58" s="34">
        <v>1640</v>
      </c>
    </row>
    <row r="59" spans="1:13" s="272" customFormat="1" ht="75" customHeight="1" x14ac:dyDescent="0.2">
      <c r="A59" s="197">
        <v>78111502</v>
      </c>
      <c r="B59" s="197" t="s">
        <v>2997</v>
      </c>
      <c r="C59" s="277">
        <v>42269</v>
      </c>
      <c r="D59" s="197" t="s">
        <v>779</v>
      </c>
      <c r="E59" s="197" t="s">
        <v>2874</v>
      </c>
      <c r="F59" s="197" t="s">
        <v>2990</v>
      </c>
      <c r="G59" s="175">
        <v>496700</v>
      </c>
      <c r="H59" s="152">
        <v>496700</v>
      </c>
      <c r="I59" s="197" t="s">
        <v>439</v>
      </c>
      <c r="J59" s="197" t="s">
        <v>31</v>
      </c>
      <c r="K59" s="197" t="s">
        <v>2939</v>
      </c>
      <c r="L59" s="197" t="s">
        <v>791</v>
      </c>
      <c r="M59" s="34">
        <v>1640</v>
      </c>
    </row>
    <row r="60" spans="1:13" s="272" customFormat="1" ht="75" customHeight="1" x14ac:dyDescent="0.2">
      <c r="A60" s="197">
        <v>78111502</v>
      </c>
      <c r="B60" s="197" t="s">
        <v>2998</v>
      </c>
      <c r="C60" s="277">
        <v>42319</v>
      </c>
      <c r="D60" s="197" t="s">
        <v>779</v>
      </c>
      <c r="E60" s="197" t="s">
        <v>2874</v>
      </c>
      <c r="F60" s="197" t="s">
        <v>2990</v>
      </c>
      <c r="G60" s="175">
        <v>372525</v>
      </c>
      <c r="H60" s="152">
        <v>372525</v>
      </c>
      <c r="I60" s="197" t="s">
        <v>439</v>
      </c>
      <c r="J60" s="197" t="s">
        <v>31</v>
      </c>
      <c r="K60" s="197" t="s">
        <v>2939</v>
      </c>
      <c r="L60" s="197" t="s">
        <v>791</v>
      </c>
      <c r="M60" s="34">
        <v>2323</v>
      </c>
    </row>
    <row r="61" spans="1:13" s="272" customFormat="1" ht="75" customHeight="1" x14ac:dyDescent="0.2">
      <c r="A61" s="197">
        <v>78111502</v>
      </c>
      <c r="B61" s="197" t="s">
        <v>2999</v>
      </c>
      <c r="C61" s="277">
        <v>42334</v>
      </c>
      <c r="D61" s="197" t="s">
        <v>779</v>
      </c>
      <c r="E61" s="197" t="s">
        <v>2874</v>
      </c>
      <c r="F61" s="197" t="s">
        <v>2990</v>
      </c>
      <c r="G61" s="175">
        <v>8887680</v>
      </c>
      <c r="H61" s="152">
        <v>8887680</v>
      </c>
      <c r="I61" s="197" t="s">
        <v>439</v>
      </c>
      <c r="J61" s="197" t="s">
        <v>31</v>
      </c>
      <c r="K61" s="197" t="s">
        <v>2939</v>
      </c>
      <c r="L61" s="197" t="s">
        <v>791</v>
      </c>
      <c r="M61" s="34">
        <v>2449</v>
      </c>
    </row>
    <row r="62" spans="1:13" s="272" customFormat="1" ht="75" customHeight="1" x14ac:dyDescent="0.2">
      <c r="A62" s="197">
        <v>78111502</v>
      </c>
      <c r="B62" s="197" t="s">
        <v>3000</v>
      </c>
      <c r="C62" s="277">
        <v>42334</v>
      </c>
      <c r="D62" s="197" t="s">
        <v>779</v>
      </c>
      <c r="E62" s="197" t="s">
        <v>2874</v>
      </c>
      <c r="F62" s="197" t="s">
        <v>2990</v>
      </c>
      <c r="G62" s="175">
        <v>5695000</v>
      </c>
      <c r="H62" s="152">
        <v>5695000</v>
      </c>
      <c r="I62" s="197" t="s">
        <v>439</v>
      </c>
      <c r="J62" s="197" t="s">
        <v>31</v>
      </c>
      <c r="K62" s="197" t="s">
        <v>2939</v>
      </c>
      <c r="L62" s="197" t="s">
        <v>791</v>
      </c>
      <c r="M62" s="34">
        <v>2449</v>
      </c>
    </row>
    <row r="63" spans="1:13" s="272" customFormat="1" ht="75" customHeight="1" x14ac:dyDescent="0.2">
      <c r="A63" s="197">
        <v>78102200</v>
      </c>
      <c r="B63" s="34" t="s">
        <v>3001</v>
      </c>
      <c r="C63" s="277">
        <v>42027</v>
      </c>
      <c r="D63" s="34" t="s">
        <v>2988</v>
      </c>
      <c r="E63" s="34" t="s">
        <v>2983</v>
      </c>
      <c r="F63" s="197" t="s">
        <v>2905</v>
      </c>
      <c r="G63" s="175">
        <v>28013900</v>
      </c>
      <c r="H63" s="152">
        <v>28013900</v>
      </c>
      <c r="I63" s="197" t="s">
        <v>439</v>
      </c>
      <c r="J63" s="197" t="s">
        <v>31</v>
      </c>
      <c r="K63" s="197" t="s">
        <v>2939</v>
      </c>
      <c r="L63" s="197" t="s">
        <v>791</v>
      </c>
      <c r="M63" s="197" t="s">
        <v>3002</v>
      </c>
    </row>
    <row r="64" spans="1:13" s="272" customFormat="1" ht="75" customHeight="1" x14ac:dyDescent="0.2">
      <c r="A64" s="197">
        <v>80111713</v>
      </c>
      <c r="B64" s="34" t="s">
        <v>3003</v>
      </c>
      <c r="C64" s="277">
        <v>42055</v>
      </c>
      <c r="D64" s="34" t="s">
        <v>2988</v>
      </c>
      <c r="E64" s="34" t="s">
        <v>2983</v>
      </c>
      <c r="F64" s="197" t="s">
        <v>2905</v>
      </c>
      <c r="G64" s="175">
        <v>12598132</v>
      </c>
      <c r="H64" s="152">
        <v>12598132</v>
      </c>
      <c r="I64" s="197" t="s">
        <v>439</v>
      </c>
      <c r="J64" s="197" t="s">
        <v>31</v>
      </c>
      <c r="K64" s="197" t="s">
        <v>2939</v>
      </c>
      <c r="L64" s="197" t="s">
        <v>791</v>
      </c>
      <c r="M64" s="197" t="s">
        <v>3004</v>
      </c>
    </row>
    <row r="65" spans="1:13" s="272" customFormat="1" ht="75" customHeight="1" x14ac:dyDescent="0.2">
      <c r="A65" s="197">
        <v>80161801</v>
      </c>
      <c r="B65" s="34" t="s">
        <v>3005</v>
      </c>
      <c r="C65" s="277">
        <v>42237</v>
      </c>
      <c r="D65" s="34" t="s">
        <v>2937</v>
      </c>
      <c r="E65" s="34" t="s">
        <v>2983</v>
      </c>
      <c r="F65" s="197" t="s">
        <v>3007</v>
      </c>
      <c r="G65" s="175">
        <v>43200000</v>
      </c>
      <c r="H65" s="152">
        <v>43200000</v>
      </c>
      <c r="I65" s="197" t="s">
        <v>439</v>
      </c>
      <c r="J65" s="197" t="s">
        <v>31</v>
      </c>
      <c r="K65" s="197" t="s">
        <v>2939</v>
      </c>
      <c r="L65" s="197" t="s">
        <v>791</v>
      </c>
      <c r="M65" s="197" t="s">
        <v>3006</v>
      </c>
    </row>
    <row r="66" spans="1:13" s="272" customFormat="1" ht="75" customHeight="1" x14ac:dyDescent="0.2">
      <c r="A66" s="197">
        <v>84131501</v>
      </c>
      <c r="B66" s="197" t="s">
        <v>2928</v>
      </c>
      <c r="C66" s="277">
        <v>42109</v>
      </c>
      <c r="D66" s="197" t="s">
        <v>2871</v>
      </c>
      <c r="E66" s="197" t="s">
        <v>2857</v>
      </c>
      <c r="F66" s="197" t="s">
        <v>2930</v>
      </c>
      <c r="G66" s="175">
        <v>155690037</v>
      </c>
      <c r="H66" s="152">
        <v>155690037</v>
      </c>
      <c r="I66" s="197" t="s">
        <v>439</v>
      </c>
      <c r="J66" s="197" t="s">
        <v>31</v>
      </c>
      <c r="K66" s="197" t="s">
        <v>2853</v>
      </c>
      <c r="L66" s="197" t="s">
        <v>791</v>
      </c>
      <c r="M66" s="197" t="s">
        <v>3008</v>
      </c>
    </row>
    <row r="67" spans="1:13" s="272" customFormat="1" ht="75" customHeight="1" x14ac:dyDescent="0.2">
      <c r="A67" s="197">
        <v>92101501</v>
      </c>
      <c r="B67" s="197" t="s">
        <v>3009</v>
      </c>
      <c r="C67" s="277">
        <v>42040</v>
      </c>
      <c r="D67" s="197" t="s">
        <v>2988</v>
      </c>
      <c r="E67" s="197" t="s">
        <v>2983</v>
      </c>
      <c r="F67" s="197" t="s">
        <v>2916</v>
      </c>
      <c r="G67" s="175">
        <v>213410711</v>
      </c>
      <c r="H67" s="152">
        <v>213410711</v>
      </c>
      <c r="I67" s="197" t="s">
        <v>439</v>
      </c>
      <c r="J67" s="197" t="s">
        <v>31</v>
      </c>
      <c r="K67" s="197" t="s">
        <v>2939</v>
      </c>
      <c r="L67" s="197" t="s">
        <v>791</v>
      </c>
      <c r="M67" s="197" t="s">
        <v>3010</v>
      </c>
    </row>
    <row r="68" spans="1:13" ht="75" customHeight="1" x14ac:dyDescent="0.2">
      <c r="A68" s="197">
        <v>80111600</v>
      </c>
      <c r="B68" s="197" t="s">
        <v>3011</v>
      </c>
      <c r="C68" s="277">
        <v>42101</v>
      </c>
      <c r="D68" s="197" t="s">
        <v>3012</v>
      </c>
      <c r="E68" s="197" t="s">
        <v>2874</v>
      </c>
      <c r="F68" s="197" t="s">
        <v>3013</v>
      </c>
      <c r="G68" s="152">
        <v>264477</v>
      </c>
      <c r="H68" s="152">
        <v>264477</v>
      </c>
      <c r="I68" s="197" t="s">
        <v>439</v>
      </c>
      <c r="J68" s="197" t="s">
        <v>31</v>
      </c>
      <c r="K68" s="197" t="s">
        <v>2939</v>
      </c>
      <c r="L68" s="197" t="s">
        <v>791</v>
      </c>
      <c r="M68" s="197">
        <v>12015</v>
      </c>
    </row>
    <row r="69" spans="1:13" ht="75" customHeight="1" x14ac:dyDescent="0.2">
      <c r="A69" s="197">
        <v>80111600</v>
      </c>
      <c r="B69" s="197" t="s">
        <v>3014</v>
      </c>
      <c r="C69" s="277">
        <v>42104</v>
      </c>
      <c r="D69" s="197" t="s">
        <v>3015</v>
      </c>
      <c r="E69" s="197" t="s">
        <v>2874</v>
      </c>
      <c r="F69" s="197" t="s">
        <v>3013</v>
      </c>
      <c r="G69" s="152">
        <v>69700</v>
      </c>
      <c r="H69" s="152">
        <v>69700</v>
      </c>
      <c r="I69" s="197" t="s">
        <v>439</v>
      </c>
      <c r="J69" s="197" t="s">
        <v>31</v>
      </c>
      <c r="K69" s="197" t="s">
        <v>2939</v>
      </c>
      <c r="L69" s="197" t="s">
        <v>791</v>
      </c>
      <c r="M69" s="197">
        <v>22015</v>
      </c>
    </row>
    <row r="70" spans="1:13" ht="75" customHeight="1" x14ac:dyDescent="0.2">
      <c r="A70" s="197">
        <v>80111600</v>
      </c>
      <c r="B70" s="197" t="s">
        <v>3016</v>
      </c>
      <c r="C70" s="277">
        <v>42104</v>
      </c>
      <c r="D70" s="197" t="s">
        <v>3015</v>
      </c>
      <c r="E70" s="197" t="s">
        <v>2874</v>
      </c>
      <c r="F70" s="197" t="s">
        <v>3013</v>
      </c>
      <c r="G70" s="152">
        <v>72877</v>
      </c>
      <c r="H70" s="152">
        <v>72877</v>
      </c>
      <c r="I70" s="197" t="s">
        <v>439</v>
      </c>
      <c r="J70" s="197" t="s">
        <v>31</v>
      </c>
      <c r="K70" s="197" t="s">
        <v>2939</v>
      </c>
      <c r="L70" s="197" t="s">
        <v>791</v>
      </c>
      <c r="M70" s="197">
        <v>32015</v>
      </c>
    </row>
    <row r="71" spans="1:13" ht="75" customHeight="1" x14ac:dyDescent="0.2">
      <c r="A71" s="197">
        <v>80111600</v>
      </c>
      <c r="B71" s="197" t="s">
        <v>3017</v>
      </c>
      <c r="C71" s="277">
        <v>42104</v>
      </c>
      <c r="D71" s="197" t="s">
        <v>3018</v>
      </c>
      <c r="E71" s="197" t="s">
        <v>2874</v>
      </c>
      <c r="F71" s="197" t="s">
        <v>3013</v>
      </c>
      <c r="G71" s="152">
        <v>72877</v>
      </c>
      <c r="H71" s="152">
        <v>72877</v>
      </c>
      <c r="I71" s="197" t="s">
        <v>439</v>
      </c>
      <c r="J71" s="197" t="s">
        <v>31</v>
      </c>
      <c r="K71" s="197" t="s">
        <v>2939</v>
      </c>
      <c r="L71" s="197" t="s">
        <v>791</v>
      </c>
      <c r="M71" s="197">
        <v>42015</v>
      </c>
    </row>
    <row r="72" spans="1:13" ht="75" customHeight="1" x14ac:dyDescent="0.2">
      <c r="A72" s="197">
        <v>80111600</v>
      </c>
      <c r="B72" s="197" t="s">
        <v>3019</v>
      </c>
      <c r="C72" s="277">
        <v>42123</v>
      </c>
      <c r="D72" s="197" t="s">
        <v>3015</v>
      </c>
      <c r="E72" s="197" t="s">
        <v>2874</v>
      </c>
      <c r="F72" s="197" t="s">
        <v>3013</v>
      </c>
      <c r="G72" s="152">
        <v>264477</v>
      </c>
      <c r="H72" s="152">
        <v>264477</v>
      </c>
      <c r="I72" s="197" t="s">
        <v>439</v>
      </c>
      <c r="J72" s="197" t="s">
        <v>31</v>
      </c>
      <c r="K72" s="197" t="s">
        <v>2939</v>
      </c>
      <c r="L72" s="197" t="s">
        <v>791</v>
      </c>
      <c r="M72" s="197">
        <v>62015</v>
      </c>
    </row>
    <row r="73" spans="1:13" ht="75" customHeight="1" x14ac:dyDescent="0.2">
      <c r="A73" s="197">
        <v>80111600</v>
      </c>
      <c r="B73" s="197" t="s">
        <v>3020</v>
      </c>
      <c r="C73" s="277">
        <v>42156</v>
      </c>
      <c r="D73" s="197" t="s">
        <v>3015</v>
      </c>
      <c r="E73" s="197" t="s">
        <v>2874</v>
      </c>
      <c r="F73" s="197" t="s">
        <v>3013</v>
      </c>
      <c r="G73" s="152">
        <v>264477</v>
      </c>
      <c r="H73" s="152">
        <v>264477</v>
      </c>
      <c r="I73" s="197" t="s">
        <v>439</v>
      </c>
      <c r="J73" s="197" t="s">
        <v>31</v>
      </c>
      <c r="K73" s="197" t="s">
        <v>2939</v>
      </c>
      <c r="L73" s="197" t="s">
        <v>791</v>
      </c>
      <c r="M73" s="197">
        <v>72015</v>
      </c>
    </row>
    <row r="74" spans="1:13" ht="75" customHeight="1" x14ac:dyDescent="0.2">
      <c r="A74" s="197">
        <v>80111600</v>
      </c>
      <c r="B74" s="197" t="s">
        <v>3021</v>
      </c>
      <c r="C74" s="277">
        <v>42191</v>
      </c>
      <c r="D74" s="197" t="s">
        <v>3015</v>
      </c>
      <c r="E74" s="197" t="s">
        <v>2874</v>
      </c>
      <c r="F74" s="197" t="s">
        <v>3013</v>
      </c>
      <c r="G74" s="152">
        <v>264477</v>
      </c>
      <c r="H74" s="152">
        <v>264477</v>
      </c>
      <c r="I74" s="197" t="s">
        <v>439</v>
      </c>
      <c r="J74" s="197" t="s">
        <v>31</v>
      </c>
      <c r="K74" s="197" t="s">
        <v>2939</v>
      </c>
      <c r="L74" s="197" t="s">
        <v>791</v>
      </c>
      <c r="M74" s="197">
        <v>82015</v>
      </c>
    </row>
    <row r="75" spans="1:13" ht="75" customHeight="1" x14ac:dyDescent="0.2">
      <c r="A75" s="197">
        <v>80111600</v>
      </c>
      <c r="B75" s="197" t="s">
        <v>3022</v>
      </c>
      <c r="C75" s="277">
        <v>42219</v>
      </c>
      <c r="D75" s="197" t="s">
        <v>3012</v>
      </c>
      <c r="E75" s="197" t="s">
        <v>2874</v>
      </c>
      <c r="F75" s="197" t="s">
        <v>3013</v>
      </c>
      <c r="G75" s="152">
        <v>264477</v>
      </c>
      <c r="H75" s="152">
        <v>264477</v>
      </c>
      <c r="I75" s="197" t="s">
        <v>439</v>
      </c>
      <c r="J75" s="197" t="s">
        <v>31</v>
      </c>
      <c r="K75" s="197" t="s">
        <v>2939</v>
      </c>
      <c r="L75" s="197" t="s">
        <v>791</v>
      </c>
      <c r="M75" s="197">
        <v>92015</v>
      </c>
    </row>
    <row r="76" spans="1:13" ht="75" customHeight="1" x14ac:dyDescent="0.2">
      <c r="A76" s="197">
        <v>80111600</v>
      </c>
      <c r="B76" s="197" t="s">
        <v>3023</v>
      </c>
      <c r="C76" s="277">
        <v>42248</v>
      </c>
      <c r="D76" s="197" t="s">
        <v>3018</v>
      </c>
      <c r="E76" s="197" t="s">
        <v>2874</v>
      </c>
      <c r="F76" s="197" t="s">
        <v>3013</v>
      </c>
      <c r="G76" s="152">
        <v>264477</v>
      </c>
      <c r="H76" s="152">
        <v>264477</v>
      </c>
      <c r="I76" s="197" t="s">
        <v>439</v>
      </c>
      <c r="J76" s="197" t="s">
        <v>31</v>
      </c>
      <c r="K76" s="197" t="s">
        <v>2939</v>
      </c>
      <c r="L76" s="197" t="s">
        <v>791</v>
      </c>
      <c r="M76" s="197">
        <v>102015</v>
      </c>
    </row>
    <row r="77" spans="1:13" ht="75" customHeight="1" x14ac:dyDescent="0.2">
      <c r="A77" s="197">
        <v>80111600</v>
      </c>
      <c r="B77" s="197" t="s">
        <v>3024</v>
      </c>
      <c r="C77" s="277">
        <v>42282</v>
      </c>
      <c r="D77" s="197" t="s">
        <v>3025</v>
      </c>
      <c r="E77" s="197" t="s">
        <v>2874</v>
      </c>
      <c r="F77" s="197" t="s">
        <v>3013</v>
      </c>
      <c r="G77" s="152">
        <v>264477</v>
      </c>
      <c r="H77" s="152">
        <v>264477</v>
      </c>
      <c r="I77" s="197" t="s">
        <v>439</v>
      </c>
      <c r="J77" s="197" t="s">
        <v>31</v>
      </c>
      <c r="K77" s="197" t="s">
        <v>2939</v>
      </c>
      <c r="L77" s="197" t="s">
        <v>791</v>
      </c>
      <c r="M77" s="197">
        <v>112015</v>
      </c>
    </row>
    <row r="78" spans="1:13" ht="75" customHeight="1" x14ac:dyDescent="0.2">
      <c r="A78" s="197">
        <v>80111600</v>
      </c>
      <c r="B78" s="197" t="s">
        <v>3026</v>
      </c>
      <c r="C78" s="277">
        <v>42313</v>
      </c>
      <c r="D78" s="197" t="s">
        <v>3025</v>
      </c>
      <c r="E78" s="197" t="s">
        <v>2874</v>
      </c>
      <c r="F78" s="197" t="s">
        <v>3013</v>
      </c>
      <c r="G78" s="152">
        <v>264477</v>
      </c>
      <c r="H78" s="152">
        <v>264477</v>
      </c>
      <c r="I78" s="197" t="s">
        <v>439</v>
      </c>
      <c r="J78" s="197" t="s">
        <v>31</v>
      </c>
      <c r="K78" s="197" t="s">
        <v>2939</v>
      </c>
      <c r="L78" s="197" t="s">
        <v>791</v>
      </c>
      <c r="M78" s="197">
        <v>122015</v>
      </c>
    </row>
    <row r="79" spans="1:13" ht="75" customHeight="1" x14ac:dyDescent="0.2">
      <c r="A79" s="197">
        <v>80111600</v>
      </c>
      <c r="B79" s="197" t="s">
        <v>3027</v>
      </c>
      <c r="C79" s="277">
        <v>42340</v>
      </c>
      <c r="D79" s="197" t="s">
        <v>3015</v>
      </c>
      <c r="E79" s="197" t="s">
        <v>2874</v>
      </c>
      <c r="F79" s="197" t="s">
        <v>3013</v>
      </c>
      <c r="G79" s="152">
        <v>264477</v>
      </c>
      <c r="H79" s="152">
        <v>264477</v>
      </c>
      <c r="I79" s="197" t="s">
        <v>439</v>
      </c>
      <c r="J79" s="197" t="s">
        <v>31</v>
      </c>
      <c r="K79" s="197" t="s">
        <v>2939</v>
      </c>
      <c r="L79" s="197" t="s">
        <v>791</v>
      </c>
      <c r="M79" s="197">
        <v>132015</v>
      </c>
    </row>
    <row r="80" spans="1:13" ht="75" customHeight="1" x14ac:dyDescent="0.2">
      <c r="A80" s="197">
        <v>80111600</v>
      </c>
      <c r="B80" s="197" t="s">
        <v>3028</v>
      </c>
      <c r="C80" s="277">
        <v>42076</v>
      </c>
      <c r="D80" s="197" t="s">
        <v>3012</v>
      </c>
      <c r="E80" s="197" t="s">
        <v>2874</v>
      </c>
      <c r="F80" s="197" t="s">
        <v>3029</v>
      </c>
      <c r="G80" s="152">
        <v>400000</v>
      </c>
      <c r="H80" s="152">
        <v>400000</v>
      </c>
      <c r="I80" s="197" t="s">
        <v>439</v>
      </c>
      <c r="J80" s="197" t="s">
        <v>31</v>
      </c>
      <c r="K80" s="197" t="s">
        <v>2939</v>
      </c>
      <c r="L80" s="197" t="s">
        <v>791</v>
      </c>
      <c r="M80" s="197">
        <v>2212015</v>
      </c>
    </row>
    <row r="81" spans="1:13" ht="75" customHeight="1" x14ac:dyDescent="0.2">
      <c r="A81" s="197">
        <v>80111600</v>
      </c>
      <c r="B81" s="197" t="s">
        <v>3027</v>
      </c>
      <c r="C81" s="277">
        <v>42356</v>
      </c>
      <c r="D81" s="197" t="s">
        <v>3012</v>
      </c>
      <c r="E81" s="197" t="s">
        <v>2874</v>
      </c>
      <c r="F81" s="197" t="s">
        <v>3013</v>
      </c>
      <c r="G81" s="152">
        <v>404253</v>
      </c>
      <c r="H81" s="152">
        <v>404253</v>
      </c>
      <c r="I81" s="197" t="s">
        <v>439</v>
      </c>
      <c r="J81" s="197" t="s">
        <v>31</v>
      </c>
      <c r="K81" s="197" t="s">
        <v>2939</v>
      </c>
      <c r="L81" s="197" t="s">
        <v>791</v>
      </c>
      <c r="M81" s="197">
        <v>2582015</v>
      </c>
    </row>
    <row r="82" spans="1:13" ht="75" customHeight="1" x14ac:dyDescent="0.2">
      <c r="A82" s="197">
        <v>80111600</v>
      </c>
      <c r="B82" s="197" t="s">
        <v>3030</v>
      </c>
      <c r="C82" s="277">
        <v>42089</v>
      </c>
      <c r="D82" s="197" t="s">
        <v>3025</v>
      </c>
      <c r="E82" s="197" t="s">
        <v>2874</v>
      </c>
      <c r="F82" s="197" t="s">
        <v>3029</v>
      </c>
      <c r="G82" s="152">
        <v>1610875</v>
      </c>
      <c r="H82" s="152">
        <v>1610875</v>
      </c>
      <c r="I82" s="197" t="s">
        <v>439</v>
      </c>
      <c r="J82" s="197" t="s">
        <v>31</v>
      </c>
      <c r="K82" s="197" t="s">
        <v>2939</v>
      </c>
      <c r="L82" s="197" t="s">
        <v>791</v>
      </c>
      <c r="M82" s="197">
        <v>2962015</v>
      </c>
    </row>
    <row r="83" spans="1:13" ht="75" customHeight="1" x14ac:dyDescent="0.2">
      <c r="A83" s="197">
        <v>80111600</v>
      </c>
      <c r="B83" s="197" t="s">
        <v>3031</v>
      </c>
      <c r="C83" s="277">
        <v>42116</v>
      </c>
      <c r="D83" s="197" t="s">
        <v>3012</v>
      </c>
      <c r="E83" s="197" t="s">
        <v>2874</v>
      </c>
      <c r="F83" s="197" t="s">
        <v>3029</v>
      </c>
      <c r="G83" s="152">
        <v>250000</v>
      </c>
      <c r="H83" s="152">
        <v>250000</v>
      </c>
      <c r="I83" s="197" t="s">
        <v>439</v>
      </c>
      <c r="J83" s="197" t="s">
        <v>31</v>
      </c>
      <c r="K83" s="197" t="s">
        <v>2939</v>
      </c>
      <c r="L83" s="197" t="s">
        <v>791</v>
      </c>
      <c r="M83" s="197">
        <v>4242015</v>
      </c>
    </row>
    <row r="84" spans="1:13" ht="75" customHeight="1" x14ac:dyDescent="0.2">
      <c r="A84" s="197">
        <v>80111600</v>
      </c>
      <c r="B84" s="197" t="s">
        <v>3032</v>
      </c>
      <c r="C84" s="277">
        <v>42116</v>
      </c>
      <c r="D84" s="197" t="s">
        <v>3018</v>
      </c>
      <c r="E84" s="197" t="s">
        <v>2874</v>
      </c>
      <c r="F84" s="197" t="s">
        <v>3029</v>
      </c>
      <c r="G84" s="152">
        <v>300017</v>
      </c>
      <c r="H84" s="152">
        <v>300017</v>
      </c>
      <c r="I84" s="197" t="s">
        <v>439</v>
      </c>
      <c r="J84" s="197" t="s">
        <v>31</v>
      </c>
      <c r="K84" s="197" t="s">
        <v>2939</v>
      </c>
      <c r="L84" s="197" t="s">
        <v>791</v>
      </c>
      <c r="M84" s="197">
        <v>4272015</v>
      </c>
    </row>
    <row r="85" spans="1:13" ht="75" customHeight="1" x14ac:dyDescent="0.2">
      <c r="A85" s="197">
        <v>80111600</v>
      </c>
      <c r="B85" s="197" t="s">
        <v>3033</v>
      </c>
      <c r="C85" s="277">
        <v>42122</v>
      </c>
      <c r="D85" s="197" t="s">
        <v>3018</v>
      </c>
      <c r="E85" s="197" t="s">
        <v>2874</v>
      </c>
      <c r="F85" s="197" t="s">
        <v>3029</v>
      </c>
      <c r="G85" s="152">
        <v>500000</v>
      </c>
      <c r="H85" s="152">
        <v>500000</v>
      </c>
      <c r="I85" s="197" t="s">
        <v>439</v>
      </c>
      <c r="J85" s="197" t="s">
        <v>31</v>
      </c>
      <c r="K85" s="197" t="s">
        <v>2939</v>
      </c>
      <c r="L85" s="197" t="s">
        <v>791</v>
      </c>
      <c r="M85" s="197">
        <v>4772015</v>
      </c>
    </row>
    <row r="86" spans="1:13" ht="75" customHeight="1" x14ac:dyDescent="0.2">
      <c r="A86" s="197">
        <v>80111600</v>
      </c>
      <c r="B86" s="197" t="s">
        <v>3034</v>
      </c>
      <c r="C86" s="277">
        <v>42150</v>
      </c>
      <c r="D86" s="197" t="s">
        <v>3012</v>
      </c>
      <c r="E86" s="197" t="s">
        <v>2874</v>
      </c>
      <c r="F86" s="197" t="s">
        <v>3029</v>
      </c>
      <c r="G86" s="152">
        <v>900450</v>
      </c>
      <c r="H86" s="152">
        <v>900450</v>
      </c>
      <c r="I86" s="197" t="s">
        <v>439</v>
      </c>
      <c r="J86" s="197" t="s">
        <v>31</v>
      </c>
      <c r="K86" s="197" t="s">
        <v>2939</v>
      </c>
      <c r="L86" s="197" t="s">
        <v>791</v>
      </c>
      <c r="M86" s="197">
        <v>6452015</v>
      </c>
    </row>
    <row r="87" spans="1:13" ht="75" customHeight="1" x14ac:dyDescent="0.2">
      <c r="A87" s="197">
        <v>80111600</v>
      </c>
      <c r="B87" s="197" t="s">
        <v>3035</v>
      </c>
      <c r="C87" s="277">
        <v>42269</v>
      </c>
      <c r="D87" s="197" t="s">
        <v>3036</v>
      </c>
      <c r="E87" s="197" t="s">
        <v>2874</v>
      </c>
      <c r="F87" s="197" t="s">
        <v>3029</v>
      </c>
      <c r="G87" s="152">
        <v>2018963</v>
      </c>
      <c r="H87" s="152">
        <v>2018963</v>
      </c>
      <c r="I87" s="197" t="s">
        <v>439</v>
      </c>
      <c r="J87" s="197" t="s">
        <v>31</v>
      </c>
      <c r="K87" s="197" t="s">
        <v>2939</v>
      </c>
      <c r="L87" s="197" t="s">
        <v>791</v>
      </c>
      <c r="M87" s="197">
        <v>16382015</v>
      </c>
    </row>
    <row r="88" spans="1:13" ht="75" customHeight="1" x14ac:dyDescent="0.2">
      <c r="A88" s="197">
        <v>80111600</v>
      </c>
      <c r="B88" s="197" t="s">
        <v>3037</v>
      </c>
      <c r="C88" s="277">
        <v>42368</v>
      </c>
      <c r="D88" s="197" t="s">
        <v>3038</v>
      </c>
      <c r="E88" s="197" t="s">
        <v>2874</v>
      </c>
      <c r="F88" s="197" t="s">
        <v>3029</v>
      </c>
      <c r="G88" s="152">
        <v>900450</v>
      </c>
      <c r="H88" s="152">
        <v>900450</v>
      </c>
      <c r="I88" s="197" t="s">
        <v>439</v>
      </c>
      <c r="J88" s="197" t="s">
        <v>31</v>
      </c>
      <c r="K88" s="197" t="s">
        <v>2939</v>
      </c>
      <c r="L88" s="197" t="s">
        <v>791</v>
      </c>
      <c r="M88" s="197">
        <v>28512015</v>
      </c>
    </row>
    <row r="89" spans="1:13" ht="75" customHeight="1" x14ac:dyDescent="0.2">
      <c r="A89" s="197">
        <v>80111600</v>
      </c>
      <c r="B89" s="197" t="s">
        <v>3039</v>
      </c>
      <c r="C89" s="277">
        <v>42012</v>
      </c>
      <c r="D89" s="197" t="s">
        <v>3015</v>
      </c>
      <c r="E89" s="197" t="s">
        <v>2874</v>
      </c>
      <c r="F89" s="197" t="s">
        <v>3029</v>
      </c>
      <c r="G89" s="152">
        <v>84048000</v>
      </c>
      <c r="H89" s="152">
        <v>84048000</v>
      </c>
      <c r="I89" s="197" t="s">
        <v>439</v>
      </c>
      <c r="J89" s="197" t="s">
        <v>31</v>
      </c>
      <c r="K89" s="197" t="s">
        <v>2939</v>
      </c>
      <c r="L89" s="197" t="s">
        <v>791</v>
      </c>
      <c r="M89" s="197">
        <v>22015</v>
      </c>
    </row>
    <row r="90" spans="1:13" ht="75" customHeight="1" x14ac:dyDescent="0.2">
      <c r="A90" s="197">
        <v>80111600</v>
      </c>
      <c r="B90" s="197" t="s">
        <v>3040</v>
      </c>
      <c r="C90" s="277">
        <v>42362</v>
      </c>
      <c r="D90" s="197" t="s">
        <v>3015</v>
      </c>
      <c r="E90" s="197" t="s">
        <v>2874</v>
      </c>
      <c r="F90" s="197" t="s">
        <v>3029</v>
      </c>
      <c r="G90" s="152">
        <v>7004000</v>
      </c>
      <c r="H90" s="152">
        <v>7004000</v>
      </c>
      <c r="I90" s="197" t="s">
        <v>439</v>
      </c>
      <c r="J90" s="197" t="s">
        <v>31</v>
      </c>
      <c r="K90" s="197" t="s">
        <v>2939</v>
      </c>
      <c r="L90" s="197" t="s">
        <v>791</v>
      </c>
      <c r="M90" s="197">
        <v>22015</v>
      </c>
    </row>
    <row r="91" spans="1:13" ht="75" customHeight="1" x14ac:dyDescent="0.2">
      <c r="A91" s="197">
        <v>80111600</v>
      </c>
      <c r="B91" s="197" t="s">
        <v>3041</v>
      </c>
      <c r="C91" s="277">
        <v>42012</v>
      </c>
      <c r="D91" s="197" t="s">
        <v>3015</v>
      </c>
      <c r="E91" s="197" t="s">
        <v>2874</v>
      </c>
      <c r="F91" s="197" t="s">
        <v>3013</v>
      </c>
      <c r="G91" s="152">
        <v>24225600</v>
      </c>
      <c r="H91" s="152">
        <v>24225600</v>
      </c>
      <c r="I91" s="197" t="s">
        <v>439</v>
      </c>
      <c r="J91" s="197" t="s">
        <v>31</v>
      </c>
      <c r="K91" s="197" t="s">
        <v>2939</v>
      </c>
      <c r="L91" s="197" t="s">
        <v>791</v>
      </c>
      <c r="M91" s="197">
        <v>32015</v>
      </c>
    </row>
    <row r="92" spans="1:13" ht="75" customHeight="1" x14ac:dyDescent="0.2">
      <c r="A92" s="197">
        <v>80111600</v>
      </c>
      <c r="B92" s="197" t="s">
        <v>3027</v>
      </c>
      <c r="C92" s="277">
        <v>42362</v>
      </c>
      <c r="D92" s="197" t="s">
        <v>3015</v>
      </c>
      <c r="E92" s="197" t="s">
        <v>2874</v>
      </c>
      <c r="F92" s="197" t="s">
        <v>3013</v>
      </c>
      <c r="G92" s="152">
        <v>2018800</v>
      </c>
      <c r="H92" s="152">
        <v>2018800</v>
      </c>
      <c r="I92" s="197" t="s">
        <v>439</v>
      </c>
      <c r="J92" s="197" t="s">
        <v>31</v>
      </c>
      <c r="K92" s="197" t="s">
        <v>2939</v>
      </c>
      <c r="L92" s="197" t="s">
        <v>791</v>
      </c>
      <c r="M92" s="197">
        <v>32015</v>
      </c>
    </row>
    <row r="93" spans="1:13" ht="75" customHeight="1" x14ac:dyDescent="0.2">
      <c r="A93" s="197">
        <v>80111600</v>
      </c>
      <c r="B93" s="197" t="s">
        <v>3039</v>
      </c>
      <c r="C93" s="277">
        <v>42013</v>
      </c>
      <c r="D93" s="197" t="s">
        <v>3015</v>
      </c>
      <c r="E93" s="197" t="s">
        <v>2874</v>
      </c>
      <c r="F93" s="197" t="s">
        <v>3029</v>
      </c>
      <c r="G93" s="152">
        <v>54260400</v>
      </c>
      <c r="H93" s="152">
        <v>54260400</v>
      </c>
      <c r="I93" s="197" t="s">
        <v>439</v>
      </c>
      <c r="J93" s="197" t="s">
        <v>31</v>
      </c>
      <c r="K93" s="197" t="s">
        <v>2939</v>
      </c>
      <c r="L93" s="197" t="s">
        <v>791</v>
      </c>
      <c r="M93" s="197">
        <v>52015</v>
      </c>
    </row>
    <row r="94" spans="1:13" ht="75" customHeight="1" x14ac:dyDescent="0.2">
      <c r="A94" s="197">
        <v>80111600</v>
      </c>
      <c r="B94" s="197" t="s">
        <v>3042</v>
      </c>
      <c r="C94" s="277">
        <v>42362</v>
      </c>
      <c r="D94" s="197" t="s">
        <v>3015</v>
      </c>
      <c r="E94" s="197" t="s">
        <v>2874</v>
      </c>
      <c r="F94" s="197" t="s">
        <v>3029</v>
      </c>
      <c r="G94" s="152">
        <v>4521700</v>
      </c>
      <c r="H94" s="152">
        <v>4521700</v>
      </c>
      <c r="I94" s="197" t="s">
        <v>439</v>
      </c>
      <c r="J94" s="197" t="s">
        <v>31</v>
      </c>
      <c r="K94" s="197" t="s">
        <v>2939</v>
      </c>
      <c r="L94" s="197" t="s">
        <v>791</v>
      </c>
      <c r="M94" s="197">
        <v>52015</v>
      </c>
    </row>
    <row r="95" spans="1:13" ht="75" customHeight="1" x14ac:dyDescent="0.2">
      <c r="A95" s="197">
        <v>80111600</v>
      </c>
      <c r="B95" s="197" t="s">
        <v>3043</v>
      </c>
      <c r="C95" s="277">
        <v>42013</v>
      </c>
      <c r="D95" s="197" t="s">
        <v>3012</v>
      </c>
      <c r="E95" s="197" t="s">
        <v>2874</v>
      </c>
      <c r="F95" s="197" t="s">
        <v>3029</v>
      </c>
      <c r="G95" s="152">
        <v>25945700</v>
      </c>
      <c r="H95" s="152">
        <v>25945700</v>
      </c>
      <c r="I95" s="197" t="s">
        <v>439</v>
      </c>
      <c r="J95" s="197" t="s">
        <v>31</v>
      </c>
      <c r="K95" s="197" t="s">
        <v>2939</v>
      </c>
      <c r="L95" s="197" t="s">
        <v>791</v>
      </c>
      <c r="M95" s="197">
        <v>142015</v>
      </c>
    </row>
    <row r="96" spans="1:13" ht="75" customHeight="1" x14ac:dyDescent="0.2">
      <c r="A96" s="197">
        <v>80111600</v>
      </c>
      <c r="B96" s="197" t="s">
        <v>3044</v>
      </c>
      <c r="C96" s="277">
        <v>42251</v>
      </c>
      <c r="D96" s="197" t="s">
        <v>3012</v>
      </c>
      <c r="E96" s="197" t="s">
        <v>2874</v>
      </c>
      <c r="F96" s="197" t="s">
        <v>3029</v>
      </c>
      <c r="G96" s="152">
        <v>7076100</v>
      </c>
      <c r="H96" s="152">
        <v>7076100</v>
      </c>
      <c r="I96" s="197" t="s">
        <v>439</v>
      </c>
      <c r="J96" s="197" t="s">
        <v>31</v>
      </c>
      <c r="K96" s="197" t="s">
        <v>2939</v>
      </c>
      <c r="L96" s="197" t="s">
        <v>791</v>
      </c>
      <c r="M96" s="197">
        <v>142015</v>
      </c>
    </row>
    <row r="97" spans="1:13" ht="75" customHeight="1" x14ac:dyDescent="0.2">
      <c r="A97" s="197">
        <v>80111600</v>
      </c>
      <c r="B97" s="197" t="s">
        <v>3045</v>
      </c>
      <c r="C97" s="277">
        <v>42013</v>
      </c>
      <c r="D97" s="197" t="s">
        <v>3015</v>
      </c>
      <c r="E97" s="197" t="s">
        <v>2874</v>
      </c>
      <c r="F97" s="197" t="s">
        <v>3013</v>
      </c>
      <c r="G97" s="152">
        <v>24225600</v>
      </c>
      <c r="H97" s="152">
        <v>24225600</v>
      </c>
      <c r="I97" s="197" t="s">
        <v>439</v>
      </c>
      <c r="J97" s="197" t="s">
        <v>31</v>
      </c>
      <c r="K97" s="197" t="s">
        <v>2939</v>
      </c>
      <c r="L97" s="197" t="s">
        <v>791</v>
      </c>
      <c r="M97" s="197">
        <v>162015</v>
      </c>
    </row>
    <row r="98" spans="1:13" ht="75" customHeight="1" x14ac:dyDescent="0.2">
      <c r="A98" s="197">
        <v>80111600</v>
      </c>
      <c r="B98" s="197" t="s">
        <v>3046</v>
      </c>
      <c r="C98" s="277">
        <v>42013</v>
      </c>
      <c r="D98" s="197" t="s">
        <v>3015</v>
      </c>
      <c r="E98" s="197" t="s">
        <v>2874</v>
      </c>
      <c r="F98" s="197" t="s">
        <v>3013</v>
      </c>
      <c r="G98" s="152">
        <v>20517600</v>
      </c>
      <c r="H98" s="152">
        <v>20517600</v>
      </c>
      <c r="I98" s="197" t="s">
        <v>439</v>
      </c>
      <c r="J98" s="197" t="s">
        <v>31</v>
      </c>
      <c r="K98" s="197" t="s">
        <v>2939</v>
      </c>
      <c r="L98" s="197" t="s">
        <v>791</v>
      </c>
      <c r="M98" s="197">
        <v>172015</v>
      </c>
    </row>
    <row r="99" spans="1:13" ht="75" customHeight="1" x14ac:dyDescent="0.2">
      <c r="A99" s="197">
        <v>80111600</v>
      </c>
      <c r="B99" s="197" t="s">
        <v>3047</v>
      </c>
      <c r="C99" s="277">
        <v>42017</v>
      </c>
      <c r="D99" s="197" t="s">
        <v>3048</v>
      </c>
      <c r="E99" s="197" t="s">
        <v>2874</v>
      </c>
      <c r="F99" s="197" t="s">
        <v>3029</v>
      </c>
      <c r="G99" s="152">
        <v>45423000</v>
      </c>
      <c r="H99" s="152">
        <v>45423000</v>
      </c>
      <c r="I99" s="197" t="s">
        <v>439</v>
      </c>
      <c r="J99" s="197" t="s">
        <v>31</v>
      </c>
      <c r="K99" s="197" t="s">
        <v>2939</v>
      </c>
      <c r="L99" s="197" t="s">
        <v>791</v>
      </c>
      <c r="M99" s="197">
        <v>272015</v>
      </c>
    </row>
    <row r="100" spans="1:13" ht="75" customHeight="1" x14ac:dyDescent="0.2">
      <c r="A100" s="197">
        <v>80111600</v>
      </c>
      <c r="B100" s="197" t="s">
        <v>3049</v>
      </c>
      <c r="C100" s="277">
        <v>42017</v>
      </c>
      <c r="D100" s="197" t="s">
        <v>3012</v>
      </c>
      <c r="E100" s="197" t="s">
        <v>2874</v>
      </c>
      <c r="F100" s="197" t="s">
        <v>3029</v>
      </c>
      <c r="G100" s="152">
        <v>61295300</v>
      </c>
      <c r="H100" s="152">
        <v>61295300</v>
      </c>
      <c r="I100" s="197" t="s">
        <v>439</v>
      </c>
      <c r="J100" s="197" t="s">
        <v>31</v>
      </c>
      <c r="K100" s="197" t="s">
        <v>2939</v>
      </c>
      <c r="L100" s="197" t="s">
        <v>791</v>
      </c>
      <c r="M100" s="197">
        <v>282015</v>
      </c>
    </row>
    <row r="101" spans="1:13" ht="75" customHeight="1" x14ac:dyDescent="0.2">
      <c r="A101" s="197">
        <v>80111600</v>
      </c>
      <c r="B101" s="197" t="s">
        <v>3050</v>
      </c>
      <c r="C101" s="277">
        <v>42017</v>
      </c>
      <c r="D101" s="197" t="s">
        <v>3012</v>
      </c>
      <c r="E101" s="197" t="s">
        <v>2874</v>
      </c>
      <c r="F101" s="197" t="s">
        <v>3029</v>
      </c>
      <c r="G101" s="152">
        <v>61295300</v>
      </c>
      <c r="H101" s="152">
        <v>61295300</v>
      </c>
      <c r="I101" s="197" t="s">
        <v>439</v>
      </c>
      <c r="J101" s="197" t="s">
        <v>31</v>
      </c>
      <c r="K101" s="197" t="s">
        <v>2939</v>
      </c>
      <c r="L101" s="197" t="s">
        <v>791</v>
      </c>
      <c r="M101" s="197">
        <v>362015</v>
      </c>
    </row>
    <row r="102" spans="1:13" ht="75" customHeight="1" x14ac:dyDescent="0.2">
      <c r="A102" s="197">
        <v>80111600</v>
      </c>
      <c r="B102" s="197" t="s">
        <v>3051</v>
      </c>
      <c r="C102" s="277">
        <v>42304</v>
      </c>
      <c r="D102" s="197" t="s">
        <v>3012</v>
      </c>
      <c r="E102" s="197" t="s">
        <v>2874</v>
      </c>
      <c r="F102" s="197" t="s">
        <v>3029</v>
      </c>
      <c r="G102" s="152">
        <v>8915679</v>
      </c>
      <c r="H102" s="152">
        <v>8915679</v>
      </c>
      <c r="I102" s="197" t="s">
        <v>439</v>
      </c>
      <c r="J102" s="197" t="s">
        <v>31</v>
      </c>
      <c r="K102" s="197" t="s">
        <v>2939</v>
      </c>
      <c r="L102" s="197" t="s">
        <v>791</v>
      </c>
      <c r="M102" s="197">
        <v>362015</v>
      </c>
    </row>
    <row r="103" spans="1:13" ht="75" customHeight="1" x14ac:dyDescent="0.2">
      <c r="A103" s="197">
        <v>80111600</v>
      </c>
      <c r="B103" s="197" t="s">
        <v>3050</v>
      </c>
      <c r="C103" s="277">
        <v>42017</v>
      </c>
      <c r="D103" s="197" t="s">
        <v>3015</v>
      </c>
      <c r="E103" s="197" t="s">
        <v>2874</v>
      </c>
      <c r="F103" s="197" t="s">
        <v>3029</v>
      </c>
      <c r="G103" s="152">
        <v>66867600</v>
      </c>
      <c r="H103" s="152">
        <v>66867600</v>
      </c>
      <c r="I103" s="197" t="s">
        <v>439</v>
      </c>
      <c r="J103" s="197" t="s">
        <v>31</v>
      </c>
      <c r="K103" s="197" t="s">
        <v>2939</v>
      </c>
      <c r="L103" s="197" t="s">
        <v>791</v>
      </c>
      <c r="M103" s="197">
        <v>462015</v>
      </c>
    </row>
    <row r="104" spans="1:13" ht="75" customHeight="1" x14ac:dyDescent="0.2">
      <c r="A104" s="197">
        <v>80111600</v>
      </c>
      <c r="B104" s="197" t="s">
        <v>3052</v>
      </c>
      <c r="C104" s="277">
        <v>42243</v>
      </c>
      <c r="D104" s="197" t="s">
        <v>3015</v>
      </c>
      <c r="E104" s="197" t="s">
        <v>2874</v>
      </c>
      <c r="F104" s="197" t="s">
        <v>3029</v>
      </c>
      <c r="G104" s="152">
        <v>11144600</v>
      </c>
      <c r="H104" s="152">
        <v>11144600</v>
      </c>
      <c r="I104" s="197" t="s">
        <v>439</v>
      </c>
      <c r="J104" s="197" t="s">
        <v>31</v>
      </c>
      <c r="K104" s="197" t="s">
        <v>2939</v>
      </c>
      <c r="L104" s="197" t="s">
        <v>791</v>
      </c>
      <c r="M104" s="197">
        <v>462015</v>
      </c>
    </row>
    <row r="105" spans="1:13" ht="75" customHeight="1" x14ac:dyDescent="0.2">
      <c r="A105" s="197">
        <v>80111600</v>
      </c>
      <c r="B105" s="197" t="s">
        <v>3053</v>
      </c>
      <c r="C105" s="277">
        <v>42017</v>
      </c>
      <c r="D105" s="197" t="s">
        <v>3015</v>
      </c>
      <c r="E105" s="197" t="s">
        <v>2874</v>
      </c>
      <c r="F105" s="197" t="s">
        <v>3013</v>
      </c>
      <c r="G105" s="152">
        <v>19034400</v>
      </c>
      <c r="H105" s="152">
        <v>19034400</v>
      </c>
      <c r="I105" s="197" t="s">
        <v>439</v>
      </c>
      <c r="J105" s="197" t="s">
        <v>31</v>
      </c>
      <c r="K105" s="197" t="s">
        <v>2939</v>
      </c>
      <c r="L105" s="197" t="s">
        <v>791</v>
      </c>
      <c r="M105" s="197">
        <v>572015</v>
      </c>
    </row>
    <row r="106" spans="1:13" ht="75" customHeight="1" x14ac:dyDescent="0.2">
      <c r="A106" s="197">
        <v>80111600</v>
      </c>
      <c r="B106" s="197" t="s">
        <v>3054</v>
      </c>
      <c r="C106" s="277">
        <v>42367</v>
      </c>
      <c r="D106" s="197" t="s">
        <v>3015</v>
      </c>
      <c r="E106" s="197" t="s">
        <v>2874</v>
      </c>
      <c r="F106" s="197" t="s">
        <v>3013</v>
      </c>
      <c r="G106" s="152">
        <v>1533327</v>
      </c>
      <c r="H106" s="152">
        <v>1533327</v>
      </c>
      <c r="I106" s="197" t="s">
        <v>439</v>
      </c>
      <c r="J106" s="197" t="s">
        <v>31</v>
      </c>
      <c r="K106" s="197" t="s">
        <v>2939</v>
      </c>
      <c r="L106" s="197" t="s">
        <v>791</v>
      </c>
      <c r="M106" s="197">
        <v>572015</v>
      </c>
    </row>
    <row r="107" spans="1:13" ht="75" customHeight="1" x14ac:dyDescent="0.2">
      <c r="A107" s="197">
        <v>80111600</v>
      </c>
      <c r="B107" s="197" t="s">
        <v>3055</v>
      </c>
      <c r="C107" s="277">
        <v>42017</v>
      </c>
      <c r="D107" s="197" t="s">
        <v>3015</v>
      </c>
      <c r="E107" s="197" t="s">
        <v>2874</v>
      </c>
      <c r="F107" s="197" t="s">
        <v>3013</v>
      </c>
      <c r="G107" s="152">
        <v>24225600</v>
      </c>
      <c r="H107" s="152">
        <v>24225600</v>
      </c>
      <c r="I107" s="197" t="s">
        <v>439</v>
      </c>
      <c r="J107" s="197" t="s">
        <v>31</v>
      </c>
      <c r="K107" s="197" t="s">
        <v>2939</v>
      </c>
      <c r="L107" s="197" t="s">
        <v>791</v>
      </c>
      <c r="M107" s="197">
        <v>582015</v>
      </c>
    </row>
    <row r="108" spans="1:13" ht="75" customHeight="1" x14ac:dyDescent="0.2">
      <c r="A108" s="197">
        <v>80111600</v>
      </c>
      <c r="B108" s="197" t="s">
        <v>3056</v>
      </c>
      <c r="C108" s="277">
        <v>42367</v>
      </c>
      <c r="D108" s="197" t="s">
        <v>3015</v>
      </c>
      <c r="E108" s="197" t="s">
        <v>2874</v>
      </c>
      <c r="F108" s="197" t="s">
        <v>3013</v>
      </c>
      <c r="G108" s="152">
        <v>2018800</v>
      </c>
      <c r="H108" s="152">
        <v>2018800</v>
      </c>
      <c r="I108" s="197" t="s">
        <v>439</v>
      </c>
      <c r="J108" s="197" t="s">
        <v>31</v>
      </c>
      <c r="K108" s="197" t="s">
        <v>2939</v>
      </c>
      <c r="L108" s="197" t="s">
        <v>791</v>
      </c>
      <c r="M108" s="197">
        <v>582015</v>
      </c>
    </row>
    <row r="109" spans="1:13" ht="75" customHeight="1" x14ac:dyDescent="0.2">
      <c r="A109" s="197">
        <v>80111600</v>
      </c>
      <c r="B109" s="197" t="s">
        <v>3057</v>
      </c>
      <c r="C109" s="277">
        <v>42017</v>
      </c>
      <c r="D109" s="197" t="s">
        <v>3015</v>
      </c>
      <c r="E109" s="197" t="s">
        <v>2874</v>
      </c>
      <c r="F109" s="197" t="s">
        <v>3013</v>
      </c>
      <c r="G109" s="152">
        <v>20517600</v>
      </c>
      <c r="H109" s="152">
        <v>20517600</v>
      </c>
      <c r="I109" s="197" t="s">
        <v>439</v>
      </c>
      <c r="J109" s="197" t="s">
        <v>31</v>
      </c>
      <c r="K109" s="197" t="s">
        <v>2939</v>
      </c>
      <c r="L109" s="197" t="s">
        <v>791</v>
      </c>
      <c r="M109" s="197">
        <v>662015</v>
      </c>
    </row>
    <row r="110" spans="1:13" ht="75" customHeight="1" x14ac:dyDescent="0.2">
      <c r="A110" s="197">
        <v>80111600</v>
      </c>
      <c r="B110" s="197" t="s">
        <v>3058</v>
      </c>
      <c r="C110" s="277">
        <v>42030</v>
      </c>
      <c r="D110" s="197" t="s">
        <v>3015</v>
      </c>
      <c r="E110" s="197" t="s">
        <v>2874</v>
      </c>
      <c r="F110" s="197" t="s">
        <v>3029</v>
      </c>
      <c r="G110" s="152">
        <v>3370000</v>
      </c>
      <c r="H110" s="152">
        <v>3370000</v>
      </c>
      <c r="I110" s="197" t="s">
        <v>439</v>
      </c>
      <c r="J110" s="197" t="s">
        <v>31</v>
      </c>
      <c r="K110" s="197" t="s">
        <v>2939</v>
      </c>
      <c r="L110" s="197" t="s">
        <v>791</v>
      </c>
      <c r="M110" s="197">
        <v>742014</v>
      </c>
    </row>
    <row r="111" spans="1:13" ht="75" customHeight="1" x14ac:dyDescent="0.2">
      <c r="A111" s="197">
        <v>80111600</v>
      </c>
      <c r="B111" s="197" t="s">
        <v>3059</v>
      </c>
      <c r="C111" s="277">
        <v>42018</v>
      </c>
      <c r="D111" s="197" t="s">
        <v>3015</v>
      </c>
      <c r="E111" s="197" t="s">
        <v>2874</v>
      </c>
      <c r="F111" s="197" t="s">
        <v>3013</v>
      </c>
      <c r="G111" s="152">
        <v>26079600</v>
      </c>
      <c r="H111" s="152">
        <v>26079600</v>
      </c>
      <c r="I111" s="197" t="s">
        <v>439</v>
      </c>
      <c r="J111" s="197" t="s">
        <v>31</v>
      </c>
      <c r="K111" s="197" t="s">
        <v>2939</v>
      </c>
      <c r="L111" s="197" t="s">
        <v>791</v>
      </c>
      <c r="M111" s="197">
        <v>752015</v>
      </c>
    </row>
    <row r="112" spans="1:13" ht="75" customHeight="1" x14ac:dyDescent="0.2">
      <c r="A112" s="197">
        <v>80111600</v>
      </c>
      <c r="B112" s="197" t="s">
        <v>3060</v>
      </c>
      <c r="C112" s="277">
        <v>42019</v>
      </c>
      <c r="D112" s="197" t="s">
        <v>3048</v>
      </c>
      <c r="E112" s="197" t="s">
        <v>2874</v>
      </c>
      <c r="F112" s="197" t="s">
        <v>3029</v>
      </c>
      <c r="G112" s="152">
        <v>40695300</v>
      </c>
      <c r="H112" s="152">
        <v>40695300</v>
      </c>
      <c r="I112" s="197" t="s">
        <v>439</v>
      </c>
      <c r="J112" s="197" t="s">
        <v>31</v>
      </c>
      <c r="K112" s="197" t="s">
        <v>2939</v>
      </c>
      <c r="L112" s="197" t="s">
        <v>791</v>
      </c>
      <c r="M112" s="197">
        <v>1282015</v>
      </c>
    </row>
    <row r="113" spans="1:13" ht="75" customHeight="1" x14ac:dyDescent="0.2">
      <c r="A113" s="197">
        <v>80111600</v>
      </c>
      <c r="B113" s="197" t="s">
        <v>3061</v>
      </c>
      <c r="C113" s="277">
        <v>42243</v>
      </c>
      <c r="D113" s="197" t="s">
        <v>3048</v>
      </c>
      <c r="E113" s="197" t="s">
        <v>2874</v>
      </c>
      <c r="F113" s="197" t="s">
        <v>3029</v>
      </c>
      <c r="G113" s="152">
        <v>15825950</v>
      </c>
      <c r="H113" s="152">
        <v>15825950</v>
      </c>
      <c r="I113" s="197" t="s">
        <v>439</v>
      </c>
      <c r="J113" s="197" t="s">
        <v>31</v>
      </c>
      <c r="K113" s="197" t="s">
        <v>2939</v>
      </c>
      <c r="L113" s="197" t="s">
        <v>791</v>
      </c>
      <c r="M113" s="197">
        <v>1282015</v>
      </c>
    </row>
    <row r="114" spans="1:13" ht="75" customHeight="1" x14ac:dyDescent="0.2">
      <c r="A114" s="197">
        <v>80111600</v>
      </c>
      <c r="B114" s="197" t="s">
        <v>3062</v>
      </c>
      <c r="C114" s="277">
        <v>42019</v>
      </c>
      <c r="D114" s="197" t="s">
        <v>3015</v>
      </c>
      <c r="E114" s="197" t="s">
        <v>2874</v>
      </c>
      <c r="F114" s="197" t="s">
        <v>3029</v>
      </c>
      <c r="G114" s="152">
        <v>47956800</v>
      </c>
      <c r="H114" s="152">
        <v>47956800</v>
      </c>
      <c r="I114" s="197" t="s">
        <v>439</v>
      </c>
      <c r="J114" s="197" t="s">
        <v>31</v>
      </c>
      <c r="K114" s="197" t="s">
        <v>2939</v>
      </c>
      <c r="L114" s="197" t="s">
        <v>791</v>
      </c>
      <c r="M114" s="197">
        <v>1352015</v>
      </c>
    </row>
    <row r="115" spans="1:13" ht="75" customHeight="1" x14ac:dyDescent="0.2">
      <c r="A115" s="197">
        <v>80111600</v>
      </c>
      <c r="B115" s="197" t="s">
        <v>3063</v>
      </c>
      <c r="C115" s="277">
        <v>42362</v>
      </c>
      <c r="D115" s="197" t="s">
        <v>3015</v>
      </c>
      <c r="E115" s="197" t="s">
        <v>2874</v>
      </c>
      <c r="F115" s="197" t="s">
        <v>3029</v>
      </c>
      <c r="G115" s="152">
        <v>3996400</v>
      </c>
      <c r="H115" s="152">
        <v>3996400</v>
      </c>
      <c r="I115" s="197" t="s">
        <v>439</v>
      </c>
      <c r="J115" s="197" t="s">
        <v>31</v>
      </c>
      <c r="K115" s="197" t="s">
        <v>2939</v>
      </c>
      <c r="L115" s="197" t="s">
        <v>791</v>
      </c>
      <c r="M115" s="197">
        <v>1352015</v>
      </c>
    </row>
    <row r="116" spans="1:13" ht="75" customHeight="1" x14ac:dyDescent="0.2">
      <c r="A116" s="197">
        <v>80111600</v>
      </c>
      <c r="B116" s="197" t="s">
        <v>3064</v>
      </c>
      <c r="C116" s="277">
        <v>42020</v>
      </c>
      <c r="D116" s="197" t="s">
        <v>3015</v>
      </c>
      <c r="E116" s="197" t="s">
        <v>2874</v>
      </c>
      <c r="F116" s="197" t="s">
        <v>3013</v>
      </c>
      <c r="G116" s="152">
        <v>19034400</v>
      </c>
      <c r="H116" s="152">
        <v>19034400</v>
      </c>
      <c r="I116" s="197" t="s">
        <v>439</v>
      </c>
      <c r="J116" s="197" t="s">
        <v>31</v>
      </c>
      <c r="K116" s="197" t="s">
        <v>2939</v>
      </c>
      <c r="L116" s="197" t="s">
        <v>791</v>
      </c>
      <c r="M116" s="197">
        <v>1932015</v>
      </c>
    </row>
    <row r="117" spans="1:13" ht="75" customHeight="1" x14ac:dyDescent="0.2">
      <c r="A117" s="197">
        <v>80111600</v>
      </c>
      <c r="B117" s="197" t="s">
        <v>3065</v>
      </c>
      <c r="C117" s="277">
        <v>42023</v>
      </c>
      <c r="D117" s="197" t="s">
        <v>3012</v>
      </c>
      <c r="E117" s="197" t="s">
        <v>2874</v>
      </c>
      <c r="F117" s="197" t="s">
        <v>3029</v>
      </c>
      <c r="G117" s="152">
        <v>38182100</v>
      </c>
      <c r="H117" s="152">
        <v>38182100</v>
      </c>
      <c r="I117" s="197" t="s">
        <v>439</v>
      </c>
      <c r="J117" s="197" t="s">
        <v>31</v>
      </c>
      <c r="K117" s="197" t="s">
        <v>2939</v>
      </c>
      <c r="L117" s="197" t="s">
        <v>791</v>
      </c>
      <c r="M117" s="197">
        <v>2092015</v>
      </c>
    </row>
    <row r="118" spans="1:13" ht="75" customHeight="1" x14ac:dyDescent="0.2">
      <c r="A118" s="197">
        <v>80111600</v>
      </c>
      <c r="B118" s="197" t="s">
        <v>3066</v>
      </c>
      <c r="C118" s="277">
        <v>42306</v>
      </c>
      <c r="D118" s="197" t="s">
        <v>3012</v>
      </c>
      <c r="E118" s="197" t="s">
        <v>2874</v>
      </c>
      <c r="F118" s="197" t="s">
        <v>3029</v>
      </c>
      <c r="G118" s="152">
        <v>8214937</v>
      </c>
      <c r="H118" s="152">
        <v>8214937</v>
      </c>
      <c r="I118" s="197" t="s">
        <v>439</v>
      </c>
      <c r="J118" s="197" t="s">
        <v>31</v>
      </c>
      <c r="K118" s="197" t="s">
        <v>2939</v>
      </c>
      <c r="L118" s="197" t="s">
        <v>791</v>
      </c>
      <c r="M118" s="197">
        <v>2092015</v>
      </c>
    </row>
    <row r="119" spans="1:13" ht="75" customHeight="1" x14ac:dyDescent="0.2">
      <c r="A119" s="197">
        <v>80111600</v>
      </c>
      <c r="B119" s="197" t="s">
        <v>3067</v>
      </c>
      <c r="C119" s="277">
        <v>42023</v>
      </c>
      <c r="D119" s="197" t="s">
        <v>3012</v>
      </c>
      <c r="E119" s="197" t="s">
        <v>2874</v>
      </c>
      <c r="F119" s="197" t="s">
        <v>3029</v>
      </c>
      <c r="G119" s="152">
        <v>49738700</v>
      </c>
      <c r="H119" s="152">
        <v>49738700</v>
      </c>
      <c r="I119" s="197" t="s">
        <v>439</v>
      </c>
      <c r="J119" s="197" t="s">
        <v>31</v>
      </c>
      <c r="K119" s="197" t="s">
        <v>2939</v>
      </c>
      <c r="L119" s="197" t="s">
        <v>791</v>
      </c>
      <c r="M119" s="197">
        <v>2132015</v>
      </c>
    </row>
    <row r="120" spans="1:13" ht="75" customHeight="1" x14ac:dyDescent="0.2">
      <c r="A120" s="197">
        <v>80111600</v>
      </c>
      <c r="B120" s="197" t="s">
        <v>3068</v>
      </c>
      <c r="C120" s="277">
        <v>42304</v>
      </c>
      <c r="D120" s="197" t="s">
        <v>3012</v>
      </c>
      <c r="E120" s="197" t="s">
        <v>2874</v>
      </c>
      <c r="F120" s="197" t="s">
        <v>3029</v>
      </c>
      <c r="G120" s="152">
        <v>10701357</v>
      </c>
      <c r="H120" s="152">
        <v>10701357</v>
      </c>
      <c r="I120" s="197" t="s">
        <v>439</v>
      </c>
      <c r="J120" s="197" t="s">
        <v>31</v>
      </c>
      <c r="K120" s="197" t="s">
        <v>2939</v>
      </c>
      <c r="L120" s="197" t="s">
        <v>791</v>
      </c>
      <c r="M120" s="197">
        <v>2132015</v>
      </c>
    </row>
    <row r="121" spans="1:13" ht="75" customHeight="1" x14ac:dyDescent="0.2">
      <c r="A121" s="197">
        <v>80111600</v>
      </c>
      <c r="B121" s="197" t="s">
        <v>3069</v>
      </c>
      <c r="C121" s="277">
        <v>42023</v>
      </c>
      <c r="D121" s="197" t="s">
        <v>3015</v>
      </c>
      <c r="E121" s="197" t="s">
        <v>2874</v>
      </c>
      <c r="F121" s="197" t="s">
        <v>3029</v>
      </c>
      <c r="G121" s="152">
        <v>54260400</v>
      </c>
      <c r="H121" s="152">
        <v>54260400</v>
      </c>
      <c r="I121" s="197" t="s">
        <v>439</v>
      </c>
      <c r="J121" s="197" t="s">
        <v>31</v>
      </c>
      <c r="K121" s="197" t="s">
        <v>2939</v>
      </c>
      <c r="L121" s="197" t="s">
        <v>791</v>
      </c>
      <c r="M121" s="197">
        <v>2142015</v>
      </c>
    </row>
    <row r="122" spans="1:13" ht="75" customHeight="1" x14ac:dyDescent="0.2">
      <c r="A122" s="197">
        <v>80111600</v>
      </c>
      <c r="B122" s="197" t="s">
        <v>3070</v>
      </c>
      <c r="C122" s="277">
        <v>42023</v>
      </c>
      <c r="D122" s="197" t="s">
        <v>3018</v>
      </c>
      <c r="E122" s="197" t="s">
        <v>2874</v>
      </c>
      <c r="F122" s="197" t="s">
        <v>3029</v>
      </c>
      <c r="G122" s="152">
        <v>64890000</v>
      </c>
      <c r="H122" s="152">
        <v>64890000</v>
      </c>
      <c r="I122" s="197" t="s">
        <v>439</v>
      </c>
      <c r="J122" s="197" t="s">
        <v>31</v>
      </c>
      <c r="K122" s="197" t="s">
        <v>2939</v>
      </c>
      <c r="L122" s="197" t="s">
        <v>791</v>
      </c>
      <c r="M122" s="197">
        <v>2152015</v>
      </c>
    </row>
    <row r="123" spans="1:13" ht="75" customHeight="1" x14ac:dyDescent="0.2">
      <c r="A123" s="197">
        <v>80111600</v>
      </c>
      <c r="B123" s="197" t="s">
        <v>3071</v>
      </c>
      <c r="C123" s="277">
        <v>42306</v>
      </c>
      <c r="D123" s="197" t="s">
        <v>3018</v>
      </c>
      <c r="E123" s="197" t="s">
        <v>2874</v>
      </c>
      <c r="F123" s="197" t="s">
        <v>3029</v>
      </c>
      <c r="G123" s="152">
        <v>20764800</v>
      </c>
      <c r="H123" s="152">
        <v>20764800</v>
      </c>
      <c r="I123" s="197" t="s">
        <v>439</v>
      </c>
      <c r="J123" s="197" t="s">
        <v>31</v>
      </c>
      <c r="K123" s="197" t="s">
        <v>2939</v>
      </c>
      <c r="L123" s="197" t="s">
        <v>791</v>
      </c>
      <c r="M123" s="197">
        <v>2152015</v>
      </c>
    </row>
    <row r="124" spans="1:13" ht="75" customHeight="1" x14ac:dyDescent="0.2">
      <c r="A124" s="197">
        <v>80111600</v>
      </c>
      <c r="B124" s="197" t="s">
        <v>3050</v>
      </c>
      <c r="C124" s="277">
        <v>42023</v>
      </c>
      <c r="D124" s="197" t="s">
        <v>3012</v>
      </c>
      <c r="E124" s="197" t="s">
        <v>2874</v>
      </c>
      <c r="F124" s="197" t="s">
        <v>3029</v>
      </c>
      <c r="G124" s="152">
        <v>30364400</v>
      </c>
      <c r="H124" s="152">
        <v>30364400</v>
      </c>
      <c r="I124" s="197" t="s">
        <v>439</v>
      </c>
      <c r="J124" s="197" t="s">
        <v>31</v>
      </c>
      <c r="K124" s="197" t="s">
        <v>2939</v>
      </c>
      <c r="L124" s="197" t="s">
        <v>791</v>
      </c>
      <c r="M124" s="197">
        <v>2212015</v>
      </c>
    </row>
    <row r="125" spans="1:13" ht="75" customHeight="1" x14ac:dyDescent="0.2">
      <c r="A125" s="197">
        <v>80111600</v>
      </c>
      <c r="B125" s="197" t="s">
        <v>3072</v>
      </c>
      <c r="C125" s="277">
        <v>42243</v>
      </c>
      <c r="D125" s="197" t="s">
        <v>3012</v>
      </c>
      <c r="E125" s="197" t="s">
        <v>2874</v>
      </c>
      <c r="F125" s="197" t="s">
        <v>3029</v>
      </c>
      <c r="G125" s="152">
        <v>5520800</v>
      </c>
      <c r="H125" s="152">
        <v>5520800</v>
      </c>
      <c r="I125" s="197" t="s">
        <v>439</v>
      </c>
      <c r="J125" s="197" t="s">
        <v>31</v>
      </c>
      <c r="K125" s="197" t="s">
        <v>2939</v>
      </c>
      <c r="L125" s="197" t="s">
        <v>791</v>
      </c>
      <c r="M125" s="197">
        <v>2212015</v>
      </c>
    </row>
    <row r="126" spans="1:13" ht="75" customHeight="1" x14ac:dyDescent="0.2">
      <c r="A126" s="197">
        <v>80111600</v>
      </c>
      <c r="B126" s="197" t="s">
        <v>3073</v>
      </c>
      <c r="C126" s="277">
        <v>42023</v>
      </c>
      <c r="D126" s="197" t="s">
        <v>3015</v>
      </c>
      <c r="E126" s="197" t="s">
        <v>2874</v>
      </c>
      <c r="F126" s="197" t="s">
        <v>3013</v>
      </c>
      <c r="G126" s="152">
        <v>26079600</v>
      </c>
      <c r="H126" s="152">
        <v>26079600</v>
      </c>
      <c r="I126" s="197" t="s">
        <v>439</v>
      </c>
      <c r="J126" s="197" t="s">
        <v>31</v>
      </c>
      <c r="K126" s="197" t="s">
        <v>2939</v>
      </c>
      <c r="L126" s="197" t="s">
        <v>791</v>
      </c>
      <c r="M126" s="197">
        <v>2222015</v>
      </c>
    </row>
    <row r="127" spans="1:13" ht="75" customHeight="1" x14ac:dyDescent="0.2">
      <c r="A127" s="197">
        <v>80111600</v>
      </c>
      <c r="B127" s="197" t="s">
        <v>3074</v>
      </c>
      <c r="C127" s="277">
        <v>42368</v>
      </c>
      <c r="D127" s="197" t="s">
        <v>3015</v>
      </c>
      <c r="E127" s="197" t="s">
        <v>2874</v>
      </c>
      <c r="F127" s="197" t="s">
        <v>3013</v>
      </c>
      <c r="G127" s="152">
        <v>2173300</v>
      </c>
      <c r="H127" s="152">
        <v>2173300</v>
      </c>
      <c r="I127" s="197" t="s">
        <v>439</v>
      </c>
      <c r="J127" s="197" t="s">
        <v>31</v>
      </c>
      <c r="K127" s="197" t="s">
        <v>2939</v>
      </c>
      <c r="L127" s="197" t="s">
        <v>791</v>
      </c>
      <c r="M127" s="197">
        <v>2222015</v>
      </c>
    </row>
    <row r="128" spans="1:13" ht="75" customHeight="1" x14ac:dyDescent="0.2">
      <c r="A128" s="197">
        <v>80111600</v>
      </c>
      <c r="B128" s="197" t="s">
        <v>3075</v>
      </c>
      <c r="C128" s="277">
        <v>42023</v>
      </c>
      <c r="D128" s="197" t="s">
        <v>3015</v>
      </c>
      <c r="E128" s="197" t="s">
        <v>2874</v>
      </c>
      <c r="F128" s="197" t="s">
        <v>3029</v>
      </c>
      <c r="G128" s="152">
        <v>41653200</v>
      </c>
      <c r="H128" s="152">
        <v>41653200</v>
      </c>
      <c r="I128" s="197" t="s">
        <v>439</v>
      </c>
      <c r="J128" s="197" t="s">
        <v>31</v>
      </c>
      <c r="K128" s="197" t="s">
        <v>2939</v>
      </c>
      <c r="L128" s="197" t="s">
        <v>791</v>
      </c>
      <c r="M128" s="197">
        <v>2322015</v>
      </c>
    </row>
    <row r="129" spans="1:13" ht="75" customHeight="1" x14ac:dyDescent="0.2">
      <c r="A129" s="197">
        <v>80111600</v>
      </c>
      <c r="B129" s="197" t="s">
        <v>3076</v>
      </c>
      <c r="C129" s="277">
        <v>42023</v>
      </c>
      <c r="D129" s="197" t="s">
        <v>3015</v>
      </c>
      <c r="E129" s="197" t="s">
        <v>2874</v>
      </c>
      <c r="F129" s="197" t="s">
        <v>3029</v>
      </c>
      <c r="G129" s="152">
        <v>66867600</v>
      </c>
      <c r="H129" s="152">
        <v>66867600</v>
      </c>
      <c r="I129" s="197" t="s">
        <v>439</v>
      </c>
      <c r="J129" s="197" t="s">
        <v>31</v>
      </c>
      <c r="K129" s="197" t="s">
        <v>2939</v>
      </c>
      <c r="L129" s="197" t="s">
        <v>791</v>
      </c>
      <c r="M129" s="197">
        <v>2362015</v>
      </c>
    </row>
    <row r="130" spans="1:13" ht="75" customHeight="1" x14ac:dyDescent="0.2">
      <c r="A130" s="197">
        <v>80111600</v>
      </c>
      <c r="B130" s="197" t="s">
        <v>3077</v>
      </c>
      <c r="C130" s="277">
        <v>42367</v>
      </c>
      <c r="D130" s="197" t="s">
        <v>3015</v>
      </c>
      <c r="E130" s="197" t="s">
        <v>2874</v>
      </c>
      <c r="F130" s="197" t="s">
        <v>3029</v>
      </c>
      <c r="G130" s="152">
        <v>5572300</v>
      </c>
      <c r="H130" s="152">
        <v>5572300</v>
      </c>
      <c r="I130" s="197" t="s">
        <v>439</v>
      </c>
      <c r="J130" s="197" t="s">
        <v>31</v>
      </c>
      <c r="K130" s="197" t="s">
        <v>2939</v>
      </c>
      <c r="L130" s="197" t="s">
        <v>791</v>
      </c>
      <c r="M130" s="197">
        <v>2362015</v>
      </c>
    </row>
    <row r="131" spans="1:13" ht="75" customHeight="1" x14ac:dyDescent="0.2">
      <c r="A131" s="197">
        <v>80111600</v>
      </c>
      <c r="B131" s="197" t="s">
        <v>3078</v>
      </c>
      <c r="C131" s="277">
        <v>42023</v>
      </c>
      <c r="D131" s="197" t="s">
        <v>3015</v>
      </c>
      <c r="E131" s="197" t="s">
        <v>2874</v>
      </c>
      <c r="F131" s="197" t="s">
        <v>3029</v>
      </c>
      <c r="G131" s="152">
        <v>90228000</v>
      </c>
      <c r="H131" s="152">
        <v>90228000</v>
      </c>
      <c r="I131" s="197" t="s">
        <v>439</v>
      </c>
      <c r="J131" s="197" t="s">
        <v>31</v>
      </c>
      <c r="K131" s="197" t="s">
        <v>2939</v>
      </c>
      <c r="L131" s="197" t="s">
        <v>791</v>
      </c>
      <c r="M131" s="197">
        <v>2482015</v>
      </c>
    </row>
    <row r="132" spans="1:13" ht="75" customHeight="1" x14ac:dyDescent="0.2">
      <c r="A132" s="197">
        <v>80111600</v>
      </c>
      <c r="B132" s="197" t="s">
        <v>3079</v>
      </c>
      <c r="C132" s="277">
        <v>42023</v>
      </c>
      <c r="D132" s="197" t="s">
        <v>3080</v>
      </c>
      <c r="E132" s="197" t="s">
        <v>2874</v>
      </c>
      <c r="F132" s="197" t="s">
        <v>3029</v>
      </c>
      <c r="G132" s="152">
        <v>36173600</v>
      </c>
      <c r="H132" s="152">
        <v>36173600</v>
      </c>
      <c r="I132" s="197" t="s">
        <v>439</v>
      </c>
      <c r="J132" s="197" t="s">
        <v>31</v>
      </c>
      <c r="K132" s="197" t="s">
        <v>2939</v>
      </c>
      <c r="L132" s="197" t="s">
        <v>791</v>
      </c>
      <c r="M132" s="197">
        <v>2492015</v>
      </c>
    </row>
    <row r="133" spans="1:13" ht="75" customHeight="1" x14ac:dyDescent="0.2">
      <c r="A133" s="197">
        <v>80111600</v>
      </c>
      <c r="B133" s="197" t="s">
        <v>3081</v>
      </c>
      <c r="C133" s="277">
        <v>42024</v>
      </c>
      <c r="D133" s="197" t="s">
        <v>3015</v>
      </c>
      <c r="E133" s="197" t="s">
        <v>2874</v>
      </c>
      <c r="F133" s="197" t="s">
        <v>3029</v>
      </c>
      <c r="G133" s="152">
        <v>60564000</v>
      </c>
      <c r="H133" s="152">
        <v>60564000</v>
      </c>
      <c r="I133" s="197" t="s">
        <v>439</v>
      </c>
      <c r="J133" s="197" t="s">
        <v>31</v>
      </c>
      <c r="K133" s="197" t="s">
        <v>2939</v>
      </c>
      <c r="L133" s="197" t="s">
        <v>791</v>
      </c>
      <c r="M133" s="197">
        <v>2762015</v>
      </c>
    </row>
    <row r="134" spans="1:13" ht="75" customHeight="1" x14ac:dyDescent="0.2">
      <c r="A134" s="197">
        <v>80111600</v>
      </c>
      <c r="B134" s="197" t="s">
        <v>3082</v>
      </c>
      <c r="C134" s="277">
        <v>42354</v>
      </c>
      <c r="D134" s="197" t="s">
        <v>3015</v>
      </c>
      <c r="E134" s="197" t="s">
        <v>2874</v>
      </c>
      <c r="F134" s="197" t="s">
        <v>3029</v>
      </c>
      <c r="G134" s="152">
        <v>5047000</v>
      </c>
      <c r="H134" s="152">
        <v>5047000</v>
      </c>
      <c r="I134" s="197" t="s">
        <v>439</v>
      </c>
      <c r="J134" s="197" t="s">
        <v>31</v>
      </c>
      <c r="K134" s="197" t="s">
        <v>2939</v>
      </c>
      <c r="L134" s="197" t="s">
        <v>791</v>
      </c>
      <c r="M134" s="197">
        <v>2762015</v>
      </c>
    </row>
    <row r="135" spans="1:13" ht="75" customHeight="1" x14ac:dyDescent="0.2">
      <c r="A135" s="197">
        <v>80111600</v>
      </c>
      <c r="B135" s="197" t="s">
        <v>3083</v>
      </c>
      <c r="C135" s="277">
        <v>42025</v>
      </c>
      <c r="D135" s="197" t="s">
        <v>3012</v>
      </c>
      <c r="E135" s="197" t="s">
        <v>2874</v>
      </c>
      <c r="F135" s="197" t="s">
        <v>3029</v>
      </c>
      <c r="G135" s="152">
        <v>55517000</v>
      </c>
      <c r="H135" s="152">
        <v>55517000</v>
      </c>
      <c r="I135" s="197" t="s">
        <v>439</v>
      </c>
      <c r="J135" s="197" t="s">
        <v>31</v>
      </c>
      <c r="K135" s="197" t="s">
        <v>2939</v>
      </c>
      <c r="L135" s="197" t="s">
        <v>791</v>
      </c>
      <c r="M135" s="197">
        <v>2932015</v>
      </c>
    </row>
    <row r="136" spans="1:13" ht="75" customHeight="1" x14ac:dyDescent="0.2">
      <c r="A136" s="197">
        <v>80111600</v>
      </c>
      <c r="B136" s="197" t="s">
        <v>3084</v>
      </c>
      <c r="C136" s="277">
        <v>42304</v>
      </c>
      <c r="D136" s="197" t="s">
        <v>3012</v>
      </c>
      <c r="E136" s="197" t="s">
        <v>2874</v>
      </c>
      <c r="F136" s="197" t="s">
        <v>3029</v>
      </c>
      <c r="G136" s="152">
        <v>11776333</v>
      </c>
      <c r="H136" s="152">
        <v>11776333</v>
      </c>
      <c r="I136" s="197" t="s">
        <v>439</v>
      </c>
      <c r="J136" s="197" t="s">
        <v>31</v>
      </c>
      <c r="K136" s="197" t="s">
        <v>2939</v>
      </c>
      <c r="L136" s="197" t="s">
        <v>791</v>
      </c>
      <c r="M136" s="197">
        <v>2932015</v>
      </c>
    </row>
    <row r="137" spans="1:13" ht="75" customHeight="1" x14ac:dyDescent="0.2">
      <c r="A137" s="197">
        <v>80111600</v>
      </c>
      <c r="B137" s="197" t="s">
        <v>3049</v>
      </c>
      <c r="C137" s="277">
        <v>42025</v>
      </c>
      <c r="D137" s="197" t="s">
        <v>3012</v>
      </c>
      <c r="E137" s="197" t="s">
        <v>2874</v>
      </c>
      <c r="F137" s="197" t="s">
        <v>3029</v>
      </c>
      <c r="G137" s="152">
        <v>61295300</v>
      </c>
      <c r="H137" s="152">
        <v>61295300</v>
      </c>
      <c r="I137" s="197" t="s">
        <v>439</v>
      </c>
      <c r="J137" s="197" t="s">
        <v>31</v>
      </c>
      <c r="K137" s="197" t="s">
        <v>2939</v>
      </c>
      <c r="L137" s="197" t="s">
        <v>791</v>
      </c>
      <c r="M137" s="197">
        <v>2942015</v>
      </c>
    </row>
    <row r="138" spans="1:13" ht="75" customHeight="1" x14ac:dyDescent="0.2">
      <c r="A138" s="197">
        <v>80111600</v>
      </c>
      <c r="B138" s="197" t="s">
        <v>3085</v>
      </c>
      <c r="C138" s="277">
        <v>42306</v>
      </c>
      <c r="D138" s="197" t="s">
        <v>3012</v>
      </c>
      <c r="E138" s="197" t="s">
        <v>2874</v>
      </c>
      <c r="F138" s="197" t="s">
        <v>3029</v>
      </c>
      <c r="G138" s="152">
        <v>16716900</v>
      </c>
      <c r="H138" s="152">
        <v>16716900</v>
      </c>
      <c r="I138" s="197" t="s">
        <v>439</v>
      </c>
      <c r="J138" s="197" t="s">
        <v>31</v>
      </c>
      <c r="K138" s="197" t="s">
        <v>2939</v>
      </c>
      <c r="L138" s="197" t="s">
        <v>791</v>
      </c>
      <c r="M138" s="197">
        <v>2942015</v>
      </c>
    </row>
    <row r="139" spans="1:13" ht="75" customHeight="1" x14ac:dyDescent="0.2">
      <c r="A139" s="197">
        <v>80111600</v>
      </c>
      <c r="B139" s="197" t="s">
        <v>3086</v>
      </c>
      <c r="C139" s="277">
        <v>42025</v>
      </c>
      <c r="D139" s="197" t="s">
        <v>3048</v>
      </c>
      <c r="E139" s="197" t="s">
        <v>2874</v>
      </c>
      <c r="F139" s="197" t="s">
        <v>3029</v>
      </c>
      <c r="G139" s="152">
        <v>21228300</v>
      </c>
      <c r="H139" s="152">
        <v>21228300</v>
      </c>
      <c r="I139" s="197" t="s">
        <v>439</v>
      </c>
      <c r="J139" s="197" t="s">
        <v>31</v>
      </c>
      <c r="K139" s="197" t="s">
        <v>2939</v>
      </c>
      <c r="L139" s="197" t="s">
        <v>791</v>
      </c>
      <c r="M139" s="197">
        <v>3152015</v>
      </c>
    </row>
    <row r="140" spans="1:13" ht="75" customHeight="1" x14ac:dyDescent="0.2">
      <c r="A140" s="197">
        <v>80111600</v>
      </c>
      <c r="B140" s="197" t="s">
        <v>3087</v>
      </c>
      <c r="C140" s="277">
        <v>42275</v>
      </c>
      <c r="D140" s="197" t="s">
        <v>3048</v>
      </c>
      <c r="E140" s="197" t="s">
        <v>2874</v>
      </c>
      <c r="F140" s="197" t="s">
        <v>3029</v>
      </c>
      <c r="G140" s="152">
        <v>10614150</v>
      </c>
      <c r="H140" s="152">
        <v>10614150</v>
      </c>
      <c r="I140" s="197" t="s">
        <v>439</v>
      </c>
      <c r="J140" s="197" t="s">
        <v>31</v>
      </c>
      <c r="K140" s="197" t="s">
        <v>2939</v>
      </c>
      <c r="L140" s="197" t="s">
        <v>791</v>
      </c>
      <c r="M140" s="197">
        <v>3152015</v>
      </c>
    </row>
    <row r="141" spans="1:13" ht="75" customHeight="1" x14ac:dyDescent="0.2">
      <c r="A141" s="197">
        <v>80111600</v>
      </c>
      <c r="B141" s="197" t="s">
        <v>3088</v>
      </c>
      <c r="C141" s="277">
        <v>42025</v>
      </c>
      <c r="D141" s="197" t="s">
        <v>3015</v>
      </c>
      <c r="E141" s="197" t="s">
        <v>2874</v>
      </c>
      <c r="F141" s="197" t="s">
        <v>3013</v>
      </c>
      <c r="G141" s="152">
        <v>24225600</v>
      </c>
      <c r="H141" s="152">
        <v>24225600</v>
      </c>
      <c r="I141" s="197" t="s">
        <v>439</v>
      </c>
      <c r="J141" s="197" t="s">
        <v>31</v>
      </c>
      <c r="K141" s="197" t="s">
        <v>2939</v>
      </c>
      <c r="L141" s="197" t="s">
        <v>791</v>
      </c>
      <c r="M141" s="197">
        <v>3202015</v>
      </c>
    </row>
    <row r="142" spans="1:13" ht="75" customHeight="1" x14ac:dyDescent="0.2">
      <c r="A142" s="197">
        <v>80111600</v>
      </c>
      <c r="B142" s="197" t="s">
        <v>3089</v>
      </c>
      <c r="C142" s="277">
        <v>42027</v>
      </c>
      <c r="D142" s="197" t="s">
        <v>3015</v>
      </c>
      <c r="E142" s="197" t="s">
        <v>2874</v>
      </c>
      <c r="F142" s="197" t="s">
        <v>3013</v>
      </c>
      <c r="G142" s="152">
        <v>20517600</v>
      </c>
      <c r="H142" s="152">
        <v>20517600</v>
      </c>
      <c r="I142" s="197" t="s">
        <v>439</v>
      </c>
      <c r="J142" s="197" t="s">
        <v>31</v>
      </c>
      <c r="K142" s="197" t="s">
        <v>2939</v>
      </c>
      <c r="L142" s="197" t="s">
        <v>791</v>
      </c>
      <c r="M142" s="197">
        <v>3482015</v>
      </c>
    </row>
    <row r="143" spans="1:13" ht="75" customHeight="1" x14ac:dyDescent="0.2">
      <c r="A143" s="197">
        <v>80111600</v>
      </c>
      <c r="B143" s="197" t="s">
        <v>3090</v>
      </c>
      <c r="C143" s="277">
        <v>42030</v>
      </c>
      <c r="D143" s="197" t="s">
        <v>3012</v>
      </c>
      <c r="E143" s="197" t="s">
        <v>2874</v>
      </c>
      <c r="F143" s="197" t="s">
        <v>3029</v>
      </c>
      <c r="G143" s="152">
        <v>49738700</v>
      </c>
      <c r="H143" s="152">
        <v>49738700</v>
      </c>
      <c r="I143" s="197" t="s">
        <v>439</v>
      </c>
      <c r="J143" s="197" t="s">
        <v>31</v>
      </c>
      <c r="K143" s="197" t="s">
        <v>2939</v>
      </c>
      <c r="L143" s="197" t="s">
        <v>791</v>
      </c>
      <c r="M143" s="197">
        <v>3802015</v>
      </c>
    </row>
    <row r="144" spans="1:13" ht="75" customHeight="1" x14ac:dyDescent="0.2">
      <c r="A144" s="197">
        <v>80111600</v>
      </c>
      <c r="B144" s="197" t="s">
        <v>3091</v>
      </c>
      <c r="C144" s="277">
        <v>42306</v>
      </c>
      <c r="D144" s="197" t="s">
        <v>3012</v>
      </c>
      <c r="E144" s="197" t="s">
        <v>2874</v>
      </c>
      <c r="F144" s="197" t="s">
        <v>3029</v>
      </c>
      <c r="G144" s="152">
        <v>9646293</v>
      </c>
      <c r="H144" s="152">
        <v>9646293</v>
      </c>
      <c r="I144" s="197" t="s">
        <v>439</v>
      </c>
      <c r="J144" s="197" t="s">
        <v>31</v>
      </c>
      <c r="K144" s="197" t="s">
        <v>2939</v>
      </c>
      <c r="L144" s="197" t="s">
        <v>791</v>
      </c>
      <c r="M144" s="197">
        <v>3802015</v>
      </c>
    </row>
    <row r="145" spans="1:13" ht="75" customHeight="1" x14ac:dyDescent="0.2">
      <c r="A145" s="197">
        <v>80111600</v>
      </c>
      <c r="B145" s="197" t="s">
        <v>3092</v>
      </c>
      <c r="C145" s="277">
        <v>42030</v>
      </c>
      <c r="D145" s="197" t="s">
        <v>3048</v>
      </c>
      <c r="E145" s="197" t="s">
        <v>2874</v>
      </c>
      <c r="F145" s="197" t="s">
        <v>3029</v>
      </c>
      <c r="G145" s="152">
        <v>40695300</v>
      </c>
      <c r="H145" s="152">
        <v>40695300</v>
      </c>
      <c r="I145" s="197" t="s">
        <v>439</v>
      </c>
      <c r="J145" s="197" t="s">
        <v>31</v>
      </c>
      <c r="K145" s="197" t="s">
        <v>2939</v>
      </c>
      <c r="L145" s="197" t="s">
        <v>791</v>
      </c>
      <c r="M145" s="197">
        <v>3952015</v>
      </c>
    </row>
    <row r="146" spans="1:13" ht="75" customHeight="1" x14ac:dyDescent="0.2">
      <c r="A146" s="197">
        <v>80111600</v>
      </c>
      <c r="B146" s="197" t="s">
        <v>3093</v>
      </c>
      <c r="C146" s="277">
        <v>42271</v>
      </c>
      <c r="D146" s="197" t="s">
        <v>3048</v>
      </c>
      <c r="E146" s="197" t="s">
        <v>2874</v>
      </c>
      <c r="F146" s="197" t="s">
        <v>3029</v>
      </c>
      <c r="G146" s="152">
        <v>18086800</v>
      </c>
      <c r="H146" s="152">
        <v>18086800</v>
      </c>
      <c r="I146" s="197" t="s">
        <v>439</v>
      </c>
      <c r="J146" s="197" t="s">
        <v>31</v>
      </c>
      <c r="K146" s="197" t="s">
        <v>2939</v>
      </c>
      <c r="L146" s="197" t="s">
        <v>791</v>
      </c>
      <c r="M146" s="197">
        <v>3952015</v>
      </c>
    </row>
    <row r="147" spans="1:13" ht="75" customHeight="1" x14ac:dyDescent="0.2">
      <c r="A147" s="197">
        <v>80111600</v>
      </c>
      <c r="B147" s="197" t="s">
        <v>3094</v>
      </c>
      <c r="C147" s="277">
        <v>42033</v>
      </c>
      <c r="D147" s="197" t="s">
        <v>3048</v>
      </c>
      <c r="E147" s="197" t="s">
        <v>2874</v>
      </c>
      <c r="F147" s="197" t="s">
        <v>3029</v>
      </c>
      <c r="G147" s="152">
        <v>40695300</v>
      </c>
      <c r="H147" s="152">
        <v>40695300</v>
      </c>
      <c r="I147" s="197" t="s">
        <v>439</v>
      </c>
      <c r="J147" s="197" t="s">
        <v>31</v>
      </c>
      <c r="K147" s="197" t="s">
        <v>2939</v>
      </c>
      <c r="L147" s="197" t="s">
        <v>791</v>
      </c>
      <c r="M147" s="197">
        <v>4522015</v>
      </c>
    </row>
    <row r="148" spans="1:13" ht="75" customHeight="1" x14ac:dyDescent="0.2">
      <c r="A148" s="197">
        <v>80111600</v>
      </c>
      <c r="B148" s="197" t="s">
        <v>3095</v>
      </c>
      <c r="C148" s="277">
        <v>42285</v>
      </c>
      <c r="D148" s="197" t="s">
        <v>3048</v>
      </c>
      <c r="E148" s="197" t="s">
        <v>2874</v>
      </c>
      <c r="F148" s="197" t="s">
        <v>3029</v>
      </c>
      <c r="G148" s="152">
        <v>18086800</v>
      </c>
      <c r="H148" s="152">
        <v>18086800</v>
      </c>
      <c r="I148" s="197" t="s">
        <v>439</v>
      </c>
      <c r="J148" s="197" t="s">
        <v>31</v>
      </c>
      <c r="K148" s="197" t="s">
        <v>2939</v>
      </c>
      <c r="L148" s="197" t="s">
        <v>791</v>
      </c>
      <c r="M148" s="197">
        <v>4522015</v>
      </c>
    </row>
    <row r="149" spans="1:13" ht="75" customHeight="1" x14ac:dyDescent="0.2">
      <c r="A149" s="197">
        <v>80111600</v>
      </c>
      <c r="B149" s="197" t="s">
        <v>3096</v>
      </c>
      <c r="C149" s="277">
        <v>42033</v>
      </c>
      <c r="D149" s="197" t="s">
        <v>3048</v>
      </c>
      <c r="E149" s="197" t="s">
        <v>2874</v>
      </c>
      <c r="F149" s="197" t="s">
        <v>3029</v>
      </c>
      <c r="G149" s="152">
        <v>50150700</v>
      </c>
      <c r="H149" s="152">
        <v>50150700</v>
      </c>
      <c r="I149" s="197" t="s">
        <v>439</v>
      </c>
      <c r="J149" s="197" t="s">
        <v>31</v>
      </c>
      <c r="K149" s="197" t="s">
        <v>2939</v>
      </c>
      <c r="L149" s="197" t="s">
        <v>791</v>
      </c>
      <c r="M149" s="197">
        <v>4532015</v>
      </c>
    </row>
    <row r="150" spans="1:13" ht="75" customHeight="1" x14ac:dyDescent="0.2">
      <c r="A150" s="197">
        <v>80111600</v>
      </c>
      <c r="B150" s="197" t="s">
        <v>3097</v>
      </c>
      <c r="C150" s="277">
        <v>42269</v>
      </c>
      <c r="D150" s="197" t="s">
        <v>3048</v>
      </c>
      <c r="E150" s="197" t="s">
        <v>2874</v>
      </c>
      <c r="F150" s="197" t="s">
        <v>3029</v>
      </c>
      <c r="G150" s="152">
        <v>22289200</v>
      </c>
      <c r="H150" s="152">
        <v>22289200</v>
      </c>
      <c r="I150" s="197" t="s">
        <v>439</v>
      </c>
      <c r="J150" s="197" t="s">
        <v>31</v>
      </c>
      <c r="K150" s="197" t="s">
        <v>2939</v>
      </c>
      <c r="L150" s="197" t="s">
        <v>791</v>
      </c>
      <c r="M150" s="197">
        <v>4532015</v>
      </c>
    </row>
    <row r="151" spans="1:13" ht="75" customHeight="1" x14ac:dyDescent="0.2">
      <c r="A151" s="197">
        <v>80111600</v>
      </c>
      <c r="B151" s="197" t="s">
        <v>3098</v>
      </c>
      <c r="C151" s="277">
        <v>42033</v>
      </c>
      <c r="D151" s="197" t="s">
        <v>3048</v>
      </c>
      <c r="E151" s="197" t="s">
        <v>2874</v>
      </c>
      <c r="F151" s="197" t="s">
        <v>3029</v>
      </c>
      <c r="G151" s="152">
        <v>27717300</v>
      </c>
      <c r="H151" s="152">
        <v>27717300</v>
      </c>
      <c r="I151" s="197" t="s">
        <v>439</v>
      </c>
      <c r="J151" s="197" t="s">
        <v>31</v>
      </c>
      <c r="K151" s="197" t="s">
        <v>2939</v>
      </c>
      <c r="L151" s="197" t="s">
        <v>791</v>
      </c>
      <c r="M151" s="197">
        <v>4542015</v>
      </c>
    </row>
    <row r="152" spans="1:13" ht="75" customHeight="1" x14ac:dyDescent="0.2">
      <c r="A152" s="197">
        <v>80111600</v>
      </c>
      <c r="B152" s="197" t="s">
        <v>3099</v>
      </c>
      <c r="C152" s="277">
        <v>42275</v>
      </c>
      <c r="D152" s="197" t="s">
        <v>3048</v>
      </c>
      <c r="E152" s="197" t="s">
        <v>2874</v>
      </c>
      <c r="F152" s="197" t="s">
        <v>3029</v>
      </c>
      <c r="G152" s="152">
        <v>12318800</v>
      </c>
      <c r="H152" s="152">
        <v>12318800</v>
      </c>
      <c r="I152" s="197" t="s">
        <v>439</v>
      </c>
      <c r="J152" s="197" t="s">
        <v>31</v>
      </c>
      <c r="K152" s="197" t="s">
        <v>2939</v>
      </c>
      <c r="L152" s="197" t="s">
        <v>791</v>
      </c>
      <c r="M152" s="197">
        <v>4542015</v>
      </c>
    </row>
    <row r="153" spans="1:13" ht="75" customHeight="1" x14ac:dyDescent="0.2">
      <c r="A153" s="197">
        <v>80111600</v>
      </c>
      <c r="B153" s="197" t="s">
        <v>3100</v>
      </c>
      <c r="C153" s="277">
        <v>42033</v>
      </c>
      <c r="D153" s="197" t="s">
        <v>3018</v>
      </c>
      <c r="E153" s="197" t="s">
        <v>2874</v>
      </c>
      <c r="F153" s="197" t="s">
        <v>3029</v>
      </c>
      <c r="G153" s="152">
        <v>64890000</v>
      </c>
      <c r="H153" s="152">
        <v>64890000</v>
      </c>
      <c r="I153" s="197" t="s">
        <v>439</v>
      </c>
      <c r="J153" s="197" t="s">
        <v>31</v>
      </c>
      <c r="K153" s="197" t="s">
        <v>2939</v>
      </c>
      <c r="L153" s="197" t="s">
        <v>791</v>
      </c>
      <c r="M153" s="197">
        <v>4552015</v>
      </c>
    </row>
    <row r="154" spans="1:13" ht="75" customHeight="1" x14ac:dyDescent="0.2">
      <c r="A154" s="197">
        <v>80111600</v>
      </c>
      <c r="B154" s="197" t="s">
        <v>3101</v>
      </c>
      <c r="C154" s="277">
        <v>42345</v>
      </c>
      <c r="D154" s="197" t="s">
        <v>3018</v>
      </c>
      <c r="E154" s="197" t="s">
        <v>2874</v>
      </c>
      <c r="F154" s="197" t="s">
        <v>3029</v>
      </c>
      <c r="G154" s="152">
        <v>16222500</v>
      </c>
      <c r="H154" s="152">
        <v>16222500</v>
      </c>
      <c r="I154" s="197" t="s">
        <v>439</v>
      </c>
      <c r="J154" s="197" t="s">
        <v>31</v>
      </c>
      <c r="K154" s="197" t="s">
        <v>2939</v>
      </c>
      <c r="L154" s="197" t="s">
        <v>791</v>
      </c>
      <c r="M154" s="197">
        <v>4552015</v>
      </c>
    </row>
    <row r="155" spans="1:13" ht="75" customHeight="1" x14ac:dyDescent="0.2">
      <c r="A155" s="197">
        <v>80111600</v>
      </c>
      <c r="B155" s="197" t="s">
        <v>3102</v>
      </c>
      <c r="C155" s="277">
        <v>42033</v>
      </c>
      <c r="D155" s="197" t="s">
        <v>3038</v>
      </c>
      <c r="E155" s="197" t="s">
        <v>2874</v>
      </c>
      <c r="F155" s="197" t="s">
        <v>3029</v>
      </c>
      <c r="G155" s="152">
        <v>7300000</v>
      </c>
      <c r="H155" s="152">
        <v>7300000</v>
      </c>
      <c r="I155" s="197" t="s">
        <v>439</v>
      </c>
      <c r="J155" s="197" t="s">
        <v>31</v>
      </c>
      <c r="K155" s="197" t="s">
        <v>2939</v>
      </c>
      <c r="L155" s="197" t="s">
        <v>791</v>
      </c>
      <c r="M155" s="197">
        <v>4562015</v>
      </c>
    </row>
    <row r="156" spans="1:13" ht="75" customHeight="1" x14ac:dyDescent="0.2">
      <c r="A156" s="197">
        <v>80111600</v>
      </c>
      <c r="B156" s="197" t="s">
        <v>3103</v>
      </c>
      <c r="C156" s="277">
        <v>42033</v>
      </c>
      <c r="D156" s="197" t="s">
        <v>3015</v>
      </c>
      <c r="E156" s="197" t="s">
        <v>2874</v>
      </c>
      <c r="F156" s="197" t="s">
        <v>3013</v>
      </c>
      <c r="G156" s="152">
        <v>20517600</v>
      </c>
      <c r="H156" s="152">
        <v>20517600</v>
      </c>
      <c r="I156" s="197" t="s">
        <v>439</v>
      </c>
      <c r="J156" s="197" t="s">
        <v>31</v>
      </c>
      <c r="K156" s="197" t="s">
        <v>2939</v>
      </c>
      <c r="L156" s="197" t="s">
        <v>791</v>
      </c>
      <c r="M156" s="197">
        <v>4592015</v>
      </c>
    </row>
    <row r="157" spans="1:13" ht="75" customHeight="1" x14ac:dyDescent="0.2">
      <c r="A157" s="197">
        <v>80111600</v>
      </c>
      <c r="B157" s="197" t="s">
        <v>3104</v>
      </c>
      <c r="C157" s="277">
        <v>42033</v>
      </c>
      <c r="D157" s="197" t="s">
        <v>3015</v>
      </c>
      <c r="E157" s="197" t="s">
        <v>2874</v>
      </c>
      <c r="F157" s="197" t="s">
        <v>3029</v>
      </c>
      <c r="G157" s="152">
        <v>36956400</v>
      </c>
      <c r="H157" s="152">
        <v>36956400</v>
      </c>
      <c r="I157" s="197" t="s">
        <v>439</v>
      </c>
      <c r="J157" s="197" t="s">
        <v>31</v>
      </c>
      <c r="K157" s="197" t="s">
        <v>2939</v>
      </c>
      <c r="L157" s="197" t="s">
        <v>791</v>
      </c>
      <c r="M157" s="197">
        <v>4602015</v>
      </c>
    </row>
    <row r="158" spans="1:13" ht="75" customHeight="1" x14ac:dyDescent="0.2">
      <c r="A158" s="197">
        <v>80111600</v>
      </c>
      <c r="B158" s="197" t="s">
        <v>3105</v>
      </c>
      <c r="C158" s="277">
        <v>42313</v>
      </c>
      <c r="D158" s="197" t="s">
        <v>3015</v>
      </c>
      <c r="E158" s="197" t="s">
        <v>2874</v>
      </c>
      <c r="F158" s="197" t="s">
        <v>3029</v>
      </c>
      <c r="G158" s="152">
        <v>3079700</v>
      </c>
      <c r="H158" s="152">
        <v>3079700</v>
      </c>
      <c r="I158" s="197" t="s">
        <v>439</v>
      </c>
      <c r="J158" s="197" t="s">
        <v>31</v>
      </c>
      <c r="K158" s="197" t="s">
        <v>2939</v>
      </c>
      <c r="L158" s="197" t="s">
        <v>791</v>
      </c>
      <c r="M158" s="197">
        <v>4602015</v>
      </c>
    </row>
    <row r="159" spans="1:13" ht="75" customHeight="1" x14ac:dyDescent="0.2">
      <c r="A159" s="197">
        <v>80111600</v>
      </c>
      <c r="B159" s="197" t="s">
        <v>3106</v>
      </c>
      <c r="C159" s="277">
        <v>42034</v>
      </c>
      <c r="D159" s="197" t="s">
        <v>3015</v>
      </c>
      <c r="E159" s="197" t="s">
        <v>2874</v>
      </c>
      <c r="F159" s="197" t="s">
        <v>3029</v>
      </c>
      <c r="G159" s="152">
        <v>47956800</v>
      </c>
      <c r="H159" s="152">
        <v>47956800</v>
      </c>
      <c r="I159" s="197" t="s">
        <v>439</v>
      </c>
      <c r="J159" s="197" t="s">
        <v>31</v>
      </c>
      <c r="K159" s="197" t="s">
        <v>2939</v>
      </c>
      <c r="L159" s="197" t="s">
        <v>791</v>
      </c>
      <c r="M159" s="197">
        <v>4642015</v>
      </c>
    </row>
    <row r="160" spans="1:13" ht="75" customHeight="1" x14ac:dyDescent="0.2">
      <c r="A160" s="197">
        <v>80111600</v>
      </c>
      <c r="B160" s="197" t="s">
        <v>3107</v>
      </c>
      <c r="C160" s="277">
        <v>42367</v>
      </c>
      <c r="D160" s="197" t="s">
        <v>3015</v>
      </c>
      <c r="E160" s="197" t="s">
        <v>2874</v>
      </c>
      <c r="F160" s="197" t="s">
        <v>3029</v>
      </c>
      <c r="G160" s="152">
        <v>3996400</v>
      </c>
      <c r="H160" s="152">
        <v>3996400</v>
      </c>
      <c r="I160" s="197" t="s">
        <v>439</v>
      </c>
      <c r="J160" s="197" t="s">
        <v>31</v>
      </c>
      <c r="K160" s="197" t="s">
        <v>2939</v>
      </c>
      <c r="L160" s="197" t="s">
        <v>791</v>
      </c>
      <c r="M160" s="197">
        <v>4642015</v>
      </c>
    </row>
    <row r="161" spans="1:13" ht="75" customHeight="1" x14ac:dyDescent="0.2">
      <c r="A161" s="197">
        <v>80111600</v>
      </c>
      <c r="B161" s="197" t="s">
        <v>3108</v>
      </c>
      <c r="C161" s="277">
        <v>42034</v>
      </c>
      <c r="D161" s="197" t="s">
        <v>3018</v>
      </c>
      <c r="E161" s="197" t="s">
        <v>2874</v>
      </c>
      <c r="F161" s="197" t="s">
        <v>3029</v>
      </c>
      <c r="G161" s="152">
        <v>75190000</v>
      </c>
      <c r="H161" s="152">
        <v>75190000</v>
      </c>
      <c r="I161" s="197" t="s">
        <v>439</v>
      </c>
      <c r="J161" s="197" t="s">
        <v>31</v>
      </c>
      <c r="K161" s="197" t="s">
        <v>2939</v>
      </c>
      <c r="L161" s="197" t="s">
        <v>791</v>
      </c>
      <c r="M161" s="197">
        <v>4892015</v>
      </c>
    </row>
    <row r="162" spans="1:13" ht="75" customHeight="1" x14ac:dyDescent="0.2">
      <c r="A162" s="197">
        <v>80111600</v>
      </c>
      <c r="B162" s="197" t="s">
        <v>3109</v>
      </c>
      <c r="C162" s="277">
        <v>42248</v>
      </c>
      <c r="D162" s="197" t="s">
        <v>3018</v>
      </c>
      <c r="E162" s="197" t="s">
        <v>2874</v>
      </c>
      <c r="F162" s="197" t="s">
        <v>3029</v>
      </c>
      <c r="G162" s="152">
        <v>22557000</v>
      </c>
      <c r="H162" s="152">
        <v>22557000</v>
      </c>
      <c r="I162" s="197" t="s">
        <v>439</v>
      </c>
      <c r="J162" s="197" t="s">
        <v>31</v>
      </c>
      <c r="K162" s="197" t="s">
        <v>2939</v>
      </c>
      <c r="L162" s="197" t="s">
        <v>791</v>
      </c>
      <c r="M162" s="197">
        <v>4892015</v>
      </c>
    </row>
    <row r="163" spans="1:13" ht="75" customHeight="1" x14ac:dyDescent="0.2">
      <c r="A163" s="197">
        <v>80111600</v>
      </c>
      <c r="B163" s="197" t="s">
        <v>3110</v>
      </c>
      <c r="C163" s="277">
        <v>42038</v>
      </c>
      <c r="D163" s="197" t="s">
        <v>3015</v>
      </c>
      <c r="E163" s="197" t="s">
        <v>2874</v>
      </c>
      <c r="F163" s="197" t="s">
        <v>3013</v>
      </c>
      <c r="G163" s="152">
        <v>19034400</v>
      </c>
      <c r="H163" s="152">
        <v>19034400</v>
      </c>
      <c r="I163" s="197" t="s">
        <v>439</v>
      </c>
      <c r="J163" s="197" t="s">
        <v>31</v>
      </c>
      <c r="K163" s="197" t="s">
        <v>2939</v>
      </c>
      <c r="L163" s="197" t="s">
        <v>791</v>
      </c>
      <c r="M163" s="197">
        <v>5642015</v>
      </c>
    </row>
    <row r="164" spans="1:13" ht="75" customHeight="1" x14ac:dyDescent="0.2">
      <c r="A164" s="197">
        <v>80111600</v>
      </c>
      <c r="B164" s="197" t="s">
        <v>3111</v>
      </c>
      <c r="C164" s="277">
        <v>42038</v>
      </c>
      <c r="D164" s="197" t="s">
        <v>3012</v>
      </c>
      <c r="E164" s="197" t="s">
        <v>2874</v>
      </c>
      <c r="F164" s="197" t="s">
        <v>3029</v>
      </c>
      <c r="G164" s="152">
        <v>38182100</v>
      </c>
      <c r="H164" s="152">
        <v>38182100</v>
      </c>
      <c r="I164" s="197" t="s">
        <v>439</v>
      </c>
      <c r="J164" s="197" t="s">
        <v>31</v>
      </c>
      <c r="K164" s="197" t="s">
        <v>2939</v>
      </c>
      <c r="L164" s="197" t="s">
        <v>791</v>
      </c>
      <c r="M164" s="197">
        <v>5692015</v>
      </c>
    </row>
    <row r="165" spans="1:13" ht="75" customHeight="1" x14ac:dyDescent="0.2">
      <c r="A165" s="197">
        <v>80111600</v>
      </c>
      <c r="B165" s="197" t="s">
        <v>3112</v>
      </c>
      <c r="C165" s="277">
        <v>42040</v>
      </c>
      <c r="D165" s="197" t="s">
        <v>3048</v>
      </c>
      <c r="E165" s="197" t="s">
        <v>2874</v>
      </c>
      <c r="F165" s="197" t="s">
        <v>3029</v>
      </c>
      <c r="G165" s="152">
        <v>86211000</v>
      </c>
      <c r="H165" s="152">
        <v>86211000</v>
      </c>
      <c r="I165" s="197" t="s">
        <v>439</v>
      </c>
      <c r="J165" s="197" t="s">
        <v>31</v>
      </c>
      <c r="K165" s="197" t="s">
        <v>2939</v>
      </c>
      <c r="L165" s="197" t="s">
        <v>791</v>
      </c>
      <c r="M165" s="197">
        <v>6142015</v>
      </c>
    </row>
    <row r="166" spans="1:13" ht="75" customHeight="1" x14ac:dyDescent="0.2">
      <c r="A166" s="197">
        <v>80111600</v>
      </c>
      <c r="B166" s="197" t="s">
        <v>3113</v>
      </c>
      <c r="C166" s="277">
        <v>42041</v>
      </c>
      <c r="D166" s="197" t="s">
        <v>3018</v>
      </c>
      <c r="E166" s="197" t="s">
        <v>2874</v>
      </c>
      <c r="F166" s="197" t="s">
        <v>3029</v>
      </c>
      <c r="G166" s="152">
        <v>64890000</v>
      </c>
      <c r="H166" s="152">
        <v>64890000</v>
      </c>
      <c r="I166" s="197" t="s">
        <v>439</v>
      </c>
      <c r="J166" s="197" t="s">
        <v>31</v>
      </c>
      <c r="K166" s="197" t="s">
        <v>2939</v>
      </c>
      <c r="L166" s="197" t="s">
        <v>791</v>
      </c>
      <c r="M166" s="197">
        <v>6672015</v>
      </c>
    </row>
    <row r="167" spans="1:13" ht="75" customHeight="1" x14ac:dyDescent="0.2">
      <c r="A167" s="197">
        <v>80111600</v>
      </c>
      <c r="B167" s="197" t="s">
        <v>3114</v>
      </c>
      <c r="C167" s="277">
        <v>42044</v>
      </c>
      <c r="D167" s="197" t="s">
        <v>3012</v>
      </c>
      <c r="E167" s="197" t="s">
        <v>2874</v>
      </c>
      <c r="F167" s="197" t="s">
        <v>3029</v>
      </c>
      <c r="G167" s="152">
        <v>30364400</v>
      </c>
      <c r="H167" s="152">
        <v>30364400</v>
      </c>
      <c r="I167" s="197" t="s">
        <v>439</v>
      </c>
      <c r="J167" s="197" t="s">
        <v>31</v>
      </c>
      <c r="K167" s="197" t="s">
        <v>2939</v>
      </c>
      <c r="L167" s="197" t="s">
        <v>791</v>
      </c>
      <c r="M167" s="197">
        <v>6742015</v>
      </c>
    </row>
    <row r="168" spans="1:13" ht="75" customHeight="1" x14ac:dyDescent="0.2">
      <c r="A168" s="197">
        <v>80111600</v>
      </c>
      <c r="B168" s="197" t="s">
        <v>3115</v>
      </c>
      <c r="C168" s="277">
        <v>42304</v>
      </c>
      <c r="D168" s="197" t="s">
        <v>3012</v>
      </c>
      <c r="E168" s="197" t="s">
        <v>2874</v>
      </c>
      <c r="F168" s="197" t="s">
        <v>3029</v>
      </c>
      <c r="G168" s="152">
        <v>4692680</v>
      </c>
      <c r="H168" s="152">
        <v>4692680</v>
      </c>
      <c r="I168" s="197" t="s">
        <v>439</v>
      </c>
      <c r="J168" s="197" t="s">
        <v>31</v>
      </c>
      <c r="K168" s="197" t="s">
        <v>2939</v>
      </c>
      <c r="L168" s="197" t="s">
        <v>791</v>
      </c>
      <c r="M168" s="197">
        <v>6742015</v>
      </c>
    </row>
    <row r="169" spans="1:13" ht="75" customHeight="1" x14ac:dyDescent="0.2">
      <c r="A169" s="197">
        <v>80111600</v>
      </c>
      <c r="B169" s="197" t="s">
        <v>3116</v>
      </c>
      <c r="C169" s="277">
        <v>42044</v>
      </c>
      <c r="D169" s="197" t="s">
        <v>3015</v>
      </c>
      <c r="E169" s="197" t="s">
        <v>2874</v>
      </c>
      <c r="F169" s="197" t="s">
        <v>3029</v>
      </c>
      <c r="G169" s="152">
        <v>66867600</v>
      </c>
      <c r="H169" s="152">
        <v>66867600</v>
      </c>
      <c r="I169" s="197" t="s">
        <v>439</v>
      </c>
      <c r="J169" s="197" t="s">
        <v>31</v>
      </c>
      <c r="K169" s="197" t="s">
        <v>2939</v>
      </c>
      <c r="L169" s="197" t="s">
        <v>791</v>
      </c>
      <c r="M169" s="197">
        <v>6752015</v>
      </c>
    </row>
    <row r="170" spans="1:13" ht="75" customHeight="1" x14ac:dyDescent="0.2">
      <c r="A170" s="197">
        <v>80111600</v>
      </c>
      <c r="B170" s="197" t="s">
        <v>3117</v>
      </c>
      <c r="C170" s="277">
        <v>42044</v>
      </c>
      <c r="D170" s="197" t="s">
        <v>3118</v>
      </c>
      <c r="E170" s="197" t="s">
        <v>2874</v>
      </c>
      <c r="F170" s="197" t="s">
        <v>3029</v>
      </c>
      <c r="G170" s="152">
        <v>38434450</v>
      </c>
      <c r="H170" s="152">
        <v>38434450</v>
      </c>
      <c r="I170" s="197" t="s">
        <v>439</v>
      </c>
      <c r="J170" s="197" t="s">
        <v>31</v>
      </c>
      <c r="K170" s="197" t="s">
        <v>2939</v>
      </c>
      <c r="L170" s="197" t="s">
        <v>791</v>
      </c>
      <c r="M170" s="197">
        <v>6852015</v>
      </c>
    </row>
    <row r="171" spans="1:13" ht="75" customHeight="1" x14ac:dyDescent="0.2">
      <c r="A171" s="197">
        <v>80111600</v>
      </c>
      <c r="B171" s="197" t="s">
        <v>3119</v>
      </c>
      <c r="C171" s="277">
        <v>42269</v>
      </c>
      <c r="D171" s="197" t="s">
        <v>3118</v>
      </c>
      <c r="E171" s="197" t="s">
        <v>2874</v>
      </c>
      <c r="F171" s="197" t="s">
        <v>3029</v>
      </c>
      <c r="G171" s="152">
        <v>18086800</v>
      </c>
      <c r="H171" s="152">
        <v>18086800</v>
      </c>
      <c r="I171" s="197" t="s">
        <v>439</v>
      </c>
      <c r="J171" s="197" t="s">
        <v>31</v>
      </c>
      <c r="K171" s="197" t="s">
        <v>2939</v>
      </c>
      <c r="L171" s="197" t="s">
        <v>791</v>
      </c>
      <c r="M171" s="197">
        <v>6852015</v>
      </c>
    </row>
    <row r="172" spans="1:13" ht="75" customHeight="1" x14ac:dyDescent="0.2">
      <c r="A172" s="197">
        <v>80111600</v>
      </c>
      <c r="B172" s="197" t="s">
        <v>3120</v>
      </c>
      <c r="C172" s="277">
        <v>42045</v>
      </c>
      <c r="D172" s="197" t="s">
        <v>3048</v>
      </c>
      <c r="E172" s="197" t="s">
        <v>2874</v>
      </c>
      <c r="F172" s="197" t="s">
        <v>3029</v>
      </c>
      <c r="G172" s="152">
        <v>40695300</v>
      </c>
      <c r="H172" s="152">
        <v>40695300</v>
      </c>
      <c r="I172" s="197" t="s">
        <v>439</v>
      </c>
      <c r="J172" s="197" t="s">
        <v>31</v>
      </c>
      <c r="K172" s="197" t="s">
        <v>2939</v>
      </c>
      <c r="L172" s="197" t="s">
        <v>791</v>
      </c>
      <c r="M172" s="197">
        <v>6932015</v>
      </c>
    </row>
    <row r="173" spans="1:13" ht="75" customHeight="1" x14ac:dyDescent="0.2">
      <c r="A173" s="197">
        <v>80111600</v>
      </c>
      <c r="B173" s="197" t="s">
        <v>3121</v>
      </c>
      <c r="C173" s="277">
        <v>42051</v>
      </c>
      <c r="D173" s="197" t="s">
        <v>3015</v>
      </c>
      <c r="E173" s="197" t="s">
        <v>2874</v>
      </c>
      <c r="F173" s="197" t="s">
        <v>3013</v>
      </c>
      <c r="G173" s="152">
        <v>26079600</v>
      </c>
      <c r="H173" s="152">
        <v>26079600</v>
      </c>
      <c r="I173" s="197" t="s">
        <v>439</v>
      </c>
      <c r="J173" s="197" t="s">
        <v>31</v>
      </c>
      <c r="K173" s="197" t="s">
        <v>2939</v>
      </c>
      <c r="L173" s="197" t="s">
        <v>791</v>
      </c>
      <c r="M173" s="197">
        <v>7762015</v>
      </c>
    </row>
    <row r="174" spans="1:13" ht="75" customHeight="1" x14ac:dyDescent="0.2">
      <c r="A174" s="197">
        <v>80111600</v>
      </c>
      <c r="B174" s="197" t="s">
        <v>3122</v>
      </c>
      <c r="C174" s="277">
        <v>42304</v>
      </c>
      <c r="D174" s="197" t="s">
        <v>3015</v>
      </c>
      <c r="E174" s="197" t="s">
        <v>2874</v>
      </c>
      <c r="F174" s="197" t="s">
        <v>3013</v>
      </c>
      <c r="G174" s="152">
        <v>3187507</v>
      </c>
      <c r="H174" s="152">
        <v>3187507</v>
      </c>
      <c r="I174" s="197" t="s">
        <v>439</v>
      </c>
      <c r="J174" s="197" t="s">
        <v>31</v>
      </c>
      <c r="K174" s="197" t="s">
        <v>2939</v>
      </c>
      <c r="L174" s="197" t="s">
        <v>791</v>
      </c>
      <c r="M174" s="197">
        <v>7762015</v>
      </c>
    </row>
    <row r="175" spans="1:13" ht="75" customHeight="1" x14ac:dyDescent="0.2">
      <c r="A175" s="197">
        <v>80111600</v>
      </c>
      <c r="B175" s="197" t="s">
        <v>3123</v>
      </c>
      <c r="C175" s="277">
        <v>42053</v>
      </c>
      <c r="D175" s="197" t="s">
        <v>3015</v>
      </c>
      <c r="E175" s="197" t="s">
        <v>2874</v>
      </c>
      <c r="F175" s="197" t="s">
        <v>3013</v>
      </c>
      <c r="G175" s="152">
        <v>26079600</v>
      </c>
      <c r="H175" s="152">
        <v>26079600</v>
      </c>
      <c r="I175" s="197" t="s">
        <v>439</v>
      </c>
      <c r="J175" s="197" t="s">
        <v>31</v>
      </c>
      <c r="K175" s="197" t="s">
        <v>2939</v>
      </c>
      <c r="L175" s="197" t="s">
        <v>791</v>
      </c>
      <c r="M175" s="197">
        <v>7912015</v>
      </c>
    </row>
    <row r="176" spans="1:13" ht="75" customHeight="1" x14ac:dyDescent="0.2">
      <c r="A176" s="197">
        <v>80111600</v>
      </c>
      <c r="B176" s="197" t="s">
        <v>3124</v>
      </c>
      <c r="C176" s="277">
        <v>42368</v>
      </c>
      <c r="D176" s="197" t="s">
        <v>3015</v>
      </c>
      <c r="E176" s="197" t="s">
        <v>2874</v>
      </c>
      <c r="F176" s="197" t="s">
        <v>3013</v>
      </c>
      <c r="G176" s="152">
        <v>2173300</v>
      </c>
      <c r="H176" s="152">
        <v>2173300</v>
      </c>
      <c r="I176" s="197" t="s">
        <v>439</v>
      </c>
      <c r="J176" s="197" t="s">
        <v>31</v>
      </c>
      <c r="K176" s="197" t="s">
        <v>2939</v>
      </c>
      <c r="L176" s="197" t="s">
        <v>791</v>
      </c>
      <c r="M176" s="197">
        <v>7912015</v>
      </c>
    </row>
    <row r="177" spans="1:13" ht="75" customHeight="1" x14ac:dyDescent="0.2">
      <c r="A177" s="197">
        <v>80111600</v>
      </c>
      <c r="B177" s="197" t="s">
        <v>3125</v>
      </c>
      <c r="C177" s="277">
        <v>42054</v>
      </c>
      <c r="D177" s="197" t="s">
        <v>3015</v>
      </c>
      <c r="E177" s="197" t="s">
        <v>2874</v>
      </c>
      <c r="F177" s="197" t="s">
        <v>3013</v>
      </c>
      <c r="G177" s="152">
        <v>26079600</v>
      </c>
      <c r="H177" s="152">
        <v>26079600</v>
      </c>
      <c r="I177" s="197" t="s">
        <v>439</v>
      </c>
      <c r="J177" s="197" t="s">
        <v>31</v>
      </c>
      <c r="K177" s="197" t="s">
        <v>2939</v>
      </c>
      <c r="L177" s="197" t="s">
        <v>791</v>
      </c>
      <c r="M177" s="197">
        <v>7952015</v>
      </c>
    </row>
    <row r="178" spans="1:13" ht="75" customHeight="1" x14ac:dyDescent="0.2">
      <c r="A178" s="197">
        <v>80111600</v>
      </c>
      <c r="B178" s="197" t="s">
        <v>3126</v>
      </c>
      <c r="C178" s="277">
        <v>42304</v>
      </c>
      <c r="D178" s="197" t="s">
        <v>3015</v>
      </c>
      <c r="E178" s="197" t="s">
        <v>2874</v>
      </c>
      <c r="F178" s="197" t="s">
        <v>3013</v>
      </c>
      <c r="G178" s="152">
        <v>2970177</v>
      </c>
      <c r="H178" s="152">
        <v>2970177</v>
      </c>
      <c r="I178" s="197" t="s">
        <v>439</v>
      </c>
      <c r="J178" s="197" t="s">
        <v>31</v>
      </c>
      <c r="K178" s="197" t="s">
        <v>2939</v>
      </c>
      <c r="L178" s="197" t="s">
        <v>791</v>
      </c>
      <c r="M178" s="197">
        <v>7952015</v>
      </c>
    </row>
    <row r="179" spans="1:13" ht="75" customHeight="1" x14ac:dyDescent="0.2">
      <c r="A179" s="197">
        <v>80111600</v>
      </c>
      <c r="B179" s="197" t="s">
        <v>3127</v>
      </c>
      <c r="C179" s="277">
        <v>42059</v>
      </c>
      <c r="D179" s="197" t="s">
        <v>3015</v>
      </c>
      <c r="E179" s="197" t="s">
        <v>2874</v>
      </c>
      <c r="F179" s="197" t="s">
        <v>3013</v>
      </c>
      <c r="G179" s="152">
        <v>19034400</v>
      </c>
      <c r="H179" s="152">
        <v>19034400</v>
      </c>
      <c r="I179" s="197" t="s">
        <v>439</v>
      </c>
      <c r="J179" s="197" t="s">
        <v>31</v>
      </c>
      <c r="K179" s="197" t="s">
        <v>2939</v>
      </c>
      <c r="L179" s="197" t="s">
        <v>791</v>
      </c>
      <c r="M179" s="197">
        <v>8002015</v>
      </c>
    </row>
    <row r="180" spans="1:13" ht="75" customHeight="1" x14ac:dyDescent="0.2">
      <c r="A180" s="197">
        <v>80111600</v>
      </c>
      <c r="B180" s="197" t="s">
        <v>3128</v>
      </c>
      <c r="C180" s="277">
        <v>42060</v>
      </c>
      <c r="D180" s="197" t="s">
        <v>3015</v>
      </c>
      <c r="E180" s="197" t="s">
        <v>2874</v>
      </c>
      <c r="F180" s="197" t="s">
        <v>3013</v>
      </c>
      <c r="G180" s="152">
        <v>19034400</v>
      </c>
      <c r="H180" s="152">
        <v>19034400</v>
      </c>
      <c r="I180" s="197" t="s">
        <v>439</v>
      </c>
      <c r="J180" s="197" t="s">
        <v>31</v>
      </c>
      <c r="K180" s="197" t="s">
        <v>2939</v>
      </c>
      <c r="L180" s="197" t="s">
        <v>791</v>
      </c>
      <c r="M180" s="197">
        <v>8042015</v>
      </c>
    </row>
    <row r="181" spans="1:13" ht="75" customHeight="1" x14ac:dyDescent="0.2">
      <c r="A181" s="197">
        <v>80111600</v>
      </c>
      <c r="B181" s="197" t="s">
        <v>3129</v>
      </c>
      <c r="C181" s="277">
        <v>42060</v>
      </c>
      <c r="D181" s="197" t="s">
        <v>3015</v>
      </c>
      <c r="E181" s="197" t="s">
        <v>2874</v>
      </c>
      <c r="F181" s="197" t="s">
        <v>3013</v>
      </c>
      <c r="G181" s="152">
        <v>19034400</v>
      </c>
      <c r="H181" s="152">
        <v>19034400</v>
      </c>
      <c r="I181" s="197" t="s">
        <v>439</v>
      </c>
      <c r="J181" s="197" t="s">
        <v>31</v>
      </c>
      <c r="K181" s="197" t="s">
        <v>2939</v>
      </c>
      <c r="L181" s="197" t="s">
        <v>791</v>
      </c>
      <c r="M181" s="197">
        <v>8072015</v>
      </c>
    </row>
    <row r="182" spans="1:13" ht="75" customHeight="1" x14ac:dyDescent="0.2">
      <c r="A182" s="197">
        <v>80111600</v>
      </c>
      <c r="B182" s="197" t="s">
        <v>3130</v>
      </c>
      <c r="C182" s="277">
        <v>42060</v>
      </c>
      <c r="D182" s="197" t="s">
        <v>3015</v>
      </c>
      <c r="E182" s="197" t="s">
        <v>2874</v>
      </c>
      <c r="F182" s="197" t="s">
        <v>3013</v>
      </c>
      <c r="G182" s="152">
        <v>19034400</v>
      </c>
      <c r="H182" s="152">
        <v>19034400</v>
      </c>
      <c r="I182" s="197" t="s">
        <v>439</v>
      </c>
      <c r="J182" s="197" t="s">
        <v>31</v>
      </c>
      <c r="K182" s="197" t="s">
        <v>2939</v>
      </c>
      <c r="L182" s="197" t="s">
        <v>791</v>
      </c>
      <c r="M182" s="197">
        <v>8112015</v>
      </c>
    </row>
    <row r="183" spans="1:13" ht="75" customHeight="1" x14ac:dyDescent="0.2">
      <c r="A183" s="197">
        <v>80111600</v>
      </c>
      <c r="B183" s="197" t="s">
        <v>3131</v>
      </c>
      <c r="C183" s="277">
        <v>42060</v>
      </c>
      <c r="D183" s="197" t="s">
        <v>3012</v>
      </c>
      <c r="E183" s="197" t="s">
        <v>2874</v>
      </c>
      <c r="F183" s="197" t="s">
        <v>3013</v>
      </c>
      <c r="G183" s="152">
        <v>14275800</v>
      </c>
      <c r="H183" s="152">
        <v>14275800</v>
      </c>
      <c r="I183" s="197" t="s">
        <v>439</v>
      </c>
      <c r="J183" s="197" t="s">
        <v>31</v>
      </c>
      <c r="K183" s="197" t="s">
        <v>2939</v>
      </c>
      <c r="L183" s="197" t="s">
        <v>791</v>
      </c>
      <c r="M183" s="197">
        <v>8122015</v>
      </c>
    </row>
    <row r="184" spans="1:13" ht="75" customHeight="1" x14ac:dyDescent="0.2">
      <c r="A184" s="197">
        <v>80111600</v>
      </c>
      <c r="B184" s="197" t="s">
        <v>3027</v>
      </c>
      <c r="C184" s="277">
        <v>42271</v>
      </c>
      <c r="D184" s="197" t="s">
        <v>3012</v>
      </c>
      <c r="E184" s="197" t="s">
        <v>2874</v>
      </c>
      <c r="F184" s="197" t="s">
        <v>3013</v>
      </c>
      <c r="G184" s="152">
        <v>2595600</v>
      </c>
      <c r="H184" s="152">
        <v>2595600</v>
      </c>
      <c r="I184" s="197" t="s">
        <v>439</v>
      </c>
      <c r="J184" s="197" t="s">
        <v>31</v>
      </c>
      <c r="K184" s="197" t="s">
        <v>2939</v>
      </c>
      <c r="L184" s="197" t="s">
        <v>791</v>
      </c>
      <c r="M184" s="197">
        <v>8122015</v>
      </c>
    </row>
    <row r="185" spans="1:13" ht="75" customHeight="1" x14ac:dyDescent="0.2">
      <c r="A185" s="197">
        <v>80111600</v>
      </c>
      <c r="B185" s="197" t="s">
        <v>3132</v>
      </c>
      <c r="C185" s="277">
        <v>42060</v>
      </c>
      <c r="D185" s="197" t="s">
        <v>3048</v>
      </c>
      <c r="E185" s="197" t="s">
        <v>2874</v>
      </c>
      <c r="F185" s="197" t="s">
        <v>3029</v>
      </c>
      <c r="G185" s="152">
        <v>40695300</v>
      </c>
      <c r="H185" s="152">
        <v>40695300</v>
      </c>
      <c r="I185" s="197" t="s">
        <v>439</v>
      </c>
      <c r="J185" s="197" t="s">
        <v>31</v>
      </c>
      <c r="K185" s="197" t="s">
        <v>2939</v>
      </c>
      <c r="L185" s="197" t="s">
        <v>791</v>
      </c>
      <c r="M185" s="197">
        <v>8362015</v>
      </c>
    </row>
    <row r="186" spans="1:13" ht="75" customHeight="1" x14ac:dyDescent="0.2">
      <c r="A186" s="197">
        <v>80111600</v>
      </c>
      <c r="B186" s="197" t="s">
        <v>3133</v>
      </c>
      <c r="C186" s="277">
        <v>42275</v>
      </c>
      <c r="D186" s="197" t="s">
        <v>3048</v>
      </c>
      <c r="E186" s="197" t="s">
        <v>2874</v>
      </c>
      <c r="F186" s="197" t="s">
        <v>3029</v>
      </c>
      <c r="G186" s="152">
        <v>18086800</v>
      </c>
      <c r="H186" s="152">
        <v>18086800</v>
      </c>
      <c r="I186" s="197" t="s">
        <v>439</v>
      </c>
      <c r="J186" s="197" t="s">
        <v>31</v>
      </c>
      <c r="K186" s="197" t="s">
        <v>2939</v>
      </c>
      <c r="L186" s="197" t="s">
        <v>791</v>
      </c>
      <c r="M186" s="197">
        <v>8362015</v>
      </c>
    </row>
    <row r="187" spans="1:13" ht="75" customHeight="1" x14ac:dyDescent="0.2">
      <c r="A187" s="197">
        <v>80111600</v>
      </c>
      <c r="B187" s="197" t="s">
        <v>3134</v>
      </c>
      <c r="C187" s="277">
        <v>42061</v>
      </c>
      <c r="D187" s="197" t="s">
        <v>3015</v>
      </c>
      <c r="E187" s="197" t="s">
        <v>2874</v>
      </c>
      <c r="F187" s="197" t="s">
        <v>3029</v>
      </c>
      <c r="G187" s="152">
        <v>71688000</v>
      </c>
      <c r="H187" s="152">
        <v>71688000</v>
      </c>
      <c r="I187" s="197" t="s">
        <v>439</v>
      </c>
      <c r="J187" s="197" t="s">
        <v>31</v>
      </c>
      <c r="K187" s="197" t="s">
        <v>2939</v>
      </c>
      <c r="L187" s="197" t="s">
        <v>791</v>
      </c>
      <c r="M187" s="197">
        <v>8512015</v>
      </c>
    </row>
    <row r="188" spans="1:13" ht="75" customHeight="1" x14ac:dyDescent="0.2">
      <c r="A188" s="197">
        <v>80111600</v>
      </c>
      <c r="B188" s="197" t="s">
        <v>3135</v>
      </c>
      <c r="C188" s="277">
        <v>42062</v>
      </c>
      <c r="D188" s="197" t="s">
        <v>3080</v>
      </c>
      <c r="E188" s="197" t="s">
        <v>2874</v>
      </c>
      <c r="F188" s="197" t="s">
        <v>3029</v>
      </c>
      <c r="G188" s="152">
        <v>27768800</v>
      </c>
      <c r="H188" s="152">
        <v>27768800</v>
      </c>
      <c r="I188" s="197" t="s">
        <v>439</v>
      </c>
      <c r="J188" s="197" t="s">
        <v>31</v>
      </c>
      <c r="K188" s="197" t="s">
        <v>2939</v>
      </c>
      <c r="L188" s="197" t="s">
        <v>791</v>
      </c>
      <c r="M188" s="197">
        <v>8872015</v>
      </c>
    </row>
    <row r="189" spans="1:13" ht="75" customHeight="1" x14ac:dyDescent="0.2">
      <c r="A189" s="197">
        <v>80111600</v>
      </c>
      <c r="B189" s="197" t="s">
        <v>3136</v>
      </c>
      <c r="C189" s="277">
        <v>42269</v>
      </c>
      <c r="D189" s="197" t="s">
        <v>3080</v>
      </c>
      <c r="E189" s="197" t="s">
        <v>2874</v>
      </c>
      <c r="F189" s="197" t="s">
        <v>3029</v>
      </c>
      <c r="G189" s="152">
        <v>13884400</v>
      </c>
      <c r="H189" s="152">
        <v>13884400</v>
      </c>
      <c r="I189" s="197" t="s">
        <v>439</v>
      </c>
      <c r="J189" s="197" t="s">
        <v>31</v>
      </c>
      <c r="K189" s="197" t="s">
        <v>2939</v>
      </c>
      <c r="L189" s="197" t="s">
        <v>791</v>
      </c>
      <c r="M189" s="197">
        <v>8872015</v>
      </c>
    </row>
    <row r="190" spans="1:13" ht="75" customHeight="1" x14ac:dyDescent="0.2">
      <c r="A190" s="197">
        <v>80111600</v>
      </c>
      <c r="B190" s="197" t="s">
        <v>3137</v>
      </c>
      <c r="C190" s="277">
        <v>42066</v>
      </c>
      <c r="D190" s="197" t="s">
        <v>3015</v>
      </c>
      <c r="E190" s="197" t="s">
        <v>2874</v>
      </c>
      <c r="F190" s="197" t="s">
        <v>3013</v>
      </c>
      <c r="G190" s="152">
        <v>20517600</v>
      </c>
      <c r="H190" s="152">
        <v>20517600</v>
      </c>
      <c r="I190" s="197" t="s">
        <v>439</v>
      </c>
      <c r="J190" s="197" t="s">
        <v>31</v>
      </c>
      <c r="K190" s="197" t="s">
        <v>2939</v>
      </c>
      <c r="L190" s="197" t="s">
        <v>791</v>
      </c>
      <c r="M190" s="197">
        <v>9022015</v>
      </c>
    </row>
    <row r="191" spans="1:13" ht="75" customHeight="1" x14ac:dyDescent="0.2">
      <c r="A191" s="197">
        <v>80111600</v>
      </c>
      <c r="B191" s="197" t="s">
        <v>3138</v>
      </c>
      <c r="C191" s="277">
        <v>42068</v>
      </c>
      <c r="D191" s="197" t="s">
        <v>3048</v>
      </c>
      <c r="E191" s="197" t="s">
        <v>2874</v>
      </c>
      <c r="F191" s="197" t="s">
        <v>3029</v>
      </c>
      <c r="G191" s="152">
        <v>58401000</v>
      </c>
      <c r="H191" s="152">
        <v>58401000</v>
      </c>
      <c r="I191" s="197" t="s">
        <v>439</v>
      </c>
      <c r="J191" s="197" t="s">
        <v>31</v>
      </c>
      <c r="K191" s="197" t="s">
        <v>2939</v>
      </c>
      <c r="L191" s="197" t="s">
        <v>791</v>
      </c>
      <c r="M191" s="197">
        <v>9062015</v>
      </c>
    </row>
    <row r="192" spans="1:13" ht="75" customHeight="1" x14ac:dyDescent="0.2">
      <c r="A192" s="197">
        <v>80111600</v>
      </c>
      <c r="B192" s="197" t="s">
        <v>3139</v>
      </c>
      <c r="C192" s="277">
        <v>42342</v>
      </c>
      <c r="D192" s="197" t="s">
        <v>3048</v>
      </c>
      <c r="E192" s="197" t="s">
        <v>2874</v>
      </c>
      <c r="F192" s="197" t="s">
        <v>3029</v>
      </c>
      <c r="G192" s="152">
        <v>3244500</v>
      </c>
      <c r="H192" s="152">
        <v>3244500</v>
      </c>
      <c r="I192" s="197" t="s">
        <v>439</v>
      </c>
      <c r="J192" s="197" t="s">
        <v>31</v>
      </c>
      <c r="K192" s="197" t="s">
        <v>2939</v>
      </c>
      <c r="L192" s="197" t="s">
        <v>791</v>
      </c>
      <c r="M192" s="197">
        <v>9062015</v>
      </c>
    </row>
    <row r="193" spans="1:13" ht="75" customHeight="1" x14ac:dyDescent="0.2">
      <c r="A193" s="197">
        <v>80111600</v>
      </c>
      <c r="B193" s="197" t="s">
        <v>3140</v>
      </c>
      <c r="C193" s="277">
        <v>42075</v>
      </c>
      <c r="D193" s="197" t="s">
        <v>3141</v>
      </c>
      <c r="E193" s="197" t="s">
        <v>2874</v>
      </c>
      <c r="F193" s="197" t="s">
        <v>3013</v>
      </c>
      <c r="G193" s="152">
        <v>4037600</v>
      </c>
      <c r="H193" s="152">
        <v>4037600</v>
      </c>
      <c r="I193" s="197" t="s">
        <v>439</v>
      </c>
      <c r="J193" s="197" t="s">
        <v>31</v>
      </c>
      <c r="K193" s="197" t="s">
        <v>2939</v>
      </c>
      <c r="L193" s="197" t="s">
        <v>791</v>
      </c>
      <c r="M193" s="197">
        <v>9462015</v>
      </c>
    </row>
    <row r="194" spans="1:13" ht="75" customHeight="1" x14ac:dyDescent="0.2">
      <c r="A194" s="197">
        <v>80111600</v>
      </c>
      <c r="B194" s="197" t="s">
        <v>3142</v>
      </c>
      <c r="C194" s="277">
        <v>42076</v>
      </c>
      <c r="D194" s="197" t="s">
        <v>3141</v>
      </c>
      <c r="E194" s="197" t="s">
        <v>2874</v>
      </c>
      <c r="F194" s="197" t="s">
        <v>3029</v>
      </c>
      <c r="G194" s="152">
        <v>6159400</v>
      </c>
      <c r="H194" s="152">
        <v>6159400</v>
      </c>
      <c r="I194" s="197" t="s">
        <v>439</v>
      </c>
      <c r="J194" s="197" t="s">
        <v>31</v>
      </c>
      <c r="K194" s="197" t="s">
        <v>2939</v>
      </c>
      <c r="L194" s="197" t="s">
        <v>791</v>
      </c>
      <c r="M194" s="197">
        <v>9522015</v>
      </c>
    </row>
    <row r="195" spans="1:13" ht="75" customHeight="1" x14ac:dyDescent="0.2">
      <c r="A195" s="197">
        <v>80111600</v>
      </c>
      <c r="B195" s="197" t="s">
        <v>3143</v>
      </c>
      <c r="C195" s="277">
        <v>42090</v>
      </c>
      <c r="D195" s="197" t="s">
        <v>3048</v>
      </c>
      <c r="E195" s="197" t="s">
        <v>2874</v>
      </c>
      <c r="F195" s="197" t="s">
        <v>3029</v>
      </c>
      <c r="G195" s="152">
        <v>86211000</v>
      </c>
      <c r="H195" s="152">
        <v>86211000</v>
      </c>
      <c r="I195" s="197" t="s">
        <v>439</v>
      </c>
      <c r="J195" s="197" t="s">
        <v>31</v>
      </c>
      <c r="K195" s="197" t="s">
        <v>2939</v>
      </c>
      <c r="L195" s="197" t="s">
        <v>791</v>
      </c>
      <c r="M195" s="197">
        <v>10112015</v>
      </c>
    </row>
    <row r="196" spans="1:13" ht="75" customHeight="1" x14ac:dyDescent="0.2">
      <c r="A196" s="197">
        <v>80111600</v>
      </c>
      <c r="B196" s="197" t="s">
        <v>3144</v>
      </c>
      <c r="C196" s="277">
        <v>42100</v>
      </c>
      <c r="D196" s="197" t="s">
        <v>3145</v>
      </c>
      <c r="E196" s="197" t="s">
        <v>2874</v>
      </c>
      <c r="F196" s="197" t="s">
        <v>3013</v>
      </c>
      <c r="G196" s="152">
        <v>7786800</v>
      </c>
      <c r="H196" s="152">
        <v>7786800</v>
      </c>
      <c r="I196" s="197" t="s">
        <v>439</v>
      </c>
      <c r="J196" s="197" t="s">
        <v>31</v>
      </c>
      <c r="K196" s="197" t="s">
        <v>2939</v>
      </c>
      <c r="L196" s="197" t="s">
        <v>791</v>
      </c>
      <c r="M196" s="197">
        <v>10272015</v>
      </c>
    </row>
    <row r="197" spans="1:13" ht="75" customHeight="1" x14ac:dyDescent="0.2">
      <c r="A197" s="197">
        <v>80111600</v>
      </c>
      <c r="B197" s="197" t="s">
        <v>3027</v>
      </c>
      <c r="C197" s="277">
        <v>42283</v>
      </c>
      <c r="D197" s="197" t="s">
        <v>3145</v>
      </c>
      <c r="E197" s="197" t="s">
        <v>2874</v>
      </c>
      <c r="F197" s="197" t="s">
        <v>3013</v>
      </c>
      <c r="G197" s="152">
        <v>3893400</v>
      </c>
      <c r="H197" s="152">
        <v>3893400</v>
      </c>
      <c r="I197" s="197" t="s">
        <v>439</v>
      </c>
      <c r="J197" s="197" t="s">
        <v>31</v>
      </c>
      <c r="K197" s="197" t="s">
        <v>2939</v>
      </c>
      <c r="L197" s="197" t="s">
        <v>791</v>
      </c>
      <c r="M197" s="197">
        <v>10272015</v>
      </c>
    </row>
    <row r="198" spans="1:13" ht="75" customHeight="1" x14ac:dyDescent="0.2">
      <c r="A198" s="197">
        <v>80111600</v>
      </c>
      <c r="B198" s="197" t="s">
        <v>3146</v>
      </c>
      <c r="C198" s="277">
        <v>42101</v>
      </c>
      <c r="D198" s="197" t="s">
        <v>3018</v>
      </c>
      <c r="E198" s="197" t="s">
        <v>2874</v>
      </c>
      <c r="F198" s="197" t="s">
        <v>3029</v>
      </c>
      <c r="G198" s="152">
        <v>50470000</v>
      </c>
      <c r="H198" s="152">
        <v>50470000</v>
      </c>
      <c r="I198" s="197" t="s">
        <v>439</v>
      </c>
      <c r="J198" s="197" t="s">
        <v>31</v>
      </c>
      <c r="K198" s="197" t="s">
        <v>2939</v>
      </c>
      <c r="L198" s="197" t="s">
        <v>791</v>
      </c>
      <c r="M198" s="197">
        <v>10312015</v>
      </c>
    </row>
    <row r="199" spans="1:13" ht="75" customHeight="1" x14ac:dyDescent="0.2">
      <c r="A199" s="197">
        <v>80111600</v>
      </c>
      <c r="B199" s="197" t="s">
        <v>3147</v>
      </c>
      <c r="C199" s="277">
        <v>42101</v>
      </c>
      <c r="D199" s="197" t="s">
        <v>3018</v>
      </c>
      <c r="E199" s="197" t="s">
        <v>2874</v>
      </c>
      <c r="F199" s="197" t="s">
        <v>3029</v>
      </c>
      <c r="G199" s="152">
        <v>14420000</v>
      </c>
      <c r="H199" s="152">
        <v>14420000</v>
      </c>
      <c r="I199" s="197" t="s">
        <v>439</v>
      </c>
      <c r="J199" s="197" t="s">
        <v>31</v>
      </c>
      <c r="K199" s="197" t="s">
        <v>2939</v>
      </c>
      <c r="L199" s="197" t="s">
        <v>791</v>
      </c>
      <c r="M199" s="197">
        <v>10312015</v>
      </c>
    </row>
    <row r="200" spans="1:13" ht="75" customHeight="1" x14ac:dyDescent="0.2">
      <c r="A200" s="197">
        <v>80111600</v>
      </c>
      <c r="B200" s="197" t="s">
        <v>3147</v>
      </c>
      <c r="C200" s="277">
        <v>42114</v>
      </c>
      <c r="D200" s="197" t="s">
        <v>3080</v>
      </c>
      <c r="E200" s="197" t="s">
        <v>2874</v>
      </c>
      <c r="F200" s="197" t="s">
        <v>3029</v>
      </c>
      <c r="G200" s="152">
        <v>36173600</v>
      </c>
      <c r="H200" s="152">
        <v>36173600</v>
      </c>
      <c r="I200" s="197" t="s">
        <v>439</v>
      </c>
      <c r="J200" s="197" t="s">
        <v>31</v>
      </c>
      <c r="K200" s="197" t="s">
        <v>2939</v>
      </c>
      <c r="L200" s="197" t="s">
        <v>791</v>
      </c>
      <c r="M200" s="197">
        <v>10992015</v>
      </c>
    </row>
    <row r="201" spans="1:13" ht="75" customHeight="1" x14ac:dyDescent="0.2">
      <c r="A201" s="197">
        <v>80111600</v>
      </c>
      <c r="B201" s="197" t="s">
        <v>3148</v>
      </c>
      <c r="C201" s="277">
        <v>42356</v>
      </c>
      <c r="D201" s="197" t="s">
        <v>3080</v>
      </c>
      <c r="E201" s="197" t="s">
        <v>2874</v>
      </c>
      <c r="F201" s="197" t="s">
        <v>3029</v>
      </c>
      <c r="G201" s="152">
        <v>11304250</v>
      </c>
      <c r="H201" s="152">
        <v>11304250</v>
      </c>
      <c r="I201" s="197" t="s">
        <v>439</v>
      </c>
      <c r="J201" s="197" t="s">
        <v>31</v>
      </c>
      <c r="K201" s="197" t="s">
        <v>2939</v>
      </c>
      <c r="L201" s="197" t="s">
        <v>791</v>
      </c>
      <c r="M201" s="197">
        <v>10992015</v>
      </c>
    </row>
    <row r="202" spans="1:13" ht="75" customHeight="1" x14ac:dyDescent="0.2">
      <c r="A202" s="197">
        <v>80111600</v>
      </c>
      <c r="B202" s="197" t="s">
        <v>3149</v>
      </c>
      <c r="C202" s="277">
        <v>42122</v>
      </c>
      <c r="D202" s="197" t="s">
        <v>3150</v>
      </c>
      <c r="E202" s="197" t="s">
        <v>2874</v>
      </c>
      <c r="F202" s="197" t="s">
        <v>3029</v>
      </c>
      <c r="G202" s="152">
        <v>16291167</v>
      </c>
      <c r="H202" s="152">
        <v>16291167</v>
      </c>
      <c r="I202" s="197" t="s">
        <v>439</v>
      </c>
      <c r="J202" s="197" t="s">
        <v>31</v>
      </c>
      <c r="K202" s="197" t="s">
        <v>2939</v>
      </c>
      <c r="L202" s="197" t="s">
        <v>791</v>
      </c>
      <c r="M202" s="197">
        <v>11262015</v>
      </c>
    </row>
    <row r="203" spans="1:13" ht="75" customHeight="1" x14ac:dyDescent="0.2">
      <c r="A203" s="197">
        <v>80111600</v>
      </c>
      <c r="B203" s="197" t="s">
        <v>3027</v>
      </c>
      <c r="C203" s="277">
        <v>42129</v>
      </c>
      <c r="D203" s="197" t="s">
        <v>3048</v>
      </c>
      <c r="E203" s="197" t="s">
        <v>2874</v>
      </c>
      <c r="F203" s="197" t="s">
        <v>3013</v>
      </c>
      <c r="G203" s="152">
        <v>14275800</v>
      </c>
      <c r="H203" s="152">
        <v>14275800</v>
      </c>
      <c r="I203" s="197" t="s">
        <v>439</v>
      </c>
      <c r="J203" s="197" t="s">
        <v>31</v>
      </c>
      <c r="K203" s="197" t="s">
        <v>2939</v>
      </c>
      <c r="L203" s="197" t="s">
        <v>791</v>
      </c>
      <c r="M203" s="197">
        <v>11452015</v>
      </c>
    </row>
    <row r="204" spans="1:13" ht="75" customHeight="1" x14ac:dyDescent="0.2">
      <c r="A204" s="197">
        <v>80111600</v>
      </c>
      <c r="B204" s="197" t="s">
        <v>3151</v>
      </c>
      <c r="C204" s="277">
        <v>42129</v>
      </c>
      <c r="D204" s="197" t="s">
        <v>3048</v>
      </c>
      <c r="E204" s="197" t="s">
        <v>2874</v>
      </c>
      <c r="F204" s="197" t="s">
        <v>3013</v>
      </c>
      <c r="G204" s="152">
        <v>11216700</v>
      </c>
      <c r="H204" s="152">
        <v>11216700</v>
      </c>
      <c r="I204" s="197" t="s">
        <v>439</v>
      </c>
      <c r="J204" s="197" t="s">
        <v>31</v>
      </c>
      <c r="K204" s="197" t="s">
        <v>2939</v>
      </c>
      <c r="L204" s="197" t="s">
        <v>791</v>
      </c>
      <c r="M204" s="197">
        <v>11462015</v>
      </c>
    </row>
    <row r="205" spans="1:13" ht="75" customHeight="1" x14ac:dyDescent="0.2">
      <c r="A205" s="197">
        <v>80111600</v>
      </c>
      <c r="B205" s="197" t="s">
        <v>3152</v>
      </c>
      <c r="C205" s="277">
        <v>42129</v>
      </c>
      <c r="D205" s="197" t="s">
        <v>3048</v>
      </c>
      <c r="E205" s="197" t="s">
        <v>2874</v>
      </c>
      <c r="F205" s="197" t="s">
        <v>3013</v>
      </c>
      <c r="G205" s="152">
        <v>14275800</v>
      </c>
      <c r="H205" s="152">
        <v>14275800</v>
      </c>
      <c r="I205" s="197" t="s">
        <v>439</v>
      </c>
      <c r="J205" s="197" t="s">
        <v>31</v>
      </c>
      <c r="K205" s="197" t="s">
        <v>2939</v>
      </c>
      <c r="L205" s="197" t="s">
        <v>791</v>
      </c>
      <c r="M205" s="197">
        <v>11472015</v>
      </c>
    </row>
    <row r="206" spans="1:13" ht="75" customHeight="1" x14ac:dyDescent="0.2">
      <c r="A206" s="197">
        <v>80111600</v>
      </c>
      <c r="B206" s="197" t="s">
        <v>3151</v>
      </c>
      <c r="C206" s="277">
        <v>42129</v>
      </c>
      <c r="D206" s="197" t="s">
        <v>3048</v>
      </c>
      <c r="E206" s="197" t="s">
        <v>2874</v>
      </c>
      <c r="F206" s="197" t="s">
        <v>3013</v>
      </c>
      <c r="G206" s="152">
        <v>14275800</v>
      </c>
      <c r="H206" s="152">
        <v>14275800</v>
      </c>
      <c r="I206" s="197" t="s">
        <v>439</v>
      </c>
      <c r="J206" s="197" t="s">
        <v>31</v>
      </c>
      <c r="K206" s="197" t="s">
        <v>2939</v>
      </c>
      <c r="L206" s="197" t="s">
        <v>791</v>
      </c>
      <c r="M206" s="197">
        <v>11482015</v>
      </c>
    </row>
    <row r="207" spans="1:13" ht="75" customHeight="1" x14ac:dyDescent="0.2">
      <c r="A207" s="197">
        <v>80111600</v>
      </c>
      <c r="B207" s="197" t="s">
        <v>3151</v>
      </c>
      <c r="C207" s="277">
        <v>42136</v>
      </c>
      <c r="D207" s="197" t="s">
        <v>3048</v>
      </c>
      <c r="E207" s="197" t="s">
        <v>2874</v>
      </c>
      <c r="F207" s="197" t="s">
        <v>3013</v>
      </c>
      <c r="G207" s="152">
        <v>15388200</v>
      </c>
      <c r="H207" s="152">
        <v>15388200</v>
      </c>
      <c r="I207" s="197" t="s">
        <v>439</v>
      </c>
      <c r="J207" s="197" t="s">
        <v>31</v>
      </c>
      <c r="K207" s="197" t="s">
        <v>2939</v>
      </c>
      <c r="L207" s="197" t="s">
        <v>791</v>
      </c>
      <c r="M207" s="197">
        <v>11692015</v>
      </c>
    </row>
    <row r="208" spans="1:13" ht="75" customHeight="1" x14ac:dyDescent="0.2">
      <c r="A208" s="197">
        <v>80111600</v>
      </c>
      <c r="B208" s="197" t="s">
        <v>3153</v>
      </c>
      <c r="C208" s="277">
        <v>42136</v>
      </c>
      <c r="D208" s="197" t="s">
        <v>3048</v>
      </c>
      <c r="E208" s="197" t="s">
        <v>2874</v>
      </c>
      <c r="F208" s="197" t="s">
        <v>3013</v>
      </c>
      <c r="G208" s="152">
        <v>15388200</v>
      </c>
      <c r="H208" s="152">
        <v>15388200</v>
      </c>
      <c r="I208" s="197" t="s">
        <v>439</v>
      </c>
      <c r="J208" s="197" t="s">
        <v>31</v>
      </c>
      <c r="K208" s="197" t="s">
        <v>2939</v>
      </c>
      <c r="L208" s="197" t="s">
        <v>791</v>
      </c>
      <c r="M208" s="197">
        <v>11702015</v>
      </c>
    </row>
    <row r="209" spans="1:13" ht="75" customHeight="1" x14ac:dyDescent="0.2">
      <c r="A209" s="197">
        <v>80111600</v>
      </c>
      <c r="B209" s="197" t="s">
        <v>3153</v>
      </c>
      <c r="C209" s="277">
        <v>42136</v>
      </c>
      <c r="D209" s="197" t="s">
        <v>3048</v>
      </c>
      <c r="E209" s="197" t="s">
        <v>2874</v>
      </c>
      <c r="F209" s="197" t="s">
        <v>3013</v>
      </c>
      <c r="G209" s="152">
        <v>15388200</v>
      </c>
      <c r="H209" s="152">
        <v>15388200</v>
      </c>
      <c r="I209" s="197" t="s">
        <v>439</v>
      </c>
      <c r="J209" s="197" t="s">
        <v>31</v>
      </c>
      <c r="K209" s="197" t="s">
        <v>2939</v>
      </c>
      <c r="L209" s="197" t="s">
        <v>791</v>
      </c>
      <c r="M209" s="197">
        <v>11712015</v>
      </c>
    </row>
    <row r="210" spans="1:13" ht="75" customHeight="1" x14ac:dyDescent="0.2">
      <c r="A210" s="197">
        <v>80111600</v>
      </c>
      <c r="B210" s="197" t="s">
        <v>3153</v>
      </c>
      <c r="C210" s="277">
        <v>42136</v>
      </c>
      <c r="D210" s="197" t="s">
        <v>3048</v>
      </c>
      <c r="E210" s="197" t="s">
        <v>2874</v>
      </c>
      <c r="F210" s="197" t="s">
        <v>3013</v>
      </c>
      <c r="G210" s="152">
        <v>15388200</v>
      </c>
      <c r="H210" s="152">
        <v>15388200</v>
      </c>
      <c r="I210" s="197" t="s">
        <v>439</v>
      </c>
      <c r="J210" s="197" t="s">
        <v>31</v>
      </c>
      <c r="K210" s="197" t="s">
        <v>2939</v>
      </c>
      <c r="L210" s="197" t="s">
        <v>791</v>
      </c>
      <c r="M210" s="197">
        <v>11722015</v>
      </c>
    </row>
    <row r="211" spans="1:13" ht="75" customHeight="1" x14ac:dyDescent="0.2">
      <c r="A211" s="197">
        <v>80111600</v>
      </c>
      <c r="B211" s="197" t="s">
        <v>3154</v>
      </c>
      <c r="C211" s="277">
        <v>42138</v>
      </c>
      <c r="D211" s="197" t="s">
        <v>3080</v>
      </c>
      <c r="E211" s="197" t="s">
        <v>2874</v>
      </c>
      <c r="F211" s="197" t="s">
        <v>3029</v>
      </c>
      <c r="G211" s="152">
        <v>0</v>
      </c>
      <c r="H211" s="152">
        <v>0</v>
      </c>
      <c r="I211" s="197" t="s">
        <v>439</v>
      </c>
      <c r="J211" s="197" t="s">
        <v>31</v>
      </c>
      <c r="K211" s="197" t="s">
        <v>2939</v>
      </c>
      <c r="L211" s="197" t="s">
        <v>791</v>
      </c>
      <c r="M211" s="197">
        <v>11762015</v>
      </c>
    </row>
    <row r="212" spans="1:13" ht="75" customHeight="1" x14ac:dyDescent="0.2">
      <c r="A212" s="197">
        <v>80111600</v>
      </c>
      <c r="B212" s="197" t="s">
        <v>3155</v>
      </c>
      <c r="C212" s="277">
        <v>42144</v>
      </c>
      <c r="D212" s="197" t="s">
        <v>3145</v>
      </c>
      <c r="E212" s="197" t="s">
        <v>2874</v>
      </c>
      <c r="F212" s="197" t="s">
        <v>3029</v>
      </c>
      <c r="G212" s="152">
        <v>18478200</v>
      </c>
      <c r="H212" s="152">
        <v>18478200</v>
      </c>
      <c r="I212" s="197" t="s">
        <v>439</v>
      </c>
      <c r="J212" s="197" t="s">
        <v>31</v>
      </c>
      <c r="K212" s="197" t="s">
        <v>2939</v>
      </c>
      <c r="L212" s="197" t="s">
        <v>791</v>
      </c>
      <c r="M212" s="197">
        <v>11832015</v>
      </c>
    </row>
    <row r="213" spans="1:13" ht="75" customHeight="1" x14ac:dyDescent="0.2">
      <c r="A213" s="197">
        <v>80111600</v>
      </c>
      <c r="B213" s="197" t="s">
        <v>3156</v>
      </c>
      <c r="C213" s="277">
        <v>42271</v>
      </c>
      <c r="D213" s="197" t="s">
        <v>3145</v>
      </c>
      <c r="E213" s="197" t="s">
        <v>2874</v>
      </c>
      <c r="F213" s="197" t="s">
        <v>3029</v>
      </c>
      <c r="G213" s="152">
        <v>0</v>
      </c>
      <c r="H213" s="152">
        <v>0</v>
      </c>
      <c r="I213" s="197" t="s">
        <v>439</v>
      </c>
      <c r="J213" s="197" t="s">
        <v>31</v>
      </c>
      <c r="K213" s="197" t="s">
        <v>2939</v>
      </c>
      <c r="L213" s="197" t="s">
        <v>791</v>
      </c>
      <c r="M213" s="197">
        <v>11832015</v>
      </c>
    </row>
    <row r="214" spans="1:13" ht="75" customHeight="1" x14ac:dyDescent="0.2">
      <c r="A214" s="197">
        <v>80111600</v>
      </c>
      <c r="B214" s="197" t="s">
        <v>3157</v>
      </c>
      <c r="C214" s="277">
        <v>42271</v>
      </c>
      <c r="D214" s="197" t="s">
        <v>3145</v>
      </c>
      <c r="E214" s="197" t="s">
        <v>2874</v>
      </c>
      <c r="F214" s="197" t="s">
        <v>3029</v>
      </c>
      <c r="G214" s="152">
        <v>9239100</v>
      </c>
      <c r="H214" s="152">
        <v>9239100</v>
      </c>
      <c r="I214" s="197" t="s">
        <v>439</v>
      </c>
      <c r="J214" s="197" t="s">
        <v>31</v>
      </c>
      <c r="K214" s="197" t="s">
        <v>2939</v>
      </c>
      <c r="L214" s="197" t="s">
        <v>791</v>
      </c>
      <c r="M214" s="197">
        <v>11832015</v>
      </c>
    </row>
    <row r="215" spans="1:13" ht="75" customHeight="1" x14ac:dyDescent="0.2">
      <c r="A215" s="197">
        <v>80111600</v>
      </c>
      <c r="B215" s="197" t="s">
        <v>3153</v>
      </c>
      <c r="C215" s="277">
        <v>42144</v>
      </c>
      <c r="D215" s="197" t="s">
        <v>3080</v>
      </c>
      <c r="E215" s="197" t="s">
        <v>2874</v>
      </c>
      <c r="F215" s="197" t="s">
        <v>3013</v>
      </c>
      <c r="G215" s="152">
        <v>16150400</v>
      </c>
      <c r="H215" s="152">
        <v>16150400</v>
      </c>
      <c r="I215" s="197" t="s">
        <v>439</v>
      </c>
      <c r="J215" s="197" t="s">
        <v>31</v>
      </c>
      <c r="K215" s="197" t="s">
        <v>2939</v>
      </c>
      <c r="L215" s="197" t="s">
        <v>791</v>
      </c>
      <c r="M215" s="197">
        <v>11862015</v>
      </c>
    </row>
    <row r="216" spans="1:13" ht="75" customHeight="1" x14ac:dyDescent="0.2">
      <c r="A216" s="197">
        <v>80111600</v>
      </c>
      <c r="B216" s="197" t="s">
        <v>3158</v>
      </c>
      <c r="C216" s="277">
        <v>42304</v>
      </c>
      <c r="D216" s="197" t="s">
        <v>3080</v>
      </c>
      <c r="E216" s="197" t="s">
        <v>2874</v>
      </c>
      <c r="F216" s="197" t="s">
        <v>3013</v>
      </c>
      <c r="G216" s="152">
        <v>4037600</v>
      </c>
      <c r="H216" s="152">
        <v>4037600</v>
      </c>
      <c r="I216" s="197" t="s">
        <v>439</v>
      </c>
      <c r="J216" s="197" t="s">
        <v>31</v>
      </c>
      <c r="K216" s="197" t="s">
        <v>2939</v>
      </c>
      <c r="L216" s="197" t="s">
        <v>791</v>
      </c>
      <c r="M216" s="197">
        <v>11862015</v>
      </c>
    </row>
    <row r="217" spans="1:13" ht="75" customHeight="1" x14ac:dyDescent="0.2">
      <c r="A217" s="197">
        <v>80111600</v>
      </c>
      <c r="B217" s="197" t="s">
        <v>3159</v>
      </c>
      <c r="C217" s="277">
        <v>42153</v>
      </c>
      <c r="D217" s="197" t="s">
        <v>3080</v>
      </c>
      <c r="E217" s="197" t="s">
        <v>2874</v>
      </c>
      <c r="F217" s="197" t="s">
        <v>3013</v>
      </c>
      <c r="G217" s="152">
        <v>12689600</v>
      </c>
      <c r="H217" s="152">
        <v>12689600</v>
      </c>
      <c r="I217" s="197" t="s">
        <v>439</v>
      </c>
      <c r="J217" s="197" t="s">
        <v>31</v>
      </c>
      <c r="K217" s="197" t="s">
        <v>2939</v>
      </c>
      <c r="L217" s="197" t="s">
        <v>791</v>
      </c>
      <c r="M217" s="197">
        <v>12212015</v>
      </c>
    </row>
    <row r="218" spans="1:13" ht="75" customHeight="1" x14ac:dyDescent="0.2">
      <c r="A218" s="197">
        <v>80111600</v>
      </c>
      <c r="B218" s="197" t="s">
        <v>3160</v>
      </c>
      <c r="C218" s="277">
        <v>42153</v>
      </c>
      <c r="D218" s="197" t="s">
        <v>3080</v>
      </c>
      <c r="E218" s="197" t="s">
        <v>2874</v>
      </c>
      <c r="F218" s="197" t="s">
        <v>3013</v>
      </c>
      <c r="G218" s="152">
        <v>12689600</v>
      </c>
      <c r="H218" s="152">
        <v>12689600</v>
      </c>
      <c r="I218" s="197" t="s">
        <v>439</v>
      </c>
      <c r="J218" s="197" t="s">
        <v>31</v>
      </c>
      <c r="K218" s="197" t="s">
        <v>2939</v>
      </c>
      <c r="L218" s="197" t="s">
        <v>791</v>
      </c>
      <c r="M218" s="197">
        <v>12222015</v>
      </c>
    </row>
    <row r="219" spans="1:13" ht="75" customHeight="1" x14ac:dyDescent="0.2">
      <c r="A219" s="197">
        <v>80111600</v>
      </c>
      <c r="B219" s="197" t="s">
        <v>3160</v>
      </c>
      <c r="C219" s="277">
        <v>42153</v>
      </c>
      <c r="D219" s="197" t="s">
        <v>3048</v>
      </c>
      <c r="E219" s="197" t="s">
        <v>2874</v>
      </c>
      <c r="F219" s="197" t="s">
        <v>3013</v>
      </c>
      <c r="G219" s="152">
        <v>15388200</v>
      </c>
      <c r="H219" s="152">
        <v>15388200</v>
      </c>
      <c r="I219" s="197" t="s">
        <v>439</v>
      </c>
      <c r="J219" s="197" t="s">
        <v>31</v>
      </c>
      <c r="K219" s="197" t="s">
        <v>2939</v>
      </c>
      <c r="L219" s="197" t="s">
        <v>791</v>
      </c>
      <c r="M219" s="197">
        <v>12232015</v>
      </c>
    </row>
    <row r="220" spans="1:13" ht="75" customHeight="1" x14ac:dyDescent="0.2">
      <c r="A220" s="197">
        <v>80111600</v>
      </c>
      <c r="B220" s="197" t="s">
        <v>3020</v>
      </c>
      <c r="C220" s="277">
        <v>42153</v>
      </c>
      <c r="D220" s="197" t="s">
        <v>3048</v>
      </c>
      <c r="E220" s="197" t="s">
        <v>2874</v>
      </c>
      <c r="F220" s="197" t="s">
        <v>3013</v>
      </c>
      <c r="G220" s="152">
        <v>15388200</v>
      </c>
      <c r="H220" s="152">
        <v>15388200</v>
      </c>
      <c r="I220" s="197" t="s">
        <v>439</v>
      </c>
      <c r="J220" s="197" t="s">
        <v>31</v>
      </c>
      <c r="K220" s="197" t="s">
        <v>2939</v>
      </c>
      <c r="L220" s="197" t="s">
        <v>791</v>
      </c>
      <c r="M220" s="197">
        <v>12242015</v>
      </c>
    </row>
    <row r="221" spans="1:13" ht="75" customHeight="1" x14ac:dyDescent="0.2">
      <c r="A221" s="197">
        <v>80111600</v>
      </c>
      <c r="B221" s="197" t="s">
        <v>3161</v>
      </c>
      <c r="C221" s="277">
        <v>42172</v>
      </c>
      <c r="D221" s="197" t="s">
        <v>3145</v>
      </c>
      <c r="E221" s="197" t="s">
        <v>2874</v>
      </c>
      <c r="F221" s="197" t="s">
        <v>3029</v>
      </c>
      <c r="G221" s="152">
        <v>38934000</v>
      </c>
      <c r="H221" s="152">
        <v>38934000</v>
      </c>
      <c r="I221" s="197" t="s">
        <v>439</v>
      </c>
      <c r="J221" s="197" t="s">
        <v>31</v>
      </c>
      <c r="K221" s="197" t="s">
        <v>2939</v>
      </c>
      <c r="L221" s="197" t="s">
        <v>791</v>
      </c>
      <c r="M221" s="197">
        <v>12792015</v>
      </c>
    </row>
    <row r="222" spans="1:13" ht="75" customHeight="1" x14ac:dyDescent="0.2">
      <c r="A222" s="197">
        <v>80111600</v>
      </c>
      <c r="B222" s="197" t="s">
        <v>3162</v>
      </c>
      <c r="C222" s="277">
        <v>42177</v>
      </c>
      <c r="D222" s="197" t="s">
        <v>3080</v>
      </c>
      <c r="E222" s="197" t="s">
        <v>2874</v>
      </c>
      <c r="F222" s="197" t="s">
        <v>3013</v>
      </c>
      <c r="G222" s="152">
        <v>12689600</v>
      </c>
      <c r="H222" s="152">
        <v>12689600</v>
      </c>
      <c r="I222" s="197" t="s">
        <v>439</v>
      </c>
      <c r="J222" s="197" t="s">
        <v>31</v>
      </c>
      <c r="K222" s="197" t="s">
        <v>2939</v>
      </c>
      <c r="L222" s="197" t="s">
        <v>791</v>
      </c>
      <c r="M222" s="197">
        <v>12862015</v>
      </c>
    </row>
    <row r="223" spans="1:13" ht="75" customHeight="1" x14ac:dyDescent="0.2">
      <c r="A223" s="197">
        <v>80111600</v>
      </c>
      <c r="B223" s="197" t="s">
        <v>3163</v>
      </c>
      <c r="C223" s="277">
        <v>42178</v>
      </c>
      <c r="D223" s="197" t="s">
        <v>3080</v>
      </c>
      <c r="E223" s="197" t="s">
        <v>2874</v>
      </c>
      <c r="F223" s="197" t="s">
        <v>3013</v>
      </c>
      <c r="G223" s="152">
        <v>14150400</v>
      </c>
      <c r="H223" s="152">
        <v>14150400</v>
      </c>
      <c r="I223" s="197" t="s">
        <v>439</v>
      </c>
      <c r="J223" s="197" t="s">
        <v>31</v>
      </c>
      <c r="K223" s="197" t="s">
        <v>2939</v>
      </c>
      <c r="L223" s="197" t="s">
        <v>791</v>
      </c>
      <c r="M223" s="197">
        <v>12992015</v>
      </c>
    </row>
    <row r="224" spans="1:13" ht="75" customHeight="1" x14ac:dyDescent="0.2">
      <c r="A224" s="197">
        <v>80111600</v>
      </c>
      <c r="B224" s="197" t="s">
        <v>3023</v>
      </c>
      <c r="C224" s="277">
        <v>42206</v>
      </c>
      <c r="D224" s="197" t="s">
        <v>3080</v>
      </c>
      <c r="E224" s="197" t="s">
        <v>2874</v>
      </c>
      <c r="F224" s="197" t="s">
        <v>3013</v>
      </c>
      <c r="G224" s="152">
        <v>2000000</v>
      </c>
      <c r="H224" s="152">
        <v>2000000</v>
      </c>
      <c r="I224" s="197" t="s">
        <v>439</v>
      </c>
      <c r="J224" s="197" t="s">
        <v>31</v>
      </c>
      <c r="K224" s="197" t="s">
        <v>2939</v>
      </c>
      <c r="L224" s="197" t="s">
        <v>791</v>
      </c>
      <c r="M224" s="197">
        <v>12992015</v>
      </c>
    </row>
    <row r="225" spans="1:13" ht="75" customHeight="1" x14ac:dyDescent="0.2">
      <c r="A225" s="197">
        <v>80111600</v>
      </c>
      <c r="B225" s="197" t="s">
        <v>3164</v>
      </c>
      <c r="C225" s="277">
        <v>42178</v>
      </c>
      <c r="D225" s="197" t="s">
        <v>3165</v>
      </c>
      <c r="E225" s="197" t="s">
        <v>2874</v>
      </c>
      <c r="F225" s="197" t="s">
        <v>3013</v>
      </c>
      <c r="G225" s="152">
        <v>12823500</v>
      </c>
      <c r="H225" s="152">
        <v>12823500</v>
      </c>
      <c r="I225" s="197" t="s">
        <v>439</v>
      </c>
      <c r="J225" s="197" t="s">
        <v>31</v>
      </c>
      <c r="K225" s="197" t="s">
        <v>2939</v>
      </c>
      <c r="L225" s="197" t="s">
        <v>791</v>
      </c>
      <c r="M225" s="197">
        <v>13092015</v>
      </c>
    </row>
    <row r="226" spans="1:13" ht="75" customHeight="1" x14ac:dyDescent="0.2">
      <c r="A226" s="197">
        <v>80111600</v>
      </c>
      <c r="B226" s="197" t="s">
        <v>3166</v>
      </c>
      <c r="C226" s="277">
        <v>42285</v>
      </c>
      <c r="D226" s="197" t="s">
        <v>3165</v>
      </c>
      <c r="E226" s="197" t="s">
        <v>2874</v>
      </c>
      <c r="F226" s="197" t="s">
        <v>3013</v>
      </c>
      <c r="G226" s="152">
        <v>2564700</v>
      </c>
      <c r="H226" s="152">
        <v>2564700</v>
      </c>
      <c r="I226" s="197" t="s">
        <v>439</v>
      </c>
      <c r="J226" s="197" t="s">
        <v>31</v>
      </c>
      <c r="K226" s="197" t="s">
        <v>2939</v>
      </c>
      <c r="L226" s="197" t="s">
        <v>791</v>
      </c>
      <c r="M226" s="197">
        <v>13092015</v>
      </c>
    </row>
    <row r="227" spans="1:13" ht="75" customHeight="1" x14ac:dyDescent="0.2">
      <c r="A227" s="197">
        <v>80111600</v>
      </c>
      <c r="B227" s="197" t="s">
        <v>3167</v>
      </c>
      <c r="C227" s="277">
        <v>42179</v>
      </c>
      <c r="D227" s="197" t="s">
        <v>3036</v>
      </c>
      <c r="E227" s="197" t="s">
        <v>2874</v>
      </c>
      <c r="F227" s="197" t="s">
        <v>3029</v>
      </c>
      <c r="G227" s="152">
        <v>15985600</v>
      </c>
      <c r="H227" s="152">
        <v>15985600</v>
      </c>
      <c r="I227" s="197" t="s">
        <v>439</v>
      </c>
      <c r="J227" s="197" t="s">
        <v>31</v>
      </c>
      <c r="K227" s="197" t="s">
        <v>2939</v>
      </c>
      <c r="L227" s="197" t="s">
        <v>791</v>
      </c>
      <c r="M227" s="197">
        <v>13322015</v>
      </c>
    </row>
    <row r="228" spans="1:13" ht="75" customHeight="1" x14ac:dyDescent="0.2">
      <c r="A228" s="197">
        <v>80111600</v>
      </c>
      <c r="B228" s="197" t="s">
        <v>3168</v>
      </c>
      <c r="C228" s="277">
        <v>42179</v>
      </c>
      <c r="D228" s="197" t="s">
        <v>3080</v>
      </c>
      <c r="E228" s="197" t="s">
        <v>2874</v>
      </c>
      <c r="F228" s="197" t="s">
        <v>3029</v>
      </c>
      <c r="G228" s="152">
        <v>36173600</v>
      </c>
      <c r="H228" s="152">
        <v>36173600</v>
      </c>
      <c r="I228" s="197" t="s">
        <v>439</v>
      </c>
      <c r="J228" s="197" t="s">
        <v>31</v>
      </c>
      <c r="K228" s="197" t="s">
        <v>2939</v>
      </c>
      <c r="L228" s="197" t="s">
        <v>791</v>
      </c>
      <c r="M228" s="197">
        <v>13342015</v>
      </c>
    </row>
    <row r="229" spans="1:13" ht="75" customHeight="1" x14ac:dyDescent="0.2">
      <c r="A229" s="197">
        <v>80111600</v>
      </c>
      <c r="B229" s="197" t="s">
        <v>3169</v>
      </c>
      <c r="C229" s="277">
        <v>42179</v>
      </c>
      <c r="D229" s="197" t="s">
        <v>3145</v>
      </c>
      <c r="E229" s="197" t="s">
        <v>2874</v>
      </c>
      <c r="F229" s="197" t="s">
        <v>3013</v>
      </c>
      <c r="G229" s="152">
        <v>9517200</v>
      </c>
      <c r="H229" s="152">
        <v>9517200</v>
      </c>
      <c r="I229" s="197" t="s">
        <v>439</v>
      </c>
      <c r="J229" s="197" t="s">
        <v>31</v>
      </c>
      <c r="K229" s="197" t="s">
        <v>2939</v>
      </c>
      <c r="L229" s="197" t="s">
        <v>791</v>
      </c>
      <c r="M229" s="197">
        <v>13402015</v>
      </c>
    </row>
    <row r="230" spans="1:13" ht="75" customHeight="1" x14ac:dyDescent="0.2">
      <c r="A230" s="197">
        <v>80111600</v>
      </c>
      <c r="B230" s="197" t="s">
        <v>3170</v>
      </c>
      <c r="C230" s="277">
        <v>42304</v>
      </c>
      <c r="D230" s="197" t="s">
        <v>3171</v>
      </c>
      <c r="E230" s="197" t="s">
        <v>2874</v>
      </c>
      <c r="F230" s="197" t="s">
        <v>3029</v>
      </c>
      <c r="G230" s="152">
        <v>7000000</v>
      </c>
      <c r="H230" s="152">
        <v>7000000</v>
      </c>
      <c r="I230" s="197" t="s">
        <v>439</v>
      </c>
      <c r="J230" s="197" t="s">
        <v>31</v>
      </c>
      <c r="K230" s="197" t="s">
        <v>2939</v>
      </c>
      <c r="L230" s="197" t="s">
        <v>791</v>
      </c>
      <c r="M230" s="197">
        <v>13872015</v>
      </c>
    </row>
    <row r="231" spans="1:13" ht="75" customHeight="1" x14ac:dyDescent="0.2">
      <c r="A231" s="197">
        <v>80111600</v>
      </c>
      <c r="B231" s="197" t="s">
        <v>3172</v>
      </c>
      <c r="C231" s="277">
        <v>42317</v>
      </c>
      <c r="D231" s="197" t="s">
        <v>3141</v>
      </c>
      <c r="E231" s="197" t="s">
        <v>2874</v>
      </c>
      <c r="F231" s="197" t="s">
        <v>3029</v>
      </c>
      <c r="G231" s="152">
        <v>15141000</v>
      </c>
      <c r="H231" s="152">
        <v>15141000</v>
      </c>
      <c r="I231" s="197" t="s">
        <v>439</v>
      </c>
      <c r="J231" s="197" t="s">
        <v>31</v>
      </c>
      <c r="K231" s="197" t="s">
        <v>2939</v>
      </c>
      <c r="L231" s="197" t="s">
        <v>791</v>
      </c>
      <c r="M231" s="197">
        <v>13902015</v>
      </c>
    </row>
    <row r="232" spans="1:13" ht="75" customHeight="1" x14ac:dyDescent="0.2">
      <c r="A232" s="197">
        <v>80111600</v>
      </c>
      <c r="B232" s="197" t="s">
        <v>3173</v>
      </c>
      <c r="C232" s="277">
        <v>42331</v>
      </c>
      <c r="D232" s="197" t="s">
        <v>3141</v>
      </c>
      <c r="E232" s="197" t="s">
        <v>2874</v>
      </c>
      <c r="F232" s="197" t="s">
        <v>3029</v>
      </c>
      <c r="G232" s="152">
        <v>14368500</v>
      </c>
      <c r="H232" s="152">
        <v>14368500</v>
      </c>
      <c r="I232" s="197" t="s">
        <v>439</v>
      </c>
      <c r="J232" s="197" t="s">
        <v>31</v>
      </c>
      <c r="K232" s="197" t="s">
        <v>2939</v>
      </c>
      <c r="L232" s="197" t="s">
        <v>791</v>
      </c>
      <c r="M232" s="197">
        <v>13942015</v>
      </c>
    </row>
    <row r="233" spans="1:13" ht="75" customHeight="1" x14ac:dyDescent="0.2">
      <c r="A233" s="197">
        <v>80111600</v>
      </c>
      <c r="B233" s="197" t="s">
        <v>3174</v>
      </c>
      <c r="C233" s="277">
        <v>42334</v>
      </c>
      <c r="D233" s="197" t="s">
        <v>3141</v>
      </c>
      <c r="E233" s="197" t="s">
        <v>2874</v>
      </c>
      <c r="F233" s="197" t="s">
        <v>3029</v>
      </c>
      <c r="G233" s="152">
        <v>11948000</v>
      </c>
      <c r="H233" s="152">
        <v>11948000</v>
      </c>
      <c r="I233" s="197" t="s">
        <v>439</v>
      </c>
      <c r="J233" s="197" t="s">
        <v>31</v>
      </c>
      <c r="K233" s="197" t="s">
        <v>2939</v>
      </c>
      <c r="L233" s="197" t="s">
        <v>791</v>
      </c>
      <c r="M233" s="197">
        <v>13952015</v>
      </c>
    </row>
    <row r="234" spans="1:13" ht="75" customHeight="1" x14ac:dyDescent="0.2">
      <c r="A234" s="197">
        <v>80111600</v>
      </c>
      <c r="B234" s="197" t="s">
        <v>3175</v>
      </c>
      <c r="C234" s="277">
        <v>42345</v>
      </c>
      <c r="D234" s="197" t="s">
        <v>3141</v>
      </c>
      <c r="E234" s="197" t="s">
        <v>2874</v>
      </c>
      <c r="F234" s="197" t="s">
        <v>3029</v>
      </c>
      <c r="G234" s="152">
        <v>7663200</v>
      </c>
      <c r="H234" s="152">
        <v>7663200</v>
      </c>
      <c r="I234" s="197" t="s">
        <v>439</v>
      </c>
      <c r="J234" s="197" t="s">
        <v>31</v>
      </c>
      <c r="K234" s="197" t="s">
        <v>2939</v>
      </c>
      <c r="L234" s="197" t="s">
        <v>791</v>
      </c>
      <c r="M234" s="197">
        <v>13982015</v>
      </c>
    </row>
    <row r="235" spans="1:13" ht="75" customHeight="1" x14ac:dyDescent="0.2">
      <c r="A235" s="197">
        <v>80111600</v>
      </c>
      <c r="B235" s="197" t="s">
        <v>3176</v>
      </c>
      <c r="C235" s="277">
        <v>42345</v>
      </c>
      <c r="D235" s="197" t="s">
        <v>3141</v>
      </c>
      <c r="E235" s="197" t="s">
        <v>2874</v>
      </c>
      <c r="F235" s="197" t="s">
        <v>3029</v>
      </c>
      <c r="G235" s="152">
        <v>0</v>
      </c>
      <c r="H235" s="152">
        <v>0</v>
      </c>
      <c r="I235" s="197" t="s">
        <v>439</v>
      </c>
      <c r="J235" s="197" t="s">
        <v>31</v>
      </c>
      <c r="K235" s="197" t="s">
        <v>2939</v>
      </c>
      <c r="L235" s="197" t="s">
        <v>791</v>
      </c>
      <c r="M235" s="197">
        <v>13992015</v>
      </c>
    </row>
    <row r="236" spans="1:13" ht="75" customHeight="1" x14ac:dyDescent="0.2">
      <c r="A236" s="197">
        <v>80111600</v>
      </c>
      <c r="B236" s="197" t="s">
        <v>3101</v>
      </c>
      <c r="C236" s="277">
        <v>42345</v>
      </c>
      <c r="D236" s="197" t="s">
        <v>3141</v>
      </c>
      <c r="E236" s="197" t="s">
        <v>2874</v>
      </c>
      <c r="F236" s="197" t="s">
        <v>3029</v>
      </c>
      <c r="G236" s="152">
        <v>7663200</v>
      </c>
      <c r="H236" s="152">
        <v>7663200</v>
      </c>
      <c r="I236" s="197" t="s">
        <v>439</v>
      </c>
      <c r="J236" s="197" t="s">
        <v>31</v>
      </c>
      <c r="K236" s="197" t="s">
        <v>2939</v>
      </c>
      <c r="L236" s="197" t="s">
        <v>791</v>
      </c>
      <c r="M236" s="197">
        <v>13992015</v>
      </c>
    </row>
    <row r="237" spans="1:13" ht="75" customHeight="1" x14ac:dyDescent="0.2">
      <c r="A237" s="197">
        <v>80111600</v>
      </c>
      <c r="B237" s="197" t="s">
        <v>3177</v>
      </c>
      <c r="C237" s="277">
        <v>42347</v>
      </c>
      <c r="D237" s="197" t="s">
        <v>3141</v>
      </c>
      <c r="E237" s="197" t="s">
        <v>2874</v>
      </c>
      <c r="F237" s="197" t="s">
        <v>3029</v>
      </c>
      <c r="G237" s="152">
        <v>9735000</v>
      </c>
      <c r="H237" s="152">
        <v>9735000</v>
      </c>
      <c r="I237" s="197" t="s">
        <v>439</v>
      </c>
      <c r="J237" s="197" t="s">
        <v>31</v>
      </c>
      <c r="K237" s="197" t="s">
        <v>2939</v>
      </c>
      <c r="L237" s="197" t="s">
        <v>791</v>
      </c>
      <c r="M237" s="197">
        <v>14022015</v>
      </c>
    </row>
    <row r="238" spans="1:13" x14ac:dyDescent="0.2">
      <c r="A238" s="271"/>
      <c r="B238" s="29"/>
      <c r="C238" s="273"/>
      <c r="D238" s="29"/>
      <c r="E238" s="29"/>
      <c r="F238" s="29"/>
      <c r="G238" s="274">
        <f>SUBTOTAL(9,G2:G237)</f>
        <v>8151023811</v>
      </c>
      <c r="H238" s="274"/>
      <c r="I238" s="29"/>
      <c r="J238" s="29"/>
      <c r="K238" s="29"/>
      <c r="L238" s="29"/>
    </row>
    <row r="239" spans="1:13" x14ac:dyDescent="0.2">
      <c r="A239" s="271"/>
      <c r="B239" s="29"/>
      <c r="C239" s="273"/>
      <c r="D239" s="29"/>
      <c r="E239" s="29"/>
      <c r="F239" s="29"/>
      <c r="G239" s="274"/>
      <c r="H239" s="274"/>
      <c r="I239" s="29"/>
      <c r="J239" s="29"/>
      <c r="K239" s="29"/>
      <c r="L239" s="29"/>
    </row>
    <row r="240" spans="1:13" x14ac:dyDescent="0.2">
      <c r="A240" s="271"/>
      <c r="B240" s="29"/>
      <c r="C240" s="273"/>
      <c r="D240" s="29"/>
      <c r="E240" s="29"/>
      <c r="F240" s="29"/>
      <c r="G240" s="274"/>
      <c r="H240" s="274"/>
      <c r="I240" s="29"/>
      <c r="J240" s="29"/>
      <c r="K240" s="29"/>
      <c r="L240" s="29"/>
    </row>
    <row r="241" spans="1:12" x14ac:dyDescent="0.2">
      <c r="A241" s="271"/>
      <c r="B241" s="29"/>
      <c r="C241" s="273"/>
      <c r="D241" s="29"/>
      <c r="E241" s="29"/>
      <c r="F241" s="29"/>
      <c r="G241" s="274"/>
      <c r="H241" s="274"/>
      <c r="I241" s="29"/>
      <c r="J241" s="29"/>
      <c r="K241" s="29"/>
      <c r="L241" s="29"/>
    </row>
    <row r="242" spans="1:12" x14ac:dyDescent="0.2">
      <c r="A242" s="271"/>
      <c r="B242" s="29"/>
      <c r="C242" s="273"/>
      <c r="D242" s="29"/>
      <c r="E242" s="29"/>
      <c r="F242" s="29"/>
      <c r="G242" s="274"/>
      <c r="H242" s="274"/>
      <c r="I242" s="29"/>
      <c r="J242" s="29"/>
      <c r="K242" s="29"/>
      <c r="L242" s="29"/>
    </row>
    <row r="243" spans="1:12" x14ac:dyDescent="0.2">
      <c r="A243" s="271"/>
      <c r="B243" s="29"/>
      <c r="C243" s="273"/>
      <c r="D243" s="29"/>
      <c r="E243" s="29"/>
      <c r="F243" s="29"/>
      <c r="G243" s="274"/>
      <c r="H243" s="274"/>
      <c r="I243" s="29"/>
      <c r="J243" s="29"/>
      <c r="K243" s="29"/>
      <c r="L243" s="29"/>
    </row>
    <row r="244" spans="1:12" x14ac:dyDescent="0.2">
      <c r="A244" s="271"/>
      <c r="B244" s="29"/>
      <c r="C244" s="273"/>
      <c r="D244" s="29"/>
      <c r="E244" s="29"/>
      <c r="F244" s="29"/>
      <c r="G244" s="274"/>
      <c r="H244" s="274"/>
      <c r="I244" s="29"/>
      <c r="J244" s="29"/>
      <c r="K244" s="29"/>
      <c r="L244" s="29"/>
    </row>
    <row r="245" spans="1:12" x14ac:dyDescent="0.2">
      <c r="A245" s="271"/>
      <c r="B245" s="29"/>
      <c r="C245" s="273"/>
      <c r="D245" s="29"/>
      <c r="E245" s="29"/>
      <c r="F245" s="29"/>
      <c r="G245" s="274"/>
      <c r="H245" s="274"/>
      <c r="I245" s="29"/>
      <c r="J245" s="29"/>
      <c r="K245" s="29"/>
      <c r="L245" s="29"/>
    </row>
    <row r="246" spans="1:12" x14ac:dyDescent="0.2">
      <c r="A246" s="271"/>
      <c r="B246" s="29"/>
      <c r="C246" s="273"/>
      <c r="D246" s="29"/>
      <c r="E246" s="29"/>
      <c r="F246" s="29"/>
      <c r="G246" s="274"/>
      <c r="H246" s="274"/>
      <c r="I246" s="29"/>
      <c r="J246" s="29"/>
      <c r="K246" s="29"/>
      <c r="L246" s="29"/>
    </row>
    <row r="247" spans="1:12" x14ac:dyDescent="0.2">
      <c r="A247" s="271"/>
      <c r="B247" s="29"/>
      <c r="C247" s="273"/>
      <c r="D247" s="29"/>
      <c r="E247" s="29"/>
      <c r="F247" s="29"/>
      <c r="G247" s="274"/>
      <c r="H247" s="274"/>
      <c r="I247" s="29"/>
      <c r="J247" s="29"/>
      <c r="K247" s="29"/>
      <c r="L247" s="29"/>
    </row>
    <row r="248" spans="1:12" x14ac:dyDescent="0.2">
      <c r="A248" s="271"/>
      <c r="B248" s="29"/>
      <c r="C248" s="273"/>
      <c r="D248" s="29"/>
      <c r="E248" s="29"/>
      <c r="F248" s="29"/>
      <c r="G248" s="274"/>
      <c r="H248" s="274"/>
      <c r="I248" s="29"/>
      <c r="J248" s="29"/>
      <c r="K248" s="29"/>
      <c r="L248" s="29"/>
    </row>
    <row r="249" spans="1:12" x14ac:dyDescent="0.2">
      <c r="A249" s="271"/>
      <c r="B249" s="29"/>
      <c r="C249" s="273"/>
      <c r="D249" s="29"/>
      <c r="E249" s="29"/>
      <c r="F249" s="29"/>
      <c r="G249" s="274"/>
      <c r="H249" s="274"/>
      <c r="I249" s="29"/>
      <c r="J249" s="29"/>
      <c r="K249" s="29"/>
      <c r="L249" s="29"/>
    </row>
    <row r="250" spans="1:12" x14ac:dyDescent="0.2">
      <c r="A250" s="271"/>
      <c r="B250" s="29"/>
      <c r="C250" s="273"/>
      <c r="D250" s="29"/>
      <c r="E250" s="29"/>
      <c r="F250" s="29"/>
      <c r="G250" s="274"/>
      <c r="H250" s="274"/>
      <c r="I250" s="29"/>
      <c r="J250" s="29"/>
      <c r="K250" s="29"/>
      <c r="L250" s="29"/>
    </row>
    <row r="251" spans="1:12" x14ac:dyDescent="0.2">
      <c r="A251" s="271"/>
      <c r="B251" s="29"/>
      <c r="C251" s="273"/>
      <c r="D251" s="29"/>
      <c r="E251" s="29"/>
      <c r="F251" s="29"/>
      <c r="G251" s="274"/>
      <c r="H251" s="274"/>
      <c r="I251" s="29"/>
      <c r="J251" s="29"/>
      <c r="K251" s="29"/>
      <c r="L251" s="29"/>
    </row>
    <row r="252" spans="1:12" x14ac:dyDescent="0.2">
      <c r="A252" s="271"/>
      <c r="B252" s="29"/>
      <c r="C252" s="273"/>
      <c r="D252" s="29"/>
      <c r="E252" s="29"/>
      <c r="F252" s="29"/>
      <c r="G252" s="274"/>
      <c r="H252" s="274"/>
      <c r="I252" s="29"/>
      <c r="J252" s="29"/>
      <c r="K252" s="29"/>
      <c r="L252" s="29"/>
    </row>
    <row r="253" spans="1:12" x14ac:dyDescent="0.2">
      <c r="A253" s="271"/>
      <c r="B253" s="29"/>
      <c r="C253" s="273"/>
      <c r="D253" s="29"/>
      <c r="E253" s="29"/>
      <c r="F253" s="29"/>
      <c r="G253" s="274"/>
      <c r="H253" s="274"/>
      <c r="I253" s="29"/>
      <c r="J253" s="29"/>
      <c r="K253" s="29"/>
      <c r="L253" s="29"/>
    </row>
    <row r="254" spans="1:12" x14ac:dyDescent="0.2">
      <c r="A254" s="271"/>
      <c r="B254" s="29"/>
      <c r="C254" s="273"/>
      <c r="D254" s="29"/>
      <c r="E254" s="29"/>
      <c r="F254" s="29"/>
      <c r="G254" s="274"/>
      <c r="H254" s="274"/>
      <c r="I254" s="29"/>
      <c r="J254" s="29"/>
      <c r="K254" s="29"/>
      <c r="L254" s="29"/>
    </row>
    <row r="255" spans="1:12" x14ac:dyDescent="0.2">
      <c r="A255" s="271"/>
      <c r="B255" s="29"/>
      <c r="C255" s="273"/>
      <c r="D255" s="29"/>
      <c r="E255" s="29"/>
      <c r="F255" s="29"/>
      <c r="G255" s="274"/>
      <c r="H255" s="274"/>
      <c r="I255" s="29"/>
      <c r="J255" s="29"/>
      <c r="K255" s="29"/>
      <c r="L255" s="29"/>
    </row>
    <row r="256" spans="1:12" x14ac:dyDescent="0.2">
      <c r="A256" s="271"/>
      <c r="B256" s="29"/>
      <c r="C256" s="273"/>
      <c r="D256" s="29"/>
      <c r="E256" s="29"/>
      <c r="F256" s="29"/>
      <c r="G256" s="274"/>
      <c r="H256" s="274"/>
      <c r="I256" s="29"/>
      <c r="J256" s="29"/>
      <c r="K256" s="29"/>
      <c r="L256" s="29"/>
    </row>
    <row r="257" spans="1:12" x14ac:dyDescent="0.2">
      <c r="A257" s="271"/>
      <c r="B257" s="29"/>
      <c r="C257" s="273"/>
      <c r="D257" s="29"/>
      <c r="E257" s="29"/>
      <c r="F257" s="29"/>
      <c r="G257" s="274"/>
      <c r="H257" s="274"/>
      <c r="I257" s="29"/>
      <c r="J257" s="29"/>
      <c r="K257" s="29"/>
      <c r="L257" s="29"/>
    </row>
    <row r="258" spans="1:12" x14ac:dyDescent="0.2">
      <c r="A258" s="271"/>
      <c r="B258" s="29"/>
      <c r="C258" s="273"/>
      <c r="D258" s="29"/>
      <c r="E258" s="29"/>
      <c r="F258" s="29"/>
      <c r="G258" s="274"/>
      <c r="H258" s="274"/>
      <c r="I258" s="29"/>
      <c r="J258" s="29"/>
      <c r="K258" s="29"/>
      <c r="L258" s="29"/>
    </row>
    <row r="259" spans="1:12" x14ac:dyDescent="0.2">
      <c r="A259" s="271"/>
      <c r="B259" s="29"/>
      <c r="C259" s="273"/>
      <c r="D259" s="29"/>
      <c r="E259" s="29"/>
      <c r="F259" s="29"/>
      <c r="G259" s="274"/>
      <c r="H259" s="274"/>
      <c r="I259" s="29"/>
      <c r="J259" s="29"/>
      <c r="K259" s="29"/>
      <c r="L259" s="29"/>
    </row>
    <row r="260" spans="1:12" x14ac:dyDescent="0.2">
      <c r="A260" s="271"/>
      <c r="B260" s="29"/>
      <c r="C260" s="273"/>
      <c r="D260" s="29"/>
      <c r="E260" s="29"/>
      <c r="F260" s="29"/>
      <c r="G260" s="274"/>
      <c r="H260" s="274"/>
      <c r="I260" s="29"/>
      <c r="J260" s="29"/>
      <c r="K260" s="29"/>
      <c r="L260" s="29"/>
    </row>
    <row r="261" spans="1:12" x14ac:dyDescent="0.2">
      <c r="A261" s="271"/>
      <c r="B261" s="29"/>
      <c r="C261" s="273"/>
      <c r="D261" s="29"/>
      <c r="E261" s="29"/>
      <c r="F261" s="29"/>
      <c r="G261" s="274"/>
      <c r="H261" s="274"/>
      <c r="I261" s="29"/>
      <c r="J261" s="29"/>
      <c r="K261" s="29"/>
      <c r="L261" s="29"/>
    </row>
    <row r="262" spans="1:12" x14ac:dyDescent="0.2">
      <c r="A262" s="271"/>
      <c r="B262" s="29"/>
      <c r="C262" s="273"/>
      <c r="D262" s="29"/>
      <c r="E262" s="29"/>
      <c r="F262" s="29"/>
      <c r="G262" s="274"/>
      <c r="H262" s="274"/>
      <c r="I262" s="29"/>
      <c r="J262" s="29"/>
      <c r="K262" s="29"/>
      <c r="L262" s="29"/>
    </row>
    <row r="263" spans="1:12" x14ac:dyDescent="0.2">
      <c r="A263" s="271"/>
      <c r="B263" s="29"/>
      <c r="C263" s="273"/>
      <c r="D263" s="29"/>
      <c r="E263" s="29"/>
      <c r="F263" s="29"/>
      <c r="G263" s="274"/>
      <c r="H263" s="274"/>
      <c r="I263" s="29"/>
      <c r="J263" s="29"/>
      <c r="K263" s="29"/>
      <c r="L263" s="29"/>
    </row>
    <row r="264" spans="1:12" x14ac:dyDescent="0.2">
      <c r="A264" s="271"/>
      <c r="B264" s="29"/>
      <c r="C264" s="273"/>
      <c r="D264" s="29"/>
      <c r="E264" s="29"/>
      <c r="F264" s="29"/>
      <c r="G264" s="274"/>
      <c r="H264" s="274"/>
      <c r="I264" s="29"/>
      <c r="J264" s="29"/>
      <c r="K264" s="29"/>
      <c r="L264" s="29"/>
    </row>
    <row r="265" spans="1:12" x14ac:dyDescent="0.2">
      <c r="A265" s="271"/>
      <c r="B265" s="29"/>
      <c r="C265" s="273"/>
      <c r="D265" s="29"/>
      <c r="E265" s="29"/>
      <c r="F265" s="29"/>
      <c r="G265" s="274"/>
      <c r="H265" s="274"/>
      <c r="I265" s="29"/>
      <c r="J265" s="29"/>
      <c r="K265" s="29"/>
      <c r="L265" s="29"/>
    </row>
    <row r="266" spans="1:12" x14ac:dyDescent="0.2">
      <c r="A266" s="271"/>
      <c r="B266" s="29"/>
      <c r="C266" s="273"/>
      <c r="D266" s="29"/>
      <c r="E266" s="29"/>
      <c r="F266" s="29"/>
      <c r="G266" s="274"/>
      <c r="H266" s="274"/>
      <c r="I266" s="29"/>
      <c r="J266" s="29"/>
      <c r="K266" s="29"/>
      <c r="L266" s="29"/>
    </row>
    <row r="267" spans="1:12" x14ac:dyDescent="0.2">
      <c r="A267" s="271"/>
      <c r="B267" s="29"/>
      <c r="C267" s="273"/>
      <c r="D267" s="29"/>
      <c r="E267" s="29"/>
      <c r="F267" s="29"/>
      <c r="G267" s="274"/>
      <c r="H267" s="274"/>
      <c r="I267" s="29"/>
      <c r="J267" s="29"/>
      <c r="K267" s="29"/>
      <c r="L267" s="29"/>
    </row>
    <row r="268" spans="1:12" x14ac:dyDescent="0.2">
      <c r="A268" s="271"/>
      <c r="B268" s="29"/>
      <c r="C268" s="273"/>
      <c r="D268" s="29"/>
      <c r="E268" s="29"/>
      <c r="F268" s="29"/>
      <c r="G268" s="274"/>
      <c r="H268" s="274"/>
      <c r="I268" s="29"/>
      <c r="J268" s="29"/>
      <c r="K268" s="29"/>
      <c r="L268" s="29"/>
    </row>
    <row r="269" spans="1:12" x14ac:dyDescent="0.2">
      <c r="A269" s="271"/>
      <c r="B269" s="29"/>
      <c r="C269" s="273"/>
      <c r="D269" s="29"/>
      <c r="E269" s="29"/>
      <c r="F269" s="29"/>
      <c r="G269" s="274"/>
      <c r="H269" s="274"/>
      <c r="I269" s="29"/>
      <c r="J269" s="29"/>
      <c r="K269" s="29"/>
      <c r="L269" s="29"/>
    </row>
    <row r="270" spans="1:12" x14ac:dyDescent="0.2">
      <c r="A270" s="271"/>
      <c r="B270" s="29"/>
      <c r="C270" s="273"/>
      <c r="D270" s="29"/>
      <c r="E270" s="29"/>
      <c r="F270" s="29"/>
      <c r="G270" s="274"/>
      <c r="H270" s="274"/>
      <c r="I270" s="29"/>
      <c r="J270" s="29"/>
      <c r="K270" s="29"/>
      <c r="L270" s="29"/>
    </row>
    <row r="271" spans="1:12" x14ac:dyDescent="0.2">
      <c r="A271" s="271"/>
      <c r="B271" s="29"/>
      <c r="C271" s="273"/>
      <c r="D271" s="29"/>
      <c r="E271" s="29"/>
      <c r="F271" s="29"/>
      <c r="G271" s="274"/>
      <c r="H271" s="274"/>
      <c r="I271" s="29"/>
      <c r="J271" s="29"/>
      <c r="K271" s="29"/>
      <c r="L271" s="29"/>
    </row>
    <row r="272" spans="1:12" x14ac:dyDescent="0.2">
      <c r="A272" s="271"/>
      <c r="B272" s="29"/>
      <c r="C272" s="273"/>
      <c r="D272" s="29"/>
      <c r="E272" s="29"/>
      <c r="F272" s="29"/>
      <c r="G272" s="274"/>
      <c r="H272" s="274"/>
      <c r="I272" s="29"/>
      <c r="J272" s="29"/>
      <c r="K272" s="29"/>
      <c r="L272" s="29"/>
    </row>
    <row r="273" spans="1:12" x14ac:dyDescent="0.2">
      <c r="A273" s="271"/>
      <c r="B273" s="29"/>
      <c r="C273" s="273"/>
      <c r="D273" s="29"/>
      <c r="E273" s="29"/>
      <c r="F273" s="29"/>
      <c r="G273" s="274"/>
      <c r="H273" s="274"/>
      <c r="I273" s="29"/>
      <c r="J273" s="29"/>
      <c r="K273" s="29"/>
      <c r="L273" s="29"/>
    </row>
    <row r="274" spans="1:12" x14ac:dyDescent="0.2">
      <c r="A274" s="271"/>
      <c r="B274" s="29"/>
      <c r="C274" s="273"/>
      <c r="D274" s="29"/>
      <c r="E274" s="29"/>
      <c r="F274" s="29"/>
      <c r="G274" s="274"/>
      <c r="H274" s="274"/>
      <c r="I274" s="29"/>
      <c r="J274" s="29"/>
      <c r="K274" s="29"/>
      <c r="L274" s="29"/>
    </row>
    <row r="275" spans="1:12" x14ac:dyDescent="0.2">
      <c r="A275" s="271"/>
      <c r="B275" s="29"/>
      <c r="C275" s="273"/>
      <c r="D275" s="29"/>
      <c r="E275" s="29"/>
      <c r="F275" s="29"/>
      <c r="G275" s="274"/>
      <c r="H275" s="274"/>
      <c r="I275" s="29"/>
      <c r="J275" s="29"/>
      <c r="K275" s="29"/>
      <c r="L275" s="29"/>
    </row>
    <row r="276" spans="1:12" x14ac:dyDescent="0.2">
      <c r="A276" s="271"/>
      <c r="B276" s="29"/>
      <c r="C276" s="273"/>
      <c r="D276" s="29"/>
      <c r="E276" s="29"/>
      <c r="F276" s="29"/>
      <c r="G276" s="274"/>
      <c r="H276" s="274"/>
      <c r="I276" s="29"/>
      <c r="J276" s="29"/>
      <c r="K276" s="29"/>
      <c r="L276" s="29"/>
    </row>
    <row r="277" spans="1:12" x14ac:dyDescent="0.2">
      <c r="A277" s="271"/>
      <c r="B277" s="29"/>
      <c r="C277" s="273"/>
      <c r="D277" s="29"/>
      <c r="E277" s="29"/>
      <c r="F277" s="29"/>
      <c r="G277" s="274"/>
      <c r="H277" s="274"/>
      <c r="I277" s="29"/>
      <c r="J277" s="29"/>
      <c r="K277" s="29"/>
      <c r="L277" s="29"/>
    </row>
    <row r="278" spans="1:12" x14ac:dyDescent="0.2">
      <c r="A278" s="271"/>
      <c r="B278" s="29"/>
      <c r="C278" s="273"/>
      <c r="D278" s="29"/>
      <c r="E278" s="29"/>
      <c r="F278" s="29"/>
      <c r="G278" s="274"/>
      <c r="H278" s="274"/>
      <c r="I278" s="29"/>
      <c r="J278" s="29"/>
      <c r="K278" s="29"/>
      <c r="L278" s="29"/>
    </row>
    <row r="279" spans="1:12" x14ac:dyDescent="0.2">
      <c r="A279" s="271"/>
      <c r="B279" s="29"/>
      <c r="C279" s="273"/>
      <c r="D279" s="29"/>
      <c r="E279" s="29"/>
      <c r="F279" s="29"/>
      <c r="G279" s="274"/>
      <c r="H279" s="274"/>
      <c r="I279" s="29"/>
      <c r="J279" s="29"/>
      <c r="K279" s="29"/>
      <c r="L279" s="29"/>
    </row>
    <row r="280" spans="1:12" x14ac:dyDescent="0.2">
      <c r="A280" s="271"/>
      <c r="B280" s="29"/>
      <c r="C280" s="273"/>
      <c r="D280" s="29"/>
      <c r="E280" s="29"/>
      <c r="F280" s="29"/>
      <c r="G280" s="274"/>
      <c r="H280" s="274"/>
      <c r="I280" s="29"/>
      <c r="J280" s="29"/>
      <c r="K280" s="29"/>
      <c r="L280" s="29"/>
    </row>
    <row r="281" spans="1:12" x14ac:dyDescent="0.2">
      <c r="A281" s="271"/>
      <c r="B281" s="29"/>
      <c r="C281" s="273"/>
      <c r="D281" s="29"/>
      <c r="E281" s="29"/>
      <c r="F281" s="29"/>
      <c r="G281" s="274"/>
      <c r="H281" s="274"/>
      <c r="I281" s="29"/>
      <c r="J281" s="29"/>
      <c r="K281" s="29"/>
      <c r="L281" s="29"/>
    </row>
    <row r="282" spans="1:12" x14ac:dyDescent="0.2">
      <c r="A282" s="271"/>
      <c r="B282" s="29"/>
      <c r="C282" s="273"/>
      <c r="D282" s="29"/>
      <c r="E282" s="29"/>
      <c r="F282" s="29"/>
      <c r="G282" s="274"/>
      <c r="H282" s="274"/>
      <c r="I282" s="29"/>
      <c r="J282" s="29"/>
      <c r="K282" s="29"/>
      <c r="L282" s="29"/>
    </row>
    <row r="283" spans="1:12" x14ac:dyDescent="0.2">
      <c r="A283" s="271"/>
      <c r="B283" s="29"/>
      <c r="C283" s="273"/>
      <c r="D283" s="29"/>
      <c r="E283" s="29"/>
      <c r="F283" s="29"/>
      <c r="G283" s="274"/>
      <c r="H283" s="274"/>
      <c r="I283" s="29"/>
      <c r="J283" s="29"/>
      <c r="K283" s="29"/>
      <c r="L283" s="29"/>
    </row>
    <row r="284" spans="1:12" x14ac:dyDescent="0.2">
      <c r="A284" s="271"/>
      <c r="B284" s="29"/>
      <c r="C284" s="273"/>
      <c r="D284" s="29"/>
      <c r="E284" s="29"/>
      <c r="F284" s="29"/>
      <c r="G284" s="274"/>
      <c r="H284" s="274"/>
      <c r="I284" s="29"/>
      <c r="J284" s="29"/>
      <c r="K284" s="29"/>
      <c r="L284" s="29"/>
    </row>
    <row r="285" spans="1:12" x14ac:dyDescent="0.2">
      <c r="A285" s="271"/>
      <c r="B285" s="29"/>
      <c r="C285" s="273"/>
      <c r="D285" s="29"/>
      <c r="E285" s="29"/>
      <c r="F285" s="29"/>
      <c r="G285" s="274"/>
      <c r="H285" s="274"/>
      <c r="I285" s="29"/>
      <c r="J285" s="29"/>
      <c r="K285" s="29"/>
      <c r="L285" s="29"/>
    </row>
    <row r="286" spans="1:12" x14ac:dyDescent="0.2">
      <c r="A286" s="271"/>
      <c r="B286" s="29"/>
      <c r="C286" s="273"/>
      <c r="D286" s="29"/>
      <c r="E286" s="29"/>
      <c r="F286" s="29"/>
      <c r="G286" s="274"/>
      <c r="H286" s="274"/>
      <c r="I286" s="29"/>
      <c r="J286" s="29"/>
      <c r="K286" s="29"/>
      <c r="L286" s="29"/>
    </row>
    <row r="287" spans="1:12" x14ac:dyDescent="0.2">
      <c r="A287" s="271"/>
      <c r="B287" s="29"/>
      <c r="C287" s="273"/>
      <c r="D287" s="29"/>
      <c r="E287" s="29"/>
      <c r="F287" s="29"/>
      <c r="G287" s="274"/>
      <c r="H287" s="274"/>
      <c r="I287" s="29"/>
      <c r="J287" s="29"/>
      <c r="K287" s="29"/>
      <c r="L287" s="29"/>
    </row>
    <row r="288" spans="1:12" x14ac:dyDescent="0.2">
      <c r="A288" s="271"/>
      <c r="B288" s="29"/>
      <c r="C288" s="273"/>
      <c r="D288" s="29"/>
      <c r="E288" s="29"/>
      <c r="F288" s="29"/>
      <c r="G288" s="274"/>
      <c r="H288" s="274"/>
      <c r="I288" s="29"/>
      <c r="J288" s="29"/>
      <c r="K288" s="29"/>
      <c r="L288" s="29"/>
    </row>
    <row r="289" spans="1:12" x14ac:dyDescent="0.2">
      <c r="A289" s="271"/>
      <c r="B289" s="29"/>
      <c r="C289" s="273"/>
      <c r="D289" s="29"/>
      <c r="E289" s="29"/>
      <c r="F289" s="29"/>
      <c r="G289" s="274"/>
      <c r="H289" s="274"/>
      <c r="I289" s="29"/>
      <c r="J289" s="29"/>
      <c r="K289" s="29"/>
      <c r="L289" s="29"/>
    </row>
    <row r="290" spans="1:12" x14ac:dyDescent="0.2">
      <c r="A290" s="271"/>
      <c r="B290" s="29"/>
      <c r="C290" s="273"/>
      <c r="D290" s="29"/>
      <c r="E290" s="29"/>
      <c r="F290" s="29"/>
      <c r="G290" s="274"/>
      <c r="H290" s="274"/>
      <c r="I290" s="29"/>
      <c r="J290" s="29"/>
      <c r="K290" s="29"/>
      <c r="L290" s="29"/>
    </row>
    <row r="291" spans="1:12" x14ac:dyDescent="0.2">
      <c r="A291" s="271"/>
      <c r="B291" s="29"/>
      <c r="C291" s="273"/>
      <c r="D291" s="29"/>
      <c r="E291" s="29"/>
      <c r="F291" s="29"/>
      <c r="G291" s="274"/>
      <c r="H291" s="274"/>
      <c r="I291" s="29"/>
      <c r="J291" s="29"/>
      <c r="K291" s="29"/>
      <c r="L291" s="29"/>
    </row>
    <row r="292" spans="1:12" x14ac:dyDescent="0.2">
      <c r="A292" s="271"/>
      <c r="B292" s="29"/>
      <c r="C292" s="273"/>
      <c r="D292" s="29"/>
      <c r="E292" s="29"/>
      <c r="F292" s="29"/>
      <c r="G292" s="274"/>
      <c r="H292" s="274"/>
      <c r="I292" s="29"/>
      <c r="J292" s="29"/>
      <c r="K292" s="29"/>
      <c r="L292" s="29"/>
    </row>
    <row r="293" spans="1:12" x14ac:dyDescent="0.2">
      <c r="A293" s="271"/>
      <c r="B293" s="29"/>
      <c r="C293" s="273"/>
      <c r="D293" s="29"/>
      <c r="E293" s="29"/>
      <c r="F293" s="29"/>
      <c r="G293" s="274"/>
      <c r="H293" s="274"/>
      <c r="I293" s="29"/>
      <c r="J293" s="29"/>
      <c r="K293" s="29"/>
      <c r="L293" s="29"/>
    </row>
    <row r="294" spans="1:12" x14ac:dyDescent="0.2">
      <c r="A294" s="271"/>
      <c r="B294" s="29"/>
      <c r="C294" s="273"/>
      <c r="D294" s="29"/>
      <c r="E294" s="29"/>
      <c r="F294" s="29"/>
      <c r="G294" s="274"/>
      <c r="H294" s="274"/>
      <c r="I294" s="29"/>
      <c r="J294" s="29"/>
      <c r="K294" s="29"/>
      <c r="L294" s="29"/>
    </row>
    <row r="295" spans="1:12" x14ac:dyDescent="0.2">
      <c r="A295" s="271"/>
      <c r="B295" s="29"/>
      <c r="C295" s="273"/>
      <c r="D295" s="29"/>
      <c r="E295" s="29"/>
      <c r="F295" s="29"/>
      <c r="G295" s="274"/>
      <c r="H295" s="274"/>
      <c r="I295" s="29"/>
      <c r="J295" s="29"/>
      <c r="K295" s="29"/>
      <c r="L295" s="29"/>
    </row>
    <row r="296" spans="1:12" x14ac:dyDescent="0.2">
      <c r="A296" s="271"/>
      <c r="B296" s="29"/>
      <c r="C296" s="273"/>
      <c r="D296" s="29"/>
      <c r="E296" s="29"/>
      <c r="F296" s="29"/>
      <c r="G296" s="274"/>
      <c r="H296" s="274"/>
      <c r="I296" s="29"/>
      <c r="J296" s="29"/>
      <c r="K296" s="29"/>
      <c r="L296" s="29"/>
    </row>
    <row r="297" spans="1:12" x14ac:dyDescent="0.2">
      <c r="A297" s="271"/>
      <c r="B297" s="29"/>
      <c r="C297" s="273"/>
      <c r="D297" s="29"/>
      <c r="E297" s="29"/>
      <c r="F297" s="29"/>
      <c r="G297" s="274"/>
      <c r="H297" s="274"/>
      <c r="I297" s="29"/>
      <c r="J297" s="29"/>
      <c r="K297" s="29"/>
      <c r="L297" s="29"/>
    </row>
    <row r="298" spans="1:12" x14ac:dyDescent="0.2">
      <c r="A298" s="271"/>
      <c r="B298" s="29"/>
      <c r="C298" s="273"/>
      <c r="D298" s="29"/>
      <c r="E298" s="29"/>
      <c r="F298" s="29"/>
      <c r="G298" s="274"/>
      <c r="H298" s="274"/>
      <c r="I298" s="29"/>
      <c r="J298" s="29"/>
      <c r="K298" s="29"/>
      <c r="L298" s="29"/>
    </row>
    <row r="299" spans="1:12" x14ac:dyDescent="0.2">
      <c r="A299" s="271"/>
      <c r="B299" s="29"/>
      <c r="C299" s="273"/>
      <c r="D299" s="29"/>
      <c r="E299" s="29"/>
      <c r="F299" s="29"/>
      <c r="G299" s="274"/>
      <c r="H299" s="274"/>
      <c r="I299" s="29"/>
      <c r="J299" s="29"/>
      <c r="K299" s="29"/>
      <c r="L299" s="29"/>
    </row>
    <row r="300" spans="1:12" x14ac:dyDescent="0.2">
      <c r="A300" s="271"/>
      <c r="B300" s="29"/>
      <c r="C300" s="273"/>
      <c r="D300" s="29"/>
      <c r="E300" s="29"/>
      <c r="F300" s="29"/>
      <c r="G300" s="274"/>
      <c r="H300" s="274"/>
      <c r="I300" s="29"/>
      <c r="J300" s="29"/>
      <c r="K300" s="29"/>
      <c r="L300" s="29"/>
    </row>
    <row r="301" spans="1:12" x14ac:dyDescent="0.2">
      <c r="A301" s="271"/>
      <c r="B301" s="29"/>
      <c r="C301" s="273"/>
      <c r="D301" s="29"/>
      <c r="E301" s="29"/>
      <c r="F301" s="29"/>
      <c r="G301" s="274"/>
      <c r="H301" s="274"/>
      <c r="I301" s="29"/>
      <c r="J301" s="29"/>
      <c r="K301" s="29"/>
      <c r="L301" s="29"/>
    </row>
    <row r="302" spans="1:12" x14ac:dyDescent="0.2">
      <c r="A302" s="271"/>
      <c r="B302" s="29"/>
      <c r="C302" s="273"/>
      <c r="D302" s="29"/>
      <c r="E302" s="29"/>
      <c r="F302" s="29"/>
      <c r="G302" s="274"/>
      <c r="H302" s="274"/>
      <c r="I302" s="29"/>
      <c r="J302" s="29"/>
      <c r="K302" s="29"/>
      <c r="L302" s="29"/>
    </row>
    <row r="303" spans="1:12" x14ac:dyDescent="0.2">
      <c r="A303" s="271"/>
      <c r="B303" s="29"/>
      <c r="C303" s="273"/>
      <c r="D303" s="29"/>
      <c r="E303" s="29"/>
      <c r="F303" s="29"/>
      <c r="G303" s="274"/>
      <c r="H303" s="274"/>
      <c r="I303" s="29"/>
      <c r="J303" s="29"/>
      <c r="K303" s="29"/>
      <c r="L303" s="29"/>
    </row>
    <row r="304" spans="1:12" x14ac:dyDescent="0.2">
      <c r="A304" s="271"/>
      <c r="B304" s="29"/>
      <c r="C304" s="273"/>
      <c r="D304" s="29"/>
      <c r="E304" s="29"/>
      <c r="F304" s="29"/>
      <c r="G304" s="274"/>
      <c r="H304" s="274"/>
      <c r="I304" s="29"/>
      <c r="J304" s="29"/>
      <c r="K304" s="29"/>
      <c r="L304" s="29"/>
    </row>
    <row r="305" spans="1:12" x14ac:dyDescent="0.2">
      <c r="A305" s="271"/>
      <c r="B305" s="29"/>
      <c r="C305" s="273"/>
      <c r="D305" s="29"/>
      <c r="E305" s="29"/>
      <c r="F305" s="29"/>
      <c r="G305" s="274"/>
      <c r="H305" s="274"/>
      <c r="I305" s="29"/>
      <c r="J305" s="29"/>
      <c r="K305" s="29"/>
      <c r="L305" s="29"/>
    </row>
    <row r="306" spans="1:12" x14ac:dyDescent="0.2">
      <c r="A306" s="271"/>
      <c r="B306" s="29"/>
      <c r="C306" s="273"/>
      <c r="D306" s="29"/>
      <c r="E306" s="29"/>
      <c r="F306" s="29"/>
      <c r="G306" s="274"/>
      <c r="H306" s="274"/>
      <c r="I306" s="29"/>
      <c r="J306" s="29"/>
      <c r="K306" s="29"/>
      <c r="L306" s="29"/>
    </row>
    <row r="307" spans="1:12" x14ac:dyDescent="0.2">
      <c r="A307" s="271"/>
      <c r="B307" s="29"/>
      <c r="C307" s="273"/>
      <c r="D307" s="29"/>
      <c r="E307" s="29"/>
      <c r="F307" s="29"/>
      <c r="G307" s="274"/>
      <c r="H307" s="274"/>
      <c r="I307" s="29"/>
      <c r="J307" s="29"/>
      <c r="K307" s="29"/>
      <c r="L307" s="29"/>
    </row>
    <row r="308" spans="1:12" x14ac:dyDescent="0.2">
      <c r="A308" s="271"/>
      <c r="B308" s="29"/>
      <c r="C308" s="273"/>
      <c r="D308" s="29"/>
      <c r="E308" s="29"/>
      <c r="F308" s="29"/>
      <c r="G308" s="274"/>
      <c r="H308" s="274"/>
      <c r="I308" s="29"/>
      <c r="J308" s="29"/>
      <c r="K308" s="29"/>
      <c r="L308" s="29"/>
    </row>
    <row r="309" spans="1:12" x14ac:dyDescent="0.2">
      <c r="A309" s="271"/>
      <c r="B309" s="29"/>
      <c r="C309" s="273"/>
      <c r="D309" s="29"/>
      <c r="E309" s="29"/>
      <c r="F309" s="29"/>
      <c r="G309" s="274"/>
      <c r="H309" s="274"/>
      <c r="I309" s="29"/>
      <c r="J309" s="29"/>
      <c r="K309" s="29"/>
      <c r="L309" s="29"/>
    </row>
    <row r="310" spans="1:12" x14ac:dyDescent="0.2">
      <c r="A310" s="271"/>
      <c r="B310" s="29"/>
      <c r="C310" s="273"/>
      <c r="D310" s="29"/>
      <c r="E310" s="29"/>
      <c r="F310" s="29"/>
      <c r="G310" s="274"/>
      <c r="H310" s="274"/>
      <c r="I310" s="29"/>
      <c r="J310" s="29"/>
      <c r="K310" s="29"/>
      <c r="L310" s="29"/>
    </row>
    <row r="311" spans="1:12" x14ac:dyDescent="0.2">
      <c r="A311" s="271"/>
      <c r="B311" s="29"/>
      <c r="C311" s="273"/>
      <c r="D311" s="29"/>
      <c r="E311" s="29"/>
      <c r="F311" s="29"/>
      <c r="G311" s="274"/>
      <c r="H311" s="274"/>
      <c r="I311" s="29"/>
      <c r="J311" s="29"/>
      <c r="K311" s="29"/>
      <c r="L311" s="29"/>
    </row>
    <row r="312" spans="1:12" x14ac:dyDescent="0.2">
      <c r="A312" s="271"/>
      <c r="B312" s="29"/>
      <c r="C312" s="273"/>
      <c r="D312" s="29"/>
      <c r="E312" s="29"/>
      <c r="F312" s="29"/>
      <c r="G312" s="274"/>
      <c r="H312" s="274"/>
      <c r="I312" s="29"/>
      <c r="J312" s="29"/>
      <c r="K312" s="29"/>
      <c r="L312" s="29"/>
    </row>
    <row r="313" spans="1:12" x14ac:dyDescent="0.2">
      <c r="A313" s="271"/>
      <c r="B313" s="29"/>
      <c r="C313" s="273"/>
      <c r="D313" s="29"/>
      <c r="E313" s="29"/>
      <c r="F313" s="29"/>
      <c r="G313" s="274"/>
      <c r="H313" s="274"/>
      <c r="I313" s="29"/>
      <c r="J313" s="29"/>
      <c r="K313" s="29"/>
      <c r="L313" s="29"/>
    </row>
    <row r="314" spans="1:12" x14ac:dyDescent="0.2">
      <c r="A314" s="271"/>
      <c r="B314" s="29"/>
      <c r="C314" s="273"/>
      <c r="D314" s="29"/>
      <c r="E314" s="29"/>
      <c r="F314" s="29"/>
      <c r="G314" s="274"/>
      <c r="H314" s="274"/>
      <c r="I314" s="29"/>
      <c r="J314" s="29"/>
      <c r="K314" s="29"/>
      <c r="L314" s="29"/>
    </row>
    <row r="315" spans="1:12" x14ac:dyDescent="0.2">
      <c r="A315" s="271"/>
      <c r="B315" s="29"/>
      <c r="C315" s="273"/>
      <c r="D315" s="29"/>
      <c r="E315" s="29"/>
      <c r="F315" s="29"/>
      <c r="G315" s="274"/>
      <c r="H315" s="274"/>
      <c r="I315" s="29"/>
      <c r="J315" s="29"/>
      <c r="K315" s="29"/>
      <c r="L315" s="29"/>
    </row>
    <row r="316" spans="1:12" x14ac:dyDescent="0.2">
      <c r="A316" s="271"/>
      <c r="B316" s="29"/>
      <c r="C316" s="273"/>
      <c r="D316" s="29"/>
      <c r="E316" s="29"/>
      <c r="F316" s="29"/>
      <c r="G316" s="274"/>
      <c r="H316" s="274"/>
      <c r="I316" s="29"/>
      <c r="J316" s="29"/>
      <c r="K316" s="29"/>
      <c r="L316" s="29"/>
    </row>
    <row r="317" spans="1:12" x14ac:dyDescent="0.2">
      <c r="A317" s="271"/>
      <c r="B317" s="29"/>
      <c r="C317" s="273"/>
      <c r="D317" s="29"/>
      <c r="E317" s="29"/>
      <c r="F317" s="29"/>
      <c r="G317" s="274"/>
      <c r="H317" s="274"/>
      <c r="I317" s="29"/>
      <c r="J317" s="29"/>
      <c r="K317" s="29"/>
      <c r="L317" s="29"/>
    </row>
    <row r="318" spans="1:12" x14ac:dyDescent="0.2">
      <c r="A318" s="271"/>
      <c r="B318" s="29"/>
      <c r="C318" s="273"/>
      <c r="D318" s="29"/>
      <c r="E318" s="29"/>
      <c r="F318" s="29"/>
      <c r="G318" s="274"/>
      <c r="H318" s="274"/>
      <c r="I318" s="29"/>
      <c r="J318" s="29"/>
      <c r="K318" s="29"/>
      <c r="L318" s="29"/>
    </row>
    <row r="319" spans="1:12" x14ac:dyDescent="0.2">
      <c r="A319" s="271"/>
      <c r="B319" s="29"/>
      <c r="C319" s="273"/>
      <c r="D319" s="29"/>
      <c r="E319" s="29"/>
      <c r="F319" s="29"/>
      <c r="G319" s="274"/>
      <c r="H319" s="274"/>
      <c r="I319" s="29"/>
      <c r="J319" s="29"/>
      <c r="K319" s="29"/>
      <c r="L319" s="29"/>
    </row>
    <row r="320" spans="1:12" x14ac:dyDescent="0.2">
      <c r="A320" s="271"/>
      <c r="B320" s="29"/>
      <c r="C320" s="273"/>
      <c r="D320" s="29"/>
      <c r="E320" s="29"/>
      <c r="F320" s="29"/>
      <c r="G320" s="274"/>
      <c r="H320" s="274"/>
      <c r="I320" s="29"/>
      <c r="J320" s="29"/>
      <c r="K320" s="29"/>
      <c r="L320" s="29"/>
    </row>
    <row r="321" spans="1:12" x14ac:dyDescent="0.2">
      <c r="A321" s="271"/>
      <c r="B321" s="29"/>
      <c r="C321" s="273"/>
      <c r="D321" s="29"/>
      <c r="E321" s="29"/>
      <c r="F321" s="29"/>
      <c r="G321" s="274"/>
      <c r="H321" s="274"/>
      <c r="I321" s="29"/>
      <c r="J321" s="29"/>
      <c r="K321" s="29"/>
      <c r="L321" s="29"/>
    </row>
    <row r="322" spans="1:12" x14ac:dyDescent="0.2">
      <c r="A322" s="271"/>
      <c r="B322" s="29"/>
      <c r="C322" s="273"/>
      <c r="D322" s="29"/>
      <c r="E322" s="29"/>
      <c r="F322" s="29"/>
      <c r="G322" s="274"/>
      <c r="H322" s="274"/>
      <c r="I322" s="29"/>
      <c r="J322" s="29"/>
      <c r="K322" s="29"/>
      <c r="L322" s="29"/>
    </row>
    <row r="323" spans="1:12" x14ac:dyDescent="0.2">
      <c r="A323" s="271"/>
      <c r="B323" s="29"/>
      <c r="C323" s="273"/>
      <c r="D323" s="29"/>
      <c r="E323" s="29"/>
      <c r="F323" s="29"/>
      <c r="G323" s="274"/>
      <c r="H323" s="274"/>
      <c r="I323" s="29"/>
      <c r="J323" s="29"/>
      <c r="K323" s="29"/>
      <c r="L323" s="29"/>
    </row>
    <row r="324" spans="1:12" x14ac:dyDescent="0.2">
      <c r="A324" s="271"/>
      <c r="B324" s="29"/>
      <c r="C324" s="273"/>
      <c r="D324" s="29"/>
      <c r="E324" s="29"/>
      <c r="F324" s="29"/>
      <c r="G324" s="274"/>
      <c r="H324" s="274"/>
      <c r="I324" s="29"/>
      <c r="J324" s="29"/>
      <c r="K324" s="29"/>
      <c r="L324" s="29"/>
    </row>
    <row r="325" spans="1:12" x14ac:dyDescent="0.2">
      <c r="A325" s="271"/>
      <c r="B325" s="29"/>
      <c r="C325" s="273"/>
      <c r="D325" s="29"/>
      <c r="E325" s="29"/>
      <c r="F325" s="29"/>
      <c r="G325" s="274"/>
      <c r="H325" s="274"/>
      <c r="I325" s="29"/>
      <c r="J325" s="29"/>
      <c r="K325" s="29"/>
      <c r="L325" s="29"/>
    </row>
    <row r="326" spans="1:12" x14ac:dyDescent="0.2">
      <c r="A326" s="271"/>
      <c r="B326" s="29"/>
      <c r="C326" s="273"/>
      <c r="D326" s="29"/>
      <c r="E326" s="29"/>
      <c r="F326" s="29"/>
      <c r="G326" s="274"/>
      <c r="H326" s="274"/>
      <c r="I326" s="29"/>
      <c r="J326" s="29"/>
      <c r="K326" s="29"/>
      <c r="L326" s="29"/>
    </row>
    <row r="327" spans="1:12" x14ac:dyDescent="0.2">
      <c r="A327" s="271"/>
      <c r="B327" s="29"/>
      <c r="C327" s="273"/>
      <c r="D327" s="29"/>
      <c r="E327" s="29"/>
      <c r="F327" s="29"/>
      <c r="G327" s="274"/>
      <c r="H327" s="274"/>
      <c r="I327" s="29"/>
      <c r="J327" s="29"/>
      <c r="K327" s="29"/>
      <c r="L327" s="29"/>
    </row>
    <row r="328" spans="1:12" x14ac:dyDescent="0.2">
      <c r="A328" s="271"/>
      <c r="B328" s="29"/>
      <c r="C328" s="273"/>
      <c r="D328" s="29"/>
      <c r="E328" s="29"/>
      <c r="F328" s="29"/>
      <c r="G328" s="274"/>
      <c r="H328" s="274"/>
      <c r="I328" s="29"/>
      <c r="J328" s="29"/>
      <c r="K328" s="29"/>
      <c r="L328" s="29"/>
    </row>
    <row r="329" spans="1:12" x14ac:dyDescent="0.2">
      <c r="A329" s="271"/>
      <c r="B329" s="29"/>
      <c r="C329" s="273"/>
      <c r="D329" s="29"/>
      <c r="E329" s="29"/>
      <c r="F329" s="29"/>
      <c r="G329" s="274"/>
      <c r="H329" s="274"/>
      <c r="I329" s="29"/>
      <c r="J329" s="29"/>
      <c r="K329" s="29"/>
      <c r="L329" s="29"/>
    </row>
    <row r="330" spans="1:12" x14ac:dyDescent="0.2">
      <c r="A330" s="271"/>
      <c r="B330" s="29"/>
      <c r="C330" s="273"/>
      <c r="D330" s="29"/>
      <c r="E330" s="29"/>
      <c r="F330" s="29"/>
      <c r="G330" s="274"/>
      <c r="H330" s="274"/>
      <c r="I330" s="29"/>
      <c r="J330" s="29"/>
      <c r="K330" s="29"/>
      <c r="L330" s="29"/>
    </row>
    <row r="331" spans="1:12" x14ac:dyDescent="0.2">
      <c r="A331" s="271"/>
      <c r="B331" s="29"/>
      <c r="C331" s="273"/>
      <c r="D331" s="29"/>
      <c r="E331" s="29"/>
      <c r="F331" s="29"/>
      <c r="G331" s="274"/>
      <c r="H331" s="274"/>
      <c r="I331" s="29"/>
      <c r="J331" s="29"/>
      <c r="K331" s="29"/>
      <c r="L331" s="29"/>
    </row>
    <row r="332" spans="1:12" x14ac:dyDescent="0.2">
      <c r="A332" s="271"/>
      <c r="B332" s="29"/>
      <c r="C332" s="273"/>
      <c r="D332" s="29"/>
      <c r="E332" s="29"/>
      <c r="F332" s="29"/>
      <c r="G332" s="274"/>
      <c r="H332" s="274"/>
      <c r="I332" s="29"/>
      <c r="J332" s="29"/>
      <c r="K332" s="29"/>
      <c r="L332" s="29"/>
    </row>
    <row r="333" spans="1:12" x14ac:dyDescent="0.2">
      <c r="A333" s="271"/>
      <c r="B333" s="29"/>
      <c r="C333" s="273"/>
      <c r="D333" s="29"/>
      <c r="E333" s="29"/>
      <c r="F333" s="29"/>
      <c r="G333" s="274"/>
      <c r="H333" s="274"/>
      <c r="I333" s="29"/>
      <c r="J333" s="29"/>
      <c r="K333" s="29"/>
      <c r="L333" s="29"/>
    </row>
    <row r="334" spans="1:12" x14ac:dyDescent="0.2">
      <c r="A334" s="271"/>
      <c r="B334" s="29"/>
      <c r="C334" s="273"/>
      <c r="D334" s="29"/>
      <c r="E334" s="29"/>
      <c r="F334" s="29"/>
      <c r="G334" s="274"/>
      <c r="H334" s="274"/>
      <c r="I334" s="29"/>
      <c r="J334" s="29"/>
      <c r="K334" s="29"/>
      <c r="L334" s="29"/>
    </row>
    <row r="335" spans="1:12" x14ac:dyDescent="0.2">
      <c r="A335" s="271"/>
      <c r="B335" s="29"/>
      <c r="C335" s="273"/>
      <c r="D335" s="29"/>
      <c r="E335" s="29"/>
      <c r="F335" s="29"/>
      <c r="G335" s="274"/>
      <c r="H335" s="274"/>
      <c r="I335" s="29"/>
      <c r="J335" s="29"/>
      <c r="K335" s="29"/>
      <c r="L335" s="29"/>
    </row>
    <row r="336" spans="1:12" x14ac:dyDescent="0.2">
      <c r="A336" s="271"/>
      <c r="B336" s="29"/>
      <c r="C336" s="273"/>
      <c r="D336" s="29"/>
      <c r="E336" s="29"/>
      <c r="F336" s="29"/>
      <c r="G336" s="274"/>
      <c r="H336" s="274"/>
      <c r="I336" s="29"/>
      <c r="J336" s="29"/>
      <c r="K336" s="29"/>
      <c r="L336" s="29"/>
    </row>
    <row r="337" spans="1:12" x14ac:dyDescent="0.2">
      <c r="A337" s="271"/>
      <c r="B337" s="29"/>
      <c r="C337" s="273"/>
      <c r="D337" s="29"/>
      <c r="E337" s="29"/>
      <c r="F337" s="29"/>
      <c r="G337" s="274"/>
      <c r="H337" s="274"/>
      <c r="I337" s="29"/>
      <c r="J337" s="29"/>
      <c r="K337" s="29"/>
      <c r="L337" s="29"/>
    </row>
    <row r="338" spans="1:12" x14ac:dyDescent="0.2">
      <c r="A338" s="271"/>
      <c r="B338" s="29"/>
      <c r="C338" s="273"/>
      <c r="D338" s="29"/>
      <c r="E338" s="29"/>
      <c r="F338" s="29"/>
      <c r="G338" s="274"/>
      <c r="H338" s="274"/>
      <c r="I338" s="29"/>
      <c r="J338" s="29"/>
      <c r="K338" s="29"/>
      <c r="L338" s="29"/>
    </row>
    <row r="339" spans="1:12" x14ac:dyDescent="0.2">
      <c r="A339" s="271"/>
      <c r="B339" s="29"/>
      <c r="C339" s="273"/>
      <c r="D339" s="29"/>
      <c r="E339" s="29"/>
      <c r="F339" s="29"/>
      <c r="G339" s="274"/>
      <c r="H339" s="274"/>
      <c r="I339" s="29"/>
      <c r="J339" s="29"/>
      <c r="K339" s="29"/>
      <c r="L339" s="29"/>
    </row>
    <row r="340" spans="1:12" x14ac:dyDescent="0.2">
      <c r="A340" s="271"/>
      <c r="B340" s="29"/>
      <c r="C340" s="273"/>
      <c r="D340" s="29"/>
      <c r="E340" s="29"/>
      <c r="F340" s="29"/>
      <c r="G340" s="274"/>
      <c r="H340" s="274"/>
      <c r="I340" s="29"/>
      <c r="J340" s="29"/>
      <c r="K340" s="29"/>
      <c r="L340" s="29"/>
    </row>
    <row r="341" spans="1:12" x14ac:dyDescent="0.2">
      <c r="A341" s="271"/>
      <c r="B341" s="29"/>
      <c r="C341" s="273"/>
      <c r="D341" s="29"/>
      <c r="E341" s="29"/>
      <c r="F341" s="29"/>
      <c r="G341" s="274"/>
      <c r="H341" s="274"/>
      <c r="I341" s="29"/>
      <c r="J341" s="29"/>
      <c r="K341" s="29"/>
      <c r="L341" s="29"/>
    </row>
    <row r="342" spans="1:12" x14ac:dyDescent="0.2">
      <c r="A342" s="271"/>
      <c r="B342" s="29"/>
      <c r="C342" s="273"/>
      <c r="D342" s="29"/>
      <c r="E342" s="29"/>
      <c r="F342" s="29"/>
      <c r="G342" s="274"/>
      <c r="H342" s="274"/>
      <c r="I342" s="29"/>
      <c r="J342" s="29"/>
      <c r="K342" s="29"/>
      <c r="L342" s="29"/>
    </row>
    <row r="343" spans="1:12" x14ac:dyDescent="0.2">
      <c r="A343" s="271"/>
      <c r="B343" s="29"/>
      <c r="C343" s="273"/>
      <c r="D343" s="29"/>
      <c r="E343" s="29"/>
      <c r="F343" s="29"/>
      <c r="G343" s="274"/>
      <c r="H343" s="274"/>
      <c r="I343" s="29"/>
      <c r="J343" s="29"/>
      <c r="K343" s="29"/>
      <c r="L343" s="29"/>
    </row>
    <row r="344" spans="1:12" x14ac:dyDescent="0.2">
      <c r="A344" s="271"/>
      <c r="B344" s="29"/>
      <c r="C344" s="273"/>
      <c r="D344" s="29"/>
      <c r="E344" s="29"/>
      <c r="F344" s="29"/>
      <c r="G344" s="274"/>
      <c r="H344" s="274"/>
      <c r="I344" s="29"/>
      <c r="J344" s="29"/>
      <c r="K344" s="29"/>
      <c r="L344" s="29"/>
    </row>
    <row r="345" spans="1:12" x14ac:dyDescent="0.2">
      <c r="A345" s="271"/>
      <c r="B345" s="29"/>
      <c r="C345" s="273"/>
      <c r="D345" s="29"/>
      <c r="E345" s="29"/>
      <c r="F345" s="29"/>
      <c r="G345" s="274"/>
      <c r="H345" s="274"/>
      <c r="I345" s="29"/>
      <c r="J345" s="29"/>
      <c r="K345" s="29"/>
      <c r="L345" s="29"/>
    </row>
    <row r="346" spans="1:12" x14ac:dyDescent="0.2">
      <c r="A346" s="271"/>
      <c r="B346" s="29"/>
      <c r="C346" s="273"/>
      <c r="D346" s="29"/>
      <c r="E346" s="29"/>
      <c r="F346" s="29"/>
      <c r="G346" s="274"/>
      <c r="H346" s="274"/>
      <c r="I346" s="29"/>
      <c r="J346" s="29"/>
      <c r="K346" s="29"/>
      <c r="L346" s="29"/>
    </row>
    <row r="347" spans="1:12" x14ac:dyDescent="0.2">
      <c r="A347" s="271"/>
      <c r="B347" s="29"/>
      <c r="C347" s="273"/>
      <c r="D347" s="29"/>
      <c r="E347" s="29"/>
      <c r="F347" s="29"/>
      <c r="G347" s="274"/>
      <c r="H347" s="274"/>
      <c r="I347" s="29"/>
      <c r="J347" s="29"/>
      <c r="K347" s="29"/>
      <c r="L347" s="29"/>
    </row>
    <row r="348" spans="1:12" x14ac:dyDescent="0.2">
      <c r="A348" s="271"/>
      <c r="B348" s="29"/>
      <c r="C348" s="273"/>
      <c r="D348" s="29"/>
      <c r="E348" s="29"/>
      <c r="F348" s="29"/>
      <c r="G348" s="274"/>
      <c r="H348" s="274"/>
      <c r="I348" s="29"/>
      <c r="J348" s="29"/>
      <c r="K348" s="29"/>
      <c r="L348" s="29"/>
    </row>
    <row r="349" spans="1:12" x14ac:dyDescent="0.2">
      <c r="A349" s="271"/>
      <c r="B349" s="29"/>
      <c r="C349" s="273"/>
      <c r="D349" s="29"/>
      <c r="E349" s="29"/>
      <c r="F349" s="29"/>
      <c r="G349" s="274"/>
      <c r="H349" s="274"/>
      <c r="I349" s="29"/>
      <c r="J349" s="29"/>
      <c r="K349" s="29"/>
      <c r="L349" s="29"/>
    </row>
    <row r="350" spans="1:12" x14ac:dyDescent="0.2">
      <c r="A350" s="271"/>
      <c r="B350" s="29"/>
      <c r="C350" s="273"/>
      <c r="D350" s="29"/>
      <c r="E350" s="29"/>
      <c r="F350" s="29"/>
      <c r="G350" s="274"/>
      <c r="H350" s="274"/>
      <c r="I350" s="29"/>
      <c r="J350" s="29"/>
      <c r="K350" s="29"/>
      <c r="L350" s="29"/>
    </row>
    <row r="351" spans="1:12" x14ac:dyDescent="0.2">
      <c r="A351" s="271"/>
      <c r="B351" s="29"/>
      <c r="C351" s="273"/>
      <c r="D351" s="29"/>
      <c r="E351" s="29"/>
      <c r="F351" s="29"/>
      <c r="G351" s="274"/>
      <c r="H351" s="274"/>
      <c r="I351" s="29"/>
      <c r="J351" s="29"/>
      <c r="K351" s="29"/>
      <c r="L351" s="29"/>
    </row>
    <row r="352" spans="1:12" x14ac:dyDescent="0.2">
      <c r="A352" s="271"/>
      <c r="B352" s="29"/>
      <c r="C352" s="273"/>
      <c r="D352" s="29"/>
      <c r="E352" s="29"/>
      <c r="F352" s="29"/>
      <c r="G352" s="274"/>
      <c r="H352" s="274"/>
      <c r="I352" s="29"/>
      <c r="J352" s="29"/>
      <c r="K352" s="29"/>
      <c r="L352" s="29"/>
    </row>
    <row r="353" spans="1:12" x14ac:dyDescent="0.2">
      <c r="A353" s="271"/>
      <c r="B353" s="29"/>
      <c r="C353" s="273"/>
      <c r="D353" s="29"/>
      <c r="E353" s="29"/>
      <c r="F353" s="29"/>
      <c r="G353" s="274"/>
      <c r="H353" s="274"/>
      <c r="I353" s="29"/>
      <c r="J353" s="29"/>
      <c r="K353" s="29"/>
      <c r="L353" s="29"/>
    </row>
    <row r="354" spans="1:12" x14ac:dyDescent="0.2">
      <c r="A354" s="271"/>
      <c r="B354" s="29"/>
      <c r="C354" s="273"/>
      <c r="D354" s="29"/>
      <c r="E354" s="29"/>
      <c r="F354" s="29"/>
      <c r="G354" s="274"/>
      <c r="H354" s="274"/>
      <c r="I354" s="29"/>
      <c r="J354" s="29"/>
      <c r="K354" s="29"/>
      <c r="L354" s="29"/>
    </row>
    <row r="355" spans="1:12" x14ac:dyDescent="0.2">
      <c r="A355" s="271"/>
      <c r="B355" s="29"/>
      <c r="C355" s="273"/>
      <c r="D355" s="29"/>
      <c r="E355" s="29"/>
      <c r="F355" s="29"/>
      <c r="G355" s="274"/>
      <c r="H355" s="274"/>
      <c r="I355" s="29"/>
      <c r="J355" s="29"/>
      <c r="K355" s="29"/>
      <c r="L355" s="29"/>
    </row>
    <row r="356" spans="1:12" x14ac:dyDescent="0.2">
      <c r="A356" s="271"/>
      <c r="B356" s="29"/>
      <c r="C356" s="273"/>
      <c r="D356" s="29"/>
      <c r="E356" s="29"/>
      <c r="F356" s="29"/>
      <c r="G356" s="274"/>
      <c r="H356" s="274"/>
      <c r="I356" s="29"/>
      <c r="J356" s="29"/>
      <c r="K356" s="29"/>
      <c r="L356" s="29"/>
    </row>
    <row r="357" spans="1:12" x14ac:dyDescent="0.2">
      <c r="A357" s="271"/>
      <c r="B357" s="29"/>
      <c r="C357" s="273"/>
      <c r="D357" s="29"/>
      <c r="E357" s="29"/>
      <c r="F357" s="29"/>
      <c r="G357" s="274"/>
      <c r="H357" s="274"/>
      <c r="I357" s="29"/>
      <c r="J357" s="29"/>
      <c r="K357" s="29"/>
      <c r="L357" s="29"/>
    </row>
    <row r="358" spans="1:12" x14ac:dyDescent="0.2">
      <c r="A358" s="271"/>
      <c r="B358" s="29"/>
      <c r="C358" s="273"/>
      <c r="D358" s="29"/>
      <c r="E358" s="29"/>
      <c r="F358" s="29"/>
      <c r="G358" s="274"/>
      <c r="H358" s="274"/>
      <c r="I358" s="29"/>
      <c r="J358" s="29"/>
      <c r="K358" s="29"/>
      <c r="L358" s="29"/>
    </row>
    <row r="359" spans="1:12" x14ac:dyDescent="0.2">
      <c r="A359" s="271"/>
      <c r="B359" s="29"/>
      <c r="C359" s="273"/>
      <c r="D359" s="29"/>
      <c r="E359" s="29"/>
      <c r="F359" s="29"/>
      <c r="G359" s="274"/>
      <c r="H359" s="274"/>
      <c r="I359" s="29"/>
      <c r="J359" s="29"/>
      <c r="K359" s="29"/>
      <c r="L359" s="29"/>
    </row>
    <row r="360" spans="1:12" x14ac:dyDescent="0.2">
      <c r="A360" s="271"/>
      <c r="B360" s="29"/>
      <c r="C360" s="273"/>
      <c r="D360" s="29"/>
      <c r="E360" s="29"/>
      <c r="F360" s="29"/>
      <c r="G360" s="274"/>
      <c r="H360" s="274"/>
      <c r="I360" s="29"/>
      <c r="J360" s="29"/>
      <c r="K360" s="29"/>
      <c r="L360" s="29"/>
    </row>
    <row r="361" spans="1:12" x14ac:dyDescent="0.2">
      <c r="A361" s="271"/>
      <c r="B361" s="29"/>
      <c r="C361" s="273"/>
      <c r="D361" s="29"/>
      <c r="E361" s="29"/>
      <c r="F361" s="29"/>
      <c r="G361" s="274"/>
      <c r="H361" s="274"/>
      <c r="I361" s="29"/>
      <c r="J361" s="29"/>
      <c r="K361" s="29"/>
      <c r="L361" s="29"/>
    </row>
    <row r="362" spans="1:12" x14ac:dyDescent="0.2">
      <c r="A362" s="271"/>
      <c r="B362" s="29"/>
      <c r="C362" s="273"/>
      <c r="D362" s="29"/>
      <c r="E362" s="29"/>
      <c r="F362" s="29"/>
      <c r="G362" s="274"/>
      <c r="H362" s="274"/>
      <c r="I362" s="29"/>
      <c r="J362" s="29"/>
      <c r="K362" s="29"/>
      <c r="L362" s="29"/>
    </row>
    <row r="363" spans="1:12" x14ac:dyDescent="0.2">
      <c r="A363" s="271"/>
      <c r="B363" s="29"/>
      <c r="C363" s="273"/>
      <c r="D363" s="29"/>
      <c r="E363" s="29"/>
      <c r="F363" s="29"/>
      <c r="G363" s="274"/>
      <c r="H363" s="274"/>
      <c r="I363" s="29"/>
      <c r="J363" s="29"/>
      <c r="K363" s="29"/>
      <c r="L363" s="29"/>
    </row>
    <row r="364" spans="1:12" x14ac:dyDescent="0.2">
      <c r="A364" s="271"/>
      <c r="B364" s="29"/>
      <c r="C364" s="273"/>
      <c r="D364" s="29"/>
      <c r="E364" s="29"/>
      <c r="F364" s="29"/>
      <c r="G364" s="274"/>
      <c r="H364" s="274"/>
      <c r="I364" s="29"/>
      <c r="J364" s="29"/>
      <c r="K364" s="29"/>
      <c r="L364" s="29"/>
    </row>
    <row r="365" spans="1:12" x14ac:dyDescent="0.2">
      <c r="A365" s="271"/>
      <c r="B365" s="29"/>
      <c r="C365" s="273"/>
      <c r="D365" s="29"/>
      <c r="E365" s="29"/>
      <c r="F365" s="29"/>
      <c r="G365" s="274"/>
      <c r="H365" s="274"/>
      <c r="I365" s="29"/>
      <c r="J365" s="29"/>
      <c r="K365" s="29"/>
      <c r="L365" s="29"/>
    </row>
    <row r="366" spans="1:12" x14ac:dyDescent="0.2">
      <c r="A366" s="271"/>
      <c r="B366" s="29"/>
      <c r="C366" s="273"/>
      <c r="D366" s="29"/>
      <c r="E366" s="29"/>
      <c r="F366" s="29"/>
      <c r="G366" s="274"/>
      <c r="H366" s="274"/>
      <c r="I366" s="29"/>
      <c r="J366" s="29"/>
      <c r="K366" s="29"/>
      <c r="L366" s="29"/>
    </row>
    <row r="367" spans="1:12" x14ac:dyDescent="0.2">
      <c r="A367" s="271"/>
      <c r="B367" s="29"/>
      <c r="C367" s="273"/>
      <c r="D367" s="29"/>
      <c r="E367" s="29"/>
      <c r="F367" s="29"/>
      <c r="G367" s="274"/>
      <c r="H367" s="274"/>
      <c r="I367" s="29"/>
      <c r="J367" s="29"/>
      <c r="K367" s="29"/>
      <c r="L367" s="29"/>
    </row>
    <row r="368" spans="1:12" x14ac:dyDescent="0.2">
      <c r="A368" s="271"/>
      <c r="B368" s="29"/>
      <c r="C368" s="273"/>
      <c r="D368" s="29"/>
      <c r="E368" s="29"/>
      <c r="F368" s="29"/>
      <c r="G368" s="274"/>
      <c r="H368" s="274"/>
      <c r="I368" s="29"/>
      <c r="J368" s="29"/>
      <c r="K368" s="29"/>
      <c r="L368" s="29"/>
    </row>
    <row r="369" spans="1:12" x14ac:dyDescent="0.2">
      <c r="A369" s="271"/>
      <c r="B369" s="29"/>
      <c r="C369" s="273"/>
      <c r="D369" s="29"/>
      <c r="E369" s="29"/>
      <c r="F369" s="29"/>
      <c r="G369" s="274"/>
      <c r="H369" s="274"/>
      <c r="I369" s="29"/>
      <c r="J369" s="29"/>
      <c r="K369" s="29"/>
      <c r="L369" s="29"/>
    </row>
    <row r="370" spans="1:12" x14ac:dyDescent="0.2">
      <c r="A370" s="271"/>
      <c r="B370" s="29"/>
      <c r="C370" s="273"/>
      <c r="D370" s="29"/>
      <c r="E370" s="29"/>
      <c r="F370" s="29"/>
      <c r="G370" s="274"/>
      <c r="H370" s="274"/>
      <c r="I370" s="29"/>
      <c r="J370" s="29"/>
      <c r="K370" s="29"/>
      <c r="L370" s="29"/>
    </row>
    <row r="371" spans="1:12" x14ac:dyDescent="0.2">
      <c r="A371" s="271"/>
      <c r="B371" s="29"/>
      <c r="C371" s="273"/>
      <c r="D371" s="29"/>
      <c r="E371" s="29"/>
      <c r="F371" s="29"/>
      <c r="G371" s="274"/>
      <c r="H371" s="274"/>
      <c r="I371" s="29"/>
      <c r="J371" s="29"/>
      <c r="K371" s="29"/>
      <c r="L371" s="29"/>
    </row>
    <row r="372" spans="1:12" x14ac:dyDescent="0.2">
      <c r="A372" s="271"/>
      <c r="B372" s="29"/>
      <c r="C372" s="273"/>
      <c r="D372" s="29"/>
      <c r="E372" s="29"/>
      <c r="F372" s="29"/>
      <c r="G372" s="274"/>
      <c r="H372" s="274"/>
      <c r="I372" s="29"/>
      <c r="J372" s="29"/>
      <c r="K372" s="29"/>
      <c r="L372" s="29"/>
    </row>
    <row r="373" spans="1:12" x14ac:dyDescent="0.2">
      <c r="A373" s="271"/>
      <c r="B373" s="29"/>
      <c r="C373" s="273"/>
      <c r="D373" s="29"/>
      <c r="E373" s="29"/>
      <c r="F373" s="29"/>
      <c r="G373" s="274"/>
      <c r="H373" s="274"/>
      <c r="I373" s="29"/>
      <c r="J373" s="29"/>
      <c r="K373" s="29"/>
      <c r="L373" s="29"/>
    </row>
    <row r="374" spans="1:12" x14ac:dyDescent="0.2">
      <c r="A374" s="271"/>
      <c r="B374" s="29"/>
      <c r="C374" s="273"/>
      <c r="D374" s="29"/>
      <c r="E374" s="29"/>
      <c r="F374" s="29"/>
      <c r="G374" s="274"/>
      <c r="H374" s="274"/>
      <c r="I374" s="29"/>
      <c r="J374" s="29"/>
      <c r="K374" s="29"/>
      <c r="L374" s="29"/>
    </row>
    <row r="375" spans="1:12" x14ac:dyDescent="0.2">
      <c r="A375" s="271"/>
      <c r="B375" s="29"/>
      <c r="C375" s="273"/>
      <c r="D375" s="29"/>
      <c r="E375" s="29"/>
      <c r="F375" s="29"/>
      <c r="G375" s="274"/>
      <c r="H375" s="274"/>
      <c r="I375" s="29"/>
      <c r="J375" s="29"/>
      <c r="K375" s="29"/>
      <c r="L375" s="29"/>
    </row>
    <row r="376" spans="1:12" x14ac:dyDescent="0.2">
      <c r="A376" s="271"/>
      <c r="B376" s="29"/>
      <c r="C376" s="273"/>
      <c r="D376" s="29"/>
      <c r="E376" s="29"/>
      <c r="F376" s="29"/>
      <c r="G376" s="274"/>
      <c r="H376" s="274"/>
      <c r="I376" s="29"/>
      <c r="J376" s="29"/>
      <c r="K376" s="29"/>
      <c r="L376" s="29"/>
    </row>
    <row r="377" spans="1:12" x14ac:dyDescent="0.2">
      <c r="A377" s="271"/>
      <c r="B377" s="29"/>
      <c r="C377" s="273"/>
      <c r="D377" s="29"/>
      <c r="E377" s="29"/>
      <c r="F377" s="29"/>
      <c r="G377" s="274"/>
      <c r="H377" s="274"/>
      <c r="I377" s="29"/>
      <c r="J377" s="29"/>
      <c r="K377" s="29"/>
      <c r="L377" s="29"/>
    </row>
    <row r="378" spans="1:12" x14ac:dyDescent="0.2">
      <c r="A378" s="271"/>
      <c r="B378" s="29"/>
      <c r="C378" s="273"/>
      <c r="D378" s="29"/>
      <c r="E378" s="29"/>
      <c r="F378" s="29"/>
      <c r="G378" s="274"/>
      <c r="H378" s="274"/>
      <c r="I378" s="29"/>
      <c r="J378" s="29"/>
      <c r="K378" s="29"/>
      <c r="L378" s="29"/>
    </row>
    <row r="379" spans="1:12" x14ac:dyDescent="0.2">
      <c r="A379" s="271"/>
      <c r="B379" s="29"/>
      <c r="C379" s="273"/>
      <c r="D379" s="29"/>
      <c r="E379" s="29"/>
      <c r="F379" s="29"/>
      <c r="G379" s="274"/>
      <c r="H379" s="274"/>
      <c r="I379" s="29"/>
      <c r="J379" s="29"/>
      <c r="K379" s="29"/>
      <c r="L379" s="29"/>
    </row>
    <row r="380" spans="1:12" x14ac:dyDescent="0.2">
      <c r="A380" s="271"/>
      <c r="B380" s="29"/>
      <c r="C380" s="273"/>
      <c r="D380" s="29"/>
      <c r="E380" s="29"/>
      <c r="F380" s="29"/>
      <c r="G380" s="274"/>
      <c r="H380" s="274"/>
      <c r="I380" s="29"/>
      <c r="J380" s="29"/>
      <c r="K380" s="29"/>
      <c r="L380" s="29"/>
    </row>
    <row r="381" spans="1:12" x14ac:dyDescent="0.2">
      <c r="A381" s="271"/>
      <c r="B381" s="29"/>
      <c r="C381" s="273"/>
      <c r="D381" s="29"/>
      <c r="E381" s="29"/>
      <c r="F381" s="29"/>
      <c r="G381" s="274"/>
      <c r="H381" s="274"/>
      <c r="I381" s="29"/>
      <c r="J381" s="29"/>
      <c r="K381" s="29"/>
      <c r="L381" s="29"/>
    </row>
    <row r="382" spans="1:12" x14ac:dyDescent="0.2">
      <c r="A382" s="271"/>
      <c r="B382" s="29"/>
      <c r="C382" s="273"/>
      <c r="D382" s="29"/>
      <c r="E382" s="29"/>
      <c r="F382" s="29"/>
      <c r="G382" s="274"/>
      <c r="H382" s="274"/>
      <c r="I382" s="29"/>
      <c r="J382" s="29"/>
      <c r="K382" s="29"/>
      <c r="L382" s="29"/>
    </row>
    <row r="383" spans="1:12" x14ac:dyDescent="0.2">
      <c r="A383" s="271"/>
      <c r="B383" s="29"/>
      <c r="C383" s="273"/>
      <c r="D383" s="29"/>
      <c r="E383" s="29"/>
      <c r="F383" s="29"/>
      <c r="G383" s="274"/>
      <c r="H383" s="274"/>
      <c r="I383" s="29"/>
      <c r="J383" s="29"/>
      <c r="K383" s="29"/>
      <c r="L383" s="29"/>
    </row>
    <row r="384" spans="1:12" x14ac:dyDescent="0.2">
      <c r="A384" s="271"/>
      <c r="B384" s="29"/>
      <c r="C384" s="273"/>
      <c r="D384" s="29"/>
      <c r="E384" s="29"/>
      <c r="F384" s="29"/>
      <c r="G384" s="274"/>
      <c r="H384" s="274"/>
      <c r="I384" s="29"/>
      <c r="J384" s="29"/>
      <c r="K384" s="29"/>
      <c r="L384" s="29"/>
    </row>
    <row r="385" spans="1:12" x14ac:dyDescent="0.2">
      <c r="A385" s="271"/>
      <c r="B385" s="29"/>
      <c r="C385" s="273"/>
      <c r="D385" s="29"/>
      <c r="E385" s="29"/>
      <c r="F385" s="29"/>
      <c r="G385" s="274"/>
      <c r="H385" s="274"/>
      <c r="I385" s="29"/>
      <c r="J385" s="29"/>
      <c r="K385" s="29"/>
      <c r="L385" s="29"/>
    </row>
    <row r="386" spans="1:12" x14ac:dyDescent="0.2">
      <c r="A386" s="271"/>
      <c r="B386" s="29"/>
      <c r="C386" s="273"/>
      <c r="D386" s="29"/>
      <c r="E386" s="29"/>
      <c r="F386" s="29"/>
      <c r="G386" s="274"/>
      <c r="H386" s="274"/>
      <c r="I386" s="29"/>
      <c r="J386" s="29"/>
      <c r="K386" s="29"/>
      <c r="L386" s="29"/>
    </row>
    <row r="387" spans="1:12" x14ac:dyDescent="0.2">
      <c r="A387" s="271"/>
      <c r="B387" s="29"/>
      <c r="C387" s="273"/>
      <c r="D387" s="29"/>
      <c r="E387" s="29"/>
      <c r="F387" s="29"/>
      <c r="G387" s="274"/>
      <c r="H387" s="274"/>
      <c r="I387" s="29"/>
      <c r="J387" s="29"/>
      <c r="K387" s="29"/>
      <c r="L387" s="29"/>
    </row>
    <row r="388" spans="1:12" x14ac:dyDescent="0.2">
      <c r="A388" s="271"/>
      <c r="B388" s="29"/>
      <c r="C388" s="273"/>
      <c r="D388" s="29"/>
      <c r="E388" s="29"/>
      <c r="F388" s="29"/>
      <c r="G388" s="274"/>
      <c r="H388" s="274"/>
      <c r="I388" s="29"/>
      <c r="J388" s="29"/>
      <c r="K388" s="29"/>
      <c r="L388" s="29"/>
    </row>
    <row r="389" spans="1:12" x14ac:dyDescent="0.2">
      <c r="A389" s="271"/>
      <c r="B389" s="29"/>
      <c r="C389" s="273"/>
      <c r="D389" s="29"/>
      <c r="E389" s="29"/>
      <c r="F389" s="29"/>
      <c r="G389" s="274"/>
      <c r="H389" s="274"/>
      <c r="I389" s="29"/>
      <c r="J389" s="29"/>
      <c r="K389" s="29"/>
      <c r="L389" s="29"/>
    </row>
    <row r="390" spans="1:12" x14ac:dyDescent="0.2">
      <c r="A390" s="271"/>
      <c r="B390" s="29"/>
      <c r="C390" s="273"/>
      <c r="D390" s="29"/>
      <c r="E390" s="29"/>
      <c r="F390" s="29"/>
      <c r="G390" s="274"/>
      <c r="H390" s="274"/>
      <c r="I390" s="29"/>
      <c r="J390" s="29"/>
      <c r="K390" s="29"/>
      <c r="L390" s="29"/>
    </row>
    <row r="391" spans="1:12" x14ac:dyDescent="0.2">
      <c r="A391" s="271"/>
      <c r="B391" s="29"/>
      <c r="C391" s="273"/>
      <c r="D391" s="29"/>
      <c r="E391" s="29"/>
      <c r="F391" s="29"/>
      <c r="G391" s="274"/>
      <c r="H391" s="274"/>
      <c r="I391" s="29"/>
      <c r="J391" s="29"/>
      <c r="K391" s="29"/>
      <c r="L391" s="29"/>
    </row>
    <row r="392" spans="1:12" x14ac:dyDescent="0.2">
      <c r="A392" s="271"/>
      <c r="B392" s="29"/>
      <c r="C392" s="273"/>
      <c r="D392" s="29"/>
      <c r="E392" s="29"/>
      <c r="F392" s="29"/>
      <c r="G392" s="274"/>
      <c r="H392" s="274"/>
      <c r="I392" s="29"/>
      <c r="J392" s="29"/>
      <c r="K392" s="29"/>
      <c r="L392" s="29"/>
    </row>
    <row r="393" spans="1:12" x14ac:dyDescent="0.2">
      <c r="A393" s="271"/>
      <c r="B393" s="29"/>
      <c r="C393" s="273"/>
      <c r="D393" s="29"/>
      <c r="E393" s="29"/>
      <c r="F393" s="29"/>
      <c r="G393" s="274"/>
      <c r="H393" s="274"/>
      <c r="I393" s="29"/>
      <c r="J393" s="29"/>
      <c r="K393" s="29"/>
      <c r="L393" s="29"/>
    </row>
    <row r="394" spans="1:12" x14ac:dyDescent="0.2">
      <c r="A394" s="271"/>
      <c r="B394" s="29"/>
      <c r="C394" s="273"/>
      <c r="D394" s="29"/>
      <c r="E394" s="29"/>
      <c r="F394" s="29"/>
      <c r="G394" s="274"/>
      <c r="H394" s="274"/>
      <c r="I394" s="29"/>
      <c r="J394" s="29"/>
      <c r="K394" s="29"/>
      <c r="L394" s="29"/>
    </row>
    <row r="395" spans="1:12" x14ac:dyDescent="0.2">
      <c r="A395" s="271"/>
      <c r="B395" s="29"/>
      <c r="C395" s="273"/>
      <c r="D395" s="29"/>
      <c r="E395" s="29"/>
      <c r="F395" s="29"/>
      <c r="G395" s="274"/>
      <c r="H395" s="274"/>
      <c r="I395" s="29"/>
      <c r="J395" s="29"/>
      <c r="K395" s="29"/>
      <c r="L395" s="29"/>
    </row>
    <row r="396" spans="1:12" x14ac:dyDescent="0.2">
      <c r="A396" s="271"/>
      <c r="B396" s="29"/>
      <c r="C396" s="273"/>
      <c r="D396" s="29"/>
      <c r="E396" s="29"/>
      <c r="F396" s="29"/>
      <c r="G396" s="274"/>
      <c r="H396" s="274"/>
      <c r="I396" s="29"/>
      <c r="J396" s="29"/>
      <c r="K396" s="29"/>
      <c r="L396" s="29"/>
    </row>
    <row r="397" spans="1:12" x14ac:dyDescent="0.2">
      <c r="A397" s="271"/>
      <c r="B397" s="29"/>
      <c r="C397" s="273"/>
      <c r="D397" s="29"/>
      <c r="E397" s="29"/>
      <c r="F397" s="29"/>
      <c r="G397" s="274"/>
      <c r="H397" s="274"/>
      <c r="I397" s="29"/>
      <c r="J397" s="29"/>
      <c r="K397" s="29"/>
      <c r="L397" s="29"/>
    </row>
    <row r="398" spans="1:12" x14ac:dyDescent="0.2">
      <c r="A398" s="271"/>
      <c r="B398" s="29"/>
      <c r="C398" s="273"/>
      <c r="D398" s="29"/>
      <c r="E398" s="29"/>
      <c r="F398" s="29"/>
      <c r="G398" s="274"/>
      <c r="H398" s="274"/>
      <c r="I398" s="29"/>
      <c r="J398" s="29"/>
      <c r="K398" s="29"/>
      <c r="L398" s="29"/>
    </row>
    <row r="399" spans="1:12" x14ac:dyDescent="0.2">
      <c r="A399" s="271"/>
      <c r="B399" s="29"/>
      <c r="C399" s="273"/>
      <c r="D399" s="29"/>
      <c r="E399" s="29"/>
      <c r="F399" s="29"/>
      <c r="G399" s="274"/>
      <c r="H399" s="274"/>
      <c r="I399" s="29"/>
      <c r="J399" s="29"/>
      <c r="K399" s="29"/>
      <c r="L399" s="29"/>
    </row>
    <row r="400" spans="1:12" x14ac:dyDescent="0.2">
      <c r="A400" s="271"/>
      <c r="B400" s="29"/>
      <c r="C400" s="273"/>
      <c r="D400" s="29"/>
      <c r="E400" s="29"/>
      <c r="F400" s="29"/>
      <c r="G400" s="274"/>
      <c r="H400" s="274"/>
      <c r="I400" s="29"/>
      <c r="J400" s="29"/>
      <c r="K400" s="29"/>
      <c r="L400" s="29"/>
    </row>
    <row r="401" spans="1:12" x14ac:dyDescent="0.2">
      <c r="A401" s="271"/>
      <c r="B401" s="29"/>
      <c r="C401" s="273"/>
      <c r="D401" s="29"/>
      <c r="E401" s="29"/>
      <c r="F401" s="29"/>
      <c r="G401" s="274"/>
      <c r="H401" s="274"/>
      <c r="I401" s="29"/>
      <c r="J401" s="29"/>
      <c r="K401" s="29"/>
      <c r="L401" s="29"/>
    </row>
    <row r="402" spans="1:12" x14ac:dyDescent="0.2">
      <c r="A402" s="271"/>
      <c r="B402" s="29"/>
      <c r="C402" s="273"/>
      <c r="D402" s="29"/>
      <c r="E402" s="29"/>
      <c r="F402" s="29"/>
      <c r="G402" s="274"/>
      <c r="H402" s="274"/>
      <c r="I402" s="29"/>
      <c r="J402" s="29"/>
      <c r="K402" s="29"/>
      <c r="L402" s="29"/>
    </row>
    <row r="403" spans="1:12" x14ac:dyDescent="0.2">
      <c r="A403" s="271"/>
      <c r="B403" s="29"/>
      <c r="C403" s="273"/>
      <c r="D403" s="29"/>
      <c r="E403" s="29"/>
      <c r="F403" s="29"/>
      <c r="G403" s="274"/>
      <c r="H403" s="274"/>
      <c r="I403" s="29"/>
      <c r="J403" s="29"/>
      <c r="K403" s="29"/>
      <c r="L403" s="29"/>
    </row>
    <row r="404" spans="1:12" x14ac:dyDescent="0.2">
      <c r="A404" s="271"/>
      <c r="B404" s="29"/>
      <c r="C404" s="273"/>
      <c r="D404" s="29"/>
      <c r="E404" s="29"/>
      <c r="F404" s="29"/>
      <c r="G404" s="274"/>
      <c r="H404" s="274"/>
      <c r="I404" s="29"/>
      <c r="J404" s="29"/>
      <c r="K404" s="29"/>
      <c r="L404" s="29"/>
    </row>
    <row r="405" spans="1:12" x14ac:dyDescent="0.2">
      <c r="A405" s="271"/>
      <c r="B405" s="29"/>
      <c r="C405" s="273"/>
      <c r="D405" s="29"/>
      <c r="E405" s="29"/>
      <c r="F405" s="29"/>
      <c r="G405" s="274"/>
      <c r="H405" s="274"/>
      <c r="I405" s="29"/>
      <c r="J405" s="29"/>
      <c r="K405" s="29"/>
      <c r="L405" s="29"/>
    </row>
    <row r="406" spans="1:12" x14ac:dyDescent="0.2">
      <c r="A406" s="271"/>
      <c r="B406" s="29"/>
      <c r="C406" s="273"/>
      <c r="D406" s="29"/>
      <c r="E406" s="29"/>
      <c r="F406" s="29"/>
      <c r="G406" s="274"/>
      <c r="H406" s="274"/>
      <c r="I406" s="29"/>
      <c r="J406" s="29"/>
      <c r="K406" s="29"/>
      <c r="L406" s="29"/>
    </row>
    <row r="407" spans="1:12" x14ac:dyDescent="0.2">
      <c r="A407" s="271"/>
      <c r="B407" s="29"/>
      <c r="C407" s="273"/>
      <c r="D407" s="29"/>
      <c r="E407" s="29"/>
      <c r="F407" s="29"/>
      <c r="G407" s="274"/>
      <c r="H407" s="274"/>
      <c r="I407" s="29"/>
      <c r="J407" s="29"/>
      <c r="K407" s="29"/>
      <c r="L407" s="29"/>
    </row>
    <row r="408" spans="1:12" x14ac:dyDescent="0.2">
      <c r="A408" s="271"/>
      <c r="B408" s="29"/>
      <c r="C408" s="273"/>
      <c r="D408" s="29"/>
      <c r="E408" s="29"/>
      <c r="F408" s="29"/>
      <c r="G408" s="274"/>
      <c r="H408" s="274"/>
      <c r="I408" s="29"/>
      <c r="J408" s="29"/>
      <c r="K408" s="29"/>
      <c r="L408" s="29"/>
    </row>
    <row r="409" spans="1:12" x14ac:dyDescent="0.2">
      <c r="A409" s="271"/>
      <c r="B409" s="29"/>
      <c r="C409" s="273"/>
      <c r="D409" s="29"/>
      <c r="E409" s="29"/>
      <c r="F409" s="29"/>
      <c r="G409" s="274"/>
      <c r="H409" s="274"/>
      <c r="I409" s="29"/>
      <c r="J409" s="29"/>
      <c r="K409" s="29"/>
      <c r="L409" s="29"/>
    </row>
    <row r="410" spans="1:12" x14ac:dyDescent="0.2">
      <c r="A410" s="271"/>
      <c r="B410" s="29"/>
      <c r="C410" s="273"/>
      <c r="D410" s="29"/>
      <c r="E410" s="29"/>
      <c r="F410" s="29"/>
      <c r="G410" s="274"/>
      <c r="H410" s="274"/>
      <c r="I410" s="29"/>
      <c r="J410" s="29"/>
      <c r="K410" s="29"/>
      <c r="L410" s="29"/>
    </row>
    <row r="411" spans="1:12" x14ac:dyDescent="0.2">
      <c r="A411" s="271"/>
      <c r="B411" s="29"/>
      <c r="C411" s="273"/>
      <c r="D411" s="29"/>
      <c r="E411" s="29"/>
      <c r="F411" s="29"/>
      <c r="G411" s="274"/>
      <c r="H411" s="274"/>
      <c r="I411" s="29"/>
      <c r="J411" s="29"/>
      <c r="K411" s="29"/>
      <c r="L411" s="29"/>
    </row>
    <row r="412" spans="1:12" x14ac:dyDescent="0.2">
      <c r="A412" s="271"/>
      <c r="B412" s="29"/>
      <c r="C412" s="273"/>
      <c r="D412" s="29"/>
      <c r="E412" s="29"/>
      <c r="F412" s="29"/>
      <c r="G412" s="274"/>
      <c r="H412" s="274"/>
      <c r="I412" s="29"/>
      <c r="J412" s="29"/>
      <c r="K412" s="29"/>
      <c r="L412" s="29"/>
    </row>
    <row r="413" spans="1:12" x14ac:dyDescent="0.2">
      <c r="A413" s="271"/>
      <c r="B413" s="29"/>
      <c r="C413" s="273"/>
      <c r="D413" s="29"/>
      <c r="E413" s="29"/>
      <c r="F413" s="29"/>
      <c r="G413" s="274"/>
      <c r="H413" s="274"/>
      <c r="I413" s="29"/>
      <c r="J413" s="29"/>
      <c r="K413" s="29"/>
      <c r="L413" s="29"/>
    </row>
    <row r="414" spans="1:12" x14ac:dyDescent="0.2">
      <c r="A414" s="271"/>
      <c r="B414" s="29"/>
      <c r="C414" s="273"/>
      <c r="D414" s="29"/>
      <c r="E414" s="29"/>
      <c r="F414" s="29"/>
      <c r="G414" s="274"/>
      <c r="H414" s="274"/>
      <c r="I414" s="29"/>
      <c r="J414" s="29"/>
      <c r="K414" s="29"/>
      <c r="L414" s="29"/>
    </row>
    <row r="415" spans="1:12" x14ac:dyDescent="0.2">
      <c r="A415" s="271"/>
      <c r="B415" s="29"/>
      <c r="C415" s="273"/>
      <c r="D415" s="29"/>
      <c r="E415" s="29"/>
      <c r="F415" s="29"/>
      <c r="G415" s="274"/>
      <c r="H415" s="274"/>
      <c r="I415" s="29"/>
      <c r="J415" s="29"/>
      <c r="K415" s="29"/>
      <c r="L415" s="29"/>
    </row>
    <row r="416" spans="1:12" x14ac:dyDescent="0.2">
      <c r="A416" s="271"/>
      <c r="B416" s="29"/>
      <c r="C416" s="273"/>
      <c r="D416" s="29"/>
      <c r="E416" s="29"/>
      <c r="F416" s="29"/>
      <c r="G416" s="274"/>
      <c r="H416" s="274"/>
      <c r="I416" s="29"/>
      <c r="J416" s="29"/>
      <c r="K416" s="29"/>
      <c r="L416" s="29"/>
    </row>
    <row r="417" spans="1:12" x14ac:dyDescent="0.2">
      <c r="A417" s="271"/>
      <c r="B417" s="29"/>
      <c r="C417" s="273"/>
      <c r="D417" s="29"/>
      <c r="E417" s="29"/>
      <c r="F417" s="29"/>
      <c r="G417" s="274"/>
      <c r="H417" s="274"/>
      <c r="I417" s="29"/>
      <c r="J417" s="29"/>
      <c r="K417" s="29"/>
      <c r="L417" s="29"/>
    </row>
    <row r="418" spans="1:12" x14ac:dyDescent="0.2">
      <c r="A418" s="271"/>
      <c r="B418" s="29"/>
      <c r="C418" s="273"/>
      <c r="D418" s="29"/>
      <c r="E418" s="29"/>
      <c r="F418" s="29"/>
      <c r="G418" s="274"/>
      <c r="H418" s="274"/>
      <c r="I418" s="29"/>
      <c r="J418" s="29"/>
      <c r="K418" s="29"/>
      <c r="L418" s="29"/>
    </row>
    <row r="419" spans="1:12" x14ac:dyDescent="0.2">
      <c r="A419" s="271"/>
      <c r="B419" s="29"/>
      <c r="C419" s="273"/>
      <c r="D419" s="29"/>
      <c r="E419" s="29"/>
      <c r="F419" s="29"/>
      <c r="G419" s="274"/>
      <c r="H419" s="274"/>
      <c r="I419" s="29"/>
      <c r="J419" s="29"/>
      <c r="K419" s="29"/>
      <c r="L419" s="29"/>
    </row>
    <row r="420" spans="1:12" x14ac:dyDescent="0.2">
      <c r="A420" s="271"/>
      <c r="B420" s="29"/>
      <c r="C420" s="273"/>
      <c r="D420" s="29"/>
      <c r="E420" s="29"/>
      <c r="F420" s="29"/>
      <c r="G420" s="274"/>
      <c r="H420" s="274"/>
      <c r="I420" s="29"/>
      <c r="J420" s="29"/>
      <c r="K420" s="29"/>
      <c r="L420" s="29"/>
    </row>
    <row r="421" spans="1:12" x14ac:dyDescent="0.2">
      <c r="A421" s="271"/>
      <c r="B421" s="29"/>
      <c r="C421" s="273"/>
      <c r="D421" s="29"/>
      <c r="E421" s="29"/>
      <c r="F421" s="29"/>
      <c r="G421" s="274"/>
      <c r="H421" s="274"/>
      <c r="I421" s="29"/>
      <c r="J421" s="29"/>
      <c r="K421" s="29"/>
      <c r="L421" s="29"/>
    </row>
    <row r="422" spans="1:12" x14ac:dyDescent="0.2">
      <c r="A422" s="271"/>
      <c r="B422" s="29"/>
      <c r="C422" s="273"/>
      <c r="D422" s="29"/>
      <c r="E422" s="29"/>
      <c r="F422" s="29"/>
      <c r="G422" s="274"/>
      <c r="H422" s="274"/>
      <c r="I422" s="29"/>
      <c r="J422" s="29"/>
      <c r="K422" s="29"/>
      <c r="L422" s="29"/>
    </row>
    <row r="423" spans="1:12" x14ac:dyDescent="0.2">
      <c r="A423" s="271"/>
      <c r="B423" s="29"/>
      <c r="C423" s="273"/>
      <c r="D423" s="29"/>
      <c r="E423" s="29"/>
      <c r="F423" s="29"/>
      <c r="G423" s="274"/>
      <c r="H423" s="274"/>
      <c r="I423" s="29"/>
      <c r="J423" s="29"/>
      <c r="K423" s="29"/>
      <c r="L423" s="29"/>
    </row>
    <row r="424" spans="1:12" x14ac:dyDescent="0.2">
      <c r="A424" s="271"/>
      <c r="B424" s="29"/>
      <c r="C424" s="273"/>
      <c r="D424" s="29"/>
      <c r="E424" s="29"/>
      <c r="F424" s="29"/>
      <c r="G424" s="274"/>
      <c r="H424" s="274"/>
      <c r="I424" s="29"/>
      <c r="J424" s="29"/>
      <c r="K424" s="29"/>
      <c r="L424" s="29"/>
    </row>
    <row r="425" spans="1:12" x14ac:dyDescent="0.2">
      <c r="A425" s="271"/>
      <c r="B425" s="29"/>
      <c r="C425" s="273"/>
      <c r="D425" s="29"/>
      <c r="E425" s="29"/>
      <c r="F425" s="29"/>
      <c r="G425" s="274"/>
      <c r="H425" s="274"/>
      <c r="I425" s="29"/>
      <c r="J425" s="29"/>
      <c r="K425" s="29"/>
      <c r="L425" s="29"/>
    </row>
    <row r="426" spans="1:12" x14ac:dyDescent="0.2">
      <c r="A426" s="271"/>
      <c r="B426" s="29"/>
      <c r="C426" s="273"/>
      <c r="D426" s="29"/>
      <c r="E426" s="29"/>
      <c r="F426" s="29"/>
      <c r="G426" s="274"/>
      <c r="H426" s="274"/>
      <c r="I426" s="29"/>
      <c r="J426" s="29"/>
      <c r="K426" s="29"/>
      <c r="L426" s="29"/>
    </row>
    <row r="427" spans="1:12" x14ac:dyDescent="0.2">
      <c r="A427" s="271"/>
      <c r="B427" s="29"/>
      <c r="C427" s="273"/>
      <c r="D427" s="29"/>
      <c r="E427" s="29"/>
      <c r="F427" s="29"/>
      <c r="G427" s="274"/>
      <c r="H427" s="274"/>
      <c r="I427" s="29"/>
      <c r="J427" s="29"/>
      <c r="K427" s="29"/>
      <c r="L427" s="29"/>
    </row>
    <row r="428" spans="1:12" x14ac:dyDescent="0.2">
      <c r="A428" s="271"/>
      <c r="B428" s="29"/>
      <c r="C428" s="273"/>
      <c r="D428" s="29"/>
      <c r="E428" s="29"/>
      <c r="F428" s="29"/>
      <c r="G428" s="274"/>
      <c r="H428" s="274"/>
      <c r="I428" s="29"/>
      <c r="J428" s="29"/>
      <c r="K428" s="29"/>
      <c r="L428" s="29"/>
    </row>
    <row r="429" spans="1:12" x14ac:dyDescent="0.2">
      <c r="A429" s="271"/>
      <c r="B429" s="29"/>
      <c r="C429" s="273"/>
      <c r="D429" s="29"/>
      <c r="E429" s="29"/>
      <c r="F429" s="29"/>
      <c r="G429" s="274"/>
      <c r="H429" s="274"/>
      <c r="I429" s="29"/>
      <c r="J429" s="29"/>
      <c r="K429" s="29"/>
      <c r="L429" s="29"/>
    </row>
    <row r="430" spans="1:12" x14ac:dyDescent="0.2">
      <c r="A430" s="271"/>
      <c r="B430" s="29"/>
      <c r="C430" s="273"/>
      <c r="D430" s="29"/>
      <c r="E430" s="29"/>
      <c r="F430" s="29"/>
      <c r="G430" s="274"/>
      <c r="H430" s="274"/>
      <c r="I430" s="29"/>
      <c r="J430" s="29"/>
      <c r="K430" s="29"/>
      <c r="L430" s="29"/>
    </row>
    <row r="431" spans="1:12" x14ac:dyDescent="0.2">
      <c r="A431" s="271"/>
      <c r="B431" s="29"/>
      <c r="C431" s="273"/>
      <c r="D431" s="29"/>
      <c r="E431" s="29"/>
      <c r="F431" s="29"/>
      <c r="G431" s="274"/>
      <c r="H431" s="274"/>
      <c r="I431" s="29"/>
      <c r="J431" s="29"/>
      <c r="K431" s="29"/>
      <c r="L431" s="29"/>
    </row>
    <row r="432" spans="1:12" x14ac:dyDescent="0.2">
      <c r="A432" s="271"/>
      <c r="B432" s="29"/>
      <c r="C432" s="273"/>
      <c r="D432" s="29"/>
      <c r="E432" s="29"/>
      <c r="F432" s="29"/>
      <c r="G432" s="274"/>
      <c r="H432" s="274"/>
      <c r="I432" s="29"/>
      <c r="J432" s="29"/>
      <c r="K432" s="29"/>
      <c r="L432" s="29"/>
    </row>
    <row r="433" spans="1:12" x14ac:dyDescent="0.2">
      <c r="A433" s="271"/>
      <c r="B433" s="29"/>
      <c r="C433" s="273"/>
      <c r="D433" s="29"/>
      <c r="E433" s="29"/>
      <c r="F433" s="29"/>
      <c r="G433" s="274"/>
      <c r="H433" s="274"/>
      <c r="I433" s="29"/>
      <c r="J433" s="29"/>
      <c r="K433" s="29"/>
      <c r="L433" s="29"/>
    </row>
    <row r="434" spans="1:12" x14ac:dyDescent="0.2">
      <c r="A434" s="271"/>
      <c r="B434" s="29"/>
      <c r="C434" s="273"/>
      <c r="D434" s="29"/>
      <c r="E434" s="29"/>
      <c r="F434" s="29"/>
      <c r="G434" s="274"/>
      <c r="H434" s="274"/>
      <c r="I434" s="29"/>
      <c r="J434" s="29"/>
      <c r="K434" s="29"/>
      <c r="L434" s="29"/>
    </row>
    <row r="435" spans="1:12" x14ac:dyDescent="0.2">
      <c r="A435" s="271"/>
      <c r="B435" s="29"/>
      <c r="C435" s="273"/>
      <c r="D435" s="29"/>
      <c r="E435" s="29"/>
      <c r="F435" s="29"/>
      <c r="G435" s="274"/>
      <c r="H435" s="274"/>
      <c r="I435" s="29"/>
      <c r="J435" s="29"/>
      <c r="K435" s="29"/>
      <c r="L435" s="29"/>
    </row>
    <row r="436" spans="1:12" x14ac:dyDescent="0.2">
      <c r="A436" s="271"/>
      <c r="B436" s="29"/>
      <c r="C436" s="273"/>
      <c r="D436" s="29"/>
      <c r="E436" s="29"/>
      <c r="F436" s="29"/>
      <c r="G436" s="274"/>
      <c r="H436" s="274"/>
      <c r="I436" s="29"/>
      <c r="J436" s="29"/>
      <c r="K436" s="29"/>
      <c r="L436" s="29"/>
    </row>
    <row r="437" spans="1:12" x14ac:dyDescent="0.2">
      <c r="A437" s="271"/>
      <c r="B437" s="29"/>
      <c r="C437" s="273"/>
      <c r="D437" s="29"/>
      <c r="E437" s="29"/>
      <c r="F437" s="29"/>
      <c r="G437" s="274"/>
      <c r="H437" s="274"/>
      <c r="I437" s="29"/>
      <c r="J437" s="29"/>
      <c r="K437" s="29"/>
      <c r="L437" s="29"/>
    </row>
    <row r="438" spans="1:12" x14ac:dyDescent="0.2">
      <c r="A438" s="271"/>
      <c r="B438" s="29"/>
      <c r="C438" s="273"/>
      <c r="D438" s="29"/>
      <c r="E438" s="29"/>
      <c r="F438" s="29"/>
      <c r="G438" s="274"/>
      <c r="H438" s="274"/>
      <c r="I438" s="29"/>
      <c r="J438" s="29"/>
      <c r="K438" s="29"/>
      <c r="L438" s="29"/>
    </row>
    <row r="439" spans="1:12" x14ac:dyDescent="0.2">
      <c r="A439" s="271"/>
      <c r="B439" s="29"/>
      <c r="C439" s="273"/>
      <c r="D439" s="29"/>
      <c r="E439" s="29"/>
      <c r="F439" s="29"/>
      <c r="G439" s="274"/>
      <c r="H439" s="274"/>
      <c r="I439" s="29"/>
      <c r="J439" s="29"/>
      <c r="K439" s="29"/>
      <c r="L439" s="29"/>
    </row>
    <row r="440" spans="1:12" x14ac:dyDescent="0.2">
      <c r="A440" s="271"/>
      <c r="B440" s="29"/>
      <c r="C440" s="273"/>
      <c r="D440" s="29"/>
      <c r="E440" s="29"/>
      <c r="F440" s="29"/>
      <c r="G440" s="274"/>
      <c r="H440" s="274"/>
      <c r="I440" s="29"/>
      <c r="J440" s="29"/>
      <c r="K440" s="29"/>
      <c r="L440" s="29"/>
    </row>
    <row r="441" spans="1:12" x14ac:dyDescent="0.2">
      <c r="A441" s="271"/>
      <c r="B441" s="29"/>
      <c r="C441" s="273"/>
      <c r="D441" s="29"/>
      <c r="E441" s="29"/>
      <c r="F441" s="29"/>
      <c r="G441" s="274"/>
      <c r="H441" s="274"/>
      <c r="I441" s="29"/>
      <c r="J441" s="29"/>
      <c r="K441" s="29"/>
      <c r="L441" s="29"/>
    </row>
    <row r="442" spans="1:12" x14ac:dyDescent="0.2">
      <c r="A442" s="271"/>
      <c r="B442" s="29"/>
      <c r="C442" s="273"/>
      <c r="D442" s="29"/>
      <c r="E442" s="29"/>
      <c r="F442" s="29"/>
      <c r="G442" s="274"/>
      <c r="H442" s="274"/>
      <c r="I442" s="29"/>
      <c r="J442" s="29"/>
      <c r="K442" s="29"/>
      <c r="L442" s="29"/>
    </row>
    <row r="443" spans="1:12" x14ac:dyDescent="0.2">
      <c r="A443" s="271"/>
      <c r="B443" s="29"/>
      <c r="C443" s="273"/>
      <c r="D443" s="29"/>
      <c r="E443" s="29"/>
      <c r="F443" s="29"/>
      <c r="G443" s="274"/>
      <c r="H443" s="274"/>
      <c r="I443" s="29"/>
      <c r="J443" s="29"/>
      <c r="K443" s="29"/>
      <c r="L443" s="29"/>
    </row>
    <row r="444" spans="1:12" x14ac:dyDescent="0.2">
      <c r="A444" s="271"/>
      <c r="B444" s="29"/>
      <c r="C444" s="273"/>
      <c r="D444" s="29"/>
      <c r="E444" s="29"/>
      <c r="F444" s="29"/>
      <c r="G444" s="274"/>
      <c r="H444" s="274"/>
      <c r="I444" s="29"/>
      <c r="J444" s="29"/>
      <c r="K444" s="29"/>
      <c r="L444" s="29"/>
    </row>
    <row r="445" spans="1:12" x14ac:dyDescent="0.2">
      <c r="A445" s="271"/>
      <c r="B445" s="29"/>
      <c r="C445" s="273"/>
      <c r="D445" s="29"/>
      <c r="E445" s="29"/>
      <c r="F445" s="29"/>
      <c r="G445" s="274"/>
      <c r="H445" s="274"/>
      <c r="I445" s="29"/>
      <c r="J445" s="29"/>
      <c r="K445" s="29"/>
      <c r="L445" s="29"/>
    </row>
    <row r="446" spans="1:12" x14ac:dyDescent="0.2">
      <c r="A446" s="271"/>
      <c r="B446" s="29"/>
      <c r="C446" s="273"/>
      <c r="D446" s="29"/>
      <c r="E446" s="29"/>
      <c r="F446" s="29"/>
      <c r="G446" s="274"/>
      <c r="H446" s="274"/>
      <c r="I446" s="29"/>
      <c r="J446" s="29"/>
      <c r="K446" s="29"/>
      <c r="L446" s="29"/>
    </row>
    <row r="447" spans="1:12" x14ac:dyDescent="0.2">
      <c r="A447" s="271"/>
      <c r="B447" s="29"/>
      <c r="C447" s="273"/>
      <c r="D447" s="29"/>
      <c r="E447" s="29"/>
      <c r="F447" s="29"/>
      <c r="G447" s="274"/>
      <c r="H447" s="274"/>
      <c r="I447" s="29"/>
      <c r="J447" s="29"/>
      <c r="K447" s="29"/>
      <c r="L447" s="29"/>
    </row>
    <row r="448" spans="1:12" x14ac:dyDescent="0.2">
      <c r="A448" s="271"/>
      <c r="B448" s="29"/>
      <c r="C448" s="273"/>
      <c r="D448" s="29"/>
      <c r="E448" s="29"/>
      <c r="F448" s="29"/>
      <c r="G448" s="274"/>
      <c r="H448" s="274"/>
      <c r="I448" s="29"/>
      <c r="J448" s="29"/>
      <c r="K448" s="29"/>
      <c r="L448" s="29"/>
    </row>
    <row r="449" spans="1:12" x14ac:dyDescent="0.2">
      <c r="A449" s="271"/>
      <c r="B449" s="29"/>
      <c r="C449" s="273"/>
      <c r="D449" s="29"/>
      <c r="E449" s="29"/>
      <c r="F449" s="29"/>
      <c r="G449" s="274"/>
      <c r="H449" s="274"/>
      <c r="I449" s="29"/>
      <c r="J449" s="29"/>
      <c r="K449" s="29"/>
      <c r="L449" s="29"/>
    </row>
    <row r="450" spans="1:12" x14ac:dyDescent="0.2">
      <c r="A450" s="271"/>
      <c r="B450" s="29"/>
      <c r="C450" s="273"/>
      <c r="D450" s="29"/>
      <c r="E450" s="29"/>
      <c r="F450" s="29"/>
      <c r="G450" s="274"/>
      <c r="H450" s="274"/>
      <c r="I450" s="29"/>
      <c r="J450" s="29"/>
      <c r="K450" s="29"/>
      <c r="L450" s="29"/>
    </row>
    <row r="451" spans="1:12" x14ac:dyDescent="0.2">
      <c r="A451" s="271"/>
      <c r="B451" s="29"/>
      <c r="C451" s="273"/>
      <c r="D451" s="29"/>
      <c r="E451" s="29"/>
      <c r="F451" s="29"/>
      <c r="G451" s="274"/>
      <c r="H451" s="274"/>
      <c r="I451" s="29"/>
      <c r="J451" s="29"/>
      <c r="K451" s="29"/>
      <c r="L451" s="29"/>
    </row>
    <row r="452" spans="1:12" x14ac:dyDescent="0.2">
      <c r="A452" s="271"/>
      <c r="B452" s="29"/>
      <c r="C452" s="273"/>
      <c r="D452" s="29"/>
      <c r="E452" s="29"/>
      <c r="F452" s="29"/>
      <c r="G452" s="274"/>
      <c r="H452" s="274"/>
      <c r="I452" s="29"/>
      <c r="J452" s="29"/>
      <c r="K452" s="29"/>
      <c r="L452" s="29"/>
    </row>
    <row r="453" spans="1:12" x14ac:dyDescent="0.2">
      <c r="A453" s="271"/>
      <c r="B453" s="29"/>
      <c r="C453" s="273"/>
      <c r="D453" s="29"/>
      <c r="E453" s="29"/>
      <c r="F453" s="29"/>
      <c r="G453" s="274"/>
      <c r="H453" s="274"/>
      <c r="I453" s="29"/>
      <c r="J453" s="29"/>
      <c r="K453" s="29"/>
      <c r="L453" s="29"/>
    </row>
    <row r="454" spans="1:12" x14ac:dyDescent="0.2">
      <c r="A454" s="271"/>
      <c r="B454" s="29"/>
      <c r="C454" s="273"/>
      <c r="D454" s="29"/>
      <c r="E454" s="29"/>
      <c r="F454" s="29"/>
      <c r="G454" s="274"/>
      <c r="H454" s="274"/>
      <c r="I454" s="29"/>
      <c r="J454" s="29"/>
      <c r="K454" s="29"/>
      <c r="L454" s="29"/>
    </row>
    <row r="455" spans="1:12" x14ac:dyDescent="0.2">
      <c r="A455" s="271"/>
      <c r="B455" s="29"/>
      <c r="C455" s="273"/>
      <c r="D455" s="29"/>
      <c r="E455" s="29"/>
      <c r="F455" s="29"/>
      <c r="G455" s="274"/>
      <c r="H455" s="274"/>
      <c r="I455" s="29"/>
      <c r="J455" s="29"/>
      <c r="K455" s="29"/>
      <c r="L455" s="29"/>
    </row>
    <row r="456" spans="1:12" x14ac:dyDescent="0.2">
      <c r="A456" s="271"/>
      <c r="B456" s="29"/>
      <c r="C456" s="273"/>
      <c r="D456" s="29"/>
      <c r="E456" s="29"/>
      <c r="F456" s="29"/>
      <c r="G456" s="274"/>
      <c r="H456" s="274"/>
      <c r="I456" s="29"/>
      <c r="J456" s="29"/>
      <c r="K456" s="29"/>
      <c r="L456" s="29"/>
    </row>
    <row r="457" spans="1:12" x14ac:dyDescent="0.2">
      <c r="A457" s="271"/>
      <c r="B457" s="29"/>
      <c r="C457" s="273"/>
      <c r="D457" s="29"/>
      <c r="E457" s="29"/>
      <c r="F457" s="29"/>
      <c r="G457" s="274"/>
      <c r="H457" s="274"/>
      <c r="I457" s="29"/>
      <c r="J457" s="29"/>
      <c r="K457" s="29"/>
      <c r="L457" s="29"/>
    </row>
    <row r="458" spans="1:12" x14ac:dyDescent="0.2">
      <c r="A458" s="271"/>
      <c r="B458" s="29"/>
      <c r="C458" s="273"/>
      <c r="D458" s="29"/>
      <c r="E458" s="29"/>
      <c r="F458" s="29"/>
      <c r="G458" s="274"/>
      <c r="H458" s="274"/>
      <c r="I458" s="29"/>
      <c r="J458" s="29"/>
      <c r="K458" s="29"/>
      <c r="L458" s="29"/>
    </row>
    <row r="459" spans="1:12" x14ac:dyDescent="0.2">
      <c r="A459" s="271"/>
      <c r="B459" s="29"/>
      <c r="C459" s="273"/>
      <c r="D459" s="29"/>
      <c r="E459" s="29"/>
      <c r="F459" s="29"/>
      <c r="G459" s="274"/>
      <c r="H459" s="274"/>
      <c r="I459" s="29"/>
      <c r="J459" s="29"/>
      <c r="K459" s="29"/>
      <c r="L459" s="29"/>
    </row>
    <row r="460" spans="1:12" x14ac:dyDescent="0.2">
      <c r="A460" s="271"/>
      <c r="B460" s="29"/>
      <c r="C460" s="273"/>
      <c r="D460" s="29"/>
      <c r="E460" s="29"/>
      <c r="F460" s="29"/>
      <c r="G460" s="274"/>
      <c r="H460" s="274"/>
      <c r="I460" s="29"/>
      <c r="J460" s="29"/>
      <c r="K460" s="29"/>
      <c r="L460" s="29"/>
    </row>
    <row r="461" spans="1:12" x14ac:dyDescent="0.2">
      <c r="A461" s="271"/>
      <c r="B461" s="29"/>
      <c r="C461" s="273"/>
      <c r="D461" s="29"/>
      <c r="E461" s="29"/>
      <c r="F461" s="29"/>
      <c r="G461" s="274"/>
      <c r="H461" s="274"/>
      <c r="I461" s="29"/>
      <c r="J461" s="29"/>
      <c r="K461" s="29"/>
      <c r="L461" s="29"/>
    </row>
    <row r="462" spans="1:12" x14ac:dyDescent="0.2">
      <c r="A462" s="271"/>
      <c r="B462" s="29"/>
      <c r="C462" s="273"/>
      <c r="D462" s="29"/>
      <c r="E462" s="29"/>
      <c r="F462" s="29"/>
      <c r="G462" s="274"/>
      <c r="H462" s="274"/>
      <c r="I462" s="29"/>
      <c r="J462" s="29"/>
      <c r="K462" s="29"/>
      <c r="L462" s="29"/>
    </row>
    <row r="463" spans="1:12" x14ac:dyDescent="0.2">
      <c r="A463" s="271"/>
      <c r="B463" s="29"/>
      <c r="C463" s="273"/>
      <c r="D463" s="29"/>
      <c r="E463" s="29"/>
      <c r="F463" s="29"/>
      <c r="G463" s="274"/>
      <c r="H463" s="274"/>
      <c r="I463" s="29"/>
      <c r="J463" s="29"/>
      <c r="K463" s="29"/>
      <c r="L463" s="29"/>
    </row>
    <row r="464" spans="1:12" x14ac:dyDescent="0.2">
      <c r="A464" s="271"/>
      <c r="B464" s="29"/>
      <c r="C464" s="273"/>
      <c r="D464" s="29"/>
      <c r="E464" s="29"/>
      <c r="F464" s="29"/>
      <c r="G464" s="274"/>
      <c r="H464" s="274"/>
      <c r="I464" s="29"/>
      <c r="J464" s="29"/>
      <c r="K464" s="29"/>
      <c r="L464" s="29"/>
    </row>
    <row r="465" spans="1:12" x14ac:dyDescent="0.2">
      <c r="A465" s="271"/>
      <c r="B465" s="29"/>
      <c r="C465" s="273"/>
      <c r="D465" s="29"/>
      <c r="E465" s="29"/>
      <c r="F465" s="29"/>
      <c r="G465" s="274"/>
      <c r="H465" s="274"/>
      <c r="I465" s="29"/>
      <c r="J465" s="29"/>
      <c r="K465" s="29"/>
      <c r="L465" s="29"/>
    </row>
    <row r="466" spans="1:12" x14ac:dyDescent="0.2">
      <c r="A466" s="271"/>
      <c r="B466" s="29"/>
      <c r="C466" s="273"/>
      <c r="D466" s="29"/>
      <c r="E466" s="29"/>
      <c r="F466" s="29"/>
      <c r="G466" s="274"/>
      <c r="H466" s="274"/>
      <c r="I466" s="29"/>
      <c r="J466" s="29"/>
      <c r="K466" s="29"/>
      <c r="L466" s="29"/>
    </row>
    <row r="467" spans="1:12" x14ac:dyDescent="0.2">
      <c r="A467" s="271"/>
      <c r="B467" s="29"/>
      <c r="C467" s="273"/>
      <c r="D467" s="29"/>
      <c r="E467" s="29"/>
      <c r="F467" s="29"/>
      <c r="G467" s="274"/>
      <c r="H467" s="274"/>
      <c r="I467" s="29"/>
      <c r="J467" s="29"/>
      <c r="K467" s="29"/>
      <c r="L467" s="29"/>
    </row>
    <row r="468" spans="1:12" x14ac:dyDescent="0.2">
      <c r="A468" s="271"/>
      <c r="B468" s="29"/>
      <c r="C468" s="273"/>
      <c r="D468" s="29"/>
      <c r="E468" s="29"/>
      <c r="F468" s="29"/>
      <c r="G468" s="274"/>
      <c r="H468" s="274"/>
      <c r="I468" s="29"/>
      <c r="J468" s="29"/>
      <c r="K468" s="29"/>
      <c r="L468" s="29"/>
    </row>
    <row r="469" spans="1:12" x14ac:dyDescent="0.2">
      <c r="A469" s="271"/>
      <c r="B469" s="29"/>
      <c r="C469" s="273"/>
      <c r="D469" s="29"/>
      <c r="E469" s="29"/>
      <c r="F469" s="29"/>
      <c r="G469" s="274"/>
      <c r="H469" s="274"/>
      <c r="I469" s="29"/>
      <c r="J469" s="29"/>
      <c r="K469" s="29"/>
      <c r="L469" s="29"/>
    </row>
    <row r="470" spans="1:12" x14ac:dyDescent="0.2">
      <c r="A470" s="271"/>
      <c r="B470" s="29"/>
      <c r="C470" s="273"/>
      <c r="D470" s="29"/>
      <c r="E470" s="29"/>
      <c r="F470" s="29"/>
      <c r="G470" s="274"/>
      <c r="H470" s="274"/>
      <c r="I470" s="29"/>
      <c r="J470" s="29"/>
      <c r="K470" s="29"/>
      <c r="L470" s="29"/>
    </row>
    <row r="471" spans="1:12" x14ac:dyDescent="0.2">
      <c r="A471" s="271"/>
      <c r="B471" s="29"/>
      <c r="C471" s="273"/>
      <c r="D471" s="29"/>
      <c r="E471" s="29"/>
      <c r="F471" s="29"/>
      <c r="G471" s="274"/>
      <c r="H471" s="274"/>
      <c r="I471" s="29"/>
      <c r="J471" s="29"/>
      <c r="K471" s="29"/>
      <c r="L471" s="29"/>
    </row>
    <row r="472" spans="1:12" x14ac:dyDescent="0.2">
      <c r="A472" s="271"/>
      <c r="B472" s="29"/>
      <c r="C472" s="273"/>
      <c r="D472" s="29"/>
      <c r="E472" s="29"/>
      <c r="F472" s="29"/>
      <c r="G472" s="274"/>
      <c r="H472" s="274"/>
      <c r="I472" s="29"/>
      <c r="J472" s="29"/>
      <c r="K472" s="29"/>
      <c r="L472" s="29"/>
    </row>
    <row r="473" spans="1:12" x14ac:dyDescent="0.2">
      <c r="A473" s="271"/>
      <c r="B473" s="29"/>
      <c r="C473" s="273"/>
      <c r="D473" s="29"/>
      <c r="E473" s="29"/>
      <c r="F473" s="29"/>
      <c r="G473" s="274"/>
      <c r="H473" s="274"/>
      <c r="I473" s="29"/>
      <c r="J473" s="29"/>
      <c r="K473" s="29"/>
      <c r="L473" s="29"/>
    </row>
    <row r="474" spans="1:12" x14ac:dyDescent="0.2">
      <c r="A474" s="271"/>
      <c r="B474" s="29"/>
      <c r="C474" s="273"/>
      <c r="D474" s="29"/>
      <c r="E474" s="29"/>
      <c r="F474" s="29"/>
      <c r="G474" s="274"/>
      <c r="H474" s="274"/>
      <c r="I474" s="29"/>
      <c r="J474" s="29"/>
      <c r="K474" s="29"/>
      <c r="L474" s="29"/>
    </row>
    <row r="475" spans="1:12" x14ac:dyDescent="0.2">
      <c r="A475" s="271"/>
      <c r="B475" s="29"/>
      <c r="C475" s="273"/>
      <c r="D475" s="29"/>
      <c r="E475" s="29"/>
      <c r="F475" s="29"/>
      <c r="G475" s="274"/>
      <c r="H475" s="274"/>
      <c r="I475" s="29"/>
      <c r="J475" s="29"/>
      <c r="K475" s="29"/>
      <c r="L475" s="29"/>
    </row>
    <row r="476" spans="1:12" x14ac:dyDescent="0.2">
      <c r="A476" s="271"/>
      <c r="B476" s="29"/>
      <c r="C476" s="273"/>
      <c r="D476" s="29"/>
      <c r="E476" s="29"/>
      <c r="F476" s="29"/>
      <c r="G476" s="274"/>
      <c r="H476" s="274"/>
      <c r="I476" s="29"/>
      <c r="J476" s="29"/>
      <c r="K476" s="29"/>
      <c r="L476" s="29"/>
    </row>
    <row r="477" spans="1:12" x14ac:dyDescent="0.2">
      <c r="A477" s="271"/>
      <c r="B477" s="29"/>
      <c r="C477" s="273"/>
      <c r="D477" s="29"/>
      <c r="E477" s="29"/>
      <c r="F477" s="29"/>
      <c r="G477" s="274"/>
      <c r="H477" s="274"/>
      <c r="I477" s="29"/>
      <c r="J477" s="29"/>
      <c r="K477" s="29"/>
      <c r="L477" s="29"/>
    </row>
    <row r="478" spans="1:12" x14ac:dyDescent="0.2">
      <c r="A478" s="271"/>
      <c r="B478" s="29"/>
      <c r="C478" s="273"/>
      <c r="D478" s="29"/>
      <c r="E478" s="29"/>
      <c r="F478" s="29"/>
      <c r="G478" s="274"/>
      <c r="H478" s="274"/>
      <c r="I478" s="29"/>
      <c r="J478" s="29"/>
      <c r="K478" s="29"/>
      <c r="L478" s="29"/>
    </row>
    <row r="479" spans="1:12" x14ac:dyDescent="0.2">
      <c r="A479" s="271"/>
      <c r="B479" s="29"/>
      <c r="C479" s="273"/>
      <c r="D479" s="29"/>
      <c r="E479" s="29"/>
      <c r="F479" s="29"/>
      <c r="G479" s="274"/>
      <c r="H479" s="274"/>
      <c r="I479" s="29"/>
      <c r="J479" s="29"/>
      <c r="K479" s="29"/>
      <c r="L479" s="29"/>
    </row>
    <row r="480" spans="1:12" x14ac:dyDescent="0.2">
      <c r="A480" s="271"/>
      <c r="B480" s="29"/>
      <c r="C480" s="273"/>
      <c r="D480" s="29"/>
      <c r="E480" s="29"/>
      <c r="F480" s="29"/>
      <c r="G480" s="274"/>
      <c r="H480" s="274"/>
      <c r="I480" s="29"/>
      <c r="J480" s="29"/>
      <c r="K480" s="29"/>
      <c r="L480" s="29"/>
    </row>
    <row r="481" spans="1:12" x14ac:dyDescent="0.2">
      <c r="A481" s="271"/>
      <c r="B481" s="29"/>
      <c r="C481" s="273"/>
      <c r="D481" s="29"/>
      <c r="E481" s="29"/>
      <c r="F481" s="29"/>
      <c r="G481" s="274"/>
      <c r="H481" s="274"/>
      <c r="I481" s="29"/>
      <c r="J481" s="29"/>
      <c r="K481" s="29"/>
      <c r="L481" s="29"/>
    </row>
    <row r="482" spans="1:12" x14ac:dyDescent="0.2">
      <c r="A482" s="271"/>
      <c r="B482" s="29"/>
      <c r="C482" s="273"/>
      <c r="D482" s="29"/>
      <c r="E482" s="29"/>
      <c r="F482" s="29"/>
      <c r="G482" s="274"/>
      <c r="H482" s="274"/>
      <c r="I482" s="29"/>
      <c r="J482" s="29"/>
      <c r="K482" s="29"/>
      <c r="L482" s="29"/>
    </row>
    <row r="483" spans="1:12" x14ac:dyDescent="0.2">
      <c r="A483" s="271"/>
      <c r="B483" s="29"/>
      <c r="C483" s="273"/>
      <c r="D483" s="29"/>
      <c r="E483" s="29"/>
      <c r="F483" s="29"/>
      <c r="G483" s="274"/>
      <c r="H483" s="274"/>
      <c r="I483" s="29"/>
      <c r="J483" s="29"/>
      <c r="K483" s="29"/>
      <c r="L483" s="29"/>
    </row>
    <row r="484" spans="1:12" x14ac:dyDescent="0.2">
      <c r="A484" s="271"/>
      <c r="B484" s="29"/>
      <c r="C484" s="273"/>
      <c r="D484" s="29"/>
      <c r="E484" s="29"/>
      <c r="F484" s="29"/>
      <c r="G484" s="274"/>
      <c r="H484" s="274"/>
      <c r="I484" s="29"/>
      <c r="J484" s="29"/>
      <c r="K484" s="29"/>
      <c r="L484" s="29"/>
    </row>
    <row r="485" spans="1:12" x14ac:dyDescent="0.2">
      <c r="A485" s="271"/>
      <c r="B485" s="29"/>
      <c r="C485" s="273"/>
      <c r="D485" s="29"/>
      <c r="E485" s="29"/>
      <c r="F485" s="29"/>
      <c r="G485" s="274"/>
      <c r="H485" s="274"/>
      <c r="I485" s="29"/>
      <c r="J485" s="29"/>
      <c r="K485" s="29"/>
      <c r="L485" s="29"/>
    </row>
    <row r="486" spans="1:12" x14ac:dyDescent="0.2">
      <c r="A486" s="271"/>
      <c r="B486" s="29"/>
      <c r="C486" s="273"/>
      <c r="D486" s="29"/>
      <c r="E486" s="29"/>
      <c r="F486" s="29"/>
      <c r="G486" s="274"/>
      <c r="H486" s="274"/>
      <c r="I486" s="29"/>
      <c r="J486" s="29"/>
      <c r="K486" s="29"/>
      <c r="L486" s="29"/>
    </row>
    <row r="487" spans="1:12" x14ac:dyDescent="0.2">
      <c r="A487" s="271"/>
      <c r="B487" s="29"/>
      <c r="C487" s="273"/>
      <c r="D487" s="29"/>
      <c r="E487" s="29"/>
      <c r="F487" s="29"/>
      <c r="G487" s="274"/>
      <c r="H487" s="274"/>
      <c r="I487" s="29"/>
      <c r="J487" s="29"/>
      <c r="K487" s="29"/>
      <c r="L487" s="29"/>
    </row>
    <row r="488" spans="1:12" x14ac:dyDescent="0.2">
      <c r="A488" s="271"/>
      <c r="B488" s="29"/>
      <c r="C488" s="273"/>
      <c r="D488" s="29"/>
      <c r="E488" s="29"/>
      <c r="F488" s="29"/>
      <c r="G488" s="274"/>
      <c r="H488" s="274"/>
      <c r="I488" s="29"/>
      <c r="J488" s="29"/>
      <c r="K488" s="29"/>
      <c r="L488" s="29"/>
    </row>
    <row r="489" spans="1:12" x14ac:dyDescent="0.2">
      <c r="A489" s="271"/>
      <c r="B489" s="29"/>
      <c r="C489" s="273"/>
      <c r="D489" s="29"/>
      <c r="E489" s="29"/>
      <c r="F489" s="29"/>
      <c r="G489" s="274"/>
      <c r="H489" s="274"/>
      <c r="I489" s="29"/>
      <c r="J489" s="29"/>
      <c r="K489" s="29"/>
      <c r="L489" s="29"/>
    </row>
    <row r="490" spans="1:12" x14ac:dyDescent="0.2">
      <c r="A490" s="271"/>
      <c r="B490" s="29"/>
      <c r="C490" s="273"/>
      <c r="D490" s="29"/>
      <c r="E490" s="29"/>
      <c r="F490" s="29"/>
      <c r="G490" s="274"/>
      <c r="H490" s="274"/>
      <c r="I490" s="29"/>
      <c r="J490" s="29"/>
      <c r="K490" s="29"/>
      <c r="L490" s="29"/>
    </row>
    <row r="491" spans="1:12" x14ac:dyDescent="0.2">
      <c r="A491" s="271"/>
      <c r="B491" s="29"/>
      <c r="C491" s="273"/>
      <c r="D491" s="29"/>
      <c r="E491" s="29"/>
      <c r="F491" s="29"/>
      <c r="G491" s="274"/>
      <c r="H491" s="274"/>
      <c r="I491" s="29"/>
      <c r="J491" s="29"/>
      <c r="K491" s="29"/>
      <c r="L491" s="29"/>
    </row>
    <row r="492" spans="1:12" x14ac:dyDescent="0.2">
      <c r="A492" s="271"/>
      <c r="B492" s="29"/>
      <c r="C492" s="273"/>
      <c r="D492" s="29"/>
      <c r="E492" s="29"/>
      <c r="F492" s="29"/>
      <c r="G492" s="274"/>
      <c r="H492" s="274"/>
      <c r="I492" s="29"/>
      <c r="J492" s="29"/>
      <c r="K492" s="29"/>
      <c r="L492" s="29"/>
    </row>
    <row r="493" spans="1:12" x14ac:dyDescent="0.2">
      <c r="A493" s="271"/>
      <c r="B493" s="29"/>
      <c r="C493" s="273"/>
      <c r="D493" s="29"/>
      <c r="E493" s="29"/>
      <c r="F493" s="29"/>
      <c r="G493" s="274"/>
      <c r="H493" s="274"/>
      <c r="I493" s="29"/>
      <c r="J493" s="29"/>
      <c r="K493" s="29"/>
      <c r="L493" s="29"/>
    </row>
    <row r="494" spans="1:12" x14ac:dyDescent="0.2">
      <c r="A494" s="271"/>
      <c r="B494" s="29"/>
      <c r="C494" s="273"/>
      <c r="D494" s="29"/>
      <c r="E494" s="29"/>
      <c r="F494" s="29"/>
      <c r="G494" s="274"/>
      <c r="H494" s="274"/>
      <c r="I494" s="29"/>
      <c r="J494" s="29"/>
      <c r="K494" s="29"/>
      <c r="L494" s="29"/>
    </row>
    <row r="495" spans="1:12" x14ac:dyDescent="0.2">
      <c r="A495" s="271"/>
      <c r="B495" s="29"/>
      <c r="C495" s="273"/>
      <c r="D495" s="29"/>
      <c r="E495" s="29"/>
      <c r="F495" s="29"/>
      <c r="G495" s="274"/>
      <c r="H495" s="274"/>
      <c r="I495" s="29"/>
      <c r="J495" s="29"/>
      <c r="K495" s="29"/>
      <c r="L495" s="29"/>
    </row>
    <row r="496" spans="1:12" x14ac:dyDescent="0.2">
      <c r="A496" s="271"/>
      <c r="B496" s="29"/>
      <c r="C496" s="273"/>
      <c r="D496" s="29"/>
      <c r="E496" s="29"/>
      <c r="F496" s="29"/>
      <c r="G496" s="274"/>
      <c r="H496" s="274"/>
      <c r="I496" s="29"/>
      <c r="J496" s="29"/>
      <c r="K496" s="29"/>
      <c r="L496" s="29"/>
    </row>
    <row r="497" spans="1:12" x14ac:dyDescent="0.2">
      <c r="A497" s="271"/>
      <c r="B497" s="29"/>
      <c r="C497" s="273"/>
      <c r="D497" s="29"/>
      <c r="E497" s="29"/>
      <c r="F497" s="29"/>
      <c r="G497" s="274"/>
      <c r="H497" s="274"/>
      <c r="I497" s="29"/>
      <c r="J497" s="29"/>
      <c r="K497" s="29"/>
      <c r="L497" s="29"/>
    </row>
    <row r="498" spans="1:12" x14ac:dyDescent="0.2">
      <c r="A498" s="271"/>
      <c r="B498" s="29"/>
      <c r="C498" s="273"/>
      <c r="D498" s="29"/>
      <c r="E498" s="29"/>
      <c r="F498" s="29"/>
      <c r="G498" s="274"/>
      <c r="H498" s="274"/>
      <c r="I498" s="29"/>
      <c r="J498" s="29"/>
      <c r="K498" s="29"/>
      <c r="L498" s="29"/>
    </row>
    <row r="499" spans="1:12" x14ac:dyDescent="0.2">
      <c r="A499" s="271"/>
      <c r="B499" s="29"/>
      <c r="C499" s="273"/>
      <c r="D499" s="29"/>
      <c r="E499" s="29"/>
      <c r="F499" s="29"/>
      <c r="G499" s="274"/>
      <c r="H499" s="274"/>
      <c r="I499" s="29"/>
      <c r="J499" s="29"/>
      <c r="K499" s="29"/>
      <c r="L499" s="29"/>
    </row>
    <row r="500" spans="1:12" x14ac:dyDescent="0.2">
      <c r="A500" s="271"/>
      <c r="B500" s="29"/>
      <c r="C500" s="273"/>
      <c r="D500" s="29"/>
      <c r="E500" s="29"/>
      <c r="F500" s="29"/>
      <c r="G500" s="274"/>
      <c r="H500" s="274"/>
      <c r="I500" s="29"/>
      <c r="J500" s="29"/>
      <c r="K500" s="29"/>
      <c r="L500" s="29"/>
    </row>
    <row r="501" spans="1:12" x14ac:dyDescent="0.2">
      <c r="A501" s="271"/>
      <c r="B501" s="29"/>
      <c r="C501" s="273"/>
      <c r="D501" s="29"/>
      <c r="E501" s="29"/>
      <c r="F501" s="29"/>
      <c r="G501" s="274"/>
      <c r="H501" s="274"/>
      <c r="I501" s="29"/>
      <c r="J501" s="29"/>
      <c r="K501" s="29"/>
      <c r="L501" s="29"/>
    </row>
    <row r="502" spans="1:12" x14ac:dyDescent="0.2">
      <c r="A502" s="271"/>
      <c r="B502" s="29"/>
      <c r="C502" s="273"/>
      <c r="D502" s="29"/>
      <c r="E502" s="29"/>
      <c r="F502" s="29"/>
      <c r="G502" s="274"/>
      <c r="H502" s="274"/>
      <c r="I502" s="29"/>
      <c r="J502" s="29"/>
      <c r="K502" s="29"/>
      <c r="L502" s="29"/>
    </row>
    <row r="503" spans="1:12" x14ac:dyDescent="0.2">
      <c r="A503" s="271"/>
      <c r="B503" s="29"/>
      <c r="C503" s="273"/>
      <c r="D503" s="29"/>
      <c r="E503" s="29"/>
      <c r="F503" s="29"/>
      <c r="G503" s="274"/>
      <c r="H503" s="274"/>
      <c r="I503" s="29"/>
      <c r="J503" s="29"/>
      <c r="K503" s="29"/>
      <c r="L503" s="29"/>
    </row>
    <row r="504" spans="1:12" x14ac:dyDescent="0.2">
      <c r="A504" s="271"/>
      <c r="B504" s="29"/>
      <c r="C504" s="273"/>
      <c r="D504" s="29"/>
      <c r="E504" s="29"/>
      <c r="F504" s="29"/>
      <c r="G504" s="274"/>
      <c r="H504" s="274"/>
      <c r="I504" s="29"/>
      <c r="J504" s="29"/>
      <c r="K504" s="29"/>
      <c r="L504" s="29"/>
    </row>
    <row r="505" spans="1:12" x14ac:dyDescent="0.2">
      <c r="A505" s="271"/>
      <c r="B505" s="29"/>
      <c r="C505" s="273"/>
      <c r="D505" s="29"/>
      <c r="E505" s="29"/>
      <c r="F505" s="29"/>
      <c r="G505" s="274"/>
      <c r="H505" s="274"/>
      <c r="I505" s="29"/>
      <c r="J505" s="29"/>
      <c r="K505" s="29"/>
      <c r="L505" s="29"/>
    </row>
    <row r="506" spans="1:12" x14ac:dyDescent="0.2">
      <c r="A506" s="271"/>
      <c r="B506" s="29"/>
      <c r="C506" s="273"/>
      <c r="D506" s="29"/>
      <c r="E506" s="29"/>
      <c r="F506" s="29"/>
      <c r="G506" s="274"/>
      <c r="H506" s="274"/>
      <c r="I506" s="29"/>
      <c r="J506" s="29"/>
      <c r="K506" s="29"/>
      <c r="L506" s="29"/>
    </row>
    <row r="507" spans="1:12" x14ac:dyDescent="0.2">
      <c r="A507" s="271"/>
      <c r="B507" s="29"/>
      <c r="C507" s="273"/>
      <c r="D507" s="29"/>
      <c r="E507" s="29"/>
      <c r="F507" s="29"/>
      <c r="G507" s="274"/>
      <c r="H507" s="274"/>
      <c r="I507" s="29"/>
      <c r="J507" s="29"/>
      <c r="K507" s="29"/>
      <c r="L507" s="29"/>
    </row>
    <row r="508" spans="1:12" x14ac:dyDescent="0.2">
      <c r="A508" s="271"/>
      <c r="B508" s="29"/>
      <c r="C508" s="273"/>
      <c r="D508" s="29"/>
      <c r="E508" s="29"/>
      <c r="F508" s="29"/>
      <c r="G508" s="274"/>
      <c r="H508" s="274"/>
      <c r="I508" s="29"/>
      <c r="J508" s="29"/>
      <c r="K508" s="29"/>
      <c r="L508" s="29"/>
    </row>
    <row r="509" spans="1:12" x14ac:dyDescent="0.2">
      <c r="A509" s="271"/>
      <c r="B509" s="29"/>
      <c r="C509" s="273"/>
      <c r="D509" s="29"/>
      <c r="E509" s="29"/>
      <c r="F509" s="29"/>
      <c r="G509" s="274"/>
      <c r="H509" s="274"/>
      <c r="I509" s="29"/>
      <c r="J509" s="29"/>
      <c r="K509" s="29"/>
      <c r="L509" s="29"/>
    </row>
    <row r="510" spans="1:12" x14ac:dyDescent="0.2">
      <c r="A510" s="271"/>
      <c r="B510" s="29"/>
      <c r="C510" s="273"/>
      <c r="D510" s="29"/>
      <c r="E510" s="29"/>
      <c r="F510" s="29"/>
      <c r="G510" s="274"/>
      <c r="H510" s="274"/>
      <c r="I510" s="29"/>
      <c r="J510" s="29"/>
      <c r="K510" s="29"/>
      <c r="L510" s="29"/>
    </row>
    <row r="511" spans="1:12" x14ac:dyDescent="0.2">
      <c r="A511" s="271"/>
      <c r="B511" s="29"/>
      <c r="C511" s="273"/>
      <c r="D511" s="29"/>
      <c r="E511" s="29"/>
      <c r="F511" s="29"/>
      <c r="G511" s="274"/>
      <c r="H511" s="274"/>
      <c r="I511" s="29"/>
      <c r="J511" s="29"/>
      <c r="K511" s="29"/>
      <c r="L511" s="29"/>
    </row>
    <row r="512" spans="1:12" x14ac:dyDescent="0.2">
      <c r="A512" s="271"/>
      <c r="B512" s="29"/>
      <c r="C512" s="273"/>
      <c r="D512" s="29"/>
      <c r="E512" s="29"/>
      <c r="F512" s="29"/>
      <c r="G512" s="274"/>
      <c r="H512" s="274"/>
      <c r="I512" s="29"/>
      <c r="J512" s="29"/>
      <c r="K512" s="29"/>
      <c r="L512" s="29"/>
    </row>
    <row r="513" spans="1:12" x14ac:dyDescent="0.2">
      <c r="A513" s="271"/>
      <c r="B513" s="29"/>
      <c r="C513" s="273"/>
      <c r="D513" s="29"/>
      <c r="E513" s="29"/>
      <c r="F513" s="29"/>
      <c r="G513" s="274"/>
      <c r="H513" s="274"/>
      <c r="I513" s="29"/>
      <c r="J513" s="29"/>
      <c r="K513" s="29"/>
      <c r="L513" s="29"/>
    </row>
    <row r="514" spans="1:12" x14ac:dyDescent="0.2">
      <c r="A514" s="271"/>
      <c r="B514" s="29"/>
      <c r="C514" s="273"/>
      <c r="D514" s="29"/>
      <c r="E514" s="29"/>
      <c r="F514" s="29"/>
      <c r="G514" s="274"/>
      <c r="H514" s="274"/>
      <c r="I514" s="29"/>
      <c r="J514" s="29"/>
      <c r="K514" s="29"/>
      <c r="L514" s="29"/>
    </row>
    <row r="515" spans="1:12" x14ac:dyDescent="0.2">
      <c r="A515" s="271"/>
      <c r="B515" s="29"/>
      <c r="C515" s="273"/>
      <c r="D515" s="29"/>
      <c r="E515" s="29"/>
      <c r="F515" s="29"/>
      <c r="G515" s="274"/>
      <c r="H515" s="274"/>
      <c r="I515" s="29"/>
      <c r="J515" s="29"/>
      <c r="K515" s="29"/>
      <c r="L515" s="29"/>
    </row>
    <row r="516" spans="1:12" x14ac:dyDescent="0.2">
      <c r="A516" s="271"/>
      <c r="B516" s="29"/>
      <c r="C516" s="273"/>
      <c r="D516" s="29"/>
      <c r="E516" s="29"/>
      <c r="F516" s="29"/>
      <c r="G516" s="274"/>
      <c r="H516" s="274"/>
      <c r="I516" s="29"/>
      <c r="J516" s="29"/>
      <c r="K516" s="29"/>
      <c r="L516" s="29"/>
    </row>
    <row r="517" spans="1:12" x14ac:dyDescent="0.2">
      <c r="A517" s="271"/>
      <c r="B517" s="29"/>
      <c r="C517" s="273"/>
      <c r="D517" s="29"/>
      <c r="E517" s="29"/>
      <c r="F517" s="29"/>
      <c r="G517" s="274"/>
      <c r="H517" s="274"/>
      <c r="I517" s="29"/>
      <c r="J517" s="29"/>
      <c r="K517" s="29"/>
      <c r="L517" s="29"/>
    </row>
    <row r="518" spans="1:12" x14ac:dyDescent="0.2">
      <c r="A518" s="271"/>
      <c r="B518" s="29"/>
      <c r="C518" s="273"/>
      <c r="D518" s="29"/>
      <c r="E518" s="29"/>
      <c r="F518" s="29"/>
      <c r="G518" s="274"/>
      <c r="H518" s="274"/>
      <c r="I518" s="29"/>
      <c r="J518" s="29"/>
      <c r="K518" s="29"/>
      <c r="L518" s="29"/>
    </row>
    <row r="519" spans="1:12" x14ac:dyDescent="0.2">
      <c r="A519" s="271"/>
      <c r="B519" s="29"/>
      <c r="C519" s="273"/>
      <c r="D519" s="29"/>
      <c r="E519" s="29"/>
      <c r="F519" s="29"/>
      <c r="G519" s="274"/>
      <c r="H519" s="274"/>
      <c r="I519" s="29"/>
      <c r="J519" s="29"/>
      <c r="K519" s="29"/>
      <c r="L519" s="29"/>
    </row>
    <row r="520" spans="1:12" x14ac:dyDescent="0.2">
      <c r="A520" s="271"/>
      <c r="B520" s="29"/>
      <c r="C520" s="273"/>
      <c r="D520" s="29"/>
      <c r="E520" s="29"/>
      <c r="F520" s="29"/>
      <c r="G520" s="274"/>
      <c r="H520" s="274"/>
      <c r="I520" s="29"/>
      <c r="J520" s="29"/>
      <c r="K520" s="29"/>
      <c r="L520" s="29"/>
    </row>
    <row r="521" spans="1:12" x14ac:dyDescent="0.2">
      <c r="A521" s="271"/>
      <c r="B521" s="29"/>
      <c r="C521" s="273"/>
      <c r="D521" s="29"/>
      <c r="E521" s="29"/>
      <c r="F521" s="29"/>
      <c r="G521" s="274"/>
      <c r="H521" s="274"/>
      <c r="I521" s="29"/>
      <c r="J521" s="29"/>
      <c r="K521" s="29"/>
      <c r="L521" s="29"/>
    </row>
    <row r="522" spans="1:12" x14ac:dyDescent="0.2">
      <c r="A522" s="271"/>
      <c r="B522" s="29"/>
      <c r="C522" s="273"/>
      <c r="D522" s="29"/>
      <c r="E522" s="29"/>
      <c r="F522" s="29"/>
      <c r="G522" s="274"/>
      <c r="H522" s="274"/>
      <c r="I522" s="29"/>
      <c r="J522" s="29"/>
      <c r="K522" s="29"/>
      <c r="L522" s="29"/>
    </row>
    <row r="523" spans="1:12" x14ac:dyDescent="0.2">
      <c r="A523" s="271"/>
      <c r="B523" s="29"/>
      <c r="C523" s="273"/>
      <c r="D523" s="29"/>
      <c r="E523" s="29"/>
      <c r="F523" s="29"/>
      <c r="G523" s="274"/>
      <c r="H523" s="274"/>
      <c r="I523" s="29"/>
      <c r="J523" s="29"/>
      <c r="K523" s="29"/>
      <c r="L523" s="29"/>
    </row>
    <row r="524" spans="1:12" x14ac:dyDescent="0.2">
      <c r="A524" s="271"/>
      <c r="B524" s="29"/>
      <c r="C524" s="273"/>
      <c r="D524" s="29"/>
      <c r="E524" s="29"/>
      <c r="F524" s="29"/>
      <c r="G524" s="274"/>
      <c r="H524" s="274"/>
      <c r="I524" s="29"/>
      <c r="J524" s="29"/>
      <c r="K524" s="29"/>
      <c r="L524" s="29"/>
    </row>
    <row r="525" spans="1:12" x14ac:dyDescent="0.2">
      <c r="A525" s="271"/>
      <c r="B525" s="29"/>
      <c r="C525" s="273"/>
      <c r="D525" s="29"/>
      <c r="E525" s="29"/>
      <c r="F525" s="29"/>
      <c r="G525" s="274"/>
      <c r="H525" s="274"/>
      <c r="I525" s="29"/>
      <c r="J525" s="29"/>
      <c r="K525" s="29"/>
      <c r="L525" s="29"/>
    </row>
    <row r="526" spans="1:12" x14ac:dyDescent="0.2">
      <c r="A526" s="271"/>
      <c r="B526" s="29"/>
      <c r="C526" s="273"/>
      <c r="D526" s="29"/>
      <c r="E526" s="29"/>
      <c r="F526" s="29"/>
      <c r="G526" s="274"/>
      <c r="H526" s="274"/>
      <c r="I526" s="29"/>
      <c r="J526" s="29"/>
      <c r="K526" s="29"/>
      <c r="L526" s="29"/>
    </row>
    <row r="527" spans="1:12" x14ac:dyDescent="0.2">
      <c r="A527" s="271"/>
      <c r="B527" s="29"/>
      <c r="C527" s="273"/>
      <c r="D527" s="29"/>
      <c r="E527" s="29"/>
      <c r="F527" s="29"/>
      <c r="G527" s="274"/>
      <c r="H527" s="274"/>
      <c r="I527" s="29"/>
      <c r="J527" s="29"/>
      <c r="K527" s="29"/>
      <c r="L527" s="29"/>
    </row>
    <row r="528" spans="1:12" x14ac:dyDescent="0.2">
      <c r="A528" s="271"/>
      <c r="B528" s="29"/>
      <c r="C528" s="273"/>
      <c r="D528" s="29"/>
      <c r="E528" s="29"/>
      <c r="F528" s="29"/>
      <c r="G528" s="274"/>
      <c r="H528" s="274"/>
      <c r="I528" s="29"/>
      <c r="J528" s="29"/>
      <c r="K528" s="29"/>
      <c r="L528" s="29"/>
    </row>
    <row r="529" spans="1:12" x14ac:dyDescent="0.2">
      <c r="A529" s="271"/>
      <c r="B529" s="29"/>
      <c r="C529" s="273"/>
      <c r="D529" s="29"/>
      <c r="E529" s="29"/>
      <c r="F529" s="29"/>
      <c r="G529" s="274"/>
      <c r="H529" s="274"/>
      <c r="I529" s="29"/>
      <c r="J529" s="29"/>
      <c r="K529" s="29"/>
      <c r="L529" s="29"/>
    </row>
    <row r="530" spans="1:12" x14ac:dyDescent="0.2">
      <c r="A530" s="271"/>
      <c r="B530" s="29"/>
      <c r="C530" s="273"/>
      <c r="D530" s="29"/>
      <c r="E530" s="29"/>
      <c r="F530" s="29"/>
      <c r="G530" s="274"/>
      <c r="H530" s="274"/>
      <c r="I530" s="29"/>
      <c r="J530" s="29"/>
      <c r="K530" s="29"/>
      <c r="L530" s="29"/>
    </row>
    <row r="531" spans="1:12" x14ac:dyDescent="0.2">
      <c r="A531" s="271"/>
      <c r="B531" s="29"/>
      <c r="C531" s="273"/>
      <c r="D531" s="29"/>
      <c r="E531" s="29"/>
      <c r="F531" s="29"/>
      <c r="G531" s="274"/>
      <c r="H531" s="274"/>
      <c r="I531" s="29"/>
      <c r="J531" s="29"/>
      <c r="K531" s="29"/>
      <c r="L531" s="29"/>
    </row>
    <row r="532" spans="1:12" x14ac:dyDescent="0.2">
      <c r="A532" s="271"/>
      <c r="B532" s="29"/>
      <c r="C532" s="273"/>
      <c r="D532" s="29"/>
      <c r="E532" s="29"/>
      <c r="F532" s="29"/>
      <c r="G532" s="274"/>
      <c r="H532" s="274"/>
      <c r="I532" s="29"/>
      <c r="J532" s="29"/>
      <c r="K532" s="29"/>
      <c r="L532" s="29"/>
    </row>
    <row r="533" spans="1:12" x14ac:dyDescent="0.2">
      <c r="A533" s="271"/>
      <c r="B533" s="29"/>
      <c r="C533" s="273"/>
      <c r="D533" s="29"/>
      <c r="E533" s="29"/>
      <c r="F533" s="29"/>
      <c r="G533" s="274"/>
      <c r="H533" s="274"/>
      <c r="I533" s="29"/>
      <c r="J533" s="29"/>
      <c r="K533" s="29"/>
      <c r="L533" s="29"/>
    </row>
    <row r="534" spans="1:12" x14ac:dyDescent="0.2">
      <c r="A534" s="271"/>
      <c r="B534" s="29"/>
      <c r="C534" s="273"/>
      <c r="D534" s="29"/>
      <c r="E534" s="29"/>
      <c r="F534" s="29"/>
      <c r="G534" s="274"/>
      <c r="H534" s="274"/>
      <c r="I534" s="29"/>
      <c r="J534" s="29"/>
      <c r="K534" s="29"/>
      <c r="L534" s="29"/>
    </row>
    <row r="535" spans="1:12" x14ac:dyDescent="0.2">
      <c r="A535" s="271"/>
      <c r="B535" s="29"/>
      <c r="C535" s="273"/>
      <c r="D535" s="29"/>
      <c r="E535" s="29"/>
      <c r="F535" s="29"/>
      <c r="G535" s="274"/>
      <c r="H535" s="274"/>
      <c r="I535" s="29"/>
      <c r="J535" s="29"/>
      <c r="K535" s="29"/>
      <c r="L535" s="29"/>
    </row>
    <row r="536" spans="1:12" x14ac:dyDescent="0.2">
      <c r="A536" s="271"/>
      <c r="B536" s="29"/>
      <c r="C536" s="273"/>
      <c r="D536" s="29"/>
      <c r="E536" s="29"/>
      <c r="F536" s="29"/>
      <c r="G536" s="274"/>
      <c r="H536" s="274"/>
      <c r="I536" s="29"/>
      <c r="J536" s="29"/>
      <c r="K536" s="29"/>
      <c r="L536" s="29"/>
    </row>
    <row r="537" spans="1:12" x14ac:dyDescent="0.2">
      <c r="A537" s="271"/>
      <c r="B537" s="29"/>
      <c r="C537" s="273"/>
      <c r="D537" s="29"/>
      <c r="E537" s="29"/>
      <c r="F537" s="29"/>
      <c r="G537" s="274"/>
      <c r="H537" s="274"/>
      <c r="I537" s="29"/>
      <c r="J537" s="29"/>
      <c r="K537" s="29"/>
      <c r="L537" s="29"/>
    </row>
    <row r="538" spans="1:12" x14ac:dyDescent="0.2">
      <c r="A538" s="271"/>
      <c r="B538" s="29"/>
      <c r="C538" s="273"/>
      <c r="D538" s="29"/>
      <c r="E538" s="29"/>
      <c r="F538" s="29"/>
      <c r="G538" s="274"/>
      <c r="H538" s="274"/>
      <c r="I538" s="29"/>
      <c r="J538" s="29"/>
      <c r="K538" s="29"/>
      <c r="L538" s="29"/>
    </row>
    <row r="539" spans="1:12" x14ac:dyDescent="0.2">
      <c r="A539" s="271"/>
      <c r="B539" s="29"/>
      <c r="C539" s="273"/>
      <c r="D539" s="29"/>
      <c r="E539" s="29"/>
      <c r="F539" s="29"/>
      <c r="G539" s="274"/>
      <c r="H539" s="274"/>
      <c r="I539" s="29"/>
      <c r="J539" s="29"/>
      <c r="K539" s="29"/>
      <c r="L539" s="29"/>
    </row>
    <row r="540" spans="1:12" x14ac:dyDescent="0.2">
      <c r="A540" s="271"/>
      <c r="B540" s="29"/>
      <c r="C540" s="273"/>
      <c r="D540" s="29"/>
      <c r="E540" s="29"/>
      <c r="F540" s="29"/>
      <c r="G540" s="274"/>
      <c r="H540" s="274"/>
      <c r="I540" s="29"/>
      <c r="J540" s="29"/>
      <c r="K540" s="29"/>
      <c r="L540" s="29"/>
    </row>
    <row r="541" spans="1:12" x14ac:dyDescent="0.2">
      <c r="A541" s="271"/>
      <c r="B541" s="29"/>
      <c r="C541" s="273"/>
      <c r="D541" s="29"/>
      <c r="E541" s="29"/>
      <c r="F541" s="29"/>
      <c r="G541" s="274"/>
      <c r="H541" s="274"/>
      <c r="I541" s="29"/>
      <c r="J541" s="29"/>
      <c r="K541" s="29"/>
      <c r="L541" s="29"/>
    </row>
    <row r="542" spans="1:12" x14ac:dyDescent="0.2">
      <c r="A542" s="271"/>
      <c r="B542" s="29"/>
      <c r="C542" s="273"/>
      <c r="D542" s="29"/>
      <c r="E542" s="29"/>
      <c r="F542" s="29"/>
      <c r="G542" s="274"/>
      <c r="H542" s="274"/>
      <c r="I542" s="29"/>
      <c r="J542" s="29"/>
      <c r="K542" s="29"/>
      <c r="L542" s="29"/>
    </row>
    <row r="543" spans="1:12" x14ac:dyDescent="0.2">
      <c r="A543" s="271"/>
      <c r="B543" s="29"/>
      <c r="C543" s="273"/>
      <c r="D543" s="29"/>
      <c r="E543" s="29"/>
      <c r="F543" s="29"/>
      <c r="G543" s="274"/>
      <c r="H543" s="274"/>
      <c r="I543" s="29"/>
      <c r="J543" s="29"/>
      <c r="K543" s="29"/>
      <c r="L543" s="29"/>
    </row>
    <row r="544" spans="1:12" x14ac:dyDescent="0.2">
      <c r="A544" s="271"/>
      <c r="B544" s="29"/>
      <c r="C544" s="273"/>
      <c r="D544" s="29"/>
      <c r="E544" s="29"/>
      <c r="F544" s="29"/>
      <c r="G544" s="274"/>
      <c r="H544" s="274"/>
      <c r="I544" s="29"/>
      <c r="J544" s="29"/>
      <c r="K544" s="29"/>
      <c r="L544" s="29"/>
    </row>
    <row r="545" spans="1:12" x14ac:dyDescent="0.2">
      <c r="A545" s="271"/>
      <c r="B545" s="29"/>
      <c r="C545" s="273"/>
      <c r="D545" s="29"/>
      <c r="E545" s="29"/>
      <c r="F545" s="29"/>
      <c r="G545" s="274"/>
      <c r="H545" s="274"/>
      <c r="I545" s="29"/>
      <c r="J545" s="29"/>
      <c r="K545" s="29"/>
      <c r="L545" s="29"/>
    </row>
    <row r="546" spans="1:12" x14ac:dyDescent="0.2">
      <c r="A546" s="271"/>
      <c r="B546" s="29"/>
      <c r="C546" s="273"/>
      <c r="D546" s="29"/>
      <c r="E546" s="29"/>
      <c r="F546" s="29"/>
      <c r="G546" s="274"/>
      <c r="H546" s="274"/>
      <c r="I546" s="29"/>
      <c r="J546" s="29"/>
      <c r="K546" s="29"/>
      <c r="L546" s="29"/>
    </row>
    <row r="547" spans="1:12" x14ac:dyDescent="0.2">
      <c r="A547" s="271"/>
      <c r="B547" s="29"/>
      <c r="C547" s="273"/>
      <c r="D547" s="29"/>
      <c r="E547" s="29"/>
      <c r="F547" s="29"/>
      <c r="G547" s="274"/>
      <c r="H547" s="274"/>
      <c r="I547" s="29"/>
      <c r="J547" s="29"/>
      <c r="K547" s="29"/>
      <c r="L547" s="29"/>
    </row>
    <row r="548" spans="1:12" x14ac:dyDescent="0.2">
      <c r="A548" s="271"/>
      <c r="B548" s="29"/>
      <c r="C548" s="273"/>
      <c r="D548" s="29"/>
      <c r="E548" s="29"/>
      <c r="F548" s="29"/>
      <c r="G548" s="274"/>
      <c r="H548" s="274"/>
      <c r="I548" s="29"/>
      <c r="J548" s="29"/>
      <c r="K548" s="29"/>
      <c r="L548" s="29"/>
    </row>
    <row r="549" spans="1:12" x14ac:dyDescent="0.2">
      <c r="A549" s="271"/>
      <c r="B549" s="29"/>
      <c r="C549" s="273"/>
      <c r="D549" s="29"/>
      <c r="E549" s="29"/>
      <c r="F549" s="29"/>
      <c r="G549" s="274"/>
      <c r="H549" s="274"/>
      <c r="I549" s="29"/>
      <c r="J549" s="29"/>
      <c r="K549" s="29"/>
      <c r="L549" s="29"/>
    </row>
    <row r="550" spans="1:12" x14ac:dyDescent="0.2">
      <c r="A550" s="271"/>
      <c r="B550" s="29"/>
      <c r="C550" s="273"/>
      <c r="D550" s="29"/>
      <c r="E550" s="29"/>
      <c r="F550" s="29"/>
      <c r="G550" s="274"/>
      <c r="H550" s="274"/>
      <c r="I550" s="29"/>
      <c r="J550" s="29"/>
      <c r="K550" s="29"/>
      <c r="L550" s="29"/>
    </row>
    <row r="551" spans="1:12" x14ac:dyDescent="0.2">
      <c r="A551" s="271"/>
      <c r="B551" s="29"/>
      <c r="C551" s="273"/>
      <c r="D551" s="29"/>
      <c r="E551" s="29"/>
      <c r="F551" s="29"/>
      <c r="G551" s="274"/>
      <c r="H551" s="274"/>
      <c r="I551" s="29"/>
      <c r="J551" s="29"/>
      <c r="K551" s="29"/>
      <c r="L551" s="29"/>
    </row>
    <row r="552" spans="1:12" x14ac:dyDescent="0.2">
      <c r="A552" s="271"/>
      <c r="B552" s="29"/>
      <c r="C552" s="273"/>
      <c r="D552" s="29"/>
      <c r="E552" s="29"/>
      <c r="F552" s="29"/>
      <c r="G552" s="274"/>
      <c r="H552" s="274"/>
      <c r="I552" s="29"/>
      <c r="J552" s="29"/>
      <c r="K552" s="29"/>
      <c r="L552" s="29"/>
    </row>
    <row r="553" spans="1:12" x14ac:dyDescent="0.2">
      <c r="A553" s="271"/>
      <c r="B553" s="29"/>
      <c r="C553" s="273"/>
      <c r="D553" s="29"/>
      <c r="E553" s="29"/>
      <c r="F553" s="29"/>
      <c r="G553" s="274"/>
      <c r="H553" s="274"/>
      <c r="I553" s="29"/>
      <c r="J553" s="29"/>
      <c r="K553" s="29"/>
      <c r="L553" s="29"/>
    </row>
    <row r="554" spans="1:12" x14ac:dyDescent="0.2">
      <c r="A554" s="271"/>
      <c r="B554" s="29"/>
      <c r="C554" s="273"/>
      <c r="D554" s="29"/>
      <c r="E554" s="29"/>
      <c r="F554" s="29"/>
      <c r="G554" s="274"/>
      <c r="H554" s="274"/>
      <c r="I554" s="29"/>
      <c r="J554" s="29"/>
      <c r="K554" s="29"/>
      <c r="L554" s="29"/>
    </row>
    <row r="555" spans="1:12" x14ac:dyDescent="0.2">
      <c r="A555" s="271"/>
      <c r="B555" s="29"/>
      <c r="C555" s="273"/>
      <c r="D555" s="29"/>
      <c r="E555" s="29"/>
      <c r="F555" s="29"/>
      <c r="G555" s="274"/>
      <c r="H555" s="274"/>
      <c r="I555" s="29"/>
      <c r="J555" s="29"/>
      <c r="K555" s="29"/>
      <c r="L555" s="29"/>
    </row>
    <row r="556" spans="1:12" x14ac:dyDescent="0.2">
      <c r="A556" s="271"/>
      <c r="B556" s="29"/>
      <c r="C556" s="273"/>
      <c r="D556" s="29"/>
      <c r="E556" s="29"/>
      <c r="F556" s="29"/>
      <c r="G556" s="274"/>
      <c r="H556" s="274"/>
      <c r="I556" s="29"/>
      <c r="J556" s="29"/>
      <c r="K556" s="29"/>
      <c r="L556" s="29"/>
    </row>
    <row r="557" spans="1:12" x14ac:dyDescent="0.2">
      <c r="A557" s="271"/>
      <c r="B557" s="29"/>
      <c r="C557" s="273"/>
      <c r="D557" s="29"/>
      <c r="E557" s="29"/>
      <c r="F557" s="29"/>
      <c r="G557" s="274"/>
      <c r="H557" s="274"/>
      <c r="I557" s="29"/>
      <c r="J557" s="29"/>
      <c r="K557" s="29"/>
      <c r="L557" s="29"/>
    </row>
    <row r="558" spans="1:12" x14ac:dyDescent="0.2">
      <c r="A558" s="271"/>
      <c r="B558" s="29"/>
      <c r="C558" s="273"/>
      <c r="D558" s="29"/>
      <c r="E558" s="29"/>
      <c r="F558" s="29"/>
      <c r="G558" s="274"/>
      <c r="H558" s="274"/>
      <c r="I558" s="29"/>
      <c r="J558" s="29"/>
      <c r="K558" s="29"/>
      <c r="L558" s="29"/>
    </row>
    <row r="559" spans="1:12" x14ac:dyDescent="0.2">
      <c r="A559" s="271"/>
      <c r="B559" s="29"/>
      <c r="C559" s="273"/>
      <c r="D559" s="29"/>
      <c r="E559" s="29"/>
      <c r="F559" s="29"/>
      <c r="G559" s="274"/>
      <c r="H559" s="274"/>
      <c r="I559" s="29"/>
      <c r="J559" s="29"/>
      <c r="K559" s="29"/>
      <c r="L559" s="29"/>
    </row>
    <row r="560" spans="1:12" x14ac:dyDescent="0.2">
      <c r="A560" s="271"/>
      <c r="B560" s="29"/>
      <c r="C560" s="273"/>
      <c r="D560" s="29"/>
      <c r="E560" s="29"/>
      <c r="F560" s="29"/>
      <c r="G560" s="274"/>
      <c r="H560" s="274"/>
      <c r="I560" s="29"/>
      <c r="J560" s="29"/>
      <c r="K560" s="29"/>
      <c r="L560" s="29"/>
    </row>
    <row r="561" spans="1:12" x14ac:dyDescent="0.2">
      <c r="A561" s="271"/>
      <c r="B561" s="29"/>
      <c r="C561" s="273"/>
      <c r="D561" s="29"/>
      <c r="E561" s="29"/>
      <c r="F561" s="29"/>
      <c r="G561" s="274"/>
      <c r="H561" s="274"/>
      <c r="I561" s="29"/>
      <c r="J561" s="29"/>
      <c r="K561" s="29"/>
      <c r="L561" s="29"/>
    </row>
    <row r="562" spans="1:12" x14ac:dyDescent="0.2">
      <c r="A562" s="271"/>
      <c r="B562" s="29"/>
      <c r="C562" s="273"/>
      <c r="D562" s="29"/>
      <c r="E562" s="29"/>
      <c r="F562" s="29"/>
      <c r="G562" s="274"/>
      <c r="H562" s="274"/>
      <c r="I562" s="29"/>
      <c r="J562" s="29"/>
      <c r="K562" s="29"/>
      <c r="L562" s="29"/>
    </row>
    <row r="563" spans="1:12" x14ac:dyDescent="0.2">
      <c r="A563" s="271"/>
      <c r="B563" s="29"/>
      <c r="C563" s="273"/>
      <c r="D563" s="29"/>
      <c r="E563" s="29"/>
      <c r="F563" s="29"/>
      <c r="G563" s="274"/>
      <c r="H563" s="274"/>
      <c r="I563" s="29"/>
      <c r="J563" s="29"/>
      <c r="K563" s="29"/>
      <c r="L563" s="29"/>
    </row>
    <row r="564" spans="1:12" x14ac:dyDescent="0.2">
      <c r="A564" s="271"/>
      <c r="B564" s="29"/>
      <c r="C564" s="273"/>
      <c r="D564" s="29"/>
      <c r="E564" s="29"/>
      <c r="F564" s="29"/>
      <c r="G564" s="274"/>
      <c r="H564" s="274"/>
      <c r="I564" s="29"/>
      <c r="J564" s="29"/>
      <c r="K564" s="29"/>
      <c r="L564" s="29"/>
    </row>
    <row r="565" spans="1:12" x14ac:dyDescent="0.2">
      <c r="A565" s="271"/>
      <c r="B565" s="29"/>
      <c r="C565" s="273"/>
      <c r="D565" s="29"/>
      <c r="E565" s="29"/>
      <c r="F565" s="29"/>
      <c r="G565" s="274"/>
      <c r="H565" s="274"/>
      <c r="I565" s="29"/>
      <c r="J565" s="29"/>
      <c r="K565" s="29"/>
      <c r="L565" s="29"/>
    </row>
    <row r="566" spans="1:12" x14ac:dyDescent="0.2">
      <c r="A566" s="271"/>
      <c r="B566" s="29"/>
      <c r="C566" s="273"/>
      <c r="D566" s="29"/>
      <c r="E566" s="29"/>
      <c r="F566" s="29"/>
      <c r="G566" s="274"/>
      <c r="H566" s="274"/>
      <c r="I566" s="29"/>
      <c r="J566" s="29"/>
      <c r="K566" s="29"/>
      <c r="L566" s="29"/>
    </row>
    <row r="567" spans="1:12" x14ac:dyDescent="0.2">
      <c r="A567" s="271"/>
      <c r="B567" s="29"/>
      <c r="C567" s="273"/>
      <c r="D567" s="29"/>
      <c r="E567" s="29"/>
      <c r="F567" s="29"/>
      <c r="G567" s="274"/>
      <c r="H567" s="274"/>
      <c r="I567" s="29"/>
      <c r="J567" s="29"/>
      <c r="K567" s="29"/>
      <c r="L567" s="29"/>
    </row>
    <row r="568" spans="1:12" x14ac:dyDescent="0.2">
      <c r="A568" s="271"/>
      <c r="B568" s="29"/>
      <c r="C568" s="273"/>
      <c r="D568" s="29"/>
      <c r="E568" s="29"/>
      <c r="F568" s="29"/>
      <c r="G568" s="274"/>
      <c r="H568" s="274"/>
      <c r="I568" s="29"/>
      <c r="J568" s="29"/>
      <c r="K568" s="29"/>
      <c r="L568" s="29"/>
    </row>
    <row r="569" spans="1:12" x14ac:dyDescent="0.2">
      <c r="A569" s="271"/>
      <c r="B569" s="29"/>
      <c r="C569" s="273"/>
      <c r="D569" s="29"/>
      <c r="E569" s="29"/>
      <c r="F569" s="29"/>
      <c r="G569" s="274"/>
      <c r="H569" s="274"/>
      <c r="I569" s="29"/>
      <c r="J569" s="29"/>
      <c r="K569" s="29"/>
      <c r="L569" s="29"/>
    </row>
    <row r="570" spans="1:12" x14ac:dyDescent="0.2">
      <c r="A570" s="271"/>
      <c r="B570" s="29"/>
      <c r="C570" s="273"/>
      <c r="D570" s="29"/>
      <c r="E570" s="29"/>
      <c r="F570" s="29"/>
      <c r="G570" s="274"/>
      <c r="H570" s="274"/>
      <c r="I570" s="29"/>
      <c r="J570" s="29"/>
      <c r="K570" s="29"/>
      <c r="L570" s="29"/>
    </row>
    <row r="571" spans="1:12" x14ac:dyDescent="0.2">
      <c r="A571" s="271"/>
      <c r="B571" s="29"/>
      <c r="C571" s="273"/>
      <c r="D571" s="29"/>
      <c r="E571" s="29"/>
      <c r="F571" s="29"/>
      <c r="G571" s="274"/>
      <c r="H571" s="274"/>
      <c r="I571" s="29"/>
      <c r="J571" s="29"/>
      <c r="K571" s="29"/>
      <c r="L571" s="29"/>
    </row>
    <row r="572" spans="1:12" x14ac:dyDescent="0.2">
      <c r="A572" s="271"/>
      <c r="B572" s="29"/>
      <c r="C572" s="273"/>
      <c r="D572" s="29"/>
      <c r="E572" s="29"/>
      <c r="F572" s="29"/>
      <c r="G572" s="274"/>
      <c r="H572" s="274"/>
      <c r="I572" s="29"/>
      <c r="J572" s="29"/>
      <c r="K572" s="29"/>
      <c r="L572" s="29"/>
    </row>
    <row r="573" spans="1:12" x14ac:dyDescent="0.2">
      <c r="A573" s="271"/>
      <c r="B573" s="29"/>
      <c r="C573" s="273"/>
      <c r="D573" s="29"/>
      <c r="E573" s="29"/>
      <c r="F573" s="29"/>
      <c r="G573" s="274"/>
      <c r="H573" s="274"/>
      <c r="I573" s="29"/>
      <c r="J573" s="29"/>
      <c r="K573" s="29"/>
      <c r="L573" s="29"/>
    </row>
    <row r="574" spans="1:12" x14ac:dyDescent="0.2">
      <c r="A574" s="271"/>
      <c r="B574" s="29"/>
      <c r="C574" s="273"/>
      <c r="D574" s="29"/>
      <c r="E574" s="29"/>
      <c r="F574" s="29"/>
      <c r="G574" s="274"/>
      <c r="H574" s="274"/>
      <c r="I574" s="29"/>
      <c r="J574" s="29"/>
      <c r="K574" s="29"/>
      <c r="L574" s="29"/>
    </row>
    <row r="575" spans="1:12" x14ac:dyDescent="0.2">
      <c r="A575" s="271"/>
      <c r="B575" s="29"/>
      <c r="C575" s="273"/>
      <c r="D575" s="29"/>
      <c r="E575" s="29"/>
      <c r="F575" s="29"/>
      <c r="G575" s="274"/>
      <c r="H575" s="274"/>
      <c r="I575" s="29"/>
      <c r="J575" s="29"/>
      <c r="K575" s="29"/>
      <c r="L575" s="29"/>
    </row>
    <row r="576" spans="1:12" x14ac:dyDescent="0.2">
      <c r="A576" s="271"/>
      <c r="B576" s="29"/>
      <c r="C576" s="273"/>
      <c r="D576" s="29"/>
      <c r="E576" s="29"/>
      <c r="F576" s="29"/>
      <c r="G576" s="274"/>
      <c r="H576" s="274"/>
      <c r="I576" s="29"/>
      <c r="J576" s="29"/>
      <c r="K576" s="29"/>
      <c r="L576" s="29"/>
    </row>
    <row r="577" spans="1:12" x14ac:dyDescent="0.2">
      <c r="A577" s="271"/>
      <c r="B577" s="29"/>
      <c r="C577" s="273"/>
      <c r="D577" s="29"/>
      <c r="E577" s="29"/>
      <c r="F577" s="29"/>
      <c r="G577" s="274"/>
      <c r="H577" s="274"/>
      <c r="I577" s="29"/>
      <c r="J577" s="29"/>
      <c r="K577" s="29"/>
      <c r="L577" s="29"/>
    </row>
    <row r="578" spans="1:12" x14ac:dyDescent="0.2">
      <c r="A578" s="271"/>
      <c r="B578" s="29"/>
      <c r="C578" s="273"/>
      <c r="D578" s="29"/>
      <c r="E578" s="29"/>
      <c r="F578" s="29"/>
      <c r="G578" s="274"/>
      <c r="H578" s="274"/>
      <c r="I578" s="29"/>
      <c r="J578" s="29"/>
      <c r="K578" s="29"/>
      <c r="L578" s="29"/>
    </row>
    <row r="579" spans="1:12" x14ac:dyDescent="0.2">
      <c r="A579" s="271"/>
      <c r="B579" s="29"/>
      <c r="C579" s="273"/>
      <c r="D579" s="29"/>
      <c r="E579" s="29"/>
      <c r="F579" s="29"/>
      <c r="G579" s="274"/>
      <c r="H579" s="274"/>
      <c r="I579" s="29"/>
      <c r="J579" s="29"/>
      <c r="K579" s="29"/>
      <c r="L579" s="29"/>
    </row>
    <row r="580" spans="1:12" x14ac:dyDescent="0.2">
      <c r="A580" s="271"/>
      <c r="B580" s="29"/>
      <c r="C580" s="273"/>
      <c r="D580" s="29"/>
      <c r="E580" s="29"/>
      <c r="F580" s="29"/>
      <c r="G580" s="274"/>
      <c r="H580" s="274"/>
      <c r="I580" s="29"/>
      <c r="J580" s="29"/>
      <c r="K580" s="29"/>
      <c r="L580" s="29"/>
    </row>
    <row r="581" spans="1:12" x14ac:dyDescent="0.2">
      <c r="A581" s="271"/>
      <c r="B581" s="29"/>
      <c r="C581" s="273"/>
      <c r="D581" s="29"/>
      <c r="E581" s="29"/>
      <c r="F581" s="29"/>
      <c r="G581" s="274"/>
      <c r="H581" s="274"/>
      <c r="I581" s="29"/>
      <c r="J581" s="29"/>
      <c r="K581" s="29"/>
      <c r="L581" s="29"/>
    </row>
    <row r="582" spans="1:12" x14ac:dyDescent="0.2">
      <c r="A582" s="271"/>
      <c r="B582" s="29"/>
      <c r="C582" s="273"/>
      <c r="D582" s="29"/>
      <c r="E582" s="29"/>
      <c r="F582" s="29"/>
      <c r="G582" s="274"/>
      <c r="H582" s="274"/>
      <c r="I582" s="29"/>
      <c r="J582" s="29"/>
      <c r="K582" s="29"/>
      <c r="L582" s="29"/>
    </row>
    <row r="583" spans="1:12" x14ac:dyDescent="0.2">
      <c r="A583" s="271"/>
      <c r="B583" s="29"/>
      <c r="C583" s="273"/>
      <c r="D583" s="29"/>
      <c r="E583" s="29"/>
      <c r="F583" s="29"/>
      <c r="G583" s="274"/>
      <c r="H583" s="274"/>
      <c r="I583" s="29"/>
      <c r="J583" s="29"/>
      <c r="K583" s="29"/>
      <c r="L583" s="29"/>
    </row>
    <row r="584" spans="1:12" x14ac:dyDescent="0.2">
      <c r="A584" s="271"/>
      <c r="B584" s="29"/>
      <c r="C584" s="273"/>
      <c r="D584" s="29"/>
      <c r="E584" s="29"/>
      <c r="F584" s="29"/>
      <c r="G584" s="274"/>
      <c r="H584" s="274"/>
      <c r="I584" s="29"/>
      <c r="J584" s="29"/>
      <c r="K584" s="29"/>
      <c r="L584" s="29"/>
    </row>
    <row r="585" spans="1:12" x14ac:dyDescent="0.2">
      <c r="A585" s="271"/>
      <c r="B585" s="29"/>
      <c r="C585" s="273"/>
      <c r="D585" s="29"/>
      <c r="E585" s="29"/>
      <c r="F585" s="29"/>
      <c r="G585" s="274"/>
      <c r="H585" s="274"/>
      <c r="I585" s="29"/>
      <c r="J585" s="29"/>
      <c r="K585" s="29"/>
      <c r="L585" s="29"/>
    </row>
    <row r="586" spans="1:12" x14ac:dyDescent="0.2">
      <c r="A586" s="271"/>
      <c r="B586" s="29"/>
      <c r="C586" s="273"/>
      <c r="D586" s="29"/>
      <c r="E586" s="29"/>
      <c r="F586" s="29"/>
      <c r="G586" s="274"/>
      <c r="H586" s="274"/>
      <c r="I586" s="29"/>
      <c r="J586" s="29"/>
      <c r="K586" s="29"/>
      <c r="L586" s="29"/>
    </row>
    <row r="587" spans="1:12" x14ac:dyDescent="0.2">
      <c r="A587" s="271"/>
      <c r="B587" s="29"/>
      <c r="C587" s="273"/>
      <c r="D587" s="29"/>
      <c r="E587" s="29"/>
      <c r="F587" s="29"/>
      <c r="G587" s="274"/>
      <c r="H587" s="274"/>
      <c r="I587" s="29"/>
      <c r="J587" s="29"/>
      <c r="K587" s="29"/>
      <c r="L587" s="29"/>
    </row>
    <row r="588" spans="1:12" x14ac:dyDescent="0.2">
      <c r="A588" s="271"/>
      <c r="B588" s="29"/>
      <c r="C588" s="273"/>
      <c r="D588" s="29"/>
      <c r="E588" s="29"/>
      <c r="F588" s="29"/>
      <c r="G588" s="274"/>
      <c r="H588" s="274"/>
      <c r="I588" s="29"/>
      <c r="J588" s="29"/>
      <c r="K588" s="29"/>
      <c r="L588" s="29"/>
    </row>
    <row r="589" spans="1:12" x14ac:dyDescent="0.2">
      <c r="A589" s="271"/>
      <c r="B589" s="29"/>
      <c r="C589" s="273"/>
      <c r="D589" s="29"/>
      <c r="E589" s="29"/>
      <c r="F589" s="29"/>
      <c r="G589" s="274"/>
      <c r="H589" s="274"/>
      <c r="I589" s="29"/>
      <c r="J589" s="29"/>
      <c r="K589" s="29"/>
      <c r="L589" s="29"/>
    </row>
    <row r="590" spans="1:12" x14ac:dyDescent="0.2">
      <c r="A590" s="271"/>
      <c r="B590" s="29"/>
      <c r="C590" s="273"/>
      <c r="D590" s="29"/>
      <c r="E590" s="29"/>
      <c r="F590" s="29"/>
      <c r="G590" s="274"/>
      <c r="H590" s="274"/>
      <c r="I590" s="29"/>
      <c r="J590" s="29"/>
      <c r="K590" s="29"/>
      <c r="L590" s="29"/>
    </row>
    <row r="591" spans="1:12" x14ac:dyDescent="0.2">
      <c r="A591" s="271"/>
      <c r="B591" s="29"/>
      <c r="C591" s="273"/>
      <c r="D591" s="29"/>
      <c r="E591" s="29"/>
      <c r="F591" s="29"/>
      <c r="G591" s="274"/>
      <c r="H591" s="274"/>
      <c r="I591" s="29"/>
      <c r="J591" s="29"/>
      <c r="K591" s="29"/>
      <c r="L591" s="29"/>
    </row>
    <row r="592" spans="1:12" x14ac:dyDescent="0.2">
      <c r="A592" s="271"/>
      <c r="B592" s="29"/>
      <c r="C592" s="273"/>
      <c r="D592" s="29"/>
      <c r="E592" s="29"/>
      <c r="F592" s="29"/>
      <c r="G592" s="274"/>
      <c r="H592" s="274"/>
      <c r="I592" s="29"/>
      <c r="J592" s="29"/>
      <c r="K592" s="29"/>
      <c r="L592" s="29"/>
    </row>
    <row r="593" spans="1:12" x14ac:dyDescent="0.2">
      <c r="A593" s="271"/>
      <c r="B593" s="29"/>
      <c r="C593" s="273"/>
      <c r="D593" s="29"/>
      <c r="E593" s="29"/>
      <c r="F593" s="29"/>
      <c r="G593" s="274"/>
      <c r="H593" s="274"/>
      <c r="I593" s="29"/>
      <c r="J593" s="29"/>
      <c r="K593" s="29"/>
      <c r="L593" s="29"/>
    </row>
    <row r="594" spans="1:12" x14ac:dyDescent="0.2">
      <c r="A594" s="271"/>
      <c r="B594" s="29"/>
      <c r="C594" s="273"/>
      <c r="D594" s="29"/>
      <c r="E594" s="29"/>
      <c r="F594" s="29"/>
      <c r="G594" s="274"/>
      <c r="H594" s="274"/>
      <c r="I594" s="29"/>
      <c r="J594" s="29"/>
      <c r="K594" s="29"/>
      <c r="L594" s="29"/>
    </row>
    <row r="595" spans="1:12" x14ac:dyDescent="0.2">
      <c r="A595" s="271"/>
      <c r="B595" s="29"/>
      <c r="C595" s="273"/>
      <c r="D595" s="29"/>
      <c r="E595" s="29"/>
      <c r="F595" s="29"/>
      <c r="G595" s="274"/>
      <c r="H595" s="274"/>
      <c r="I595" s="29"/>
      <c r="J595" s="29"/>
      <c r="K595" s="29"/>
      <c r="L595" s="29"/>
    </row>
    <row r="596" spans="1:12" x14ac:dyDescent="0.2">
      <c r="A596" s="271"/>
      <c r="B596" s="29"/>
      <c r="C596" s="273"/>
      <c r="D596" s="29"/>
      <c r="E596" s="29"/>
      <c r="F596" s="29"/>
      <c r="G596" s="274"/>
      <c r="H596" s="274"/>
      <c r="I596" s="29"/>
      <c r="J596" s="29"/>
      <c r="K596" s="29"/>
      <c r="L596" s="29"/>
    </row>
    <row r="597" spans="1:12" x14ac:dyDescent="0.2">
      <c r="A597" s="271"/>
      <c r="B597" s="29"/>
      <c r="C597" s="273"/>
      <c r="D597" s="29"/>
      <c r="E597" s="29"/>
      <c r="F597" s="29"/>
      <c r="G597" s="274"/>
      <c r="H597" s="274"/>
      <c r="I597" s="29"/>
      <c r="J597" s="29"/>
      <c r="K597" s="29"/>
      <c r="L597" s="29"/>
    </row>
    <row r="598" spans="1:12" x14ac:dyDescent="0.2">
      <c r="A598" s="271"/>
      <c r="B598" s="29"/>
      <c r="C598" s="273"/>
      <c r="D598" s="29"/>
      <c r="E598" s="29"/>
      <c r="F598" s="29"/>
      <c r="G598" s="274"/>
      <c r="H598" s="274"/>
      <c r="I598" s="29"/>
      <c r="J598" s="29"/>
      <c r="K598" s="29"/>
      <c r="L598" s="29"/>
    </row>
    <row r="599" spans="1:12" x14ac:dyDescent="0.2">
      <c r="A599" s="271"/>
      <c r="B599" s="29"/>
      <c r="C599" s="273"/>
      <c r="D599" s="29"/>
      <c r="E599" s="29"/>
      <c r="F599" s="29"/>
      <c r="G599" s="274"/>
      <c r="H599" s="274"/>
      <c r="I599" s="29"/>
      <c r="J599" s="29"/>
      <c r="K599" s="29"/>
      <c r="L599" s="29"/>
    </row>
    <row r="600" spans="1:12" x14ac:dyDescent="0.2">
      <c r="A600" s="271"/>
      <c r="B600" s="29"/>
      <c r="C600" s="273"/>
      <c r="D600" s="29"/>
      <c r="E600" s="29"/>
      <c r="F600" s="29"/>
      <c r="G600" s="274"/>
      <c r="H600" s="274"/>
      <c r="I600" s="29"/>
      <c r="J600" s="29"/>
      <c r="K600" s="29"/>
      <c r="L600" s="29"/>
    </row>
    <row r="601" spans="1:12" x14ac:dyDescent="0.2">
      <c r="A601" s="271"/>
      <c r="B601" s="29"/>
      <c r="C601" s="273"/>
      <c r="D601" s="29"/>
      <c r="E601" s="29"/>
      <c r="F601" s="29"/>
      <c r="G601" s="274"/>
      <c r="H601" s="274"/>
      <c r="I601" s="29"/>
      <c r="J601" s="29"/>
      <c r="K601" s="29"/>
      <c r="L601" s="29"/>
    </row>
    <row r="602" spans="1:12" x14ac:dyDescent="0.2">
      <c r="A602" s="271"/>
      <c r="B602" s="29"/>
      <c r="C602" s="273"/>
      <c r="D602" s="29"/>
      <c r="E602" s="29"/>
      <c r="F602" s="29"/>
      <c r="G602" s="274"/>
      <c r="H602" s="274"/>
      <c r="I602" s="29"/>
      <c r="J602" s="29"/>
      <c r="K602" s="29"/>
      <c r="L602" s="29"/>
    </row>
    <row r="603" spans="1:12" x14ac:dyDescent="0.2">
      <c r="A603" s="271"/>
      <c r="B603" s="29"/>
      <c r="C603" s="273"/>
      <c r="D603" s="29"/>
      <c r="E603" s="29"/>
      <c r="F603" s="29"/>
      <c r="G603" s="274"/>
      <c r="H603" s="274"/>
      <c r="I603" s="29"/>
      <c r="J603" s="29"/>
      <c r="K603" s="29"/>
      <c r="L603" s="29"/>
    </row>
    <row r="604" spans="1:12" x14ac:dyDescent="0.2">
      <c r="A604" s="271"/>
      <c r="B604" s="29"/>
      <c r="C604" s="273"/>
      <c r="D604" s="29"/>
      <c r="E604" s="29"/>
      <c r="F604" s="29"/>
      <c r="G604" s="274"/>
      <c r="H604" s="274"/>
      <c r="I604" s="29"/>
      <c r="J604" s="29"/>
      <c r="K604" s="29"/>
      <c r="L604" s="29"/>
    </row>
    <row r="605" spans="1:12" x14ac:dyDescent="0.2">
      <c r="A605" s="271"/>
      <c r="B605" s="29"/>
      <c r="C605" s="273"/>
      <c r="D605" s="29"/>
      <c r="E605" s="29"/>
      <c r="F605" s="29"/>
      <c r="G605" s="274"/>
      <c r="H605" s="274"/>
      <c r="I605" s="29"/>
      <c r="J605" s="29"/>
      <c r="K605" s="29"/>
      <c r="L605" s="29"/>
    </row>
    <row r="606" spans="1:12" x14ac:dyDescent="0.2">
      <c r="A606" s="271"/>
      <c r="B606" s="29"/>
      <c r="C606" s="273"/>
      <c r="D606" s="29"/>
      <c r="E606" s="29"/>
      <c r="F606" s="29"/>
      <c r="G606" s="274"/>
      <c r="H606" s="274"/>
      <c r="I606" s="29"/>
      <c r="J606" s="29"/>
      <c r="K606" s="29"/>
      <c r="L606" s="29"/>
    </row>
    <row r="607" spans="1:12" x14ac:dyDescent="0.2">
      <c r="A607" s="271"/>
      <c r="B607" s="29"/>
      <c r="C607" s="273"/>
      <c r="D607" s="29"/>
      <c r="E607" s="29"/>
      <c r="F607" s="29"/>
      <c r="G607" s="274"/>
      <c r="H607" s="274"/>
      <c r="I607" s="29"/>
      <c r="J607" s="29"/>
      <c r="K607" s="29"/>
      <c r="L607" s="29"/>
    </row>
    <row r="608" spans="1:12" x14ac:dyDescent="0.2">
      <c r="A608" s="271"/>
      <c r="B608" s="29"/>
      <c r="C608" s="273"/>
      <c r="D608" s="29"/>
      <c r="E608" s="29"/>
      <c r="F608" s="29"/>
      <c r="G608" s="274"/>
      <c r="H608" s="274"/>
      <c r="I608" s="29"/>
      <c r="J608" s="29"/>
      <c r="K608" s="29"/>
      <c r="L608" s="29"/>
    </row>
    <row r="609" spans="1:12" x14ac:dyDescent="0.2">
      <c r="A609" s="271"/>
      <c r="B609" s="29"/>
      <c r="C609" s="273"/>
      <c r="D609" s="29"/>
      <c r="E609" s="29"/>
      <c r="F609" s="29"/>
      <c r="G609" s="274"/>
      <c r="H609" s="274"/>
      <c r="I609" s="29"/>
      <c r="J609" s="29"/>
      <c r="K609" s="29"/>
      <c r="L609" s="29"/>
    </row>
    <row r="610" spans="1:12" x14ac:dyDescent="0.2">
      <c r="A610" s="271"/>
      <c r="B610" s="29"/>
      <c r="C610" s="273"/>
      <c r="D610" s="29"/>
      <c r="E610" s="29"/>
      <c r="F610" s="29"/>
      <c r="G610" s="274"/>
      <c r="H610" s="274"/>
      <c r="I610" s="29"/>
      <c r="J610" s="29"/>
      <c r="K610" s="29"/>
      <c r="L610" s="29"/>
    </row>
    <row r="611" spans="1:12" x14ac:dyDescent="0.2">
      <c r="A611" s="271"/>
      <c r="B611" s="29"/>
      <c r="C611" s="273"/>
      <c r="D611" s="29"/>
      <c r="E611" s="29"/>
      <c r="F611" s="29"/>
      <c r="G611" s="274"/>
      <c r="H611" s="274"/>
      <c r="I611" s="29"/>
      <c r="J611" s="29"/>
      <c r="K611" s="29"/>
      <c r="L611" s="29"/>
    </row>
    <row r="612" spans="1:12" x14ac:dyDescent="0.2">
      <c r="A612" s="271"/>
      <c r="B612" s="29"/>
      <c r="C612" s="273"/>
      <c r="D612" s="29"/>
      <c r="E612" s="29"/>
      <c r="F612" s="29"/>
      <c r="G612" s="274"/>
      <c r="H612" s="274"/>
      <c r="I612" s="29"/>
      <c r="J612" s="29"/>
      <c r="K612" s="29"/>
      <c r="L612" s="29"/>
    </row>
    <row r="613" spans="1:12" x14ac:dyDescent="0.2">
      <c r="A613" s="271"/>
      <c r="B613" s="29"/>
      <c r="C613" s="273"/>
      <c r="D613" s="29"/>
      <c r="E613" s="29"/>
      <c r="F613" s="29"/>
      <c r="G613" s="274"/>
      <c r="H613" s="274"/>
      <c r="I613" s="29"/>
      <c r="J613" s="29"/>
      <c r="K613" s="29"/>
      <c r="L613" s="29"/>
    </row>
    <row r="614" spans="1:12" x14ac:dyDescent="0.2">
      <c r="A614" s="271"/>
      <c r="B614" s="29"/>
      <c r="C614" s="273"/>
      <c r="D614" s="29"/>
      <c r="E614" s="29"/>
      <c r="F614" s="29"/>
      <c r="G614" s="274"/>
      <c r="H614" s="274"/>
      <c r="I614" s="29"/>
      <c r="J614" s="29"/>
      <c r="K614" s="29"/>
      <c r="L614" s="29"/>
    </row>
    <row r="615" spans="1:12" x14ac:dyDescent="0.2">
      <c r="A615" s="271"/>
      <c r="B615" s="29"/>
      <c r="C615" s="273"/>
      <c r="D615" s="29"/>
      <c r="E615" s="29"/>
      <c r="F615" s="29"/>
      <c r="G615" s="274"/>
      <c r="H615" s="274"/>
      <c r="I615" s="29"/>
      <c r="J615" s="29"/>
      <c r="K615" s="29"/>
      <c r="L615" s="29"/>
    </row>
    <row r="616" spans="1:12" x14ac:dyDescent="0.2">
      <c r="A616" s="271"/>
      <c r="B616" s="29"/>
      <c r="C616" s="273"/>
      <c r="D616" s="29"/>
      <c r="E616" s="29"/>
      <c r="F616" s="29"/>
      <c r="G616" s="274"/>
      <c r="H616" s="274"/>
      <c r="I616" s="29"/>
      <c r="J616" s="29"/>
      <c r="K616" s="29"/>
      <c r="L616" s="29"/>
    </row>
    <row r="617" spans="1:12" x14ac:dyDescent="0.2">
      <c r="A617" s="271"/>
      <c r="B617" s="29"/>
      <c r="C617" s="273"/>
      <c r="D617" s="29"/>
      <c r="E617" s="29"/>
      <c r="F617" s="29"/>
      <c r="G617" s="274"/>
      <c r="H617" s="274"/>
      <c r="I617" s="29"/>
      <c r="J617" s="29"/>
      <c r="K617" s="29"/>
      <c r="L617" s="29"/>
    </row>
    <row r="618" spans="1:12" x14ac:dyDescent="0.2">
      <c r="A618" s="271"/>
      <c r="B618" s="29"/>
      <c r="C618" s="273"/>
      <c r="D618" s="29"/>
      <c r="E618" s="29"/>
      <c r="F618" s="29"/>
      <c r="G618" s="274"/>
      <c r="H618" s="274"/>
      <c r="I618" s="29"/>
      <c r="J618" s="29"/>
      <c r="K618" s="29"/>
      <c r="L618" s="29"/>
    </row>
    <row r="619" spans="1:12" x14ac:dyDescent="0.2">
      <c r="A619" s="271"/>
      <c r="B619" s="29"/>
      <c r="C619" s="273"/>
      <c r="D619" s="29"/>
      <c r="E619" s="29"/>
      <c r="F619" s="29"/>
      <c r="G619" s="274"/>
      <c r="H619" s="274"/>
      <c r="I619" s="29"/>
      <c r="J619" s="29"/>
      <c r="K619" s="29"/>
      <c r="L619" s="29"/>
    </row>
    <row r="620" spans="1:12" x14ac:dyDescent="0.2">
      <c r="A620" s="271"/>
      <c r="B620" s="29"/>
      <c r="C620" s="273"/>
      <c r="D620" s="29"/>
      <c r="E620" s="29"/>
      <c r="F620" s="29"/>
      <c r="G620" s="274"/>
      <c r="H620" s="274"/>
      <c r="I620" s="29"/>
      <c r="J620" s="29"/>
      <c r="K620" s="29"/>
      <c r="L620" s="29"/>
    </row>
    <row r="621" spans="1:12" x14ac:dyDescent="0.2">
      <c r="A621" s="271"/>
      <c r="B621" s="29"/>
      <c r="C621" s="273"/>
      <c r="D621" s="29"/>
      <c r="E621" s="29"/>
      <c r="F621" s="29"/>
      <c r="G621" s="274"/>
      <c r="H621" s="274"/>
      <c r="I621" s="29"/>
      <c r="J621" s="29"/>
      <c r="K621" s="29"/>
      <c r="L621" s="29"/>
    </row>
    <row r="622" spans="1:12" x14ac:dyDescent="0.2">
      <c r="A622" s="271"/>
      <c r="B622" s="29"/>
      <c r="C622" s="273"/>
      <c r="D622" s="29"/>
      <c r="E622" s="29"/>
      <c r="F622" s="29"/>
      <c r="G622" s="274"/>
      <c r="H622" s="274"/>
      <c r="I622" s="29"/>
      <c r="J622" s="29"/>
      <c r="K622" s="29"/>
      <c r="L622" s="29"/>
    </row>
    <row r="623" spans="1:12" x14ac:dyDescent="0.2">
      <c r="A623" s="271"/>
      <c r="B623" s="29"/>
      <c r="C623" s="273"/>
      <c r="D623" s="29"/>
      <c r="E623" s="29"/>
      <c r="F623" s="29"/>
      <c r="G623" s="274"/>
      <c r="H623" s="274"/>
      <c r="I623" s="29"/>
      <c r="J623" s="29"/>
      <c r="K623" s="29"/>
      <c r="L623" s="29"/>
    </row>
    <row r="624" spans="1:12" x14ac:dyDescent="0.2">
      <c r="A624" s="271"/>
      <c r="B624" s="29"/>
      <c r="C624" s="273"/>
      <c r="D624" s="29"/>
      <c r="E624" s="29"/>
      <c r="F624" s="29"/>
      <c r="G624" s="274"/>
      <c r="H624" s="274"/>
      <c r="I624" s="29"/>
      <c r="J624" s="29"/>
      <c r="K624" s="29"/>
      <c r="L624" s="29"/>
    </row>
    <row r="625" spans="1:12" x14ac:dyDescent="0.2">
      <c r="A625" s="271"/>
      <c r="B625" s="29"/>
      <c r="C625" s="273"/>
      <c r="D625" s="29"/>
      <c r="E625" s="29"/>
      <c r="F625" s="29"/>
      <c r="G625" s="274"/>
      <c r="H625" s="274"/>
      <c r="I625" s="29"/>
      <c r="J625" s="29"/>
      <c r="K625" s="29"/>
      <c r="L625" s="29"/>
    </row>
    <row r="626" spans="1:12" x14ac:dyDescent="0.2">
      <c r="A626" s="271"/>
      <c r="B626" s="29"/>
      <c r="C626" s="273"/>
      <c r="D626" s="29"/>
      <c r="E626" s="29"/>
      <c r="F626" s="29"/>
      <c r="G626" s="274"/>
      <c r="H626" s="274"/>
      <c r="I626" s="29"/>
      <c r="J626" s="29"/>
      <c r="K626" s="29"/>
      <c r="L626" s="29"/>
    </row>
    <row r="627" spans="1:12" x14ac:dyDescent="0.2">
      <c r="A627" s="271"/>
      <c r="B627" s="29"/>
      <c r="C627" s="273"/>
      <c r="D627" s="29"/>
      <c r="E627" s="29"/>
      <c r="F627" s="29"/>
      <c r="G627" s="274"/>
      <c r="H627" s="274"/>
      <c r="I627" s="29"/>
      <c r="J627" s="29"/>
      <c r="K627" s="29"/>
      <c r="L627" s="29"/>
    </row>
    <row r="628" spans="1:12" x14ac:dyDescent="0.2">
      <c r="A628" s="271"/>
      <c r="B628" s="29"/>
      <c r="C628" s="273"/>
      <c r="D628" s="29"/>
      <c r="E628" s="29"/>
      <c r="F628" s="29"/>
      <c r="G628" s="274"/>
      <c r="H628" s="274"/>
      <c r="I628" s="29"/>
      <c r="J628" s="29"/>
      <c r="K628" s="29"/>
      <c r="L628" s="29"/>
    </row>
    <row r="629" spans="1:12" x14ac:dyDescent="0.2">
      <c r="A629" s="271"/>
      <c r="B629" s="29"/>
      <c r="C629" s="273"/>
      <c r="D629" s="29"/>
      <c r="E629" s="29"/>
      <c r="F629" s="29"/>
      <c r="G629" s="274"/>
      <c r="H629" s="274"/>
      <c r="I629" s="29"/>
      <c r="J629" s="29"/>
      <c r="K629" s="29"/>
      <c r="L629" s="29"/>
    </row>
    <row r="630" spans="1:12" x14ac:dyDescent="0.2">
      <c r="A630" s="271"/>
      <c r="B630" s="29"/>
      <c r="C630" s="273"/>
      <c r="D630" s="29"/>
      <c r="E630" s="29"/>
      <c r="F630" s="29"/>
      <c r="G630" s="274"/>
      <c r="H630" s="274"/>
      <c r="I630" s="29"/>
      <c r="J630" s="29"/>
      <c r="K630" s="29"/>
      <c r="L630" s="29"/>
    </row>
    <row r="631" spans="1:12" x14ac:dyDescent="0.2">
      <c r="A631" s="271"/>
      <c r="B631" s="29"/>
      <c r="C631" s="273"/>
      <c r="D631" s="29"/>
      <c r="E631" s="29"/>
      <c r="F631" s="29"/>
      <c r="G631" s="274"/>
      <c r="H631" s="274"/>
      <c r="I631" s="29"/>
      <c r="J631" s="29"/>
      <c r="K631" s="29"/>
      <c r="L631" s="29"/>
    </row>
    <row r="632" spans="1:12" x14ac:dyDescent="0.2">
      <c r="A632" s="271"/>
      <c r="B632" s="29"/>
      <c r="C632" s="273"/>
      <c r="D632" s="29"/>
      <c r="E632" s="29"/>
      <c r="F632" s="29"/>
      <c r="G632" s="274"/>
      <c r="H632" s="274"/>
      <c r="I632" s="29"/>
      <c r="J632" s="29"/>
      <c r="K632" s="29"/>
      <c r="L632" s="29"/>
    </row>
    <row r="633" spans="1:12" x14ac:dyDescent="0.2">
      <c r="A633" s="271"/>
      <c r="B633" s="29"/>
      <c r="C633" s="273"/>
      <c r="D633" s="29"/>
      <c r="E633" s="29"/>
      <c r="F633" s="29"/>
      <c r="G633" s="274"/>
      <c r="H633" s="274"/>
      <c r="I633" s="29"/>
      <c r="J633" s="29"/>
      <c r="K633" s="29"/>
      <c r="L633" s="29"/>
    </row>
    <row r="634" spans="1:12" x14ac:dyDescent="0.2">
      <c r="A634" s="271"/>
      <c r="B634" s="29"/>
      <c r="C634" s="273"/>
      <c r="D634" s="29"/>
      <c r="E634" s="29"/>
      <c r="F634" s="29"/>
      <c r="G634" s="274"/>
      <c r="H634" s="274"/>
      <c r="I634" s="29"/>
      <c r="J634" s="29"/>
      <c r="K634" s="29"/>
      <c r="L634" s="29"/>
    </row>
    <row r="635" spans="1:12" x14ac:dyDescent="0.2">
      <c r="A635" s="271"/>
      <c r="B635" s="29"/>
      <c r="C635" s="273"/>
      <c r="D635" s="29"/>
      <c r="E635" s="29"/>
      <c r="F635" s="29"/>
      <c r="G635" s="274"/>
      <c r="H635" s="274"/>
      <c r="I635" s="29"/>
      <c r="J635" s="29"/>
      <c r="K635" s="29"/>
      <c r="L635" s="29"/>
    </row>
    <row r="636" spans="1:12" x14ac:dyDescent="0.2">
      <c r="A636" s="271"/>
      <c r="B636" s="29"/>
      <c r="C636" s="273"/>
      <c r="D636" s="29"/>
      <c r="E636" s="29"/>
      <c r="F636" s="29"/>
      <c r="G636" s="274"/>
      <c r="H636" s="274"/>
      <c r="I636" s="29"/>
      <c r="J636" s="29"/>
      <c r="K636" s="29"/>
      <c r="L636" s="29"/>
    </row>
    <row r="637" spans="1:12" x14ac:dyDescent="0.2">
      <c r="A637" s="271"/>
      <c r="B637" s="29"/>
      <c r="C637" s="273"/>
      <c r="D637" s="29"/>
      <c r="E637" s="29"/>
      <c r="F637" s="29"/>
      <c r="G637" s="274"/>
      <c r="H637" s="274"/>
      <c r="I637" s="29"/>
      <c r="J637" s="29"/>
      <c r="K637" s="29"/>
      <c r="L637" s="29"/>
    </row>
    <row r="638" spans="1:12" x14ac:dyDescent="0.2">
      <c r="A638" s="271"/>
      <c r="B638" s="29"/>
      <c r="C638" s="273"/>
      <c r="D638" s="29"/>
      <c r="E638" s="29"/>
      <c r="F638" s="29"/>
      <c r="G638" s="274"/>
      <c r="H638" s="274"/>
      <c r="I638" s="29"/>
      <c r="J638" s="29"/>
      <c r="K638" s="29"/>
      <c r="L638" s="29"/>
    </row>
    <row r="639" spans="1:12" x14ac:dyDescent="0.2">
      <c r="A639" s="271"/>
      <c r="B639" s="29"/>
      <c r="C639" s="273"/>
      <c r="D639" s="29"/>
      <c r="E639" s="29"/>
      <c r="F639" s="29"/>
      <c r="G639" s="274"/>
      <c r="H639" s="274"/>
      <c r="I639" s="29"/>
      <c r="J639" s="29"/>
      <c r="K639" s="29"/>
      <c r="L639" s="29"/>
    </row>
    <row r="640" spans="1:12" x14ac:dyDescent="0.2">
      <c r="A640" s="271"/>
      <c r="B640" s="29"/>
      <c r="C640" s="273"/>
      <c r="D640" s="29"/>
      <c r="E640" s="29"/>
      <c r="F640" s="29"/>
      <c r="G640" s="274"/>
      <c r="H640" s="274"/>
      <c r="I640" s="29"/>
      <c r="J640" s="29"/>
      <c r="K640" s="29"/>
      <c r="L640" s="29"/>
    </row>
    <row r="641" spans="1:12" x14ac:dyDescent="0.2">
      <c r="A641" s="271"/>
      <c r="B641" s="29"/>
      <c r="C641" s="273"/>
      <c r="D641" s="29"/>
      <c r="E641" s="29"/>
      <c r="F641" s="29"/>
      <c r="G641" s="274"/>
      <c r="H641" s="274"/>
      <c r="I641" s="29"/>
      <c r="J641" s="29"/>
      <c r="K641" s="29"/>
      <c r="L641" s="29"/>
    </row>
    <row r="642" spans="1:12" x14ac:dyDescent="0.2">
      <c r="A642" s="271"/>
      <c r="B642" s="29"/>
      <c r="C642" s="273"/>
      <c r="D642" s="29"/>
      <c r="E642" s="29"/>
      <c r="F642" s="29"/>
      <c r="G642" s="274"/>
      <c r="H642" s="274"/>
      <c r="I642" s="29"/>
      <c r="J642" s="29"/>
      <c r="K642" s="29"/>
      <c r="L642" s="29"/>
    </row>
    <row r="643" spans="1:12" x14ac:dyDescent="0.2">
      <c r="A643" s="271"/>
      <c r="B643" s="29"/>
      <c r="C643" s="273"/>
      <c r="D643" s="29"/>
      <c r="E643" s="29"/>
      <c r="F643" s="29"/>
      <c r="G643" s="274"/>
      <c r="H643" s="274"/>
      <c r="I643" s="29"/>
      <c r="J643" s="29"/>
      <c r="K643" s="29"/>
      <c r="L643" s="29"/>
    </row>
    <row r="644" spans="1:12" x14ac:dyDescent="0.2">
      <c r="A644" s="271"/>
      <c r="B644" s="29"/>
      <c r="C644" s="273"/>
      <c r="D644" s="29"/>
      <c r="E644" s="29"/>
      <c r="F644" s="29"/>
      <c r="G644" s="274"/>
      <c r="H644" s="274"/>
      <c r="I644" s="29"/>
      <c r="J644" s="29"/>
      <c r="K644" s="29"/>
      <c r="L644" s="29"/>
    </row>
    <row r="645" spans="1:12" x14ac:dyDescent="0.2">
      <c r="A645" s="271"/>
      <c r="B645" s="29"/>
      <c r="C645" s="273"/>
      <c r="D645" s="29"/>
      <c r="E645" s="29"/>
      <c r="F645" s="29"/>
      <c r="G645" s="274"/>
      <c r="H645" s="274"/>
      <c r="I645" s="29"/>
      <c r="J645" s="29"/>
      <c r="K645" s="29"/>
      <c r="L645" s="29"/>
    </row>
    <row r="646" spans="1:12" x14ac:dyDescent="0.2">
      <c r="A646" s="271"/>
      <c r="B646" s="29"/>
      <c r="C646" s="273"/>
      <c r="D646" s="29"/>
      <c r="E646" s="29"/>
      <c r="F646" s="29"/>
      <c r="G646" s="274"/>
      <c r="H646" s="274"/>
      <c r="I646" s="29"/>
      <c r="J646" s="29"/>
      <c r="K646" s="29"/>
      <c r="L646" s="29"/>
    </row>
    <row r="647" spans="1:12" x14ac:dyDescent="0.2">
      <c r="A647" s="271"/>
      <c r="B647" s="29"/>
      <c r="C647" s="273"/>
      <c r="D647" s="29"/>
      <c r="E647" s="29"/>
      <c r="F647" s="29"/>
      <c r="G647" s="274"/>
      <c r="H647" s="274"/>
      <c r="I647" s="29"/>
      <c r="J647" s="29"/>
      <c r="K647" s="29"/>
      <c r="L647" s="29"/>
    </row>
    <row r="648" spans="1:12" x14ac:dyDescent="0.2">
      <c r="A648" s="271"/>
      <c r="B648" s="29"/>
      <c r="C648" s="273"/>
      <c r="D648" s="29"/>
      <c r="E648" s="29"/>
      <c r="F648" s="29"/>
      <c r="G648" s="274"/>
      <c r="H648" s="274"/>
      <c r="I648" s="29"/>
      <c r="J648" s="29"/>
      <c r="K648" s="29"/>
      <c r="L648" s="29"/>
    </row>
    <row r="649" spans="1:12" x14ac:dyDescent="0.2">
      <c r="A649" s="271"/>
      <c r="B649" s="29"/>
      <c r="C649" s="273"/>
      <c r="D649" s="29"/>
      <c r="E649" s="29"/>
      <c r="F649" s="29"/>
      <c r="G649" s="274"/>
      <c r="H649" s="274"/>
      <c r="I649" s="29"/>
      <c r="J649" s="29"/>
      <c r="K649" s="29"/>
      <c r="L649" s="29"/>
    </row>
    <row r="650" spans="1:12" x14ac:dyDescent="0.2">
      <c r="A650" s="271"/>
      <c r="B650" s="29"/>
      <c r="C650" s="273"/>
      <c r="D650" s="29"/>
      <c r="E650" s="29"/>
      <c r="F650" s="29"/>
      <c r="G650" s="274"/>
      <c r="H650" s="274"/>
      <c r="I650" s="29"/>
      <c r="J650" s="29"/>
      <c r="K650" s="29"/>
      <c r="L650" s="29"/>
    </row>
    <row r="651" spans="1:12" x14ac:dyDescent="0.2">
      <c r="A651" s="271"/>
      <c r="B651" s="29"/>
      <c r="C651" s="273"/>
      <c r="D651" s="29"/>
      <c r="E651" s="29"/>
      <c r="F651" s="29"/>
      <c r="G651" s="274"/>
      <c r="H651" s="274"/>
      <c r="I651" s="29"/>
      <c r="J651" s="29"/>
      <c r="K651" s="29"/>
      <c r="L651" s="29"/>
    </row>
    <row r="652" spans="1:12" x14ac:dyDescent="0.2">
      <c r="A652" s="271"/>
      <c r="B652" s="29"/>
      <c r="C652" s="273"/>
      <c r="D652" s="29"/>
      <c r="E652" s="29"/>
      <c r="F652" s="29"/>
      <c r="G652" s="274"/>
      <c r="H652" s="274"/>
      <c r="I652" s="29"/>
      <c r="J652" s="29"/>
      <c r="K652" s="29"/>
      <c r="L652" s="29"/>
    </row>
    <row r="653" spans="1:12" x14ac:dyDescent="0.2">
      <c r="A653" s="271"/>
      <c r="B653" s="29"/>
      <c r="C653" s="273"/>
      <c r="D653" s="29"/>
      <c r="E653" s="29"/>
      <c r="F653" s="29"/>
      <c r="G653" s="274"/>
      <c r="H653" s="274"/>
      <c r="I653" s="29"/>
      <c r="J653" s="29"/>
      <c r="K653" s="29"/>
      <c r="L653" s="29"/>
    </row>
    <row r="654" spans="1:12" x14ac:dyDescent="0.2">
      <c r="A654" s="271"/>
      <c r="B654" s="29"/>
      <c r="C654" s="273"/>
      <c r="D654" s="29"/>
      <c r="E654" s="29"/>
      <c r="F654" s="29"/>
      <c r="G654" s="274"/>
      <c r="H654" s="274"/>
      <c r="I654" s="29"/>
      <c r="J654" s="29"/>
      <c r="K654" s="29"/>
      <c r="L654" s="29"/>
    </row>
    <row r="655" spans="1:12" x14ac:dyDescent="0.2">
      <c r="A655" s="271"/>
      <c r="B655" s="29"/>
      <c r="C655" s="273"/>
      <c r="D655" s="29"/>
      <c r="E655" s="29"/>
      <c r="F655" s="29"/>
      <c r="G655" s="274"/>
      <c r="H655" s="274"/>
      <c r="I655" s="29"/>
      <c r="J655" s="29"/>
      <c r="K655" s="29"/>
      <c r="L655" s="29"/>
    </row>
    <row r="656" spans="1:12" x14ac:dyDescent="0.2">
      <c r="A656" s="271"/>
      <c r="B656" s="29"/>
      <c r="C656" s="273"/>
      <c r="D656" s="29"/>
      <c r="E656" s="29"/>
      <c r="F656" s="29"/>
      <c r="G656" s="274"/>
      <c r="H656" s="274"/>
      <c r="I656" s="29"/>
      <c r="J656" s="29"/>
      <c r="K656" s="29"/>
      <c r="L656" s="29"/>
    </row>
    <row r="657" spans="1:12" x14ac:dyDescent="0.2">
      <c r="A657" s="271"/>
      <c r="B657" s="29"/>
      <c r="C657" s="273"/>
      <c r="D657" s="29"/>
      <c r="E657" s="29"/>
      <c r="F657" s="29"/>
      <c r="G657" s="274"/>
      <c r="H657" s="274"/>
      <c r="I657" s="29"/>
      <c r="J657" s="29"/>
      <c r="K657" s="29"/>
      <c r="L657" s="29"/>
    </row>
    <row r="658" spans="1:12" x14ac:dyDescent="0.2">
      <c r="A658" s="271"/>
      <c r="B658" s="29"/>
      <c r="C658" s="273"/>
      <c r="D658" s="29"/>
      <c r="E658" s="29"/>
      <c r="F658" s="29"/>
      <c r="G658" s="274"/>
      <c r="H658" s="274"/>
      <c r="I658" s="29"/>
      <c r="J658" s="29"/>
      <c r="K658" s="29"/>
      <c r="L658" s="29"/>
    </row>
    <row r="659" spans="1:12" x14ac:dyDescent="0.2">
      <c r="A659" s="271"/>
      <c r="B659" s="29"/>
      <c r="C659" s="273"/>
      <c r="D659" s="29"/>
      <c r="E659" s="29"/>
      <c r="F659" s="29"/>
      <c r="G659" s="274"/>
      <c r="H659" s="274"/>
      <c r="I659" s="29"/>
      <c r="J659" s="29"/>
      <c r="K659" s="29"/>
      <c r="L659" s="29"/>
    </row>
    <row r="660" spans="1:12" x14ac:dyDescent="0.2">
      <c r="A660" s="271"/>
      <c r="B660" s="29"/>
      <c r="C660" s="273"/>
      <c r="D660" s="29"/>
      <c r="E660" s="29"/>
      <c r="F660" s="29"/>
      <c r="G660" s="274"/>
      <c r="H660" s="274"/>
      <c r="I660" s="29"/>
      <c r="J660" s="29"/>
      <c r="K660" s="29"/>
      <c r="L660" s="29"/>
    </row>
    <row r="661" spans="1:12" x14ac:dyDescent="0.2">
      <c r="A661" s="271"/>
      <c r="B661" s="29"/>
      <c r="C661" s="273"/>
      <c r="D661" s="29"/>
      <c r="E661" s="29"/>
      <c r="F661" s="29"/>
      <c r="G661" s="274"/>
      <c r="H661" s="274"/>
      <c r="I661" s="29"/>
      <c r="J661" s="29"/>
      <c r="K661" s="29"/>
      <c r="L661" s="29"/>
    </row>
    <row r="662" spans="1:12" x14ac:dyDescent="0.2">
      <c r="A662" s="271"/>
      <c r="B662" s="29"/>
      <c r="C662" s="273"/>
      <c r="D662" s="29"/>
      <c r="E662" s="29"/>
      <c r="F662" s="29"/>
      <c r="G662" s="274"/>
      <c r="H662" s="274"/>
      <c r="I662" s="29"/>
      <c r="J662" s="29"/>
      <c r="K662" s="29"/>
      <c r="L662" s="29"/>
    </row>
    <row r="663" spans="1:12" x14ac:dyDescent="0.2">
      <c r="A663" s="271"/>
      <c r="B663" s="29"/>
      <c r="C663" s="273"/>
      <c r="D663" s="29"/>
      <c r="E663" s="29"/>
      <c r="F663" s="29"/>
      <c r="G663" s="274"/>
      <c r="H663" s="274"/>
      <c r="I663" s="29"/>
      <c r="J663" s="29"/>
      <c r="K663" s="29"/>
      <c r="L663" s="29"/>
    </row>
    <row r="664" spans="1:12" x14ac:dyDescent="0.2">
      <c r="A664" s="271"/>
      <c r="B664" s="29"/>
      <c r="C664" s="273"/>
      <c r="D664" s="29"/>
      <c r="E664" s="29"/>
      <c r="F664" s="29"/>
      <c r="G664" s="274"/>
      <c r="H664" s="274"/>
      <c r="I664" s="29"/>
      <c r="J664" s="29"/>
      <c r="K664" s="29"/>
      <c r="L664" s="29"/>
    </row>
    <row r="665" spans="1:12" x14ac:dyDescent="0.2">
      <c r="A665" s="271"/>
      <c r="B665" s="29"/>
      <c r="C665" s="273"/>
      <c r="D665" s="29"/>
      <c r="E665" s="29"/>
      <c r="F665" s="29"/>
      <c r="G665" s="274"/>
      <c r="H665" s="274"/>
      <c r="I665" s="29"/>
      <c r="J665" s="29"/>
      <c r="K665" s="29"/>
      <c r="L665" s="29"/>
    </row>
    <row r="666" spans="1:12" x14ac:dyDescent="0.2">
      <c r="A666" s="271"/>
      <c r="B666" s="29"/>
      <c r="C666" s="273"/>
      <c r="D666" s="29"/>
      <c r="E666" s="29"/>
      <c r="F666" s="29"/>
      <c r="G666" s="274"/>
      <c r="H666" s="274"/>
      <c r="I666" s="29"/>
      <c r="J666" s="29"/>
      <c r="K666" s="29"/>
      <c r="L666" s="29"/>
    </row>
    <row r="667" spans="1:12" x14ac:dyDescent="0.2">
      <c r="A667" s="271"/>
      <c r="B667" s="29"/>
      <c r="C667" s="273"/>
      <c r="D667" s="29"/>
      <c r="E667" s="29"/>
      <c r="F667" s="29"/>
      <c r="G667" s="274"/>
      <c r="H667" s="274"/>
      <c r="I667" s="29"/>
      <c r="J667" s="29"/>
      <c r="K667" s="29"/>
      <c r="L667" s="29"/>
    </row>
    <row r="668" spans="1:12" x14ac:dyDescent="0.2">
      <c r="A668" s="271"/>
      <c r="B668" s="29"/>
      <c r="C668" s="273"/>
      <c r="D668" s="29"/>
      <c r="E668" s="29"/>
      <c r="F668" s="29"/>
      <c r="G668" s="274"/>
      <c r="H668" s="274"/>
      <c r="I668" s="29"/>
      <c r="J668" s="29"/>
      <c r="K668" s="29"/>
      <c r="L668" s="29"/>
    </row>
    <row r="669" spans="1:12" x14ac:dyDescent="0.2">
      <c r="A669" s="271"/>
      <c r="B669" s="29"/>
      <c r="C669" s="273"/>
      <c r="D669" s="29"/>
      <c r="E669" s="29"/>
      <c r="F669" s="29"/>
      <c r="G669" s="274"/>
      <c r="H669" s="274"/>
      <c r="I669" s="29"/>
      <c r="J669" s="29"/>
      <c r="K669" s="29"/>
      <c r="L669" s="29"/>
    </row>
    <row r="670" spans="1:12" x14ac:dyDescent="0.2">
      <c r="A670" s="271"/>
      <c r="B670" s="29"/>
      <c r="C670" s="273"/>
      <c r="D670" s="29"/>
      <c r="E670" s="29"/>
      <c r="F670" s="29"/>
      <c r="G670" s="274"/>
      <c r="H670" s="274"/>
      <c r="I670" s="29"/>
      <c r="J670" s="29"/>
      <c r="K670" s="29"/>
      <c r="L670" s="29"/>
    </row>
    <row r="671" spans="1:12" x14ac:dyDescent="0.2">
      <c r="A671" s="271"/>
      <c r="B671" s="29"/>
      <c r="C671" s="273"/>
      <c r="D671" s="29"/>
      <c r="E671" s="29"/>
      <c r="F671" s="29"/>
      <c r="G671" s="274"/>
      <c r="H671" s="274"/>
      <c r="I671" s="29"/>
      <c r="J671" s="29"/>
      <c r="K671" s="29"/>
      <c r="L671" s="29"/>
    </row>
    <row r="672" spans="1:12" x14ac:dyDescent="0.2">
      <c r="A672" s="271"/>
      <c r="B672" s="29"/>
      <c r="C672" s="273"/>
      <c r="D672" s="29"/>
      <c r="E672" s="29"/>
      <c r="F672" s="29"/>
      <c r="G672" s="274"/>
      <c r="H672" s="274"/>
      <c r="I672" s="29"/>
      <c r="J672" s="29"/>
      <c r="K672" s="29"/>
      <c r="L672" s="29"/>
    </row>
    <row r="673" spans="1:12" x14ac:dyDescent="0.2">
      <c r="A673" s="271"/>
      <c r="B673" s="29"/>
      <c r="C673" s="273"/>
      <c r="D673" s="29"/>
      <c r="E673" s="29"/>
      <c r="F673" s="29"/>
      <c r="G673" s="274"/>
      <c r="H673" s="274"/>
      <c r="I673" s="29"/>
      <c r="J673" s="29"/>
      <c r="K673" s="29"/>
      <c r="L673" s="29"/>
    </row>
    <row r="674" spans="1:12" x14ac:dyDescent="0.2">
      <c r="A674" s="271"/>
      <c r="B674" s="29"/>
      <c r="C674" s="273"/>
      <c r="D674" s="29"/>
      <c r="E674" s="29"/>
      <c r="F674" s="29"/>
      <c r="G674" s="274"/>
      <c r="H674" s="274"/>
      <c r="I674" s="29"/>
      <c r="J674" s="29"/>
      <c r="K674" s="29"/>
      <c r="L674" s="29"/>
    </row>
    <row r="675" spans="1:12" x14ac:dyDescent="0.2">
      <c r="A675" s="271"/>
      <c r="B675" s="29"/>
      <c r="C675" s="273"/>
      <c r="D675" s="29"/>
      <c r="E675" s="29"/>
      <c r="F675" s="29"/>
      <c r="G675" s="274"/>
      <c r="H675" s="274"/>
      <c r="I675" s="29"/>
      <c r="J675" s="29"/>
      <c r="K675" s="29"/>
      <c r="L675" s="29"/>
    </row>
    <row r="676" spans="1:12" x14ac:dyDescent="0.2">
      <c r="A676" s="271"/>
      <c r="B676" s="29"/>
      <c r="C676" s="273"/>
      <c r="D676" s="29"/>
      <c r="E676" s="29"/>
      <c r="F676" s="29"/>
      <c r="G676" s="274"/>
      <c r="H676" s="274"/>
      <c r="I676" s="29"/>
      <c r="J676" s="29"/>
      <c r="K676" s="29"/>
      <c r="L676" s="29"/>
    </row>
    <row r="677" spans="1:12" x14ac:dyDescent="0.2">
      <c r="A677" s="271"/>
      <c r="B677" s="29"/>
      <c r="C677" s="273"/>
      <c r="D677" s="29"/>
      <c r="E677" s="29"/>
      <c r="F677" s="29"/>
      <c r="G677" s="274"/>
      <c r="H677" s="274"/>
      <c r="I677" s="29"/>
      <c r="J677" s="29"/>
      <c r="K677" s="29"/>
      <c r="L677" s="29"/>
    </row>
    <row r="678" spans="1:12" x14ac:dyDescent="0.2">
      <c r="A678" s="271"/>
      <c r="B678" s="29"/>
      <c r="C678" s="273"/>
      <c r="D678" s="29"/>
      <c r="E678" s="29"/>
      <c r="F678" s="29"/>
      <c r="G678" s="274"/>
      <c r="H678" s="274"/>
      <c r="I678" s="29"/>
      <c r="J678" s="29"/>
      <c r="K678" s="29"/>
      <c r="L678" s="29"/>
    </row>
    <row r="679" spans="1:12" x14ac:dyDescent="0.2">
      <c r="A679" s="271"/>
      <c r="B679" s="29"/>
      <c r="C679" s="273"/>
      <c r="D679" s="29"/>
      <c r="E679" s="29"/>
      <c r="F679" s="29"/>
      <c r="G679" s="274"/>
      <c r="H679" s="274"/>
      <c r="I679" s="29"/>
      <c r="J679" s="29"/>
      <c r="K679" s="29"/>
      <c r="L679" s="29"/>
    </row>
    <row r="680" spans="1:12" x14ac:dyDescent="0.2">
      <c r="A680" s="271"/>
      <c r="B680" s="29"/>
      <c r="C680" s="273"/>
      <c r="D680" s="29"/>
      <c r="E680" s="29"/>
      <c r="F680" s="29"/>
      <c r="G680" s="274"/>
      <c r="H680" s="274"/>
      <c r="I680" s="29"/>
      <c r="J680" s="29"/>
      <c r="K680" s="29"/>
      <c r="L680" s="29"/>
    </row>
    <row r="681" spans="1:12" x14ac:dyDescent="0.2">
      <c r="A681" s="271"/>
      <c r="B681" s="29"/>
      <c r="C681" s="273"/>
      <c r="D681" s="29"/>
      <c r="E681" s="29"/>
      <c r="F681" s="29"/>
      <c r="G681" s="274"/>
      <c r="H681" s="274"/>
      <c r="I681" s="29"/>
      <c r="J681" s="29"/>
      <c r="K681" s="29"/>
      <c r="L681" s="29"/>
    </row>
    <row r="682" spans="1:12" x14ac:dyDescent="0.2">
      <c r="A682" s="271"/>
      <c r="B682" s="29"/>
      <c r="C682" s="273"/>
      <c r="D682" s="29"/>
      <c r="E682" s="29"/>
      <c r="F682" s="29"/>
      <c r="G682" s="274"/>
      <c r="H682" s="274"/>
      <c r="I682" s="29"/>
      <c r="J682" s="29"/>
      <c r="K682" s="29"/>
      <c r="L682" s="29"/>
    </row>
    <row r="683" spans="1:12" x14ac:dyDescent="0.2">
      <c r="A683" s="271"/>
      <c r="B683" s="29"/>
      <c r="C683" s="273"/>
      <c r="D683" s="29"/>
      <c r="E683" s="29"/>
      <c r="F683" s="29"/>
      <c r="G683" s="274"/>
      <c r="H683" s="274"/>
      <c r="I683" s="29"/>
      <c r="J683" s="29"/>
      <c r="K683" s="29"/>
      <c r="L683" s="29"/>
    </row>
    <row r="684" spans="1:12" x14ac:dyDescent="0.2">
      <c r="A684" s="271"/>
      <c r="B684" s="29"/>
      <c r="C684" s="273"/>
      <c r="D684" s="29"/>
      <c r="E684" s="29"/>
      <c r="F684" s="29"/>
      <c r="G684" s="274"/>
      <c r="H684" s="274"/>
      <c r="I684" s="29"/>
      <c r="J684" s="29"/>
      <c r="K684" s="29"/>
      <c r="L684" s="29"/>
    </row>
    <row r="685" spans="1:12" x14ac:dyDescent="0.2">
      <c r="A685" s="271"/>
      <c r="B685" s="29"/>
      <c r="C685" s="273"/>
      <c r="D685" s="29"/>
      <c r="E685" s="29"/>
      <c r="F685" s="29"/>
      <c r="G685" s="274"/>
      <c r="H685" s="274"/>
      <c r="I685" s="29"/>
      <c r="J685" s="29"/>
      <c r="K685" s="29"/>
      <c r="L685" s="29"/>
    </row>
    <row r="686" spans="1:12" x14ac:dyDescent="0.2">
      <c r="A686" s="271"/>
      <c r="B686" s="29"/>
      <c r="C686" s="273"/>
      <c r="D686" s="29"/>
      <c r="E686" s="29"/>
      <c r="F686" s="29"/>
      <c r="G686" s="274"/>
      <c r="H686" s="274"/>
      <c r="I686" s="29"/>
      <c r="J686" s="29"/>
      <c r="K686" s="29"/>
      <c r="L686" s="29"/>
    </row>
    <row r="687" spans="1:12" x14ac:dyDescent="0.2">
      <c r="A687" s="271"/>
      <c r="B687" s="29"/>
      <c r="C687" s="273"/>
      <c r="D687" s="29"/>
      <c r="E687" s="29"/>
      <c r="F687" s="29"/>
      <c r="G687" s="274"/>
      <c r="H687" s="274"/>
      <c r="I687" s="29"/>
      <c r="J687" s="29"/>
      <c r="K687" s="29"/>
      <c r="L687" s="29"/>
    </row>
    <row r="688" spans="1:12" x14ac:dyDescent="0.2">
      <c r="A688" s="271"/>
      <c r="B688" s="29"/>
      <c r="C688" s="273"/>
      <c r="D688" s="29"/>
      <c r="E688" s="29"/>
      <c r="F688" s="29"/>
      <c r="G688" s="274"/>
      <c r="H688" s="274"/>
      <c r="I688" s="29"/>
      <c r="J688" s="29"/>
      <c r="K688" s="29"/>
      <c r="L688" s="29"/>
    </row>
    <row r="689" spans="1:12" x14ac:dyDescent="0.2">
      <c r="A689" s="271"/>
      <c r="B689" s="29"/>
      <c r="C689" s="273"/>
      <c r="D689" s="29"/>
      <c r="E689" s="29"/>
      <c r="F689" s="29"/>
      <c r="G689" s="274"/>
      <c r="H689" s="274"/>
      <c r="I689" s="29"/>
      <c r="J689" s="29"/>
      <c r="K689" s="29"/>
      <c r="L689" s="29"/>
    </row>
    <row r="690" spans="1:12" x14ac:dyDescent="0.2">
      <c r="A690" s="271"/>
      <c r="B690" s="29"/>
      <c r="C690" s="273"/>
      <c r="D690" s="29"/>
      <c r="E690" s="29"/>
      <c r="F690" s="29"/>
      <c r="G690" s="274"/>
      <c r="H690" s="274"/>
      <c r="I690" s="29"/>
      <c r="J690" s="29"/>
      <c r="K690" s="29"/>
      <c r="L690" s="29"/>
    </row>
    <row r="691" spans="1:12" x14ac:dyDescent="0.2">
      <c r="A691" s="271"/>
      <c r="B691" s="29"/>
      <c r="C691" s="273"/>
      <c r="D691" s="29"/>
      <c r="E691" s="29"/>
      <c r="F691" s="29"/>
      <c r="G691" s="274"/>
      <c r="H691" s="274"/>
      <c r="I691" s="29"/>
      <c r="J691" s="29"/>
      <c r="K691" s="29"/>
      <c r="L691" s="29"/>
    </row>
    <row r="692" spans="1:12" x14ac:dyDescent="0.2">
      <c r="A692" s="271"/>
      <c r="B692" s="29"/>
      <c r="C692" s="273"/>
      <c r="D692" s="29"/>
      <c r="E692" s="29"/>
      <c r="F692" s="29"/>
      <c r="G692" s="274"/>
      <c r="H692" s="274"/>
      <c r="I692" s="29"/>
      <c r="J692" s="29"/>
      <c r="K692" s="29"/>
      <c r="L692" s="29"/>
    </row>
    <row r="693" spans="1:12" x14ac:dyDescent="0.2">
      <c r="A693" s="271"/>
      <c r="B693" s="29"/>
      <c r="C693" s="273"/>
      <c r="D693" s="29"/>
      <c r="E693" s="29"/>
      <c r="F693" s="29"/>
      <c r="G693" s="274"/>
      <c r="H693" s="274"/>
      <c r="I693" s="29"/>
      <c r="J693" s="29"/>
      <c r="K693" s="29"/>
      <c r="L693" s="29"/>
    </row>
    <row r="694" spans="1:12" x14ac:dyDescent="0.2">
      <c r="A694" s="271"/>
      <c r="B694" s="29"/>
      <c r="C694" s="273"/>
      <c r="D694" s="29"/>
      <c r="E694" s="29"/>
      <c r="F694" s="29"/>
      <c r="G694" s="274"/>
      <c r="H694" s="274"/>
      <c r="I694" s="29"/>
      <c r="J694" s="29"/>
      <c r="K694" s="29"/>
      <c r="L694" s="29"/>
    </row>
    <row r="695" spans="1:12" x14ac:dyDescent="0.2">
      <c r="A695" s="271"/>
      <c r="B695" s="29"/>
      <c r="C695" s="273"/>
      <c r="D695" s="29"/>
      <c r="E695" s="29"/>
      <c r="F695" s="29"/>
      <c r="G695" s="274"/>
      <c r="H695" s="274"/>
      <c r="I695" s="29"/>
      <c r="J695" s="29"/>
      <c r="K695" s="29"/>
      <c r="L695" s="29"/>
    </row>
    <row r="696" spans="1:12" x14ac:dyDescent="0.2">
      <c r="A696" s="271"/>
      <c r="B696" s="29"/>
      <c r="C696" s="273"/>
      <c r="D696" s="29"/>
      <c r="E696" s="29"/>
      <c r="F696" s="29"/>
      <c r="G696" s="274"/>
      <c r="H696" s="274"/>
      <c r="I696" s="29"/>
      <c r="J696" s="29"/>
      <c r="K696" s="29"/>
      <c r="L696" s="29"/>
    </row>
    <row r="697" spans="1:12" x14ac:dyDescent="0.2">
      <c r="A697" s="271"/>
      <c r="B697" s="29"/>
      <c r="C697" s="273"/>
      <c r="D697" s="29"/>
      <c r="E697" s="29"/>
      <c r="F697" s="29"/>
      <c r="G697" s="274"/>
      <c r="H697" s="274"/>
      <c r="I697" s="29"/>
      <c r="J697" s="29"/>
      <c r="K697" s="29"/>
      <c r="L697" s="29"/>
    </row>
    <row r="698" spans="1:12" x14ac:dyDescent="0.2">
      <c r="A698" s="271"/>
      <c r="B698" s="29"/>
      <c r="C698" s="273"/>
      <c r="D698" s="29"/>
      <c r="E698" s="29"/>
      <c r="F698" s="29"/>
      <c r="G698" s="274"/>
      <c r="H698" s="274"/>
      <c r="I698" s="29"/>
      <c r="J698" s="29"/>
      <c r="K698" s="29"/>
      <c r="L698" s="29"/>
    </row>
    <row r="699" spans="1:12" x14ac:dyDescent="0.2">
      <c r="A699" s="271"/>
      <c r="B699" s="29"/>
      <c r="C699" s="273"/>
      <c r="D699" s="29"/>
      <c r="E699" s="29"/>
      <c r="F699" s="29"/>
      <c r="G699" s="274"/>
      <c r="H699" s="274"/>
      <c r="I699" s="29"/>
      <c r="J699" s="29"/>
      <c r="K699" s="29"/>
      <c r="L699" s="29"/>
    </row>
    <row r="700" spans="1:12" x14ac:dyDescent="0.2">
      <c r="A700" s="271"/>
      <c r="B700" s="29"/>
      <c r="C700" s="273"/>
      <c r="D700" s="29"/>
      <c r="E700" s="29"/>
      <c r="F700" s="29"/>
      <c r="G700" s="274"/>
      <c r="H700" s="274"/>
      <c r="I700" s="29"/>
      <c r="J700" s="29"/>
      <c r="K700" s="29"/>
      <c r="L700" s="29"/>
    </row>
    <row r="701" spans="1:12" x14ac:dyDescent="0.2">
      <c r="A701" s="271"/>
      <c r="B701" s="29"/>
      <c r="C701" s="273"/>
      <c r="D701" s="29"/>
      <c r="E701" s="29"/>
      <c r="F701" s="29"/>
      <c r="G701" s="274"/>
      <c r="H701" s="274"/>
      <c r="I701" s="29"/>
      <c r="J701" s="29"/>
      <c r="K701" s="29"/>
      <c r="L701" s="29"/>
    </row>
    <row r="702" spans="1:12" x14ac:dyDescent="0.2">
      <c r="A702" s="271"/>
      <c r="B702" s="29"/>
      <c r="C702" s="273"/>
      <c r="D702" s="29"/>
      <c r="E702" s="29"/>
      <c r="F702" s="29"/>
      <c r="G702" s="274"/>
      <c r="H702" s="274"/>
      <c r="I702" s="29"/>
      <c r="J702" s="29"/>
      <c r="K702" s="29"/>
      <c r="L702" s="29"/>
    </row>
    <row r="703" spans="1:12" x14ac:dyDescent="0.2">
      <c r="A703" s="271"/>
      <c r="B703" s="29"/>
      <c r="C703" s="273"/>
      <c r="D703" s="29"/>
      <c r="E703" s="29"/>
      <c r="F703" s="29"/>
      <c r="G703" s="274"/>
      <c r="H703" s="274"/>
      <c r="I703" s="29"/>
      <c r="J703" s="29"/>
      <c r="K703" s="29"/>
      <c r="L703" s="29"/>
    </row>
    <row r="704" spans="1:12" x14ac:dyDescent="0.2">
      <c r="A704" s="271"/>
      <c r="B704" s="29"/>
      <c r="C704" s="273"/>
      <c r="D704" s="29"/>
      <c r="E704" s="29"/>
      <c r="F704" s="29"/>
      <c r="G704" s="274"/>
      <c r="H704" s="274"/>
      <c r="I704" s="29"/>
      <c r="J704" s="29"/>
      <c r="K704" s="29"/>
      <c r="L704" s="29"/>
    </row>
    <row r="705" spans="1:12" x14ac:dyDescent="0.2">
      <c r="A705" s="271"/>
      <c r="B705" s="29"/>
      <c r="C705" s="273"/>
      <c r="D705" s="29"/>
      <c r="E705" s="29"/>
      <c r="F705" s="29"/>
      <c r="G705" s="274"/>
      <c r="H705" s="274"/>
      <c r="I705" s="29"/>
      <c r="J705" s="29"/>
      <c r="K705" s="29"/>
      <c r="L705" s="29"/>
    </row>
    <row r="706" spans="1:12" x14ac:dyDescent="0.2">
      <c r="A706" s="271"/>
      <c r="B706" s="29"/>
      <c r="C706" s="273"/>
      <c r="D706" s="29"/>
      <c r="E706" s="29"/>
      <c r="F706" s="29"/>
      <c r="G706" s="274"/>
      <c r="H706" s="274"/>
      <c r="I706" s="29"/>
      <c r="J706" s="29"/>
      <c r="K706" s="29"/>
      <c r="L706" s="29"/>
    </row>
    <row r="707" spans="1:12" x14ac:dyDescent="0.2">
      <c r="A707" s="271"/>
      <c r="B707" s="29"/>
      <c r="C707" s="273"/>
      <c r="D707" s="29"/>
      <c r="E707" s="29"/>
      <c r="F707" s="29"/>
      <c r="G707" s="274"/>
      <c r="H707" s="274"/>
      <c r="I707" s="29"/>
      <c r="J707" s="29"/>
      <c r="K707" s="29"/>
      <c r="L707" s="29"/>
    </row>
    <row r="708" spans="1:12" x14ac:dyDescent="0.2">
      <c r="A708" s="271"/>
      <c r="B708" s="29"/>
      <c r="C708" s="273"/>
      <c r="D708" s="29"/>
      <c r="E708" s="29"/>
      <c r="F708" s="29"/>
      <c r="G708" s="274"/>
      <c r="H708" s="274"/>
      <c r="I708" s="29"/>
      <c r="J708" s="29"/>
      <c r="K708" s="29"/>
      <c r="L708" s="29"/>
    </row>
    <row r="709" spans="1:12" x14ac:dyDescent="0.2">
      <c r="A709" s="271"/>
      <c r="B709" s="29"/>
      <c r="C709" s="273"/>
      <c r="D709" s="29"/>
      <c r="E709" s="29"/>
      <c r="F709" s="29"/>
      <c r="G709" s="274"/>
      <c r="H709" s="274"/>
      <c r="I709" s="29"/>
      <c r="J709" s="29"/>
      <c r="K709" s="29"/>
      <c r="L709" s="29"/>
    </row>
    <row r="710" spans="1:12" x14ac:dyDescent="0.2">
      <c r="A710" s="271"/>
      <c r="B710" s="29"/>
      <c r="C710" s="273"/>
      <c r="D710" s="29"/>
      <c r="E710" s="29"/>
      <c r="F710" s="29"/>
      <c r="G710" s="274"/>
      <c r="H710" s="274"/>
      <c r="I710" s="29"/>
      <c r="J710" s="29"/>
      <c r="K710" s="29"/>
      <c r="L710" s="29"/>
    </row>
    <row r="711" spans="1:12" x14ac:dyDescent="0.2">
      <c r="A711" s="271"/>
      <c r="B711" s="29"/>
      <c r="C711" s="273"/>
      <c r="D711" s="29"/>
      <c r="E711" s="29"/>
      <c r="F711" s="29"/>
      <c r="G711" s="274"/>
      <c r="H711" s="274"/>
      <c r="I711" s="29"/>
      <c r="J711" s="29"/>
      <c r="K711" s="29"/>
      <c r="L711" s="29"/>
    </row>
    <row r="712" spans="1:12" x14ac:dyDescent="0.2">
      <c r="A712" s="271"/>
      <c r="B712" s="29"/>
      <c r="C712" s="273"/>
      <c r="D712" s="29"/>
      <c r="E712" s="29"/>
      <c r="F712" s="29"/>
      <c r="G712" s="274"/>
      <c r="H712" s="274"/>
      <c r="I712" s="29"/>
      <c r="J712" s="29"/>
      <c r="K712" s="29"/>
      <c r="L712" s="29"/>
    </row>
    <row r="713" spans="1:12" x14ac:dyDescent="0.2">
      <c r="A713" s="271"/>
      <c r="B713" s="29"/>
      <c r="C713" s="273"/>
      <c r="D713" s="29"/>
      <c r="E713" s="29"/>
      <c r="F713" s="29"/>
      <c r="G713" s="274"/>
      <c r="H713" s="274"/>
      <c r="I713" s="29"/>
      <c r="J713" s="29"/>
      <c r="K713" s="29"/>
      <c r="L713" s="29"/>
    </row>
    <row r="714" spans="1:12" x14ac:dyDescent="0.2">
      <c r="A714" s="271"/>
      <c r="B714" s="29"/>
      <c r="C714" s="273"/>
      <c r="D714" s="29"/>
      <c r="E714" s="29"/>
      <c r="F714" s="29"/>
      <c r="G714" s="274"/>
      <c r="H714" s="274"/>
      <c r="I714" s="29"/>
      <c r="J714" s="29"/>
      <c r="K714" s="29"/>
      <c r="L714" s="29"/>
    </row>
    <row r="715" spans="1:12" x14ac:dyDescent="0.2">
      <c r="A715" s="271"/>
      <c r="B715" s="29"/>
      <c r="C715" s="273"/>
      <c r="D715" s="29"/>
      <c r="E715" s="29"/>
      <c r="F715" s="29"/>
      <c r="G715" s="274"/>
      <c r="H715" s="274"/>
      <c r="I715" s="29"/>
      <c r="J715" s="29"/>
      <c r="K715" s="29"/>
      <c r="L715" s="29"/>
    </row>
    <row r="716" spans="1:12" x14ac:dyDescent="0.2">
      <c r="A716" s="271"/>
      <c r="B716" s="29"/>
      <c r="C716" s="273"/>
      <c r="D716" s="29"/>
      <c r="E716" s="29"/>
      <c r="F716" s="29"/>
      <c r="G716" s="274"/>
      <c r="H716" s="274"/>
      <c r="I716" s="29"/>
      <c r="J716" s="29"/>
      <c r="K716" s="29"/>
      <c r="L716" s="29"/>
    </row>
    <row r="717" spans="1:12" x14ac:dyDescent="0.2">
      <c r="A717" s="271"/>
      <c r="B717" s="29"/>
      <c r="C717" s="273"/>
      <c r="D717" s="29"/>
      <c r="E717" s="29"/>
      <c r="F717" s="29"/>
      <c r="G717" s="274"/>
      <c r="H717" s="274"/>
      <c r="I717" s="29"/>
      <c r="J717" s="29"/>
      <c r="K717" s="29"/>
      <c r="L717" s="29"/>
    </row>
    <row r="718" spans="1:12" x14ac:dyDescent="0.2">
      <c r="A718" s="271"/>
      <c r="B718" s="29"/>
      <c r="C718" s="273"/>
      <c r="D718" s="29"/>
      <c r="E718" s="29"/>
      <c r="F718" s="29"/>
      <c r="G718" s="274"/>
      <c r="H718" s="274"/>
      <c r="I718" s="29"/>
      <c r="J718" s="29"/>
      <c r="K718" s="29"/>
      <c r="L718" s="29"/>
    </row>
    <row r="719" spans="1:12" x14ac:dyDescent="0.2">
      <c r="A719" s="271"/>
      <c r="B719" s="29"/>
      <c r="C719" s="273"/>
      <c r="D719" s="29"/>
      <c r="E719" s="29"/>
      <c r="F719" s="29"/>
      <c r="G719" s="274"/>
      <c r="H719" s="274"/>
      <c r="I719" s="29"/>
      <c r="J719" s="29"/>
      <c r="K719" s="29"/>
      <c r="L719" s="29"/>
    </row>
    <row r="720" spans="1:12" x14ac:dyDescent="0.2">
      <c r="A720" s="271"/>
      <c r="B720" s="29"/>
      <c r="C720" s="273"/>
      <c r="D720" s="29"/>
      <c r="E720" s="29"/>
      <c r="F720" s="29"/>
      <c r="G720" s="274"/>
      <c r="H720" s="274"/>
      <c r="I720" s="29"/>
      <c r="J720" s="29"/>
      <c r="K720" s="29"/>
      <c r="L720" s="29"/>
    </row>
    <row r="721" spans="1:12" x14ac:dyDescent="0.2">
      <c r="A721" s="271"/>
      <c r="B721" s="29"/>
      <c r="C721" s="273"/>
      <c r="D721" s="29"/>
      <c r="E721" s="29"/>
      <c r="F721" s="29"/>
      <c r="G721" s="274"/>
      <c r="H721" s="274"/>
      <c r="I721" s="29"/>
      <c r="J721" s="29"/>
      <c r="K721" s="29"/>
      <c r="L721" s="29"/>
    </row>
    <row r="722" spans="1:12" x14ac:dyDescent="0.2">
      <c r="A722" s="271"/>
      <c r="B722" s="29"/>
      <c r="C722" s="273"/>
      <c r="D722" s="29"/>
      <c r="E722" s="29"/>
      <c r="F722" s="29"/>
      <c r="G722" s="274"/>
      <c r="H722" s="274"/>
      <c r="I722" s="29"/>
      <c r="J722" s="29"/>
      <c r="K722" s="29"/>
      <c r="L722" s="29"/>
    </row>
    <row r="723" spans="1:12" x14ac:dyDescent="0.2">
      <c r="A723" s="271"/>
      <c r="B723" s="29"/>
      <c r="C723" s="273"/>
      <c r="D723" s="29"/>
      <c r="E723" s="29"/>
      <c r="F723" s="29"/>
      <c r="G723" s="274"/>
      <c r="H723" s="274"/>
      <c r="I723" s="29"/>
      <c r="J723" s="29"/>
      <c r="K723" s="29"/>
      <c r="L723" s="29"/>
    </row>
    <row r="724" spans="1:12" x14ac:dyDescent="0.2">
      <c r="A724" s="271"/>
      <c r="B724" s="29"/>
      <c r="C724" s="273"/>
      <c r="D724" s="29"/>
      <c r="E724" s="29"/>
      <c r="F724" s="29"/>
      <c r="G724" s="274"/>
      <c r="H724" s="274"/>
      <c r="I724" s="29"/>
      <c r="J724" s="29"/>
      <c r="K724" s="29"/>
      <c r="L724" s="29"/>
    </row>
    <row r="725" spans="1:12" x14ac:dyDescent="0.2">
      <c r="A725" s="271"/>
      <c r="B725" s="29"/>
      <c r="C725" s="273"/>
      <c r="D725" s="29"/>
      <c r="E725" s="29"/>
      <c r="F725" s="29"/>
      <c r="G725" s="274"/>
      <c r="H725" s="274"/>
      <c r="I725" s="29"/>
      <c r="J725" s="29"/>
      <c r="K725" s="29"/>
      <c r="L725" s="29"/>
    </row>
    <row r="726" spans="1:12" x14ac:dyDescent="0.2">
      <c r="A726" s="271"/>
      <c r="B726" s="29"/>
      <c r="C726" s="273"/>
      <c r="D726" s="29"/>
      <c r="E726" s="29"/>
      <c r="F726" s="29"/>
      <c r="G726" s="274"/>
      <c r="H726" s="274"/>
      <c r="I726" s="29"/>
      <c r="J726" s="29"/>
      <c r="K726" s="29"/>
      <c r="L726" s="29"/>
    </row>
    <row r="727" spans="1:12" x14ac:dyDescent="0.2">
      <c r="A727" s="271"/>
      <c r="B727" s="29"/>
      <c r="C727" s="273"/>
      <c r="D727" s="29"/>
      <c r="E727" s="29"/>
      <c r="F727" s="29"/>
      <c r="G727" s="274"/>
      <c r="H727" s="274"/>
      <c r="I727" s="29"/>
      <c r="J727" s="29"/>
      <c r="K727" s="29"/>
      <c r="L727" s="29"/>
    </row>
    <row r="728" spans="1:12" x14ac:dyDescent="0.2">
      <c r="A728" s="271"/>
      <c r="B728" s="29"/>
      <c r="C728" s="273"/>
      <c r="D728" s="29"/>
      <c r="E728" s="29"/>
      <c r="F728" s="29"/>
      <c r="G728" s="274"/>
      <c r="H728" s="274"/>
      <c r="I728" s="29"/>
      <c r="J728" s="29"/>
      <c r="K728" s="29"/>
      <c r="L728" s="29"/>
    </row>
    <row r="729" spans="1:12" x14ac:dyDescent="0.2">
      <c r="A729" s="271"/>
      <c r="B729" s="29"/>
      <c r="C729" s="273"/>
      <c r="D729" s="29"/>
      <c r="E729" s="29"/>
      <c r="F729" s="29"/>
      <c r="G729" s="274"/>
      <c r="H729" s="274"/>
      <c r="I729" s="29"/>
      <c r="J729" s="29"/>
      <c r="K729" s="29"/>
      <c r="L729" s="29"/>
    </row>
    <row r="730" spans="1:12" x14ac:dyDescent="0.2">
      <c r="A730" s="271"/>
      <c r="B730" s="29"/>
      <c r="C730" s="273"/>
      <c r="D730" s="29"/>
      <c r="E730" s="29"/>
      <c r="F730" s="29"/>
      <c r="G730" s="274"/>
      <c r="H730" s="274"/>
      <c r="I730" s="29"/>
      <c r="J730" s="29"/>
      <c r="K730" s="29"/>
      <c r="L730" s="29"/>
    </row>
    <row r="731" spans="1:12" x14ac:dyDescent="0.2">
      <c r="A731" s="271"/>
      <c r="B731" s="29"/>
      <c r="C731" s="273"/>
      <c r="D731" s="29"/>
      <c r="E731" s="29"/>
      <c r="F731" s="29"/>
      <c r="G731" s="274"/>
      <c r="H731" s="274"/>
      <c r="I731" s="29"/>
      <c r="J731" s="29"/>
      <c r="K731" s="29"/>
      <c r="L731" s="29"/>
    </row>
    <row r="732" spans="1:12" x14ac:dyDescent="0.2">
      <c r="A732" s="271"/>
      <c r="B732" s="29"/>
      <c r="C732" s="273"/>
      <c r="D732" s="29"/>
      <c r="E732" s="29"/>
      <c r="F732" s="29"/>
      <c r="G732" s="274"/>
      <c r="H732" s="274"/>
      <c r="I732" s="29"/>
      <c r="J732" s="29"/>
      <c r="K732" s="29"/>
      <c r="L732" s="29"/>
    </row>
    <row r="733" spans="1:12" x14ac:dyDescent="0.2">
      <c r="A733" s="271"/>
      <c r="B733" s="29"/>
      <c r="C733" s="273"/>
      <c r="D733" s="29"/>
      <c r="E733" s="29"/>
      <c r="F733" s="29"/>
      <c r="G733" s="274"/>
      <c r="H733" s="274"/>
      <c r="I733" s="29"/>
      <c r="J733" s="29"/>
      <c r="K733" s="29"/>
      <c r="L733" s="29"/>
    </row>
    <row r="734" spans="1:12" x14ac:dyDescent="0.2">
      <c r="A734" s="271"/>
      <c r="B734" s="29"/>
      <c r="C734" s="273"/>
      <c r="D734" s="29"/>
      <c r="E734" s="29"/>
      <c r="F734" s="29"/>
      <c r="G734" s="274"/>
      <c r="H734" s="274"/>
      <c r="I734" s="29"/>
      <c r="J734" s="29"/>
      <c r="K734" s="29"/>
      <c r="L734" s="29"/>
    </row>
    <row r="735" spans="1:12" x14ac:dyDescent="0.2">
      <c r="A735" s="271"/>
      <c r="B735" s="29"/>
      <c r="C735" s="273"/>
      <c r="D735" s="29"/>
      <c r="E735" s="29"/>
      <c r="F735" s="29"/>
      <c r="G735" s="274"/>
      <c r="H735" s="274"/>
      <c r="I735" s="29"/>
      <c r="J735" s="29"/>
      <c r="K735" s="29"/>
      <c r="L735" s="29"/>
    </row>
    <row r="736" spans="1:12" x14ac:dyDescent="0.2">
      <c r="A736" s="271"/>
      <c r="B736" s="29"/>
      <c r="C736" s="273"/>
      <c r="D736" s="29"/>
      <c r="E736" s="29"/>
      <c r="F736" s="29"/>
      <c r="G736" s="274"/>
      <c r="H736" s="274"/>
      <c r="I736" s="29"/>
      <c r="J736" s="29"/>
      <c r="K736" s="29"/>
      <c r="L736" s="29"/>
    </row>
    <row r="737" spans="1:12" x14ac:dyDescent="0.2">
      <c r="A737" s="271"/>
      <c r="B737" s="29"/>
      <c r="C737" s="273"/>
      <c r="D737" s="29"/>
      <c r="E737" s="29"/>
      <c r="F737" s="29"/>
      <c r="G737" s="274"/>
      <c r="H737" s="274"/>
      <c r="I737" s="29"/>
      <c r="J737" s="29"/>
      <c r="K737" s="29"/>
      <c r="L737" s="29"/>
    </row>
    <row r="738" spans="1:12" x14ac:dyDescent="0.2">
      <c r="A738" s="271"/>
      <c r="B738" s="29"/>
      <c r="C738" s="273"/>
      <c r="D738" s="29"/>
      <c r="E738" s="29"/>
      <c r="F738" s="29"/>
      <c r="G738" s="274"/>
      <c r="H738" s="274"/>
      <c r="I738" s="29"/>
      <c r="J738" s="29"/>
      <c r="K738" s="29"/>
      <c r="L738" s="29"/>
    </row>
    <row r="739" spans="1:12" x14ac:dyDescent="0.2">
      <c r="A739" s="271"/>
      <c r="B739" s="29"/>
      <c r="C739" s="273"/>
      <c r="D739" s="29"/>
      <c r="E739" s="29"/>
      <c r="F739" s="29"/>
      <c r="G739" s="274"/>
      <c r="H739" s="274"/>
      <c r="I739" s="29"/>
      <c r="J739" s="29"/>
      <c r="K739" s="29"/>
      <c r="L739" s="29"/>
    </row>
    <row r="740" spans="1:12" x14ac:dyDescent="0.2">
      <c r="A740" s="271"/>
      <c r="B740" s="29"/>
      <c r="C740" s="273"/>
      <c r="D740" s="29"/>
      <c r="E740" s="29"/>
      <c r="F740" s="29"/>
      <c r="G740" s="274"/>
      <c r="H740" s="274"/>
      <c r="I740" s="29"/>
      <c r="J740" s="29"/>
      <c r="K740" s="29"/>
      <c r="L740" s="29"/>
    </row>
    <row r="741" spans="1:12" x14ac:dyDescent="0.2">
      <c r="A741" s="271"/>
      <c r="B741" s="29"/>
      <c r="C741" s="273"/>
      <c r="D741" s="29"/>
      <c r="E741" s="29"/>
      <c r="F741" s="29"/>
      <c r="G741" s="274"/>
      <c r="H741" s="274"/>
      <c r="I741" s="29"/>
      <c r="J741" s="29"/>
      <c r="K741" s="29"/>
      <c r="L741" s="29"/>
    </row>
    <row r="742" spans="1:12" x14ac:dyDescent="0.2">
      <c r="A742" s="271"/>
      <c r="B742" s="29"/>
      <c r="C742" s="273"/>
      <c r="D742" s="29"/>
      <c r="E742" s="29"/>
      <c r="F742" s="29"/>
      <c r="G742" s="274"/>
      <c r="H742" s="274"/>
      <c r="I742" s="29"/>
      <c r="J742" s="29"/>
      <c r="K742" s="29"/>
      <c r="L742" s="29"/>
    </row>
    <row r="743" spans="1:12" x14ac:dyDescent="0.2">
      <c r="A743" s="271"/>
      <c r="B743" s="29"/>
      <c r="C743" s="273"/>
      <c r="D743" s="29"/>
      <c r="E743" s="29"/>
      <c r="F743" s="29"/>
      <c r="G743" s="274"/>
      <c r="H743" s="274"/>
      <c r="I743" s="29"/>
      <c r="J743" s="29"/>
      <c r="K743" s="29"/>
      <c r="L743" s="29"/>
    </row>
    <row r="744" spans="1:12" x14ac:dyDescent="0.2">
      <c r="A744" s="271"/>
      <c r="B744" s="29"/>
      <c r="C744" s="273"/>
      <c r="D744" s="29"/>
      <c r="E744" s="29"/>
      <c r="F744" s="29"/>
      <c r="G744" s="274"/>
      <c r="H744" s="274"/>
      <c r="I744" s="29"/>
      <c r="J744" s="29"/>
      <c r="K744" s="29"/>
      <c r="L744" s="29"/>
    </row>
    <row r="745" spans="1:12" x14ac:dyDescent="0.2">
      <c r="A745" s="271"/>
      <c r="B745" s="29"/>
      <c r="C745" s="273"/>
      <c r="D745" s="29"/>
      <c r="E745" s="29"/>
      <c r="F745" s="29"/>
      <c r="G745" s="274"/>
      <c r="H745" s="274"/>
      <c r="I745" s="29"/>
      <c r="J745" s="29"/>
      <c r="K745" s="29"/>
      <c r="L745" s="29"/>
    </row>
    <row r="746" spans="1:12" x14ac:dyDescent="0.2">
      <c r="A746" s="271"/>
      <c r="B746" s="29"/>
      <c r="C746" s="273"/>
      <c r="D746" s="29"/>
      <c r="E746" s="29"/>
      <c r="F746" s="29"/>
      <c r="G746" s="274"/>
      <c r="H746" s="274"/>
      <c r="I746" s="29"/>
      <c r="J746" s="29"/>
      <c r="K746" s="29"/>
      <c r="L746" s="29"/>
    </row>
    <row r="747" spans="1:12" x14ac:dyDescent="0.2">
      <c r="A747" s="271"/>
      <c r="B747" s="29"/>
      <c r="C747" s="273"/>
      <c r="D747" s="29"/>
      <c r="E747" s="29"/>
      <c r="F747" s="29"/>
      <c r="G747" s="274"/>
      <c r="H747" s="274"/>
      <c r="I747" s="29"/>
      <c r="J747" s="29"/>
      <c r="K747" s="29"/>
      <c r="L747" s="29"/>
    </row>
    <row r="748" spans="1:12" x14ac:dyDescent="0.2">
      <c r="A748" s="271"/>
      <c r="B748" s="29"/>
      <c r="C748" s="273"/>
      <c r="D748" s="29"/>
      <c r="E748" s="29"/>
      <c r="F748" s="29"/>
      <c r="G748" s="274"/>
      <c r="H748" s="274"/>
      <c r="I748" s="29"/>
      <c r="J748" s="29"/>
      <c r="K748" s="29"/>
      <c r="L748" s="29"/>
    </row>
    <row r="749" spans="1:12" x14ac:dyDescent="0.2">
      <c r="A749" s="271"/>
      <c r="B749" s="29"/>
      <c r="C749" s="273"/>
      <c r="D749" s="29"/>
      <c r="E749" s="29"/>
      <c r="F749" s="29"/>
      <c r="G749" s="274"/>
      <c r="H749" s="274"/>
      <c r="I749" s="29"/>
      <c r="J749" s="29"/>
      <c r="K749" s="29"/>
      <c r="L749" s="29"/>
    </row>
    <row r="750" spans="1:12" x14ac:dyDescent="0.2">
      <c r="A750" s="271"/>
      <c r="B750" s="29"/>
      <c r="C750" s="273"/>
      <c r="D750" s="29"/>
      <c r="E750" s="29"/>
      <c r="F750" s="29"/>
      <c r="G750" s="274"/>
      <c r="H750" s="274"/>
      <c r="I750" s="29"/>
      <c r="J750" s="29"/>
      <c r="K750" s="29"/>
      <c r="L750" s="29"/>
    </row>
    <row r="751" spans="1:12" x14ac:dyDescent="0.2">
      <c r="A751" s="271"/>
      <c r="B751" s="29"/>
      <c r="C751" s="273"/>
      <c r="D751" s="29"/>
      <c r="E751" s="29"/>
      <c r="F751" s="29"/>
      <c r="G751" s="274"/>
      <c r="H751" s="274"/>
      <c r="I751" s="29"/>
      <c r="J751" s="29"/>
      <c r="K751" s="29"/>
      <c r="L751" s="29"/>
    </row>
    <row r="752" spans="1:12" x14ac:dyDescent="0.2">
      <c r="A752" s="271"/>
      <c r="B752" s="29"/>
      <c r="C752" s="273"/>
      <c r="D752" s="29"/>
      <c r="E752" s="29"/>
      <c r="F752" s="29"/>
      <c r="G752" s="274"/>
      <c r="H752" s="274"/>
      <c r="I752" s="29"/>
      <c r="J752" s="29"/>
      <c r="K752" s="29"/>
      <c r="L752" s="29"/>
    </row>
    <row r="753" spans="1:12" x14ac:dyDescent="0.2">
      <c r="A753" s="271"/>
      <c r="B753" s="29"/>
      <c r="C753" s="273"/>
      <c r="D753" s="29"/>
      <c r="E753" s="29"/>
      <c r="F753" s="29"/>
      <c r="G753" s="274"/>
      <c r="H753" s="274"/>
      <c r="I753" s="29"/>
      <c r="J753" s="29"/>
      <c r="K753" s="29"/>
      <c r="L753" s="29"/>
    </row>
    <row r="754" spans="1:12" x14ac:dyDescent="0.2">
      <c r="A754" s="271"/>
      <c r="B754" s="29"/>
      <c r="C754" s="273"/>
      <c r="D754" s="29"/>
      <c r="E754" s="29"/>
      <c r="F754" s="29"/>
      <c r="G754" s="274"/>
      <c r="H754" s="274"/>
      <c r="I754" s="29"/>
      <c r="J754" s="29"/>
      <c r="K754" s="29"/>
      <c r="L754" s="29"/>
    </row>
    <row r="755" spans="1:12" x14ac:dyDescent="0.2">
      <c r="A755" s="271"/>
      <c r="B755" s="29"/>
      <c r="C755" s="273"/>
      <c r="D755" s="29"/>
      <c r="E755" s="29"/>
      <c r="F755" s="29"/>
      <c r="G755" s="274"/>
      <c r="H755" s="274"/>
      <c r="I755" s="29"/>
      <c r="J755" s="29"/>
      <c r="K755" s="29"/>
      <c r="L755" s="29"/>
    </row>
    <row r="756" spans="1:12" x14ac:dyDescent="0.2">
      <c r="A756" s="271"/>
      <c r="B756" s="29"/>
      <c r="C756" s="273"/>
      <c r="D756" s="29"/>
      <c r="E756" s="29"/>
      <c r="F756" s="29"/>
      <c r="G756" s="274"/>
      <c r="H756" s="274"/>
      <c r="I756" s="29"/>
      <c r="J756" s="29"/>
      <c r="K756" s="29"/>
      <c r="L756" s="29"/>
    </row>
    <row r="757" spans="1:12" x14ac:dyDescent="0.2">
      <c r="A757" s="271"/>
      <c r="B757" s="29"/>
      <c r="C757" s="273"/>
      <c r="D757" s="29"/>
      <c r="E757" s="29"/>
      <c r="F757" s="29"/>
      <c r="G757" s="274"/>
      <c r="H757" s="274"/>
      <c r="I757" s="29"/>
      <c r="J757" s="29"/>
      <c r="K757" s="29"/>
      <c r="L757" s="29"/>
    </row>
    <row r="758" spans="1:12" x14ac:dyDescent="0.2">
      <c r="A758" s="271"/>
      <c r="B758" s="29"/>
      <c r="C758" s="273"/>
      <c r="D758" s="29"/>
      <c r="E758" s="29"/>
      <c r="F758" s="29"/>
      <c r="G758" s="274"/>
      <c r="H758" s="274"/>
      <c r="I758" s="29"/>
      <c r="J758" s="29"/>
      <c r="K758" s="29"/>
      <c r="L758" s="29"/>
    </row>
    <row r="759" spans="1:12" x14ac:dyDescent="0.2">
      <c r="A759" s="271"/>
      <c r="B759" s="29"/>
      <c r="C759" s="273"/>
      <c r="D759" s="29"/>
      <c r="E759" s="29"/>
      <c r="F759" s="29"/>
      <c r="G759" s="274"/>
      <c r="H759" s="274"/>
      <c r="I759" s="29"/>
      <c r="J759" s="29"/>
      <c r="K759" s="29"/>
      <c r="L759" s="29"/>
    </row>
    <row r="760" spans="1:12" x14ac:dyDescent="0.2">
      <c r="A760" s="271"/>
      <c r="B760" s="29"/>
      <c r="C760" s="273"/>
      <c r="D760" s="29"/>
      <c r="E760" s="29"/>
      <c r="F760" s="29"/>
      <c r="G760" s="274"/>
      <c r="H760" s="274"/>
      <c r="I760" s="29"/>
      <c r="J760" s="29"/>
      <c r="K760" s="29"/>
      <c r="L760" s="29"/>
    </row>
    <row r="761" spans="1:12" x14ac:dyDescent="0.2">
      <c r="A761" s="271"/>
      <c r="B761" s="29"/>
      <c r="C761" s="273"/>
      <c r="D761" s="29"/>
      <c r="E761" s="29"/>
      <c r="F761" s="29"/>
      <c r="G761" s="274"/>
      <c r="H761" s="274"/>
      <c r="I761" s="29"/>
      <c r="J761" s="29"/>
      <c r="K761" s="29"/>
      <c r="L761" s="29"/>
    </row>
    <row r="762" spans="1:12" x14ac:dyDescent="0.2">
      <c r="A762" s="271"/>
      <c r="B762" s="29"/>
      <c r="C762" s="273"/>
      <c r="D762" s="29"/>
      <c r="E762" s="29"/>
      <c r="F762" s="29"/>
      <c r="G762" s="274"/>
      <c r="H762" s="274"/>
      <c r="I762" s="29"/>
      <c r="J762" s="29"/>
      <c r="K762" s="29"/>
      <c r="L762" s="29"/>
    </row>
    <row r="763" spans="1:12" x14ac:dyDescent="0.2">
      <c r="A763" s="271"/>
      <c r="B763" s="29"/>
      <c r="C763" s="273"/>
      <c r="D763" s="29"/>
      <c r="E763" s="29"/>
      <c r="F763" s="29"/>
      <c r="G763" s="274"/>
      <c r="H763" s="274"/>
      <c r="I763" s="29"/>
      <c r="J763" s="29"/>
      <c r="K763" s="29"/>
      <c r="L763" s="29"/>
    </row>
    <row r="764" spans="1:12" x14ac:dyDescent="0.2">
      <c r="A764" s="271"/>
      <c r="B764" s="29"/>
      <c r="C764" s="273"/>
      <c r="D764" s="29"/>
      <c r="E764" s="29"/>
      <c r="F764" s="29"/>
      <c r="G764" s="274"/>
      <c r="H764" s="274"/>
      <c r="I764" s="29"/>
      <c r="J764" s="29"/>
      <c r="K764" s="29"/>
      <c r="L764" s="29"/>
    </row>
    <row r="765" spans="1:12" x14ac:dyDescent="0.2">
      <c r="A765" s="271"/>
      <c r="B765" s="29"/>
      <c r="C765" s="273"/>
      <c r="D765" s="29"/>
      <c r="E765" s="29"/>
      <c r="F765" s="29"/>
      <c r="G765" s="274"/>
      <c r="H765" s="274"/>
      <c r="I765" s="29"/>
      <c r="J765" s="29"/>
      <c r="K765" s="29"/>
      <c r="L765" s="29"/>
    </row>
    <row r="766" spans="1:12" x14ac:dyDescent="0.2">
      <c r="A766" s="271"/>
      <c r="B766" s="29"/>
      <c r="C766" s="273"/>
      <c r="D766" s="29"/>
      <c r="E766" s="29"/>
      <c r="F766" s="29"/>
      <c r="G766" s="274"/>
      <c r="H766" s="274"/>
      <c r="I766" s="29"/>
      <c r="J766" s="29"/>
      <c r="K766" s="29"/>
      <c r="L766" s="29"/>
    </row>
    <row r="767" spans="1:12" x14ac:dyDescent="0.2">
      <c r="A767" s="271"/>
      <c r="B767" s="29"/>
      <c r="C767" s="273"/>
      <c r="D767" s="29"/>
      <c r="E767" s="29"/>
      <c r="F767" s="29"/>
      <c r="G767" s="274"/>
      <c r="H767" s="274"/>
      <c r="I767" s="29"/>
      <c r="J767" s="29"/>
      <c r="K767" s="29"/>
      <c r="L767" s="29"/>
    </row>
    <row r="768" spans="1:12" x14ac:dyDescent="0.2">
      <c r="A768" s="271"/>
      <c r="B768" s="29"/>
      <c r="C768" s="273"/>
      <c r="D768" s="29"/>
      <c r="E768" s="29"/>
      <c r="F768" s="29"/>
      <c r="G768" s="274"/>
      <c r="H768" s="274"/>
      <c r="I768" s="29"/>
      <c r="J768" s="29"/>
      <c r="K768" s="29"/>
      <c r="L768" s="29"/>
    </row>
    <row r="769" spans="1:12" x14ac:dyDescent="0.2">
      <c r="A769" s="271"/>
      <c r="B769" s="29"/>
      <c r="C769" s="273"/>
      <c r="D769" s="29"/>
      <c r="E769" s="29"/>
      <c r="F769" s="29"/>
      <c r="G769" s="274"/>
      <c r="H769" s="274"/>
      <c r="I769" s="29"/>
      <c r="J769" s="29"/>
      <c r="K769" s="29"/>
      <c r="L769" s="29"/>
    </row>
    <row r="770" spans="1:12" x14ac:dyDescent="0.2">
      <c r="A770" s="271"/>
      <c r="B770" s="29"/>
      <c r="C770" s="273"/>
      <c r="D770" s="29"/>
      <c r="E770" s="29"/>
      <c r="F770" s="29"/>
      <c r="G770" s="274"/>
      <c r="H770" s="274"/>
      <c r="I770" s="29"/>
      <c r="J770" s="29"/>
      <c r="K770" s="29"/>
      <c r="L770" s="29"/>
    </row>
    <row r="771" spans="1:12" x14ac:dyDescent="0.2">
      <c r="A771" s="271"/>
      <c r="B771" s="29"/>
      <c r="C771" s="273"/>
      <c r="D771" s="29"/>
      <c r="E771" s="29"/>
      <c r="F771" s="29"/>
      <c r="G771" s="274"/>
      <c r="H771" s="274"/>
      <c r="I771" s="29"/>
      <c r="J771" s="29"/>
      <c r="K771" s="29"/>
      <c r="L771" s="29"/>
    </row>
    <row r="772" spans="1:12" x14ac:dyDescent="0.2">
      <c r="A772" s="271"/>
      <c r="B772" s="29"/>
      <c r="C772" s="273"/>
      <c r="D772" s="29"/>
      <c r="E772" s="29"/>
      <c r="F772" s="29"/>
      <c r="G772" s="274"/>
      <c r="H772" s="274"/>
      <c r="I772" s="29"/>
      <c r="J772" s="29"/>
      <c r="K772" s="29"/>
      <c r="L772" s="29"/>
    </row>
    <row r="773" spans="1:12" x14ac:dyDescent="0.2">
      <c r="A773" s="271"/>
      <c r="B773" s="29"/>
      <c r="C773" s="273"/>
      <c r="D773" s="29"/>
      <c r="E773" s="29"/>
      <c r="F773" s="29"/>
      <c r="G773" s="274"/>
      <c r="H773" s="274"/>
      <c r="I773" s="29"/>
      <c r="J773" s="29"/>
      <c r="K773" s="29"/>
      <c r="L773" s="29"/>
    </row>
    <row r="774" spans="1:12" x14ac:dyDescent="0.2">
      <c r="A774" s="271"/>
      <c r="B774" s="29"/>
      <c r="C774" s="273"/>
      <c r="D774" s="29"/>
      <c r="E774" s="29"/>
      <c r="F774" s="29"/>
      <c r="G774" s="274"/>
      <c r="H774" s="274"/>
      <c r="I774" s="29"/>
      <c r="J774" s="29"/>
      <c r="K774" s="29"/>
      <c r="L774" s="29"/>
    </row>
    <row r="775" spans="1:12" x14ac:dyDescent="0.2">
      <c r="A775" s="271"/>
      <c r="B775" s="29"/>
      <c r="C775" s="273"/>
      <c r="D775" s="29"/>
      <c r="E775" s="29"/>
      <c r="F775" s="29"/>
      <c r="G775" s="274"/>
      <c r="H775" s="274"/>
      <c r="I775" s="29"/>
      <c r="J775" s="29"/>
      <c r="K775" s="29"/>
      <c r="L775" s="29"/>
    </row>
    <row r="776" spans="1:12" x14ac:dyDescent="0.2">
      <c r="A776" s="271"/>
      <c r="B776" s="29"/>
      <c r="C776" s="273"/>
      <c r="D776" s="29"/>
      <c r="E776" s="29"/>
      <c r="F776" s="29"/>
      <c r="G776" s="274"/>
      <c r="H776" s="274"/>
      <c r="I776" s="29"/>
      <c r="J776" s="29"/>
      <c r="K776" s="29"/>
      <c r="L776" s="29"/>
    </row>
    <row r="777" spans="1:12" x14ac:dyDescent="0.2">
      <c r="A777" s="271"/>
      <c r="B777" s="29"/>
      <c r="C777" s="273"/>
      <c r="D777" s="29"/>
      <c r="E777" s="29"/>
      <c r="F777" s="29"/>
      <c r="G777" s="274"/>
      <c r="H777" s="274"/>
      <c r="I777" s="29"/>
      <c r="J777" s="29"/>
      <c r="K777" s="29"/>
      <c r="L777" s="29"/>
    </row>
    <row r="778" spans="1:12" x14ac:dyDescent="0.2">
      <c r="A778" s="271"/>
      <c r="B778" s="29"/>
      <c r="C778" s="273"/>
      <c r="D778" s="29"/>
      <c r="E778" s="29"/>
      <c r="F778" s="29"/>
      <c r="G778" s="274"/>
      <c r="H778" s="274"/>
      <c r="I778" s="29"/>
      <c r="J778" s="29"/>
      <c r="K778" s="29"/>
      <c r="L778" s="29"/>
    </row>
    <row r="779" spans="1:12" x14ac:dyDescent="0.2">
      <c r="A779" s="271"/>
      <c r="B779" s="29"/>
      <c r="C779" s="273"/>
      <c r="D779" s="29"/>
      <c r="E779" s="29"/>
      <c r="F779" s="29"/>
      <c r="G779" s="274"/>
      <c r="H779" s="274"/>
      <c r="I779" s="29"/>
      <c r="J779" s="29"/>
      <c r="K779" s="29"/>
      <c r="L779" s="29"/>
    </row>
    <row r="780" spans="1:12" x14ac:dyDescent="0.2">
      <c r="A780" s="271"/>
      <c r="B780" s="29"/>
      <c r="C780" s="273"/>
      <c r="D780" s="29"/>
      <c r="E780" s="29"/>
      <c r="F780" s="29"/>
      <c r="G780" s="274"/>
      <c r="H780" s="274"/>
      <c r="I780" s="29"/>
      <c r="J780" s="29"/>
      <c r="K780" s="29"/>
      <c r="L780" s="29"/>
    </row>
    <row r="781" spans="1:12" x14ac:dyDescent="0.2">
      <c r="A781" s="271"/>
      <c r="B781" s="29"/>
      <c r="C781" s="273"/>
      <c r="D781" s="29"/>
      <c r="E781" s="29"/>
      <c r="F781" s="29"/>
      <c r="G781" s="274"/>
      <c r="H781" s="274"/>
      <c r="I781" s="29"/>
      <c r="J781" s="29"/>
      <c r="K781" s="29"/>
      <c r="L781" s="29"/>
    </row>
    <row r="782" spans="1:12" x14ac:dyDescent="0.2">
      <c r="A782" s="271"/>
      <c r="B782" s="29"/>
      <c r="C782" s="273"/>
      <c r="D782" s="29"/>
      <c r="E782" s="29"/>
      <c r="F782" s="29"/>
      <c r="G782" s="274"/>
      <c r="H782" s="274"/>
      <c r="I782" s="29"/>
      <c r="J782" s="29"/>
      <c r="K782" s="29"/>
      <c r="L782" s="29"/>
    </row>
    <row r="783" spans="1:12" x14ac:dyDescent="0.2">
      <c r="A783" s="271"/>
      <c r="B783" s="29"/>
      <c r="C783" s="273"/>
      <c r="D783" s="29"/>
      <c r="E783" s="29"/>
      <c r="F783" s="29"/>
      <c r="G783" s="274"/>
      <c r="H783" s="274"/>
      <c r="I783" s="29"/>
      <c r="J783" s="29"/>
      <c r="K783" s="29"/>
      <c r="L783" s="29"/>
    </row>
    <row r="784" spans="1:12" x14ac:dyDescent="0.2">
      <c r="A784" s="271"/>
      <c r="B784" s="29"/>
      <c r="C784" s="273"/>
      <c r="D784" s="29"/>
      <c r="E784" s="29"/>
      <c r="F784" s="29"/>
      <c r="G784" s="274"/>
      <c r="H784" s="274"/>
      <c r="I784" s="29"/>
      <c r="J784" s="29"/>
      <c r="K784" s="29"/>
      <c r="L784" s="29"/>
    </row>
    <row r="785" spans="1:12" x14ac:dyDescent="0.2">
      <c r="A785" s="271"/>
      <c r="B785" s="29"/>
      <c r="C785" s="273"/>
      <c r="D785" s="29"/>
      <c r="E785" s="29"/>
      <c r="F785" s="29"/>
      <c r="G785" s="274"/>
      <c r="H785" s="274"/>
      <c r="I785" s="29"/>
      <c r="J785" s="29"/>
      <c r="K785" s="29"/>
      <c r="L785" s="29"/>
    </row>
    <row r="786" spans="1:12" x14ac:dyDescent="0.2">
      <c r="A786" s="271"/>
      <c r="B786" s="29"/>
      <c r="C786" s="273"/>
      <c r="D786" s="29"/>
      <c r="E786" s="29"/>
      <c r="F786" s="29"/>
      <c r="G786" s="274"/>
      <c r="H786" s="274"/>
      <c r="I786" s="29"/>
      <c r="J786" s="29"/>
      <c r="K786" s="29"/>
      <c r="L786" s="29"/>
    </row>
    <row r="787" spans="1:12" x14ac:dyDescent="0.2">
      <c r="A787" s="271"/>
      <c r="B787" s="29"/>
      <c r="C787" s="273"/>
      <c r="D787" s="29"/>
      <c r="E787" s="29"/>
      <c r="F787" s="29"/>
      <c r="G787" s="274"/>
      <c r="H787" s="274"/>
      <c r="I787" s="29"/>
      <c r="J787" s="29"/>
      <c r="K787" s="29"/>
      <c r="L787" s="29"/>
    </row>
    <row r="788" spans="1:12" x14ac:dyDescent="0.2">
      <c r="A788" s="271"/>
      <c r="B788" s="29"/>
      <c r="C788" s="273"/>
      <c r="D788" s="29"/>
      <c r="E788" s="29"/>
      <c r="F788" s="29"/>
      <c r="G788" s="274"/>
      <c r="H788" s="274"/>
      <c r="I788" s="29"/>
      <c r="J788" s="29"/>
      <c r="K788" s="29"/>
      <c r="L788" s="29"/>
    </row>
    <row r="789" spans="1:12" x14ac:dyDescent="0.2">
      <c r="A789" s="271"/>
      <c r="B789" s="29"/>
      <c r="C789" s="273"/>
      <c r="D789" s="29"/>
      <c r="E789" s="29"/>
      <c r="F789" s="29"/>
      <c r="G789" s="274"/>
      <c r="H789" s="274"/>
      <c r="I789" s="29"/>
      <c r="J789" s="29"/>
      <c r="K789" s="29"/>
      <c r="L789" s="29"/>
    </row>
    <row r="790" spans="1:12" x14ac:dyDescent="0.2">
      <c r="A790" s="271"/>
      <c r="B790" s="29"/>
      <c r="C790" s="273"/>
      <c r="D790" s="29"/>
      <c r="E790" s="29"/>
      <c r="F790" s="29"/>
      <c r="G790" s="274"/>
      <c r="H790" s="274"/>
      <c r="I790" s="29"/>
      <c r="J790" s="29"/>
      <c r="K790" s="29"/>
      <c r="L790" s="29"/>
    </row>
    <row r="791" spans="1:12" x14ac:dyDescent="0.2">
      <c r="A791" s="271"/>
      <c r="B791" s="29"/>
      <c r="C791" s="273"/>
      <c r="D791" s="29"/>
      <c r="E791" s="29"/>
      <c r="F791" s="29"/>
      <c r="G791" s="274"/>
      <c r="H791" s="274"/>
      <c r="I791" s="29"/>
      <c r="J791" s="29"/>
      <c r="K791" s="29"/>
      <c r="L791" s="29"/>
    </row>
    <row r="792" spans="1:12" x14ac:dyDescent="0.2">
      <c r="A792" s="271"/>
      <c r="B792" s="29"/>
      <c r="C792" s="273"/>
      <c r="D792" s="29"/>
      <c r="E792" s="29"/>
      <c r="F792" s="29"/>
      <c r="G792" s="274"/>
      <c r="H792" s="274"/>
      <c r="I792" s="29"/>
      <c r="J792" s="29"/>
      <c r="K792" s="29"/>
      <c r="L792" s="29"/>
    </row>
    <row r="793" spans="1:12" x14ac:dyDescent="0.2">
      <c r="A793" s="271"/>
      <c r="B793" s="29"/>
      <c r="C793" s="273"/>
      <c r="D793" s="29"/>
      <c r="E793" s="29"/>
      <c r="F793" s="29"/>
      <c r="G793" s="274"/>
      <c r="H793" s="274"/>
      <c r="I793" s="29"/>
      <c r="J793" s="29"/>
      <c r="K793" s="29"/>
      <c r="L793" s="29"/>
    </row>
    <row r="794" spans="1:12" x14ac:dyDescent="0.2">
      <c r="A794" s="271"/>
      <c r="B794" s="29"/>
      <c r="C794" s="273"/>
      <c r="D794" s="29"/>
      <c r="E794" s="29"/>
      <c r="F794" s="29"/>
      <c r="G794" s="274"/>
      <c r="H794" s="274"/>
      <c r="I794" s="29"/>
      <c r="J794" s="29"/>
      <c r="K794" s="29"/>
      <c r="L794" s="29"/>
    </row>
    <row r="795" spans="1:12" x14ac:dyDescent="0.2">
      <c r="A795" s="271"/>
      <c r="B795" s="29"/>
      <c r="C795" s="273"/>
      <c r="D795" s="29"/>
      <c r="E795" s="29"/>
      <c r="F795" s="29"/>
      <c r="G795" s="274"/>
      <c r="H795" s="274"/>
      <c r="I795" s="29"/>
      <c r="J795" s="29"/>
      <c r="K795" s="29"/>
      <c r="L795" s="29"/>
    </row>
    <row r="796" spans="1:12" x14ac:dyDescent="0.2">
      <c r="A796" s="271"/>
      <c r="B796" s="29"/>
      <c r="C796" s="273"/>
      <c r="D796" s="29"/>
      <c r="E796" s="29"/>
      <c r="F796" s="29"/>
      <c r="G796" s="274"/>
      <c r="H796" s="274"/>
      <c r="I796" s="29"/>
      <c r="J796" s="29"/>
      <c r="K796" s="29"/>
      <c r="L796" s="29"/>
    </row>
    <row r="797" spans="1:12" x14ac:dyDescent="0.2">
      <c r="A797" s="271"/>
      <c r="B797" s="29"/>
      <c r="C797" s="273"/>
      <c r="D797" s="29"/>
      <c r="E797" s="29"/>
      <c r="F797" s="29"/>
      <c r="G797" s="274"/>
      <c r="H797" s="274"/>
      <c r="I797" s="29"/>
      <c r="J797" s="29"/>
      <c r="K797" s="29"/>
      <c r="L797" s="29"/>
    </row>
    <row r="798" spans="1:12" x14ac:dyDescent="0.2">
      <c r="A798" s="271"/>
      <c r="B798" s="29"/>
      <c r="C798" s="273"/>
      <c r="D798" s="29"/>
      <c r="E798" s="29"/>
      <c r="F798" s="29"/>
      <c r="G798" s="274"/>
      <c r="H798" s="274"/>
      <c r="I798" s="29"/>
      <c r="J798" s="29"/>
      <c r="K798" s="29"/>
      <c r="L798" s="29"/>
    </row>
    <row r="799" spans="1:12" x14ac:dyDescent="0.2">
      <c r="A799" s="271"/>
      <c r="B799" s="29"/>
      <c r="C799" s="273"/>
      <c r="D799" s="29"/>
      <c r="E799" s="29"/>
      <c r="F799" s="29"/>
      <c r="G799" s="274"/>
      <c r="H799" s="274"/>
      <c r="I799" s="29"/>
      <c r="J799" s="29"/>
      <c r="K799" s="29"/>
      <c r="L799" s="29"/>
    </row>
    <row r="800" spans="1:12" x14ac:dyDescent="0.2">
      <c r="A800" s="271"/>
      <c r="B800" s="29"/>
      <c r="C800" s="273"/>
      <c r="D800" s="29"/>
      <c r="E800" s="29"/>
      <c r="F800" s="29"/>
      <c r="G800" s="274"/>
      <c r="H800" s="274"/>
      <c r="I800" s="29"/>
      <c r="J800" s="29"/>
      <c r="K800" s="29"/>
      <c r="L800" s="29"/>
    </row>
    <row r="801" spans="1:12" x14ac:dyDescent="0.2">
      <c r="A801" s="271"/>
      <c r="B801" s="29"/>
      <c r="C801" s="273"/>
      <c r="D801" s="29"/>
      <c r="E801" s="29"/>
      <c r="F801" s="29"/>
      <c r="G801" s="274"/>
      <c r="H801" s="274"/>
      <c r="I801" s="29"/>
      <c r="J801" s="29"/>
      <c r="K801" s="29"/>
      <c r="L801" s="29"/>
    </row>
    <row r="802" spans="1:12" x14ac:dyDescent="0.2">
      <c r="A802" s="271"/>
      <c r="B802" s="29"/>
      <c r="C802" s="273"/>
      <c r="D802" s="29"/>
      <c r="E802" s="29"/>
      <c r="F802" s="29"/>
      <c r="G802" s="274"/>
      <c r="H802" s="274"/>
      <c r="I802" s="29"/>
      <c r="J802" s="29"/>
      <c r="K802" s="29"/>
      <c r="L802" s="29"/>
    </row>
    <row r="803" spans="1:12" x14ac:dyDescent="0.2">
      <c r="A803" s="271"/>
      <c r="B803" s="29"/>
      <c r="C803" s="273"/>
      <c r="D803" s="29"/>
      <c r="E803" s="29"/>
      <c r="F803" s="29"/>
      <c r="G803" s="274"/>
      <c r="H803" s="274"/>
      <c r="I803" s="29"/>
      <c r="J803" s="29"/>
      <c r="K803" s="29"/>
      <c r="L803" s="29"/>
    </row>
    <row r="804" spans="1:12" x14ac:dyDescent="0.2">
      <c r="A804" s="271"/>
      <c r="B804" s="29"/>
      <c r="C804" s="273"/>
      <c r="D804" s="29"/>
      <c r="E804" s="29"/>
      <c r="F804" s="29"/>
      <c r="G804" s="274"/>
      <c r="H804" s="274"/>
      <c r="I804" s="29"/>
      <c r="J804" s="29"/>
      <c r="K804" s="29"/>
      <c r="L804" s="29"/>
    </row>
    <row r="805" spans="1:12" x14ac:dyDescent="0.2">
      <c r="A805" s="271"/>
      <c r="B805" s="29"/>
      <c r="C805" s="273"/>
      <c r="D805" s="29"/>
      <c r="E805" s="29"/>
      <c r="F805" s="29"/>
      <c r="G805" s="274"/>
      <c r="H805" s="274"/>
      <c r="I805" s="29"/>
      <c r="J805" s="29"/>
      <c r="K805" s="29"/>
      <c r="L805" s="29"/>
    </row>
    <row r="806" spans="1:12" x14ac:dyDescent="0.2">
      <c r="A806" s="271"/>
      <c r="B806" s="29"/>
      <c r="C806" s="273"/>
      <c r="D806" s="29"/>
      <c r="E806" s="29"/>
      <c r="F806" s="29"/>
      <c r="G806" s="274"/>
      <c r="H806" s="274"/>
      <c r="I806" s="29"/>
      <c r="J806" s="29"/>
      <c r="K806" s="29"/>
      <c r="L806" s="29"/>
    </row>
    <row r="807" spans="1:12" x14ac:dyDescent="0.2">
      <c r="A807" s="271"/>
      <c r="B807" s="29"/>
      <c r="C807" s="273"/>
      <c r="D807" s="29"/>
      <c r="E807" s="29"/>
      <c r="F807" s="29"/>
      <c r="G807" s="274"/>
      <c r="H807" s="274"/>
      <c r="I807" s="29"/>
      <c r="J807" s="29"/>
      <c r="K807" s="29"/>
      <c r="L807" s="29"/>
    </row>
    <row r="808" spans="1:12" x14ac:dyDescent="0.2">
      <c r="A808" s="271"/>
      <c r="B808" s="29"/>
      <c r="C808" s="273"/>
      <c r="D808" s="29"/>
      <c r="E808" s="29"/>
      <c r="F808" s="29"/>
      <c r="G808" s="274"/>
      <c r="H808" s="274"/>
      <c r="I808" s="29"/>
      <c r="J808" s="29"/>
      <c r="K808" s="29"/>
      <c r="L808" s="29"/>
    </row>
    <row r="809" spans="1:12" x14ac:dyDescent="0.2">
      <c r="A809" s="271"/>
      <c r="B809" s="29"/>
      <c r="C809" s="273"/>
      <c r="D809" s="29"/>
      <c r="E809" s="29"/>
      <c r="F809" s="29"/>
      <c r="G809" s="274"/>
      <c r="H809" s="274"/>
      <c r="I809" s="29"/>
      <c r="J809" s="29"/>
      <c r="K809" s="29"/>
      <c r="L809" s="29"/>
    </row>
    <row r="810" spans="1:12" x14ac:dyDescent="0.2">
      <c r="A810" s="271"/>
      <c r="B810" s="29"/>
      <c r="C810" s="273"/>
      <c r="D810" s="29"/>
      <c r="E810" s="29"/>
      <c r="F810" s="29"/>
      <c r="G810" s="274"/>
      <c r="H810" s="274"/>
      <c r="I810" s="29"/>
      <c r="J810" s="29"/>
      <c r="K810" s="29"/>
      <c r="L810" s="29"/>
    </row>
    <row r="811" spans="1:12" x14ac:dyDescent="0.2">
      <c r="A811" s="271"/>
      <c r="B811" s="29"/>
      <c r="C811" s="273"/>
      <c r="D811" s="29"/>
      <c r="E811" s="29"/>
      <c r="F811" s="29"/>
      <c r="G811" s="274"/>
      <c r="H811" s="274"/>
      <c r="I811" s="29"/>
      <c r="J811" s="29"/>
      <c r="K811" s="29"/>
      <c r="L811" s="29"/>
    </row>
    <row r="812" spans="1:12" x14ac:dyDescent="0.2">
      <c r="A812" s="271"/>
      <c r="B812" s="29"/>
      <c r="C812" s="273"/>
      <c r="D812" s="29"/>
      <c r="E812" s="29"/>
      <c r="F812" s="29"/>
      <c r="G812" s="274"/>
      <c r="H812" s="274"/>
      <c r="I812" s="29"/>
      <c r="J812" s="29"/>
      <c r="K812" s="29"/>
      <c r="L812" s="29"/>
    </row>
    <row r="813" spans="1:12" x14ac:dyDescent="0.2">
      <c r="A813" s="271"/>
      <c r="B813" s="29"/>
      <c r="C813" s="273"/>
      <c r="D813" s="29"/>
      <c r="E813" s="29"/>
      <c r="F813" s="29"/>
      <c r="G813" s="274"/>
      <c r="H813" s="274"/>
      <c r="I813" s="29"/>
      <c r="J813" s="29"/>
      <c r="K813" s="29"/>
      <c r="L813" s="29"/>
    </row>
    <row r="814" spans="1:12" x14ac:dyDescent="0.2">
      <c r="A814" s="271"/>
      <c r="B814" s="29"/>
      <c r="C814" s="273"/>
      <c r="D814" s="29"/>
      <c r="E814" s="29"/>
      <c r="F814" s="29"/>
      <c r="G814" s="274"/>
      <c r="H814" s="274"/>
      <c r="I814" s="29"/>
      <c r="J814" s="29"/>
      <c r="K814" s="29"/>
      <c r="L814" s="29"/>
    </row>
    <row r="815" spans="1:12" x14ac:dyDescent="0.2">
      <c r="A815" s="271"/>
      <c r="B815" s="29"/>
      <c r="C815" s="273"/>
      <c r="D815" s="29"/>
      <c r="E815" s="29"/>
      <c r="F815" s="29"/>
      <c r="G815" s="274"/>
      <c r="H815" s="274"/>
      <c r="I815" s="29"/>
      <c r="J815" s="29"/>
      <c r="K815" s="29"/>
      <c r="L815" s="29"/>
    </row>
    <row r="816" spans="1:12" x14ac:dyDescent="0.2">
      <c r="A816" s="271"/>
      <c r="B816" s="29"/>
      <c r="C816" s="273"/>
      <c r="D816" s="29"/>
      <c r="E816" s="29"/>
      <c r="F816" s="29"/>
      <c r="G816" s="274"/>
      <c r="H816" s="274"/>
      <c r="I816" s="29"/>
      <c r="J816" s="29"/>
      <c r="K816" s="29"/>
      <c r="L816" s="29"/>
    </row>
    <row r="817" spans="1:12" x14ac:dyDescent="0.2">
      <c r="A817" s="271"/>
      <c r="B817" s="29"/>
      <c r="C817" s="273"/>
      <c r="D817" s="29"/>
      <c r="E817" s="29"/>
      <c r="F817" s="29"/>
      <c r="G817" s="274"/>
      <c r="H817" s="274"/>
      <c r="I817" s="29"/>
      <c r="J817" s="29"/>
      <c r="K817" s="29"/>
      <c r="L817" s="29"/>
    </row>
    <row r="818" spans="1:12" x14ac:dyDescent="0.2">
      <c r="A818" s="271"/>
      <c r="B818" s="29"/>
      <c r="C818" s="273"/>
      <c r="D818" s="29"/>
      <c r="E818" s="29"/>
      <c r="F818" s="29"/>
      <c r="G818" s="274"/>
      <c r="H818" s="274"/>
      <c r="I818" s="29"/>
      <c r="J818" s="29"/>
      <c r="K818" s="29"/>
      <c r="L818" s="29"/>
    </row>
    <row r="819" spans="1:12" x14ac:dyDescent="0.2">
      <c r="A819" s="271"/>
      <c r="B819" s="29"/>
      <c r="C819" s="273"/>
      <c r="D819" s="29"/>
      <c r="E819" s="29"/>
      <c r="F819" s="29"/>
      <c r="G819" s="274"/>
      <c r="H819" s="274"/>
      <c r="I819" s="29"/>
      <c r="J819" s="29"/>
      <c r="K819" s="29"/>
      <c r="L819" s="29"/>
    </row>
    <row r="820" spans="1:12" x14ac:dyDescent="0.2">
      <c r="A820" s="271"/>
      <c r="B820" s="29"/>
      <c r="C820" s="273"/>
      <c r="D820" s="29"/>
      <c r="E820" s="29"/>
      <c r="F820" s="29"/>
      <c r="G820" s="274"/>
      <c r="H820" s="274"/>
      <c r="I820" s="29"/>
      <c r="J820" s="29"/>
      <c r="K820" s="29"/>
      <c r="L820" s="29"/>
    </row>
    <row r="821" spans="1:12" x14ac:dyDescent="0.2">
      <c r="A821" s="271"/>
      <c r="B821" s="29"/>
      <c r="C821" s="273"/>
      <c r="D821" s="29"/>
      <c r="E821" s="29"/>
      <c r="F821" s="29"/>
      <c r="G821" s="274"/>
      <c r="H821" s="274"/>
      <c r="I821" s="29"/>
      <c r="J821" s="29"/>
      <c r="K821" s="29"/>
      <c r="L821" s="29"/>
    </row>
    <row r="822" spans="1:12" x14ac:dyDescent="0.2">
      <c r="A822" s="271"/>
      <c r="B822" s="29"/>
      <c r="C822" s="273"/>
      <c r="D822" s="29"/>
      <c r="E822" s="29"/>
      <c r="F822" s="29"/>
      <c r="G822" s="274"/>
      <c r="H822" s="274"/>
      <c r="I822" s="29"/>
      <c r="J822" s="29"/>
      <c r="K822" s="29"/>
      <c r="L822" s="29"/>
    </row>
    <row r="823" spans="1:12" x14ac:dyDescent="0.2">
      <c r="A823" s="271"/>
      <c r="B823" s="29"/>
      <c r="C823" s="273"/>
      <c r="D823" s="29"/>
      <c r="E823" s="29"/>
      <c r="F823" s="29"/>
      <c r="G823" s="274"/>
      <c r="H823" s="274"/>
      <c r="I823" s="29"/>
      <c r="J823" s="29"/>
      <c r="K823" s="29"/>
      <c r="L823" s="29"/>
    </row>
    <row r="824" spans="1:12" x14ac:dyDescent="0.2">
      <c r="A824" s="271"/>
      <c r="B824" s="29"/>
      <c r="C824" s="273"/>
      <c r="D824" s="29"/>
      <c r="E824" s="29"/>
      <c r="F824" s="29"/>
      <c r="G824" s="274"/>
      <c r="H824" s="274"/>
      <c r="I824" s="29"/>
      <c r="J824" s="29"/>
      <c r="K824" s="29"/>
      <c r="L824" s="29"/>
    </row>
    <row r="825" spans="1:12" x14ac:dyDescent="0.2">
      <c r="A825" s="271"/>
      <c r="B825" s="29"/>
      <c r="C825" s="273"/>
      <c r="D825" s="29"/>
      <c r="E825" s="29"/>
      <c r="F825" s="29"/>
      <c r="G825" s="274"/>
      <c r="H825" s="274"/>
      <c r="I825" s="29"/>
      <c r="J825" s="29"/>
      <c r="K825" s="29"/>
      <c r="L825" s="29"/>
    </row>
    <row r="826" spans="1:12" x14ac:dyDescent="0.2">
      <c r="A826" s="271"/>
      <c r="B826" s="29"/>
      <c r="C826" s="273"/>
      <c r="D826" s="29"/>
      <c r="E826" s="29"/>
      <c r="F826" s="29"/>
      <c r="G826" s="274"/>
      <c r="H826" s="274"/>
      <c r="I826" s="29"/>
      <c r="J826" s="29"/>
      <c r="K826" s="29"/>
      <c r="L826" s="29"/>
    </row>
    <row r="827" spans="1:12" x14ac:dyDescent="0.2">
      <c r="A827" s="271"/>
      <c r="B827" s="29"/>
      <c r="C827" s="273"/>
      <c r="D827" s="29"/>
      <c r="E827" s="29"/>
      <c r="F827" s="29"/>
      <c r="G827" s="274"/>
      <c r="H827" s="274"/>
      <c r="I827" s="29"/>
      <c r="J827" s="29"/>
      <c r="K827" s="29"/>
      <c r="L827" s="29"/>
    </row>
    <row r="828" spans="1:12" x14ac:dyDescent="0.2">
      <c r="A828" s="271"/>
      <c r="B828" s="29"/>
      <c r="C828" s="273"/>
      <c r="D828" s="29"/>
      <c r="E828" s="29"/>
      <c r="F828" s="29"/>
      <c r="G828" s="274"/>
      <c r="H828" s="274"/>
      <c r="I828" s="29"/>
      <c r="J828" s="29"/>
      <c r="K828" s="29"/>
      <c r="L828" s="29"/>
    </row>
    <row r="829" spans="1:12" x14ac:dyDescent="0.2">
      <c r="A829" s="271"/>
      <c r="B829" s="29"/>
      <c r="C829" s="273"/>
      <c r="D829" s="29"/>
      <c r="E829" s="29"/>
      <c r="F829" s="29"/>
      <c r="G829" s="274"/>
      <c r="H829" s="274"/>
      <c r="I829" s="29"/>
      <c r="J829" s="29"/>
      <c r="K829" s="29"/>
      <c r="L829" s="29"/>
    </row>
    <row r="830" spans="1:12" x14ac:dyDescent="0.2">
      <c r="A830" s="271"/>
      <c r="B830" s="29"/>
      <c r="C830" s="273"/>
      <c r="D830" s="29"/>
      <c r="E830" s="29"/>
      <c r="F830" s="29"/>
      <c r="G830" s="274"/>
      <c r="H830" s="274"/>
      <c r="I830" s="29"/>
      <c r="J830" s="29"/>
      <c r="K830" s="29"/>
      <c r="L830" s="29"/>
    </row>
    <row r="831" spans="1:12" x14ac:dyDescent="0.2">
      <c r="A831" s="271"/>
      <c r="B831" s="29"/>
      <c r="C831" s="273"/>
      <c r="D831" s="29"/>
      <c r="E831" s="29"/>
      <c r="F831" s="29"/>
      <c r="G831" s="274"/>
      <c r="H831" s="274"/>
      <c r="I831" s="29"/>
      <c r="J831" s="29"/>
      <c r="K831" s="29"/>
      <c r="L831" s="29"/>
    </row>
    <row r="832" spans="1:12" x14ac:dyDescent="0.2">
      <c r="A832" s="271"/>
      <c r="B832" s="29"/>
      <c r="C832" s="273"/>
      <c r="D832" s="29"/>
      <c r="E832" s="29"/>
      <c r="F832" s="29"/>
      <c r="G832" s="274"/>
      <c r="H832" s="274"/>
      <c r="I832" s="29"/>
      <c r="J832" s="29"/>
      <c r="K832" s="29"/>
      <c r="L832" s="29"/>
    </row>
    <row r="833" spans="1:12" x14ac:dyDescent="0.2">
      <c r="A833" s="271"/>
      <c r="B833" s="29"/>
      <c r="C833" s="273"/>
      <c r="D833" s="29"/>
      <c r="E833" s="29"/>
      <c r="F833" s="29"/>
      <c r="G833" s="274"/>
      <c r="H833" s="274"/>
      <c r="I833" s="29"/>
      <c r="J833" s="29"/>
      <c r="K833" s="29"/>
      <c r="L833" s="29"/>
    </row>
    <row r="834" spans="1:12" x14ac:dyDescent="0.2">
      <c r="A834" s="271"/>
      <c r="B834" s="29"/>
      <c r="C834" s="273"/>
      <c r="D834" s="29"/>
      <c r="E834" s="29"/>
      <c r="F834" s="29"/>
      <c r="G834" s="274"/>
      <c r="H834" s="274"/>
      <c r="I834" s="29"/>
      <c r="J834" s="29"/>
      <c r="K834" s="29"/>
      <c r="L834" s="29"/>
    </row>
    <row r="835" spans="1:12" x14ac:dyDescent="0.2">
      <c r="A835" s="271"/>
      <c r="B835" s="29"/>
      <c r="C835" s="273"/>
      <c r="D835" s="29"/>
      <c r="E835" s="29"/>
      <c r="F835" s="29"/>
      <c r="G835" s="274"/>
      <c r="H835" s="274"/>
      <c r="I835" s="29"/>
      <c r="J835" s="29"/>
      <c r="K835" s="29"/>
      <c r="L835" s="29"/>
    </row>
    <row r="836" spans="1:12" x14ac:dyDescent="0.2">
      <c r="A836" s="271"/>
      <c r="B836" s="29"/>
      <c r="C836" s="273"/>
      <c r="D836" s="29"/>
      <c r="E836" s="29"/>
      <c r="F836" s="29"/>
      <c r="G836" s="274"/>
      <c r="H836" s="274"/>
      <c r="I836" s="29"/>
      <c r="J836" s="29"/>
      <c r="K836" s="29"/>
      <c r="L836" s="29"/>
    </row>
    <row r="837" spans="1:12" x14ac:dyDescent="0.2">
      <c r="A837" s="271"/>
      <c r="B837" s="29"/>
      <c r="C837" s="273"/>
      <c r="D837" s="29"/>
      <c r="E837" s="29"/>
      <c r="F837" s="29"/>
      <c r="G837" s="274"/>
      <c r="H837" s="274"/>
      <c r="I837" s="29"/>
      <c r="J837" s="29"/>
      <c r="K837" s="29"/>
      <c r="L837" s="29"/>
    </row>
    <row r="838" spans="1:12" x14ac:dyDescent="0.2">
      <c r="A838" s="271"/>
      <c r="B838" s="29"/>
      <c r="C838" s="273"/>
      <c r="D838" s="29"/>
      <c r="E838" s="29"/>
      <c r="F838" s="29"/>
      <c r="G838" s="274"/>
      <c r="H838" s="274"/>
      <c r="I838" s="29"/>
      <c r="J838" s="29"/>
      <c r="K838" s="29"/>
      <c r="L838" s="29"/>
    </row>
    <row r="839" spans="1:12" x14ac:dyDescent="0.2">
      <c r="A839" s="271"/>
      <c r="B839" s="29"/>
      <c r="C839" s="273"/>
      <c r="D839" s="29"/>
      <c r="E839" s="29"/>
      <c r="F839" s="29"/>
      <c r="G839" s="274"/>
      <c r="H839" s="274"/>
      <c r="I839" s="29"/>
      <c r="J839" s="29"/>
      <c r="K839" s="29"/>
      <c r="L839" s="29"/>
    </row>
    <row r="840" spans="1:12" x14ac:dyDescent="0.2">
      <c r="A840" s="271"/>
      <c r="B840" s="29"/>
      <c r="C840" s="273"/>
      <c r="D840" s="29"/>
      <c r="E840" s="29"/>
      <c r="F840" s="29"/>
      <c r="G840" s="274"/>
      <c r="H840" s="274"/>
      <c r="I840" s="29"/>
      <c r="J840" s="29"/>
      <c r="K840" s="29"/>
      <c r="L840" s="29"/>
    </row>
    <row r="841" spans="1:12" x14ac:dyDescent="0.2">
      <c r="A841" s="271"/>
      <c r="B841" s="29"/>
      <c r="C841" s="273"/>
      <c r="D841" s="29"/>
      <c r="E841" s="29"/>
      <c r="F841" s="29"/>
      <c r="G841" s="274"/>
      <c r="H841" s="274"/>
      <c r="I841" s="29"/>
      <c r="J841" s="29"/>
      <c r="K841" s="29"/>
      <c r="L841" s="29"/>
    </row>
    <row r="842" spans="1:12" x14ac:dyDescent="0.2">
      <c r="A842" s="271"/>
      <c r="B842" s="29"/>
      <c r="C842" s="273"/>
      <c r="D842" s="29"/>
      <c r="E842" s="29"/>
      <c r="F842" s="29"/>
      <c r="G842" s="274"/>
      <c r="H842" s="274"/>
      <c r="I842" s="29"/>
      <c r="J842" s="29"/>
      <c r="K842" s="29"/>
      <c r="L842" s="29"/>
    </row>
    <row r="843" spans="1:12" x14ac:dyDescent="0.2">
      <c r="A843" s="271"/>
      <c r="B843" s="29"/>
      <c r="C843" s="273"/>
      <c r="D843" s="29"/>
      <c r="E843" s="29"/>
      <c r="F843" s="29"/>
      <c r="G843" s="274"/>
      <c r="H843" s="274"/>
      <c r="I843" s="29"/>
      <c r="J843" s="29"/>
      <c r="K843" s="29"/>
      <c r="L843" s="29"/>
    </row>
    <row r="844" spans="1:12" x14ac:dyDescent="0.2">
      <c r="A844" s="271"/>
      <c r="B844" s="29"/>
      <c r="C844" s="273"/>
      <c r="D844" s="29"/>
      <c r="E844" s="29"/>
      <c r="F844" s="29"/>
      <c r="G844" s="274"/>
      <c r="H844" s="274"/>
      <c r="I844" s="29"/>
      <c r="J844" s="29"/>
      <c r="K844" s="29"/>
      <c r="L844" s="29"/>
    </row>
    <row r="845" spans="1:12" x14ac:dyDescent="0.2">
      <c r="A845" s="271"/>
      <c r="B845" s="29"/>
      <c r="C845" s="273"/>
      <c r="D845" s="29"/>
      <c r="E845" s="29"/>
      <c r="F845" s="29"/>
      <c r="G845" s="274"/>
      <c r="H845" s="274"/>
      <c r="I845" s="29"/>
      <c r="J845" s="29"/>
      <c r="K845" s="29"/>
      <c r="L845" s="29"/>
    </row>
    <row r="846" spans="1:12" x14ac:dyDescent="0.2">
      <c r="A846" s="271"/>
      <c r="B846" s="29"/>
      <c r="C846" s="273"/>
      <c r="D846" s="29"/>
      <c r="E846" s="29"/>
      <c r="F846" s="29"/>
      <c r="G846" s="274"/>
      <c r="H846" s="274"/>
      <c r="I846" s="29"/>
      <c r="J846" s="29"/>
      <c r="K846" s="29"/>
      <c r="L846" s="29"/>
    </row>
    <row r="847" spans="1:12" x14ac:dyDescent="0.2">
      <c r="A847" s="271"/>
      <c r="B847" s="29"/>
      <c r="C847" s="273"/>
      <c r="D847" s="29"/>
      <c r="E847" s="29"/>
      <c r="F847" s="29"/>
      <c r="G847" s="274"/>
      <c r="H847" s="274"/>
      <c r="I847" s="29"/>
      <c r="J847" s="29"/>
      <c r="K847" s="29"/>
      <c r="L847" s="29"/>
    </row>
    <row r="848" spans="1:12" x14ac:dyDescent="0.2">
      <c r="A848" s="271"/>
      <c r="B848" s="29"/>
      <c r="C848" s="273"/>
      <c r="D848" s="29"/>
      <c r="E848" s="29"/>
      <c r="F848" s="29"/>
      <c r="G848" s="274"/>
      <c r="H848" s="274"/>
      <c r="I848" s="29"/>
      <c r="J848" s="29"/>
      <c r="K848" s="29"/>
      <c r="L848" s="29"/>
    </row>
    <row r="849" spans="1:12" x14ac:dyDescent="0.2">
      <c r="A849" s="271"/>
      <c r="B849" s="29"/>
      <c r="C849" s="273"/>
      <c r="D849" s="29"/>
      <c r="E849" s="29"/>
      <c r="F849" s="29"/>
      <c r="G849" s="274"/>
      <c r="H849" s="274"/>
      <c r="I849" s="29"/>
      <c r="J849" s="29"/>
      <c r="K849" s="29"/>
      <c r="L849" s="29"/>
    </row>
    <row r="850" spans="1:12" x14ac:dyDescent="0.2">
      <c r="A850" s="271"/>
      <c r="B850" s="29"/>
      <c r="C850" s="273"/>
      <c r="D850" s="29"/>
      <c r="E850" s="29"/>
      <c r="F850" s="29"/>
      <c r="G850" s="274"/>
      <c r="H850" s="274"/>
      <c r="I850" s="29"/>
      <c r="J850" s="29"/>
      <c r="K850" s="29"/>
      <c r="L850" s="29"/>
    </row>
    <row r="851" spans="1:12" x14ac:dyDescent="0.2">
      <c r="A851" s="271"/>
      <c r="B851" s="29"/>
      <c r="C851" s="273"/>
      <c r="D851" s="29"/>
      <c r="E851" s="29"/>
      <c r="F851" s="29"/>
      <c r="G851" s="274"/>
      <c r="H851" s="274"/>
      <c r="I851" s="29"/>
      <c r="J851" s="29"/>
      <c r="K851" s="29"/>
      <c r="L851" s="29"/>
    </row>
    <row r="852" spans="1:12" x14ac:dyDescent="0.2">
      <c r="A852" s="271"/>
      <c r="B852" s="29"/>
      <c r="C852" s="273"/>
      <c r="D852" s="29"/>
      <c r="E852" s="29"/>
      <c r="F852" s="29"/>
      <c r="G852" s="274"/>
      <c r="H852" s="274"/>
      <c r="I852" s="29"/>
      <c r="J852" s="29"/>
      <c r="K852" s="29"/>
      <c r="L852" s="29"/>
    </row>
    <row r="853" spans="1:12" x14ac:dyDescent="0.2">
      <c r="A853" s="271"/>
      <c r="B853" s="29"/>
      <c r="C853" s="273"/>
      <c r="D853" s="29"/>
      <c r="E853" s="29"/>
      <c r="F853" s="29"/>
      <c r="G853" s="274"/>
      <c r="H853" s="274"/>
      <c r="I853" s="29"/>
      <c r="J853" s="29"/>
      <c r="K853" s="29"/>
      <c r="L853" s="29"/>
    </row>
    <row r="854" spans="1:12" x14ac:dyDescent="0.2">
      <c r="A854" s="271"/>
      <c r="B854" s="29"/>
      <c r="C854" s="273"/>
      <c r="D854" s="29"/>
      <c r="E854" s="29"/>
      <c r="F854" s="29"/>
      <c r="G854" s="274"/>
      <c r="H854" s="274"/>
      <c r="I854" s="29"/>
      <c r="J854" s="29"/>
      <c r="K854" s="29"/>
      <c r="L854" s="29"/>
    </row>
    <row r="855" spans="1:12" x14ac:dyDescent="0.2">
      <c r="A855" s="271"/>
      <c r="B855" s="29"/>
      <c r="C855" s="273"/>
      <c r="D855" s="29"/>
      <c r="E855" s="29"/>
      <c r="F855" s="29"/>
      <c r="G855" s="274"/>
      <c r="H855" s="274"/>
      <c r="I855" s="29"/>
      <c r="J855" s="29"/>
      <c r="K855" s="29"/>
      <c r="L855" s="29"/>
    </row>
    <row r="856" spans="1:12" x14ac:dyDescent="0.2">
      <c r="A856" s="271"/>
      <c r="B856" s="29"/>
      <c r="C856" s="273"/>
      <c r="D856" s="29"/>
      <c r="E856" s="29"/>
      <c r="F856" s="29"/>
      <c r="G856" s="274"/>
      <c r="H856" s="274"/>
      <c r="I856" s="29"/>
      <c r="J856" s="29"/>
      <c r="K856" s="29"/>
      <c r="L856" s="29"/>
    </row>
    <row r="857" spans="1:12" x14ac:dyDescent="0.2">
      <c r="A857" s="271"/>
      <c r="B857" s="29"/>
      <c r="C857" s="273"/>
      <c r="D857" s="29"/>
      <c r="E857" s="29"/>
      <c r="F857" s="29"/>
      <c r="G857" s="274"/>
      <c r="H857" s="274"/>
      <c r="I857" s="29"/>
      <c r="J857" s="29"/>
      <c r="K857" s="29"/>
      <c r="L857" s="29"/>
    </row>
    <row r="858" spans="1:12" x14ac:dyDescent="0.2">
      <c r="A858" s="271"/>
      <c r="B858" s="29"/>
      <c r="C858" s="273"/>
      <c r="D858" s="29"/>
      <c r="E858" s="29"/>
      <c r="F858" s="29"/>
      <c r="G858" s="274"/>
      <c r="H858" s="274"/>
      <c r="I858" s="29"/>
      <c r="J858" s="29"/>
      <c r="K858" s="29"/>
      <c r="L858" s="29"/>
    </row>
    <row r="859" spans="1:12" x14ac:dyDescent="0.2">
      <c r="A859" s="271"/>
      <c r="B859" s="29"/>
      <c r="C859" s="273"/>
      <c r="D859" s="29"/>
      <c r="E859" s="29"/>
      <c r="F859" s="29"/>
      <c r="G859" s="274"/>
      <c r="H859" s="274"/>
      <c r="I859" s="29"/>
      <c r="J859" s="29"/>
      <c r="K859" s="29"/>
      <c r="L859" s="29"/>
    </row>
    <row r="860" spans="1:12" x14ac:dyDescent="0.2">
      <c r="A860" s="271"/>
      <c r="B860" s="29"/>
      <c r="C860" s="273"/>
      <c r="D860" s="29"/>
      <c r="E860" s="29"/>
      <c r="F860" s="29"/>
      <c r="G860" s="274"/>
      <c r="H860" s="274"/>
      <c r="I860" s="29"/>
      <c r="J860" s="29"/>
      <c r="K860" s="29"/>
      <c r="L860" s="29"/>
    </row>
    <row r="861" spans="1:12" x14ac:dyDescent="0.2">
      <c r="A861" s="271"/>
      <c r="B861" s="29"/>
      <c r="C861" s="273"/>
      <c r="D861" s="29"/>
      <c r="E861" s="29"/>
      <c r="F861" s="29"/>
      <c r="G861" s="274"/>
      <c r="H861" s="274"/>
      <c r="I861" s="29"/>
      <c r="J861" s="29"/>
      <c r="K861" s="29"/>
      <c r="L861" s="29"/>
    </row>
    <row r="862" spans="1:12" x14ac:dyDescent="0.2">
      <c r="A862" s="271"/>
      <c r="B862" s="29"/>
      <c r="C862" s="273"/>
      <c r="D862" s="29"/>
      <c r="E862" s="29"/>
      <c r="F862" s="29"/>
      <c r="G862" s="274"/>
      <c r="H862" s="274"/>
      <c r="I862" s="29"/>
      <c r="J862" s="29"/>
      <c r="K862" s="29"/>
      <c r="L862" s="29"/>
    </row>
    <row r="863" spans="1:12" x14ac:dyDescent="0.2">
      <c r="A863" s="271"/>
      <c r="B863" s="29"/>
      <c r="C863" s="273"/>
      <c r="D863" s="29"/>
      <c r="E863" s="29"/>
      <c r="F863" s="29"/>
      <c r="G863" s="274"/>
      <c r="H863" s="274"/>
      <c r="I863" s="29"/>
      <c r="J863" s="29"/>
      <c r="K863" s="29"/>
      <c r="L863" s="29"/>
    </row>
    <row r="864" spans="1:12" x14ac:dyDescent="0.2">
      <c r="A864" s="271"/>
      <c r="B864" s="29"/>
      <c r="C864" s="273"/>
      <c r="D864" s="29"/>
      <c r="E864" s="29"/>
      <c r="F864" s="29"/>
      <c r="G864" s="274"/>
      <c r="H864" s="274"/>
      <c r="I864" s="29"/>
      <c r="J864" s="29"/>
      <c r="K864" s="29"/>
      <c r="L864" s="29"/>
    </row>
    <row r="865" spans="1:12" x14ac:dyDescent="0.2">
      <c r="A865" s="271"/>
      <c r="B865" s="29"/>
      <c r="C865" s="273"/>
      <c r="D865" s="29"/>
      <c r="E865" s="29"/>
      <c r="F865" s="29"/>
      <c r="G865" s="274"/>
      <c r="H865" s="274"/>
      <c r="I865" s="29"/>
      <c r="J865" s="29"/>
      <c r="K865" s="29"/>
      <c r="L865" s="29"/>
    </row>
    <row r="866" spans="1:12" x14ac:dyDescent="0.2">
      <c r="A866" s="271"/>
      <c r="B866" s="29"/>
      <c r="C866" s="273"/>
      <c r="D866" s="29"/>
      <c r="E866" s="29"/>
      <c r="F866" s="29"/>
      <c r="G866" s="274"/>
      <c r="H866" s="274"/>
      <c r="I866" s="29"/>
      <c r="J866" s="29"/>
      <c r="K866" s="29"/>
      <c r="L866" s="29"/>
    </row>
    <row r="867" spans="1:12" x14ac:dyDescent="0.2">
      <c r="A867" s="271"/>
      <c r="B867" s="29"/>
      <c r="C867" s="273"/>
      <c r="D867" s="29"/>
      <c r="E867" s="29"/>
      <c r="F867" s="29"/>
      <c r="G867" s="274"/>
      <c r="H867" s="274"/>
      <c r="I867" s="29"/>
      <c r="J867" s="29"/>
      <c r="K867" s="29"/>
      <c r="L867" s="29"/>
    </row>
    <row r="868" spans="1:12" x14ac:dyDescent="0.2">
      <c r="A868" s="271"/>
      <c r="B868" s="29"/>
      <c r="C868" s="273"/>
      <c r="D868" s="29"/>
      <c r="E868" s="29"/>
      <c r="F868" s="29"/>
      <c r="G868" s="274"/>
      <c r="H868" s="274"/>
      <c r="I868" s="29"/>
      <c r="J868" s="29"/>
      <c r="K868" s="29"/>
      <c r="L868" s="29"/>
    </row>
    <row r="869" spans="1:12" x14ac:dyDescent="0.2">
      <c r="A869" s="271"/>
      <c r="B869" s="29"/>
      <c r="C869" s="273"/>
      <c r="D869" s="29"/>
      <c r="E869" s="29"/>
      <c r="F869" s="29"/>
      <c r="G869" s="274"/>
      <c r="H869" s="274"/>
      <c r="I869" s="29"/>
      <c r="J869" s="29"/>
      <c r="K869" s="29"/>
      <c r="L869" s="29"/>
    </row>
    <row r="870" spans="1:12" x14ac:dyDescent="0.2">
      <c r="A870" s="271"/>
      <c r="B870" s="29"/>
      <c r="C870" s="273"/>
      <c r="D870" s="29"/>
      <c r="E870" s="29"/>
      <c r="F870" s="29"/>
      <c r="G870" s="274"/>
      <c r="H870" s="274"/>
      <c r="I870" s="29"/>
      <c r="J870" s="29"/>
      <c r="K870" s="29"/>
      <c r="L870" s="29"/>
    </row>
    <row r="871" spans="1:12" x14ac:dyDescent="0.2">
      <c r="A871" s="271"/>
      <c r="B871" s="29"/>
      <c r="C871" s="273"/>
      <c r="D871" s="29"/>
      <c r="E871" s="29"/>
      <c r="F871" s="29"/>
      <c r="G871" s="274"/>
      <c r="H871" s="274"/>
      <c r="I871" s="29"/>
      <c r="J871" s="29"/>
      <c r="K871" s="29"/>
      <c r="L871" s="29"/>
    </row>
    <row r="872" spans="1:12" x14ac:dyDescent="0.2">
      <c r="A872" s="271"/>
      <c r="B872" s="29"/>
      <c r="C872" s="273"/>
      <c r="D872" s="29"/>
      <c r="E872" s="29"/>
      <c r="F872" s="29"/>
      <c r="G872" s="274"/>
      <c r="H872" s="274"/>
      <c r="I872" s="29"/>
      <c r="J872" s="29"/>
      <c r="K872" s="29"/>
      <c r="L872" s="29"/>
    </row>
    <row r="873" spans="1:12" x14ac:dyDescent="0.2">
      <c r="A873" s="271"/>
      <c r="B873" s="29"/>
      <c r="C873" s="273"/>
      <c r="D873" s="29"/>
      <c r="E873" s="29"/>
      <c r="F873" s="29"/>
      <c r="G873" s="274"/>
      <c r="H873" s="274"/>
      <c r="I873" s="29"/>
      <c r="J873" s="29"/>
      <c r="K873" s="29"/>
      <c r="L873" s="29"/>
    </row>
    <row r="874" spans="1:12" x14ac:dyDescent="0.2">
      <c r="A874" s="271"/>
      <c r="B874" s="29"/>
      <c r="C874" s="273"/>
      <c r="D874" s="29"/>
      <c r="E874" s="29"/>
      <c r="F874" s="29"/>
      <c r="G874" s="274"/>
      <c r="H874" s="274"/>
      <c r="I874" s="29"/>
      <c r="J874" s="29"/>
      <c r="K874" s="29"/>
      <c r="L874" s="29"/>
    </row>
    <row r="875" spans="1:12" x14ac:dyDescent="0.2">
      <c r="A875" s="271"/>
      <c r="B875" s="29"/>
      <c r="C875" s="273"/>
      <c r="D875" s="29"/>
      <c r="E875" s="29"/>
      <c r="F875" s="29"/>
      <c r="G875" s="274"/>
      <c r="H875" s="274"/>
      <c r="I875" s="29"/>
      <c r="J875" s="29"/>
      <c r="K875" s="29"/>
      <c r="L875" s="29"/>
    </row>
    <row r="876" spans="1:12" x14ac:dyDescent="0.2">
      <c r="A876" s="271"/>
      <c r="B876" s="29"/>
      <c r="C876" s="273"/>
      <c r="D876" s="29"/>
      <c r="E876" s="29"/>
      <c r="F876" s="29"/>
      <c r="G876" s="274"/>
      <c r="H876" s="274"/>
      <c r="I876" s="29"/>
      <c r="J876" s="29"/>
      <c r="K876" s="29"/>
      <c r="L876" s="29"/>
    </row>
    <row r="877" spans="1:12" x14ac:dyDescent="0.2">
      <c r="A877" s="271"/>
      <c r="B877" s="29"/>
      <c r="C877" s="273"/>
      <c r="D877" s="29"/>
      <c r="E877" s="29"/>
      <c r="F877" s="29"/>
      <c r="G877" s="274"/>
      <c r="H877" s="274"/>
      <c r="I877" s="29"/>
      <c r="J877" s="29"/>
      <c r="K877" s="29"/>
      <c r="L877" s="29"/>
    </row>
    <row r="878" spans="1:12" x14ac:dyDescent="0.2">
      <c r="A878" s="271"/>
      <c r="B878" s="29"/>
      <c r="C878" s="273"/>
      <c r="D878" s="29"/>
      <c r="E878" s="29"/>
      <c r="F878" s="29"/>
      <c r="G878" s="274"/>
      <c r="H878" s="274"/>
      <c r="I878" s="29"/>
      <c r="J878" s="29"/>
      <c r="K878" s="29"/>
      <c r="L878" s="29"/>
    </row>
    <row r="879" spans="1:12" x14ac:dyDescent="0.2">
      <c r="A879" s="271"/>
      <c r="B879" s="29"/>
      <c r="C879" s="273"/>
      <c r="D879" s="29"/>
      <c r="E879" s="29"/>
      <c r="F879" s="29"/>
      <c r="G879" s="274"/>
      <c r="H879" s="274"/>
      <c r="I879" s="29"/>
      <c r="J879" s="29"/>
      <c r="K879" s="29"/>
      <c r="L879" s="29"/>
    </row>
    <row r="880" spans="1:12" x14ac:dyDescent="0.2">
      <c r="A880" s="271"/>
      <c r="B880" s="29"/>
      <c r="C880" s="273"/>
      <c r="D880" s="29"/>
      <c r="E880" s="29"/>
      <c r="F880" s="29"/>
      <c r="G880" s="274"/>
      <c r="H880" s="274"/>
      <c r="I880" s="29"/>
      <c r="J880" s="29"/>
      <c r="K880" s="29"/>
      <c r="L880" s="29"/>
    </row>
    <row r="881" spans="1:12" x14ac:dyDescent="0.2">
      <c r="A881" s="271"/>
      <c r="B881" s="29"/>
      <c r="C881" s="273"/>
      <c r="D881" s="29"/>
      <c r="E881" s="29"/>
      <c r="F881" s="29"/>
      <c r="G881" s="274"/>
      <c r="H881" s="274"/>
      <c r="I881" s="29"/>
      <c r="J881" s="29"/>
      <c r="K881" s="29"/>
      <c r="L881" s="29"/>
    </row>
    <row r="882" spans="1:12" x14ac:dyDescent="0.2">
      <c r="A882" s="271"/>
      <c r="B882" s="29"/>
      <c r="C882" s="273"/>
      <c r="D882" s="29"/>
      <c r="E882" s="29"/>
      <c r="F882" s="29"/>
      <c r="G882" s="274"/>
      <c r="H882" s="274"/>
      <c r="I882" s="29"/>
      <c r="J882" s="29"/>
      <c r="K882" s="29"/>
      <c r="L882" s="29"/>
    </row>
    <row r="883" spans="1:12" x14ac:dyDescent="0.2">
      <c r="A883" s="271"/>
      <c r="B883" s="29"/>
      <c r="C883" s="273"/>
      <c r="D883" s="29"/>
      <c r="E883" s="29"/>
      <c r="F883" s="29"/>
      <c r="G883" s="274"/>
      <c r="H883" s="274"/>
      <c r="I883" s="29"/>
      <c r="J883" s="29"/>
      <c r="K883" s="29"/>
      <c r="L883" s="29"/>
    </row>
    <row r="884" spans="1:12" x14ac:dyDescent="0.2">
      <c r="A884" s="271"/>
      <c r="B884" s="29"/>
      <c r="C884" s="273"/>
      <c r="D884" s="29"/>
      <c r="E884" s="29"/>
      <c r="F884" s="29"/>
      <c r="G884" s="274"/>
      <c r="H884" s="274"/>
      <c r="I884" s="29"/>
      <c r="J884" s="29"/>
      <c r="K884" s="29"/>
      <c r="L884" s="29"/>
    </row>
    <row r="885" spans="1:12" x14ac:dyDescent="0.2">
      <c r="A885" s="271"/>
      <c r="B885" s="29"/>
      <c r="C885" s="273"/>
      <c r="D885" s="29"/>
      <c r="E885" s="29"/>
      <c r="F885" s="29"/>
      <c r="G885" s="274"/>
      <c r="H885" s="274"/>
      <c r="I885" s="29"/>
      <c r="J885" s="29"/>
      <c r="K885" s="29"/>
      <c r="L885" s="29"/>
    </row>
    <row r="886" spans="1:12" x14ac:dyDescent="0.2">
      <c r="A886" s="271"/>
      <c r="B886" s="29"/>
      <c r="C886" s="273"/>
      <c r="D886" s="29"/>
      <c r="E886" s="29"/>
      <c r="F886" s="29"/>
      <c r="G886" s="274"/>
      <c r="H886" s="274"/>
      <c r="I886" s="29"/>
      <c r="J886" s="29"/>
      <c r="K886" s="29"/>
      <c r="L886" s="29"/>
    </row>
    <row r="887" spans="1:12" x14ac:dyDescent="0.2">
      <c r="A887" s="271"/>
      <c r="B887" s="29"/>
      <c r="C887" s="273"/>
      <c r="D887" s="29"/>
      <c r="E887" s="29"/>
      <c r="F887" s="29"/>
      <c r="G887" s="274"/>
      <c r="H887" s="274"/>
      <c r="I887" s="29"/>
      <c r="J887" s="29"/>
      <c r="K887" s="29"/>
      <c r="L887" s="29"/>
    </row>
    <row r="888" spans="1:12" x14ac:dyDescent="0.2">
      <c r="A888" s="271"/>
      <c r="B888" s="29"/>
      <c r="C888" s="273"/>
      <c r="D888" s="29"/>
      <c r="E888" s="29"/>
      <c r="F888" s="29"/>
      <c r="G888" s="274"/>
      <c r="H888" s="274"/>
      <c r="I888" s="29"/>
      <c r="J888" s="29"/>
      <c r="K888" s="29"/>
      <c r="L888" s="29"/>
    </row>
    <row r="889" spans="1:12" x14ac:dyDescent="0.2">
      <c r="A889" s="271"/>
      <c r="B889" s="29"/>
      <c r="C889" s="273"/>
      <c r="D889" s="29"/>
      <c r="E889" s="29"/>
      <c r="F889" s="29"/>
      <c r="G889" s="274"/>
      <c r="H889" s="274"/>
      <c r="I889" s="29"/>
      <c r="J889" s="29"/>
      <c r="K889" s="29"/>
      <c r="L889" s="29"/>
    </row>
    <row r="890" spans="1:12" x14ac:dyDescent="0.2">
      <c r="A890" s="271"/>
      <c r="B890" s="29"/>
      <c r="C890" s="273"/>
      <c r="D890" s="29"/>
      <c r="E890" s="29"/>
      <c r="F890" s="29"/>
      <c r="G890" s="274"/>
      <c r="H890" s="274"/>
      <c r="I890" s="29"/>
      <c r="J890" s="29"/>
      <c r="K890" s="29"/>
      <c r="L890" s="29"/>
    </row>
    <row r="891" spans="1:12" x14ac:dyDescent="0.2">
      <c r="A891" s="271"/>
      <c r="B891" s="29"/>
      <c r="C891" s="273"/>
      <c r="D891" s="29"/>
      <c r="E891" s="29"/>
      <c r="F891" s="29"/>
      <c r="G891" s="274"/>
      <c r="H891" s="274"/>
      <c r="I891" s="29"/>
      <c r="J891" s="29"/>
      <c r="K891" s="29"/>
      <c r="L891" s="29"/>
    </row>
    <row r="892" spans="1:12" x14ac:dyDescent="0.2">
      <c r="A892" s="271"/>
      <c r="B892" s="29"/>
      <c r="C892" s="273"/>
      <c r="D892" s="29"/>
      <c r="E892" s="29"/>
      <c r="F892" s="29"/>
      <c r="G892" s="274"/>
      <c r="H892" s="274"/>
      <c r="I892" s="29"/>
      <c r="J892" s="29"/>
      <c r="K892" s="29"/>
      <c r="L892" s="29"/>
    </row>
    <row r="893" spans="1:12" x14ac:dyDescent="0.2">
      <c r="A893" s="271"/>
      <c r="B893" s="29"/>
      <c r="C893" s="273"/>
      <c r="D893" s="29"/>
      <c r="E893" s="29"/>
      <c r="F893" s="29"/>
      <c r="G893" s="274"/>
      <c r="H893" s="274"/>
      <c r="I893" s="29"/>
      <c r="J893" s="29"/>
      <c r="K893" s="29"/>
      <c r="L893" s="29"/>
    </row>
    <row r="894" spans="1:12" x14ac:dyDescent="0.2">
      <c r="A894" s="271"/>
      <c r="B894" s="29"/>
      <c r="C894" s="273"/>
      <c r="D894" s="29"/>
      <c r="E894" s="29"/>
      <c r="F894" s="29"/>
      <c r="G894" s="274"/>
      <c r="H894" s="274"/>
      <c r="I894" s="29"/>
      <c r="J894" s="29"/>
      <c r="K894" s="29"/>
      <c r="L894" s="29"/>
    </row>
    <row r="895" spans="1:12" x14ac:dyDescent="0.2">
      <c r="A895" s="271"/>
      <c r="B895" s="29"/>
      <c r="C895" s="273"/>
      <c r="D895" s="29"/>
      <c r="E895" s="29"/>
      <c r="F895" s="29"/>
      <c r="G895" s="274"/>
      <c r="H895" s="274"/>
      <c r="I895" s="29"/>
      <c r="J895" s="29"/>
      <c r="K895" s="29"/>
      <c r="L895" s="29"/>
    </row>
    <row r="896" spans="1:12" x14ac:dyDescent="0.2">
      <c r="A896" s="271"/>
      <c r="B896" s="29"/>
      <c r="C896" s="273"/>
      <c r="D896" s="29"/>
      <c r="E896" s="29"/>
      <c r="F896" s="29"/>
      <c r="G896" s="274"/>
      <c r="H896" s="274"/>
      <c r="I896" s="29"/>
      <c r="J896" s="29"/>
      <c r="K896" s="29"/>
      <c r="L896" s="29"/>
    </row>
    <row r="897" spans="1:12" x14ac:dyDescent="0.2">
      <c r="A897" s="271"/>
      <c r="B897" s="29"/>
      <c r="C897" s="273"/>
      <c r="D897" s="29"/>
      <c r="E897" s="29"/>
      <c r="F897" s="29"/>
      <c r="G897" s="274"/>
      <c r="H897" s="274"/>
      <c r="I897" s="29"/>
      <c r="J897" s="29"/>
      <c r="K897" s="29"/>
      <c r="L897" s="29"/>
    </row>
    <row r="898" spans="1:12" x14ac:dyDescent="0.2">
      <c r="A898" s="271"/>
      <c r="B898" s="29"/>
      <c r="C898" s="273"/>
      <c r="D898" s="29"/>
      <c r="E898" s="29"/>
      <c r="F898" s="29"/>
      <c r="G898" s="274"/>
      <c r="H898" s="274"/>
      <c r="I898" s="29"/>
      <c r="J898" s="29"/>
      <c r="K898" s="29"/>
      <c r="L898" s="29"/>
    </row>
    <row r="899" spans="1:12" x14ac:dyDescent="0.2">
      <c r="A899" s="271"/>
      <c r="B899" s="29"/>
      <c r="C899" s="273"/>
      <c r="D899" s="29"/>
      <c r="E899" s="29"/>
      <c r="F899" s="29"/>
      <c r="G899" s="274"/>
      <c r="H899" s="274"/>
      <c r="I899" s="29"/>
      <c r="J899" s="29"/>
      <c r="K899" s="29"/>
      <c r="L899" s="29"/>
    </row>
    <row r="900" spans="1:12" x14ac:dyDescent="0.2">
      <c r="A900" s="271"/>
      <c r="B900" s="29"/>
      <c r="C900" s="273"/>
      <c r="D900" s="29"/>
      <c r="E900" s="29"/>
      <c r="F900" s="29"/>
      <c r="G900" s="274"/>
      <c r="H900" s="274"/>
      <c r="I900" s="29"/>
      <c r="J900" s="29"/>
      <c r="K900" s="29"/>
      <c r="L900" s="29"/>
    </row>
    <row r="901" spans="1:12" x14ac:dyDescent="0.2">
      <c r="A901" s="271"/>
      <c r="B901" s="29"/>
      <c r="C901" s="273"/>
      <c r="D901" s="29"/>
      <c r="E901" s="29"/>
      <c r="F901" s="29"/>
      <c r="G901" s="274"/>
      <c r="H901" s="274"/>
      <c r="I901" s="29"/>
      <c r="J901" s="29"/>
      <c r="K901" s="29"/>
      <c r="L901" s="29"/>
    </row>
    <row r="902" spans="1:12" x14ac:dyDescent="0.2">
      <c r="A902" s="271"/>
      <c r="B902" s="29"/>
      <c r="C902" s="273"/>
      <c r="D902" s="29"/>
      <c r="E902" s="29"/>
      <c r="F902" s="29"/>
      <c r="G902" s="274"/>
      <c r="H902" s="274"/>
      <c r="I902" s="29"/>
      <c r="J902" s="29"/>
      <c r="K902" s="29"/>
      <c r="L902" s="29"/>
    </row>
    <row r="903" spans="1:12" x14ac:dyDescent="0.2">
      <c r="A903" s="271"/>
      <c r="B903" s="29"/>
      <c r="C903" s="273"/>
      <c r="D903" s="29"/>
      <c r="E903" s="29"/>
      <c r="F903" s="29"/>
      <c r="G903" s="274"/>
      <c r="H903" s="274"/>
      <c r="I903" s="29"/>
      <c r="J903" s="29"/>
      <c r="K903" s="29"/>
      <c r="L903" s="29"/>
    </row>
    <row r="904" spans="1:12" x14ac:dyDescent="0.2">
      <c r="A904" s="271"/>
      <c r="B904" s="29"/>
      <c r="C904" s="273"/>
      <c r="D904" s="29"/>
      <c r="E904" s="29"/>
      <c r="F904" s="29"/>
      <c r="G904" s="274"/>
      <c r="H904" s="274"/>
      <c r="I904" s="29"/>
      <c r="J904" s="29"/>
      <c r="K904" s="29"/>
      <c r="L904" s="29"/>
    </row>
    <row r="905" spans="1:12" x14ac:dyDescent="0.2">
      <c r="A905" s="271"/>
      <c r="B905" s="29"/>
      <c r="C905" s="273"/>
      <c r="D905" s="29"/>
      <c r="E905" s="29"/>
      <c r="F905" s="29"/>
      <c r="G905" s="274"/>
      <c r="H905" s="274"/>
      <c r="I905" s="29"/>
      <c r="J905" s="29"/>
      <c r="K905" s="29"/>
      <c r="L905" s="29"/>
    </row>
    <row r="906" spans="1:12" x14ac:dyDescent="0.2">
      <c r="A906" s="271"/>
      <c r="B906" s="29"/>
      <c r="C906" s="273"/>
      <c r="D906" s="29"/>
      <c r="E906" s="29"/>
      <c r="F906" s="29"/>
      <c r="G906" s="274"/>
      <c r="H906" s="274"/>
      <c r="I906" s="29"/>
      <c r="J906" s="29"/>
      <c r="K906" s="29"/>
      <c r="L906" s="29"/>
    </row>
    <row r="907" spans="1:12" x14ac:dyDescent="0.2">
      <c r="A907" s="271"/>
      <c r="B907" s="29"/>
      <c r="C907" s="273"/>
      <c r="D907" s="29"/>
      <c r="E907" s="29"/>
      <c r="F907" s="29"/>
      <c r="G907" s="274"/>
      <c r="H907" s="274"/>
      <c r="I907" s="29"/>
      <c r="J907" s="29"/>
      <c r="K907" s="29"/>
      <c r="L907" s="29"/>
    </row>
    <row r="908" spans="1:12" x14ac:dyDescent="0.2">
      <c r="A908" s="271"/>
      <c r="B908" s="29"/>
      <c r="C908" s="273"/>
      <c r="D908" s="29"/>
      <c r="E908" s="29"/>
      <c r="F908" s="29"/>
      <c r="G908" s="274"/>
      <c r="H908" s="274"/>
      <c r="I908" s="29"/>
      <c r="J908" s="29"/>
      <c r="K908" s="29"/>
      <c r="L908" s="29"/>
    </row>
    <row r="909" spans="1:12" x14ac:dyDescent="0.2">
      <c r="A909" s="271"/>
      <c r="B909" s="29"/>
      <c r="C909" s="273"/>
      <c r="D909" s="29"/>
      <c r="E909" s="29"/>
      <c r="F909" s="29"/>
      <c r="G909" s="274"/>
      <c r="H909" s="274"/>
      <c r="I909" s="29"/>
      <c r="J909" s="29"/>
      <c r="K909" s="29"/>
      <c r="L909" s="29"/>
    </row>
    <row r="910" spans="1:12" x14ac:dyDescent="0.2">
      <c r="A910" s="271"/>
      <c r="B910" s="29"/>
      <c r="C910" s="273"/>
      <c r="D910" s="29"/>
      <c r="E910" s="29"/>
      <c r="F910" s="29"/>
      <c r="G910" s="274"/>
      <c r="H910" s="274"/>
      <c r="I910" s="29"/>
      <c r="J910" s="29"/>
      <c r="K910" s="29"/>
      <c r="L910" s="29"/>
    </row>
    <row r="911" spans="1:12" x14ac:dyDescent="0.2">
      <c r="A911" s="271"/>
      <c r="B911" s="29"/>
      <c r="C911" s="273"/>
      <c r="D911" s="29"/>
      <c r="E911" s="29"/>
      <c r="F911" s="29"/>
      <c r="G911" s="274"/>
      <c r="H911" s="274"/>
      <c r="I911" s="29"/>
      <c r="J911" s="29"/>
      <c r="K911" s="29"/>
      <c r="L911" s="29"/>
    </row>
    <row r="912" spans="1:12" x14ac:dyDescent="0.2">
      <c r="A912" s="271"/>
      <c r="B912" s="29"/>
      <c r="C912" s="273"/>
      <c r="D912" s="29"/>
      <c r="E912" s="29"/>
      <c r="F912" s="29"/>
      <c r="G912" s="274"/>
      <c r="H912" s="274"/>
      <c r="I912" s="29"/>
      <c r="J912" s="29"/>
      <c r="K912" s="29"/>
      <c r="L912" s="29"/>
    </row>
    <row r="913" spans="1:12" x14ac:dyDescent="0.2">
      <c r="A913" s="271"/>
      <c r="B913" s="29"/>
      <c r="C913" s="273"/>
      <c r="D913" s="29"/>
      <c r="E913" s="29"/>
      <c r="F913" s="29"/>
      <c r="G913" s="274"/>
      <c r="H913" s="274"/>
      <c r="I913" s="29"/>
      <c r="J913" s="29"/>
      <c r="K913" s="29"/>
      <c r="L913" s="29"/>
    </row>
    <row r="914" spans="1:12" x14ac:dyDescent="0.2">
      <c r="A914" s="271"/>
      <c r="B914" s="29"/>
      <c r="C914" s="273"/>
      <c r="D914" s="29"/>
      <c r="E914" s="29"/>
      <c r="F914" s="29"/>
      <c r="G914" s="274"/>
      <c r="H914" s="274"/>
      <c r="I914" s="29"/>
      <c r="J914" s="29"/>
      <c r="K914" s="29"/>
      <c r="L914" s="29"/>
    </row>
    <row r="915" spans="1:12" x14ac:dyDescent="0.2">
      <c r="A915" s="271"/>
      <c r="B915" s="29"/>
      <c r="C915" s="273"/>
      <c r="D915" s="29"/>
      <c r="E915" s="29"/>
      <c r="F915" s="29"/>
      <c r="G915" s="274"/>
      <c r="H915" s="274"/>
      <c r="I915" s="29"/>
      <c r="J915" s="29"/>
      <c r="K915" s="29"/>
      <c r="L915" s="29"/>
    </row>
    <row r="916" spans="1:12" x14ac:dyDescent="0.2">
      <c r="A916" s="271"/>
      <c r="B916" s="29"/>
      <c r="C916" s="273"/>
      <c r="D916" s="29"/>
      <c r="E916" s="29"/>
      <c r="F916" s="29"/>
      <c r="G916" s="274"/>
      <c r="H916" s="274"/>
      <c r="I916" s="29"/>
      <c r="J916" s="29"/>
      <c r="K916" s="29"/>
      <c r="L916" s="29"/>
    </row>
    <row r="917" spans="1:12" x14ac:dyDescent="0.2">
      <c r="A917" s="271"/>
      <c r="B917" s="29"/>
      <c r="C917" s="273"/>
      <c r="D917" s="29"/>
      <c r="E917" s="29"/>
      <c r="F917" s="29"/>
      <c r="G917" s="274"/>
      <c r="H917" s="274"/>
      <c r="I917" s="29"/>
      <c r="J917" s="29"/>
      <c r="K917" s="29"/>
      <c r="L917" s="29"/>
    </row>
    <row r="918" spans="1:12" x14ac:dyDescent="0.2">
      <c r="A918" s="271"/>
      <c r="B918" s="29"/>
      <c r="C918" s="273"/>
      <c r="D918" s="29"/>
      <c r="E918" s="29"/>
      <c r="F918" s="29"/>
      <c r="G918" s="274"/>
      <c r="H918" s="274"/>
      <c r="I918" s="29"/>
      <c r="J918" s="29"/>
      <c r="K918" s="29"/>
      <c r="L918" s="29"/>
    </row>
    <row r="919" spans="1:12" x14ac:dyDescent="0.2">
      <c r="A919" s="271"/>
      <c r="B919" s="29"/>
      <c r="C919" s="273"/>
      <c r="D919" s="29"/>
      <c r="E919" s="29"/>
      <c r="F919" s="29"/>
      <c r="G919" s="274"/>
      <c r="H919" s="274"/>
      <c r="I919" s="29"/>
      <c r="J919" s="29"/>
      <c r="K919" s="29"/>
      <c r="L919" s="29"/>
    </row>
    <row r="920" spans="1:12" x14ac:dyDescent="0.2">
      <c r="A920" s="271"/>
      <c r="B920" s="29"/>
      <c r="C920" s="273"/>
      <c r="D920" s="29"/>
      <c r="E920" s="29"/>
      <c r="F920" s="29"/>
      <c r="G920" s="274"/>
      <c r="H920" s="274"/>
      <c r="I920" s="29"/>
      <c r="J920" s="29"/>
      <c r="K920" s="29"/>
      <c r="L920" s="29"/>
    </row>
    <row r="921" spans="1:12" x14ac:dyDescent="0.2">
      <c r="A921" s="271"/>
      <c r="B921" s="29"/>
      <c r="C921" s="273"/>
      <c r="D921" s="29"/>
      <c r="E921" s="29"/>
      <c r="F921" s="29"/>
      <c r="G921" s="274"/>
      <c r="H921" s="274"/>
      <c r="I921" s="29"/>
      <c r="J921" s="29"/>
      <c r="K921" s="29"/>
      <c r="L921" s="29"/>
    </row>
    <row r="922" spans="1:12" x14ac:dyDescent="0.2">
      <c r="A922" s="271"/>
      <c r="B922" s="29"/>
      <c r="C922" s="273"/>
      <c r="D922" s="29"/>
      <c r="E922" s="29"/>
      <c r="F922" s="29"/>
      <c r="G922" s="274"/>
      <c r="H922" s="274"/>
      <c r="I922" s="29"/>
      <c r="J922" s="29"/>
      <c r="K922" s="29"/>
      <c r="L922" s="29"/>
    </row>
    <row r="923" spans="1:12" x14ac:dyDescent="0.2">
      <c r="A923" s="271"/>
      <c r="B923" s="29"/>
      <c r="C923" s="273"/>
      <c r="D923" s="29"/>
      <c r="E923" s="29"/>
      <c r="F923" s="29"/>
      <c r="G923" s="274"/>
      <c r="H923" s="274"/>
      <c r="I923" s="29"/>
      <c r="J923" s="29"/>
      <c r="K923" s="29"/>
      <c r="L923" s="29"/>
    </row>
    <row r="924" spans="1:12" x14ac:dyDescent="0.2">
      <c r="A924" s="271"/>
      <c r="B924" s="29"/>
      <c r="C924" s="273"/>
      <c r="D924" s="29"/>
      <c r="E924" s="29"/>
      <c r="F924" s="29"/>
      <c r="G924" s="274"/>
      <c r="H924" s="274"/>
      <c r="I924" s="29"/>
      <c r="J924" s="29"/>
      <c r="K924" s="29"/>
      <c r="L924" s="29"/>
    </row>
    <row r="925" spans="1:12" x14ac:dyDescent="0.2">
      <c r="A925" s="271"/>
      <c r="B925" s="29"/>
      <c r="C925" s="273"/>
      <c r="D925" s="29"/>
      <c r="E925" s="29"/>
      <c r="F925" s="29"/>
      <c r="G925" s="274"/>
      <c r="H925" s="274"/>
      <c r="I925" s="29"/>
      <c r="J925" s="29"/>
      <c r="K925" s="29"/>
      <c r="L925" s="29"/>
    </row>
    <row r="926" spans="1:12" x14ac:dyDescent="0.2">
      <c r="A926" s="271"/>
      <c r="B926" s="29"/>
      <c r="C926" s="273"/>
      <c r="D926" s="29"/>
      <c r="E926" s="29"/>
      <c r="F926" s="29"/>
      <c r="G926" s="274"/>
      <c r="H926" s="274"/>
      <c r="I926" s="29"/>
      <c r="J926" s="29"/>
      <c r="K926" s="29"/>
      <c r="L926" s="29"/>
    </row>
    <row r="927" spans="1:12" x14ac:dyDescent="0.2">
      <c r="A927" s="271"/>
      <c r="B927" s="29"/>
      <c r="C927" s="273"/>
      <c r="D927" s="29"/>
      <c r="E927" s="29"/>
      <c r="F927" s="29"/>
      <c r="G927" s="274"/>
      <c r="H927" s="274"/>
      <c r="I927" s="29"/>
      <c r="J927" s="29"/>
      <c r="K927" s="29"/>
      <c r="L927" s="29"/>
    </row>
    <row r="928" spans="1:12" x14ac:dyDescent="0.2">
      <c r="A928" s="271"/>
      <c r="B928" s="29"/>
      <c r="C928" s="273"/>
      <c r="D928" s="29"/>
      <c r="E928" s="29"/>
      <c r="F928" s="29"/>
      <c r="G928" s="274"/>
      <c r="H928" s="274"/>
      <c r="I928" s="29"/>
      <c r="J928" s="29"/>
      <c r="K928" s="29"/>
      <c r="L928" s="29"/>
    </row>
    <row r="929" spans="1:12" x14ac:dyDescent="0.2">
      <c r="A929" s="271"/>
      <c r="B929" s="29"/>
      <c r="C929" s="273"/>
      <c r="D929" s="29"/>
      <c r="E929" s="29"/>
      <c r="F929" s="29"/>
      <c r="G929" s="274"/>
      <c r="H929" s="274"/>
      <c r="I929" s="29"/>
      <c r="J929" s="29"/>
      <c r="K929" s="29"/>
      <c r="L929" s="29"/>
    </row>
    <row r="930" spans="1:12" x14ac:dyDescent="0.2">
      <c r="A930" s="271"/>
      <c r="B930" s="29"/>
      <c r="C930" s="273"/>
      <c r="D930" s="29"/>
      <c r="E930" s="29"/>
      <c r="F930" s="29"/>
      <c r="G930" s="274"/>
      <c r="H930" s="274"/>
      <c r="I930" s="29"/>
      <c r="J930" s="29"/>
      <c r="K930" s="29"/>
      <c r="L930" s="29"/>
    </row>
    <row r="931" spans="1:12" x14ac:dyDescent="0.2">
      <c r="A931" s="271"/>
      <c r="B931" s="29"/>
      <c r="C931" s="273"/>
      <c r="D931" s="29"/>
      <c r="E931" s="29"/>
      <c r="F931" s="29"/>
      <c r="G931" s="274"/>
      <c r="H931" s="274"/>
      <c r="I931" s="29"/>
      <c r="J931" s="29"/>
      <c r="K931" s="29"/>
      <c r="L931" s="29"/>
    </row>
    <row r="932" spans="1:12" x14ac:dyDescent="0.2">
      <c r="A932" s="271"/>
      <c r="B932" s="29"/>
      <c r="C932" s="273"/>
      <c r="D932" s="29"/>
      <c r="E932" s="29"/>
      <c r="F932" s="29"/>
      <c r="G932" s="274"/>
      <c r="H932" s="274"/>
      <c r="I932" s="29"/>
      <c r="J932" s="29"/>
      <c r="K932" s="29"/>
      <c r="L932" s="29"/>
    </row>
    <row r="933" spans="1:12" x14ac:dyDescent="0.2">
      <c r="A933" s="271"/>
      <c r="B933" s="29"/>
      <c r="C933" s="273"/>
      <c r="D933" s="29"/>
      <c r="E933" s="29"/>
      <c r="F933" s="29"/>
      <c r="G933" s="274"/>
      <c r="H933" s="274"/>
      <c r="I933" s="29"/>
      <c r="J933" s="29"/>
      <c r="K933" s="29"/>
      <c r="L933" s="29"/>
    </row>
    <row r="934" spans="1:12" x14ac:dyDescent="0.2">
      <c r="A934" s="271"/>
      <c r="B934" s="29"/>
      <c r="C934" s="273"/>
      <c r="D934" s="29"/>
      <c r="E934" s="29"/>
      <c r="F934" s="29"/>
      <c r="G934" s="274"/>
      <c r="H934" s="274"/>
      <c r="I934" s="29"/>
      <c r="J934" s="29"/>
      <c r="K934" s="29"/>
      <c r="L934" s="29"/>
    </row>
    <row r="935" spans="1:12" x14ac:dyDescent="0.2">
      <c r="A935" s="271"/>
      <c r="B935" s="29"/>
      <c r="C935" s="273"/>
      <c r="D935" s="29"/>
      <c r="E935" s="29"/>
      <c r="F935" s="29"/>
      <c r="G935" s="274"/>
      <c r="H935" s="274"/>
      <c r="I935" s="29"/>
      <c r="J935" s="29"/>
      <c r="K935" s="29"/>
      <c r="L935" s="29"/>
    </row>
    <row r="936" spans="1:12" x14ac:dyDescent="0.2">
      <c r="A936" s="271"/>
      <c r="B936" s="29"/>
      <c r="C936" s="273"/>
      <c r="D936" s="29"/>
      <c r="E936" s="29"/>
      <c r="F936" s="29"/>
      <c r="G936" s="274"/>
      <c r="H936" s="274"/>
      <c r="I936" s="29"/>
      <c r="J936" s="29"/>
      <c r="K936" s="29"/>
      <c r="L936" s="29"/>
    </row>
    <row r="937" spans="1:12" x14ac:dyDescent="0.2">
      <c r="A937" s="271"/>
      <c r="B937" s="29"/>
      <c r="C937" s="273"/>
      <c r="D937" s="29"/>
      <c r="E937" s="29"/>
      <c r="F937" s="29"/>
      <c r="G937" s="274"/>
      <c r="H937" s="274"/>
      <c r="I937" s="29"/>
      <c r="J937" s="29"/>
      <c r="K937" s="29"/>
      <c r="L937" s="29"/>
    </row>
    <row r="938" spans="1:12" x14ac:dyDescent="0.2">
      <c r="A938" s="271"/>
      <c r="B938" s="29"/>
      <c r="C938" s="273"/>
      <c r="D938" s="29"/>
      <c r="E938" s="29"/>
      <c r="F938" s="29"/>
      <c r="G938" s="274"/>
      <c r="H938" s="274"/>
      <c r="I938" s="29"/>
      <c r="J938" s="29"/>
      <c r="K938" s="29"/>
      <c r="L938" s="29"/>
    </row>
    <row r="939" spans="1:12" x14ac:dyDescent="0.2">
      <c r="A939" s="271"/>
      <c r="B939" s="29"/>
      <c r="C939" s="273"/>
      <c r="D939" s="29"/>
      <c r="E939" s="29"/>
      <c r="F939" s="29"/>
      <c r="G939" s="274"/>
      <c r="H939" s="274"/>
      <c r="I939" s="29"/>
      <c r="J939" s="29"/>
      <c r="K939" s="29"/>
      <c r="L939" s="29"/>
    </row>
    <row r="940" spans="1:12" x14ac:dyDescent="0.2">
      <c r="A940" s="271"/>
      <c r="B940" s="29"/>
      <c r="C940" s="273"/>
      <c r="D940" s="29"/>
      <c r="E940" s="29"/>
      <c r="F940" s="29"/>
      <c r="G940" s="274"/>
      <c r="H940" s="274"/>
      <c r="I940" s="29"/>
      <c r="J940" s="29"/>
      <c r="K940" s="29"/>
      <c r="L940" s="29"/>
    </row>
    <row r="941" spans="1:12" x14ac:dyDescent="0.2">
      <c r="A941" s="271"/>
      <c r="B941" s="29"/>
      <c r="C941" s="273"/>
      <c r="D941" s="29"/>
      <c r="E941" s="29"/>
      <c r="F941" s="29"/>
      <c r="G941" s="274"/>
      <c r="H941" s="274"/>
      <c r="I941" s="29"/>
      <c r="J941" s="29"/>
      <c r="K941" s="29"/>
      <c r="L941" s="29"/>
    </row>
    <row r="942" spans="1:12" x14ac:dyDescent="0.2">
      <c r="A942" s="271"/>
      <c r="B942" s="29"/>
      <c r="C942" s="273"/>
      <c r="D942" s="29"/>
      <c r="E942" s="29"/>
      <c r="F942" s="29"/>
      <c r="G942" s="274"/>
      <c r="H942" s="274"/>
      <c r="I942" s="29"/>
      <c r="J942" s="29"/>
      <c r="K942" s="29"/>
      <c r="L942" s="29"/>
    </row>
    <row r="943" spans="1:12" x14ac:dyDescent="0.2">
      <c r="A943" s="271"/>
      <c r="B943" s="29"/>
      <c r="C943" s="273"/>
      <c r="D943" s="29"/>
      <c r="E943" s="29"/>
      <c r="F943" s="29"/>
      <c r="G943" s="274"/>
      <c r="H943" s="274"/>
      <c r="I943" s="29"/>
      <c r="J943" s="29"/>
      <c r="K943" s="29"/>
      <c r="L943" s="29"/>
    </row>
    <row r="944" spans="1:12" x14ac:dyDescent="0.2">
      <c r="A944" s="271"/>
      <c r="B944" s="29"/>
      <c r="C944" s="273"/>
      <c r="D944" s="29"/>
      <c r="E944" s="29"/>
      <c r="F944" s="29"/>
      <c r="G944" s="274"/>
      <c r="H944" s="274"/>
      <c r="I944" s="29"/>
      <c r="J944" s="29"/>
      <c r="K944" s="29"/>
      <c r="L944" s="29"/>
    </row>
    <row r="945" spans="1:12" x14ac:dyDescent="0.2">
      <c r="A945" s="271"/>
      <c r="B945" s="29"/>
      <c r="C945" s="273"/>
      <c r="D945" s="29"/>
      <c r="E945" s="29"/>
      <c r="F945" s="29"/>
      <c r="G945" s="274"/>
      <c r="H945" s="274"/>
      <c r="I945" s="29"/>
      <c r="J945" s="29"/>
      <c r="K945" s="29"/>
      <c r="L945" s="29"/>
    </row>
    <row r="946" spans="1:12" x14ac:dyDescent="0.2">
      <c r="A946" s="271"/>
      <c r="B946" s="29"/>
      <c r="C946" s="273"/>
      <c r="D946" s="29"/>
      <c r="E946" s="29"/>
      <c r="F946" s="29"/>
      <c r="G946" s="274"/>
      <c r="H946" s="274"/>
      <c r="I946" s="29"/>
      <c r="J946" s="29"/>
      <c r="K946" s="29"/>
      <c r="L946" s="29"/>
    </row>
    <row r="947" spans="1:12" x14ac:dyDescent="0.2">
      <c r="A947" s="271"/>
      <c r="B947" s="29"/>
      <c r="C947" s="273"/>
      <c r="D947" s="29"/>
      <c r="E947" s="29"/>
      <c r="F947" s="29"/>
      <c r="G947" s="274"/>
      <c r="H947" s="274"/>
      <c r="I947" s="29"/>
      <c r="J947" s="29"/>
      <c r="K947" s="29"/>
      <c r="L947" s="29"/>
    </row>
    <row r="948" spans="1:12" x14ac:dyDescent="0.2">
      <c r="A948" s="271"/>
      <c r="B948" s="29"/>
      <c r="C948" s="273"/>
      <c r="D948" s="29"/>
      <c r="E948" s="29"/>
      <c r="F948" s="29"/>
      <c r="G948" s="274"/>
      <c r="H948" s="274"/>
      <c r="I948" s="29"/>
      <c r="J948" s="29"/>
      <c r="K948" s="29"/>
      <c r="L948" s="29"/>
    </row>
    <row r="949" spans="1:12" x14ac:dyDescent="0.2">
      <c r="A949" s="271"/>
      <c r="B949" s="29"/>
      <c r="C949" s="273"/>
      <c r="D949" s="29"/>
      <c r="E949" s="29"/>
      <c r="F949" s="29"/>
      <c r="G949" s="274"/>
      <c r="H949" s="274"/>
      <c r="I949" s="29"/>
      <c r="J949" s="29"/>
      <c r="K949" s="29"/>
      <c r="L949" s="29"/>
    </row>
    <row r="950" spans="1:12" x14ac:dyDescent="0.2">
      <c r="A950" s="271"/>
      <c r="B950" s="29"/>
      <c r="C950" s="273"/>
      <c r="D950" s="29"/>
      <c r="E950" s="29"/>
      <c r="F950" s="29"/>
      <c r="G950" s="274"/>
      <c r="H950" s="274"/>
      <c r="I950" s="29"/>
      <c r="J950" s="29"/>
      <c r="K950" s="29"/>
      <c r="L950" s="29"/>
    </row>
    <row r="951" spans="1:12" x14ac:dyDescent="0.2">
      <c r="A951" s="271"/>
      <c r="B951" s="29"/>
      <c r="C951" s="273"/>
      <c r="D951" s="29"/>
      <c r="E951" s="29"/>
      <c r="F951" s="29"/>
      <c r="G951" s="274"/>
      <c r="H951" s="274"/>
      <c r="I951" s="29"/>
      <c r="J951" s="29"/>
      <c r="K951" s="29"/>
      <c r="L951" s="29"/>
    </row>
    <row r="952" spans="1:12" x14ac:dyDescent="0.2">
      <c r="A952" s="271"/>
      <c r="B952" s="29"/>
      <c r="C952" s="273"/>
      <c r="D952" s="29"/>
      <c r="E952" s="29"/>
      <c r="F952" s="29"/>
      <c r="G952" s="274"/>
      <c r="H952" s="274"/>
      <c r="I952" s="29"/>
      <c r="J952" s="29"/>
      <c r="K952" s="29"/>
      <c r="L952" s="29"/>
    </row>
    <row r="953" spans="1:12" x14ac:dyDescent="0.2">
      <c r="A953" s="271"/>
      <c r="B953" s="29"/>
      <c r="C953" s="273"/>
      <c r="D953" s="29"/>
      <c r="E953" s="29"/>
      <c r="F953" s="29"/>
      <c r="G953" s="274"/>
      <c r="H953" s="274"/>
      <c r="I953" s="29"/>
      <c r="J953" s="29"/>
      <c r="K953" s="29"/>
      <c r="L953" s="29"/>
    </row>
    <row r="954" spans="1:12" x14ac:dyDescent="0.2">
      <c r="A954" s="271"/>
      <c r="B954" s="29"/>
      <c r="C954" s="273"/>
      <c r="D954" s="29"/>
      <c r="E954" s="29"/>
      <c r="F954" s="29"/>
      <c r="G954" s="274"/>
      <c r="H954" s="274"/>
      <c r="I954" s="29"/>
      <c r="J954" s="29"/>
      <c r="K954" s="29"/>
      <c r="L954" s="29"/>
    </row>
    <row r="955" spans="1:12" x14ac:dyDescent="0.2">
      <c r="A955" s="271"/>
      <c r="B955" s="29"/>
      <c r="C955" s="273"/>
      <c r="D955" s="29"/>
      <c r="E955" s="29"/>
      <c r="F955" s="29"/>
      <c r="G955" s="274"/>
      <c r="H955" s="274"/>
      <c r="I955" s="29"/>
      <c r="J955" s="29"/>
      <c r="K955" s="29"/>
      <c r="L955" s="29"/>
    </row>
    <row r="956" spans="1:12" x14ac:dyDescent="0.2">
      <c r="A956" s="271"/>
      <c r="B956" s="29"/>
      <c r="C956" s="273"/>
      <c r="D956" s="29"/>
      <c r="E956" s="29"/>
      <c r="F956" s="29"/>
      <c r="G956" s="274"/>
      <c r="H956" s="274"/>
      <c r="I956" s="29"/>
      <c r="J956" s="29"/>
      <c r="K956" s="29"/>
      <c r="L956" s="29"/>
    </row>
    <row r="957" spans="1:12" x14ac:dyDescent="0.2">
      <c r="A957" s="271"/>
      <c r="B957" s="29"/>
      <c r="C957" s="273"/>
      <c r="D957" s="29"/>
      <c r="E957" s="29"/>
      <c r="F957" s="29"/>
      <c r="G957" s="274"/>
      <c r="H957" s="274"/>
      <c r="I957" s="29"/>
      <c r="J957" s="29"/>
      <c r="K957" s="29"/>
      <c r="L957" s="29"/>
    </row>
    <row r="958" spans="1:12" x14ac:dyDescent="0.2">
      <c r="A958" s="271"/>
      <c r="B958" s="29"/>
      <c r="C958" s="273"/>
      <c r="D958" s="29"/>
      <c r="E958" s="29"/>
      <c r="F958" s="29"/>
      <c r="G958" s="274"/>
      <c r="H958" s="274"/>
      <c r="I958" s="29"/>
      <c r="J958" s="29"/>
      <c r="K958" s="29"/>
      <c r="L958" s="29"/>
    </row>
    <row r="959" spans="1:12" x14ac:dyDescent="0.2">
      <c r="A959" s="271"/>
      <c r="B959" s="29"/>
      <c r="C959" s="273"/>
      <c r="D959" s="29"/>
      <c r="E959" s="29"/>
      <c r="F959" s="29"/>
      <c r="G959" s="274"/>
      <c r="H959" s="274"/>
      <c r="I959" s="29"/>
      <c r="J959" s="29"/>
      <c r="K959" s="29"/>
      <c r="L959" s="29"/>
    </row>
    <row r="960" spans="1:12" x14ac:dyDescent="0.2">
      <c r="A960" s="271"/>
      <c r="B960" s="29"/>
      <c r="C960" s="273"/>
      <c r="D960" s="29"/>
      <c r="E960" s="29"/>
      <c r="F960" s="29"/>
      <c r="G960" s="274"/>
      <c r="H960" s="274"/>
      <c r="I960" s="29"/>
      <c r="J960" s="29"/>
      <c r="K960" s="29"/>
      <c r="L960" s="29"/>
    </row>
    <row r="961" spans="1:12" x14ac:dyDescent="0.2">
      <c r="A961" s="271"/>
      <c r="B961" s="29"/>
      <c r="C961" s="273"/>
      <c r="D961" s="29"/>
      <c r="E961" s="29"/>
      <c r="F961" s="29"/>
      <c r="G961" s="274"/>
      <c r="H961" s="274"/>
      <c r="I961" s="29"/>
      <c r="J961" s="29"/>
      <c r="K961" s="29"/>
      <c r="L961" s="29"/>
    </row>
    <row r="962" spans="1:12" x14ac:dyDescent="0.2">
      <c r="A962" s="271"/>
      <c r="B962" s="29"/>
      <c r="C962" s="273"/>
      <c r="D962" s="29"/>
      <c r="E962" s="29"/>
      <c r="F962" s="29"/>
      <c r="G962" s="274"/>
      <c r="H962" s="274"/>
      <c r="I962" s="29"/>
      <c r="J962" s="29"/>
      <c r="K962" s="29"/>
      <c r="L962" s="29"/>
    </row>
    <row r="963" spans="1:12" x14ac:dyDescent="0.2">
      <c r="A963" s="271"/>
      <c r="B963" s="29"/>
      <c r="C963" s="273"/>
      <c r="D963" s="29"/>
      <c r="E963" s="29"/>
      <c r="F963" s="29"/>
      <c r="G963" s="274"/>
      <c r="H963" s="274"/>
      <c r="I963" s="29"/>
      <c r="J963" s="29"/>
      <c r="K963" s="29"/>
      <c r="L963" s="29"/>
    </row>
    <row r="964" spans="1:12" x14ac:dyDescent="0.2">
      <c r="A964" s="271"/>
      <c r="B964" s="29"/>
      <c r="C964" s="273"/>
      <c r="D964" s="29"/>
      <c r="E964" s="29"/>
      <c r="F964" s="29"/>
      <c r="G964" s="274"/>
      <c r="H964" s="274"/>
      <c r="I964" s="29"/>
      <c r="J964" s="29"/>
      <c r="K964" s="29"/>
      <c r="L964" s="29"/>
    </row>
    <row r="965" spans="1:12" x14ac:dyDescent="0.2">
      <c r="A965" s="271"/>
      <c r="B965" s="29"/>
      <c r="C965" s="273"/>
      <c r="D965" s="29"/>
      <c r="E965" s="29"/>
      <c r="F965" s="29"/>
      <c r="G965" s="274"/>
      <c r="H965" s="274"/>
      <c r="I965" s="29"/>
      <c r="J965" s="29"/>
      <c r="K965" s="29"/>
      <c r="L965" s="29"/>
    </row>
    <row r="966" spans="1:12" x14ac:dyDescent="0.2">
      <c r="A966" s="271"/>
      <c r="B966" s="29"/>
      <c r="C966" s="273"/>
      <c r="D966" s="29"/>
      <c r="E966" s="29"/>
      <c r="F966" s="29"/>
      <c r="G966" s="274"/>
      <c r="H966" s="274"/>
      <c r="I966" s="29"/>
      <c r="J966" s="29"/>
      <c r="K966" s="29"/>
      <c r="L966" s="29"/>
    </row>
    <row r="967" spans="1:12" x14ac:dyDescent="0.2">
      <c r="A967" s="271"/>
      <c r="B967" s="29"/>
      <c r="C967" s="273"/>
      <c r="D967" s="29"/>
      <c r="E967" s="29"/>
      <c r="F967" s="29"/>
      <c r="G967" s="274"/>
      <c r="H967" s="274"/>
      <c r="I967" s="29"/>
      <c r="J967" s="29"/>
      <c r="K967" s="29"/>
      <c r="L967" s="29"/>
    </row>
    <row r="968" spans="1:12" x14ac:dyDescent="0.2">
      <c r="A968" s="271"/>
      <c r="B968" s="29"/>
      <c r="C968" s="273"/>
      <c r="D968" s="29"/>
      <c r="E968" s="29"/>
      <c r="F968" s="29"/>
      <c r="G968" s="274"/>
      <c r="H968" s="274"/>
      <c r="I968" s="29"/>
      <c r="J968" s="29"/>
      <c r="K968" s="29"/>
      <c r="L968" s="29"/>
    </row>
    <row r="969" spans="1:12" x14ac:dyDescent="0.2">
      <c r="A969" s="271"/>
      <c r="B969" s="29"/>
      <c r="C969" s="273"/>
      <c r="D969" s="29"/>
      <c r="E969" s="29"/>
      <c r="F969" s="29"/>
      <c r="G969" s="274"/>
      <c r="H969" s="274"/>
      <c r="I969" s="29"/>
      <c r="J969" s="29"/>
      <c r="K969" s="29"/>
      <c r="L969" s="29"/>
    </row>
    <row r="970" spans="1:12" x14ac:dyDescent="0.2">
      <c r="A970" s="271"/>
      <c r="B970" s="29"/>
      <c r="C970" s="273"/>
      <c r="D970" s="29"/>
      <c r="E970" s="29"/>
      <c r="F970" s="29"/>
      <c r="G970" s="274"/>
      <c r="H970" s="274"/>
      <c r="I970" s="29"/>
      <c r="J970" s="29"/>
      <c r="K970" s="29"/>
      <c r="L970" s="29"/>
    </row>
    <row r="971" spans="1:12" x14ac:dyDescent="0.2">
      <c r="A971" s="271"/>
      <c r="B971" s="29"/>
      <c r="C971" s="273"/>
      <c r="D971" s="29"/>
      <c r="E971" s="29"/>
      <c r="F971" s="29"/>
      <c r="G971" s="274"/>
      <c r="H971" s="274"/>
      <c r="I971" s="29"/>
      <c r="J971" s="29"/>
      <c r="K971" s="29"/>
      <c r="L971" s="29"/>
    </row>
    <row r="972" spans="1:12" x14ac:dyDescent="0.2">
      <c r="A972" s="271"/>
      <c r="B972" s="29"/>
      <c r="C972" s="273"/>
      <c r="D972" s="29"/>
      <c r="E972" s="29"/>
      <c r="F972" s="29"/>
      <c r="G972" s="274"/>
      <c r="H972" s="274"/>
      <c r="I972" s="29"/>
      <c r="J972" s="29"/>
      <c r="K972" s="29"/>
      <c r="L972" s="29"/>
    </row>
    <row r="973" spans="1:12" x14ac:dyDescent="0.2">
      <c r="A973" s="271"/>
      <c r="B973" s="29"/>
      <c r="C973" s="273"/>
      <c r="D973" s="29"/>
      <c r="E973" s="29"/>
      <c r="F973" s="29"/>
      <c r="G973" s="274"/>
      <c r="H973" s="274"/>
      <c r="I973" s="29"/>
      <c r="J973" s="29"/>
      <c r="K973" s="29"/>
      <c r="L973" s="29"/>
    </row>
    <row r="974" spans="1:12" x14ac:dyDescent="0.2">
      <c r="A974" s="271"/>
      <c r="B974" s="29"/>
      <c r="C974" s="273"/>
      <c r="D974" s="29"/>
      <c r="E974" s="29"/>
      <c r="F974" s="29"/>
      <c r="G974" s="274"/>
      <c r="H974" s="274"/>
      <c r="I974" s="29"/>
      <c r="J974" s="29"/>
      <c r="K974" s="29"/>
      <c r="L974" s="29"/>
    </row>
    <row r="975" spans="1:12" x14ac:dyDescent="0.2">
      <c r="A975" s="271"/>
      <c r="B975" s="29"/>
      <c r="C975" s="273"/>
      <c r="D975" s="29"/>
      <c r="E975" s="29"/>
      <c r="F975" s="29"/>
      <c r="G975" s="274"/>
      <c r="H975" s="274"/>
      <c r="I975" s="29"/>
      <c r="J975" s="29"/>
      <c r="K975" s="29"/>
      <c r="L975" s="29"/>
    </row>
    <row r="976" spans="1:12" x14ac:dyDescent="0.2">
      <c r="A976" s="271"/>
      <c r="B976" s="29"/>
      <c r="C976" s="273"/>
      <c r="D976" s="29"/>
      <c r="E976" s="29"/>
      <c r="F976" s="29"/>
      <c r="G976" s="274"/>
      <c r="H976" s="274"/>
      <c r="I976" s="29"/>
      <c r="J976" s="29"/>
      <c r="K976" s="29"/>
      <c r="L976" s="29"/>
    </row>
    <row r="977" spans="1:12" x14ac:dyDescent="0.2">
      <c r="A977" s="271"/>
      <c r="B977" s="29"/>
      <c r="C977" s="273"/>
      <c r="D977" s="29"/>
      <c r="E977" s="29"/>
      <c r="F977" s="29"/>
      <c r="G977" s="274"/>
      <c r="H977" s="274"/>
      <c r="I977" s="29"/>
      <c r="J977" s="29"/>
      <c r="K977" s="29"/>
      <c r="L977" s="29"/>
    </row>
    <row r="978" spans="1:12" x14ac:dyDescent="0.2">
      <c r="A978" s="271"/>
      <c r="B978" s="29"/>
      <c r="C978" s="273"/>
      <c r="D978" s="29"/>
      <c r="E978" s="29"/>
      <c r="F978" s="29"/>
      <c r="G978" s="274"/>
      <c r="H978" s="274"/>
      <c r="I978" s="29"/>
      <c r="J978" s="29"/>
      <c r="K978" s="29"/>
      <c r="L978" s="29"/>
    </row>
    <row r="979" spans="1:12" x14ac:dyDescent="0.2">
      <c r="A979" s="271"/>
      <c r="B979" s="29"/>
      <c r="C979" s="273"/>
      <c r="D979" s="29"/>
      <c r="E979" s="29"/>
      <c r="F979" s="29"/>
      <c r="G979" s="274"/>
      <c r="H979" s="274"/>
      <c r="I979" s="29"/>
      <c r="J979" s="29"/>
      <c r="K979" s="29"/>
      <c r="L979" s="29"/>
    </row>
    <row r="980" spans="1:12" x14ac:dyDescent="0.2">
      <c r="A980" s="271"/>
      <c r="B980" s="29"/>
      <c r="C980" s="273"/>
      <c r="D980" s="29"/>
      <c r="E980" s="29"/>
      <c r="F980" s="29"/>
      <c r="G980" s="274"/>
      <c r="H980" s="274"/>
      <c r="I980" s="29"/>
      <c r="J980" s="29"/>
      <c r="K980" s="29"/>
      <c r="L980" s="29"/>
    </row>
    <row r="981" spans="1:12" x14ac:dyDescent="0.2">
      <c r="A981" s="271"/>
      <c r="B981" s="29"/>
      <c r="C981" s="273"/>
      <c r="D981" s="29"/>
      <c r="E981" s="29"/>
      <c r="F981" s="29"/>
      <c r="G981" s="274"/>
      <c r="H981" s="274"/>
      <c r="I981" s="29"/>
      <c r="J981" s="29"/>
      <c r="K981" s="29"/>
      <c r="L981" s="29"/>
    </row>
    <row r="982" spans="1:12" x14ac:dyDescent="0.2">
      <c r="A982" s="271"/>
      <c r="B982" s="29"/>
      <c r="C982" s="273"/>
      <c r="D982" s="29"/>
      <c r="E982" s="29"/>
      <c r="F982" s="29"/>
      <c r="G982" s="274"/>
      <c r="H982" s="274"/>
      <c r="I982" s="29"/>
      <c r="J982" s="29"/>
      <c r="K982" s="29"/>
      <c r="L982" s="29"/>
    </row>
    <row r="983" spans="1:12" x14ac:dyDescent="0.2">
      <c r="A983" s="271"/>
      <c r="B983" s="29"/>
      <c r="C983" s="273"/>
      <c r="D983" s="29"/>
      <c r="E983" s="29"/>
      <c r="F983" s="29"/>
      <c r="G983" s="274"/>
      <c r="H983" s="274"/>
      <c r="I983" s="29"/>
      <c r="J983" s="29"/>
      <c r="K983" s="29"/>
      <c r="L983" s="29"/>
    </row>
    <row r="984" spans="1:12" x14ac:dyDescent="0.2">
      <c r="A984" s="271"/>
      <c r="B984" s="29"/>
      <c r="C984" s="273"/>
      <c r="D984" s="29"/>
      <c r="E984" s="29"/>
      <c r="F984" s="29"/>
      <c r="G984" s="274"/>
      <c r="H984" s="274"/>
      <c r="I984" s="29"/>
      <c r="J984" s="29"/>
      <c r="K984" s="29"/>
      <c r="L984" s="29"/>
    </row>
    <row r="985" spans="1:12" x14ac:dyDescent="0.2">
      <c r="A985" s="271"/>
      <c r="B985" s="29"/>
      <c r="C985" s="273"/>
      <c r="D985" s="29"/>
      <c r="E985" s="29"/>
      <c r="F985" s="29"/>
      <c r="G985" s="274"/>
      <c r="H985" s="274"/>
      <c r="I985" s="29"/>
      <c r="J985" s="29"/>
      <c r="K985" s="29"/>
      <c r="L985" s="29"/>
    </row>
    <row r="986" spans="1:12" x14ac:dyDescent="0.2">
      <c r="A986" s="271"/>
      <c r="B986" s="29"/>
      <c r="C986" s="273"/>
      <c r="D986" s="29"/>
      <c r="E986" s="29"/>
      <c r="F986" s="29"/>
      <c r="G986" s="274"/>
      <c r="H986" s="274"/>
      <c r="I986" s="29"/>
      <c r="J986" s="29"/>
      <c r="K986" s="29"/>
      <c r="L986" s="29"/>
    </row>
    <row r="987" spans="1:12" x14ac:dyDescent="0.2">
      <c r="A987" s="271"/>
      <c r="B987" s="29"/>
      <c r="C987" s="273"/>
      <c r="D987" s="29"/>
      <c r="E987" s="29"/>
      <c r="F987" s="29"/>
      <c r="G987" s="274"/>
      <c r="H987" s="274"/>
      <c r="I987" s="29"/>
      <c r="J987" s="29"/>
      <c r="K987" s="29"/>
      <c r="L987" s="29"/>
    </row>
    <row r="988" spans="1:12" x14ac:dyDescent="0.2">
      <c r="A988" s="271"/>
      <c r="B988" s="29"/>
      <c r="C988" s="273"/>
      <c r="D988" s="29"/>
      <c r="E988" s="29"/>
      <c r="F988" s="29"/>
      <c r="G988" s="274"/>
      <c r="H988" s="274"/>
      <c r="I988" s="29"/>
      <c r="J988" s="29"/>
      <c r="K988" s="29"/>
      <c r="L988" s="29"/>
    </row>
    <row r="989" spans="1:12" x14ac:dyDescent="0.2">
      <c r="A989" s="271"/>
      <c r="B989" s="29"/>
      <c r="C989" s="273"/>
      <c r="D989" s="29"/>
      <c r="E989" s="29"/>
      <c r="F989" s="29"/>
      <c r="G989" s="274"/>
      <c r="H989" s="274"/>
      <c r="I989" s="29"/>
      <c r="J989" s="29"/>
      <c r="K989" s="29"/>
      <c r="L989" s="29"/>
    </row>
    <row r="990" spans="1:12" x14ac:dyDescent="0.2">
      <c r="A990" s="271"/>
      <c r="B990" s="29"/>
      <c r="C990" s="273"/>
      <c r="D990" s="29"/>
      <c r="E990" s="29"/>
      <c r="F990" s="29"/>
      <c r="G990" s="274"/>
      <c r="H990" s="274"/>
      <c r="I990" s="29"/>
      <c r="J990" s="29"/>
      <c r="K990" s="29"/>
      <c r="L990" s="29"/>
    </row>
    <row r="991" spans="1:12" x14ac:dyDescent="0.2">
      <c r="A991" s="271"/>
      <c r="B991" s="29"/>
      <c r="C991" s="273"/>
      <c r="D991" s="29"/>
      <c r="E991" s="29"/>
      <c r="F991" s="29"/>
      <c r="G991" s="274"/>
      <c r="H991" s="274"/>
      <c r="I991" s="29"/>
      <c r="J991" s="29"/>
      <c r="K991" s="29"/>
      <c r="L991" s="29"/>
    </row>
    <row r="992" spans="1:12" x14ac:dyDescent="0.2">
      <c r="A992" s="271"/>
      <c r="B992" s="29"/>
      <c r="C992" s="273"/>
      <c r="D992" s="29"/>
      <c r="E992" s="29"/>
      <c r="F992" s="29"/>
      <c r="G992" s="274"/>
      <c r="H992" s="274"/>
      <c r="I992" s="29"/>
      <c r="J992" s="29"/>
      <c r="K992" s="29"/>
      <c r="L992" s="29"/>
    </row>
    <row r="993" spans="1:12" x14ac:dyDescent="0.2">
      <c r="A993" s="271"/>
      <c r="B993" s="29"/>
      <c r="C993" s="273"/>
      <c r="D993" s="29"/>
      <c r="E993" s="29"/>
      <c r="F993" s="29"/>
      <c r="G993" s="274"/>
      <c r="H993" s="274"/>
      <c r="I993" s="29"/>
      <c r="J993" s="29"/>
      <c r="K993" s="29"/>
      <c r="L993" s="29"/>
    </row>
    <row r="994" spans="1:12" x14ac:dyDescent="0.2">
      <c r="A994" s="271"/>
      <c r="B994" s="29"/>
      <c r="C994" s="273"/>
      <c r="D994" s="29"/>
      <c r="E994" s="29"/>
      <c r="F994" s="29"/>
      <c r="G994" s="274"/>
      <c r="H994" s="274"/>
      <c r="I994" s="29"/>
      <c r="J994" s="29"/>
      <c r="K994" s="29"/>
      <c r="L994" s="29"/>
    </row>
    <row r="995" spans="1:12" x14ac:dyDescent="0.2">
      <c r="A995" s="271"/>
      <c r="B995" s="29"/>
      <c r="C995" s="273"/>
      <c r="D995" s="29"/>
      <c r="E995" s="29"/>
      <c r="F995" s="29"/>
      <c r="G995" s="274"/>
      <c r="H995" s="274"/>
      <c r="I995" s="29"/>
      <c r="J995" s="29"/>
      <c r="K995" s="29"/>
      <c r="L995" s="29"/>
    </row>
    <row r="996" spans="1:12" x14ac:dyDescent="0.2">
      <c r="A996" s="271"/>
      <c r="B996" s="29"/>
      <c r="C996" s="273"/>
      <c r="D996" s="29"/>
      <c r="E996" s="29"/>
      <c r="F996" s="29"/>
      <c r="G996" s="274"/>
      <c r="H996" s="274"/>
      <c r="I996" s="29"/>
      <c r="J996" s="29"/>
      <c r="K996" s="29"/>
      <c r="L996" s="29"/>
    </row>
    <row r="997" spans="1:12" x14ac:dyDescent="0.2">
      <c r="A997" s="271"/>
      <c r="B997" s="29"/>
      <c r="C997" s="273"/>
      <c r="D997" s="29"/>
      <c r="E997" s="29"/>
      <c r="F997" s="29"/>
      <c r="G997" s="274"/>
      <c r="H997" s="274"/>
      <c r="I997" s="29"/>
      <c r="J997" s="29"/>
      <c r="K997" s="29"/>
      <c r="L997" s="29"/>
    </row>
    <row r="998" spans="1:12" x14ac:dyDescent="0.2">
      <c r="A998" s="271"/>
      <c r="B998" s="29"/>
      <c r="C998" s="273"/>
      <c r="D998" s="29"/>
      <c r="E998" s="29"/>
      <c r="F998" s="29"/>
      <c r="G998" s="274"/>
      <c r="H998" s="274"/>
      <c r="I998" s="29"/>
      <c r="J998" s="29"/>
      <c r="K998" s="29"/>
      <c r="L998" s="29"/>
    </row>
    <row r="999" spans="1:12" x14ac:dyDescent="0.2">
      <c r="A999" s="271"/>
      <c r="B999" s="29"/>
      <c r="C999" s="273"/>
      <c r="D999" s="29"/>
      <c r="E999" s="29"/>
      <c r="F999" s="29"/>
      <c r="G999" s="274"/>
      <c r="H999" s="274"/>
      <c r="I999" s="29"/>
      <c r="J999" s="29"/>
      <c r="K999" s="29"/>
      <c r="L999" s="29"/>
    </row>
    <row r="1000" spans="1:12" x14ac:dyDescent="0.2">
      <c r="A1000" s="271"/>
      <c r="B1000" s="29"/>
      <c r="C1000" s="273"/>
      <c r="D1000" s="29"/>
      <c r="E1000" s="29"/>
      <c r="F1000" s="29"/>
      <c r="G1000" s="274"/>
      <c r="H1000" s="274"/>
      <c r="I1000" s="29"/>
      <c r="J1000" s="29"/>
      <c r="K1000" s="29"/>
      <c r="L1000" s="29"/>
    </row>
    <row r="1001" spans="1:12" x14ac:dyDescent="0.2">
      <c r="A1001" s="271"/>
      <c r="B1001" s="29"/>
      <c r="C1001" s="273"/>
      <c r="D1001" s="29"/>
      <c r="E1001" s="29"/>
      <c r="F1001" s="29"/>
      <c r="G1001" s="274"/>
      <c r="H1001" s="274"/>
      <c r="I1001" s="29"/>
      <c r="J1001" s="29"/>
      <c r="K1001" s="29"/>
      <c r="L1001" s="29"/>
    </row>
    <row r="1002" spans="1:12" x14ac:dyDescent="0.2">
      <c r="A1002" s="271"/>
      <c r="B1002" s="29"/>
      <c r="C1002" s="273"/>
      <c r="D1002" s="29"/>
      <c r="E1002" s="29"/>
      <c r="F1002" s="29"/>
      <c r="G1002" s="274"/>
      <c r="H1002" s="274"/>
      <c r="I1002" s="29"/>
      <c r="J1002" s="29"/>
      <c r="K1002" s="29"/>
      <c r="L1002" s="29"/>
    </row>
    <row r="1003" spans="1:12" x14ac:dyDescent="0.2">
      <c r="A1003" s="271"/>
      <c r="B1003" s="29"/>
      <c r="C1003" s="273"/>
      <c r="D1003" s="29"/>
      <c r="E1003" s="29"/>
      <c r="F1003" s="29"/>
      <c r="G1003" s="274"/>
      <c r="H1003" s="274"/>
      <c r="I1003" s="29"/>
      <c r="J1003" s="29"/>
      <c r="K1003" s="29"/>
      <c r="L1003" s="29"/>
    </row>
    <row r="1004" spans="1:12" x14ac:dyDescent="0.2">
      <c r="A1004" s="271"/>
      <c r="B1004" s="29"/>
      <c r="C1004" s="273"/>
      <c r="D1004" s="29"/>
      <c r="E1004" s="29"/>
      <c r="F1004" s="29"/>
      <c r="G1004" s="274"/>
      <c r="H1004" s="274"/>
      <c r="I1004" s="29"/>
      <c r="J1004" s="29"/>
      <c r="K1004" s="29"/>
      <c r="L1004" s="29"/>
    </row>
    <row r="1005" spans="1:12" x14ac:dyDescent="0.2">
      <c r="A1005" s="271"/>
      <c r="B1005" s="29"/>
      <c r="C1005" s="273"/>
      <c r="D1005" s="29"/>
      <c r="E1005" s="29"/>
      <c r="F1005" s="29"/>
      <c r="G1005" s="274"/>
      <c r="H1005" s="274"/>
      <c r="I1005" s="29"/>
      <c r="J1005" s="29"/>
      <c r="K1005" s="29"/>
      <c r="L1005" s="29"/>
    </row>
    <row r="1006" spans="1:12" x14ac:dyDescent="0.2">
      <c r="A1006" s="271"/>
      <c r="B1006" s="29"/>
      <c r="C1006" s="273"/>
      <c r="D1006" s="29"/>
      <c r="E1006" s="29"/>
      <c r="F1006" s="29"/>
      <c r="G1006" s="274"/>
      <c r="H1006" s="274"/>
      <c r="I1006" s="29"/>
      <c r="J1006" s="29"/>
      <c r="K1006" s="29"/>
      <c r="L1006" s="29"/>
    </row>
    <row r="1007" spans="1:12" x14ac:dyDescent="0.2">
      <c r="A1007" s="271"/>
      <c r="B1007" s="29"/>
      <c r="C1007" s="273"/>
      <c r="D1007" s="29"/>
      <c r="E1007" s="29"/>
      <c r="F1007" s="29"/>
      <c r="G1007" s="274"/>
      <c r="H1007" s="274"/>
      <c r="I1007" s="29"/>
      <c r="J1007" s="29"/>
      <c r="K1007" s="29"/>
      <c r="L1007" s="29"/>
    </row>
    <row r="1008" spans="1:12" x14ac:dyDescent="0.2">
      <c r="A1008" s="271"/>
      <c r="B1008" s="29"/>
      <c r="C1008" s="273"/>
      <c r="D1008" s="29"/>
      <c r="E1008" s="29"/>
      <c r="F1008" s="29"/>
      <c r="G1008" s="274"/>
      <c r="H1008" s="274"/>
      <c r="I1008" s="29"/>
      <c r="J1008" s="29"/>
      <c r="K1008" s="29"/>
      <c r="L1008" s="29"/>
    </row>
    <row r="1009" spans="1:12" x14ac:dyDescent="0.2">
      <c r="A1009" s="271"/>
      <c r="B1009" s="29"/>
      <c r="C1009" s="273"/>
      <c r="D1009" s="29"/>
      <c r="E1009" s="29"/>
      <c r="F1009" s="29"/>
      <c r="G1009" s="274"/>
      <c r="H1009" s="274"/>
      <c r="I1009" s="29"/>
      <c r="J1009" s="29"/>
      <c r="K1009" s="29"/>
      <c r="L1009" s="29"/>
    </row>
    <row r="1010" spans="1:12" x14ac:dyDescent="0.2">
      <c r="A1010" s="271"/>
      <c r="B1010" s="29"/>
      <c r="C1010" s="273"/>
      <c r="D1010" s="29"/>
      <c r="E1010" s="29"/>
      <c r="F1010" s="29"/>
      <c r="G1010" s="274"/>
      <c r="H1010" s="274"/>
      <c r="I1010" s="29"/>
      <c r="J1010" s="29"/>
      <c r="K1010" s="29"/>
      <c r="L1010" s="29"/>
    </row>
    <row r="1011" spans="1:12" x14ac:dyDescent="0.2">
      <c r="A1011" s="271"/>
      <c r="B1011" s="29"/>
      <c r="C1011" s="273"/>
      <c r="D1011" s="29"/>
      <c r="E1011" s="29"/>
      <c r="F1011" s="29"/>
      <c r="G1011" s="274"/>
      <c r="H1011" s="274"/>
      <c r="I1011" s="29"/>
      <c r="J1011" s="29"/>
      <c r="K1011" s="29"/>
      <c r="L1011" s="29"/>
    </row>
    <row r="1012" spans="1:12" x14ac:dyDescent="0.2">
      <c r="A1012" s="271"/>
      <c r="B1012" s="29"/>
      <c r="C1012" s="273"/>
      <c r="D1012" s="29"/>
      <c r="E1012" s="29"/>
      <c r="F1012" s="29"/>
      <c r="G1012" s="274"/>
      <c r="H1012" s="274"/>
      <c r="I1012" s="29"/>
      <c r="J1012" s="29"/>
      <c r="K1012" s="29"/>
      <c r="L1012" s="29"/>
    </row>
    <row r="1013" spans="1:12" x14ac:dyDescent="0.2">
      <c r="A1013" s="271"/>
      <c r="B1013" s="29"/>
      <c r="C1013" s="273"/>
      <c r="D1013" s="29"/>
      <c r="E1013" s="29"/>
      <c r="F1013" s="29"/>
      <c r="G1013" s="274"/>
      <c r="H1013" s="274"/>
      <c r="I1013" s="29"/>
      <c r="J1013" s="29"/>
      <c r="K1013" s="29"/>
      <c r="L1013" s="29"/>
    </row>
    <row r="1014" spans="1:12" x14ac:dyDescent="0.2">
      <c r="A1014" s="271"/>
      <c r="B1014" s="29"/>
      <c r="C1014" s="273"/>
      <c r="D1014" s="29"/>
      <c r="E1014" s="29"/>
      <c r="F1014" s="29"/>
      <c r="G1014" s="274"/>
      <c r="H1014" s="274"/>
      <c r="I1014" s="29"/>
      <c r="J1014" s="29"/>
      <c r="K1014" s="29"/>
      <c r="L1014" s="29"/>
    </row>
    <row r="1015" spans="1:12" x14ac:dyDescent="0.2">
      <c r="A1015" s="271"/>
      <c r="B1015" s="29"/>
      <c r="C1015" s="273"/>
      <c r="D1015" s="29"/>
      <c r="E1015" s="29"/>
      <c r="F1015" s="29"/>
      <c r="G1015" s="274"/>
      <c r="H1015" s="274"/>
      <c r="I1015" s="29"/>
      <c r="J1015" s="29"/>
      <c r="K1015" s="29"/>
      <c r="L1015" s="29"/>
    </row>
    <row r="1016" spans="1:12" x14ac:dyDescent="0.2">
      <c r="A1016" s="271"/>
      <c r="B1016" s="29"/>
      <c r="C1016" s="273"/>
      <c r="D1016" s="29"/>
      <c r="E1016" s="29"/>
      <c r="F1016" s="29"/>
      <c r="G1016" s="274"/>
      <c r="H1016" s="274"/>
      <c r="I1016" s="29"/>
      <c r="J1016" s="29"/>
      <c r="K1016" s="29"/>
      <c r="L1016" s="29"/>
    </row>
    <row r="1017" spans="1:12" x14ac:dyDescent="0.2">
      <c r="A1017" s="271"/>
      <c r="B1017" s="29"/>
      <c r="C1017" s="273"/>
      <c r="D1017" s="29"/>
      <c r="E1017" s="29"/>
      <c r="F1017" s="29"/>
      <c r="G1017" s="274"/>
      <c r="H1017" s="274"/>
      <c r="I1017" s="29"/>
      <c r="J1017" s="29"/>
      <c r="K1017" s="29"/>
      <c r="L1017" s="29"/>
    </row>
    <row r="1018" spans="1:12" x14ac:dyDescent="0.2">
      <c r="A1018" s="271"/>
      <c r="B1018" s="29"/>
      <c r="C1018" s="273"/>
      <c r="D1018" s="29"/>
      <c r="E1018" s="29"/>
      <c r="F1018" s="29"/>
      <c r="G1018" s="274"/>
      <c r="H1018" s="274"/>
      <c r="I1018" s="29"/>
      <c r="J1018" s="29"/>
      <c r="K1018" s="29"/>
      <c r="L1018" s="29"/>
    </row>
    <row r="1019" spans="1:12" x14ac:dyDescent="0.2">
      <c r="A1019" s="271"/>
      <c r="B1019" s="29"/>
      <c r="C1019" s="273"/>
      <c r="D1019" s="29"/>
      <c r="E1019" s="29"/>
      <c r="F1019" s="29"/>
      <c r="G1019" s="274"/>
      <c r="H1019" s="274"/>
      <c r="I1019" s="29"/>
      <c r="J1019" s="29"/>
      <c r="K1019" s="29"/>
      <c r="L1019" s="29"/>
    </row>
    <row r="1020" spans="1:12" x14ac:dyDescent="0.2">
      <c r="A1020" s="271"/>
      <c r="B1020" s="29"/>
      <c r="C1020" s="273"/>
      <c r="D1020" s="29"/>
      <c r="E1020" s="29"/>
      <c r="F1020" s="29"/>
      <c r="G1020" s="274"/>
      <c r="H1020" s="274"/>
      <c r="I1020" s="29"/>
      <c r="J1020" s="29"/>
      <c r="K1020" s="29"/>
      <c r="L1020" s="29"/>
    </row>
    <row r="1021" spans="1:12" x14ac:dyDescent="0.2">
      <c r="A1021" s="271"/>
      <c r="B1021" s="29"/>
      <c r="C1021" s="273"/>
      <c r="D1021" s="29"/>
      <c r="E1021" s="29"/>
      <c r="F1021" s="29"/>
      <c r="G1021" s="274"/>
      <c r="H1021" s="274"/>
      <c r="I1021" s="29"/>
      <c r="J1021" s="29"/>
      <c r="K1021" s="29"/>
      <c r="L1021" s="29"/>
    </row>
    <row r="1022" spans="1:12" x14ac:dyDescent="0.2">
      <c r="A1022" s="271"/>
      <c r="B1022" s="29"/>
      <c r="C1022" s="273"/>
      <c r="D1022" s="29"/>
      <c r="E1022" s="29"/>
      <c r="F1022" s="29"/>
      <c r="G1022" s="274"/>
      <c r="H1022" s="274"/>
      <c r="I1022" s="29"/>
      <c r="J1022" s="29"/>
      <c r="K1022" s="29"/>
      <c r="L1022" s="29"/>
    </row>
    <row r="1023" spans="1:12" x14ac:dyDescent="0.2">
      <c r="A1023" s="271"/>
      <c r="B1023" s="29"/>
      <c r="C1023" s="273"/>
      <c r="D1023" s="29"/>
      <c r="E1023" s="29"/>
      <c r="F1023" s="29"/>
      <c r="G1023" s="274"/>
      <c r="H1023" s="274"/>
      <c r="I1023" s="29"/>
      <c r="J1023" s="29"/>
      <c r="K1023" s="29"/>
      <c r="L1023" s="29"/>
    </row>
    <row r="1024" spans="1:12" x14ac:dyDescent="0.2">
      <c r="A1024" s="271"/>
      <c r="B1024" s="29"/>
      <c r="C1024" s="273"/>
      <c r="D1024" s="29"/>
      <c r="E1024" s="29"/>
      <c r="F1024" s="29"/>
      <c r="G1024" s="274"/>
      <c r="H1024" s="274"/>
      <c r="I1024" s="29"/>
      <c r="J1024" s="29"/>
      <c r="K1024" s="29"/>
      <c r="L1024" s="29"/>
    </row>
    <row r="1025" spans="1:12" x14ac:dyDescent="0.2">
      <c r="A1025" s="271"/>
      <c r="B1025" s="29"/>
      <c r="C1025" s="273"/>
      <c r="D1025" s="29"/>
      <c r="E1025" s="29"/>
      <c r="F1025" s="29"/>
      <c r="G1025" s="274"/>
      <c r="H1025" s="274"/>
      <c r="I1025" s="29"/>
      <c r="J1025" s="29"/>
      <c r="K1025" s="29"/>
      <c r="L1025" s="29"/>
    </row>
    <row r="1026" spans="1:12" x14ac:dyDescent="0.2">
      <c r="A1026" s="271"/>
      <c r="B1026" s="29"/>
      <c r="C1026" s="273"/>
      <c r="D1026" s="29"/>
      <c r="E1026" s="29"/>
      <c r="F1026" s="29"/>
      <c r="G1026" s="274"/>
      <c r="H1026" s="274"/>
      <c r="I1026" s="29"/>
      <c r="J1026" s="29"/>
      <c r="K1026" s="29"/>
      <c r="L1026" s="29"/>
    </row>
    <row r="1027" spans="1:12" x14ac:dyDescent="0.2">
      <c r="A1027" s="271"/>
      <c r="B1027" s="29"/>
      <c r="C1027" s="273"/>
      <c r="D1027" s="29"/>
      <c r="E1027" s="29"/>
      <c r="F1027" s="29"/>
      <c r="G1027" s="274"/>
      <c r="H1027" s="274"/>
      <c r="I1027" s="29"/>
      <c r="J1027" s="29"/>
      <c r="K1027" s="29"/>
      <c r="L1027" s="29"/>
    </row>
    <row r="1028" spans="1:12" x14ac:dyDescent="0.2">
      <c r="A1028" s="271"/>
      <c r="B1028" s="29"/>
      <c r="C1028" s="273"/>
      <c r="D1028" s="29"/>
      <c r="E1028" s="29"/>
      <c r="F1028" s="29"/>
      <c r="G1028" s="274"/>
      <c r="H1028" s="274"/>
      <c r="I1028" s="29"/>
      <c r="J1028" s="29"/>
      <c r="K1028" s="29"/>
      <c r="L1028" s="29"/>
    </row>
    <row r="1029" spans="1:12" x14ac:dyDescent="0.2">
      <c r="A1029" s="271"/>
      <c r="B1029" s="29"/>
      <c r="C1029" s="273"/>
      <c r="D1029" s="29"/>
      <c r="E1029" s="29"/>
      <c r="F1029" s="29"/>
      <c r="G1029" s="274"/>
      <c r="H1029" s="274"/>
      <c r="I1029" s="29"/>
      <c r="J1029" s="29"/>
      <c r="K1029" s="29"/>
      <c r="L1029" s="29"/>
    </row>
    <row r="1030" spans="1:12" x14ac:dyDescent="0.2">
      <c r="A1030" s="271"/>
      <c r="B1030" s="29"/>
      <c r="C1030" s="273"/>
      <c r="D1030" s="29"/>
      <c r="E1030" s="29"/>
      <c r="F1030" s="29"/>
      <c r="G1030" s="274"/>
      <c r="H1030" s="274"/>
      <c r="I1030" s="29"/>
      <c r="J1030" s="29"/>
      <c r="K1030" s="29"/>
      <c r="L1030" s="29"/>
    </row>
    <row r="1031" spans="1:12" x14ac:dyDescent="0.2">
      <c r="A1031" s="271"/>
      <c r="B1031" s="29"/>
      <c r="C1031" s="273"/>
      <c r="D1031" s="29"/>
      <c r="E1031" s="29"/>
      <c r="F1031" s="29"/>
      <c r="G1031" s="274"/>
      <c r="H1031" s="274"/>
      <c r="I1031" s="29"/>
      <c r="J1031" s="29"/>
      <c r="K1031" s="29"/>
      <c r="L1031" s="29"/>
    </row>
    <row r="1032" spans="1:12" x14ac:dyDescent="0.2">
      <c r="A1032" s="271"/>
      <c r="B1032" s="29"/>
      <c r="C1032" s="273"/>
      <c r="D1032" s="29"/>
      <c r="E1032" s="29"/>
      <c r="F1032" s="29"/>
      <c r="G1032" s="274"/>
      <c r="H1032" s="274"/>
      <c r="I1032" s="29"/>
      <c r="J1032" s="29"/>
      <c r="K1032" s="29"/>
      <c r="L1032" s="29"/>
    </row>
    <row r="1033" spans="1:12" x14ac:dyDescent="0.2">
      <c r="A1033" s="271"/>
      <c r="B1033" s="29"/>
      <c r="C1033" s="273"/>
      <c r="D1033" s="29"/>
      <c r="E1033" s="29"/>
      <c r="F1033" s="29"/>
      <c r="G1033" s="274"/>
      <c r="H1033" s="274"/>
      <c r="I1033" s="29"/>
      <c r="J1033" s="29"/>
      <c r="K1033" s="29"/>
      <c r="L1033" s="29"/>
    </row>
    <row r="1034" spans="1:12" x14ac:dyDescent="0.2">
      <c r="A1034" s="271"/>
      <c r="B1034" s="29"/>
      <c r="C1034" s="273"/>
      <c r="D1034" s="29"/>
      <c r="E1034" s="29"/>
      <c r="F1034" s="29"/>
      <c r="G1034" s="274"/>
      <c r="H1034" s="274"/>
      <c r="I1034" s="29"/>
      <c r="J1034" s="29"/>
      <c r="K1034" s="29"/>
      <c r="L1034" s="29"/>
    </row>
    <row r="1035" spans="1:12" x14ac:dyDescent="0.2">
      <c r="A1035" s="271"/>
      <c r="B1035" s="29"/>
      <c r="C1035" s="273"/>
      <c r="D1035" s="29"/>
      <c r="E1035" s="29"/>
      <c r="F1035" s="29"/>
      <c r="G1035" s="274"/>
      <c r="H1035" s="274"/>
      <c r="I1035" s="29"/>
      <c r="J1035" s="29"/>
      <c r="K1035" s="29"/>
      <c r="L1035" s="29"/>
    </row>
    <row r="1036" spans="1:12" x14ac:dyDescent="0.2">
      <c r="A1036" s="271"/>
      <c r="B1036" s="29"/>
      <c r="C1036" s="273"/>
      <c r="D1036" s="29"/>
      <c r="E1036" s="29"/>
      <c r="F1036" s="29"/>
      <c r="G1036" s="274"/>
      <c r="H1036" s="274"/>
      <c r="I1036" s="29"/>
      <c r="J1036" s="29"/>
      <c r="K1036" s="29"/>
      <c r="L1036" s="29"/>
    </row>
    <row r="1037" spans="1:12" x14ac:dyDescent="0.2">
      <c r="A1037" s="271"/>
      <c r="B1037" s="29"/>
      <c r="C1037" s="273"/>
      <c r="D1037" s="29"/>
      <c r="E1037" s="29"/>
      <c r="F1037" s="29"/>
      <c r="G1037" s="274"/>
      <c r="H1037" s="274"/>
      <c r="I1037" s="29"/>
      <c r="J1037" s="29"/>
      <c r="K1037" s="29"/>
      <c r="L1037" s="29"/>
    </row>
    <row r="1038" spans="1:12" x14ac:dyDescent="0.2">
      <c r="A1038" s="271"/>
      <c r="B1038" s="29"/>
      <c r="C1038" s="273"/>
      <c r="D1038" s="29"/>
      <c r="E1038" s="29"/>
      <c r="F1038" s="29"/>
      <c r="G1038" s="274"/>
      <c r="H1038" s="274"/>
      <c r="I1038" s="29"/>
      <c r="J1038" s="29"/>
      <c r="K1038" s="29"/>
      <c r="L1038" s="29"/>
    </row>
    <row r="1039" spans="1:12" x14ac:dyDescent="0.2">
      <c r="A1039" s="271"/>
      <c r="B1039" s="29"/>
      <c r="C1039" s="273"/>
      <c r="D1039" s="29"/>
      <c r="E1039" s="29"/>
      <c r="F1039" s="29"/>
      <c r="G1039" s="274"/>
      <c r="H1039" s="274"/>
      <c r="I1039" s="29"/>
      <c r="J1039" s="29"/>
      <c r="K1039" s="29"/>
      <c r="L1039" s="29"/>
    </row>
    <row r="1040" spans="1:12" x14ac:dyDescent="0.2">
      <c r="A1040" s="271"/>
      <c r="B1040" s="29"/>
      <c r="C1040" s="273"/>
      <c r="D1040" s="29"/>
      <c r="E1040" s="29"/>
      <c r="F1040" s="29"/>
      <c r="G1040" s="274"/>
      <c r="H1040" s="274"/>
      <c r="I1040" s="29"/>
      <c r="J1040" s="29"/>
      <c r="K1040" s="29"/>
      <c r="L1040" s="29"/>
    </row>
    <row r="1041" spans="1:12" x14ac:dyDescent="0.2">
      <c r="A1041" s="271"/>
      <c r="B1041" s="29"/>
      <c r="C1041" s="273"/>
      <c r="D1041" s="29"/>
      <c r="E1041" s="29"/>
      <c r="F1041" s="29"/>
      <c r="G1041" s="274"/>
      <c r="H1041" s="274"/>
      <c r="I1041" s="29"/>
      <c r="J1041" s="29"/>
      <c r="K1041" s="29"/>
      <c r="L1041" s="29"/>
    </row>
    <row r="1042" spans="1:12" x14ac:dyDescent="0.2">
      <c r="A1042" s="271"/>
      <c r="B1042" s="29"/>
      <c r="C1042" s="273"/>
      <c r="D1042" s="29"/>
      <c r="E1042" s="29"/>
      <c r="F1042" s="29"/>
      <c r="G1042" s="274"/>
      <c r="H1042" s="274"/>
      <c r="I1042" s="29"/>
      <c r="J1042" s="29"/>
      <c r="K1042" s="29"/>
      <c r="L1042" s="29"/>
    </row>
    <row r="1043" spans="1:12" x14ac:dyDescent="0.2">
      <c r="A1043" s="271"/>
      <c r="B1043" s="29"/>
      <c r="C1043" s="273"/>
      <c r="D1043" s="29"/>
      <c r="E1043" s="29"/>
      <c r="F1043" s="29"/>
      <c r="G1043" s="274"/>
      <c r="H1043" s="274"/>
      <c r="I1043" s="29"/>
      <c r="J1043" s="29"/>
      <c r="K1043" s="29"/>
      <c r="L1043" s="29"/>
    </row>
    <row r="1044" spans="1:12" x14ac:dyDescent="0.2">
      <c r="A1044" s="271"/>
      <c r="B1044" s="29"/>
      <c r="C1044" s="273"/>
      <c r="D1044" s="29"/>
      <c r="E1044" s="29"/>
      <c r="F1044" s="29"/>
      <c r="G1044" s="274"/>
      <c r="H1044" s="274"/>
      <c r="I1044" s="29"/>
      <c r="J1044" s="29"/>
      <c r="K1044" s="29"/>
      <c r="L1044" s="29"/>
    </row>
    <row r="1045" spans="1:12" x14ac:dyDescent="0.2">
      <c r="A1045" s="271"/>
      <c r="B1045" s="29"/>
      <c r="C1045" s="273"/>
      <c r="D1045" s="29"/>
      <c r="E1045" s="29"/>
      <c r="F1045" s="29"/>
      <c r="G1045" s="274"/>
      <c r="H1045" s="274"/>
      <c r="I1045" s="29"/>
      <c r="J1045" s="29"/>
      <c r="K1045" s="29"/>
      <c r="L1045" s="29"/>
    </row>
    <row r="1046" spans="1:12" x14ac:dyDescent="0.2">
      <c r="A1046" s="271"/>
      <c r="B1046" s="29"/>
      <c r="C1046" s="273"/>
      <c r="D1046" s="29"/>
      <c r="E1046" s="29"/>
      <c r="F1046" s="29"/>
      <c r="G1046" s="274"/>
      <c r="H1046" s="274"/>
      <c r="I1046" s="29"/>
      <c r="J1046" s="29"/>
      <c r="K1046" s="29"/>
      <c r="L1046" s="29"/>
    </row>
    <row r="1047" spans="1:12" x14ac:dyDescent="0.2">
      <c r="A1047" s="271"/>
      <c r="B1047" s="29"/>
      <c r="C1047" s="273"/>
      <c r="D1047" s="29"/>
      <c r="E1047" s="29"/>
      <c r="F1047" s="29"/>
      <c r="G1047" s="274"/>
      <c r="H1047" s="274"/>
      <c r="I1047" s="29"/>
      <c r="J1047" s="29"/>
      <c r="K1047" s="29"/>
      <c r="L1047" s="29"/>
    </row>
    <row r="1048" spans="1:12" x14ac:dyDescent="0.2">
      <c r="A1048" s="271"/>
      <c r="B1048" s="29"/>
      <c r="C1048" s="273"/>
      <c r="D1048" s="29"/>
      <c r="E1048" s="29"/>
      <c r="F1048" s="29"/>
      <c r="G1048" s="274"/>
      <c r="H1048" s="274"/>
      <c r="I1048" s="29"/>
      <c r="J1048" s="29"/>
      <c r="K1048" s="29"/>
      <c r="L1048" s="29"/>
    </row>
    <row r="1049" spans="1:12" x14ac:dyDescent="0.2">
      <c r="A1049" s="271"/>
      <c r="B1049" s="29"/>
      <c r="C1049" s="273"/>
      <c r="D1049" s="29"/>
      <c r="E1049" s="29"/>
      <c r="F1049" s="29"/>
      <c r="G1049" s="274"/>
      <c r="H1049" s="274"/>
      <c r="I1049" s="29"/>
      <c r="J1049" s="29"/>
      <c r="K1049" s="29"/>
      <c r="L1049" s="29"/>
    </row>
    <row r="1050" spans="1:12" x14ac:dyDescent="0.2">
      <c r="A1050" s="271"/>
      <c r="B1050" s="29"/>
      <c r="C1050" s="273"/>
      <c r="D1050" s="29"/>
      <c r="E1050" s="29"/>
      <c r="F1050" s="29"/>
      <c r="G1050" s="274"/>
      <c r="H1050" s="274"/>
      <c r="I1050" s="29"/>
      <c r="J1050" s="29"/>
      <c r="K1050" s="29"/>
      <c r="L1050" s="29"/>
    </row>
    <row r="1051" spans="1:12" x14ac:dyDescent="0.2">
      <c r="A1051" s="271"/>
      <c r="B1051" s="29"/>
      <c r="C1051" s="273"/>
      <c r="D1051" s="29"/>
      <c r="E1051" s="29"/>
      <c r="F1051" s="29"/>
      <c r="G1051" s="274"/>
      <c r="H1051" s="274"/>
      <c r="I1051" s="29"/>
      <c r="J1051" s="29"/>
      <c r="K1051" s="29"/>
      <c r="L1051" s="29"/>
    </row>
    <row r="1052" spans="1:12" x14ac:dyDescent="0.2">
      <c r="A1052" s="271"/>
      <c r="B1052" s="29"/>
      <c r="C1052" s="273"/>
      <c r="D1052" s="29"/>
      <c r="E1052" s="29"/>
      <c r="F1052" s="29"/>
      <c r="G1052" s="274"/>
      <c r="H1052" s="274"/>
      <c r="I1052" s="29"/>
      <c r="J1052" s="29"/>
      <c r="K1052" s="29"/>
      <c r="L1052" s="29"/>
    </row>
    <row r="1053" spans="1:12" x14ac:dyDescent="0.2">
      <c r="A1053" s="271"/>
      <c r="B1053" s="29"/>
      <c r="C1053" s="273"/>
      <c r="D1053" s="29"/>
      <c r="E1053" s="29"/>
      <c r="F1053" s="29"/>
      <c r="G1053" s="274"/>
      <c r="H1053" s="274"/>
      <c r="I1053" s="29"/>
      <c r="J1053" s="29"/>
      <c r="K1053" s="29"/>
      <c r="L1053" s="29"/>
    </row>
    <row r="1054" spans="1:12" x14ac:dyDescent="0.2">
      <c r="A1054" s="271"/>
      <c r="B1054" s="29"/>
      <c r="C1054" s="273"/>
      <c r="D1054" s="29"/>
      <c r="E1054" s="29"/>
      <c r="F1054" s="29"/>
      <c r="G1054" s="274"/>
      <c r="H1054" s="274"/>
      <c r="I1054" s="29"/>
      <c r="J1054" s="29"/>
      <c r="K1054" s="29"/>
      <c r="L1054" s="29"/>
    </row>
    <row r="1055" spans="1:12" x14ac:dyDescent="0.2">
      <c r="A1055" s="271"/>
      <c r="B1055" s="29"/>
      <c r="C1055" s="273"/>
      <c r="D1055" s="29"/>
      <c r="E1055" s="29"/>
      <c r="F1055" s="29"/>
      <c r="G1055" s="274"/>
      <c r="H1055" s="274"/>
      <c r="I1055" s="29"/>
      <c r="J1055" s="29"/>
      <c r="K1055" s="29"/>
      <c r="L1055" s="29"/>
    </row>
    <row r="1056" spans="1:12" x14ac:dyDescent="0.2">
      <c r="A1056" s="271"/>
      <c r="B1056" s="29"/>
      <c r="C1056" s="273"/>
      <c r="D1056" s="29"/>
      <c r="E1056" s="29"/>
      <c r="F1056" s="29"/>
      <c r="G1056" s="274"/>
      <c r="H1056" s="274"/>
      <c r="I1056" s="29"/>
      <c r="J1056" s="29"/>
      <c r="K1056" s="29"/>
      <c r="L1056" s="29"/>
    </row>
    <row r="1057" spans="1:12" x14ac:dyDescent="0.2">
      <c r="A1057" s="271"/>
      <c r="B1057" s="29"/>
      <c r="C1057" s="273"/>
      <c r="D1057" s="29"/>
      <c r="E1057" s="29"/>
      <c r="F1057" s="29"/>
      <c r="G1057" s="274"/>
      <c r="H1057" s="274"/>
      <c r="I1057" s="29"/>
      <c r="J1057" s="29"/>
      <c r="K1057" s="29"/>
      <c r="L1057" s="29"/>
    </row>
    <row r="1058" spans="1:12" x14ac:dyDescent="0.2">
      <c r="A1058" s="271"/>
      <c r="B1058" s="29"/>
      <c r="C1058" s="273"/>
      <c r="D1058" s="29"/>
      <c r="E1058" s="29"/>
      <c r="F1058" s="29"/>
      <c r="G1058" s="274"/>
      <c r="H1058" s="274"/>
      <c r="I1058" s="29"/>
      <c r="J1058" s="29"/>
      <c r="K1058" s="29"/>
      <c r="L1058" s="29"/>
    </row>
    <row r="1059" spans="1:12" x14ac:dyDescent="0.2">
      <c r="A1059" s="271"/>
      <c r="B1059" s="29"/>
      <c r="C1059" s="273"/>
      <c r="D1059" s="29"/>
      <c r="E1059" s="29"/>
      <c r="F1059" s="29"/>
      <c r="G1059" s="274"/>
      <c r="H1059" s="274"/>
      <c r="I1059" s="29"/>
      <c r="J1059" s="29"/>
      <c r="K1059" s="29"/>
      <c r="L1059" s="29"/>
    </row>
    <row r="1060" spans="1:12" x14ac:dyDescent="0.2">
      <c r="A1060" s="271"/>
      <c r="B1060" s="29"/>
      <c r="C1060" s="273"/>
      <c r="D1060" s="29"/>
      <c r="E1060" s="29"/>
      <c r="F1060" s="29"/>
      <c r="G1060" s="274"/>
      <c r="H1060" s="274"/>
      <c r="I1060" s="29"/>
      <c r="J1060" s="29"/>
      <c r="K1060" s="29"/>
      <c r="L1060" s="29"/>
    </row>
    <row r="1061" spans="1:12" x14ac:dyDescent="0.2">
      <c r="A1061" s="271"/>
      <c r="B1061" s="29"/>
      <c r="C1061" s="273"/>
      <c r="D1061" s="29"/>
      <c r="E1061" s="29"/>
      <c r="F1061" s="29"/>
      <c r="G1061" s="274"/>
      <c r="H1061" s="274"/>
      <c r="I1061" s="29"/>
      <c r="J1061" s="29"/>
      <c r="K1061" s="29"/>
      <c r="L1061" s="29"/>
    </row>
    <row r="1062" spans="1:12" x14ac:dyDescent="0.2">
      <c r="A1062" s="271"/>
      <c r="B1062" s="29"/>
      <c r="C1062" s="273"/>
      <c r="D1062" s="29"/>
      <c r="E1062" s="29"/>
      <c r="F1062" s="29"/>
      <c r="G1062" s="274"/>
      <c r="H1062" s="274"/>
      <c r="I1062" s="29"/>
      <c r="J1062" s="29"/>
      <c r="K1062" s="29"/>
      <c r="L1062" s="29"/>
    </row>
    <row r="1063" spans="1:12" x14ac:dyDescent="0.2">
      <c r="A1063" s="271"/>
      <c r="B1063" s="29"/>
      <c r="C1063" s="273"/>
      <c r="D1063" s="29"/>
      <c r="E1063" s="29"/>
      <c r="F1063" s="29"/>
      <c r="G1063" s="274"/>
      <c r="H1063" s="274"/>
      <c r="I1063" s="29"/>
      <c r="J1063" s="29"/>
      <c r="K1063" s="29"/>
      <c r="L1063" s="29"/>
    </row>
    <row r="1064" spans="1:12" x14ac:dyDescent="0.2">
      <c r="A1064" s="271"/>
      <c r="B1064" s="29"/>
      <c r="C1064" s="273"/>
      <c r="D1064" s="29"/>
      <c r="E1064" s="29"/>
      <c r="F1064" s="29"/>
      <c r="G1064" s="274"/>
      <c r="H1064" s="274"/>
      <c r="I1064" s="29"/>
      <c r="J1064" s="29"/>
      <c r="K1064" s="29"/>
      <c r="L1064" s="29"/>
    </row>
    <row r="1065" spans="1:12" x14ac:dyDescent="0.2">
      <c r="A1065" s="271"/>
      <c r="B1065" s="29"/>
      <c r="C1065" s="273"/>
      <c r="D1065" s="29"/>
      <c r="E1065" s="29"/>
      <c r="F1065" s="29"/>
      <c r="G1065" s="274"/>
      <c r="H1065" s="274"/>
      <c r="I1065" s="29"/>
      <c r="J1065" s="29"/>
      <c r="K1065" s="29"/>
      <c r="L1065" s="29"/>
    </row>
    <row r="1066" spans="1:12" x14ac:dyDescent="0.2">
      <c r="A1066" s="271"/>
      <c r="B1066" s="29"/>
      <c r="C1066" s="273"/>
      <c r="D1066" s="29"/>
      <c r="E1066" s="29"/>
      <c r="F1066" s="29"/>
      <c r="G1066" s="274"/>
      <c r="H1066" s="274"/>
      <c r="I1066" s="29"/>
      <c r="J1066" s="29"/>
      <c r="K1066" s="29"/>
      <c r="L1066" s="29"/>
    </row>
    <row r="1067" spans="1:12" x14ac:dyDescent="0.2">
      <c r="A1067" s="271"/>
      <c r="B1067" s="29"/>
      <c r="C1067" s="273"/>
      <c r="D1067" s="29"/>
      <c r="E1067" s="29"/>
      <c r="F1067" s="29"/>
      <c r="G1067" s="274"/>
      <c r="H1067" s="274"/>
      <c r="I1067" s="29"/>
      <c r="J1067" s="29"/>
      <c r="K1067" s="29"/>
      <c r="L1067" s="29"/>
    </row>
    <row r="1068" spans="1:12" x14ac:dyDescent="0.2">
      <c r="A1068" s="271"/>
      <c r="B1068" s="29"/>
      <c r="C1068" s="273"/>
      <c r="D1068" s="29"/>
      <c r="E1068" s="29"/>
      <c r="F1068" s="29"/>
      <c r="G1068" s="274"/>
      <c r="H1068" s="274"/>
      <c r="I1068" s="29"/>
      <c r="J1068" s="29"/>
      <c r="K1068" s="29"/>
      <c r="L1068" s="29"/>
    </row>
    <row r="1069" spans="1:12" x14ac:dyDescent="0.2">
      <c r="A1069" s="271"/>
      <c r="B1069" s="29"/>
      <c r="C1069" s="273"/>
      <c r="D1069" s="29"/>
      <c r="E1069" s="29"/>
      <c r="F1069" s="29"/>
      <c r="G1069" s="274"/>
      <c r="H1069" s="274"/>
      <c r="I1069" s="29"/>
      <c r="J1069" s="29"/>
      <c r="K1069" s="29"/>
      <c r="L1069" s="29"/>
    </row>
    <row r="1070" spans="1:12" x14ac:dyDescent="0.2">
      <c r="A1070" s="271"/>
      <c r="B1070" s="29"/>
      <c r="C1070" s="273"/>
      <c r="D1070" s="29"/>
      <c r="E1070" s="29"/>
      <c r="F1070" s="29"/>
      <c r="G1070" s="274"/>
      <c r="H1070" s="274"/>
      <c r="I1070" s="29"/>
      <c r="J1070" s="29"/>
      <c r="K1070" s="29"/>
      <c r="L1070" s="29"/>
    </row>
    <row r="1071" spans="1:12" x14ac:dyDescent="0.2">
      <c r="A1071" s="271"/>
      <c r="B1071" s="29"/>
      <c r="C1071" s="273"/>
      <c r="D1071" s="29"/>
      <c r="E1071" s="29"/>
      <c r="F1071" s="29"/>
      <c r="G1071" s="274"/>
      <c r="H1071" s="274"/>
      <c r="I1071" s="29"/>
      <c r="J1071" s="29"/>
      <c r="K1071" s="29"/>
      <c r="L1071" s="29"/>
    </row>
    <row r="1072" spans="1:12" x14ac:dyDescent="0.2">
      <c r="A1072" s="271"/>
      <c r="B1072" s="29"/>
      <c r="C1072" s="273"/>
      <c r="D1072" s="29"/>
      <c r="E1072" s="29"/>
      <c r="F1072" s="29"/>
      <c r="G1072" s="274"/>
      <c r="H1072" s="274"/>
      <c r="I1072" s="29"/>
      <c r="J1072" s="29"/>
      <c r="K1072" s="29"/>
      <c r="L1072" s="29"/>
    </row>
    <row r="1073" spans="1:12" x14ac:dyDescent="0.2">
      <c r="A1073" s="271"/>
      <c r="B1073" s="29"/>
      <c r="C1073" s="273"/>
      <c r="D1073" s="29"/>
      <c r="E1073" s="29"/>
      <c r="F1073" s="29"/>
      <c r="G1073" s="274"/>
      <c r="H1073" s="274"/>
      <c r="I1073" s="29"/>
      <c r="J1073" s="29"/>
      <c r="K1073" s="29"/>
      <c r="L1073" s="29"/>
    </row>
    <row r="1074" spans="1:12" x14ac:dyDescent="0.2">
      <c r="A1074" s="271"/>
      <c r="B1074" s="29"/>
      <c r="C1074" s="273"/>
      <c r="D1074" s="29"/>
      <c r="E1074" s="29"/>
      <c r="F1074" s="29"/>
      <c r="G1074" s="274"/>
      <c r="H1074" s="274"/>
      <c r="I1074" s="29"/>
      <c r="J1074" s="29"/>
      <c r="K1074" s="29"/>
      <c r="L1074" s="29"/>
    </row>
    <row r="1075" spans="1:12" x14ac:dyDescent="0.2">
      <c r="A1075" s="271"/>
      <c r="B1075" s="29"/>
      <c r="C1075" s="273"/>
      <c r="D1075" s="29"/>
      <c r="E1075" s="29"/>
      <c r="F1075" s="29"/>
      <c r="G1075" s="274"/>
      <c r="H1075" s="274"/>
      <c r="I1075" s="29"/>
      <c r="J1075" s="29"/>
      <c r="K1075" s="29"/>
      <c r="L1075" s="29"/>
    </row>
    <row r="1076" spans="1:12" x14ac:dyDescent="0.2">
      <c r="A1076" s="271"/>
      <c r="B1076" s="29"/>
      <c r="C1076" s="273"/>
      <c r="D1076" s="29"/>
      <c r="E1076" s="29"/>
      <c r="F1076" s="29"/>
      <c r="G1076" s="274"/>
      <c r="H1076" s="274"/>
      <c r="I1076" s="29"/>
      <c r="J1076" s="29"/>
      <c r="K1076" s="29"/>
      <c r="L1076" s="29"/>
    </row>
    <row r="1077" spans="1:12" x14ac:dyDescent="0.2">
      <c r="A1077" s="271"/>
      <c r="B1077" s="29"/>
      <c r="C1077" s="273"/>
      <c r="D1077" s="29"/>
      <c r="E1077" s="29"/>
      <c r="F1077" s="29"/>
      <c r="G1077" s="274"/>
      <c r="H1077" s="274"/>
      <c r="I1077" s="29"/>
      <c r="J1077" s="29"/>
      <c r="K1077" s="29"/>
      <c r="L1077" s="29"/>
    </row>
    <row r="1078" spans="1:12" x14ac:dyDescent="0.2">
      <c r="A1078" s="271"/>
      <c r="B1078" s="29"/>
      <c r="C1078" s="273"/>
      <c r="D1078" s="29"/>
      <c r="E1078" s="29"/>
      <c r="F1078" s="29"/>
      <c r="G1078" s="274"/>
      <c r="H1078" s="274"/>
      <c r="I1078" s="29"/>
      <c r="J1078" s="29"/>
      <c r="K1078" s="29"/>
      <c r="L1078" s="29"/>
    </row>
    <row r="1079" spans="1:12" x14ac:dyDescent="0.2">
      <c r="A1079" s="271"/>
      <c r="B1079" s="29"/>
      <c r="C1079" s="273"/>
      <c r="D1079" s="29"/>
      <c r="E1079" s="29"/>
      <c r="F1079" s="29"/>
      <c r="G1079" s="274"/>
      <c r="H1079" s="274"/>
      <c r="I1079" s="29"/>
      <c r="J1079" s="29"/>
      <c r="K1079" s="29"/>
      <c r="L1079" s="29"/>
    </row>
    <row r="1080" spans="1:12" x14ac:dyDescent="0.2">
      <c r="A1080" s="271"/>
      <c r="B1080" s="29"/>
      <c r="C1080" s="273"/>
      <c r="D1080" s="29"/>
      <c r="E1080" s="29"/>
      <c r="F1080" s="29"/>
      <c r="G1080" s="274"/>
      <c r="H1080" s="274"/>
      <c r="I1080" s="29"/>
      <c r="J1080" s="29"/>
      <c r="K1080" s="29"/>
      <c r="L1080" s="29"/>
    </row>
    <row r="1081" spans="1:12" x14ac:dyDescent="0.2">
      <c r="A1081" s="271"/>
      <c r="B1081" s="29"/>
      <c r="C1081" s="273"/>
      <c r="D1081" s="29"/>
      <c r="E1081" s="29"/>
      <c r="F1081" s="29"/>
      <c r="G1081" s="274"/>
      <c r="H1081" s="274"/>
      <c r="I1081" s="29"/>
      <c r="J1081" s="29"/>
      <c r="K1081" s="29"/>
      <c r="L1081" s="29"/>
    </row>
    <row r="1082" spans="1:12" x14ac:dyDescent="0.2">
      <c r="A1082" s="271"/>
      <c r="B1082" s="29"/>
      <c r="C1082" s="273"/>
      <c r="D1082" s="29"/>
      <c r="E1082" s="29"/>
      <c r="F1082" s="29"/>
      <c r="G1082" s="274"/>
      <c r="H1082" s="274"/>
      <c r="I1082" s="29"/>
      <c r="J1082" s="29"/>
      <c r="K1082" s="29"/>
      <c r="L1082" s="29"/>
    </row>
    <row r="1083" spans="1:12" x14ac:dyDescent="0.2">
      <c r="A1083" s="271"/>
      <c r="B1083" s="29"/>
      <c r="C1083" s="273"/>
      <c r="D1083" s="29"/>
      <c r="E1083" s="29"/>
      <c r="F1083" s="29"/>
      <c r="G1083" s="274"/>
      <c r="H1083" s="274"/>
      <c r="I1083" s="29"/>
      <c r="J1083" s="29"/>
      <c r="K1083" s="29"/>
      <c r="L1083" s="29"/>
    </row>
    <row r="1084" spans="1:12" x14ac:dyDescent="0.2">
      <c r="A1084" s="271"/>
      <c r="B1084" s="29"/>
      <c r="C1084" s="273"/>
      <c r="D1084" s="29"/>
      <c r="E1084" s="29"/>
      <c r="F1084" s="29"/>
      <c r="G1084" s="274"/>
      <c r="H1084" s="274"/>
      <c r="I1084" s="29"/>
      <c r="J1084" s="29"/>
      <c r="K1084" s="29"/>
      <c r="L1084" s="29"/>
    </row>
    <row r="1085" spans="1:12" x14ac:dyDescent="0.2">
      <c r="A1085" s="271"/>
      <c r="B1085" s="29"/>
      <c r="C1085" s="273"/>
      <c r="D1085" s="29"/>
      <c r="E1085" s="29"/>
      <c r="F1085" s="29"/>
      <c r="G1085" s="274"/>
      <c r="H1085" s="274"/>
      <c r="I1085" s="29"/>
      <c r="J1085" s="29"/>
      <c r="K1085" s="29"/>
      <c r="L1085" s="29"/>
    </row>
    <row r="1086" spans="1:12" x14ac:dyDescent="0.2">
      <c r="A1086" s="271"/>
      <c r="B1086" s="29"/>
      <c r="C1086" s="273"/>
      <c r="D1086" s="29"/>
      <c r="E1086" s="29"/>
      <c r="F1086" s="29"/>
      <c r="G1086" s="274"/>
      <c r="H1086" s="274"/>
      <c r="I1086" s="29"/>
      <c r="J1086" s="29"/>
      <c r="K1086" s="29"/>
      <c r="L1086" s="29"/>
    </row>
    <row r="1087" spans="1:12" x14ac:dyDescent="0.2">
      <c r="A1087" s="271"/>
      <c r="B1087" s="29"/>
      <c r="C1087" s="273"/>
      <c r="D1087" s="29"/>
      <c r="E1087" s="29"/>
      <c r="F1087" s="29"/>
      <c r="G1087" s="274"/>
      <c r="H1087" s="274"/>
      <c r="I1087" s="29"/>
      <c r="J1087" s="29"/>
      <c r="K1087" s="29"/>
      <c r="L1087" s="29"/>
    </row>
    <row r="1088" spans="1:12" x14ac:dyDescent="0.2">
      <c r="A1088" s="271"/>
      <c r="B1088" s="29"/>
      <c r="C1088" s="273"/>
      <c r="D1088" s="29"/>
      <c r="E1088" s="29"/>
      <c r="F1088" s="29"/>
      <c r="G1088" s="274"/>
      <c r="H1088" s="274"/>
      <c r="I1088" s="29"/>
      <c r="J1088" s="29"/>
      <c r="K1088" s="29"/>
      <c r="L1088" s="29"/>
    </row>
    <row r="1089" spans="1:12" x14ac:dyDescent="0.2">
      <c r="A1089" s="271"/>
      <c r="B1089" s="29"/>
      <c r="C1089" s="273"/>
      <c r="D1089" s="29"/>
      <c r="E1089" s="29"/>
      <c r="F1089" s="29"/>
      <c r="G1089" s="274"/>
      <c r="H1089" s="274"/>
      <c r="I1089" s="29"/>
      <c r="J1089" s="29"/>
      <c r="K1089" s="29"/>
      <c r="L1089" s="29"/>
    </row>
    <row r="1090" spans="1:12" x14ac:dyDescent="0.2">
      <c r="A1090" s="271"/>
      <c r="B1090" s="29"/>
      <c r="C1090" s="273"/>
      <c r="D1090" s="29"/>
      <c r="E1090" s="29"/>
      <c r="F1090" s="29"/>
      <c r="G1090" s="274"/>
      <c r="H1090" s="274"/>
      <c r="I1090" s="29"/>
      <c r="J1090" s="29"/>
      <c r="K1090" s="29"/>
      <c r="L1090" s="29"/>
    </row>
    <row r="1091" spans="1:12" x14ac:dyDescent="0.2">
      <c r="A1091" s="271"/>
      <c r="B1091" s="29"/>
      <c r="C1091" s="273"/>
      <c r="D1091" s="29"/>
      <c r="E1091" s="29"/>
      <c r="F1091" s="29"/>
      <c r="G1091" s="274"/>
      <c r="H1091" s="274"/>
      <c r="I1091" s="29"/>
      <c r="J1091" s="29"/>
      <c r="K1091" s="29"/>
      <c r="L1091" s="29"/>
    </row>
    <row r="1092" spans="1:12" x14ac:dyDescent="0.2">
      <c r="A1092" s="271"/>
      <c r="B1092" s="29"/>
      <c r="C1092" s="273"/>
      <c r="D1092" s="29"/>
      <c r="E1092" s="29"/>
      <c r="F1092" s="29"/>
      <c r="G1092" s="274"/>
      <c r="H1092" s="274"/>
      <c r="I1092" s="29"/>
      <c r="J1092" s="29"/>
      <c r="K1092" s="29"/>
      <c r="L1092" s="29"/>
    </row>
    <row r="1093" spans="1:12" x14ac:dyDescent="0.2">
      <c r="A1093" s="271"/>
      <c r="B1093" s="29"/>
      <c r="C1093" s="273"/>
      <c r="D1093" s="29"/>
      <c r="E1093" s="29"/>
      <c r="F1093" s="29"/>
      <c r="G1093" s="274"/>
      <c r="H1093" s="274"/>
      <c r="I1093" s="29"/>
      <c r="J1093" s="29"/>
      <c r="K1093" s="29"/>
      <c r="L1093" s="29"/>
    </row>
    <row r="1094" spans="1:12" x14ac:dyDescent="0.2">
      <c r="A1094" s="271"/>
      <c r="B1094" s="29"/>
      <c r="C1094" s="273"/>
      <c r="D1094" s="29"/>
      <c r="E1094" s="29"/>
      <c r="F1094" s="29"/>
      <c r="G1094" s="274"/>
      <c r="H1094" s="274"/>
      <c r="I1094" s="29"/>
      <c r="J1094" s="29"/>
      <c r="K1094" s="29"/>
      <c r="L1094" s="29"/>
    </row>
    <row r="1095" spans="1:12" x14ac:dyDescent="0.2">
      <c r="A1095" s="271"/>
      <c r="B1095" s="29"/>
      <c r="C1095" s="273"/>
      <c r="D1095" s="29"/>
      <c r="E1095" s="29"/>
      <c r="F1095" s="29"/>
      <c r="G1095" s="274"/>
      <c r="H1095" s="274"/>
      <c r="I1095" s="29"/>
      <c r="J1095" s="29"/>
      <c r="K1095" s="29"/>
      <c r="L1095" s="29"/>
    </row>
    <row r="1096" spans="1:12" x14ac:dyDescent="0.2">
      <c r="A1096" s="271"/>
      <c r="B1096" s="29"/>
      <c r="C1096" s="273"/>
      <c r="D1096" s="29"/>
      <c r="E1096" s="29"/>
      <c r="F1096" s="29"/>
      <c r="G1096" s="274"/>
      <c r="H1096" s="274"/>
      <c r="I1096" s="29"/>
      <c r="J1096" s="29"/>
      <c r="K1096" s="29"/>
      <c r="L1096" s="29"/>
    </row>
    <row r="1097" spans="1:12" x14ac:dyDescent="0.2">
      <c r="A1097" s="271"/>
      <c r="B1097" s="29"/>
      <c r="C1097" s="273"/>
      <c r="D1097" s="29"/>
      <c r="E1097" s="29"/>
      <c r="F1097" s="29"/>
      <c r="G1097" s="274"/>
      <c r="H1097" s="274"/>
      <c r="I1097" s="29"/>
      <c r="J1097" s="29"/>
      <c r="K1097" s="29"/>
      <c r="L1097" s="29"/>
    </row>
    <row r="1098" spans="1:12" x14ac:dyDescent="0.2">
      <c r="A1098" s="271"/>
      <c r="B1098" s="29"/>
      <c r="C1098" s="273"/>
      <c r="D1098" s="29"/>
      <c r="E1098" s="29"/>
      <c r="F1098" s="29"/>
      <c r="G1098" s="274"/>
      <c r="H1098" s="274"/>
      <c r="I1098" s="29"/>
      <c r="J1098" s="29"/>
      <c r="K1098" s="29"/>
      <c r="L1098" s="29"/>
    </row>
    <row r="1099" spans="1:12" x14ac:dyDescent="0.2">
      <c r="A1099" s="271"/>
      <c r="B1099" s="29"/>
      <c r="C1099" s="273"/>
      <c r="D1099" s="29"/>
      <c r="E1099" s="29"/>
      <c r="F1099" s="29"/>
      <c r="G1099" s="274"/>
      <c r="H1099" s="274"/>
      <c r="I1099" s="29"/>
      <c r="J1099" s="29"/>
      <c r="K1099" s="29"/>
      <c r="L1099" s="29"/>
    </row>
    <row r="1100" spans="1:12" x14ac:dyDescent="0.2">
      <c r="A1100" s="271"/>
      <c r="B1100" s="29"/>
      <c r="C1100" s="273"/>
      <c r="D1100" s="29"/>
      <c r="E1100" s="29"/>
      <c r="F1100" s="29"/>
      <c r="G1100" s="274"/>
      <c r="H1100" s="274"/>
      <c r="I1100" s="29"/>
      <c r="J1100" s="29"/>
      <c r="K1100" s="29"/>
      <c r="L1100" s="29"/>
    </row>
    <row r="1101" spans="1:12" x14ac:dyDescent="0.2">
      <c r="A1101" s="271"/>
      <c r="B1101" s="29"/>
      <c r="C1101" s="273"/>
      <c r="D1101" s="29"/>
      <c r="E1101" s="29"/>
      <c r="F1101" s="29"/>
      <c r="G1101" s="274"/>
      <c r="H1101" s="274"/>
      <c r="I1101" s="29"/>
      <c r="J1101" s="29"/>
      <c r="K1101" s="29"/>
      <c r="L1101" s="29"/>
    </row>
    <row r="1102" spans="1:12" x14ac:dyDescent="0.2">
      <c r="A1102" s="271"/>
      <c r="B1102" s="29"/>
      <c r="C1102" s="273"/>
      <c r="D1102" s="29"/>
      <c r="E1102" s="29"/>
      <c r="F1102" s="29"/>
      <c r="G1102" s="274"/>
      <c r="H1102" s="274"/>
      <c r="I1102" s="29"/>
      <c r="J1102" s="29"/>
      <c r="K1102" s="29"/>
      <c r="L1102" s="29"/>
    </row>
    <row r="1103" spans="1:12" x14ac:dyDescent="0.2">
      <c r="A1103" s="271"/>
      <c r="B1103" s="29"/>
      <c r="C1103" s="273"/>
      <c r="D1103" s="29"/>
      <c r="E1103" s="29"/>
      <c r="F1103" s="29"/>
      <c r="G1103" s="274"/>
      <c r="H1103" s="274"/>
      <c r="I1103" s="29"/>
      <c r="J1103" s="29"/>
      <c r="K1103" s="29"/>
      <c r="L1103" s="29"/>
    </row>
    <row r="1104" spans="1:12" x14ac:dyDescent="0.2">
      <c r="A1104" s="271"/>
      <c r="B1104" s="29"/>
      <c r="C1104" s="273"/>
      <c r="D1104" s="29"/>
      <c r="E1104" s="29"/>
      <c r="F1104" s="29"/>
      <c r="G1104" s="274"/>
      <c r="H1104" s="274"/>
      <c r="I1104" s="29"/>
      <c r="J1104" s="29"/>
      <c r="K1104" s="29"/>
      <c r="L1104" s="29"/>
    </row>
    <row r="1105" spans="1:12" x14ac:dyDescent="0.2">
      <c r="A1105" s="271"/>
      <c r="B1105" s="29"/>
      <c r="C1105" s="273"/>
      <c r="D1105" s="29"/>
      <c r="E1105" s="29"/>
      <c r="F1105" s="29"/>
      <c r="G1105" s="274"/>
      <c r="H1105" s="274"/>
      <c r="I1105" s="29"/>
      <c r="J1105" s="29"/>
      <c r="K1105" s="29"/>
      <c r="L1105" s="29"/>
    </row>
    <row r="1106" spans="1:12" x14ac:dyDescent="0.2">
      <c r="A1106" s="271"/>
      <c r="B1106" s="29"/>
      <c r="C1106" s="273"/>
      <c r="D1106" s="29"/>
      <c r="E1106" s="29"/>
      <c r="F1106" s="29"/>
      <c r="G1106" s="274"/>
      <c r="H1106" s="274"/>
      <c r="I1106" s="29"/>
      <c r="J1106" s="29"/>
      <c r="K1106" s="29"/>
      <c r="L1106" s="29"/>
    </row>
    <row r="1107" spans="1:12" x14ac:dyDescent="0.2">
      <c r="A1107" s="271"/>
      <c r="B1107" s="29"/>
      <c r="C1107" s="273"/>
      <c r="D1107" s="29"/>
      <c r="E1107" s="29"/>
      <c r="F1107" s="29"/>
      <c r="G1107" s="274"/>
      <c r="H1107" s="274"/>
      <c r="I1107" s="29"/>
      <c r="J1107" s="29"/>
      <c r="K1107" s="29"/>
      <c r="L1107" s="29"/>
    </row>
    <row r="1108" spans="1:12" x14ac:dyDescent="0.2">
      <c r="A1108" s="271"/>
      <c r="B1108" s="29"/>
      <c r="C1108" s="273"/>
      <c r="D1108" s="29"/>
      <c r="E1108" s="29"/>
      <c r="F1108" s="29"/>
      <c r="G1108" s="274"/>
      <c r="H1108" s="274"/>
      <c r="I1108" s="29"/>
      <c r="J1108" s="29"/>
      <c r="K1108" s="29"/>
      <c r="L1108" s="29"/>
    </row>
    <row r="1109" spans="1:12" x14ac:dyDescent="0.2">
      <c r="A1109" s="271"/>
      <c r="B1109" s="29"/>
      <c r="C1109" s="273"/>
      <c r="D1109" s="29"/>
      <c r="E1109" s="29"/>
      <c r="F1109" s="29"/>
      <c r="G1109" s="274"/>
      <c r="H1109" s="274"/>
      <c r="I1109" s="29"/>
      <c r="J1109" s="29"/>
      <c r="K1109" s="29"/>
      <c r="L1109" s="29"/>
    </row>
    <row r="1110" spans="1:12" x14ac:dyDescent="0.2">
      <c r="A1110" s="271"/>
      <c r="B1110" s="29"/>
      <c r="C1110" s="273"/>
      <c r="D1110" s="29"/>
      <c r="E1110" s="29"/>
      <c r="F1110" s="29"/>
      <c r="G1110" s="274"/>
      <c r="H1110" s="274"/>
      <c r="I1110" s="29"/>
      <c r="J1110" s="29"/>
      <c r="K1110" s="29"/>
      <c r="L1110" s="29"/>
    </row>
    <row r="1111" spans="1:12" x14ac:dyDescent="0.2">
      <c r="A1111" s="271"/>
      <c r="B1111" s="29"/>
      <c r="C1111" s="273"/>
      <c r="D1111" s="29"/>
      <c r="E1111" s="29"/>
      <c r="F1111" s="29"/>
      <c r="G1111" s="274"/>
      <c r="H1111" s="274"/>
      <c r="I1111" s="29"/>
      <c r="J1111" s="29"/>
      <c r="K1111" s="29"/>
      <c r="L1111" s="29"/>
    </row>
    <row r="1112" spans="1:12" x14ac:dyDescent="0.2">
      <c r="A1112" s="271"/>
      <c r="B1112" s="29"/>
      <c r="C1112" s="273"/>
      <c r="D1112" s="29"/>
      <c r="E1112" s="29"/>
      <c r="F1112" s="29"/>
      <c r="G1112" s="274"/>
      <c r="H1112" s="274"/>
      <c r="I1112" s="29"/>
      <c r="J1112" s="29"/>
      <c r="K1112" s="29"/>
      <c r="L1112" s="29"/>
    </row>
    <row r="1113" spans="1:12" x14ac:dyDescent="0.2">
      <c r="A1113" s="271"/>
      <c r="B1113" s="29"/>
      <c r="C1113" s="273"/>
      <c r="D1113" s="29"/>
      <c r="E1113" s="29"/>
      <c r="F1113" s="29"/>
      <c r="G1113" s="274"/>
      <c r="H1113" s="274"/>
      <c r="I1113" s="29"/>
      <c r="J1113" s="29"/>
      <c r="K1113" s="29"/>
      <c r="L1113" s="29"/>
    </row>
    <row r="1114" spans="1:12" x14ac:dyDescent="0.2">
      <c r="A1114" s="271"/>
      <c r="B1114" s="29"/>
      <c r="C1114" s="273"/>
      <c r="D1114" s="29"/>
      <c r="E1114" s="29"/>
      <c r="F1114" s="29"/>
      <c r="G1114" s="274"/>
      <c r="H1114" s="274"/>
      <c r="I1114" s="29"/>
      <c r="J1114" s="29"/>
      <c r="K1114" s="29"/>
      <c r="L1114" s="29"/>
    </row>
    <row r="1115" spans="1:12" x14ac:dyDescent="0.2">
      <c r="A1115" s="271"/>
      <c r="B1115" s="29"/>
      <c r="C1115" s="273"/>
      <c r="D1115" s="29"/>
      <c r="E1115" s="29"/>
      <c r="F1115" s="29"/>
      <c r="G1115" s="274"/>
      <c r="H1115" s="274"/>
      <c r="I1115" s="29"/>
      <c r="J1115" s="29"/>
      <c r="K1115" s="29"/>
      <c r="L1115" s="29"/>
    </row>
    <row r="1116" spans="1:12" x14ac:dyDescent="0.2">
      <c r="A1116" s="271"/>
      <c r="B1116" s="29"/>
      <c r="C1116" s="273"/>
      <c r="D1116" s="29"/>
      <c r="E1116" s="29"/>
      <c r="F1116" s="29"/>
      <c r="G1116" s="274"/>
      <c r="H1116" s="274"/>
      <c r="I1116" s="29"/>
      <c r="J1116" s="29"/>
      <c r="K1116" s="29"/>
      <c r="L1116" s="29"/>
    </row>
    <row r="1117" spans="1:12" x14ac:dyDescent="0.2">
      <c r="A1117" s="271"/>
      <c r="B1117" s="29"/>
      <c r="C1117" s="273"/>
      <c r="D1117" s="29"/>
      <c r="E1117" s="29"/>
      <c r="F1117" s="29"/>
      <c r="G1117" s="274"/>
      <c r="H1117" s="274"/>
      <c r="I1117" s="29"/>
      <c r="J1117" s="29"/>
      <c r="K1117" s="29"/>
      <c r="L1117" s="29"/>
    </row>
    <row r="1118" spans="1:12" x14ac:dyDescent="0.2">
      <c r="A1118" s="271"/>
      <c r="B1118" s="29"/>
      <c r="C1118" s="273"/>
      <c r="D1118" s="29"/>
      <c r="E1118" s="29"/>
      <c r="F1118" s="29"/>
      <c r="G1118" s="274"/>
      <c r="H1118" s="274"/>
      <c r="I1118" s="29"/>
      <c r="J1118" s="29"/>
      <c r="K1118" s="29"/>
      <c r="L1118" s="29"/>
    </row>
    <row r="1119" spans="1:12" x14ac:dyDescent="0.2">
      <c r="A1119" s="271"/>
      <c r="B1119" s="29"/>
      <c r="C1119" s="273"/>
      <c r="D1119" s="29"/>
      <c r="E1119" s="29"/>
      <c r="F1119" s="29"/>
      <c r="G1119" s="274"/>
      <c r="H1119" s="274"/>
      <c r="I1119" s="29"/>
      <c r="J1119" s="29"/>
      <c r="K1119" s="29"/>
      <c r="L1119" s="29"/>
    </row>
    <row r="1120" spans="1:12" x14ac:dyDescent="0.2">
      <c r="A1120" s="271"/>
      <c r="B1120" s="29"/>
      <c r="C1120" s="273"/>
      <c r="D1120" s="29"/>
      <c r="E1120" s="29"/>
      <c r="F1120" s="29"/>
      <c r="G1120" s="274"/>
      <c r="H1120" s="274"/>
      <c r="I1120" s="29"/>
      <c r="J1120" s="29"/>
      <c r="K1120" s="29"/>
      <c r="L1120" s="29"/>
    </row>
    <row r="1121" spans="1:12" x14ac:dyDescent="0.2">
      <c r="A1121" s="271"/>
      <c r="B1121" s="29"/>
      <c r="C1121" s="273"/>
      <c r="D1121" s="29"/>
      <c r="E1121" s="29"/>
      <c r="F1121" s="29"/>
      <c r="G1121" s="274"/>
      <c r="H1121" s="274"/>
      <c r="I1121" s="29"/>
      <c r="J1121" s="29"/>
      <c r="K1121" s="29"/>
      <c r="L1121" s="29"/>
    </row>
    <row r="1122" spans="1:12" x14ac:dyDescent="0.2">
      <c r="A1122" s="271"/>
      <c r="B1122" s="29"/>
      <c r="C1122" s="273"/>
      <c r="D1122" s="29"/>
      <c r="E1122" s="29"/>
      <c r="F1122" s="29"/>
      <c r="G1122" s="274"/>
      <c r="H1122" s="274"/>
      <c r="I1122" s="29"/>
      <c r="J1122" s="29"/>
      <c r="K1122" s="29"/>
      <c r="L1122" s="29"/>
    </row>
    <row r="1123" spans="1:12" x14ac:dyDescent="0.2">
      <c r="A1123" s="271"/>
      <c r="B1123" s="29"/>
      <c r="C1123" s="273"/>
      <c r="D1123" s="29"/>
      <c r="E1123" s="29"/>
      <c r="F1123" s="29"/>
      <c r="G1123" s="274"/>
      <c r="H1123" s="274"/>
      <c r="I1123" s="29"/>
      <c r="J1123" s="29"/>
      <c r="K1123" s="29"/>
      <c r="L1123" s="29"/>
    </row>
    <row r="1124" spans="1:12" x14ac:dyDescent="0.2">
      <c r="A1124" s="271"/>
      <c r="B1124" s="29"/>
      <c r="C1124" s="273"/>
      <c r="D1124" s="29"/>
      <c r="E1124" s="29"/>
      <c r="F1124" s="29"/>
      <c r="G1124" s="274"/>
      <c r="H1124" s="274"/>
      <c r="I1124" s="29"/>
      <c r="J1124" s="29"/>
      <c r="K1124" s="29"/>
      <c r="L1124" s="29"/>
    </row>
    <row r="1125" spans="1:12" x14ac:dyDescent="0.2">
      <c r="A1125" s="271"/>
      <c r="B1125" s="29"/>
      <c r="C1125" s="273"/>
      <c r="D1125" s="29"/>
      <c r="E1125" s="29"/>
      <c r="F1125" s="29"/>
      <c r="G1125" s="274"/>
      <c r="H1125" s="274"/>
      <c r="I1125" s="29"/>
      <c r="J1125" s="29"/>
      <c r="K1125" s="29"/>
      <c r="L1125" s="29"/>
    </row>
    <row r="1126" spans="1:12" x14ac:dyDescent="0.2">
      <c r="A1126" s="271"/>
      <c r="B1126" s="29"/>
      <c r="C1126" s="273"/>
      <c r="D1126" s="29"/>
      <c r="E1126" s="29"/>
      <c r="F1126" s="29"/>
      <c r="G1126" s="274"/>
      <c r="H1126" s="274"/>
      <c r="I1126" s="29"/>
      <c r="J1126" s="29"/>
      <c r="K1126" s="29"/>
      <c r="L1126" s="29"/>
    </row>
    <row r="1127" spans="1:12" x14ac:dyDescent="0.2">
      <c r="A1127" s="271"/>
      <c r="B1127" s="29"/>
      <c r="C1127" s="273"/>
      <c r="D1127" s="29"/>
      <c r="E1127" s="29"/>
      <c r="F1127" s="29"/>
      <c r="G1127" s="274"/>
      <c r="H1127" s="274"/>
      <c r="I1127" s="29"/>
      <c r="J1127" s="29"/>
      <c r="K1127" s="29"/>
      <c r="L1127" s="29"/>
    </row>
    <row r="1128" spans="1:12" x14ac:dyDescent="0.2">
      <c r="A1128" s="271"/>
      <c r="B1128" s="29"/>
      <c r="C1128" s="273"/>
      <c r="D1128" s="29"/>
      <c r="E1128" s="29"/>
      <c r="F1128" s="29"/>
      <c r="G1128" s="274"/>
      <c r="H1128" s="274"/>
      <c r="I1128" s="29"/>
      <c r="J1128" s="29"/>
      <c r="K1128" s="29"/>
      <c r="L1128" s="29"/>
    </row>
    <row r="1129" spans="1:12" x14ac:dyDescent="0.2">
      <c r="A1129" s="271"/>
      <c r="B1129" s="29"/>
      <c r="C1129" s="273"/>
      <c r="D1129" s="29"/>
      <c r="E1129" s="29"/>
      <c r="F1129" s="29"/>
      <c r="G1129" s="274"/>
      <c r="H1129" s="274"/>
      <c r="I1129" s="29"/>
      <c r="J1129" s="29"/>
      <c r="K1129" s="29"/>
      <c r="L1129" s="29"/>
    </row>
    <row r="1130" spans="1:12" x14ac:dyDescent="0.2">
      <c r="A1130" s="271"/>
      <c r="B1130" s="29"/>
      <c r="C1130" s="273"/>
      <c r="D1130" s="29"/>
      <c r="E1130" s="29"/>
      <c r="F1130" s="29"/>
      <c r="G1130" s="274"/>
      <c r="H1130" s="274"/>
      <c r="I1130" s="29"/>
      <c r="J1130" s="29"/>
      <c r="K1130" s="29"/>
      <c r="L1130" s="29"/>
    </row>
    <row r="1131" spans="1:12" x14ac:dyDescent="0.2">
      <c r="A1131" s="271"/>
      <c r="B1131" s="29"/>
      <c r="C1131" s="273"/>
      <c r="D1131" s="29"/>
      <c r="E1131" s="29"/>
      <c r="F1131" s="29"/>
      <c r="G1131" s="274"/>
      <c r="H1131" s="274"/>
      <c r="I1131" s="29"/>
      <c r="J1131" s="29"/>
      <c r="K1131" s="29"/>
      <c r="L1131" s="29"/>
    </row>
    <row r="1132" spans="1:12" x14ac:dyDescent="0.2">
      <c r="A1132" s="271"/>
      <c r="B1132" s="29"/>
      <c r="C1132" s="273"/>
      <c r="D1132" s="29"/>
      <c r="E1132" s="29"/>
      <c r="F1132" s="29"/>
      <c r="G1132" s="274"/>
      <c r="H1132" s="274"/>
      <c r="I1132" s="29"/>
      <c r="J1132" s="29"/>
      <c r="K1132" s="29"/>
      <c r="L1132" s="29"/>
    </row>
    <row r="1133" spans="1:12" x14ac:dyDescent="0.2">
      <c r="A1133" s="271"/>
      <c r="B1133" s="29"/>
      <c r="C1133" s="273"/>
      <c r="D1133" s="29"/>
      <c r="E1133" s="29"/>
      <c r="F1133" s="29"/>
      <c r="G1133" s="274"/>
      <c r="H1133" s="274"/>
      <c r="I1133" s="29"/>
      <c r="J1133" s="29"/>
      <c r="K1133" s="29"/>
      <c r="L1133" s="29"/>
    </row>
    <row r="1134" spans="1:12" x14ac:dyDescent="0.2">
      <c r="A1134" s="271"/>
      <c r="B1134" s="29"/>
      <c r="C1134" s="273"/>
      <c r="D1134" s="29"/>
      <c r="E1134" s="29"/>
      <c r="F1134" s="29"/>
      <c r="G1134" s="274"/>
      <c r="H1134" s="274"/>
      <c r="I1134" s="29"/>
      <c r="J1134" s="29"/>
      <c r="K1134" s="29"/>
      <c r="L1134" s="29"/>
    </row>
    <row r="1135" spans="1:12" x14ac:dyDescent="0.2">
      <c r="A1135" s="271"/>
      <c r="B1135" s="29"/>
      <c r="C1135" s="273"/>
      <c r="D1135" s="29"/>
      <c r="E1135" s="29"/>
      <c r="F1135" s="29"/>
      <c r="G1135" s="274"/>
      <c r="H1135" s="274"/>
      <c r="I1135" s="29"/>
      <c r="J1135" s="29"/>
      <c r="K1135" s="29"/>
      <c r="L1135" s="29"/>
    </row>
    <row r="1136" spans="1:12" x14ac:dyDescent="0.2">
      <c r="A1136" s="271"/>
      <c r="B1136" s="29"/>
      <c r="C1136" s="273"/>
      <c r="D1136" s="29"/>
      <c r="E1136" s="29"/>
      <c r="F1136" s="29"/>
      <c r="G1136" s="274"/>
      <c r="H1136" s="274"/>
      <c r="I1136" s="29"/>
      <c r="J1136" s="29"/>
      <c r="K1136" s="29"/>
      <c r="L1136" s="29"/>
    </row>
    <row r="1137" spans="1:12" x14ac:dyDescent="0.2">
      <c r="A1137" s="271"/>
      <c r="B1137" s="29"/>
      <c r="C1137" s="273"/>
      <c r="D1137" s="29"/>
      <c r="E1137" s="29"/>
      <c r="F1137" s="29"/>
      <c r="G1137" s="274"/>
      <c r="H1137" s="274"/>
      <c r="I1137" s="29"/>
      <c r="J1137" s="29"/>
      <c r="K1137" s="29"/>
      <c r="L1137" s="29"/>
    </row>
    <row r="1138" spans="1:12" x14ac:dyDescent="0.2">
      <c r="A1138" s="271"/>
      <c r="B1138" s="29"/>
      <c r="C1138" s="273"/>
      <c r="D1138" s="29"/>
      <c r="E1138" s="29"/>
      <c r="F1138" s="29"/>
      <c r="G1138" s="274"/>
      <c r="H1138" s="274"/>
      <c r="I1138" s="29"/>
      <c r="J1138" s="29"/>
      <c r="K1138" s="29"/>
      <c r="L1138" s="29"/>
    </row>
    <row r="1139" spans="1:12" x14ac:dyDescent="0.2">
      <c r="A1139" s="271"/>
      <c r="B1139" s="29"/>
      <c r="C1139" s="273"/>
      <c r="D1139" s="29"/>
      <c r="E1139" s="29"/>
      <c r="F1139" s="29"/>
      <c r="G1139" s="274"/>
      <c r="H1139" s="274"/>
      <c r="I1139" s="29"/>
      <c r="J1139" s="29"/>
      <c r="K1139" s="29"/>
      <c r="L1139" s="29"/>
    </row>
    <row r="1140" spans="1:12" x14ac:dyDescent="0.2">
      <c r="A1140" s="271"/>
      <c r="B1140" s="29"/>
      <c r="C1140" s="273"/>
      <c r="D1140" s="29"/>
      <c r="E1140" s="29"/>
      <c r="F1140" s="29"/>
      <c r="G1140" s="274"/>
      <c r="H1140" s="274"/>
      <c r="I1140" s="29"/>
      <c r="J1140" s="29"/>
      <c r="K1140" s="29"/>
      <c r="L1140" s="29"/>
    </row>
    <row r="1141" spans="1:12" x14ac:dyDescent="0.2">
      <c r="A1141" s="271"/>
      <c r="B1141" s="29"/>
      <c r="C1141" s="273"/>
      <c r="D1141" s="29"/>
      <c r="E1141" s="29"/>
      <c r="F1141" s="29"/>
      <c r="G1141" s="274"/>
      <c r="H1141" s="274"/>
      <c r="I1141" s="29"/>
      <c r="J1141" s="29"/>
      <c r="K1141" s="29"/>
      <c r="L1141" s="29"/>
    </row>
    <row r="1142" spans="1:12" x14ac:dyDescent="0.2">
      <c r="A1142" s="271"/>
      <c r="B1142" s="29"/>
      <c r="C1142" s="273"/>
      <c r="D1142" s="29"/>
      <c r="E1142" s="29"/>
      <c r="F1142" s="29"/>
      <c r="G1142" s="274"/>
      <c r="H1142" s="274"/>
      <c r="I1142" s="29"/>
      <c r="J1142" s="29"/>
      <c r="K1142" s="29"/>
      <c r="L1142" s="29"/>
    </row>
    <row r="1143" spans="1:12" x14ac:dyDescent="0.2">
      <c r="A1143" s="271"/>
      <c r="B1143" s="29"/>
      <c r="C1143" s="273"/>
      <c r="D1143" s="29"/>
      <c r="E1143" s="29"/>
      <c r="F1143" s="29"/>
      <c r="G1143" s="274"/>
      <c r="H1143" s="274"/>
      <c r="I1143" s="29"/>
      <c r="J1143" s="29"/>
      <c r="K1143" s="29"/>
      <c r="L1143" s="29"/>
    </row>
    <row r="1144" spans="1:12" x14ac:dyDescent="0.2">
      <c r="A1144" s="271"/>
      <c r="B1144" s="29"/>
      <c r="C1144" s="273"/>
      <c r="D1144" s="29"/>
      <c r="E1144" s="29"/>
      <c r="F1144" s="29"/>
      <c r="G1144" s="274"/>
      <c r="H1144" s="274"/>
      <c r="I1144" s="29"/>
      <c r="J1144" s="29"/>
      <c r="K1144" s="29"/>
      <c r="L1144" s="29"/>
    </row>
    <row r="1145" spans="1:12" x14ac:dyDescent="0.2">
      <c r="A1145" s="271"/>
      <c r="B1145" s="29"/>
      <c r="C1145" s="273"/>
      <c r="D1145" s="29"/>
      <c r="E1145" s="29"/>
      <c r="F1145" s="29"/>
      <c r="G1145" s="274"/>
      <c r="H1145" s="274"/>
      <c r="I1145" s="29"/>
      <c r="J1145" s="29"/>
      <c r="K1145" s="29"/>
      <c r="L1145" s="29"/>
    </row>
    <row r="1146" spans="1:12" x14ac:dyDescent="0.2">
      <c r="A1146" s="271"/>
      <c r="B1146" s="29"/>
      <c r="C1146" s="273"/>
      <c r="D1146" s="29"/>
      <c r="E1146" s="29"/>
      <c r="F1146" s="29"/>
      <c r="G1146" s="274"/>
      <c r="H1146" s="274"/>
      <c r="I1146" s="29"/>
      <c r="J1146" s="29"/>
      <c r="K1146" s="29"/>
      <c r="L1146" s="29"/>
    </row>
    <row r="1147" spans="1:12" x14ac:dyDescent="0.2">
      <c r="A1147" s="271"/>
      <c r="B1147" s="29"/>
      <c r="C1147" s="273"/>
      <c r="D1147" s="29"/>
      <c r="E1147" s="29"/>
      <c r="F1147" s="29"/>
      <c r="G1147" s="274"/>
      <c r="H1147" s="274"/>
      <c r="I1147" s="29"/>
      <c r="J1147" s="29"/>
      <c r="K1147" s="29"/>
      <c r="L1147" s="29"/>
    </row>
    <row r="1148" spans="1:12" x14ac:dyDescent="0.2">
      <c r="A1148" s="271"/>
      <c r="B1148" s="29"/>
      <c r="C1148" s="273"/>
      <c r="D1148" s="29"/>
      <c r="E1148" s="29"/>
      <c r="F1148" s="29"/>
      <c r="G1148" s="274"/>
      <c r="H1148" s="274"/>
      <c r="I1148" s="29"/>
      <c r="J1148" s="29"/>
      <c r="K1148" s="29"/>
      <c r="L1148" s="29"/>
    </row>
    <row r="1149" spans="1:12" x14ac:dyDescent="0.2">
      <c r="A1149" s="271"/>
      <c r="B1149" s="29"/>
      <c r="C1149" s="273"/>
      <c r="D1149" s="29"/>
      <c r="E1149" s="29"/>
      <c r="F1149" s="29"/>
      <c r="G1149" s="274"/>
      <c r="H1149" s="274"/>
      <c r="I1149" s="29"/>
      <c r="J1149" s="29"/>
      <c r="K1149" s="29"/>
      <c r="L1149" s="29"/>
    </row>
    <row r="1150" spans="1:12" x14ac:dyDescent="0.2">
      <c r="A1150" s="271"/>
      <c r="B1150" s="29"/>
      <c r="C1150" s="273"/>
      <c r="D1150" s="29"/>
      <c r="E1150" s="29"/>
      <c r="F1150" s="29"/>
      <c r="G1150" s="274"/>
      <c r="H1150" s="274"/>
      <c r="I1150" s="29"/>
      <c r="J1150" s="29"/>
      <c r="K1150" s="29"/>
      <c r="L1150" s="29"/>
    </row>
    <row r="1151" spans="1:12" x14ac:dyDescent="0.2">
      <c r="A1151" s="271"/>
      <c r="B1151" s="29"/>
      <c r="C1151" s="273"/>
      <c r="D1151" s="29"/>
      <c r="E1151" s="29"/>
      <c r="F1151" s="29"/>
      <c r="G1151" s="274"/>
      <c r="H1151" s="274"/>
      <c r="I1151" s="29"/>
      <c r="J1151" s="29"/>
      <c r="K1151" s="29"/>
      <c r="L1151" s="29"/>
    </row>
    <row r="1152" spans="1:12" x14ac:dyDescent="0.2">
      <c r="A1152" s="271"/>
      <c r="B1152" s="29"/>
      <c r="C1152" s="273"/>
      <c r="D1152" s="29"/>
      <c r="E1152" s="29"/>
      <c r="F1152" s="29"/>
      <c r="G1152" s="274"/>
      <c r="H1152" s="274"/>
      <c r="I1152" s="29"/>
      <c r="J1152" s="29"/>
      <c r="K1152" s="29"/>
      <c r="L1152" s="29"/>
    </row>
    <row r="1153" spans="1:12" x14ac:dyDescent="0.2">
      <c r="A1153" s="271"/>
      <c r="B1153" s="29"/>
      <c r="C1153" s="273"/>
      <c r="D1153" s="29"/>
      <c r="E1153" s="29"/>
      <c r="F1153" s="29"/>
      <c r="G1153" s="274"/>
      <c r="H1153" s="274"/>
      <c r="I1153" s="29"/>
      <c r="J1153" s="29"/>
      <c r="K1153" s="29"/>
      <c r="L1153" s="29"/>
    </row>
    <row r="1154" spans="1:12" x14ac:dyDescent="0.2">
      <c r="A1154" s="271"/>
      <c r="B1154" s="29"/>
      <c r="C1154" s="273"/>
      <c r="D1154" s="29"/>
      <c r="E1154" s="29"/>
      <c r="F1154" s="29"/>
      <c r="G1154" s="274"/>
      <c r="H1154" s="274"/>
      <c r="I1154" s="29"/>
      <c r="J1154" s="29"/>
      <c r="K1154" s="29"/>
      <c r="L1154" s="29"/>
    </row>
    <row r="1155" spans="1:12" x14ac:dyDescent="0.2">
      <c r="A1155" s="271"/>
      <c r="B1155" s="29"/>
      <c r="C1155" s="273"/>
      <c r="D1155" s="29"/>
      <c r="E1155" s="29"/>
      <c r="F1155" s="29"/>
      <c r="G1155" s="274"/>
      <c r="H1155" s="274"/>
      <c r="I1155" s="29"/>
      <c r="J1155" s="29"/>
      <c r="K1155" s="29"/>
      <c r="L1155" s="29"/>
    </row>
    <row r="1156" spans="1:12" x14ac:dyDescent="0.2">
      <c r="A1156" s="271"/>
      <c r="B1156" s="29"/>
      <c r="C1156" s="273"/>
      <c r="D1156" s="29"/>
      <c r="E1156" s="29"/>
      <c r="F1156" s="29"/>
      <c r="G1156" s="274"/>
      <c r="H1156" s="274"/>
      <c r="I1156" s="29"/>
      <c r="J1156" s="29"/>
      <c r="K1156" s="29"/>
      <c r="L1156" s="29"/>
    </row>
    <row r="1157" spans="1:12" x14ac:dyDescent="0.2">
      <c r="A1157" s="271"/>
      <c r="B1157" s="29"/>
      <c r="C1157" s="273"/>
      <c r="D1157" s="29"/>
      <c r="E1157" s="29"/>
      <c r="F1157" s="29"/>
      <c r="G1157" s="274"/>
      <c r="H1157" s="274"/>
      <c r="I1157" s="29"/>
      <c r="J1157" s="29"/>
      <c r="K1157" s="29"/>
      <c r="L1157" s="29"/>
    </row>
    <row r="1158" spans="1:12" x14ac:dyDescent="0.2">
      <c r="A1158" s="271"/>
      <c r="B1158" s="29"/>
      <c r="C1158" s="273"/>
      <c r="D1158" s="29"/>
      <c r="E1158" s="29"/>
      <c r="F1158" s="29"/>
      <c r="G1158" s="274"/>
      <c r="H1158" s="274"/>
      <c r="I1158" s="29"/>
      <c r="J1158" s="29"/>
      <c r="K1158" s="29"/>
      <c r="L1158" s="29"/>
    </row>
    <row r="1159" spans="1:12" x14ac:dyDescent="0.2">
      <c r="A1159" s="271"/>
      <c r="B1159" s="29"/>
      <c r="C1159" s="273"/>
      <c r="D1159" s="29"/>
      <c r="E1159" s="29"/>
      <c r="F1159" s="29"/>
      <c r="G1159" s="274"/>
      <c r="H1159" s="274"/>
      <c r="I1159" s="29"/>
      <c r="J1159" s="29"/>
      <c r="K1159" s="29"/>
      <c r="L1159" s="29"/>
    </row>
    <row r="1160" spans="1:12" x14ac:dyDescent="0.2">
      <c r="A1160" s="271"/>
      <c r="B1160" s="29"/>
      <c r="C1160" s="273"/>
      <c r="D1160" s="29"/>
      <c r="E1160" s="29"/>
      <c r="F1160" s="29"/>
      <c r="G1160" s="274"/>
      <c r="H1160" s="274"/>
      <c r="I1160" s="29"/>
      <c r="J1160" s="29"/>
      <c r="K1160" s="29"/>
      <c r="L1160" s="29"/>
    </row>
    <row r="1161" spans="1:12" x14ac:dyDescent="0.2">
      <c r="A1161" s="271"/>
      <c r="B1161" s="29"/>
      <c r="C1161" s="273"/>
      <c r="D1161" s="29"/>
      <c r="E1161" s="29"/>
      <c r="F1161" s="29"/>
      <c r="G1161" s="274"/>
      <c r="H1161" s="274"/>
      <c r="I1161" s="29"/>
      <c r="J1161" s="29"/>
      <c r="K1161" s="29"/>
      <c r="L1161" s="29"/>
    </row>
    <row r="1162" spans="1:12" x14ac:dyDescent="0.2">
      <c r="A1162" s="271"/>
      <c r="B1162" s="29"/>
      <c r="C1162" s="273"/>
      <c r="D1162" s="29"/>
      <c r="E1162" s="29"/>
      <c r="F1162" s="29"/>
      <c r="G1162" s="274"/>
      <c r="H1162" s="274"/>
      <c r="I1162" s="29"/>
      <c r="J1162" s="29"/>
      <c r="K1162" s="29"/>
      <c r="L1162" s="29"/>
    </row>
    <row r="1163" spans="1:12" x14ac:dyDescent="0.2">
      <c r="A1163" s="271"/>
      <c r="B1163" s="29"/>
      <c r="C1163" s="273"/>
      <c r="D1163" s="29"/>
      <c r="E1163" s="29"/>
      <c r="F1163" s="29"/>
      <c r="G1163" s="274"/>
      <c r="H1163" s="274"/>
      <c r="I1163" s="29"/>
      <c r="J1163" s="29"/>
      <c r="K1163" s="29"/>
      <c r="L1163" s="29"/>
    </row>
    <row r="1164" spans="1:12" x14ac:dyDescent="0.2">
      <c r="A1164" s="271"/>
      <c r="B1164" s="29"/>
      <c r="C1164" s="273"/>
      <c r="D1164" s="29"/>
      <c r="E1164" s="29"/>
      <c r="F1164" s="29"/>
      <c r="G1164" s="274"/>
      <c r="H1164" s="274"/>
      <c r="I1164" s="29"/>
      <c r="J1164" s="29"/>
      <c r="K1164" s="29"/>
      <c r="L1164" s="29"/>
    </row>
    <row r="1165" spans="1:12" x14ac:dyDescent="0.2">
      <c r="A1165" s="271"/>
      <c r="B1165" s="29"/>
      <c r="C1165" s="273"/>
      <c r="D1165" s="29"/>
      <c r="E1165" s="29"/>
      <c r="F1165" s="29"/>
      <c r="G1165" s="274"/>
      <c r="H1165" s="274"/>
      <c r="I1165" s="29"/>
      <c r="J1165" s="29"/>
      <c r="K1165" s="29"/>
      <c r="L1165" s="29"/>
    </row>
    <row r="1166" spans="1:12" x14ac:dyDescent="0.2">
      <c r="A1166" s="271"/>
      <c r="B1166" s="29"/>
      <c r="C1166" s="273"/>
      <c r="D1166" s="29"/>
      <c r="E1166" s="29"/>
      <c r="F1166" s="29"/>
      <c r="G1166" s="274"/>
      <c r="H1166" s="274"/>
      <c r="I1166" s="29"/>
      <c r="J1166" s="29"/>
      <c r="K1166" s="29"/>
      <c r="L1166" s="29"/>
    </row>
    <row r="1167" spans="1:12" x14ac:dyDescent="0.2">
      <c r="A1167" s="271"/>
      <c r="B1167" s="29"/>
      <c r="C1167" s="273"/>
      <c r="D1167" s="29"/>
      <c r="E1167" s="29"/>
      <c r="F1167" s="29"/>
      <c r="G1167" s="274"/>
      <c r="H1167" s="274"/>
      <c r="I1167" s="29"/>
      <c r="J1167" s="29"/>
      <c r="K1167" s="29"/>
      <c r="L1167" s="29"/>
    </row>
    <row r="1168" spans="1:12" x14ac:dyDescent="0.2">
      <c r="A1168" s="271"/>
      <c r="B1168" s="29"/>
      <c r="C1168" s="273"/>
      <c r="D1168" s="29"/>
      <c r="E1168" s="29"/>
      <c r="F1168" s="29"/>
      <c r="G1168" s="274"/>
      <c r="H1168" s="274"/>
      <c r="I1168" s="29"/>
      <c r="J1168" s="29"/>
      <c r="K1168" s="29"/>
      <c r="L1168" s="29"/>
    </row>
    <row r="1169" spans="1:12" x14ac:dyDescent="0.2">
      <c r="A1169" s="271"/>
      <c r="B1169" s="29"/>
      <c r="C1169" s="273"/>
      <c r="D1169" s="29"/>
      <c r="E1169" s="29"/>
      <c r="F1169" s="29"/>
      <c r="G1169" s="274"/>
      <c r="H1169" s="274"/>
      <c r="I1169" s="29"/>
      <c r="J1169" s="29"/>
      <c r="K1169" s="29"/>
      <c r="L1169" s="29"/>
    </row>
    <row r="1170" spans="1:12" x14ac:dyDescent="0.2">
      <c r="A1170" s="271"/>
      <c r="B1170" s="29"/>
      <c r="C1170" s="273"/>
      <c r="D1170" s="29"/>
      <c r="E1170" s="29"/>
      <c r="F1170" s="29"/>
      <c r="G1170" s="274"/>
      <c r="H1170" s="274"/>
      <c r="I1170" s="29"/>
      <c r="J1170" s="29"/>
      <c r="K1170" s="29"/>
      <c r="L1170" s="29"/>
    </row>
    <row r="1171" spans="1:12" x14ac:dyDescent="0.2">
      <c r="A1171" s="271"/>
      <c r="B1171" s="29"/>
      <c r="C1171" s="273"/>
      <c r="D1171" s="29"/>
      <c r="E1171" s="29"/>
      <c r="F1171" s="29"/>
      <c r="G1171" s="274"/>
      <c r="H1171" s="274"/>
      <c r="I1171" s="29"/>
      <c r="J1171" s="29"/>
      <c r="K1171" s="29"/>
      <c r="L1171" s="29"/>
    </row>
    <row r="1172" spans="1:12" x14ac:dyDescent="0.2">
      <c r="A1172" s="271"/>
      <c r="B1172" s="29"/>
      <c r="C1172" s="273"/>
      <c r="D1172" s="29"/>
      <c r="E1172" s="29"/>
      <c r="F1172" s="29"/>
      <c r="G1172" s="274"/>
      <c r="H1172" s="274"/>
      <c r="I1172" s="29"/>
      <c r="J1172" s="29"/>
      <c r="K1172" s="29"/>
      <c r="L1172" s="29"/>
    </row>
    <row r="1173" spans="1:12" x14ac:dyDescent="0.2">
      <c r="A1173" s="271"/>
      <c r="B1173" s="29"/>
      <c r="C1173" s="273"/>
      <c r="D1173" s="29"/>
      <c r="E1173" s="29"/>
      <c r="F1173" s="29"/>
      <c r="G1173" s="274"/>
      <c r="H1173" s="274"/>
      <c r="I1173" s="29"/>
      <c r="J1173" s="29"/>
      <c r="K1173" s="29"/>
      <c r="L1173" s="29"/>
    </row>
    <row r="1174" spans="1:12" x14ac:dyDescent="0.2">
      <c r="A1174" s="271"/>
      <c r="B1174" s="29"/>
      <c r="C1174" s="273"/>
      <c r="D1174" s="29"/>
      <c r="E1174" s="29"/>
      <c r="F1174" s="29"/>
      <c r="G1174" s="274"/>
      <c r="H1174" s="274"/>
      <c r="I1174" s="29"/>
      <c r="J1174" s="29"/>
      <c r="K1174" s="29"/>
      <c r="L1174" s="29"/>
    </row>
    <row r="1175" spans="1:12" x14ac:dyDescent="0.2">
      <c r="A1175" s="271"/>
      <c r="B1175" s="29"/>
      <c r="C1175" s="273"/>
      <c r="D1175" s="29"/>
      <c r="E1175" s="29"/>
      <c r="F1175" s="29"/>
      <c r="G1175" s="274"/>
      <c r="H1175" s="274"/>
      <c r="I1175" s="29"/>
      <c r="J1175" s="29"/>
      <c r="K1175" s="29"/>
      <c r="L1175" s="29"/>
    </row>
    <row r="1176" spans="1:12" x14ac:dyDescent="0.2">
      <c r="A1176" s="271"/>
      <c r="B1176" s="29"/>
      <c r="C1176" s="273"/>
      <c r="D1176" s="29"/>
      <c r="E1176" s="29"/>
      <c r="F1176" s="29"/>
      <c r="G1176" s="274"/>
      <c r="H1176" s="274"/>
      <c r="I1176" s="29"/>
      <c r="J1176" s="29"/>
      <c r="K1176" s="29"/>
      <c r="L1176" s="29"/>
    </row>
    <row r="1177" spans="1:12" x14ac:dyDescent="0.2">
      <c r="A1177" s="271"/>
      <c r="B1177" s="29"/>
      <c r="C1177" s="273"/>
      <c r="D1177" s="29"/>
      <c r="E1177" s="29"/>
      <c r="F1177" s="29"/>
      <c r="G1177" s="274"/>
      <c r="H1177" s="274"/>
      <c r="I1177" s="29"/>
      <c r="J1177" s="29"/>
      <c r="K1177" s="29"/>
      <c r="L1177" s="29"/>
    </row>
    <row r="1178" spans="1:12" x14ac:dyDescent="0.2">
      <c r="A1178" s="271"/>
      <c r="B1178" s="29"/>
      <c r="C1178" s="273"/>
      <c r="D1178" s="29"/>
      <c r="E1178" s="29"/>
      <c r="F1178" s="29"/>
      <c r="G1178" s="274"/>
      <c r="H1178" s="274"/>
      <c r="I1178" s="29"/>
      <c r="J1178" s="29"/>
      <c r="K1178" s="29"/>
      <c r="L1178" s="29"/>
    </row>
    <row r="1179" spans="1:12" x14ac:dyDescent="0.2">
      <c r="A1179" s="271"/>
      <c r="B1179" s="29"/>
      <c r="C1179" s="273"/>
      <c r="D1179" s="29"/>
      <c r="E1179" s="29"/>
      <c r="F1179" s="29"/>
      <c r="G1179" s="274"/>
      <c r="H1179" s="274"/>
      <c r="I1179" s="29"/>
      <c r="J1179" s="29"/>
      <c r="K1179" s="29"/>
      <c r="L1179" s="29"/>
    </row>
    <row r="1180" spans="1:12" x14ac:dyDescent="0.2">
      <c r="A1180" s="271"/>
      <c r="B1180" s="29"/>
      <c r="C1180" s="273"/>
      <c r="D1180" s="29"/>
      <c r="E1180" s="29"/>
      <c r="F1180" s="29"/>
      <c r="G1180" s="274"/>
      <c r="H1180" s="274"/>
      <c r="I1180" s="29"/>
      <c r="J1180" s="29"/>
      <c r="K1180" s="29"/>
      <c r="L1180" s="29"/>
    </row>
    <row r="1181" spans="1:12" x14ac:dyDescent="0.2">
      <c r="A1181" s="271"/>
      <c r="B1181" s="29"/>
      <c r="C1181" s="273"/>
      <c r="D1181" s="29"/>
      <c r="E1181" s="29"/>
      <c r="F1181" s="29"/>
      <c r="G1181" s="274"/>
      <c r="H1181" s="274"/>
      <c r="I1181" s="29"/>
      <c r="J1181" s="29"/>
      <c r="K1181" s="29"/>
      <c r="L1181" s="29"/>
    </row>
    <row r="1182" spans="1:12" x14ac:dyDescent="0.2">
      <c r="A1182" s="271"/>
      <c r="B1182" s="29"/>
      <c r="C1182" s="273"/>
      <c r="D1182" s="29"/>
      <c r="E1182" s="29"/>
      <c r="F1182" s="29"/>
      <c r="G1182" s="274"/>
      <c r="H1182" s="274"/>
      <c r="I1182" s="29"/>
      <c r="J1182" s="29"/>
      <c r="K1182" s="29"/>
      <c r="L1182" s="29"/>
    </row>
    <row r="1183" spans="1:12" x14ac:dyDescent="0.2">
      <c r="A1183" s="271"/>
      <c r="B1183" s="29"/>
      <c r="C1183" s="273"/>
      <c r="D1183" s="29"/>
      <c r="E1183" s="29"/>
      <c r="F1183" s="29"/>
      <c r="G1183" s="274"/>
      <c r="H1183" s="274"/>
      <c r="I1183" s="29"/>
      <c r="J1183" s="29"/>
      <c r="K1183" s="29"/>
      <c r="L1183" s="29"/>
    </row>
    <row r="1184" spans="1:12" x14ac:dyDescent="0.2">
      <c r="A1184" s="271"/>
      <c r="B1184" s="29"/>
      <c r="C1184" s="273"/>
      <c r="D1184" s="29"/>
      <c r="E1184" s="29"/>
      <c r="F1184" s="29"/>
      <c r="G1184" s="274"/>
      <c r="H1184" s="274"/>
      <c r="I1184" s="29"/>
      <c r="J1184" s="29"/>
      <c r="K1184" s="29"/>
      <c r="L1184" s="29"/>
    </row>
    <row r="1185" spans="1:12" x14ac:dyDescent="0.2">
      <c r="A1185" s="271"/>
      <c r="B1185" s="29"/>
      <c r="C1185" s="273"/>
      <c r="D1185" s="29"/>
      <c r="E1185" s="29"/>
      <c r="F1185" s="29"/>
      <c r="G1185" s="274"/>
      <c r="H1185" s="274"/>
      <c r="I1185" s="29"/>
      <c r="J1185" s="29"/>
      <c r="K1185" s="29"/>
      <c r="L1185" s="29"/>
    </row>
    <row r="1186" spans="1:12" x14ac:dyDescent="0.2">
      <c r="A1186" s="271"/>
      <c r="B1186" s="29"/>
      <c r="C1186" s="273"/>
      <c r="D1186" s="29"/>
      <c r="E1186" s="29"/>
      <c r="F1186" s="29"/>
      <c r="G1186" s="274"/>
      <c r="H1186" s="274"/>
      <c r="I1186" s="29"/>
      <c r="J1186" s="29"/>
      <c r="K1186" s="29"/>
      <c r="L1186" s="29"/>
    </row>
    <row r="1187" spans="1:12" x14ac:dyDescent="0.2">
      <c r="A1187" s="271"/>
      <c r="B1187" s="29"/>
      <c r="C1187" s="273"/>
      <c r="D1187" s="29"/>
      <c r="E1187" s="29"/>
      <c r="F1187" s="29"/>
      <c r="G1187" s="274"/>
      <c r="H1187" s="274"/>
      <c r="I1187" s="29"/>
      <c r="J1187" s="29"/>
      <c r="K1187" s="29"/>
      <c r="L1187" s="29"/>
    </row>
    <row r="1188" spans="1:12" x14ac:dyDescent="0.2">
      <c r="A1188" s="271"/>
      <c r="B1188" s="29"/>
      <c r="C1188" s="273"/>
      <c r="D1188" s="29"/>
      <c r="E1188" s="29"/>
      <c r="F1188" s="29"/>
      <c r="G1188" s="274"/>
      <c r="H1188" s="274"/>
      <c r="I1188" s="29"/>
      <c r="J1188" s="29"/>
      <c r="K1188" s="29"/>
      <c r="L1188" s="29"/>
    </row>
    <row r="1189" spans="1:12" x14ac:dyDescent="0.2">
      <c r="A1189" s="271"/>
      <c r="B1189" s="29"/>
      <c r="C1189" s="273"/>
      <c r="D1189" s="29"/>
      <c r="E1189" s="29"/>
      <c r="F1189" s="29"/>
      <c r="G1189" s="274"/>
      <c r="H1189" s="274"/>
      <c r="I1189" s="29"/>
      <c r="J1189" s="29"/>
      <c r="K1189" s="29"/>
      <c r="L1189" s="29"/>
    </row>
    <row r="1190" spans="1:12" x14ac:dyDescent="0.2">
      <c r="A1190" s="271"/>
      <c r="B1190" s="29"/>
      <c r="C1190" s="273"/>
      <c r="D1190" s="29"/>
      <c r="E1190" s="29"/>
      <c r="F1190" s="29"/>
      <c r="G1190" s="274"/>
      <c r="H1190" s="274"/>
      <c r="I1190" s="29"/>
      <c r="J1190" s="29"/>
      <c r="K1190" s="29"/>
      <c r="L1190" s="29"/>
    </row>
    <row r="1191" spans="1:12" x14ac:dyDescent="0.2">
      <c r="A1191" s="271"/>
      <c r="B1191" s="29"/>
      <c r="C1191" s="273"/>
      <c r="D1191" s="29"/>
      <c r="E1191" s="29"/>
      <c r="F1191" s="29"/>
      <c r="G1191" s="274"/>
      <c r="H1191" s="274"/>
      <c r="I1191" s="29"/>
      <c r="J1191" s="29"/>
      <c r="K1191" s="29"/>
      <c r="L1191" s="29"/>
    </row>
    <row r="1192" spans="1:12" x14ac:dyDescent="0.2">
      <c r="A1192" s="271"/>
      <c r="B1192" s="29"/>
      <c r="C1192" s="273"/>
      <c r="D1192" s="29"/>
      <c r="E1192" s="29"/>
      <c r="F1192" s="29"/>
      <c r="G1192" s="274"/>
      <c r="H1192" s="274"/>
      <c r="I1192" s="29"/>
      <c r="J1192" s="29"/>
      <c r="K1192" s="29"/>
      <c r="L1192" s="29"/>
    </row>
    <row r="1193" spans="1:12" x14ac:dyDescent="0.2">
      <c r="A1193" s="271"/>
      <c r="B1193" s="29"/>
      <c r="C1193" s="273"/>
      <c r="D1193" s="29"/>
      <c r="E1193" s="29"/>
      <c r="F1193" s="29"/>
      <c r="G1193" s="274"/>
      <c r="H1193" s="274"/>
      <c r="I1193" s="29"/>
      <c r="J1193" s="29"/>
      <c r="K1193" s="29"/>
      <c r="L1193" s="29"/>
    </row>
    <row r="1194" spans="1:12" x14ac:dyDescent="0.2">
      <c r="A1194" s="271"/>
      <c r="B1194" s="29"/>
      <c r="C1194" s="273"/>
      <c r="D1194" s="29"/>
      <c r="E1194" s="29"/>
      <c r="F1194" s="29"/>
      <c r="G1194" s="274"/>
      <c r="H1194" s="274"/>
      <c r="I1194" s="29"/>
      <c r="J1194" s="29"/>
      <c r="K1194" s="29"/>
      <c r="L1194" s="29"/>
    </row>
    <row r="1195" spans="1:12" x14ac:dyDescent="0.2">
      <c r="A1195" s="271"/>
      <c r="B1195" s="29"/>
      <c r="C1195" s="273"/>
      <c r="D1195" s="29"/>
      <c r="E1195" s="29"/>
      <c r="F1195" s="29"/>
      <c r="G1195" s="274"/>
      <c r="H1195" s="274"/>
      <c r="I1195" s="29"/>
      <c r="J1195" s="29"/>
      <c r="K1195" s="29"/>
      <c r="L1195" s="29"/>
    </row>
    <row r="1196" spans="1:12" x14ac:dyDescent="0.2">
      <c r="A1196" s="271"/>
      <c r="B1196" s="29"/>
      <c r="C1196" s="273"/>
      <c r="D1196" s="29"/>
      <c r="E1196" s="29"/>
      <c r="F1196" s="29"/>
      <c r="G1196" s="274"/>
      <c r="H1196" s="274"/>
      <c r="I1196" s="29"/>
      <c r="J1196" s="29"/>
      <c r="K1196" s="29"/>
      <c r="L1196" s="29"/>
    </row>
    <row r="1197" spans="1:12" x14ac:dyDescent="0.2">
      <c r="A1197" s="271"/>
      <c r="B1197" s="29"/>
      <c r="C1197" s="273"/>
      <c r="D1197" s="29"/>
      <c r="E1197" s="29"/>
      <c r="F1197" s="29"/>
      <c r="G1197" s="274"/>
      <c r="H1197" s="274"/>
      <c r="I1197" s="29"/>
      <c r="J1197" s="29"/>
      <c r="K1197" s="29"/>
      <c r="L1197" s="29"/>
    </row>
    <row r="1198" spans="1:12" x14ac:dyDescent="0.2">
      <c r="A1198" s="271"/>
      <c r="B1198" s="29"/>
      <c r="C1198" s="273"/>
      <c r="D1198" s="29"/>
      <c r="E1198" s="29"/>
      <c r="F1198" s="29"/>
      <c r="G1198" s="274"/>
      <c r="H1198" s="274"/>
      <c r="I1198" s="29"/>
      <c r="J1198" s="29"/>
      <c r="K1198" s="29"/>
      <c r="L1198" s="29"/>
    </row>
    <row r="1199" spans="1:12" x14ac:dyDescent="0.2">
      <c r="A1199" s="271"/>
      <c r="B1199" s="29"/>
      <c r="C1199" s="273"/>
      <c r="D1199" s="29"/>
      <c r="E1199" s="29"/>
      <c r="F1199" s="29"/>
      <c r="G1199" s="274"/>
      <c r="H1199" s="274"/>
      <c r="I1199" s="29"/>
      <c r="J1199" s="29"/>
      <c r="K1199" s="29"/>
      <c r="L1199" s="29"/>
    </row>
    <row r="1200" spans="1:12" x14ac:dyDescent="0.2">
      <c r="A1200" s="271"/>
      <c r="B1200" s="29"/>
      <c r="C1200" s="273"/>
      <c r="D1200" s="29"/>
      <c r="E1200" s="29"/>
      <c r="F1200" s="29"/>
      <c r="G1200" s="274"/>
      <c r="H1200" s="274"/>
      <c r="I1200" s="29"/>
      <c r="J1200" s="29"/>
      <c r="K1200" s="29"/>
      <c r="L1200" s="29"/>
    </row>
    <row r="1201" spans="1:12" x14ac:dyDescent="0.2">
      <c r="A1201" s="271"/>
      <c r="B1201" s="29"/>
      <c r="C1201" s="273"/>
      <c r="D1201" s="29"/>
      <c r="E1201" s="29"/>
      <c r="F1201" s="29"/>
      <c r="G1201" s="274"/>
      <c r="H1201" s="274"/>
      <c r="I1201" s="29"/>
      <c r="J1201" s="29"/>
      <c r="K1201" s="29"/>
      <c r="L1201" s="29"/>
    </row>
    <row r="1202" spans="1:12" x14ac:dyDescent="0.2">
      <c r="A1202" s="271"/>
      <c r="B1202" s="29"/>
      <c r="C1202" s="273"/>
      <c r="D1202" s="29"/>
      <c r="E1202" s="29"/>
      <c r="F1202" s="29"/>
      <c r="G1202" s="274"/>
      <c r="H1202" s="274"/>
      <c r="I1202" s="29"/>
      <c r="J1202" s="29"/>
      <c r="K1202" s="29"/>
      <c r="L1202" s="29"/>
    </row>
    <row r="1203" spans="1:12" x14ac:dyDescent="0.2">
      <c r="A1203" s="271"/>
      <c r="B1203" s="29"/>
      <c r="C1203" s="273"/>
      <c r="D1203" s="29"/>
      <c r="E1203" s="29"/>
      <c r="F1203" s="29"/>
      <c r="G1203" s="274"/>
      <c r="H1203" s="274"/>
      <c r="I1203" s="29"/>
      <c r="J1203" s="29"/>
      <c r="K1203" s="29"/>
      <c r="L1203" s="29"/>
    </row>
    <row r="1204" spans="1:12" x14ac:dyDescent="0.2">
      <c r="A1204" s="271"/>
      <c r="B1204" s="29"/>
      <c r="C1204" s="273"/>
      <c r="D1204" s="29"/>
      <c r="E1204" s="29"/>
      <c r="F1204" s="29"/>
      <c r="G1204" s="274"/>
      <c r="H1204" s="274"/>
      <c r="I1204" s="29"/>
      <c r="J1204" s="29"/>
      <c r="K1204" s="29"/>
      <c r="L1204" s="29"/>
    </row>
    <row r="1205" spans="1:12" x14ac:dyDescent="0.2">
      <c r="A1205" s="271"/>
      <c r="B1205" s="29"/>
      <c r="C1205" s="273"/>
      <c r="D1205" s="29"/>
      <c r="E1205" s="29"/>
      <c r="F1205" s="29"/>
      <c r="G1205" s="274"/>
      <c r="H1205" s="274"/>
      <c r="I1205" s="29"/>
      <c r="J1205" s="29"/>
      <c r="K1205" s="29"/>
      <c r="L1205" s="29"/>
    </row>
    <row r="1206" spans="1:12" x14ac:dyDescent="0.2">
      <c r="A1206" s="271"/>
      <c r="B1206" s="29"/>
      <c r="C1206" s="273"/>
      <c r="D1206" s="29"/>
      <c r="E1206" s="29"/>
      <c r="F1206" s="29"/>
      <c r="G1206" s="274"/>
      <c r="H1206" s="274"/>
      <c r="I1206" s="29"/>
      <c r="J1206" s="29"/>
      <c r="K1206" s="29"/>
      <c r="L1206" s="29"/>
    </row>
    <row r="1207" spans="1:12" x14ac:dyDescent="0.2">
      <c r="A1207" s="271"/>
      <c r="B1207" s="29"/>
      <c r="C1207" s="273"/>
      <c r="D1207" s="29"/>
      <c r="E1207" s="29"/>
      <c r="F1207" s="29"/>
      <c r="G1207" s="274"/>
      <c r="H1207" s="274"/>
      <c r="I1207" s="29"/>
      <c r="J1207" s="29"/>
      <c r="K1207" s="29"/>
      <c r="L1207" s="29"/>
    </row>
    <row r="1208" spans="1:12" x14ac:dyDescent="0.2">
      <c r="A1208" s="271"/>
      <c r="B1208" s="29"/>
      <c r="C1208" s="273"/>
      <c r="D1208" s="29"/>
      <c r="E1208" s="29"/>
      <c r="F1208" s="29"/>
      <c r="G1208" s="274"/>
      <c r="H1208" s="274"/>
      <c r="I1208" s="29"/>
      <c r="J1208" s="29"/>
      <c r="K1208" s="29"/>
      <c r="L1208" s="29"/>
    </row>
    <row r="1209" spans="1:12" x14ac:dyDescent="0.2">
      <c r="A1209" s="271"/>
      <c r="B1209" s="29"/>
      <c r="C1209" s="273"/>
      <c r="D1209" s="29"/>
      <c r="E1209" s="29"/>
      <c r="F1209" s="29"/>
      <c r="G1209" s="274"/>
      <c r="H1209" s="274"/>
      <c r="I1209" s="29"/>
      <c r="J1209" s="29"/>
      <c r="K1209" s="29"/>
      <c r="L1209" s="29"/>
    </row>
    <row r="1210" spans="1:12" x14ac:dyDescent="0.2">
      <c r="A1210" s="271"/>
      <c r="B1210" s="29"/>
      <c r="C1210" s="273"/>
      <c r="D1210" s="29"/>
      <c r="E1210" s="29"/>
      <c r="F1210" s="29"/>
      <c r="G1210" s="274"/>
      <c r="H1210" s="274"/>
      <c r="I1210" s="29"/>
      <c r="J1210" s="29"/>
      <c r="K1210" s="29"/>
      <c r="L1210" s="29"/>
    </row>
    <row r="1211" spans="1:12" x14ac:dyDescent="0.2">
      <c r="A1211" s="271"/>
      <c r="B1211" s="29"/>
      <c r="C1211" s="273"/>
      <c r="D1211" s="29"/>
      <c r="E1211" s="29"/>
      <c r="F1211" s="29"/>
      <c r="G1211" s="274"/>
      <c r="H1211" s="274"/>
      <c r="I1211" s="29"/>
      <c r="J1211" s="29"/>
      <c r="K1211" s="29"/>
      <c r="L1211" s="29"/>
    </row>
    <row r="1212" spans="1:12" x14ac:dyDescent="0.2">
      <c r="A1212" s="271"/>
      <c r="B1212" s="29"/>
      <c r="C1212" s="273"/>
      <c r="D1212" s="29"/>
      <c r="E1212" s="29"/>
      <c r="F1212" s="29"/>
      <c r="G1212" s="274"/>
      <c r="H1212" s="274"/>
      <c r="I1212" s="29"/>
      <c r="J1212" s="29"/>
      <c r="K1212" s="29"/>
      <c r="L1212" s="29"/>
    </row>
    <row r="1213" spans="1:12" x14ac:dyDescent="0.2">
      <c r="A1213" s="271"/>
      <c r="B1213" s="29"/>
      <c r="C1213" s="273"/>
      <c r="D1213" s="29"/>
      <c r="E1213" s="29"/>
      <c r="F1213" s="29"/>
      <c r="G1213" s="274"/>
      <c r="H1213" s="274"/>
      <c r="I1213" s="29"/>
      <c r="J1213" s="29"/>
      <c r="K1213" s="29"/>
      <c r="L1213" s="29"/>
    </row>
    <row r="1214" spans="1:12" x14ac:dyDescent="0.2">
      <c r="A1214" s="271"/>
      <c r="B1214" s="29"/>
      <c r="C1214" s="273"/>
      <c r="D1214" s="29"/>
      <c r="E1214" s="29"/>
      <c r="F1214" s="29"/>
      <c r="G1214" s="274"/>
      <c r="H1214" s="274"/>
      <c r="I1214" s="29"/>
      <c r="J1214" s="29"/>
      <c r="K1214" s="29"/>
      <c r="L1214" s="29"/>
    </row>
    <row r="1215" spans="1:12" x14ac:dyDescent="0.2">
      <c r="A1215" s="271"/>
      <c r="B1215" s="29"/>
      <c r="C1215" s="273"/>
      <c r="D1215" s="29"/>
      <c r="E1215" s="29"/>
      <c r="F1215" s="29"/>
      <c r="G1215" s="274"/>
      <c r="H1215" s="274"/>
      <c r="I1215" s="29"/>
      <c r="J1215" s="29"/>
      <c r="K1215" s="29"/>
      <c r="L1215" s="29"/>
    </row>
    <row r="1216" spans="1:12" x14ac:dyDescent="0.2">
      <c r="A1216" s="271"/>
      <c r="B1216" s="29"/>
      <c r="C1216" s="273"/>
      <c r="D1216" s="29"/>
      <c r="E1216" s="29"/>
      <c r="F1216" s="29"/>
      <c r="G1216" s="274"/>
      <c r="H1216" s="274"/>
      <c r="I1216" s="29"/>
      <c r="J1216" s="29"/>
      <c r="K1216" s="29"/>
      <c r="L1216" s="29"/>
    </row>
    <row r="1217" spans="1:12" x14ac:dyDescent="0.2">
      <c r="A1217" s="271"/>
      <c r="B1217" s="29"/>
      <c r="C1217" s="273"/>
      <c r="D1217" s="29"/>
      <c r="E1217" s="29"/>
      <c r="F1217" s="29"/>
      <c r="G1217" s="274"/>
      <c r="H1217" s="274"/>
      <c r="I1217" s="29"/>
      <c r="J1217" s="29"/>
      <c r="K1217" s="29"/>
      <c r="L1217" s="29"/>
    </row>
    <row r="1218" spans="1:12" x14ac:dyDescent="0.2">
      <c r="A1218" s="271"/>
      <c r="B1218" s="29"/>
      <c r="C1218" s="273"/>
      <c r="D1218" s="29"/>
      <c r="E1218" s="29"/>
      <c r="F1218" s="29"/>
      <c r="G1218" s="274"/>
      <c r="H1218" s="274"/>
      <c r="I1218" s="29"/>
      <c r="J1218" s="29"/>
      <c r="K1218" s="29"/>
      <c r="L1218" s="29"/>
    </row>
    <row r="1219" spans="1:12" x14ac:dyDescent="0.2">
      <c r="A1219" s="271"/>
      <c r="B1219" s="29"/>
      <c r="C1219" s="273"/>
      <c r="D1219" s="29"/>
      <c r="E1219" s="29"/>
      <c r="F1219" s="29"/>
      <c r="G1219" s="274"/>
      <c r="H1219" s="274"/>
      <c r="I1219" s="29"/>
      <c r="J1219" s="29"/>
      <c r="K1219" s="29"/>
      <c r="L1219" s="29"/>
    </row>
    <row r="1220" spans="1:12" x14ac:dyDescent="0.2">
      <c r="A1220" s="271"/>
      <c r="B1220" s="29"/>
      <c r="C1220" s="273"/>
      <c r="D1220" s="29"/>
      <c r="E1220" s="29"/>
      <c r="F1220" s="29"/>
      <c r="G1220" s="274"/>
      <c r="H1220" s="274"/>
      <c r="I1220" s="29"/>
      <c r="J1220" s="29"/>
      <c r="K1220" s="29"/>
      <c r="L1220" s="29"/>
    </row>
    <row r="1221" spans="1:12" x14ac:dyDescent="0.2">
      <c r="A1221" s="271"/>
      <c r="B1221" s="29"/>
      <c r="C1221" s="273"/>
      <c r="D1221" s="29"/>
      <c r="E1221" s="29"/>
      <c r="F1221" s="29"/>
      <c r="G1221" s="274"/>
      <c r="H1221" s="274"/>
      <c r="I1221" s="29"/>
      <c r="J1221" s="29"/>
      <c r="K1221" s="29"/>
      <c r="L1221" s="29"/>
    </row>
    <row r="1222" spans="1:12" x14ac:dyDescent="0.2">
      <c r="A1222" s="271"/>
      <c r="B1222" s="29"/>
      <c r="C1222" s="273"/>
      <c r="D1222" s="29"/>
      <c r="E1222" s="29"/>
      <c r="F1222" s="29"/>
      <c r="G1222" s="274"/>
      <c r="H1222" s="274"/>
      <c r="I1222" s="29"/>
      <c r="J1222" s="29"/>
      <c r="K1222" s="29"/>
      <c r="L1222" s="29"/>
    </row>
    <row r="1223" spans="1:12" x14ac:dyDescent="0.2">
      <c r="A1223" s="271"/>
      <c r="B1223" s="29"/>
      <c r="C1223" s="273"/>
      <c r="D1223" s="29"/>
      <c r="E1223" s="29"/>
      <c r="F1223" s="29"/>
      <c r="G1223" s="274"/>
      <c r="H1223" s="274"/>
      <c r="I1223" s="29"/>
      <c r="J1223" s="29"/>
      <c r="K1223" s="29"/>
      <c r="L1223" s="29"/>
    </row>
    <row r="1224" spans="1:12" x14ac:dyDescent="0.2">
      <c r="A1224" s="271"/>
      <c r="B1224" s="29"/>
      <c r="C1224" s="273"/>
      <c r="D1224" s="29"/>
      <c r="E1224" s="29"/>
      <c r="F1224" s="29"/>
      <c r="G1224" s="274"/>
      <c r="H1224" s="274"/>
      <c r="I1224" s="29"/>
      <c r="J1224" s="29"/>
      <c r="K1224" s="29"/>
      <c r="L1224" s="29"/>
    </row>
    <row r="1225" spans="1:12" x14ac:dyDescent="0.2">
      <c r="A1225" s="271"/>
      <c r="B1225" s="29"/>
      <c r="C1225" s="273"/>
      <c r="D1225" s="29"/>
      <c r="E1225" s="29"/>
      <c r="F1225" s="29"/>
      <c r="G1225" s="274"/>
      <c r="H1225" s="274"/>
      <c r="I1225" s="29"/>
      <c r="J1225" s="29"/>
      <c r="K1225" s="29"/>
      <c r="L1225" s="29"/>
    </row>
    <row r="1226" spans="1:12" x14ac:dyDescent="0.2">
      <c r="A1226" s="271"/>
      <c r="B1226" s="29"/>
      <c r="C1226" s="273"/>
      <c r="D1226" s="29"/>
      <c r="E1226" s="29"/>
      <c r="F1226" s="29"/>
      <c r="G1226" s="274"/>
      <c r="H1226" s="274"/>
      <c r="I1226" s="29"/>
      <c r="J1226" s="29"/>
      <c r="K1226" s="29"/>
      <c r="L1226" s="29"/>
    </row>
    <row r="1227" spans="1:12" x14ac:dyDescent="0.2">
      <c r="A1227" s="271"/>
      <c r="B1227" s="29"/>
      <c r="C1227" s="273"/>
      <c r="D1227" s="29"/>
      <c r="E1227" s="29"/>
      <c r="F1227" s="29"/>
      <c r="G1227" s="274"/>
      <c r="H1227" s="274"/>
      <c r="I1227" s="29"/>
      <c r="J1227" s="29"/>
      <c r="K1227" s="29"/>
      <c r="L1227" s="29"/>
    </row>
    <row r="1228" spans="1:12" x14ac:dyDescent="0.2">
      <c r="A1228" s="271"/>
      <c r="B1228" s="29"/>
      <c r="C1228" s="273"/>
      <c r="D1228" s="29"/>
      <c r="E1228" s="29"/>
      <c r="F1228" s="29"/>
      <c r="G1228" s="274"/>
      <c r="H1228" s="274"/>
      <c r="I1228" s="29"/>
      <c r="J1228" s="29"/>
      <c r="K1228" s="29"/>
      <c r="L1228" s="29"/>
    </row>
    <row r="1229" spans="1:12" x14ac:dyDescent="0.2">
      <c r="A1229" s="271"/>
      <c r="B1229" s="29"/>
      <c r="C1229" s="273"/>
      <c r="D1229" s="29"/>
      <c r="E1229" s="29"/>
      <c r="F1229" s="29"/>
      <c r="G1229" s="274"/>
      <c r="H1229" s="274"/>
      <c r="I1229" s="29"/>
      <c r="J1229" s="29"/>
      <c r="K1229" s="29"/>
      <c r="L1229" s="29"/>
    </row>
    <row r="1230" spans="1:12" x14ac:dyDescent="0.2">
      <c r="A1230" s="271"/>
      <c r="B1230" s="29"/>
      <c r="C1230" s="273"/>
      <c r="D1230" s="29"/>
      <c r="E1230" s="29"/>
      <c r="F1230" s="29"/>
      <c r="G1230" s="274"/>
      <c r="H1230" s="274"/>
      <c r="I1230" s="29"/>
      <c r="J1230" s="29"/>
      <c r="K1230" s="29"/>
      <c r="L1230" s="29"/>
    </row>
    <row r="1231" spans="1:12" x14ac:dyDescent="0.2">
      <c r="A1231" s="271"/>
      <c r="B1231" s="29"/>
      <c r="C1231" s="273"/>
      <c r="D1231" s="29"/>
      <c r="E1231" s="29"/>
      <c r="F1231" s="29"/>
      <c r="G1231" s="274"/>
      <c r="H1231" s="274"/>
      <c r="I1231" s="29"/>
      <c r="J1231" s="29"/>
      <c r="K1231" s="29"/>
      <c r="L1231" s="29"/>
    </row>
    <row r="1232" spans="1:12" x14ac:dyDescent="0.2">
      <c r="A1232" s="271"/>
      <c r="B1232" s="29"/>
      <c r="C1232" s="273"/>
      <c r="D1232" s="29"/>
      <c r="E1232" s="29"/>
      <c r="F1232" s="29"/>
      <c r="G1232" s="274"/>
      <c r="H1232" s="274"/>
      <c r="I1232" s="29"/>
      <c r="J1232" s="29"/>
      <c r="K1232" s="29"/>
      <c r="L1232" s="29"/>
    </row>
    <row r="1233" spans="1:12" x14ac:dyDescent="0.2">
      <c r="A1233" s="271"/>
      <c r="B1233" s="29"/>
      <c r="C1233" s="273"/>
      <c r="D1233" s="29"/>
      <c r="E1233" s="29"/>
      <c r="F1233" s="29"/>
      <c r="G1233" s="274"/>
      <c r="H1233" s="274"/>
      <c r="I1233" s="29"/>
      <c r="J1233" s="29"/>
      <c r="K1233" s="29"/>
      <c r="L1233" s="29"/>
    </row>
    <row r="1234" spans="1:12" x14ac:dyDescent="0.2">
      <c r="A1234" s="271"/>
      <c r="B1234" s="29"/>
      <c r="C1234" s="273"/>
      <c r="D1234" s="29"/>
      <c r="E1234" s="29"/>
      <c r="F1234" s="29"/>
      <c r="G1234" s="274"/>
      <c r="H1234" s="274"/>
      <c r="I1234" s="29"/>
      <c r="J1234" s="29"/>
      <c r="K1234" s="29"/>
      <c r="L1234" s="29"/>
    </row>
    <row r="1235" spans="1:12" x14ac:dyDescent="0.2">
      <c r="A1235" s="271"/>
      <c r="B1235" s="29"/>
      <c r="C1235" s="273"/>
      <c r="D1235" s="29"/>
      <c r="E1235" s="29"/>
      <c r="F1235" s="29"/>
      <c r="G1235" s="274"/>
      <c r="H1235" s="274"/>
      <c r="I1235" s="29"/>
      <c r="J1235" s="29"/>
      <c r="K1235" s="29"/>
      <c r="L1235" s="29"/>
    </row>
    <row r="1236" spans="1:12" x14ac:dyDescent="0.2">
      <c r="A1236" s="271"/>
      <c r="B1236" s="29"/>
      <c r="C1236" s="273"/>
      <c r="D1236" s="29"/>
      <c r="E1236" s="29"/>
      <c r="F1236" s="29"/>
      <c r="G1236" s="274"/>
      <c r="H1236" s="274"/>
      <c r="I1236" s="29"/>
      <c r="J1236" s="29"/>
      <c r="K1236" s="29"/>
      <c r="L1236" s="29"/>
    </row>
    <row r="1237" spans="1:12" x14ac:dyDescent="0.2">
      <c r="A1237" s="271"/>
      <c r="B1237" s="29"/>
      <c r="C1237" s="273"/>
      <c r="D1237" s="29"/>
      <c r="E1237" s="29"/>
      <c r="F1237" s="29"/>
      <c r="G1237" s="274"/>
      <c r="H1237" s="274"/>
      <c r="I1237" s="29"/>
      <c r="J1237" s="29"/>
      <c r="K1237" s="29"/>
      <c r="L1237" s="29"/>
    </row>
    <row r="1238" spans="1:12" x14ac:dyDescent="0.2">
      <c r="A1238" s="271"/>
      <c r="B1238" s="29"/>
      <c r="C1238" s="273"/>
      <c r="D1238" s="29"/>
      <c r="E1238" s="29"/>
      <c r="F1238" s="29"/>
      <c r="G1238" s="274"/>
      <c r="H1238" s="274"/>
      <c r="I1238" s="29"/>
      <c r="J1238" s="29"/>
      <c r="K1238" s="29"/>
      <c r="L1238" s="29"/>
    </row>
    <row r="1239" spans="1:12" x14ac:dyDescent="0.2">
      <c r="A1239" s="271"/>
      <c r="B1239" s="29"/>
      <c r="C1239" s="273"/>
      <c r="D1239" s="29"/>
      <c r="E1239" s="29"/>
      <c r="F1239" s="29"/>
      <c r="G1239" s="274"/>
      <c r="H1239" s="274"/>
      <c r="I1239" s="29"/>
      <c r="J1239" s="29"/>
      <c r="K1239" s="29"/>
      <c r="L1239" s="29"/>
    </row>
    <row r="1240" spans="1:12" x14ac:dyDescent="0.2">
      <c r="A1240" s="271"/>
      <c r="B1240" s="29"/>
      <c r="C1240" s="273"/>
      <c r="D1240" s="29"/>
      <c r="E1240" s="29"/>
      <c r="F1240" s="29"/>
      <c r="G1240" s="274"/>
      <c r="H1240" s="274"/>
      <c r="I1240" s="29"/>
      <c r="J1240" s="29"/>
      <c r="K1240" s="29"/>
      <c r="L1240" s="29"/>
    </row>
    <row r="1241" spans="1:12" x14ac:dyDescent="0.2">
      <c r="A1241" s="271"/>
      <c r="B1241" s="29"/>
      <c r="C1241" s="273"/>
      <c r="D1241" s="29"/>
      <c r="E1241" s="29"/>
      <c r="F1241" s="29"/>
      <c r="G1241" s="274"/>
      <c r="H1241" s="274"/>
      <c r="I1241" s="29"/>
      <c r="J1241" s="29"/>
      <c r="K1241" s="29"/>
      <c r="L1241" s="29"/>
    </row>
    <row r="1242" spans="1:12" x14ac:dyDescent="0.2">
      <c r="A1242" s="271"/>
      <c r="B1242" s="29"/>
      <c r="C1242" s="273"/>
      <c r="D1242" s="29"/>
      <c r="E1242" s="29"/>
      <c r="F1242" s="29"/>
      <c r="G1242" s="274"/>
      <c r="H1242" s="274"/>
      <c r="I1242" s="29"/>
      <c r="J1242" s="29"/>
      <c r="K1242" s="29"/>
      <c r="L1242" s="29"/>
    </row>
    <row r="1243" spans="1:12" x14ac:dyDescent="0.2">
      <c r="A1243" s="271"/>
      <c r="B1243" s="29"/>
      <c r="C1243" s="273"/>
      <c r="D1243" s="29"/>
      <c r="E1243" s="29"/>
      <c r="F1243" s="29"/>
      <c r="G1243" s="274"/>
      <c r="H1243" s="274"/>
      <c r="I1243" s="29"/>
      <c r="J1243" s="29"/>
      <c r="K1243" s="29"/>
      <c r="L1243" s="29"/>
    </row>
    <row r="1244" spans="1:12" x14ac:dyDescent="0.2">
      <c r="A1244" s="271"/>
      <c r="B1244" s="29"/>
      <c r="C1244" s="273"/>
      <c r="D1244" s="29"/>
      <c r="E1244" s="29"/>
      <c r="F1244" s="29"/>
      <c r="G1244" s="274"/>
      <c r="H1244" s="274"/>
      <c r="I1244" s="29"/>
      <c r="J1244" s="29"/>
      <c r="K1244" s="29"/>
      <c r="L1244" s="29"/>
    </row>
    <row r="1245" spans="1:12" x14ac:dyDescent="0.2">
      <c r="A1245" s="271"/>
      <c r="B1245" s="29"/>
      <c r="C1245" s="273"/>
      <c r="D1245" s="29"/>
      <c r="E1245" s="29"/>
      <c r="F1245" s="29"/>
      <c r="G1245" s="274"/>
      <c r="H1245" s="274"/>
      <c r="I1245" s="29"/>
      <c r="J1245" s="29"/>
      <c r="K1245" s="29"/>
      <c r="L1245" s="29"/>
    </row>
    <row r="1246" spans="1:12" x14ac:dyDescent="0.2">
      <c r="A1246" s="271"/>
      <c r="B1246" s="29"/>
      <c r="C1246" s="273"/>
      <c r="D1246" s="29"/>
      <c r="E1246" s="29"/>
      <c r="F1246" s="29"/>
      <c r="G1246" s="274"/>
      <c r="H1246" s="274"/>
      <c r="I1246" s="29"/>
      <c r="J1246" s="29"/>
      <c r="K1246" s="29"/>
      <c r="L1246" s="29"/>
    </row>
    <row r="1247" spans="1:12" x14ac:dyDescent="0.2">
      <c r="A1247" s="271"/>
      <c r="B1247" s="29"/>
      <c r="C1247" s="273"/>
      <c r="D1247" s="29"/>
      <c r="E1247" s="29"/>
      <c r="F1247" s="29"/>
      <c r="G1247" s="274"/>
      <c r="H1247" s="274"/>
      <c r="I1247" s="29"/>
      <c r="J1247" s="29"/>
      <c r="K1247" s="29"/>
      <c r="L1247" s="29"/>
    </row>
    <row r="1248" spans="1:12" x14ac:dyDescent="0.2">
      <c r="A1248" s="271"/>
      <c r="B1248" s="29"/>
      <c r="C1248" s="273"/>
      <c r="D1248" s="29"/>
      <c r="E1248" s="29"/>
      <c r="F1248" s="29"/>
      <c r="G1248" s="274"/>
      <c r="H1248" s="274"/>
      <c r="I1248" s="29"/>
      <c r="J1248" s="29"/>
      <c r="K1248" s="29"/>
      <c r="L1248" s="29"/>
    </row>
    <row r="1249" spans="1:12" x14ac:dyDescent="0.2">
      <c r="A1249" s="271"/>
      <c r="B1249" s="29"/>
      <c r="C1249" s="273"/>
      <c r="D1249" s="29"/>
      <c r="E1249" s="29"/>
      <c r="F1249" s="29"/>
      <c r="G1249" s="274"/>
      <c r="H1249" s="274"/>
      <c r="I1249" s="29"/>
      <c r="J1249" s="29"/>
      <c r="K1249" s="29"/>
      <c r="L1249" s="29"/>
    </row>
    <row r="1250" spans="1:12" x14ac:dyDescent="0.2">
      <c r="A1250" s="271"/>
      <c r="B1250" s="29"/>
      <c r="C1250" s="273"/>
      <c r="D1250" s="29"/>
      <c r="E1250" s="29"/>
      <c r="F1250" s="29"/>
      <c r="G1250" s="274"/>
      <c r="H1250" s="274"/>
      <c r="I1250" s="29"/>
      <c r="J1250" s="29"/>
      <c r="K1250" s="29"/>
      <c r="L1250" s="29"/>
    </row>
    <row r="1251" spans="1:12" x14ac:dyDescent="0.2">
      <c r="A1251" s="271"/>
      <c r="B1251" s="29"/>
      <c r="C1251" s="273"/>
      <c r="D1251" s="29"/>
      <c r="E1251" s="29"/>
      <c r="F1251" s="29"/>
      <c r="G1251" s="274"/>
      <c r="H1251" s="274"/>
      <c r="I1251" s="29"/>
      <c r="J1251" s="29"/>
      <c r="K1251" s="29"/>
      <c r="L1251" s="29"/>
    </row>
    <row r="1252" spans="1:12" x14ac:dyDescent="0.2">
      <c r="A1252" s="271"/>
      <c r="B1252" s="29"/>
      <c r="C1252" s="273"/>
      <c r="D1252" s="29"/>
      <c r="E1252" s="29"/>
      <c r="F1252" s="29"/>
      <c r="G1252" s="274"/>
      <c r="H1252" s="274"/>
      <c r="I1252" s="29"/>
      <c r="J1252" s="29"/>
      <c r="K1252" s="29"/>
      <c r="L1252" s="29"/>
    </row>
    <row r="1253" spans="1:12" x14ac:dyDescent="0.2">
      <c r="A1253" s="271"/>
      <c r="B1253" s="29"/>
      <c r="C1253" s="273"/>
      <c r="D1253" s="29"/>
      <c r="E1253" s="29"/>
      <c r="F1253" s="29"/>
      <c r="G1253" s="274"/>
      <c r="H1253" s="274"/>
      <c r="I1253" s="29"/>
      <c r="J1253" s="29"/>
      <c r="K1253" s="29"/>
      <c r="L1253" s="29"/>
    </row>
    <row r="1254" spans="1:12" x14ac:dyDescent="0.2">
      <c r="A1254" s="271"/>
      <c r="B1254" s="29"/>
      <c r="C1254" s="273"/>
      <c r="D1254" s="29"/>
      <c r="E1254" s="29"/>
      <c r="F1254" s="29"/>
      <c r="G1254" s="274"/>
      <c r="H1254" s="274"/>
      <c r="I1254" s="29"/>
      <c r="J1254" s="29"/>
      <c r="K1254" s="29"/>
      <c r="L1254" s="29"/>
    </row>
    <row r="1255" spans="1:12" x14ac:dyDescent="0.2">
      <c r="A1255" s="271"/>
      <c r="B1255" s="29"/>
      <c r="C1255" s="273"/>
      <c r="D1255" s="29"/>
      <c r="E1255" s="29"/>
      <c r="F1255" s="29"/>
      <c r="G1255" s="274"/>
      <c r="H1255" s="274"/>
      <c r="I1255" s="29"/>
      <c r="J1255" s="29"/>
      <c r="K1255" s="29"/>
      <c r="L1255" s="29"/>
    </row>
    <row r="1256" spans="1:12" x14ac:dyDescent="0.2">
      <c r="A1256" s="271"/>
      <c r="B1256" s="29"/>
      <c r="C1256" s="273"/>
      <c r="D1256" s="29"/>
      <c r="E1256" s="29"/>
      <c r="F1256" s="29"/>
      <c r="G1256" s="274"/>
      <c r="H1256" s="274"/>
      <c r="I1256" s="29"/>
      <c r="J1256" s="29"/>
      <c r="K1256" s="29"/>
      <c r="L1256" s="29"/>
    </row>
    <row r="1257" spans="1:12" x14ac:dyDescent="0.2">
      <c r="A1257" s="271"/>
      <c r="B1257" s="29"/>
      <c r="C1257" s="273"/>
      <c r="D1257" s="29"/>
      <c r="E1257" s="29"/>
      <c r="F1257" s="29"/>
      <c r="G1257" s="274"/>
      <c r="H1257" s="274"/>
      <c r="I1257" s="29"/>
      <c r="J1257" s="29"/>
      <c r="K1257" s="29"/>
      <c r="L1257" s="29"/>
    </row>
    <row r="1258" spans="1:12" x14ac:dyDescent="0.2">
      <c r="A1258" s="271"/>
      <c r="B1258" s="29"/>
      <c r="C1258" s="273"/>
      <c r="D1258" s="29"/>
      <c r="E1258" s="29"/>
      <c r="F1258" s="29"/>
      <c r="G1258" s="274"/>
      <c r="H1258" s="274"/>
      <c r="I1258" s="29"/>
      <c r="J1258" s="29"/>
      <c r="K1258" s="29"/>
      <c r="L1258" s="29"/>
    </row>
    <row r="1259" spans="1:12" x14ac:dyDescent="0.2">
      <c r="A1259" s="271"/>
      <c r="B1259" s="29"/>
      <c r="C1259" s="273"/>
      <c r="D1259" s="29"/>
      <c r="E1259" s="29"/>
      <c r="F1259" s="29"/>
      <c r="G1259" s="274"/>
      <c r="H1259" s="274"/>
      <c r="I1259" s="29"/>
      <c r="J1259" s="29"/>
      <c r="K1259" s="29"/>
      <c r="L1259" s="29"/>
    </row>
    <row r="1260" spans="1:12" x14ac:dyDescent="0.2">
      <c r="A1260" s="271"/>
      <c r="B1260" s="29"/>
      <c r="C1260" s="273"/>
      <c r="D1260" s="29"/>
      <c r="E1260" s="29"/>
      <c r="F1260" s="29"/>
      <c r="G1260" s="274"/>
      <c r="H1260" s="274"/>
      <c r="I1260" s="29"/>
      <c r="J1260" s="29"/>
      <c r="K1260" s="29"/>
      <c r="L1260" s="29"/>
    </row>
    <row r="1261" spans="1:12" x14ac:dyDescent="0.2">
      <c r="A1261" s="271"/>
      <c r="B1261" s="29"/>
      <c r="C1261" s="273"/>
      <c r="D1261" s="29"/>
      <c r="E1261" s="29"/>
      <c r="F1261" s="29"/>
      <c r="G1261" s="274"/>
      <c r="H1261" s="274"/>
      <c r="I1261" s="29"/>
      <c r="J1261" s="29"/>
      <c r="K1261" s="29"/>
      <c r="L1261" s="29"/>
    </row>
    <row r="1262" spans="1:12" x14ac:dyDescent="0.2">
      <c r="A1262" s="271"/>
      <c r="B1262" s="29"/>
      <c r="C1262" s="273"/>
      <c r="D1262" s="29"/>
      <c r="E1262" s="29"/>
      <c r="F1262" s="29"/>
      <c r="G1262" s="274"/>
      <c r="H1262" s="274"/>
      <c r="I1262" s="29"/>
      <c r="J1262" s="29"/>
      <c r="K1262" s="29"/>
      <c r="L1262" s="29"/>
    </row>
    <row r="1263" spans="1:12" x14ac:dyDescent="0.2">
      <c r="A1263" s="271"/>
      <c r="B1263" s="29"/>
      <c r="C1263" s="273"/>
      <c r="D1263" s="29"/>
      <c r="E1263" s="29"/>
      <c r="F1263" s="29"/>
      <c r="G1263" s="274"/>
      <c r="H1263" s="274"/>
      <c r="I1263" s="29"/>
      <c r="J1263" s="29"/>
      <c r="K1263" s="29"/>
      <c r="L1263" s="29"/>
    </row>
    <row r="1264" spans="1:12" x14ac:dyDescent="0.2">
      <c r="A1264" s="271"/>
      <c r="B1264" s="29"/>
      <c r="C1264" s="273"/>
      <c r="D1264" s="29"/>
      <c r="E1264" s="29"/>
      <c r="F1264" s="29"/>
      <c r="G1264" s="274"/>
      <c r="H1264" s="274"/>
      <c r="I1264" s="29"/>
      <c r="J1264" s="29"/>
      <c r="K1264" s="29"/>
      <c r="L1264" s="29"/>
    </row>
    <row r="1265" spans="1:12" x14ac:dyDescent="0.2">
      <c r="A1265" s="271"/>
      <c r="B1265" s="29"/>
      <c r="C1265" s="273"/>
      <c r="D1265" s="29"/>
      <c r="E1265" s="29"/>
      <c r="F1265" s="29"/>
      <c r="G1265" s="274"/>
      <c r="H1265" s="274"/>
      <c r="I1265" s="29"/>
      <c r="J1265" s="29"/>
      <c r="K1265" s="29"/>
      <c r="L1265" s="29"/>
    </row>
    <row r="1266" spans="1:12" x14ac:dyDescent="0.2">
      <c r="A1266" s="271"/>
      <c r="B1266" s="29"/>
      <c r="C1266" s="273"/>
      <c r="D1266" s="29"/>
      <c r="E1266" s="29"/>
      <c r="F1266" s="29"/>
      <c r="G1266" s="274"/>
      <c r="H1266" s="274"/>
      <c r="I1266" s="29"/>
      <c r="J1266" s="29"/>
      <c r="K1266" s="29"/>
      <c r="L1266" s="29"/>
    </row>
    <row r="1267" spans="1:12" x14ac:dyDescent="0.2">
      <c r="A1267" s="271"/>
      <c r="B1267" s="29"/>
      <c r="C1267" s="273"/>
      <c r="D1267" s="29"/>
      <c r="E1267" s="29"/>
      <c r="F1267" s="29"/>
      <c r="G1267" s="274"/>
      <c r="H1267" s="274"/>
      <c r="I1267" s="29"/>
      <c r="J1267" s="29"/>
      <c r="K1267" s="29"/>
      <c r="L1267" s="29"/>
    </row>
    <row r="1268" spans="1:12" x14ac:dyDescent="0.2">
      <c r="A1268" s="271"/>
      <c r="B1268" s="29"/>
      <c r="C1268" s="273"/>
      <c r="D1268" s="29"/>
      <c r="E1268" s="29"/>
      <c r="F1268" s="29"/>
      <c r="G1268" s="274"/>
      <c r="H1268" s="274"/>
      <c r="I1268" s="29"/>
      <c r="J1268" s="29"/>
      <c r="K1268" s="29"/>
      <c r="L1268" s="29"/>
    </row>
    <row r="1269" spans="1:12" x14ac:dyDescent="0.2">
      <c r="A1269" s="271"/>
      <c r="B1269" s="29"/>
      <c r="C1269" s="273"/>
      <c r="D1269" s="29"/>
      <c r="E1269" s="29"/>
      <c r="F1269" s="29"/>
      <c r="G1269" s="274"/>
      <c r="H1269" s="274"/>
      <c r="I1269" s="29"/>
      <c r="J1269" s="29"/>
      <c r="K1269" s="29"/>
      <c r="L1269" s="29"/>
    </row>
    <row r="1270" spans="1:12" x14ac:dyDescent="0.2">
      <c r="A1270" s="271"/>
      <c r="B1270" s="29"/>
      <c r="C1270" s="273"/>
      <c r="D1270" s="29"/>
      <c r="E1270" s="29"/>
      <c r="F1270" s="29"/>
      <c r="G1270" s="274"/>
      <c r="H1270" s="274"/>
      <c r="I1270" s="29"/>
      <c r="J1270" s="29"/>
      <c r="K1270" s="29"/>
      <c r="L1270" s="29"/>
    </row>
    <row r="1271" spans="1:12" x14ac:dyDescent="0.2">
      <c r="A1271" s="271"/>
      <c r="B1271" s="29"/>
      <c r="C1271" s="273"/>
      <c r="D1271" s="29"/>
      <c r="E1271" s="29"/>
      <c r="F1271" s="29"/>
      <c r="G1271" s="274"/>
      <c r="H1271" s="274"/>
      <c r="I1271" s="29"/>
      <c r="J1271" s="29"/>
      <c r="K1271" s="29"/>
      <c r="L1271" s="29"/>
    </row>
    <row r="1272" spans="1:12" x14ac:dyDescent="0.2">
      <c r="A1272" s="271"/>
      <c r="B1272" s="29"/>
      <c r="C1272" s="273"/>
      <c r="D1272" s="29"/>
      <c r="E1272" s="29"/>
      <c r="F1272" s="29"/>
      <c r="G1272" s="274"/>
      <c r="H1272" s="274"/>
      <c r="I1272" s="29"/>
      <c r="J1272" s="29"/>
      <c r="K1272" s="29"/>
      <c r="L1272" s="29"/>
    </row>
    <row r="1273" spans="1:12" x14ac:dyDescent="0.2">
      <c r="A1273" s="271"/>
      <c r="B1273" s="29"/>
      <c r="C1273" s="273"/>
      <c r="D1273" s="29"/>
      <c r="E1273" s="29"/>
      <c r="F1273" s="29"/>
      <c r="G1273" s="274"/>
      <c r="H1273" s="274"/>
      <c r="I1273" s="29"/>
      <c r="J1273" s="29"/>
      <c r="K1273" s="29"/>
      <c r="L1273" s="29"/>
    </row>
    <row r="1274" spans="1:12" x14ac:dyDescent="0.2">
      <c r="A1274" s="271"/>
      <c r="B1274" s="29"/>
      <c r="C1274" s="273"/>
      <c r="D1274" s="29"/>
      <c r="E1274" s="29"/>
      <c r="F1274" s="29"/>
      <c r="G1274" s="274"/>
      <c r="H1274" s="274"/>
      <c r="I1274" s="29"/>
      <c r="J1274" s="29"/>
      <c r="K1274" s="29"/>
      <c r="L1274" s="29"/>
    </row>
    <row r="1275" spans="1:12" x14ac:dyDescent="0.2">
      <c r="A1275" s="271"/>
      <c r="B1275" s="29"/>
      <c r="C1275" s="273"/>
      <c r="D1275" s="29"/>
      <c r="E1275" s="29"/>
      <c r="F1275" s="29"/>
      <c r="G1275" s="274"/>
      <c r="H1275" s="274"/>
      <c r="I1275" s="29"/>
      <c r="J1275" s="29"/>
      <c r="K1275" s="29"/>
      <c r="L1275" s="29"/>
    </row>
    <row r="1276" spans="1:12" x14ac:dyDescent="0.2">
      <c r="A1276" s="271"/>
      <c r="B1276" s="29"/>
      <c r="C1276" s="273"/>
      <c r="D1276" s="29"/>
      <c r="E1276" s="29"/>
      <c r="F1276" s="29"/>
      <c r="G1276" s="274"/>
      <c r="H1276" s="274"/>
      <c r="I1276" s="29"/>
      <c r="J1276" s="29"/>
      <c r="K1276" s="29"/>
      <c r="L1276" s="29"/>
    </row>
    <row r="1277" spans="1:12" x14ac:dyDescent="0.2">
      <c r="A1277" s="271"/>
      <c r="B1277" s="29"/>
      <c r="C1277" s="273"/>
      <c r="D1277" s="29"/>
      <c r="E1277" s="29"/>
      <c r="F1277" s="29"/>
      <c r="G1277" s="274"/>
      <c r="H1277" s="274"/>
      <c r="I1277" s="29"/>
      <c r="J1277" s="29"/>
      <c r="K1277" s="29"/>
      <c r="L1277" s="29"/>
    </row>
    <row r="1278" spans="1:12" x14ac:dyDescent="0.2">
      <c r="A1278" s="271"/>
      <c r="B1278" s="29"/>
      <c r="C1278" s="273"/>
      <c r="D1278" s="29"/>
      <c r="E1278" s="29"/>
      <c r="F1278" s="29"/>
      <c r="G1278" s="274"/>
      <c r="H1278" s="274"/>
      <c r="I1278" s="29"/>
      <c r="J1278" s="29"/>
      <c r="K1278" s="29"/>
      <c r="L1278" s="29"/>
    </row>
    <row r="1279" spans="1:12" x14ac:dyDescent="0.2">
      <c r="A1279" s="271"/>
      <c r="B1279" s="29"/>
      <c r="C1279" s="273"/>
      <c r="D1279" s="29"/>
      <c r="E1279" s="29"/>
      <c r="F1279" s="29"/>
      <c r="G1279" s="274"/>
      <c r="H1279" s="274"/>
      <c r="I1279" s="29"/>
      <c r="J1279" s="29"/>
      <c r="K1279" s="29"/>
      <c r="L1279" s="29"/>
    </row>
    <row r="1280" spans="1:12" x14ac:dyDescent="0.2">
      <c r="A1280" s="271"/>
      <c r="B1280" s="29"/>
      <c r="C1280" s="273"/>
      <c r="D1280" s="29"/>
      <c r="E1280" s="29"/>
      <c r="F1280" s="29"/>
      <c r="G1280" s="274"/>
      <c r="H1280" s="274"/>
      <c r="I1280" s="29"/>
      <c r="J1280" s="29"/>
      <c r="K1280" s="29"/>
      <c r="L1280" s="29"/>
    </row>
    <row r="1281" spans="1:12" x14ac:dyDescent="0.2">
      <c r="A1281" s="271"/>
      <c r="B1281" s="29"/>
      <c r="C1281" s="273"/>
      <c r="D1281" s="29"/>
      <c r="E1281" s="29"/>
      <c r="F1281" s="29"/>
      <c r="G1281" s="274"/>
      <c r="H1281" s="274"/>
      <c r="I1281" s="29"/>
      <c r="J1281" s="29"/>
      <c r="K1281" s="29"/>
      <c r="L1281" s="29"/>
    </row>
    <row r="1282" spans="1:12" x14ac:dyDescent="0.2">
      <c r="A1282" s="271"/>
      <c r="B1282" s="29"/>
      <c r="C1282" s="273"/>
      <c r="D1282" s="29"/>
      <c r="E1282" s="29"/>
      <c r="F1282" s="29"/>
      <c r="G1282" s="274"/>
      <c r="H1282" s="274"/>
      <c r="I1282" s="29"/>
      <c r="J1282" s="29"/>
      <c r="K1282" s="29"/>
      <c r="L1282" s="29"/>
    </row>
    <row r="1283" spans="1:12" x14ac:dyDescent="0.2">
      <c r="A1283" s="271"/>
      <c r="B1283" s="29"/>
      <c r="C1283" s="273"/>
      <c r="D1283" s="29"/>
      <c r="E1283" s="29"/>
      <c r="F1283" s="29"/>
      <c r="G1283" s="274"/>
      <c r="H1283" s="274"/>
      <c r="I1283" s="29"/>
      <c r="J1283" s="29"/>
      <c r="K1283" s="29"/>
      <c r="L1283" s="29"/>
    </row>
    <row r="1284" spans="1:12" x14ac:dyDescent="0.2">
      <c r="A1284" s="271"/>
      <c r="B1284" s="29"/>
      <c r="C1284" s="273"/>
      <c r="D1284" s="29"/>
      <c r="E1284" s="29"/>
      <c r="F1284" s="29"/>
      <c r="G1284" s="274"/>
      <c r="H1284" s="274"/>
      <c r="I1284" s="29"/>
      <c r="J1284" s="29"/>
      <c r="K1284" s="29"/>
      <c r="L1284" s="29"/>
    </row>
    <row r="1285" spans="1:12" x14ac:dyDescent="0.2">
      <c r="A1285" s="271"/>
      <c r="B1285" s="29"/>
      <c r="C1285" s="273"/>
      <c r="D1285" s="29"/>
      <c r="E1285" s="29"/>
      <c r="F1285" s="29"/>
      <c r="G1285" s="274"/>
      <c r="H1285" s="274"/>
      <c r="I1285" s="29"/>
      <c r="J1285" s="29"/>
      <c r="K1285" s="29"/>
      <c r="L1285" s="29"/>
    </row>
    <row r="1286" spans="1:12" x14ac:dyDescent="0.2">
      <c r="A1286" s="271"/>
      <c r="B1286" s="29"/>
      <c r="C1286" s="273"/>
      <c r="D1286" s="29"/>
      <c r="E1286" s="29"/>
      <c r="F1286" s="29"/>
      <c r="G1286" s="274"/>
      <c r="H1286" s="274"/>
      <c r="I1286" s="29"/>
      <c r="J1286" s="29"/>
      <c r="K1286" s="29"/>
      <c r="L1286" s="29"/>
    </row>
    <row r="1287" spans="1:12" x14ac:dyDescent="0.2">
      <c r="A1287" s="271"/>
      <c r="B1287" s="29"/>
      <c r="C1287" s="273"/>
      <c r="D1287" s="29"/>
      <c r="E1287" s="29"/>
      <c r="F1287" s="29"/>
      <c r="G1287" s="274"/>
      <c r="H1287" s="274"/>
      <c r="I1287" s="29"/>
      <c r="J1287" s="29"/>
      <c r="K1287" s="29"/>
      <c r="L1287" s="29"/>
    </row>
    <row r="1288" spans="1:12" x14ac:dyDescent="0.2">
      <c r="A1288" s="271"/>
      <c r="B1288" s="29"/>
      <c r="C1288" s="273"/>
      <c r="D1288" s="29"/>
      <c r="E1288" s="29"/>
      <c r="F1288" s="29"/>
      <c r="G1288" s="274"/>
      <c r="H1288" s="274"/>
      <c r="I1288" s="29"/>
      <c r="J1288" s="29"/>
      <c r="K1288" s="29"/>
      <c r="L1288" s="29"/>
    </row>
    <row r="1289" spans="1:12" x14ac:dyDescent="0.2">
      <c r="A1289" s="271"/>
      <c r="B1289" s="29"/>
      <c r="C1289" s="273"/>
      <c r="D1289" s="29"/>
      <c r="E1289" s="29"/>
      <c r="F1289" s="29"/>
      <c r="G1289" s="274"/>
      <c r="H1289" s="274"/>
      <c r="I1289" s="29"/>
      <c r="J1289" s="29"/>
      <c r="K1289" s="29"/>
      <c r="L1289" s="29"/>
    </row>
    <row r="1290" spans="1:12" x14ac:dyDescent="0.2">
      <c r="A1290" s="271"/>
      <c r="B1290" s="29"/>
      <c r="C1290" s="273"/>
      <c r="D1290" s="29"/>
      <c r="E1290" s="29"/>
      <c r="F1290" s="29"/>
      <c r="G1290" s="274"/>
      <c r="H1290" s="274"/>
      <c r="I1290" s="29"/>
      <c r="J1290" s="29"/>
      <c r="K1290" s="29"/>
      <c r="L1290" s="29"/>
    </row>
    <row r="1291" spans="1:12" x14ac:dyDescent="0.2">
      <c r="A1291" s="271"/>
      <c r="B1291" s="29"/>
      <c r="C1291" s="273"/>
      <c r="D1291" s="29"/>
      <c r="E1291" s="29"/>
      <c r="F1291" s="29"/>
      <c r="G1291" s="274"/>
      <c r="H1291" s="274"/>
      <c r="I1291" s="29"/>
      <c r="J1291" s="29"/>
      <c r="K1291" s="29"/>
      <c r="L1291" s="29"/>
    </row>
    <row r="1292" spans="1:12" x14ac:dyDescent="0.2">
      <c r="A1292" s="271"/>
      <c r="B1292" s="29"/>
      <c r="C1292" s="273"/>
      <c r="D1292" s="29"/>
      <c r="E1292" s="29"/>
      <c r="F1292" s="29"/>
      <c r="G1292" s="274"/>
      <c r="H1292" s="274"/>
      <c r="I1292" s="29"/>
      <c r="J1292" s="29"/>
      <c r="K1292" s="29"/>
      <c r="L1292" s="29"/>
    </row>
    <row r="1293" spans="1:12" x14ac:dyDescent="0.2">
      <c r="A1293" s="271"/>
      <c r="B1293" s="29"/>
      <c r="C1293" s="273"/>
      <c r="D1293" s="29"/>
      <c r="E1293" s="29"/>
      <c r="F1293" s="29"/>
      <c r="G1293" s="274"/>
      <c r="H1293" s="274"/>
      <c r="I1293" s="29"/>
      <c r="J1293" s="29"/>
      <c r="K1293" s="29"/>
      <c r="L1293" s="29"/>
    </row>
    <row r="1294" spans="1:12" x14ac:dyDescent="0.2">
      <c r="A1294" s="271"/>
      <c r="B1294" s="29"/>
      <c r="C1294" s="273"/>
      <c r="D1294" s="29"/>
      <c r="E1294" s="29"/>
      <c r="F1294" s="29"/>
      <c r="G1294" s="274"/>
      <c r="H1294" s="274"/>
      <c r="I1294" s="29"/>
      <c r="J1294" s="29"/>
      <c r="K1294" s="29"/>
      <c r="L1294" s="29"/>
    </row>
    <row r="1295" spans="1:12" x14ac:dyDescent="0.2">
      <c r="A1295" s="271"/>
      <c r="B1295" s="29"/>
      <c r="C1295" s="273"/>
      <c r="D1295" s="29"/>
      <c r="E1295" s="29"/>
      <c r="F1295" s="29"/>
      <c r="G1295" s="274"/>
      <c r="H1295" s="274"/>
      <c r="I1295" s="29"/>
      <c r="J1295" s="29"/>
      <c r="K1295" s="29"/>
      <c r="L1295" s="29"/>
    </row>
    <row r="1296" spans="1:12" x14ac:dyDescent="0.2">
      <c r="A1296" s="271"/>
      <c r="B1296" s="29"/>
      <c r="C1296" s="273"/>
      <c r="D1296" s="29"/>
      <c r="E1296" s="29"/>
      <c r="F1296" s="29"/>
      <c r="G1296" s="274"/>
      <c r="H1296" s="274"/>
      <c r="I1296" s="29"/>
      <c r="J1296" s="29"/>
      <c r="K1296" s="29"/>
      <c r="L1296" s="29"/>
    </row>
    <row r="1297" spans="1:12" x14ac:dyDescent="0.2">
      <c r="A1297" s="271"/>
      <c r="B1297" s="29"/>
      <c r="C1297" s="273"/>
      <c r="D1297" s="29"/>
      <c r="E1297" s="29"/>
      <c r="F1297" s="29"/>
      <c r="G1297" s="274"/>
      <c r="H1297" s="274"/>
      <c r="I1297" s="29"/>
      <c r="J1297" s="29"/>
      <c r="K1297" s="29"/>
      <c r="L1297" s="29"/>
    </row>
    <row r="1298" spans="1:12" x14ac:dyDescent="0.2">
      <c r="A1298" s="271"/>
      <c r="B1298" s="29"/>
      <c r="C1298" s="273"/>
      <c r="D1298" s="29"/>
      <c r="E1298" s="29"/>
      <c r="F1298" s="29"/>
      <c r="G1298" s="274"/>
      <c r="H1298" s="274"/>
      <c r="I1298" s="29"/>
      <c r="J1298" s="29"/>
      <c r="K1298" s="29"/>
      <c r="L1298" s="29"/>
    </row>
    <row r="1299" spans="1:12" x14ac:dyDescent="0.2">
      <c r="A1299" s="271"/>
      <c r="B1299" s="29"/>
      <c r="C1299" s="273"/>
      <c r="D1299" s="29"/>
      <c r="E1299" s="29"/>
      <c r="F1299" s="29"/>
      <c r="G1299" s="274"/>
      <c r="H1299" s="274"/>
      <c r="I1299" s="29"/>
      <c r="J1299" s="29"/>
      <c r="K1299" s="29"/>
      <c r="L1299" s="29"/>
    </row>
    <row r="1300" spans="1:12" x14ac:dyDescent="0.2">
      <c r="A1300" s="271"/>
      <c r="B1300" s="29"/>
      <c r="C1300" s="273"/>
      <c r="D1300" s="29"/>
      <c r="E1300" s="29"/>
      <c r="F1300" s="29"/>
      <c r="G1300" s="274"/>
      <c r="H1300" s="274"/>
      <c r="I1300" s="29"/>
      <c r="J1300" s="29"/>
      <c r="K1300" s="29"/>
      <c r="L1300" s="29"/>
    </row>
    <row r="1301" spans="1:12" x14ac:dyDescent="0.2">
      <c r="A1301" s="271"/>
      <c r="B1301" s="29"/>
      <c r="C1301" s="273"/>
      <c r="D1301" s="29"/>
      <c r="E1301" s="29"/>
      <c r="F1301" s="29"/>
      <c r="G1301" s="274"/>
      <c r="H1301" s="274"/>
      <c r="I1301" s="29"/>
      <c r="J1301" s="29"/>
      <c r="K1301" s="29"/>
      <c r="L1301" s="29"/>
    </row>
    <row r="1302" spans="1:12" x14ac:dyDescent="0.2">
      <c r="A1302" s="271"/>
      <c r="B1302" s="29"/>
      <c r="C1302" s="273"/>
      <c r="D1302" s="29"/>
      <c r="E1302" s="29"/>
      <c r="F1302" s="29"/>
      <c r="G1302" s="274"/>
      <c r="H1302" s="274"/>
      <c r="I1302" s="29"/>
      <c r="J1302" s="29"/>
      <c r="K1302" s="29"/>
      <c r="L1302" s="29"/>
    </row>
    <row r="1303" spans="1:12" x14ac:dyDescent="0.2">
      <c r="A1303" s="271"/>
      <c r="B1303" s="29"/>
      <c r="C1303" s="273"/>
      <c r="D1303" s="29"/>
      <c r="E1303" s="29"/>
      <c r="F1303" s="29"/>
      <c r="G1303" s="274"/>
      <c r="H1303" s="274"/>
      <c r="I1303" s="29"/>
      <c r="J1303" s="29"/>
      <c r="K1303" s="29"/>
      <c r="L1303" s="29"/>
    </row>
    <row r="1304" spans="1:12" x14ac:dyDescent="0.2">
      <c r="A1304" s="271"/>
      <c r="B1304" s="29"/>
      <c r="C1304" s="273"/>
      <c r="D1304" s="29"/>
      <c r="E1304" s="29"/>
      <c r="F1304" s="29"/>
      <c r="G1304" s="274"/>
      <c r="H1304" s="274"/>
      <c r="I1304" s="29"/>
      <c r="J1304" s="29"/>
      <c r="K1304" s="29"/>
      <c r="L1304" s="29"/>
    </row>
    <row r="1305" spans="1:12" x14ac:dyDescent="0.2">
      <c r="A1305" s="271"/>
      <c r="B1305" s="29"/>
      <c r="C1305" s="273"/>
      <c r="D1305" s="29"/>
      <c r="E1305" s="29"/>
      <c r="F1305" s="29"/>
      <c r="G1305" s="274"/>
      <c r="H1305" s="274"/>
      <c r="I1305" s="29"/>
      <c r="J1305" s="29"/>
      <c r="K1305" s="29"/>
      <c r="L1305" s="29"/>
    </row>
    <row r="1306" spans="1:12" x14ac:dyDescent="0.2">
      <c r="A1306" s="271"/>
      <c r="B1306" s="29"/>
      <c r="C1306" s="273"/>
      <c r="D1306" s="29"/>
      <c r="E1306" s="29"/>
      <c r="F1306" s="29"/>
      <c r="G1306" s="274"/>
      <c r="H1306" s="274"/>
      <c r="I1306" s="29"/>
      <c r="J1306" s="29"/>
      <c r="K1306" s="29"/>
      <c r="L1306" s="29"/>
    </row>
    <row r="1307" spans="1:12" x14ac:dyDescent="0.2">
      <c r="A1307" s="271"/>
      <c r="B1307" s="29"/>
      <c r="C1307" s="273"/>
      <c r="D1307" s="29"/>
      <c r="E1307" s="29"/>
      <c r="F1307" s="29"/>
      <c r="G1307" s="274"/>
      <c r="H1307" s="274"/>
      <c r="I1307" s="29"/>
      <c r="J1307" s="29"/>
      <c r="K1307" s="29"/>
      <c r="L1307" s="29"/>
    </row>
    <row r="1308" spans="1:12" x14ac:dyDescent="0.2">
      <c r="A1308" s="271"/>
      <c r="B1308" s="29"/>
      <c r="C1308" s="273"/>
      <c r="D1308" s="29"/>
      <c r="E1308" s="29"/>
      <c r="F1308" s="29"/>
      <c r="G1308" s="274"/>
      <c r="H1308" s="274"/>
      <c r="I1308" s="29"/>
      <c r="J1308" s="29"/>
      <c r="K1308" s="29"/>
      <c r="L1308" s="29"/>
    </row>
    <row r="1309" spans="1:12" x14ac:dyDescent="0.2">
      <c r="A1309" s="271"/>
      <c r="B1309" s="29"/>
      <c r="C1309" s="273"/>
      <c r="D1309" s="29"/>
      <c r="E1309" s="29"/>
      <c r="F1309" s="29"/>
      <c r="G1309" s="274"/>
      <c r="H1309" s="274"/>
      <c r="I1309" s="29"/>
      <c r="J1309" s="29"/>
      <c r="K1309" s="29"/>
      <c r="L1309" s="29"/>
    </row>
    <row r="1310" spans="1:12" x14ac:dyDescent="0.2">
      <c r="A1310" s="271"/>
      <c r="B1310" s="29"/>
      <c r="C1310" s="273"/>
      <c r="D1310" s="29"/>
      <c r="E1310" s="29"/>
      <c r="F1310" s="29"/>
      <c r="G1310" s="274"/>
      <c r="H1310" s="274"/>
      <c r="I1310" s="29"/>
      <c r="J1310" s="29"/>
      <c r="K1310" s="29"/>
      <c r="L1310" s="29"/>
    </row>
    <row r="1311" spans="1:12" x14ac:dyDescent="0.2">
      <c r="A1311" s="271"/>
      <c r="B1311" s="29"/>
      <c r="C1311" s="273"/>
      <c r="D1311" s="29"/>
      <c r="E1311" s="29"/>
      <c r="F1311" s="29"/>
      <c r="G1311" s="274"/>
      <c r="H1311" s="274"/>
      <c r="I1311" s="29"/>
      <c r="J1311" s="29"/>
      <c r="K1311" s="29"/>
      <c r="L1311" s="29"/>
    </row>
    <row r="1312" spans="1:12" x14ac:dyDescent="0.2">
      <c r="A1312" s="271"/>
      <c r="B1312" s="29"/>
      <c r="C1312" s="273"/>
      <c r="D1312" s="29"/>
      <c r="E1312" s="29"/>
      <c r="F1312" s="29"/>
      <c r="G1312" s="274"/>
      <c r="H1312" s="274"/>
      <c r="I1312" s="29"/>
      <c r="J1312" s="29"/>
      <c r="K1312" s="29"/>
      <c r="L1312" s="29"/>
    </row>
    <row r="1313" spans="1:12" x14ac:dyDescent="0.2">
      <c r="A1313" s="271"/>
      <c r="B1313" s="29"/>
      <c r="C1313" s="273"/>
      <c r="D1313" s="29"/>
      <c r="E1313" s="29"/>
      <c r="F1313" s="29"/>
      <c r="G1313" s="274"/>
      <c r="H1313" s="274"/>
      <c r="I1313" s="29"/>
      <c r="J1313" s="29"/>
      <c r="K1313" s="29"/>
      <c r="L1313" s="29"/>
    </row>
    <row r="1314" spans="1:12" x14ac:dyDescent="0.2">
      <c r="A1314" s="271"/>
      <c r="B1314" s="29"/>
      <c r="C1314" s="273"/>
      <c r="D1314" s="29"/>
      <c r="E1314" s="29"/>
      <c r="F1314" s="29"/>
      <c r="G1314" s="274"/>
      <c r="H1314" s="274"/>
      <c r="I1314" s="29"/>
      <c r="J1314" s="29"/>
      <c r="K1314" s="29"/>
      <c r="L1314" s="29"/>
    </row>
    <row r="1315" spans="1:12" x14ac:dyDescent="0.2">
      <c r="A1315" s="271"/>
      <c r="B1315" s="29"/>
      <c r="C1315" s="273"/>
      <c r="D1315" s="29"/>
      <c r="E1315" s="29"/>
      <c r="F1315" s="29"/>
      <c r="G1315" s="274"/>
      <c r="H1315" s="274"/>
      <c r="I1315" s="29"/>
      <c r="J1315" s="29"/>
      <c r="K1315" s="29"/>
      <c r="L1315" s="29"/>
    </row>
    <row r="1316" spans="1:12" x14ac:dyDescent="0.2">
      <c r="A1316" s="271"/>
      <c r="B1316" s="29"/>
      <c r="C1316" s="273"/>
      <c r="D1316" s="29"/>
      <c r="E1316" s="29"/>
      <c r="F1316" s="29"/>
      <c r="G1316" s="274"/>
      <c r="H1316" s="274"/>
      <c r="I1316" s="29"/>
      <c r="J1316" s="29"/>
      <c r="K1316" s="29"/>
      <c r="L1316" s="29"/>
    </row>
    <row r="1317" spans="1:12" x14ac:dyDescent="0.2">
      <c r="A1317" s="271"/>
      <c r="B1317" s="29"/>
      <c r="C1317" s="273"/>
      <c r="D1317" s="29"/>
      <c r="E1317" s="29"/>
      <c r="F1317" s="29"/>
      <c r="G1317" s="274"/>
      <c r="H1317" s="274"/>
      <c r="I1317" s="29"/>
      <c r="J1317" s="29"/>
      <c r="K1317" s="29"/>
      <c r="L1317" s="29"/>
    </row>
    <row r="1318" spans="1:12" x14ac:dyDescent="0.2">
      <c r="A1318" s="271"/>
      <c r="B1318" s="29"/>
      <c r="C1318" s="273"/>
      <c r="D1318" s="29"/>
      <c r="E1318" s="29"/>
      <c r="F1318" s="29"/>
      <c r="G1318" s="274"/>
      <c r="H1318" s="274"/>
      <c r="I1318" s="29"/>
      <c r="J1318" s="29"/>
      <c r="K1318" s="29"/>
      <c r="L1318" s="29"/>
    </row>
    <row r="1319" spans="1:12" x14ac:dyDescent="0.2">
      <c r="A1319" s="271"/>
      <c r="B1319" s="29"/>
      <c r="C1319" s="273"/>
      <c r="D1319" s="29"/>
      <c r="E1319" s="29"/>
      <c r="F1319" s="29"/>
      <c r="G1319" s="274"/>
      <c r="H1319" s="274"/>
      <c r="I1319" s="29"/>
      <c r="J1319" s="29"/>
      <c r="K1319" s="29"/>
      <c r="L1319" s="29"/>
    </row>
    <row r="1320" spans="1:12" x14ac:dyDescent="0.2">
      <c r="A1320" s="271"/>
      <c r="B1320" s="29"/>
      <c r="C1320" s="273"/>
      <c r="D1320" s="29"/>
      <c r="E1320" s="29"/>
      <c r="F1320" s="29"/>
      <c r="G1320" s="274"/>
      <c r="H1320" s="274"/>
      <c r="I1320" s="29"/>
      <c r="J1320" s="29"/>
      <c r="K1320" s="29"/>
      <c r="L1320" s="29"/>
    </row>
    <row r="1321" spans="1:12" x14ac:dyDescent="0.2">
      <c r="A1321" s="271"/>
      <c r="B1321" s="29"/>
      <c r="C1321" s="273"/>
      <c r="D1321" s="29"/>
      <c r="E1321" s="29"/>
      <c r="F1321" s="29"/>
      <c r="G1321" s="274"/>
      <c r="H1321" s="274"/>
      <c r="I1321" s="29"/>
      <c r="J1321" s="29"/>
      <c r="K1321" s="29"/>
      <c r="L1321" s="29"/>
    </row>
    <row r="1322" spans="1:12" x14ac:dyDescent="0.2">
      <c r="A1322" s="271"/>
      <c r="B1322" s="29"/>
      <c r="C1322" s="273"/>
      <c r="D1322" s="29"/>
      <c r="E1322" s="29"/>
      <c r="F1322" s="29"/>
      <c r="G1322" s="274"/>
      <c r="H1322" s="274"/>
      <c r="I1322" s="29"/>
      <c r="J1322" s="29"/>
      <c r="K1322" s="29"/>
      <c r="L1322" s="29"/>
    </row>
    <row r="1323" spans="1:12" x14ac:dyDescent="0.2">
      <c r="A1323" s="271"/>
      <c r="B1323" s="29"/>
      <c r="C1323" s="273"/>
      <c r="D1323" s="29"/>
      <c r="E1323" s="29"/>
      <c r="F1323" s="29"/>
      <c r="G1323" s="274"/>
      <c r="H1323" s="274"/>
      <c r="I1323" s="29"/>
      <c r="J1323" s="29"/>
      <c r="K1323" s="29"/>
      <c r="L1323" s="29"/>
    </row>
    <row r="1324" spans="1:12" x14ac:dyDescent="0.2">
      <c r="A1324" s="271"/>
      <c r="B1324" s="29"/>
      <c r="C1324" s="273"/>
      <c r="D1324" s="29"/>
      <c r="E1324" s="29"/>
      <c r="F1324" s="29"/>
      <c r="G1324" s="274"/>
      <c r="H1324" s="274"/>
      <c r="I1324" s="29"/>
      <c r="J1324" s="29"/>
      <c r="K1324" s="29"/>
      <c r="L1324" s="29"/>
    </row>
    <row r="1325" spans="1:12" x14ac:dyDescent="0.2">
      <c r="A1325" s="271"/>
      <c r="B1325" s="29"/>
      <c r="C1325" s="273"/>
      <c r="D1325" s="29"/>
      <c r="E1325" s="29"/>
      <c r="F1325" s="29"/>
      <c r="G1325" s="274"/>
      <c r="H1325" s="274"/>
      <c r="I1325" s="29"/>
      <c r="J1325" s="29"/>
      <c r="K1325" s="29"/>
      <c r="L1325" s="29"/>
    </row>
    <row r="1326" spans="1:12" x14ac:dyDescent="0.2">
      <c r="A1326" s="271"/>
      <c r="B1326" s="29"/>
      <c r="C1326" s="273"/>
      <c r="D1326" s="29"/>
      <c r="E1326" s="29"/>
      <c r="F1326" s="29"/>
      <c r="G1326" s="274"/>
      <c r="H1326" s="274"/>
      <c r="I1326" s="29"/>
      <c r="J1326" s="29"/>
      <c r="K1326" s="29"/>
      <c r="L1326" s="29"/>
    </row>
    <row r="1327" spans="1:12" x14ac:dyDescent="0.2">
      <c r="A1327" s="271"/>
      <c r="B1327" s="29"/>
      <c r="C1327" s="273"/>
      <c r="D1327" s="29"/>
      <c r="E1327" s="29"/>
      <c r="F1327" s="29"/>
      <c r="G1327" s="274"/>
      <c r="H1327" s="274"/>
      <c r="I1327" s="29"/>
      <c r="J1327" s="29"/>
      <c r="K1327" s="29"/>
      <c r="L1327" s="29"/>
    </row>
    <row r="1328" spans="1:12" x14ac:dyDescent="0.2">
      <c r="A1328" s="271"/>
      <c r="B1328" s="29"/>
      <c r="C1328" s="273"/>
      <c r="D1328" s="29"/>
      <c r="E1328" s="29"/>
      <c r="F1328" s="29"/>
      <c r="G1328" s="274"/>
      <c r="H1328" s="274"/>
      <c r="I1328" s="29"/>
      <c r="J1328" s="29"/>
      <c r="K1328" s="29"/>
      <c r="L1328" s="29"/>
    </row>
    <row r="1329" spans="1:12" x14ac:dyDescent="0.2">
      <c r="A1329" s="271"/>
      <c r="B1329" s="29"/>
      <c r="C1329" s="273"/>
      <c r="D1329" s="29"/>
      <c r="E1329" s="29"/>
      <c r="F1329" s="29"/>
      <c r="G1329" s="274"/>
      <c r="H1329" s="274"/>
      <c r="I1329" s="29"/>
      <c r="J1329" s="29"/>
      <c r="K1329" s="29"/>
      <c r="L1329" s="29"/>
    </row>
    <row r="1330" spans="1:12" x14ac:dyDescent="0.2">
      <c r="A1330" s="271"/>
      <c r="B1330" s="29"/>
      <c r="C1330" s="273"/>
      <c r="D1330" s="29"/>
      <c r="E1330" s="29"/>
      <c r="F1330" s="29"/>
      <c r="G1330" s="274"/>
      <c r="H1330" s="274"/>
      <c r="I1330" s="29"/>
      <c r="J1330" s="29"/>
      <c r="K1330" s="29"/>
      <c r="L1330" s="29"/>
    </row>
    <row r="1331" spans="1:12" x14ac:dyDescent="0.2">
      <c r="A1331" s="271"/>
      <c r="B1331" s="29"/>
      <c r="C1331" s="273"/>
      <c r="D1331" s="29"/>
      <c r="E1331" s="29"/>
      <c r="F1331" s="29"/>
      <c r="G1331" s="274"/>
      <c r="H1331" s="274"/>
      <c r="I1331" s="29"/>
      <c r="J1331" s="29"/>
      <c r="K1331" s="29"/>
      <c r="L1331" s="29"/>
    </row>
    <row r="1332" spans="1:12" x14ac:dyDescent="0.2">
      <c r="A1332" s="271"/>
      <c r="B1332" s="29"/>
      <c r="C1332" s="273"/>
      <c r="D1332" s="29"/>
      <c r="E1332" s="29"/>
      <c r="F1332" s="29"/>
      <c r="G1332" s="274"/>
      <c r="H1332" s="274"/>
      <c r="I1332" s="29"/>
      <c r="J1332" s="29"/>
      <c r="K1332" s="29"/>
      <c r="L1332" s="29"/>
    </row>
    <row r="1333" spans="1:12" x14ac:dyDescent="0.2">
      <c r="A1333" s="271"/>
      <c r="B1333" s="29"/>
      <c r="C1333" s="273"/>
      <c r="D1333" s="29"/>
      <c r="E1333" s="29"/>
      <c r="F1333" s="29"/>
      <c r="G1333" s="274"/>
      <c r="H1333" s="274"/>
      <c r="I1333" s="29"/>
      <c r="J1333" s="29"/>
      <c r="K1333" s="29"/>
      <c r="L1333" s="29"/>
    </row>
    <row r="1334" spans="1:12" x14ac:dyDescent="0.2">
      <c r="A1334" s="271"/>
      <c r="B1334" s="29"/>
      <c r="C1334" s="273"/>
      <c r="D1334" s="29"/>
      <c r="E1334" s="29"/>
      <c r="F1334" s="29"/>
      <c r="G1334" s="274"/>
      <c r="H1334" s="274"/>
      <c r="I1334" s="29"/>
      <c r="J1334" s="29"/>
      <c r="K1334" s="29"/>
      <c r="L1334" s="29"/>
    </row>
    <row r="1335" spans="1:12" x14ac:dyDescent="0.2">
      <c r="A1335" s="271"/>
      <c r="B1335" s="29"/>
      <c r="C1335" s="273"/>
      <c r="D1335" s="29"/>
      <c r="E1335" s="29"/>
      <c r="F1335" s="29"/>
      <c r="G1335" s="274"/>
      <c r="H1335" s="274"/>
      <c r="I1335" s="29"/>
      <c r="J1335" s="29"/>
      <c r="K1335" s="29"/>
      <c r="L1335" s="29"/>
    </row>
    <row r="1336" spans="1:12" x14ac:dyDescent="0.2">
      <c r="A1336" s="271"/>
      <c r="B1336" s="29"/>
      <c r="C1336" s="273"/>
      <c r="D1336" s="29"/>
      <c r="E1336" s="29"/>
      <c r="F1336" s="29"/>
      <c r="G1336" s="274"/>
      <c r="H1336" s="274"/>
      <c r="I1336" s="29"/>
      <c r="J1336" s="29"/>
      <c r="K1336" s="29"/>
      <c r="L1336" s="29"/>
    </row>
    <row r="1337" spans="1:12" x14ac:dyDescent="0.2">
      <c r="A1337" s="271"/>
      <c r="B1337" s="29"/>
      <c r="C1337" s="273"/>
      <c r="D1337" s="29"/>
      <c r="E1337" s="29"/>
      <c r="F1337" s="29"/>
      <c r="G1337" s="274"/>
      <c r="H1337" s="274"/>
      <c r="I1337" s="29"/>
      <c r="J1337" s="29"/>
      <c r="K1337" s="29"/>
      <c r="L1337" s="29"/>
    </row>
    <row r="1338" spans="1:12" x14ac:dyDescent="0.2">
      <c r="A1338" s="271"/>
      <c r="B1338" s="29"/>
      <c r="C1338" s="273"/>
      <c r="D1338" s="29"/>
      <c r="E1338" s="29"/>
      <c r="F1338" s="29"/>
      <c r="G1338" s="274"/>
      <c r="H1338" s="274"/>
      <c r="I1338" s="29"/>
      <c r="J1338" s="29"/>
      <c r="K1338" s="29"/>
      <c r="L1338" s="29"/>
    </row>
    <row r="1339" spans="1:12" x14ac:dyDescent="0.2">
      <c r="A1339" s="271"/>
      <c r="B1339" s="29"/>
      <c r="C1339" s="273"/>
      <c r="D1339" s="29"/>
      <c r="E1339" s="29"/>
      <c r="F1339" s="29"/>
      <c r="G1339" s="274"/>
      <c r="H1339" s="274"/>
      <c r="I1339" s="29"/>
      <c r="J1339" s="29"/>
      <c r="K1339" s="29"/>
      <c r="L1339" s="29"/>
    </row>
    <row r="1340" spans="1:12" x14ac:dyDescent="0.2">
      <c r="A1340" s="271"/>
      <c r="B1340" s="29"/>
      <c r="C1340" s="273"/>
      <c r="D1340" s="29"/>
      <c r="E1340" s="29"/>
      <c r="F1340" s="29"/>
      <c r="G1340" s="274"/>
      <c r="H1340" s="274"/>
      <c r="I1340" s="29"/>
      <c r="J1340" s="29"/>
      <c r="K1340" s="29"/>
      <c r="L1340" s="29"/>
    </row>
    <row r="1341" spans="1:12" x14ac:dyDescent="0.2">
      <c r="A1341" s="271"/>
      <c r="B1341" s="29"/>
      <c r="C1341" s="273"/>
      <c r="D1341" s="29"/>
      <c r="E1341" s="29"/>
      <c r="F1341" s="29"/>
      <c r="G1341" s="274"/>
      <c r="H1341" s="274"/>
      <c r="I1341" s="29"/>
      <c r="J1341" s="29"/>
      <c r="K1341" s="29"/>
      <c r="L1341" s="29"/>
    </row>
    <row r="1342" spans="1:12" x14ac:dyDescent="0.2">
      <c r="A1342" s="271"/>
      <c r="B1342" s="29"/>
      <c r="C1342" s="273"/>
      <c r="D1342" s="29"/>
      <c r="E1342" s="29"/>
      <c r="F1342" s="29"/>
      <c r="G1342" s="274"/>
      <c r="H1342" s="274"/>
      <c r="I1342" s="29"/>
      <c r="J1342" s="29"/>
      <c r="K1342" s="29"/>
      <c r="L1342" s="29"/>
    </row>
    <row r="1343" spans="1:12" x14ac:dyDescent="0.2">
      <c r="A1343" s="271"/>
      <c r="B1343" s="29"/>
      <c r="C1343" s="273"/>
      <c r="D1343" s="29"/>
      <c r="E1343" s="29"/>
      <c r="F1343" s="29"/>
      <c r="G1343" s="274"/>
      <c r="H1343" s="274"/>
      <c r="I1343" s="29"/>
      <c r="J1343" s="29"/>
      <c r="K1343" s="29"/>
      <c r="L1343" s="29"/>
    </row>
    <row r="1344" spans="1:12" x14ac:dyDescent="0.2">
      <c r="A1344" s="271"/>
      <c r="B1344" s="29"/>
      <c r="C1344" s="273"/>
      <c r="D1344" s="29"/>
      <c r="E1344" s="29"/>
      <c r="F1344" s="29"/>
      <c r="G1344" s="274"/>
      <c r="H1344" s="274"/>
      <c r="I1344" s="29"/>
      <c r="J1344" s="29"/>
      <c r="K1344" s="29"/>
      <c r="L1344" s="29"/>
    </row>
    <row r="1345" spans="1:12" x14ac:dyDescent="0.2">
      <c r="A1345" s="271"/>
      <c r="B1345" s="29"/>
      <c r="C1345" s="273"/>
      <c r="D1345" s="29"/>
      <c r="E1345" s="29"/>
      <c r="F1345" s="29"/>
      <c r="G1345" s="274"/>
      <c r="H1345" s="274"/>
      <c r="I1345" s="29"/>
      <c r="J1345" s="29"/>
      <c r="K1345" s="29"/>
      <c r="L1345" s="29"/>
    </row>
    <row r="1346" spans="1:12" x14ac:dyDescent="0.2">
      <c r="A1346" s="271"/>
      <c r="B1346" s="29"/>
      <c r="C1346" s="273"/>
      <c r="D1346" s="29"/>
      <c r="E1346" s="29"/>
      <c r="F1346" s="29"/>
      <c r="G1346" s="274"/>
      <c r="H1346" s="274"/>
      <c r="I1346" s="29"/>
      <c r="J1346" s="29"/>
      <c r="K1346" s="29"/>
      <c r="L1346" s="29"/>
    </row>
    <row r="1347" spans="1:12" x14ac:dyDescent="0.2">
      <c r="A1347" s="271"/>
      <c r="B1347" s="29"/>
      <c r="C1347" s="273"/>
      <c r="D1347" s="29"/>
      <c r="E1347" s="29"/>
      <c r="F1347" s="29"/>
      <c r="G1347" s="274"/>
      <c r="H1347" s="274"/>
      <c r="I1347" s="29"/>
      <c r="J1347" s="29"/>
      <c r="K1347" s="29"/>
      <c r="L1347" s="29"/>
    </row>
    <row r="1348" spans="1:12" x14ac:dyDescent="0.2">
      <c r="A1348" s="271"/>
      <c r="B1348" s="29"/>
      <c r="C1348" s="273"/>
      <c r="D1348" s="29"/>
      <c r="E1348" s="29"/>
      <c r="F1348" s="29"/>
      <c r="G1348" s="274"/>
      <c r="H1348" s="274"/>
      <c r="I1348" s="29"/>
      <c r="J1348" s="29"/>
      <c r="K1348" s="29"/>
      <c r="L1348" s="29"/>
    </row>
    <row r="1349" spans="1:12" x14ac:dyDescent="0.2">
      <c r="A1349" s="271"/>
      <c r="B1349" s="29"/>
      <c r="C1349" s="273"/>
      <c r="D1349" s="29"/>
      <c r="E1349" s="29"/>
      <c r="F1349" s="29"/>
      <c r="G1349" s="274"/>
      <c r="H1349" s="274"/>
      <c r="I1349" s="29"/>
      <c r="J1349" s="29"/>
      <c r="K1349" s="29"/>
      <c r="L1349" s="29"/>
    </row>
    <row r="1350" spans="1:12" x14ac:dyDescent="0.2">
      <c r="A1350" s="271"/>
      <c r="B1350" s="29"/>
      <c r="C1350" s="273"/>
      <c r="D1350" s="29"/>
      <c r="E1350" s="29"/>
      <c r="F1350" s="29"/>
      <c r="G1350" s="274"/>
      <c r="H1350" s="274"/>
      <c r="I1350" s="29"/>
      <c r="J1350" s="29"/>
      <c r="K1350" s="29"/>
      <c r="L1350" s="29"/>
    </row>
    <row r="1351" spans="1:12" x14ac:dyDescent="0.2">
      <c r="A1351" s="271"/>
      <c r="B1351" s="29"/>
      <c r="C1351" s="273"/>
      <c r="D1351" s="29"/>
      <c r="E1351" s="29"/>
      <c r="F1351" s="29"/>
      <c r="G1351" s="274"/>
      <c r="H1351" s="274"/>
      <c r="I1351" s="29"/>
      <c r="J1351" s="29"/>
      <c r="K1351" s="29"/>
      <c r="L1351" s="29"/>
    </row>
    <row r="1352" spans="1:12" x14ac:dyDescent="0.2">
      <c r="A1352" s="271"/>
      <c r="B1352" s="29"/>
      <c r="C1352" s="273"/>
      <c r="D1352" s="29"/>
      <c r="E1352" s="29"/>
      <c r="F1352" s="29"/>
      <c r="G1352" s="274"/>
      <c r="H1352" s="274"/>
      <c r="I1352" s="29"/>
      <c r="J1352" s="29"/>
      <c r="K1352" s="29"/>
      <c r="L1352" s="29"/>
    </row>
    <row r="1353" spans="1:12" x14ac:dyDescent="0.2">
      <c r="A1353" s="271"/>
      <c r="B1353" s="29"/>
      <c r="C1353" s="273"/>
      <c r="D1353" s="29"/>
      <c r="E1353" s="29"/>
      <c r="F1353" s="29"/>
      <c r="G1353" s="274"/>
      <c r="H1353" s="274"/>
      <c r="I1353" s="29"/>
      <c r="J1353" s="29"/>
      <c r="K1353" s="29"/>
      <c r="L1353" s="29"/>
    </row>
    <row r="1354" spans="1:12" x14ac:dyDescent="0.2">
      <c r="A1354" s="271"/>
      <c r="B1354" s="29"/>
      <c r="C1354" s="273"/>
      <c r="D1354" s="29"/>
      <c r="E1354" s="29"/>
      <c r="F1354" s="29"/>
      <c r="G1354" s="274"/>
      <c r="H1354" s="274"/>
      <c r="I1354" s="29"/>
      <c r="J1354" s="29"/>
      <c r="K1354" s="29"/>
      <c r="L1354" s="29"/>
    </row>
    <row r="1355" spans="1:12" x14ac:dyDescent="0.2">
      <c r="A1355" s="271"/>
      <c r="B1355" s="29"/>
      <c r="C1355" s="273"/>
      <c r="D1355" s="29"/>
      <c r="E1355" s="29"/>
      <c r="F1355" s="29"/>
      <c r="G1355" s="274"/>
      <c r="H1355" s="274"/>
      <c r="I1355" s="29"/>
      <c r="J1355" s="29"/>
      <c r="K1355" s="29"/>
      <c r="L1355" s="29"/>
    </row>
    <row r="1356" spans="1:12" x14ac:dyDescent="0.2">
      <c r="A1356" s="271"/>
      <c r="B1356" s="29"/>
      <c r="C1356" s="273"/>
      <c r="D1356" s="29"/>
      <c r="E1356" s="29"/>
      <c r="F1356" s="29"/>
      <c r="G1356" s="274"/>
      <c r="H1356" s="274"/>
      <c r="I1356" s="29"/>
      <c r="J1356" s="29"/>
      <c r="K1356" s="29"/>
      <c r="L1356" s="29"/>
    </row>
    <row r="1357" spans="1:12" x14ac:dyDescent="0.2">
      <c r="A1357" s="271"/>
      <c r="B1357" s="29"/>
      <c r="C1357" s="273"/>
      <c r="D1357" s="29"/>
      <c r="E1357" s="29"/>
      <c r="F1357" s="29"/>
      <c r="G1357" s="274"/>
      <c r="H1357" s="274"/>
      <c r="I1357" s="29"/>
      <c r="J1357" s="29"/>
      <c r="K1357" s="29"/>
      <c r="L1357" s="29"/>
    </row>
    <row r="1358" spans="1:12" x14ac:dyDescent="0.2">
      <c r="A1358" s="271"/>
      <c r="B1358" s="29"/>
      <c r="C1358" s="273"/>
      <c r="D1358" s="29"/>
      <c r="E1358" s="29"/>
      <c r="F1358" s="29"/>
      <c r="G1358" s="274"/>
      <c r="H1358" s="274"/>
      <c r="I1358" s="29"/>
      <c r="J1358" s="29"/>
      <c r="K1358" s="29"/>
      <c r="L1358" s="29"/>
    </row>
    <row r="1359" spans="1:12" x14ac:dyDescent="0.2">
      <c r="A1359" s="271"/>
      <c r="B1359" s="29"/>
      <c r="C1359" s="273"/>
      <c r="D1359" s="29"/>
      <c r="E1359" s="29"/>
      <c r="F1359" s="29"/>
      <c r="G1359" s="274"/>
      <c r="H1359" s="274"/>
      <c r="I1359" s="29"/>
      <c r="J1359" s="29"/>
      <c r="K1359" s="29"/>
      <c r="L1359" s="29"/>
    </row>
    <row r="1360" spans="1:12" x14ac:dyDescent="0.2">
      <c r="A1360" s="271"/>
      <c r="B1360" s="29"/>
      <c r="C1360" s="273"/>
      <c r="D1360" s="29"/>
      <c r="E1360" s="29"/>
      <c r="F1360" s="29"/>
      <c r="G1360" s="274"/>
      <c r="H1360" s="274"/>
      <c r="I1360" s="29"/>
      <c r="J1360" s="29"/>
      <c r="K1360" s="29"/>
      <c r="L1360" s="29"/>
    </row>
    <row r="1361" spans="1:12" x14ac:dyDescent="0.2">
      <c r="A1361" s="271"/>
      <c r="B1361" s="29"/>
      <c r="C1361" s="273"/>
      <c r="D1361" s="29"/>
      <c r="E1361" s="29"/>
      <c r="F1361" s="29"/>
      <c r="G1361" s="274"/>
      <c r="H1361" s="274"/>
      <c r="I1361" s="29"/>
      <c r="J1361" s="29"/>
      <c r="K1361" s="29"/>
      <c r="L1361" s="29"/>
    </row>
    <row r="1362" spans="1:12" x14ac:dyDescent="0.2">
      <c r="A1362" s="271"/>
      <c r="B1362" s="29"/>
      <c r="C1362" s="273"/>
      <c r="D1362" s="29"/>
      <c r="E1362" s="29"/>
      <c r="F1362" s="29"/>
      <c r="G1362" s="274"/>
      <c r="H1362" s="274"/>
      <c r="I1362" s="29"/>
      <c r="J1362" s="29"/>
      <c r="K1362" s="29"/>
      <c r="L1362" s="29"/>
    </row>
    <row r="1363" spans="1:12" x14ac:dyDescent="0.2">
      <c r="A1363" s="271"/>
      <c r="B1363" s="29"/>
      <c r="C1363" s="273"/>
      <c r="D1363" s="29"/>
      <c r="E1363" s="29"/>
      <c r="F1363" s="29"/>
      <c r="G1363" s="274"/>
      <c r="H1363" s="274"/>
      <c r="I1363" s="29"/>
      <c r="J1363" s="29"/>
      <c r="K1363" s="29"/>
      <c r="L1363" s="29"/>
    </row>
    <row r="1364" spans="1:12" x14ac:dyDescent="0.2">
      <c r="A1364" s="271"/>
      <c r="B1364" s="29"/>
      <c r="C1364" s="273"/>
      <c r="D1364" s="29"/>
      <c r="E1364" s="29"/>
      <c r="F1364" s="29"/>
      <c r="G1364" s="274"/>
      <c r="H1364" s="274"/>
      <c r="I1364" s="29"/>
      <c r="J1364" s="29"/>
      <c r="K1364" s="29"/>
      <c r="L1364" s="29"/>
    </row>
    <row r="1365" spans="1:12" x14ac:dyDescent="0.2">
      <c r="A1365" s="271"/>
      <c r="B1365" s="29"/>
      <c r="C1365" s="273"/>
      <c r="D1365" s="29"/>
      <c r="E1365" s="29"/>
      <c r="F1365" s="29"/>
      <c r="G1365" s="274"/>
      <c r="H1365" s="274"/>
      <c r="I1365" s="29"/>
      <c r="J1365" s="29"/>
      <c r="K1365" s="29"/>
      <c r="L1365" s="29"/>
    </row>
    <row r="1366" spans="1:12" x14ac:dyDescent="0.2">
      <c r="A1366" s="271"/>
      <c r="B1366" s="29"/>
      <c r="C1366" s="273"/>
      <c r="D1366" s="29"/>
      <c r="E1366" s="29"/>
      <c r="F1366" s="29"/>
      <c r="G1366" s="274"/>
      <c r="H1366" s="274"/>
      <c r="I1366" s="29"/>
      <c r="J1366" s="29"/>
      <c r="K1366" s="29"/>
      <c r="L1366" s="29"/>
    </row>
    <row r="1367" spans="1:12" x14ac:dyDescent="0.2">
      <c r="A1367" s="271"/>
      <c r="B1367" s="29"/>
      <c r="C1367" s="273"/>
      <c r="D1367" s="29"/>
      <c r="E1367" s="29"/>
      <c r="F1367" s="29"/>
      <c r="G1367" s="274"/>
      <c r="H1367" s="274"/>
      <c r="I1367" s="29"/>
      <c r="J1367" s="29"/>
      <c r="K1367" s="29"/>
      <c r="L1367" s="29"/>
    </row>
    <row r="1368" spans="1:12" x14ac:dyDescent="0.2">
      <c r="A1368" s="271"/>
      <c r="B1368" s="29"/>
      <c r="C1368" s="273"/>
      <c r="D1368" s="29"/>
      <c r="E1368" s="29"/>
      <c r="F1368" s="29"/>
      <c r="G1368" s="274"/>
      <c r="H1368" s="274"/>
      <c r="I1368" s="29"/>
      <c r="J1368" s="29"/>
      <c r="K1368" s="29"/>
      <c r="L1368" s="29"/>
    </row>
    <row r="1369" spans="1:12" x14ac:dyDescent="0.2">
      <c r="A1369" s="271"/>
      <c r="B1369" s="29"/>
      <c r="C1369" s="273"/>
      <c r="D1369" s="29"/>
      <c r="E1369" s="29"/>
      <c r="F1369" s="29"/>
      <c r="G1369" s="274"/>
      <c r="H1369" s="274"/>
      <c r="I1369" s="29"/>
      <c r="J1369" s="29"/>
      <c r="K1369" s="29"/>
      <c r="L1369" s="29"/>
    </row>
    <row r="1370" spans="1:12" x14ac:dyDescent="0.2">
      <c r="A1370" s="271"/>
      <c r="B1370" s="29"/>
      <c r="C1370" s="273"/>
      <c r="D1370" s="29"/>
      <c r="E1370" s="29"/>
      <c r="F1370" s="29"/>
      <c r="G1370" s="274"/>
      <c r="H1370" s="274"/>
      <c r="I1370" s="29"/>
      <c r="J1370" s="29"/>
      <c r="K1370" s="29"/>
      <c r="L1370" s="29"/>
    </row>
    <row r="1371" spans="1:12" x14ac:dyDescent="0.2">
      <c r="A1371" s="271"/>
      <c r="B1371" s="29"/>
      <c r="C1371" s="273"/>
      <c r="D1371" s="29"/>
      <c r="E1371" s="29"/>
      <c r="F1371" s="29"/>
      <c r="G1371" s="274"/>
      <c r="H1371" s="274"/>
      <c r="I1371" s="29"/>
      <c r="J1371" s="29"/>
      <c r="K1371" s="29"/>
      <c r="L1371" s="29"/>
    </row>
    <row r="1372" spans="1:12" x14ac:dyDescent="0.2">
      <c r="A1372" s="271"/>
      <c r="B1372" s="29"/>
      <c r="C1372" s="273"/>
      <c r="D1372" s="29"/>
      <c r="E1372" s="29"/>
      <c r="F1372" s="29"/>
      <c r="G1372" s="274"/>
      <c r="H1372" s="274"/>
      <c r="I1372" s="29"/>
      <c r="J1372" s="29"/>
      <c r="K1372" s="29"/>
      <c r="L1372" s="29"/>
    </row>
    <row r="1373" spans="1:12" x14ac:dyDescent="0.2">
      <c r="A1373" s="271"/>
      <c r="B1373" s="29"/>
      <c r="C1373" s="273"/>
      <c r="D1373" s="29"/>
      <c r="E1373" s="29"/>
      <c r="F1373" s="29"/>
      <c r="G1373" s="274"/>
      <c r="H1373" s="274"/>
      <c r="I1373" s="29"/>
      <c r="J1373" s="29"/>
      <c r="K1373" s="29"/>
      <c r="L1373" s="29"/>
    </row>
    <row r="1374" spans="1:12" x14ac:dyDescent="0.2">
      <c r="A1374" s="271"/>
      <c r="B1374" s="29"/>
      <c r="C1374" s="273"/>
      <c r="D1374" s="29"/>
      <c r="E1374" s="29"/>
      <c r="F1374" s="29"/>
      <c r="G1374" s="274"/>
      <c r="H1374" s="274"/>
      <c r="I1374" s="29"/>
      <c r="J1374" s="29"/>
      <c r="K1374" s="29"/>
      <c r="L1374" s="29"/>
    </row>
    <row r="1375" spans="1:12" x14ac:dyDescent="0.2">
      <c r="A1375" s="271"/>
      <c r="B1375" s="29"/>
      <c r="C1375" s="273"/>
      <c r="D1375" s="29"/>
      <c r="E1375" s="29"/>
      <c r="F1375" s="29"/>
      <c r="G1375" s="274"/>
      <c r="H1375" s="274"/>
      <c r="I1375" s="29"/>
      <c r="J1375" s="29"/>
      <c r="K1375" s="29"/>
      <c r="L1375" s="29"/>
    </row>
    <row r="1376" spans="1:12" x14ac:dyDescent="0.2">
      <c r="A1376" s="271"/>
      <c r="B1376" s="29"/>
      <c r="C1376" s="273"/>
      <c r="D1376" s="29"/>
      <c r="E1376" s="29"/>
      <c r="F1376" s="29"/>
      <c r="G1376" s="274"/>
      <c r="H1376" s="274"/>
      <c r="I1376" s="29"/>
      <c r="J1376" s="29"/>
      <c r="K1376" s="29"/>
      <c r="L1376" s="29"/>
    </row>
    <row r="1377" spans="1:12" x14ac:dyDescent="0.2">
      <c r="A1377" s="271"/>
      <c r="B1377" s="29"/>
      <c r="C1377" s="273"/>
      <c r="D1377" s="29"/>
      <c r="E1377" s="29"/>
      <c r="F1377" s="29"/>
      <c r="G1377" s="274"/>
      <c r="H1377" s="274"/>
      <c r="I1377" s="29"/>
      <c r="J1377" s="29"/>
      <c r="K1377" s="29"/>
      <c r="L1377" s="29"/>
    </row>
    <row r="1378" spans="1:12" x14ac:dyDescent="0.2">
      <c r="A1378" s="271"/>
      <c r="B1378" s="29"/>
      <c r="C1378" s="273"/>
      <c r="D1378" s="29"/>
      <c r="E1378" s="29"/>
      <c r="F1378" s="29"/>
      <c r="G1378" s="274"/>
      <c r="H1378" s="274"/>
      <c r="I1378" s="29"/>
      <c r="J1378" s="29"/>
      <c r="K1378" s="29"/>
      <c r="L1378" s="29"/>
    </row>
    <row r="1379" spans="1:12" x14ac:dyDescent="0.2">
      <c r="A1379" s="271"/>
      <c r="B1379" s="29"/>
      <c r="C1379" s="273"/>
      <c r="D1379" s="29"/>
      <c r="E1379" s="29"/>
      <c r="F1379" s="29"/>
      <c r="G1379" s="274"/>
      <c r="H1379" s="274"/>
      <c r="I1379" s="29"/>
      <c r="J1379" s="29"/>
      <c r="K1379" s="29"/>
      <c r="L1379" s="29"/>
    </row>
    <row r="1380" spans="1:12" x14ac:dyDescent="0.2">
      <c r="A1380" s="271"/>
      <c r="B1380" s="29"/>
      <c r="C1380" s="273"/>
      <c r="D1380" s="29"/>
      <c r="E1380" s="29"/>
      <c r="F1380" s="29"/>
      <c r="G1380" s="274"/>
      <c r="H1380" s="274"/>
      <c r="I1380" s="29"/>
      <c r="J1380" s="29"/>
      <c r="K1380" s="29"/>
      <c r="L1380" s="29"/>
    </row>
    <row r="1381" spans="1:12" x14ac:dyDescent="0.2">
      <c r="A1381" s="271"/>
      <c r="B1381" s="29"/>
      <c r="C1381" s="273"/>
      <c r="D1381" s="29"/>
      <c r="E1381" s="29"/>
      <c r="F1381" s="29"/>
      <c r="G1381" s="274"/>
      <c r="H1381" s="274"/>
      <c r="I1381" s="29"/>
      <c r="J1381" s="29"/>
      <c r="K1381" s="29"/>
      <c r="L1381" s="29"/>
    </row>
    <row r="1382" spans="1:12" x14ac:dyDescent="0.2">
      <c r="A1382" s="271"/>
      <c r="B1382" s="29"/>
      <c r="C1382" s="273"/>
      <c r="D1382" s="29"/>
      <c r="E1382" s="29"/>
      <c r="F1382" s="29"/>
      <c r="G1382" s="274"/>
      <c r="H1382" s="274"/>
      <c r="I1382" s="29"/>
      <c r="J1382" s="29"/>
      <c r="K1382" s="29"/>
      <c r="L1382" s="29"/>
    </row>
    <row r="1383" spans="1:12" x14ac:dyDescent="0.2">
      <c r="A1383" s="271"/>
      <c r="B1383" s="29"/>
      <c r="C1383" s="273"/>
      <c r="D1383" s="29"/>
      <c r="E1383" s="29"/>
      <c r="F1383" s="29"/>
      <c r="G1383" s="274"/>
      <c r="H1383" s="274"/>
      <c r="I1383" s="29"/>
      <c r="J1383" s="29"/>
      <c r="K1383" s="29"/>
      <c r="L1383" s="29"/>
    </row>
    <row r="1384" spans="1:12" x14ac:dyDescent="0.2">
      <c r="A1384" s="271"/>
      <c r="B1384" s="29"/>
      <c r="C1384" s="273"/>
      <c r="D1384" s="29"/>
      <c r="E1384" s="29"/>
      <c r="F1384" s="29"/>
      <c r="G1384" s="274"/>
      <c r="H1384" s="274"/>
      <c r="I1384" s="29"/>
      <c r="J1384" s="29"/>
      <c r="K1384" s="29"/>
      <c r="L1384" s="29"/>
    </row>
    <row r="1385" spans="1:12" x14ac:dyDescent="0.2">
      <c r="A1385" s="271"/>
      <c r="B1385" s="29"/>
      <c r="C1385" s="273"/>
      <c r="D1385" s="29"/>
      <c r="E1385" s="29"/>
      <c r="F1385" s="29"/>
      <c r="G1385" s="274"/>
      <c r="H1385" s="274"/>
      <c r="I1385" s="29"/>
      <c r="J1385" s="29"/>
      <c r="K1385" s="29"/>
      <c r="L1385" s="29"/>
    </row>
    <row r="1386" spans="1:12" x14ac:dyDescent="0.2">
      <c r="A1386" s="271"/>
      <c r="B1386" s="29"/>
      <c r="C1386" s="273"/>
      <c r="D1386" s="29"/>
      <c r="E1386" s="29"/>
      <c r="F1386" s="29"/>
      <c r="G1386" s="274"/>
      <c r="H1386" s="274"/>
      <c r="I1386" s="29"/>
      <c r="J1386" s="29"/>
      <c r="K1386" s="29"/>
      <c r="L1386" s="29"/>
    </row>
    <row r="1387" spans="1:12" x14ac:dyDescent="0.2">
      <c r="A1387" s="271"/>
      <c r="B1387" s="29"/>
      <c r="C1387" s="273"/>
      <c r="D1387" s="29"/>
      <c r="E1387" s="29"/>
      <c r="F1387" s="29"/>
      <c r="G1387" s="274"/>
      <c r="H1387" s="274"/>
      <c r="I1387" s="29"/>
      <c r="J1387" s="29"/>
      <c r="K1387" s="29"/>
      <c r="L1387" s="29"/>
    </row>
    <row r="1388" spans="1:12" x14ac:dyDescent="0.2">
      <c r="A1388" s="271"/>
      <c r="B1388" s="29"/>
      <c r="C1388" s="273"/>
      <c r="D1388" s="29"/>
      <c r="E1388" s="29"/>
      <c r="F1388" s="29"/>
      <c r="G1388" s="274"/>
      <c r="H1388" s="274"/>
      <c r="I1388" s="29"/>
      <c r="J1388" s="29"/>
      <c r="K1388" s="29"/>
      <c r="L1388" s="29"/>
    </row>
    <row r="1389" spans="1:12" x14ac:dyDescent="0.2">
      <c r="A1389" s="271"/>
      <c r="B1389" s="29"/>
      <c r="C1389" s="273"/>
      <c r="D1389" s="29"/>
      <c r="E1389" s="29"/>
      <c r="F1389" s="29"/>
      <c r="G1389" s="274"/>
      <c r="H1389" s="274"/>
      <c r="I1389" s="29"/>
      <c r="J1389" s="29"/>
      <c r="K1389" s="29"/>
      <c r="L1389" s="29"/>
    </row>
    <row r="1390" spans="1:12" x14ac:dyDescent="0.2">
      <c r="A1390" s="271"/>
      <c r="B1390" s="29"/>
      <c r="C1390" s="273"/>
      <c r="D1390" s="29"/>
      <c r="E1390" s="29"/>
      <c r="F1390" s="29"/>
      <c r="G1390" s="274"/>
      <c r="H1390" s="274"/>
      <c r="I1390" s="29"/>
      <c r="J1390" s="29"/>
      <c r="K1390" s="29"/>
      <c r="L1390" s="29"/>
    </row>
    <row r="1391" spans="1:12" x14ac:dyDescent="0.2">
      <c r="A1391" s="271"/>
      <c r="B1391" s="29"/>
      <c r="C1391" s="273"/>
      <c r="D1391" s="29"/>
      <c r="E1391" s="29"/>
      <c r="F1391" s="29"/>
      <c r="G1391" s="274"/>
      <c r="H1391" s="274"/>
      <c r="I1391" s="29"/>
      <c r="J1391" s="29"/>
      <c r="K1391" s="29"/>
      <c r="L1391" s="29"/>
    </row>
    <row r="1392" spans="1:12" x14ac:dyDescent="0.2">
      <c r="A1392" s="271"/>
      <c r="B1392" s="29"/>
      <c r="C1392" s="273"/>
      <c r="D1392" s="29"/>
      <c r="E1392" s="29"/>
      <c r="F1392" s="29"/>
      <c r="G1392" s="274"/>
      <c r="H1392" s="274"/>
      <c r="I1392" s="29"/>
      <c r="J1392" s="29"/>
      <c r="K1392" s="29"/>
      <c r="L1392" s="29"/>
    </row>
    <row r="1393" spans="1:12" x14ac:dyDescent="0.2">
      <c r="A1393" s="271"/>
      <c r="B1393" s="29"/>
      <c r="C1393" s="273"/>
      <c r="D1393" s="29"/>
      <c r="E1393" s="29"/>
      <c r="F1393" s="29"/>
      <c r="G1393" s="274"/>
      <c r="H1393" s="274"/>
      <c r="I1393" s="29"/>
      <c r="J1393" s="29"/>
      <c r="K1393" s="29"/>
      <c r="L1393" s="29"/>
    </row>
    <row r="1394" spans="1:12" x14ac:dyDescent="0.2">
      <c r="A1394" s="271"/>
      <c r="B1394" s="29"/>
      <c r="C1394" s="273"/>
      <c r="D1394" s="29"/>
      <c r="E1394" s="29"/>
      <c r="F1394" s="29"/>
      <c r="G1394" s="274"/>
      <c r="H1394" s="274"/>
      <c r="I1394" s="29"/>
      <c r="J1394" s="29"/>
      <c r="K1394" s="29"/>
      <c r="L1394" s="29"/>
    </row>
    <row r="1395" spans="1:12" x14ac:dyDescent="0.2">
      <c r="A1395" s="271"/>
      <c r="B1395" s="29"/>
      <c r="C1395" s="273"/>
      <c r="D1395" s="29"/>
      <c r="E1395" s="29"/>
      <c r="F1395" s="29"/>
      <c r="G1395" s="274"/>
      <c r="H1395" s="274"/>
      <c r="I1395" s="29"/>
      <c r="J1395" s="29"/>
      <c r="K1395" s="29"/>
      <c r="L1395" s="29"/>
    </row>
    <row r="1396" spans="1:12" x14ac:dyDescent="0.2">
      <c r="A1396" s="271"/>
      <c r="B1396" s="29"/>
      <c r="C1396" s="273"/>
      <c r="D1396" s="29"/>
      <c r="E1396" s="29"/>
      <c r="F1396" s="29"/>
      <c r="G1396" s="274"/>
      <c r="H1396" s="274"/>
      <c r="I1396" s="29"/>
      <c r="J1396" s="29"/>
      <c r="K1396" s="29"/>
      <c r="L1396" s="29"/>
    </row>
    <row r="1397" spans="1:12" x14ac:dyDescent="0.2">
      <c r="A1397" s="271"/>
      <c r="B1397" s="29"/>
      <c r="C1397" s="273"/>
      <c r="D1397" s="29"/>
      <c r="E1397" s="29"/>
      <c r="F1397" s="29"/>
      <c r="G1397" s="274"/>
      <c r="H1397" s="274"/>
      <c r="I1397" s="29"/>
      <c r="J1397" s="29"/>
      <c r="K1397" s="29"/>
      <c r="L1397" s="29"/>
    </row>
    <row r="1398" spans="1:12" x14ac:dyDescent="0.2">
      <c r="A1398" s="271"/>
      <c r="B1398" s="29"/>
      <c r="C1398" s="273"/>
      <c r="D1398" s="29"/>
      <c r="E1398" s="29"/>
      <c r="F1398" s="29"/>
      <c r="G1398" s="274"/>
      <c r="H1398" s="274"/>
      <c r="I1398" s="29"/>
      <c r="J1398" s="29"/>
      <c r="K1398" s="29"/>
      <c r="L1398" s="29"/>
    </row>
    <row r="1399" spans="1:12" x14ac:dyDescent="0.2">
      <c r="A1399" s="271"/>
      <c r="B1399" s="29"/>
      <c r="C1399" s="273"/>
      <c r="D1399" s="29"/>
      <c r="E1399" s="29"/>
      <c r="F1399" s="29"/>
      <c r="G1399" s="274"/>
      <c r="H1399" s="274"/>
      <c r="I1399" s="29"/>
      <c r="J1399" s="29"/>
      <c r="K1399" s="29"/>
      <c r="L1399" s="29"/>
    </row>
    <row r="1400" spans="1:12" x14ac:dyDescent="0.2">
      <c r="A1400" s="271"/>
      <c r="B1400" s="29"/>
      <c r="C1400" s="273"/>
      <c r="D1400" s="29"/>
      <c r="E1400" s="29"/>
      <c r="F1400" s="29"/>
      <c r="G1400" s="274"/>
      <c r="H1400" s="274"/>
      <c r="I1400" s="29"/>
      <c r="J1400" s="29"/>
      <c r="K1400" s="29"/>
      <c r="L1400" s="29"/>
    </row>
    <row r="1401" spans="1:12" x14ac:dyDescent="0.2">
      <c r="A1401" s="271"/>
      <c r="B1401" s="29"/>
      <c r="C1401" s="273"/>
      <c r="D1401" s="29"/>
      <c r="E1401" s="29"/>
      <c r="F1401" s="29"/>
      <c r="G1401" s="274"/>
      <c r="H1401" s="274"/>
      <c r="I1401" s="29"/>
      <c r="J1401" s="29"/>
      <c r="K1401" s="29"/>
      <c r="L1401" s="29"/>
    </row>
    <row r="1402" spans="1:12" x14ac:dyDescent="0.2">
      <c r="A1402" s="271"/>
      <c r="B1402" s="29"/>
      <c r="C1402" s="273"/>
      <c r="D1402" s="29"/>
      <c r="E1402" s="29"/>
      <c r="F1402" s="29"/>
      <c r="G1402" s="274"/>
      <c r="H1402" s="274"/>
      <c r="I1402" s="29"/>
      <c r="J1402" s="29"/>
      <c r="K1402" s="29"/>
      <c r="L1402" s="29"/>
    </row>
    <row r="1403" spans="1:12" x14ac:dyDescent="0.2">
      <c r="A1403" s="271"/>
      <c r="B1403" s="29"/>
      <c r="C1403" s="273"/>
      <c r="D1403" s="29"/>
      <c r="E1403" s="29"/>
      <c r="F1403" s="29"/>
      <c r="G1403" s="274"/>
      <c r="H1403" s="274"/>
      <c r="I1403" s="29"/>
      <c r="J1403" s="29"/>
      <c r="K1403" s="29"/>
      <c r="L1403" s="29"/>
    </row>
    <row r="1404" spans="1:12" x14ac:dyDescent="0.2">
      <c r="A1404" s="271"/>
      <c r="B1404" s="29"/>
      <c r="C1404" s="273"/>
      <c r="D1404" s="29"/>
      <c r="E1404" s="29"/>
      <c r="F1404" s="29"/>
      <c r="G1404" s="274"/>
      <c r="H1404" s="274"/>
      <c r="I1404" s="29"/>
      <c r="J1404" s="29"/>
      <c r="K1404" s="29"/>
      <c r="L1404" s="29"/>
    </row>
    <row r="1405" spans="1:12" x14ac:dyDescent="0.2">
      <c r="A1405" s="271"/>
      <c r="B1405" s="29"/>
      <c r="C1405" s="273"/>
      <c r="D1405" s="29"/>
      <c r="E1405" s="29"/>
      <c r="F1405" s="29"/>
      <c r="G1405" s="274"/>
      <c r="H1405" s="274"/>
      <c r="I1405" s="29"/>
      <c r="J1405" s="29"/>
      <c r="K1405" s="29"/>
      <c r="L1405" s="29"/>
    </row>
    <row r="1406" spans="1:12" x14ac:dyDescent="0.2">
      <c r="A1406" s="271"/>
      <c r="B1406" s="29"/>
      <c r="C1406" s="273"/>
      <c r="D1406" s="29"/>
      <c r="E1406" s="29"/>
      <c r="F1406" s="29"/>
      <c r="G1406" s="274"/>
      <c r="H1406" s="274"/>
      <c r="I1406" s="29"/>
      <c r="J1406" s="29"/>
      <c r="K1406" s="29"/>
      <c r="L1406" s="29"/>
    </row>
    <row r="1407" spans="1:12" x14ac:dyDescent="0.2">
      <c r="A1407" s="271"/>
      <c r="B1407" s="29"/>
      <c r="C1407" s="273"/>
      <c r="D1407" s="29"/>
      <c r="E1407" s="29"/>
      <c r="F1407" s="29"/>
      <c r="G1407" s="274"/>
      <c r="H1407" s="274"/>
      <c r="I1407" s="29"/>
      <c r="J1407" s="29"/>
      <c r="K1407" s="29"/>
      <c r="L1407" s="29"/>
    </row>
    <row r="1408" spans="1:12" x14ac:dyDescent="0.2">
      <c r="A1408" s="271"/>
      <c r="B1408" s="29"/>
      <c r="C1408" s="273"/>
      <c r="D1408" s="29"/>
      <c r="E1408" s="29"/>
      <c r="F1408" s="29"/>
      <c r="G1408" s="274"/>
      <c r="H1408" s="274"/>
      <c r="I1408" s="29"/>
      <c r="J1408" s="29"/>
      <c r="K1408" s="29"/>
      <c r="L1408" s="29"/>
    </row>
    <row r="1409" spans="1:12" x14ac:dyDescent="0.2">
      <c r="A1409" s="271"/>
      <c r="B1409" s="29"/>
      <c r="C1409" s="273"/>
      <c r="D1409" s="29"/>
      <c r="E1409" s="29"/>
      <c r="F1409" s="29"/>
      <c r="G1409" s="274"/>
      <c r="H1409" s="274"/>
      <c r="I1409" s="29"/>
      <c r="J1409" s="29"/>
      <c r="K1409" s="29"/>
      <c r="L1409" s="29"/>
    </row>
    <row r="1410" spans="1:12" x14ac:dyDescent="0.2">
      <c r="A1410" s="271"/>
      <c r="B1410" s="29"/>
      <c r="C1410" s="273"/>
      <c r="D1410" s="29"/>
      <c r="E1410" s="29"/>
      <c r="F1410" s="29"/>
      <c r="G1410" s="274"/>
      <c r="H1410" s="274"/>
      <c r="I1410" s="29"/>
      <c r="J1410" s="29"/>
      <c r="K1410" s="29"/>
      <c r="L1410" s="29"/>
    </row>
    <row r="1411" spans="1:12" x14ac:dyDescent="0.2">
      <c r="A1411" s="271"/>
      <c r="B1411" s="29"/>
      <c r="C1411" s="273"/>
      <c r="D1411" s="29"/>
      <c r="E1411" s="29"/>
      <c r="F1411" s="29"/>
      <c r="G1411" s="274"/>
      <c r="H1411" s="274"/>
      <c r="I1411" s="29"/>
      <c r="J1411" s="29"/>
      <c r="K1411" s="29"/>
      <c r="L1411" s="29"/>
    </row>
    <row r="1412" spans="1:12" x14ac:dyDescent="0.2">
      <c r="A1412" s="271"/>
      <c r="B1412" s="29"/>
      <c r="C1412" s="273"/>
      <c r="D1412" s="29"/>
      <c r="E1412" s="29"/>
      <c r="F1412" s="29"/>
      <c r="G1412" s="274"/>
      <c r="H1412" s="274"/>
      <c r="I1412" s="29"/>
      <c r="J1412" s="29"/>
      <c r="K1412" s="29"/>
      <c r="L1412" s="29"/>
    </row>
    <row r="1413" spans="1:12" x14ac:dyDescent="0.2">
      <c r="A1413" s="271"/>
      <c r="B1413" s="29"/>
      <c r="C1413" s="273"/>
      <c r="D1413" s="29"/>
      <c r="E1413" s="29"/>
      <c r="F1413" s="29"/>
      <c r="G1413" s="274"/>
      <c r="H1413" s="274"/>
      <c r="I1413" s="29"/>
      <c r="J1413" s="29"/>
      <c r="K1413" s="29"/>
      <c r="L1413" s="29"/>
    </row>
    <row r="1414" spans="1:12" x14ac:dyDescent="0.2">
      <c r="A1414" s="271"/>
      <c r="B1414" s="29"/>
      <c r="C1414" s="273"/>
      <c r="D1414" s="29"/>
      <c r="E1414" s="29"/>
      <c r="F1414" s="29"/>
      <c r="G1414" s="274"/>
      <c r="H1414" s="274"/>
      <c r="I1414" s="29"/>
      <c r="J1414" s="29"/>
      <c r="K1414" s="29"/>
      <c r="L1414" s="29"/>
    </row>
    <row r="1415" spans="1:12" x14ac:dyDescent="0.2">
      <c r="A1415" s="271"/>
      <c r="B1415" s="29"/>
      <c r="C1415" s="273"/>
      <c r="D1415" s="29"/>
      <c r="E1415" s="29"/>
      <c r="F1415" s="29"/>
      <c r="G1415" s="274"/>
      <c r="H1415" s="274"/>
      <c r="I1415" s="29"/>
      <c r="J1415" s="29"/>
      <c r="K1415" s="29"/>
      <c r="L1415" s="29"/>
    </row>
    <row r="1416" spans="1:12" x14ac:dyDescent="0.2">
      <c r="A1416" s="271"/>
      <c r="B1416" s="29"/>
      <c r="C1416" s="273"/>
      <c r="D1416" s="29"/>
      <c r="E1416" s="29"/>
      <c r="F1416" s="29"/>
      <c r="G1416" s="274"/>
      <c r="H1416" s="274"/>
      <c r="I1416" s="29"/>
      <c r="J1416" s="29"/>
      <c r="K1416" s="29"/>
      <c r="L1416" s="29"/>
    </row>
    <row r="1417" spans="1:12" x14ac:dyDescent="0.2">
      <c r="A1417" s="271"/>
      <c r="B1417" s="29"/>
      <c r="C1417" s="273"/>
      <c r="D1417" s="29"/>
      <c r="E1417" s="29"/>
      <c r="F1417" s="29"/>
      <c r="G1417" s="274"/>
      <c r="H1417" s="274"/>
      <c r="I1417" s="29"/>
      <c r="J1417" s="29"/>
      <c r="K1417" s="29"/>
      <c r="L1417" s="29"/>
    </row>
    <row r="1418" spans="1:12" x14ac:dyDescent="0.2">
      <c r="A1418" s="271"/>
      <c r="B1418" s="29"/>
      <c r="C1418" s="273"/>
      <c r="D1418" s="29"/>
      <c r="E1418" s="29"/>
      <c r="F1418" s="29"/>
      <c r="G1418" s="274"/>
      <c r="H1418" s="274"/>
      <c r="I1418" s="29"/>
      <c r="J1418" s="29"/>
      <c r="K1418" s="29"/>
      <c r="L1418" s="29"/>
    </row>
    <row r="1419" spans="1:12" x14ac:dyDescent="0.2">
      <c r="A1419" s="271"/>
      <c r="B1419" s="29"/>
      <c r="C1419" s="273"/>
      <c r="D1419" s="29"/>
      <c r="E1419" s="29"/>
      <c r="F1419" s="29"/>
      <c r="G1419" s="274"/>
      <c r="H1419" s="274"/>
      <c r="I1419" s="29"/>
      <c r="J1419" s="29"/>
      <c r="K1419" s="29"/>
      <c r="L1419" s="29"/>
    </row>
    <row r="1420" spans="1:12" x14ac:dyDescent="0.2">
      <c r="A1420" s="271"/>
      <c r="B1420" s="29"/>
      <c r="C1420" s="273"/>
      <c r="D1420" s="29"/>
      <c r="E1420" s="29"/>
      <c r="F1420" s="29"/>
      <c r="G1420" s="274"/>
      <c r="H1420" s="274"/>
      <c r="I1420" s="29"/>
      <c r="J1420" s="29"/>
      <c r="K1420" s="29"/>
      <c r="L1420" s="29"/>
    </row>
    <row r="1421" spans="1:12" x14ac:dyDescent="0.2">
      <c r="A1421" s="271"/>
      <c r="B1421" s="29"/>
      <c r="C1421" s="273"/>
      <c r="D1421" s="29"/>
      <c r="E1421" s="29"/>
      <c r="F1421" s="29"/>
      <c r="G1421" s="274"/>
      <c r="H1421" s="274"/>
      <c r="I1421" s="29"/>
      <c r="J1421" s="29"/>
      <c r="K1421" s="29"/>
      <c r="L1421" s="29"/>
    </row>
    <row r="1422" spans="1:12" x14ac:dyDescent="0.2">
      <c r="A1422" s="271"/>
      <c r="B1422" s="29"/>
      <c r="C1422" s="273"/>
      <c r="D1422" s="29"/>
      <c r="E1422" s="29"/>
      <c r="F1422" s="29"/>
      <c r="G1422" s="274"/>
      <c r="H1422" s="274"/>
      <c r="I1422" s="29"/>
      <c r="J1422" s="29"/>
      <c r="K1422" s="29"/>
      <c r="L1422" s="29"/>
    </row>
    <row r="1423" spans="1:12" x14ac:dyDescent="0.2">
      <c r="A1423" s="271"/>
      <c r="B1423" s="29"/>
      <c r="C1423" s="273"/>
      <c r="D1423" s="29"/>
      <c r="E1423" s="29"/>
      <c r="F1423" s="29"/>
      <c r="G1423" s="274"/>
      <c r="H1423" s="274"/>
      <c r="I1423" s="29"/>
      <c r="J1423" s="29"/>
      <c r="K1423" s="29"/>
      <c r="L1423" s="29"/>
    </row>
    <row r="1424" spans="1:12" x14ac:dyDescent="0.2">
      <c r="A1424" s="271"/>
      <c r="B1424" s="29"/>
      <c r="C1424" s="273"/>
      <c r="D1424" s="29"/>
      <c r="E1424" s="29"/>
      <c r="F1424" s="29"/>
      <c r="G1424" s="274"/>
      <c r="H1424" s="274"/>
      <c r="I1424" s="29"/>
      <c r="J1424" s="29"/>
      <c r="K1424" s="29"/>
      <c r="L1424" s="29"/>
    </row>
    <row r="1425" spans="1:12" x14ac:dyDescent="0.2">
      <c r="A1425" s="271"/>
      <c r="B1425" s="29"/>
      <c r="C1425" s="273"/>
      <c r="D1425" s="29"/>
      <c r="E1425" s="29"/>
      <c r="F1425" s="29"/>
      <c r="G1425" s="274"/>
      <c r="H1425" s="274"/>
      <c r="I1425" s="29"/>
      <c r="J1425" s="29"/>
      <c r="K1425" s="29"/>
      <c r="L1425" s="29"/>
    </row>
    <row r="1426" spans="1:12" x14ac:dyDescent="0.2">
      <c r="A1426" s="271"/>
      <c r="B1426" s="29"/>
      <c r="C1426" s="273"/>
      <c r="D1426" s="29"/>
      <c r="E1426" s="29"/>
      <c r="F1426" s="29"/>
      <c r="G1426" s="274"/>
      <c r="H1426" s="274"/>
      <c r="I1426" s="29"/>
      <c r="J1426" s="29"/>
      <c r="K1426" s="29"/>
      <c r="L1426" s="29"/>
    </row>
    <row r="1427" spans="1:12" x14ac:dyDescent="0.2">
      <c r="A1427" s="271"/>
      <c r="B1427" s="29"/>
      <c r="C1427" s="273"/>
      <c r="D1427" s="29"/>
      <c r="E1427" s="29"/>
      <c r="F1427" s="29"/>
      <c r="G1427" s="274"/>
      <c r="H1427" s="274"/>
      <c r="I1427" s="29"/>
      <c r="J1427" s="29"/>
      <c r="K1427" s="29"/>
      <c r="L1427" s="29"/>
    </row>
    <row r="1428" spans="1:12" x14ac:dyDescent="0.2">
      <c r="A1428" s="271"/>
      <c r="B1428" s="29"/>
      <c r="C1428" s="273"/>
      <c r="D1428" s="29"/>
      <c r="E1428" s="29"/>
      <c r="F1428" s="29"/>
      <c r="G1428" s="274"/>
      <c r="H1428" s="274"/>
      <c r="I1428" s="29"/>
      <c r="J1428" s="29"/>
      <c r="K1428" s="29"/>
      <c r="L1428" s="29"/>
    </row>
    <row r="1429" spans="1:12" x14ac:dyDescent="0.2">
      <c r="A1429" s="271"/>
      <c r="B1429" s="29"/>
      <c r="C1429" s="273"/>
      <c r="D1429" s="29"/>
      <c r="E1429" s="29"/>
      <c r="F1429" s="29"/>
      <c r="G1429" s="274"/>
      <c r="H1429" s="274"/>
      <c r="I1429" s="29"/>
      <c r="J1429" s="29"/>
      <c r="K1429" s="29"/>
      <c r="L1429" s="29"/>
    </row>
    <row r="1430" spans="1:12" x14ac:dyDescent="0.2">
      <c r="A1430" s="271"/>
      <c r="B1430" s="29"/>
      <c r="C1430" s="273"/>
      <c r="D1430" s="29"/>
      <c r="E1430" s="29"/>
      <c r="F1430" s="29"/>
      <c r="G1430" s="274"/>
      <c r="H1430" s="274"/>
      <c r="I1430" s="29"/>
      <c r="J1430" s="29"/>
      <c r="K1430" s="29"/>
      <c r="L1430" s="29"/>
    </row>
    <row r="1431" spans="1:12" x14ac:dyDescent="0.2">
      <c r="A1431" s="271"/>
      <c r="B1431" s="29"/>
      <c r="C1431" s="273"/>
      <c r="D1431" s="29"/>
      <c r="E1431" s="29"/>
      <c r="F1431" s="29"/>
      <c r="G1431" s="274"/>
      <c r="H1431" s="274"/>
      <c r="I1431" s="29"/>
      <c r="J1431" s="29"/>
      <c r="K1431" s="29"/>
      <c r="L1431" s="29"/>
    </row>
    <row r="1432" spans="1:12" x14ac:dyDescent="0.2">
      <c r="A1432" s="271"/>
      <c r="B1432" s="29"/>
      <c r="C1432" s="273"/>
      <c r="D1432" s="29"/>
      <c r="E1432" s="29"/>
      <c r="F1432" s="29"/>
      <c r="G1432" s="274"/>
      <c r="H1432" s="274"/>
      <c r="I1432" s="29"/>
      <c r="J1432" s="29"/>
      <c r="K1432" s="29"/>
      <c r="L1432" s="29"/>
    </row>
    <row r="1433" spans="1:12" x14ac:dyDescent="0.2">
      <c r="A1433" s="271"/>
      <c r="B1433" s="29"/>
      <c r="C1433" s="273"/>
      <c r="D1433" s="29"/>
      <c r="E1433" s="29"/>
      <c r="F1433" s="29"/>
      <c r="G1433" s="274"/>
      <c r="H1433" s="274"/>
      <c r="I1433" s="29"/>
      <c r="J1433" s="29"/>
      <c r="K1433" s="29"/>
      <c r="L1433" s="29"/>
    </row>
    <row r="1434" spans="1:12" x14ac:dyDescent="0.2">
      <c r="A1434" s="271"/>
      <c r="B1434" s="29"/>
      <c r="C1434" s="273"/>
      <c r="D1434" s="29"/>
      <c r="E1434" s="29"/>
      <c r="F1434" s="29"/>
      <c r="G1434" s="274"/>
      <c r="H1434" s="274"/>
      <c r="I1434" s="29"/>
      <c r="J1434" s="29"/>
      <c r="K1434" s="29"/>
      <c r="L1434" s="29"/>
    </row>
    <row r="1435" spans="1:12" x14ac:dyDescent="0.2">
      <c r="A1435" s="271"/>
      <c r="B1435" s="29"/>
      <c r="C1435" s="273"/>
      <c r="D1435" s="29"/>
      <c r="E1435" s="29"/>
      <c r="F1435" s="29"/>
      <c r="G1435" s="274"/>
      <c r="H1435" s="274"/>
      <c r="I1435" s="29"/>
      <c r="J1435" s="29"/>
      <c r="K1435" s="29"/>
      <c r="L1435" s="29"/>
    </row>
    <row r="1436" spans="1:12" x14ac:dyDescent="0.2">
      <c r="A1436" s="271"/>
      <c r="B1436" s="29"/>
      <c r="C1436" s="273"/>
      <c r="D1436" s="29"/>
      <c r="E1436" s="29"/>
      <c r="F1436" s="29"/>
      <c r="G1436" s="274"/>
      <c r="H1436" s="274"/>
      <c r="I1436" s="29"/>
      <c r="J1436" s="29"/>
      <c r="K1436" s="29"/>
      <c r="L1436" s="29"/>
    </row>
    <row r="1437" spans="1:12" x14ac:dyDescent="0.2">
      <c r="A1437" s="271"/>
      <c r="B1437" s="29"/>
      <c r="C1437" s="273"/>
      <c r="D1437" s="29"/>
      <c r="E1437" s="29"/>
      <c r="F1437" s="29"/>
      <c r="G1437" s="274"/>
      <c r="H1437" s="274"/>
      <c r="I1437" s="29"/>
      <c r="J1437" s="29"/>
      <c r="K1437" s="29"/>
      <c r="L1437" s="29"/>
    </row>
    <row r="1438" spans="1:12" x14ac:dyDescent="0.2">
      <c r="A1438" s="271"/>
      <c r="B1438" s="29"/>
      <c r="C1438" s="273"/>
      <c r="D1438" s="29"/>
      <c r="E1438" s="29"/>
      <c r="F1438" s="29"/>
      <c r="G1438" s="274"/>
      <c r="H1438" s="274"/>
      <c r="I1438" s="29"/>
      <c r="J1438" s="29"/>
      <c r="K1438" s="29"/>
      <c r="L1438" s="29"/>
    </row>
    <row r="1439" spans="1:12" x14ac:dyDescent="0.2">
      <c r="A1439" s="271"/>
      <c r="B1439" s="29"/>
      <c r="C1439" s="273"/>
      <c r="D1439" s="29"/>
      <c r="E1439" s="29"/>
      <c r="F1439" s="29"/>
      <c r="G1439" s="274"/>
      <c r="H1439" s="274"/>
      <c r="I1439" s="29"/>
      <c r="J1439" s="29"/>
      <c r="K1439" s="29"/>
      <c r="L1439" s="29"/>
    </row>
    <row r="1440" spans="1:12" x14ac:dyDescent="0.2">
      <c r="A1440" s="271"/>
      <c r="B1440" s="29"/>
      <c r="C1440" s="273"/>
      <c r="D1440" s="29"/>
      <c r="E1440" s="29"/>
      <c r="F1440" s="29"/>
      <c r="G1440" s="274"/>
      <c r="H1440" s="274"/>
      <c r="I1440" s="29"/>
      <c r="J1440" s="29"/>
      <c r="K1440" s="29"/>
      <c r="L1440" s="29"/>
    </row>
    <row r="1441" spans="1:12" x14ac:dyDescent="0.2">
      <c r="A1441" s="271"/>
      <c r="B1441" s="29"/>
      <c r="C1441" s="273"/>
      <c r="D1441" s="29"/>
      <c r="E1441" s="29"/>
      <c r="F1441" s="29"/>
      <c r="G1441" s="274"/>
      <c r="H1441" s="274"/>
      <c r="I1441" s="29"/>
      <c r="J1441" s="29"/>
      <c r="K1441" s="29"/>
      <c r="L1441" s="29"/>
    </row>
    <row r="1442" spans="1:12" x14ac:dyDescent="0.2">
      <c r="A1442" s="271"/>
      <c r="B1442" s="29"/>
      <c r="C1442" s="273"/>
      <c r="D1442" s="29"/>
      <c r="E1442" s="29"/>
      <c r="F1442" s="29"/>
      <c r="G1442" s="274"/>
      <c r="H1442" s="274"/>
      <c r="I1442" s="29"/>
      <c r="J1442" s="29"/>
      <c r="K1442" s="29"/>
      <c r="L1442" s="29"/>
    </row>
    <row r="1443" spans="1:12" x14ac:dyDescent="0.2">
      <c r="A1443" s="271"/>
      <c r="B1443" s="29"/>
      <c r="C1443" s="273"/>
      <c r="D1443" s="29"/>
      <c r="E1443" s="29"/>
      <c r="F1443" s="29"/>
      <c r="G1443" s="274"/>
      <c r="H1443" s="274"/>
      <c r="I1443" s="29"/>
      <c r="J1443" s="29"/>
      <c r="K1443" s="29"/>
      <c r="L1443" s="29"/>
    </row>
    <row r="1444" spans="1:12" x14ac:dyDescent="0.2">
      <c r="A1444" s="271"/>
      <c r="B1444" s="29"/>
      <c r="C1444" s="273"/>
      <c r="D1444" s="29"/>
      <c r="E1444" s="29"/>
      <c r="F1444" s="29"/>
      <c r="G1444" s="274"/>
      <c r="H1444" s="274"/>
      <c r="I1444" s="29"/>
      <c r="J1444" s="29"/>
      <c r="K1444" s="29"/>
      <c r="L1444" s="29"/>
    </row>
    <row r="1445" spans="1:12" x14ac:dyDescent="0.2">
      <c r="G1445" s="276"/>
    </row>
  </sheetData>
  <autoFilter ref="A1:M1" xr:uid="{00000000-0009-0000-0000-00000D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484"/>
  <sheetViews>
    <sheetView zoomScale="60" zoomScaleNormal="60" workbookViewId="0">
      <selection activeCell="O3" sqref="O3"/>
    </sheetView>
  </sheetViews>
  <sheetFormatPr baseColWidth="10" defaultRowHeight="15" x14ac:dyDescent="0.25"/>
  <cols>
    <col min="2" max="2" width="63.5703125" customWidth="1"/>
    <col min="7" max="7" width="14.7109375" customWidth="1"/>
    <col min="8" max="8" width="15" customWidth="1"/>
    <col min="11" max="11" width="35.7109375" customWidth="1"/>
  </cols>
  <sheetData>
    <row r="1" spans="1:11" ht="75" customHeight="1" x14ac:dyDescent="0.25">
      <c r="A1" s="293" t="s">
        <v>8</v>
      </c>
      <c r="B1" s="293" t="s">
        <v>9</v>
      </c>
      <c r="C1" s="293" t="s">
        <v>223</v>
      </c>
      <c r="D1" s="294" t="s">
        <v>2561</v>
      </c>
      <c r="E1" s="293" t="s">
        <v>12</v>
      </c>
      <c r="F1" s="293" t="s">
        <v>13</v>
      </c>
      <c r="G1" s="295" t="s">
        <v>14</v>
      </c>
      <c r="H1" s="295" t="s">
        <v>15</v>
      </c>
      <c r="I1" s="295" t="s">
        <v>16</v>
      </c>
      <c r="J1" s="295" t="s">
        <v>17</v>
      </c>
      <c r="K1" s="295" t="s">
        <v>226</v>
      </c>
    </row>
    <row r="2" spans="1:11" ht="75" customHeight="1" x14ac:dyDescent="0.25">
      <c r="A2" s="197">
        <v>86101508</v>
      </c>
      <c r="B2" s="197" t="s">
        <v>28</v>
      </c>
      <c r="C2" s="277">
        <v>42005</v>
      </c>
      <c r="D2" s="197">
        <v>10.5</v>
      </c>
      <c r="E2" s="197" t="s">
        <v>29</v>
      </c>
      <c r="F2" s="197" t="s">
        <v>30</v>
      </c>
      <c r="G2" s="175">
        <v>32336850</v>
      </c>
      <c r="H2" s="152">
        <v>32336850</v>
      </c>
      <c r="I2" s="197" t="s">
        <v>31</v>
      </c>
      <c r="J2" s="197" t="s">
        <v>31</v>
      </c>
      <c r="K2" s="197" t="s">
        <v>32</v>
      </c>
    </row>
    <row r="3" spans="1:11" ht="75" customHeight="1" x14ac:dyDescent="0.25">
      <c r="A3" s="197">
        <v>86101508</v>
      </c>
      <c r="B3" s="197" t="s">
        <v>34</v>
      </c>
      <c r="C3" s="277">
        <v>42005</v>
      </c>
      <c r="D3" s="197">
        <v>10.5</v>
      </c>
      <c r="E3" s="197" t="s">
        <v>29</v>
      </c>
      <c r="F3" s="197" t="s">
        <v>30</v>
      </c>
      <c r="G3" s="175">
        <v>32336850</v>
      </c>
      <c r="H3" s="152">
        <v>32336850</v>
      </c>
      <c r="I3" s="197" t="s">
        <v>31</v>
      </c>
      <c r="J3" s="197" t="s">
        <v>31</v>
      </c>
      <c r="K3" s="197" t="s">
        <v>32</v>
      </c>
    </row>
    <row r="4" spans="1:11" ht="75" customHeight="1" x14ac:dyDescent="0.25">
      <c r="A4" s="197">
        <v>86101508</v>
      </c>
      <c r="B4" s="197" t="s">
        <v>34</v>
      </c>
      <c r="C4" s="277">
        <v>42005</v>
      </c>
      <c r="D4" s="197">
        <v>10.5</v>
      </c>
      <c r="E4" s="197" t="s">
        <v>29</v>
      </c>
      <c r="F4" s="197" t="s">
        <v>30</v>
      </c>
      <c r="G4" s="175">
        <v>32336850</v>
      </c>
      <c r="H4" s="152">
        <v>32336850</v>
      </c>
      <c r="I4" s="197" t="s">
        <v>31</v>
      </c>
      <c r="J4" s="197" t="s">
        <v>31</v>
      </c>
      <c r="K4" s="197" t="s">
        <v>32</v>
      </c>
    </row>
    <row r="5" spans="1:11" ht="75" customHeight="1" x14ac:dyDescent="0.25">
      <c r="A5" s="197">
        <v>86101508</v>
      </c>
      <c r="B5" s="197" t="s">
        <v>34</v>
      </c>
      <c r="C5" s="277">
        <v>42005</v>
      </c>
      <c r="D5" s="197">
        <v>10.5</v>
      </c>
      <c r="E5" s="197" t="s">
        <v>29</v>
      </c>
      <c r="F5" s="197" t="s">
        <v>30</v>
      </c>
      <c r="G5" s="175">
        <v>32336850</v>
      </c>
      <c r="H5" s="152">
        <v>32336850</v>
      </c>
      <c r="I5" s="197" t="s">
        <v>31</v>
      </c>
      <c r="J5" s="197" t="s">
        <v>31</v>
      </c>
      <c r="K5" s="197" t="s">
        <v>32</v>
      </c>
    </row>
    <row r="6" spans="1:11" ht="75" customHeight="1" x14ac:dyDescent="0.25">
      <c r="A6" s="197">
        <v>86101508</v>
      </c>
      <c r="B6" s="197" t="s">
        <v>34</v>
      </c>
      <c r="C6" s="277">
        <v>42005</v>
      </c>
      <c r="D6" s="197">
        <v>10.5</v>
      </c>
      <c r="E6" s="197" t="s">
        <v>29</v>
      </c>
      <c r="F6" s="197" t="s">
        <v>30</v>
      </c>
      <c r="G6" s="175">
        <v>32336850</v>
      </c>
      <c r="H6" s="152">
        <v>32336850</v>
      </c>
      <c r="I6" s="197" t="s">
        <v>31</v>
      </c>
      <c r="J6" s="197" t="s">
        <v>31</v>
      </c>
      <c r="K6" s="197" t="s">
        <v>32</v>
      </c>
    </row>
    <row r="7" spans="1:11" ht="75" customHeight="1" x14ac:dyDescent="0.25">
      <c r="A7" s="197">
        <v>80111700</v>
      </c>
      <c r="B7" s="278" t="s">
        <v>39</v>
      </c>
      <c r="C7" s="277">
        <v>42005</v>
      </c>
      <c r="D7" s="197">
        <v>10.5</v>
      </c>
      <c r="E7" s="197" t="s">
        <v>29</v>
      </c>
      <c r="F7" s="197" t="s">
        <v>30</v>
      </c>
      <c r="G7" s="175">
        <v>17952900</v>
      </c>
      <c r="H7" s="152">
        <v>17952900</v>
      </c>
      <c r="I7" s="197" t="s">
        <v>31</v>
      </c>
      <c r="J7" s="197" t="s">
        <v>31</v>
      </c>
      <c r="K7" s="197" t="s">
        <v>32</v>
      </c>
    </row>
    <row r="8" spans="1:11" ht="75" customHeight="1" x14ac:dyDescent="0.25">
      <c r="A8" s="197">
        <v>80111700</v>
      </c>
      <c r="B8" s="197" t="s">
        <v>39</v>
      </c>
      <c r="C8" s="277">
        <v>42005</v>
      </c>
      <c r="D8" s="197">
        <v>10.5</v>
      </c>
      <c r="E8" s="197" t="s">
        <v>29</v>
      </c>
      <c r="F8" s="197" t="s">
        <v>30</v>
      </c>
      <c r="G8" s="175">
        <v>17952900</v>
      </c>
      <c r="H8" s="152">
        <v>17952900</v>
      </c>
      <c r="I8" s="197" t="s">
        <v>31</v>
      </c>
      <c r="J8" s="197" t="s">
        <v>31</v>
      </c>
      <c r="K8" s="197" t="s">
        <v>32</v>
      </c>
    </row>
    <row r="9" spans="1:11" ht="75" customHeight="1" x14ac:dyDescent="0.25">
      <c r="A9" s="197">
        <v>80111700</v>
      </c>
      <c r="B9" s="197" t="s">
        <v>39</v>
      </c>
      <c r="C9" s="277">
        <v>42005</v>
      </c>
      <c r="D9" s="197">
        <v>10.5</v>
      </c>
      <c r="E9" s="197" t="s">
        <v>29</v>
      </c>
      <c r="F9" s="197" t="s">
        <v>30</v>
      </c>
      <c r="G9" s="175">
        <v>17952900</v>
      </c>
      <c r="H9" s="152">
        <v>17952900</v>
      </c>
      <c r="I9" s="197" t="s">
        <v>31</v>
      </c>
      <c r="J9" s="197" t="s">
        <v>31</v>
      </c>
      <c r="K9" s="197" t="s">
        <v>32</v>
      </c>
    </row>
    <row r="10" spans="1:11" ht="75" customHeight="1" x14ac:dyDescent="0.25">
      <c r="A10" s="197">
        <v>80111700</v>
      </c>
      <c r="B10" s="197" t="s">
        <v>39</v>
      </c>
      <c r="C10" s="277">
        <v>42005</v>
      </c>
      <c r="D10" s="197">
        <v>10.5</v>
      </c>
      <c r="E10" s="278" t="s">
        <v>29</v>
      </c>
      <c r="F10" s="197" t="s">
        <v>30</v>
      </c>
      <c r="G10" s="175">
        <v>17952900</v>
      </c>
      <c r="H10" s="152">
        <v>17952900</v>
      </c>
      <c r="I10" s="197" t="s">
        <v>31</v>
      </c>
      <c r="J10" s="197" t="s">
        <v>31</v>
      </c>
      <c r="K10" s="197" t="s">
        <v>32</v>
      </c>
    </row>
    <row r="11" spans="1:11" ht="75" customHeight="1" x14ac:dyDescent="0.25">
      <c r="A11" s="197">
        <v>80111700</v>
      </c>
      <c r="B11" s="197" t="s">
        <v>39</v>
      </c>
      <c r="C11" s="277">
        <v>42005</v>
      </c>
      <c r="D11" s="197">
        <v>10.5</v>
      </c>
      <c r="E11" s="278" t="s">
        <v>29</v>
      </c>
      <c r="F11" s="197" t="s">
        <v>30</v>
      </c>
      <c r="G11" s="175">
        <v>17952900</v>
      </c>
      <c r="H11" s="152">
        <v>17952900</v>
      </c>
      <c r="I11" s="197" t="s">
        <v>31</v>
      </c>
      <c r="J11" s="197" t="s">
        <v>31</v>
      </c>
      <c r="K11" s="197" t="s">
        <v>32</v>
      </c>
    </row>
    <row r="12" spans="1:11" ht="75" customHeight="1" x14ac:dyDescent="0.25">
      <c r="A12" s="197">
        <v>80111700</v>
      </c>
      <c r="B12" s="197" t="s">
        <v>39</v>
      </c>
      <c r="C12" s="277">
        <v>42005</v>
      </c>
      <c r="D12" s="197">
        <v>10.5</v>
      </c>
      <c r="E12" s="197" t="s">
        <v>29</v>
      </c>
      <c r="F12" s="197" t="s">
        <v>30</v>
      </c>
      <c r="G12" s="175">
        <v>17952900</v>
      </c>
      <c r="H12" s="152">
        <v>17952900</v>
      </c>
      <c r="I12" s="197" t="s">
        <v>31</v>
      </c>
      <c r="J12" s="197" t="s">
        <v>31</v>
      </c>
      <c r="K12" s="197" t="s">
        <v>32</v>
      </c>
    </row>
    <row r="13" spans="1:11" ht="75" customHeight="1" x14ac:dyDescent="0.25">
      <c r="A13" s="197">
        <v>80111700</v>
      </c>
      <c r="B13" s="197" t="s">
        <v>39</v>
      </c>
      <c r="C13" s="277">
        <v>42005</v>
      </c>
      <c r="D13" s="197">
        <v>10.5</v>
      </c>
      <c r="E13" s="197" t="s">
        <v>29</v>
      </c>
      <c r="F13" s="197" t="s">
        <v>30</v>
      </c>
      <c r="G13" s="175">
        <v>17952900</v>
      </c>
      <c r="H13" s="152">
        <v>17952900</v>
      </c>
      <c r="I13" s="197" t="s">
        <v>31</v>
      </c>
      <c r="J13" s="197" t="s">
        <v>31</v>
      </c>
      <c r="K13" s="197" t="s">
        <v>32</v>
      </c>
    </row>
    <row r="14" spans="1:11" ht="75" customHeight="1" x14ac:dyDescent="0.25">
      <c r="A14" s="197">
        <v>80111700</v>
      </c>
      <c r="B14" s="197" t="s">
        <v>39</v>
      </c>
      <c r="C14" s="277">
        <v>42005</v>
      </c>
      <c r="D14" s="197">
        <v>10.5</v>
      </c>
      <c r="E14" s="197" t="s">
        <v>29</v>
      </c>
      <c r="F14" s="197" t="s">
        <v>30</v>
      </c>
      <c r="G14" s="175">
        <v>17952900</v>
      </c>
      <c r="H14" s="152">
        <v>17952900</v>
      </c>
      <c r="I14" s="197" t="s">
        <v>31</v>
      </c>
      <c r="J14" s="197" t="s">
        <v>31</v>
      </c>
      <c r="K14" s="197" t="s">
        <v>32</v>
      </c>
    </row>
    <row r="15" spans="1:11" ht="75" customHeight="1" x14ac:dyDescent="0.25">
      <c r="A15" s="197">
        <v>80111700</v>
      </c>
      <c r="B15" s="197" t="s">
        <v>39</v>
      </c>
      <c r="C15" s="277">
        <v>42005</v>
      </c>
      <c r="D15" s="197">
        <v>10.5</v>
      </c>
      <c r="E15" s="197" t="s">
        <v>29</v>
      </c>
      <c r="F15" s="197" t="s">
        <v>30</v>
      </c>
      <c r="G15" s="175">
        <v>17952900</v>
      </c>
      <c r="H15" s="152">
        <v>17952900</v>
      </c>
      <c r="I15" s="197" t="s">
        <v>31</v>
      </c>
      <c r="J15" s="197" t="s">
        <v>31</v>
      </c>
      <c r="K15" s="197" t="s">
        <v>32</v>
      </c>
    </row>
    <row r="16" spans="1:11" ht="75" customHeight="1" x14ac:dyDescent="0.25">
      <c r="A16" s="197">
        <v>80111500</v>
      </c>
      <c r="B16" s="197" t="s">
        <v>49</v>
      </c>
      <c r="C16" s="277">
        <v>42005</v>
      </c>
      <c r="D16" s="197">
        <v>10.5</v>
      </c>
      <c r="E16" s="197" t="s">
        <v>29</v>
      </c>
      <c r="F16" s="197" t="s">
        <v>30</v>
      </c>
      <c r="G16" s="175">
        <v>16655100</v>
      </c>
      <c r="H16" s="152">
        <v>16655100</v>
      </c>
      <c r="I16" s="197" t="s">
        <v>31</v>
      </c>
      <c r="J16" s="197" t="s">
        <v>31</v>
      </c>
      <c r="K16" s="197" t="s">
        <v>32</v>
      </c>
    </row>
    <row r="17" spans="1:11" ht="75" customHeight="1" x14ac:dyDescent="0.25">
      <c r="A17" s="197">
        <v>80111500</v>
      </c>
      <c r="B17" s="197" t="s">
        <v>49</v>
      </c>
      <c r="C17" s="277">
        <v>42005</v>
      </c>
      <c r="D17" s="197">
        <v>10.5</v>
      </c>
      <c r="E17" s="197" t="s">
        <v>29</v>
      </c>
      <c r="F17" s="197" t="s">
        <v>30</v>
      </c>
      <c r="G17" s="175">
        <v>16655100</v>
      </c>
      <c r="H17" s="152">
        <v>16655100</v>
      </c>
      <c r="I17" s="197" t="s">
        <v>31</v>
      </c>
      <c r="J17" s="197" t="s">
        <v>31</v>
      </c>
      <c r="K17" s="197" t="s">
        <v>32</v>
      </c>
    </row>
    <row r="18" spans="1:11" ht="75" customHeight="1" x14ac:dyDescent="0.25">
      <c r="A18" s="197">
        <v>80111500</v>
      </c>
      <c r="B18" s="197" t="s">
        <v>49</v>
      </c>
      <c r="C18" s="277">
        <v>42005</v>
      </c>
      <c r="D18" s="197">
        <v>10.5</v>
      </c>
      <c r="E18" s="197" t="s">
        <v>29</v>
      </c>
      <c r="F18" s="197" t="s">
        <v>30</v>
      </c>
      <c r="G18" s="175">
        <v>16655100</v>
      </c>
      <c r="H18" s="152">
        <v>16655100</v>
      </c>
      <c r="I18" s="197" t="s">
        <v>31</v>
      </c>
      <c r="J18" s="197" t="s">
        <v>31</v>
      </c>
      <c r="K18" s="197" t="s">
        <v>32</v>
      </c>
    </row>
    <row r="19" spans="1:11" ht="75" customHeight="1" x14ac:dyDescent="0.25">
      <c r="A19" s="197">
        <v>80111500</v>
      </c>
      <c r="B19" s="197" t="s">
        <v>49</v>
      </c>
      <c r="C19" s="277">
        <v>42005</v>
      </c>
      <c r="D19" s="197">
        <v>10.5</v>
      </c>
      <c r="E19" s="197" t="s">
        <v>29</v>
      </c>
      <c r="F19" s="197" t="s">
        <v>30</v>
      </c>
      <c r="G19" s="175">
        <v>16655100</v>
      </c>
      <c r="H19" s="152">
        <v>16655100</v>
      </c>
      <c r="I19" s="197" t="s">
        <v>31</v>
      </c>
      <c r="J19" s="197" t="s">
        <v>31</v>
      </c>
      <c r="K19" s="197" t="s">
        <v>32</v>
      </c>
    </row>
    <row r="20" spans="1:11" ht="75" customHeight="1" x14ac:dyDescent="0.25">
      <c r="A20" s="197">
        <v>80111500</v>
      </c>
      <c r="B20" s="197" t="s">
        <v>49</v>
      </c>
      <c r="C20" s="277">
        <v>42005</v>
      </c>
      <c r="D20" s="197">
        <v>10.5</v>
      </c>
      <c r="E20" s="197" t="s">
        <v>29</v>
      </c>
      <c r="F20" s="197" t="s">
        <v>30</v>
      </c>
      <c r="G20" s="175">
        <v>16655100</v>
      </c>
      <c r="H20" s="152">
        <v>16655100</v>
      </c>
      <c r="I20" s="197" t="s">
        <v>31</v>
      </c>
      <c r="J20" s="197" t="s">
        <v>31</v>
      </c>
      <c r="K20" s="197" t="s">
        <v>32</v>
      </c>
    </row>
    <row r="21" spans="1:11" ht="75" customHeight="1" x14ac:dyDescent="0.25">
      <c r="A21" s="197">
        <v>80111500</v>
      </c>
      <c r="B21" s="197" t="s">
        <v>49</v>
      </c>
      <c r="C21" s="277">
        <v>42005</v>
      </c>
      <c r="D21" s="197">
        <v>10.5</v>
      </c>
      <c r="E21" s="197" t="s">
        <v>29</v>
      </c>
      <c r="F21" s="197" t="s">
        <v>30</v>
      </c>
      <c r="G21" s="175">
        <v>16655100</v>
      </c>
      <c r="H21" s="152">
        <v>16655100</v>
      </c>
      <c r="I21" s="197" t="s">
        <v>31</v>
      </c>
      <c r="J21" s="197" t="s">
        <v>31</v>
      </c>
      <c r="K21" s="197" t="s">
        <v>32</v>
      </c>
    </row>
    <row r="22" spans="1:11" ht="75" customHeight="1" x14ac:dyDescent="0.25">
      <c r="A22" s="197">
        <v>80111500</v>
      </c>
      <c r="B22" s="197" t="s">
        <v>49</v>
      </c>
      <c r="C22" s="277">
        <v>42005</v>
      </c>
      <c r="D22" s="197">
        <v>10.5</v>
      </c>
      <c r="E22" s="197" t="s">
        <v>29</v>
      </c>
      <c r="F22" s="197" t="s">
        <v>30</v>
      </c>
      <c r="G22" s="175">
        <v>16655100</v>
      </c>
      <c r="H22" s="152">
        <v>16655100</v>
      </c>
      <c r="I22" s="197" t="s">
        <v>31</v>
      </c>
      <c r="J22" s="197" t="s">
        <v>31</v>
      </c>
      <c r="K22" s="197" t="s">
        <v>32</v>
      </c>
    </row>
    <row r="23" spans="1:11" ht="75" customHeight="1" x14ac:dyDescent="0.25">
      <c r="A23" s="197">
        <v>80111500</v>
      </c>
      <c r="B23" s="197" t="s">
        <v>49</v>
      </c>
      <c r="C23" s="277">
        <v>42005</v>
      </c>
      <c r="D23" s="197">
        <v>10.5</v>
      </c>
      <c r="E23" s="197" t="s">
        <v>29</v>
      </c>
      <c r="F23" s="197" t="s">
        <v>30</v>
      </c>
      <c r="G23" s="175">
        <v>16655100</v>
      </c>
      <c r="H23" s="152">
        <v>16655100</v>
      </c>
      <c r="I23" s="197" t="s">
        <v>31</v>
      </c>
      <c r="J23" s="197" t="s">
        <v>31</v>
      </c>
      <c r="K23" s="197" t="s">
        <v>32</v>
      </c>
    </row>
    <row r="24" spans="1:11" ht="75" customHeight="1" x14ac:dyDescent="0.25">
      <c r="A24" s="197">
        <v>80111500</v>
      </c>
      <c r="B24" s="197" t="s">
        <v>49</v>
      </c>
      <c r="C24" s="277">
        <v>42005</v>
      </c>
      <c r="D24" s="197">
        <v>10.5</v>
      </c>
      <c r="E24" s="197" t="s">
        <v>29</v>
      </c>
      <c r="F24" s="197" t="s">
        <v>30</v>
      </c>
      <c r="G24" s="175">
        <v>16655100</v>
      </c>
      <c r="H24" s="152">
        <v>16655100</v>
      </c>
      <c r="I24" s="197" t="s">
        <v>31</v>
      </c>
      <c r="J24" s="197" t="s">
        <v>31</v>
      </c>
      <c r="K24" s="197" t="s">
        <v>32</v>
      </c>
    </row>
    <row r="25" spans="1:11" ht="75" customHeight="1" x14ac:dyDescent="0.25">
      <c r="A25" s="197">
        <v>80111500</v>
      </c>
      <c r="B25" s="197" t="s">
        <v>49</v>
      </c>
      <c r="C25" s="277">
        <v>42005</v>
      </c>
      <c r="D25" s="197">
        <v>10.5</v>
      </c>
      <c r="E25" s="197" t="s">
        <v>29</v>
      </c>
      <c r="F25" s="197" t="s">
        <v>30</v>
      </c>
      <c r="G25" s="175">
        <v>16655100</v>
      </c>
      <c r="H25" s="152">
        <v>16655100</v>
      </c>
      <c r="I25" s="197" t="s">
        <v>31</v>
      </c>
      <c r="J25" s="197" t="s">
        <v>31</v>
      </c>
      <c r="K25" s="197" t="s">
        <v>32</v>
      </c>
    </row>
    <row r="26" spans="1:11" ht="75" customHeight="1" x14ac:dyDescent="0.25">
      <c r="A26" s="197">
        <v>80111500</v>
      </c>
      <c r="B26" s="197" t="s">
        <v>49</v>
      </c>
      <c r="C26" s="277">
        <v>42005</v>
      </c>
      <c r="D26" s="197">
        <v>10.5</v>
      </c>
      <c r="E26" s="197" t="s">
        <v>29</v>
      </c>
      <c r="F26" s="197" t="s">
        <v>30</v>
      </c>
      <c r="G26" s="175">
        <v>16655100</v>
      </c>
      <c r="H26" s="152">
        <v>16655100</v>
      </c>
      <c r="I26" s="197" t="s">
        <v>31</v>
      </c>
      <c r="J26" s="197" t="s">
        <v>31</v>
      </c>
      <c r="K26" s="197" t="s">
        <v>32</v>
      </c>
    </row>
    <row r="27" spans="1:11" ht="75" customHeight="1" x14ac:dyDescent="0.25">
      <c r="A27" s="197">
        <v>80111500</v>
      </c>
      <c r="B27" s="197" t="s">
        <v>49</v>
      </c>
      <c r="C27" s="277">
        <v>42005</v>
      </c>
      <c r="D27" s="197">
        <v>10.5</v>
      </c>
      <c r="E27" s="197" t="s">
        <v>29</v>
      </c>
      <c r="F27" s="197" t="s">
        <v>30</v>
      </c>
      <c r="G27" s="175">
        <v>16655100</v>
      </c>
      <c r="H27" s="152">
        <v>16655100</v>
      </c>
      <c r="I27" s="197" t="s">
        <v>31</v>
      </c>
      <c r="J27" s="197" t="s">
        <v>31</v>
      </c>
      <c r="K27" s="197" t="s">
        <v>32</v>
      </c>
    </row>
    <row r="28" spans="1:11" ht="75" customHeight="1" x14ac:dyDescent="0.25">
      <c r="A28" s="197">
        <v>80111500</v>
      </c>
      <c r="B28" s="197" t="s">
        <v>62</v>
      </c>
      <c r="C28" s="277">
        <v>42005</v>
      </c>
      <c r="D28" s="197">
        <v>10.5</v>
      </c>
      <c r="E28" s="197" t="s">
        <v>29</v>
      </c>
      <c r="F28" s="197" t="s">
        <v>30</v>
      </c>
      <c r="G28" s="175">
        <v>13086150</v>
      </c>
      <c r="H28" s="152">
        <v>13086150</v>
      </c>
      <c r="I28" s="197" t="s">
        <v>31</v>
      </c>
      <c r="J28" s="197" t="s">
        <v>31</v>
      </c>
      <c r="K28" s="197" t="s">
        <v>32</v>
      </c>
    </row>
    <row r="29" spans="1:11" ht="75" customHeight="1" x14ac:dyDescent="0.25">
      <c r="A29" s="197">
        <v>80111500</v>
      </c>
      <c r="B29" s="197" t="s">
        <v>64</v>
      </c>
      <c r="C29" s="277">
        <v>42005</v>
      </c>
      <c r="D29" s="197">
        <v>10.5</v>
      </c>
      <c r="E29" s="197" t="s">
        <v>29</v>
      </c>
      <c r="F29" s="197" t="s">
        <v>30</v>
      </c>
      <c r="G29" s="175">
        <v>13086150</v>
      </c>
      <c r="H29" s="152">
        <v>13086150</v>
      </c>
      <c r="I29" s="197" t="s">
        <v>31</v>
      </c>
      <c r="J29" s="197" t="s">
        <v>31</v>
      </c>
      <c r="K29" s="197" t="s">
        <v>32</v>
      </c>
    </row>
    <row r="30" spans="1:11" ht="75" customHeight="1" x14ac:dyDescent="0.25">
      <c r="A30" s="197">
        <v>80111500</v>
      </c>
      <c r="B30" s="197" t="s">
        <v>66</v>
      </c>
      <c r="C30" s="277">
        <v>42005</v>
      </c>
      <c r="D30" s="197">
        <v>10.5</v>
      </c>
      <c r="E30" s="197" t="s">
        <v>67</v>
      </c>
      <c r="F30" s="197" t="s">
        <v>30</v>
      </c>
      <c r="G30" s="175">
        <v>13086150</v>
      </c>
      <c r="H30" s="152">
        <v>13086150</v>
      </c>
      <c r="I30" s="197" t="s">
        <v>31</v>
      </c>
      <c r="J30" s="197" t="s">
        <v>31</v>
      </c>
      <c r="K30" s="197" t="s">
        <v>32</v>
      </c>
    </row>
    <row r="31" spans="1:11" ht="75" customHeight="1" x14ac:dyDescent="0.25">
      <c r="A31" s="197">
        <v>80111500</v>
      </c>
      <c r="B31" s="197" t="s">
        <v>66</v>
      </c>
      <c r="C31" s="277">
        <v>42005</v>
      </c>
      <c r="D31" s="197">
        <v>10.5</v>
      </c>
      <c r="E31" s="197" t="s">
        <v>29</v>
      </c>
      <c r="F31" s="197" t="s">
        <v>30</v>
      </c>
      <c r="G31" s="175">
        <v>13086150</v>
      </c>
      <c r="H31" s="152">
        <v>13086150</v>
      </c>
      <c r="I31" s="197" t="s">
        <v>31</v>
      </c>
      <c r="J31" s="197" t="s">
        <v>31</v>
      </c>
      <c r="K31" s="197" t="s">
        <v>32</v>
      </c>
    </row>
    <row r="32" spans="1:11" ht="75" customHeight="1" x14ac:dyDescent="0.25">
      <c r="A32" s="197">
        <v>82101500</v>
      </c>
      <c r="B32" s="197" t="s">
        <v>73</v>
      </c>
      <c r="C32" s="277">
        <v>42005</v>
      </c>
      <c r="D32" s="197">
        <v>8</v>
      </c>
      <c r="E32" s="197" t="s">
        <v>74</v>
      </c>
      <c r="F32" s="197" t="s">
        <v>30</v>
      </c>
      <c r="G32" s="175">
        <v>21236000</v>
      </c>
      <c r="H32" s="152">
        <v>21236000</v>
      </c>
      <c r="I32" s="197" t="s">
        <v>31</v>
      </c>
      <c r="J32" s="197" t="s">
        <v>31</v>
      </c>
      <c r="K32" s="197" t="s">
        <v>32</v>
      </c>
    </row>
    <row r="33" spans="1:11" ht="75" customHeight="1" x14ac:dyDescent="0.25">
      <c r="A33" s="197">
        <v>82101500</v>
      </c>
      <c r="B33" s="197" t="s">
        <v>73</v>
      </c>
      <c r="C33" s="277">
        <v>42005</v>
      </c>
      <c r="D33" s="197">
        <v>8</v>
      </c>
      <c r="E33" s="197" t="s">
        <v>74</v>
      </c>
      <c r="F33" s="197" t="s">
        <v>30</v>
      </c>
      <c r="G33" s="175">
        <v>13905000</v>
      </c>
      <c r="H33" s="152">
        <v>13905000</v>
      </c>
      <c r="I33" s="197" t="s">
        <v>31</v>
      </c>
      <c r="J33" s="197" t="s">
        <v>31</v>
      </c>
      <c r="K33" s="197" t="s">
        <v>32</v>
      </c>
    </row>
    <row r="34" spans="1:11" ht="75" customHeight="1" x14ac:dyDescent="0.25">
      <c r="A34" s="197">
        <v>80111700</v>
      </c>
      <c r="B34" s="197" t="s">
        <v>76</v>
      </c>
      <c r="C34" s="277">
        <v>42005</v>
      </c>
      <c r="D34" s="197">
        <v>10.5</v>
      </c>
      <c r="E34" s="197" t="s">
        <v>29</v>
      </c>
      <c r="F34" s="197" t="s">
        <v>30</v>
      </c>
      <c r="G34" s="175">
        <v>41962200</v>
      </c>
      <c r="H34" s="152">
        <v>41962200</v>
      </c>
      <c r="I34" s="197" t="s">
        <v>31</v>
      </c>
      <c r="J34" s="197" t="s">
        <v>31</v>
      </c>
      <c r="K34" s="197" t="s">
        <v>32</v>
      </c>
    </row>
    <row r="35" spans="1:11" ht="75" customHeight="1" x14ac:dyDescent="0.25">
      <c r="A35" s="197">
        <v>80111700</v>
      </c>
      <c r="B35" s="197" t="s">
        <v>78</v>
      </c>
      <c r="C35" s="277">
        <v>42005</v>
      </c>
      <c r="D35" s="197">
        <v>10.5</v>
      </c>
      <c r="E35" s="197" t="s">
        <v>29</v>
      </c>
      <c r="F35" s="197" t="s">
        <v>30</v>
      </c>
      <c r="G35" s="175">
        <v>41962200</v>
      </c>
      <c r="H35" s="152">
        <v>41962200</v>
      </c>
      <c r="I35" s="197" t="s">
        <v>31</v>
      </c>
      <c r="J35" s="197" t="s">
        <v>31</v>
      </c>
      <c r="K35" s="197" t="s">
        <v>32</v>
      </c>
    </row>
    <row r="36" spans="1:11" ht="75" customHeight="1" x14ac:dyDescent="0.25">
      <c r="A36" s="197">
        <v>86101508</v>
      </c>
      <c r="B36" s="197" t="s">
        <v>80</v>
      </c>
      <c r="C36" s="277">
        <v>42005</v>
      </c>
      <c r="D36" s="197">
        <v>10</v>
      </c>
      <c r="E36" s="197" t="s">
        <v>29</v>
      </c>
      <c r="F36" s="197" t="s">
        <v>30</v>
      </c>
      <c r="G36" s="175">
        <v>23587000</v>
      </c>
      <c r="H36" s="152">
        <v>23587000</v>
      </c>
      <c r="I36" s="197" t="s">
        <v>31</v>
      </c>
      <c r="J36" s="197" t="s">
        <v>31</v>
      </c>
      <c r="K36" s="197" t="s">
        <v>32</v>
      </c>
    </row>
    <row r="37" spans="1:11" ht="75" customHeight="1" x14ac:dyDescent="0.25">
      <c r="A37" s="197">
        <v>86101508</v>
      </c>
      <c r="B37" s="197" t="s">
        <v>82</v>
      </c>
      <c r="C37" s="277">
        <v>42005</v>
      </c>
      <c r="D37" s="197">
        <v>10</v>
      </c>
      <c r="E37" s="197" t="s">
        <v>29</v>
      </c>
      <c r="F37" s="197" t="s">
        <v>30</v>
      </c>
      <c r="G37" s="175">
        <v>23587000</v>
      </c>
      <c r="H37" s="152">
        <v>23587000</v>
      </c>
      <c r="I37" s="197" t="s">
        <v>31</v>
      </c>
      <c r="J37" s="197" t="s">
        <v>31</v>
      </c>
      <c r="K37" s="197" t="s">
        <v>32</v>
      </c>
    </row>
    <row r="38" spans="1:11" ht="75" customHeight="1" x14ac:dyDescent="0.25">
      <c r="A38" s="197">
        <v>86101508</v>
      </c>
      <c r="B38" s="197" t="s">
        <v>84</v>
      </c>
      <c r="C38" s="277">
        <v>42005</v>
      </c>
      <c r="D38" s="197">
        <v>10</v>
      </c>
      <c r="E38" s="197" t="s">
        <v>29</v>
      </c>
      <c r="F38" s="197" t="s">
        <v>30</v>
      </c>
      <c r="G38" s="175">
        <v>23587000</v>
      </c>
      <c r="H38" s="152">
        <v>23587000</v>
      </c>
      <c r="I38" s="197" t="s">
        <v>31</v>
      </c>
      <c r="J38" s="197" t="s">
        <v>31</v>
      </c>
      <c r="K38" s="197" t="s">
        <v>32</v>
      </c>
    </row>
    <row r="39" spans="1:11" ht="75" customHeight="1" x14ac:dyDescent="0.25">
      <c r="A39" s="197">
        <v>86101508</v>
      </c>
      <c r="B39" s="197" t="s">
        <v>86</v>
      </c>
      <c r="C39" s="277">
        <v>42005</v>
      </c>
      <c r="D39" s="197">
        <v>10.5</v>
      </c>
      <c r="E39" s="197" t="s">
        <v>29</v>
      </c>
      <c r="F39" s="197" t="s">
        <v>30</v>
      </c>
      <c r="G39" s="175">
        <v>32336850</v>
      </c>
      <c r="H39" s="152">
        <v>32336850</v>
      </c>
      <c r="I39" s="197" t="s">
        <v>31</v>
      </c>
      <c r="J39" s="197" t="s">
        <v>31</v>
      </c>
      <c r="K39" s="197" t="s">
        <v>32</v>
      </c>
    </row>
    <row r="40" spans="1:11" ht="75" customHeight="1" x14ac:dyDescent="0.25">
      <c r="A40" s="197">
        <v>86101508</v>
      </c>
      <c r="B40" s="197" t="s">
        <v>86</v>
      </c>
      <c r="C40" s="277">
        <v>42005</v>
      </c>
      <c r="D40" s="197">
        <v>10.5</v>
      </c>
      <c r="E40" s="197" t="s">
        <v>29</v>
      </c>
      <c r="F40" s="197" t="s">
        <v>30</v>
      </c>
      <c r="G40" s="175">
        <v>32336850</v>
      </c>
      <c r="H40" s="152">
        <v>32336850</v>
      </c>
      <c r="I40" s="197" t="s">
        <v>31</v>
      </c>
      <c r="J40" s="197" t="s">
        <v>31</v>
      </c>
      <c r="K40" s="197" t="s">
        <v>32</v>
      </c>
    </row>
    <row r="41" spans="1:11" ht="75" customHeight="1" x14ac:dyDescent="0.25">
      <c r="A41" s="197">
        <v>86101508</v>
      </c>
      <c r="B41" s="197" t="s">
        <v>86</v>
      </c>
      <c r="C41" s="277">
        <v>42005</v>
      </c>
      <c r="D41" s="197">
        <v>10.5</v>
      </c>
      <c r="E41" s="197" t="s">
        <v>29</v>
      </c>
      <c r="F41" s="197" t="s">
        <v>30</v>
      </c>
      <c r="G41" s="175">
        <v>32336850</v>
      </c>
      <c r="H41" s="152">
        <v>32336850</v>
      </c>
      <c r="I41" s="197" t="s">
        <v>31</v>
      </c>
      <c r="J41" s="197" t="s">
        <v>31</v>
      </c>
      <c r="K41" s="197" t="s">
        <v>32</v>
      </c>
    </row>
    <row r="42" spans="1:11" ht="75" customHeight="1" x14ac:dyDescent="0.25">
      <c r="A42" s="197">
        <v>86101508</v>
      </c>
      <c r="B42" s="197" t="s">
        <v>86</v>
      </c>
      <c r="C42" s="277">
        <v>42005</v>
      </c>
      <c r="D42" s="197">
        <v>10.5</v>
      </c>
      <c r="E42" s="197" t="s">
        <v>29</v>
      </c>
      <c r="F42" s="197" t="s">
        <v>30</v>
      </c>
      <c r="G42" s="175">
        <v>32336850</v>
      </c>
      <c r="H42" s="152">
        <v>32336850</v>
      </c>
      <c r="I42" s="197" t="s">
        <v>31</v>
      </c>
      <c r="J42" s="197" t="s">
        <v>31</v>
      </c>
      <c r="K42" s="197" t="s">
        <v>32</v>
      </c>
    </row>
    <row r="43" spans="1:11" ht="75" customHeight="1" x14ac:dyDescent="0.25">
      <c r="A43" s="197">
        <v>80111500</v>
      </c>
      <c r="B43" s="197" t="s">
        <v>91</v>
      </c>
      <c r="C43" s="277">
        <v>42125</v>
      </c>
      <c r="D43" s="197">
        <v>6</v>
      </c>
      <c r="E43" s="197" t="s">
        <v>29</v>
      </c>
      <c r="F43" s="197" t="s">
        <v>30</v>
      </c>
      <c r="G43" s="175">
        <v>3538050</v>
      </c>
      <c r="H43" s="152">
        <v>3538050</v>
      </c>
      <c r="I43" s="197" t="s">
        <v>31</v>
      </c>
      <c r="J43" s="197" t="s">
        <v>31</v>
      </c>
      <c r="K43" s="197" t="s">
        <v>92</v>
      </c>
    </row>
    <row r="44" spans="1:11" ht="75" customHeight="1" x14ac:dyDescent="0.25">
      <c r="A44" s="197">
        <v>86101508</v>
      </c>
      <c r="B44" s="197" t="s">
        <v>86</v>
      </c>
      <c r="C44" s="277">
        <v>42005</v>
      </c>
      <c r="D44" s="197">
        <v>10.5</v>
      </c>
      <c r="E44" s="197" t="s">
        <v>29</v>
      </c>
      <c r="F44" s="197" t="s">
        <v>30</v>
      </c>
      <c r="G44" s="175">
        <v>32336850</v>
      </c>
      <c r="H44" s="152">
        <v>32336850</v>
      </c>
      <c r="I44" s="197" t="s">
        <v>31</v>
      </c>
      <c r="J44" s="197" t="s">
        <v>31</v>
      </c>
      <c r="K44" s="197" t="s">
        <v>32</v>
      </c>
    </row>
    <row r="45" spans="1:11" ht="75" customHeight="1" x14ac:dyDescent="0.25">
      <c r="A45" s="197">
        <v>86101508</v>
      </c>
      <c r="B45" s="197" t="s">
        <v>86</v>
      </c>
      <c r="C45" s="277">
        <v>42005</v>
      </c>
      <c r="D45" s="34">
        <v>10.5</v>
      </c>
      <c r="E45" s="197" t="s">
        <v>29</v>
      </c>
      <c r="F45" s="197" t="s">
        <v>30</v>
      </c>
      <c r="G45" s="175">
        <v>32336850</v>
      </c>
      <c r="H45" s="152">
        <v>32336850</v>
      </c>
      <c r="I45" s="197" t="s">
        <v>31</v>
      </c>
      <c r="J45" s="197" t="s">
        <v>31</v>
      </c>
      <c r="K45" s="197" t="s">
        <v>32</v>
      </c>
    </row>
    <row r="46" spans="1:11" ht="75" customHeight="1" x14ac:dyDescent="0.25">
      <c r="A46" s="197">
        <v>86101508</v>
      </c>
      <c r="B46" s="197" t="s">
        <v>86</v>
      </c>
      <c r="C46" s="277">
        <v>42005</v>
      </c>
      <c r="D46" s="34">
        <v>10.5</v>
      </c>
      <c r="E46" s="197" t="s">
        <v>29</v>
      </c>
      <c r="F46" s="197" t="s">
        <v>30</v>
      </c>
      <c r="G46" s="175">
        <v>32336850</v>
      </c>
      <c r="H46" s="152">
        <v>32336850</v>
      </c>
      <c r="I46" s="197" t="s">
        <v>31</v>
      </c>
      <c r="J46" s="197" t="s">
        <v>31</v>
      </c>
      <c r="K46" s="197" t="s">
        <v>32</v>
      </c>
    </row>
    <row r="47" spans="1:11" ht="75" customHeight="1" x14ac:dyDescent="0.25">
      <c r="A47" s="197">
        <v>86101508</v>
      </c>
      <c r="B47" s="197" t="s">
        <v>86</v>
      </c>
      <c r="C47" s="277">
        <v>42005</v>
      </c>
      <c r="D47" s="197">
        <v>10.5</v>
      </c>
      <c r="E47" s="197" t="s">
        <v>29</v>
      </c>
      <c r="F47" s="197" t="s">
        <v>30</v>
      </c>
      <c r="G47" s="175">
        <v>32336850</v>
      </c>
      <c r="H47" s="152">
        <v>32336850</v>
      </c>
      <c r="I47" s="197" t="s">
        <v>31</v>
      </c>
      <c r="J47" s="197" t="s">
        <v>31</v>
      </c>
      <c r="K47" s="197" t="s">
        <v>32</v>
      </c>
    </row>
    <row r="48" spans="1:11" ht="75" customHeight="1" x14ac:dyDescent="0.25">
      <c r="A48" s="197">
        <v>86101508</v>
      </c>
      <c r="B48" s="197" t="s">
        <v>86</v>
      </c>
      <c r="C48" s="277">
        <v>42005</v>
      </c>
      <c r="D48" s="34">
        <v>10.5</v>
      </c>
      <c r="E48" s="34" t="s">
        <v>29</v>
      </c>
      <c r="F48" s="197" t="s">
        <v>30</v>
      </c>
      <c r="G48" s="175">
        <v>32336850</v>
      </c>
      <c r="H48" s="152">
        <v>32336850</v>
      </c>
      <c r="I48" s="197" t="s">
        <v>31</v>
      </c>
      <c r="J48" s="197" t="s">
        <v>31</v>
      </c>
      <c r="K48" s="197" t="s">
        <v>32</v>
      </c>
    </row>
    <row r="49" spans="1:11" ht="75" customHeight="1" x14ac:dyDescent="0.25">
      <c r="A49" s="197">
        <v>80111700</v>
      </c>
      <c r="B49" s="197" t="s">
        <v>99</v>
      </c>
      <c r="C49" s="277">
        <v>42005</v>
      </c>
      <c r="D49" s="34">
        <v>10</v>
      </c>
      <c r="E49" s="34" t="s">
        <v>29</v>
      </c>
      <c r="F49" s="197" t="s">
        <v>30</v>
      </c>
      <c r="G49" s="175">
        <v>23587000</v>
      </c>
      <c r="H49" s="152">
        <v>23587000</v>
      </c>
      <c r="I49" s="197" t="s">
        <v>31</v>
      </c>
      <c r="J49" s="197" t="s">
        <v>31</v>
      </c>
      <c r="K49" s="197" t="s">
        <v>32</v>
      </c>
    </row>
    <row r="50" spans="1:11" ht="75" customHeight="1" x14ac:dyDescent="0.25">
      <c r="A50" s="197">
        <v>80111700</v>
      </c>
      <c r="B50" s="197" t="s">
        <v>99</v>
      </c>
      <c r="C50" s="277">
        <v>42005</v>
      </c>
      <c r="D50" s="34">
        <v>10</v>
      </c>
      <c r="E50" s="34" t="s">
        <v>29</v>
      </c>
      <c r="F50" s="197" t="s">
        <v>30</v>
      </c>
      <c r="G50" s="279">
        <v>23587000</v>
      </c>
      <c r="H50" s="280">
        <v>23587000</v>
      </c>
      <c r="I50" s="197" t="s">
        <v>31</v>
      </c>
      <c r="J50" s="197" t="s">
        <v>31</v>
      </c>
      <c r="K50" s="197" t="s">
        <v>32</v>
      </c>
    </row>
    <row r="51" spans="1:11" ht="75" customHeight="1" x14ac:dyDescent="0.25">
      <c r="A51" s="197">
        <v>80111700</v>
      </c>
      <c r="B51" s="197" t="s">
        <v>101</v>
      </c>
      <c r="C51" s="277">
        <v>42005</v>
      </c>
      <c r="D51" s="197">
        <v>10</v>
      </c>
      <c r="E51" s="197" t="s">
        <v>29</v>
      </c>
      <c r="F51" s="197" t="s">
        <v>30</v>
      </c>
      <c r="G51" s="175">
        <v>21733000</v>
      </c>
      <c r="H51" s="152">
        <v>21733000</v>
      </c>
      <c r="I51" s="197" t="s">
        <v>31</v>
      </c>
      <c r="J51" s="197" t="s">
        <v>31</v>
      </c>
      <c r="K51" s="197" t="s">
        <v>32</v>
      </c>
    </row>
    <row r="52" spans="1:11" ht="75" customHeight="1" x14ac:dyDescent="0.25">
      <c r="A52" s="197">
        <v>86101508</v>
      </c>
      <c r="B52" s="197" t="s">
        <v>103</v>
      </c>
      <c r="C52" s="277">
        <v>42005</v>
      </c>
      <c r="D52" s="197">
        <v>8</v>
      </c>
      <c r="E52" s="197" t="s">
        <v>29</v>
      </c>
      <c r="F52" s="197" t="s">
        <v>30</v>
      </c>
      <c r="G52" s="175">
        <v>24637600</v>
      </c>
      <c r="H52" s="152">
        <v>24637600</v>
      </c>
      <c r="I52" s="197" t="s">
        <v>31</v>
      </c>
      <c r="J52" s="197" t="s">
        <v>31</v>
      </c>
      <c r="K52" s="197" t="s">
        <v>32</v>
      </c>
    </row>
    <row r="53" spans="1:11" ht="75" customHeight="1" x14ac:dyDescent="0.25">
      <c r="A53" s="197">
        <v>80111700</v>
      </c>
      <c r="B53" s="197" t="s">
        <v>107</v>
      </c>
      <c r="C53" s="277">
        <v>42125</v>
      </c>
      <c r="D53" s="197">
        <v>1</v>
      </c>
      <c r="E53" s="197" t="s">
        <v>29</v>
      </c>
      <c r="F53" s="197" t="s">
        <v>30</v>
      </c>
      <c r="G53" s="175">
        <v>3996400</v>
      </c>
      <c r="H53" s="152">
        <v>3996400</v>
      </c>
      <c r="I53" s="197" t="s">
        <v>31</v>
      </c>
      <c r="J53" s="197" t="s">
        <v>31</v>
      </c>
      <c r="K53" s="197" t="s">
        <v>92</v>
      </c>
    </row>
    <row r="54" spans="1:11" ht="75" customHeight="1" x14ac:dyDescent="0.25">
      <c r="A54" s="197">
        <v>80111500</v>
      </c>
      <c r="B54" s="197" t="s">
        <v>109</v>
      </c>
      <c r="C54" s="277">
        <v>42005</v>
      </c>
      <c r="D54" s="197">
        <v>10.5</v>
      </c>
      <c r="E54" s="197" t="s">
        <v>29</v>
      </c>
      <c r="F54" s="197" t="s">
        <v>30</v>
      </c>
      <c r="G54" s="175">
        <v>16655100</v>
      </c>
      <c r="H54" s="152">
        <v>16655100</v>
      </c>
      <c r="I54" s="197" t="s">
        <v>31</v>
      </c>
      <c r="J54" s="197" t="s">
        <v>31</v>
      </c>
      <c r="K54" s="197" t="s">
        <v>32</v>
      </c>
    </row>
    <row r="55" spans="1:11" ht="75" customHeight="1" x14ac:dyDescent="0.25">
      <c r="A55" s="197">
        <v>80111500</v>
      </c>
      <c r="B55" s="197" t="s">
        <v>109</v>
      </c>
      <c r="C55" s="277">
        <v>42005</v>
      </c>
      <c r="D55" s="197">
        <v>10.5</v>
      </c>
      <c r="E55" s="197" t="s">
        <v>29</v>
      </c>
      <c r="F55" s="197" t="s">
        <v>30</v>
      </c>
      <c r="G55" s="175">
        <v>16655100</v>
      </c>
      <c r="H55" s="152">
        <v>16655100</v>
      </c>
      <c r="I55" s="197" t="s">
        <v>31</v>
      </c>
      <c r="J55" s="197" t="s">
        <v>31</v>
      </c>
      <c r="K55" s="197" t="s">
        <v>32</v>
      </c>
    </row>
    <row r="56" spans="1:11" ht="75" customHeight="1" x14ac:dyDescent="0.25">
      <c r="A56" s="197">
        <v>80111500</v>
      </c>
      <c r="B56" s="197" t="s">
        <v>109</v>
      </c>
      <c r="C56" s="277">
        <v>42005</v>
      </c>
      <c r="D56" s="197">
        <v>10.5</v>
      </c>
      <c r="E56" s="197" t="s">
        <v>29</v>
      </c>
      <c r="F56" s="197" t="s">
        <v>30</v>
      </c>
      <c r="G56" s="175">
        <v>16655100</v>
      </c>
      <c r="H56" s="152">
        <v>16655100</v>
      </c>
      <c r="I56" s="197" t="s">
        <v>31</v>
      </c>
      <c r="J56" s="197" t="s">
        <v>31</v>
      </c>
      <c r="K56" s="197" t="s">
        <v>32</v>
      </c>
    </row>
    <row r="57" spans="1:11" ht="75" customHeight="1" x14ac:dyDescent="0.25">
      <c r="A57" s="197">
        <v>80111500</v>
      </c>
      <c r="B57" s="197" t="s">
        <v>109</v>
      </c>
      <c r="C57" s="277">
        <v>42005</v>
      </c>
      <c r="D57" s="197">
        <v>10.5</v>
      </c>
      <c r="E57" s="197" t="s">
        <v>29</v>
      </c>
      <c r="F57" s="197" t="s">
        <v>30</v>
      </c>
      <c r="G57" s="175">
        <v>16655100</v>
      </c>
      <c r="H57" s="152">
        <v>16655100</v>
      </c>
      <c r="I57" s="197" t="s">
        <v>31</v>
      </c>
      <c r="J57" s="197" t="s">
        <v>31</v>
      </c>
      <c r="K57" s="197" t="s">
        <v>32</v>
      </c>
    </row>
    <row r="58" spans="1:11" ht="75" customHeight="1" x14ac:dyDescent="0.25">
      <c r="A58" s="197">
        <v>80111500</v>
      </c>
      <c r="B58" s="197" t="s">
        <v>109</v>
      </c>
      <c r="C58" s="277">
        <v>42005</v>
      </c>
      <c r="D58" s="197">
        <v>10.5</v>
      </c>
      <c r="E58" s="197" t="s">
        <v>29</v>
      </c>
      <c r="F58" s="197" t="s">
        <v>30</v>
      </c>
      <c r="G58" s="175">
        <v>16655100</v>
      </c>
      <c r="H58" s="152">
        <v>16655100</v>
      </c>
      <c r="I58" s="197" t="s">
        <v>31</v>
      </c>
      <c r="J58" s="197" t="s">
        <v>31</v>
      </c>
      <c r="K58" s="197" t="s">
        <v>32</v>
      </c>
    </row>
    <row r="59" spans="1:11" ht="75" customHeight="1" x14ac:dyDescent="0.25">
      <c r="A59" s="197">
        <v>80111500</v>
      </c>
      <c r="B59" s="197" t="s">
        <v>109</v>
      </c>
      <c r="C59" s="277">
        <v>42005</v>
      </c>
      <c r="D59" s="197">
        <v>10.5</v>
      </c>
      <c r="E59" s="197" t="s">
        <v>29</v>
      </c>
      <c r="F59" s="197" t="s">
        <v>30</v>
      </c>
      <c r="G59" s="175">
        <v>16655100</v>
      </c>
      <c r="H59" s="152">
        <v>16655100</v>
      </c>
      <c r="I59" s="197" t="s">
        <v>31</v>
      </c>
      <c r="J59" s="197" t="s">
        <v>31</v>
      </c>
      <c r="K59" s="197" t="s">
        <v>32</v>
      </c>
    </row>
    <row r="60" spans="1:11" ht="75" customHeight="1" x14ac:dyDescent="0.25">
      <c r="A60" s="197">
        <v>80111500</v>
      </c>
      <c r="B60" s="197" t="s">
        <v>109</v>
      </c>
      <c r="C60" s="277">
        <v>42005</v>
      </c>
      <c r="D60" s="197">
        <v>10.5</v>
      </c>
      <c r="E60" s="197" t="s">
        <v>29</v>
      </c>
      <c r="F60" s="197" t="s">
        <v>30</v>
      </c>
      <c r="G60" s="175">
        <v>16655100</v>
      </c>
      <c r="H60" s="152">
        <v>16655100</v>
      </c>
      <c r="I60" s="197" t="s">
        <v>31</v>
      </c>
      <c r="J60" s="197" t="s">
        <v>31</v>
      </c>
      <c r="K60" s="197" t="s">
        <v>32</v>
      </c>
    </row>
    <row r="61" spans="1:11" ht="75" customHeight="1" x14ac:dyDescent="0.25">
      <c r="A61" s="197">
        <v>80111500</v>
      </c>
      <c r="B61" s="197" t="s">
        <v>109</v>
      </c>
      <c r="C61" s="277">
        <v>42005</v>
      </c>
      <c r="D61" s="197">
        <v>10.5</v>
      </c>
      <c r="E61" s="197" t="s">
        <v>29</v>
      </c>
      <c r="F61" s="197" t="s">
        <v>30</v>
      </c>
      <c r="G61" s="175">
        <v>16655100</v>
      </c>
      <c r="H61" s="152">
        <v>16655100</v>
      </c>
      <c r="I61" s="197" t="s">
        <v>31</v>
      </c>
      <c r="J61" s="197" t="s">
        <v>31</v>
      </c>
      <c r="K61" s="197" t="s">
        <v>32</v>
      </c>
    </row>
    <row r="62" spans="1:11" ht="75" customHeight="1" x14ac:dyDescent="0.25">
      <c r="A62" s="197">
        <v>80111500</v>
      </c>
      <c r="B62" s="197" t="s">
        <v>109</v>
      </c>
      <c r="C62" s="277">
        <v>42005</v>
      </c>
      <c r="D62" s="197">
        <v>10.5</v>
      </c>
      <c r="E62" s="197" t="s">
        <v>29</v>
      </c>
      <c r="F62" s="197" t="s">
        <v>30</v>
      </c>
      <c r="G62" s="175">
        <v>16655100</v>
      </c>
      <c r="H62" s="152">
        <v>16655100</v>
      </c>
      <c r="I62" s="197" t="s">
        <v>31</v>
      </c>
      <c r="J62" s="197" t="s">
        <v>31</v>
      </c>
      <c r="K62" s="197" t="s">
        <v>32</v>
      </c>
    </row>
    <row r="63" spans="1:11" ht="75" customHeight="1" x14ac:dyDescent="0.25">
      <c r="A63" s="197">
        <v>80111500</v>
      </c>
      <c r="B63" s="34" t="s">
        <v>109</v>
      </c>
      <c r="C63" s="277">
        <v>42005</v>
      </c>
      <c r="D63" s="34">
        <v>10.5</v>
      </c>
      <c r="E63" s="34" t="s">
        <v>29</v>
      </c>
      <c r="F63" s="197" t="s">
        <v>30</v>
      </c>
      <c r="G63" s="175">
        <v>16655100</v>
      </c>
      <c r="H63" s="152">
        <v>16655100</v>
      </c>
      <c r="I63" s="197" t="s">
        <v>31</v>
      </c>
      <c r="J63" s="197" t="s">
        <v>31</v>
      </c>
      <c r="K63" s="197" t="s">
        <v>32</v>
      </c>
    </row>
    <row r="64" spans="1:11" ht="75" customHeight="1" x14ac:dyDescent="0.25">
      <c r="A64" s="197">
        <v>80111500</v>
      </c>
      <c r="B64" s="34" t="s">
        <v>120</v>
      </c>
      <c r="C64" s="277">
        <v>42005</v>
      </c>
      <c r="D64" s="34">
        <v>10</v>
      </c>
      <c r="E64" s="34" t="s">
        <v>29</v>
      </c>
      <c r="F64" s="197" t="s">
        <v>30</v>
      </c>
      <c r="G64" s="175">
        <v>15862000</v>
      </c>
      <c r="H64" s="152">
        <v>15862000</v>
      </c>
      <c r="I64" s="197" t="s">
        <v>31</v>
      </c>
      <c r="J64" s="197" t="s">
        <v>31</v>
      </c>
      <c r="K64" s="197" t="s">
        <v>32</v>
      </c>
    </row>
    <row r="65" spans="1:11" ht="75" customHeight="1" x14ac:dyDescent="0.25">
      <c r="A65" s="197">
        <v>80111500</v>
      </c>
      <c r="B65" s="34" t="s">
        <v>120</v>
      </c>
      <c r="C65" s="277">
        <v>42005</v>
      </c>
      <c r="D65" s="34">
        <v>10</v>
      </c>
      <c r="E65" s="34" t="s">
        <v>29</v>
      </c>
      <c r="F65" s="197" t="s">
        <v>30</v>
      </c>
      <c r="G65" s="175">
        <v>15862000</v>
      </c>
      <c r="H65" s="152">
        <v>15862000</v>
      </c>
      <c r="I65" s="197" t="s">
        <v>31</v>
      </c>
      <c r="J65" s="197" t="s">
        <v>31</v>
      </c>
      <c r="K65" s="197" t="s">
        <v>32</v>
      </c>
    </row>
    <row r="66" spans="1:11" ht="75" customHeight="1" x14ac:dyDescent="0.25">
      <c r="A66" s="197">
        <v>80111500</v>
      </c>
      <c r="B66" s="197" t="s">
        <v>120</v>
      </c>
      <c r="C66" s="277">
        <v>42005</v>
      </c>
      <c r="D66" s="197">
        <v>10</v>
      </c>
      <c r="E66" s="197" t="s">
        <v>29</v>
      </c>
      <c r="F66" s="197" t="s">
        <v>30</v>
      </c>
      <c r="G66" s="175">
        <v>15862000</v>
      </c>
      <c r="H66" s="152">
        <v>15862000</v>
      </c>
      <c r="I66" s="197" t="s">
        <v>31</v>
      </c>
      <c r="J66" s="197" t="s">
        <v>31</v>
      </c>
      <c r="K66" s="197" t="s">
        <v>32</v>
      </c>
    </row>
    <row r="67" spans="1:11" ht="75" customHeight="1" x14ac:dyDescent="0.25">
      <c r="A67" s="197">
        <v>80111500</v>
      </c>
      <c r="B67" s="197" t="s">
        <v>120</v>
      </c>
      <c r="C67" s="277">
        <v>42005</v>
      </c>
      <c r="D67" s="197">
        <v>10</v>
      </c>
      <c r="E67" s="197" t="s">
        <v>29</v>
      </c>
      <c r="F67" s="197" t="s">
        <v>30</v>
      </c>
      <c r="G67" s="175">
        <v>15862000</v>
      </c>
      <c r="H67" s="152">
        <v>15862000</v>
      </c>
      <c r="I67" s="197" t="s">
        <v>31</v>
      </c>
      <c r="J67" s="197" t="s">
        <v>31</v>
      </c>
      <c r="K67" s="197" t="s">
        <v>32</v>
      </c>
    </row>
    <row r="68" spans="1:11" ht="75" customHeight="1" x14ac:dyDescent="0.25">
      <c r="A68" s="197">
        <v>80111500</v>
      </c>
      <c r="B68" s="197" t="s">
        <v>125</v>
      </c>
      <c r="C68" s="277">
        <v>42005</v>
      </c>
      <c r="D68" s="197">
        <v>10</v>
      </c>
      <c r="E68" s="197" t="s">
        <v>29</v>
      </c>
      <c r="F68" s="197" t="s">
        <v>30</v>
      </c>
      <c r="G68" s="152">
        <v>30900000</v>
      </c>
      <c r="H68" s="152">
        <v>30900000</v>
      </c>
      <c r="I68" s="197" t="s">
        <v>31</v>
      </c>
      <c r="J68" s="197" t="s">
        <v>31</v>
      </c>
      <c r="K68" s="197" t="s">
        <v>32</v>
      </c>
    </row>
    <row r="69" spans="1:11" ht="75" customHeight="1" x14ac:dyDescent="0.25">
      <c r="A69" s="197">
        <v>80111500</v>
      </c>
      <c r="B69" s="197" t="s">
        <v>127</v>
      </c>
      <c r="C69" s="277">
        <v>42125</v>
      </c>
      <c r="D69" s="197">
        <v>1</v>
      </c>
      <c r="E69" s="197" t="s">
        <v>29</v>
      </c>
      <c r="F69" s="197" t="s">
        <v>30</v>
      </c>
      <c r="G69" s="152">
        <v>2173300</v>
      </c>
      <c r="H69" s="152">
        <v>2173300</v>
      </c>
      <c r="I69" s="197" t="s">
        <v>31</v>
      </c>
      <c r="J69" s="197" t="s">
        <v>31</v>
      </c>
      <c r="K69" s="197" t="s">
        <v>92</v>
      </c>
    </row>
    <row r="70" spans="1:11" ht="75" customHeight="1" x14ac:dyDescent="0.25">
      <c r="A70" s="197">
        <v>80111500</v>
      </c>
      <c r="B70" s="197" t="s">
        <v>129</v>
      </c>
      <c r="C70" s="277">
        <v>42005</v>
      </c>
      <c r="D70" s="197">
        <v>10</v>
      </c>
      <c r="E70" s="197" t="s">
        <v>29</v>
      </c>
      <c r="F70" s="197" t="s">
        <v>30</v>
      </c>
      <c r="G70" s="152">
        <v>30900000</v>
      </c>
      <c r="H70" s="152">
        <v>30900000</v>
      </c>
      <c r="I70" s="197" t="s">
        <v>31</v>
      </c>
      <c r="J70" s="197" t="s">
        <v>31</v>
      </c>
      <c r="K70" s="197" t="s">
        <v>32</v>
      </c>
    </row>
    <row r="71" spans="1:11" ht="75" customHeight="1" x14ac:dyDescent="0.25">
      <c r="A71" s="197">
        <v>80141600</v>
      </c>
      <c r="B71" s="197" t="s">
        <v>131</v>
      </c>
      <c r="C71" s="277">
        <v>42005</v>
      </c>
      <c r="D71" s="197">
        <v>4</v>
      </c>
      <c r="E71" s="197" t="s">
        <v>74</v>
      </c>
      <c r="F71" s="197" t="s">
        <v>30</v>
      </c>
      <c r="G71" s="152">
        <v>51500000</v>
      </c>
      <c r="H71" s="152">
        <v>51500000</v>
      </c>
      <c r="I71" s="197" t="s">
        <v>31</v>
      </c>
      <c r="J71" s="197" t="s">
        <v>31</v>
      </c>
      <c r="K71" s="197" t="s">
        <v>32</v>
      </c>
    </row>
    <row r="72" spans="1:11" ht="75" customHeight="1" x14ac:dyDescent="0.25">
      <c r="A72" s="197">
        <v>82101500</v>
      </c>
      <c r="B72" s="197" t="s">
        <v>73</v>
      </c>
      <c r="C72" s="277">
        <v>42005</v>
      </c>
      <c r="D72" s="197">
        <v>8</v>
      </c>
      <c r="E72" s="197" t="s">
        <v>74</v>
      </c>
      <c r="F72" s="197" t="s">
        <v>30</v>
      </c>
      <c r="G72" s="152">
        <v>13905000</v>
      </c>
      <c r="H72" s="152">
        <v>13905000</v>
      </c>
      <c r="I72" s="197" t="s">
        <v>31</v>
      </c>
      <c r="J72" s="197" t="s">
        <v>31</v>
      </c>
      <c r="K72" s="197" t="s">
        <v>32</v>
      </c>
    </row>
    <row r="73" spans="1:11" ht="75" customHeight="1" x14ac:dyDescent="0.25">
      <c r="A73" s="197">
        <v>80111700</v>
      </c>
      <c r="B73" s="197" t="s">
        <v>132</v>
      </c>
      <c r="C73" s="277">
        <v>42005</v>
      </c>
      <c r="D73" s="197">
        <v>10.5</v>
      </c>
      <c r="E73" s="197" t="s">
        <v>29</v>
      </c>
      <c r="F73" s="197" t="s">
        <v>30</v>
      </c>
      <c r="G73" s="152">
        <v>47477850</v>
      </c>
      <c r="H73" s="152">
        <v>47477850</v>
      </c>
      <c r="I73" s="197" t="s">
        <v>31</v>
      </c>
      <c r="J73" s="197" t="s">
        <v>31</v>
      </c>
      <c r="K73" s="197" t="s">
        <v>32</v>
      </c>
    </row>
    <row r="74" spans="1:11" ht="75" customHeight="1" x14ac:dyDescent="0.25">
      <c r="A74" s="197">
        <v>80111700</v>
      </c>
      <c r="B74" s="197" t="s">
        <v>134</v>
      </c>
      <c r="C74" s="277">
        <v>42005</v>
      </c>
      <c r="D74" s="197">
        <v>10</v>
      </c>
      <c r="E74" s="197" t="s">
        <v>29</v>
      </c>
      <c r="F74" s="197" t="s">
        <v>30</v>
      </c>
      <c r="G74" s="152">
        <v>39964000</v>
      </c>
      <c r="H74" s="152">
        <v>39964000</v>
      </c>
      <c r="I74" s="197" t="s">
        <v>31</v>
      </c>
      <c r="J74" s="197" t="s">
        <v>31</v>
      </c>
      <c r="K74" s="197" t="s">
        <v>32</v>
      </c>
    </row>
    <row r="75" spans="1:11" ht="75" customHeight="1" x14ac:dyDescent="0.25">
      <c r="A75" s="197">
        <v>80111700</v>
      </c>
      <c r="B75" s="197" t="s">
        <v>134</v>
      </c>
      <c r="C75" s="277">
        <v>42005</v>
      </c>
      <c r="D75" s="197">
        <v>10</v>
      </c>
      <c r="E75" s="197" t="s">
        <v>29</v>
      </c>
      <c r="F75" s="197" t="s">
        <v>30</v>
      </c>
      <c r="G75" s="152">
        <v>39964000</v>
      </c>
      <c r="H75" s="152">
        <v>39964000</v>
      </c>
      <c r="I75" s="197" t="s">
        <v>31</v>
      </c>
      <c r="J75" s="197" t="s">
        <v>31</v>
      </c>
      <c r="K75" s="197" t="s">
        <v>32</v>
      </c>
    </row>
    <row r="76" spans="1:11" ht="75" customHeight="1" x14ac:dyDescent="0.25">
      <c r="A76" s="197">
        <v>80111700</v>
      </c>
      <c r="B76" s="197" t="s">
        <v>134</v>
      </c>
      <c r="C76" s="277">
        <v>42005</v>
      </c>
      <c r="D76" s="197">
        <v>10</v>
      </c>
      <c r="E76" s="197" t="s">
        <v>29</v>
      </c>
      <c r="F76" s="197" t="s">
        <v>30</v>
      </c>
      <c r="G76" s="152">
        <v>39964000</v>
      </c>
      <c r="H76" s="152">
        <v>39964000</v>
      </c>
      <c r="I76" s="197" t="s">
        <v>31</v>
      </c>
      <c r="J76" s="197" t="s">
        <v>31</v>
      </c>
      <c r="K76" s="197" t="s">
        <v>32</v>
      </c>
    </row>
    <row r="77" spans="1:11" ht="75" customHeight="1" x14ac:dyDescent="0.25">
      <c r="A77" s="197">
        <v>80111700</v>
      </c>
      <c r="B77" s="197" t="s">
        <v>134</v>
      </c>
      <c r="C77" s="277">
        <v>42005</v>
      </c>
      <c r="D77" s="197">
        <v>10</v>
      </c>
      <c r="E77" s="197" t="s">
        <v>29</v>
      </c>
      <c r="F77" s="197" t="s">
        <v>30</v>
      </c>
      <c r="G77" s="152">
        <v>39964000</v>
      </c>
      <c r="H77" s="152">
        <v>39964000</v>
      </c>
      <c r="I77" s="197" t="s">
        <v>31</v>
      </c>
      <c r="J77" s="197" t="s">
        <v>31</v>
      </c>
      <c r="K77" s="197" t="s">
        <v>32</v>
      </c>
    </row>
    <row r="78" spans="1:11" ht="75" customHeight="1" x14ac:dyDescent="0.25">
      <c r="A78" s="197">
        <v>80111700</v>
      </c>
      <c r="B78" s="197" t="s">
        <v>134</v>
      </c>
      <c r="C78" s="277">
        <v>42005</v>
      </c>
      <c r="D78" s="197">
        <v>10</v>
      </c>
      <c r="E78" s="197" t="s">
        <v>29</v>
      </c>
      <c r="F78" s="197" t="s">
        <v>30</v>
      </c>
      <c r="G78" s="152">
        <v>39964000</v>
      </c>
      <c r="H78" s="152">
        <v>39964000</v>
      </c>
      <c r="I78" s="197" t="s">
        <v>31</v>
      </c>
      <c r="J78" s="197" t="s">
        <v>31</v>
      </c>
      <c r="K78" s="197" t="s">
        <v>32</v>
      </c>
    </row>
    <row r="79" spans="1:11" ht="75" customHeight="1" x14ac:dyDescent="0.25">
      <c r="A79" s="197">
        <v>80111700</v>
      </c>
      <c r="B79" s="197" t="s">
        <v>134</v>
      </c>
      <c r="C79" s="277">
        <v>42005</v>
      </c>
      <c r="D79" s="197">
        <v>10</v>
      </c>
      <c r="E79" s="197" t="s">
        <v>29</v>
      </c>
      <c r="F79" s="197" t="s">
        <v>30</v>
      </c>
      <c r="G79" s="152">
        <v>39964000</v>
      </c>
      <c r="H79" s="152">
        <v>39964000</v>
      </c>
      <c r="I79" s="197" t="s">
        <v>31</v>
      </c>
      <c r="J79" s="197" t="s">
        <v>31</v>
      </c>
      <c r="K79" s="197" t="s">
        <v>32</v>
      </c>
    </row>
    <row r="80" spans="1:11" ht="75" customHeight="1" x14ac:dyDescent="0.25">
      <c r="A80" s="197">
        <v>80111700</v>
      </c>
      <c r="B80" s="197" t="s">
        <v>134</v>
      </c>
      <c r="C80" s="277">
        <v>42005</v>
      </c>
      <c r="D80" s="197">
        <v>10</v>
      </c>
      <c r="E80" s="197" t="s">
        <v>29</v>
      </c>
      <c r="F80" s="197" t="s">
        <v>30</v>
      </c>
      <c r="G80" s="152">
        <v>39964000</v>
      </c>
      <c r="H80" s="152">
        <v>39964000</v>
      </c>
      <c r="I80" s="197" t="s">
        <v>31</v>
      </c>
      <c r="J80" s="197" t="s">
        <v>31</v>
      </c>
      <c r="K80" s="197" t="s">
        <v>32</v>
      </c>
    </row>
    <row r="81" spans="1:11" ht="75" customHeight="1" x14ac:dyDescent="0.25">
      <c r="A81" s="197">
        <v>80111700</v>
      </c>
      <c r="B81" s="197" t="s">
        <v>134</v>
      </c>
      <c r="C81" s="277">
        <v>42005</v>
      </c>
      <c r="D81" s="197">
        <v>10</v>
      </c>
      <c r="E81" s="197" t="s">
        <v>29</v>
      </c>
      <c r="F81" s="197" t="s">
        <v>30</v>
      </c>
      <c r="G81" s="152">
        <v>39964000</v>
      </c>
      <c r="H81" s="152">
        <v>39964000</v>
      </c>
      <c r="I81" s="197" t="s">
        <v>31</v>
      </c>
      <c r="J81" s="197" t="s">
        <v>31</v>
      </c>
      <c r="K81" s="197" t="s">
        <v>32</v>
      </c>
    </row>
    <row r="82" spans="1:11" ht="75" customHeight="1" x14ac:dyDescent="0.25">
      <c r="A82" s="197">
        <v>80111700</v>
      </c>
      <c r="B82" s="197" t="s">
        <v>134</v>
      </c>
      <c r="C82" s="277">
        <v>42005</v>
      </c>
      <c r="D82" s="197">
        <v>10</v>
      </c>
      <c r="E82" s="197" t="s">
        <v>29</v>
      </c>
      <c r="F82" s="197" t="s">
        <v>30</v>
      </c>
      <c r="G82" s="152">
        <v>39964000</v>
      </c>
      <c r="H82" s="152">
        <v>39964000</v>
      </c>
      <c r="I82" s="197" t="s">
        <v>31</v>
      </c>
      <c r="J82" s="197" t="s">
        <v>31</v>
      </c>
      <c r="K82" s="197" t="s">
        <v>32</v>
      </c>
    </row>
    <row r="83" spans="1:11" ht="75" customHeight="1" x14ac:dyDescent="0.25">
      <c r="A83" s="197">
        <v>80111700</v>
      </c>
      <c r="B83" s="197" t="s">
        <v>134</v>
      </c>
      <c r="C83" s="277">
        <v>42005</v>
      </c>
      <c r="D83" s="197">
        <v>10</v>
      </c>
      <c r="E83" s="197" t="s">
        <v>29</v>
      </c>
      <c r="F83" s="197" t="s">
        <v>30</v>
      </c>
      <c r="G83" s="152">
        <v>39964000</v>
      </c>
      <c r="H83" s="152">
        <v>39964000</v>
      </c>
      <c r="I83" s="197" t="s">
        <v>31</v>
      </c>
      <c r="J83" s="197" t="s">
        <v>31</v>
      </c>
      <c r="K83" s="197" t="s">
        <v>32</v>
      </c>
    </row>
    <row r="84" spans="1:11" ht="75" customHeight="1" x14ac:dyDescent="0.25">
      <c r="A84" s="197">
        <v>80111700</v>
      </c>
      <c r="B84" s="197" t="s">
        <v>134</v>
      </c>
      <c r="C84" s="277">
        <v>42005</v>
      </c>
      <c r="D84" s="197">
        <v>10</v>
      </c>
      <c r="E84" s="197" t="s">
        <v>29</v>
      </c>
      <c r="F84" s="197" t="s">
        <v>30</v>
      </c>
      <c r="G84" s="152">
        <v>39964000</v>
      </c>
      <c r="H84" s="152">
        <v>39964000</v>
      </c>
      <c r="I84" s="197" t="s">
        <v>31</v>
      </c>
      <c r="J84" s="197" t="s">
        <v>31</v>
      </c>
      <c r="K84" s="197" t="s">
        <v>32</v>
      </c>
    </row>
    <row r="85" spans="1:11" ht="75" customHeight="1" x14ac:dyDescent="0.25">
      <c r="A85" s="197">
        <v>80111700</v>
      </c>
      <c r="B85" s="197" t="s">
        <v>134</v>
      </c>
      <c r="C85" s="277">
        <v>42005</v>
      </c>
      <c r="D85" s="197">
        <v>10</v>
      </c>
      <c r="E85" s="197" t="s">
        <v>29</v>
      </c>
      <c r="F85" s="197" t="s">
        <v>30</v>
      </c>
      <c r="G85" s="152">
        <v>39964000</v>
      </c>
      <c r="H85" s="152">
        <v>39964000</v>
      </c>
      <c r="I85" s="197" t="s">
        <v>31</v>
      </c>
      <c r="J85" s="197" t="s">
        <v>31</v>
      </c>
      <c r="K85" s="197" t="s">
        <v>32</v>
      </c>
    </row>
    <row r="86" spans="1:11" ht="75" customHeight="1" x14ac:dyDescent="0.25">
      <c r="A86" s="197">
        <v>80111700</v>
      </c>
      <c r="B86" s="197" t="s">
        <v>134</v>
      </c>
      <c r="C86" s="277">
        <v>42005</v>
      </c>
      <c r="D86" s="197">
        <v>10</v>
      </c>
      <c r="E86" s="197" t="s">
        <v>29</v>
      </c>
      <c r="F86" s="197" t="s">
        <v>30</v>
      </c>
      <c r="G86" s="152">
        <v>39964000</v>
      </c>
      <c r="H86" s="152">
        <v>39964000</v>
      </c>
      <c r="I86" s="197" t="s">
        <v>31</v>
      </c>
      <c r="J86" s="197" t="s">
        <v>31</v>
      </c>
      <c r="K86" s="197" t="s">
        <v>32</v>
      </c>
    </row>
    <row r="87" spans="1:11" ht="75" customHeight="1" x14ac:dyDescent="0.25">
      <c r="A87" s="197">
        <v>80111700</v>
      </c>
      <c r="B87" s="197" t="s">
        <v>134</v>
      </c>
      <c r="C87" s="277">
        <v>42005</v>
      </c>
      <c r="D87" s="197">
        <v>10</v>
      </c>
      <c r="E87" s="197" t="s">
        <v>29</v>
      </c>
      <c r="F87" s="197" t="s">
        <v>30</v>
      </c>
      <c r="G87" s="152">
        <v>39964000</v>
      </c>
      <c r="H87" s="152">
        <v>39964000</v>
      </c>
      <c r="I87" s="197" t="s">
        <v>31</v>
      </c>
      <c r="J87" s="197" t="s">
        <v>31</v>
      </c>
      <c r="K87" s="197" t="s">
        <v>32</v>
      </c>
    </row>
    <row r="88" spans="1:11" ht="75" customHeight="1" x14ac:dyDescent="0.25">
      <c r="A88" s="197">
        <v>80111700</v>
      </c>
      <c r="B88" s="197" t="s">
        <v>134</v>
      </c>
      <c r="C88" s="277">
        <v>42005</v>
      </c>
      <c r="D88" s="197">
        <v>10</v>
      </c>
      <c r="E88" s="197" t="s">
        <v>29</v>
      </c>
      <c r="F88" s="197" t="s">
        <v>30</v>
      </c>
      <c r="G88" s="152">
        <v>39964000</v>
      </c>
      <c r="H88" s="152">
        <v>39964000</v>
      </c>
      <c r="I88" s="197" t="s">
        <v>31</v>
      </c>
      <c r="J88" s="197" t="s">
        <v>31</v>
      </c>
      <c r="K88" s="197" t="s">
        <v>32</v>
      </c>
    </row>
    <row r="89" spans="1:11" ht="75" customHeight="1" x14ac:dyDescent="0.25">
      <c r="A89" s="197">
        <v>80111700</v>
      </c>
      <c r="B89" s="197" t="s">
        <v>134</v>
      </c>
      <c r="C89" s="277">
        <v>42005</v>
      </c>
      <c r="D89" s="197">
        <v>10</v>
      </c>
      <c r="E89" s="197" t="s">
        <v>29</v>
      </c>
      <c r="F89" s="197" t="s">
        <v>30</v>
      </c>
      <c r="G89" s="152">
        <v>39964000</v>
      </c>
      <c r="H89" s="152">
        <v>39964000</v>
      </c>
      <c r="I89" s="197" t="s">
        <v>31</v>
      </c>
      <c r="J89" s="197" t="s">
        <v>31</v>
      </c>
      <c r="K89" s="197" t="s">
        <v>32</v>
      </c>
    </row>
    <row r="90" spans="1:11" ht="75" customHeight="1" x14ac:dyDescent="0.25">
      <c r="A90" s="197">
        <v>80111700</v>
      </c>
      <c r="B90" s="197" t="s">
        <v>134</v>
      </c>
      <c r="C90" s="277">
        <v>42005</v>
      </c>
      <c r="D90" s="197">
        <v>10</v>
      </c>
      <c r="E90" s="197" t="s">
        <v>29</v>
      </c>
      <c r="F90" s="197" t="s">
        <v>30</v>
      </c>
      <c r="G90" s="152">
        <v>39964000</v>
      </c>
      <c r="H90" s="152">
        <v>39964000</v>
      </c>
      <c r="I90" s="197" t="s">
        <v>31</v>
      </c>
      <c r="J90" s="197" t="s">
        <v>31</v>
      </c>
      <c r="K90" s="197" t="s">
        <v>32</v>
      </c>
    </row>
    <row r="91" spans="1:11" ht="75" customHeight="1" x14ac:dyDescent="0.25">
      <c r="A91" s="197">
        <v>80111700</v>
      </c>
      <c r="B91" s="197" t="s">
        <v>134</v>
      </c>
      <c r="C91" s="277">
        <v>42005</v>
      </c>
      <c r="D91" s="197">
        <v>10</v>
      </c>
      <c r="E91" s="197" t="s">
        <v>29</v>
      </c>
      <c r="F91" s="197" t="s">
        <v>30</v>
      </c>
      <c r="G91" s="152">
        <v>39964000</v>
      </c>
      <c r="H91" s="152">
        <v>39964000</v>
      </c>
      <c r="I91" s="197" t="s">
        <v>31</v>
      </c>
      <c r="J91" s="197" t="s">
        <v>31</v>
      </c>
      <c r="K91" s="197" t="s">
        <v>32</v>
      </c>
    </row>
    <row r="92" spans="1:11" ht="75" customHeight="1" x14ac:dyDescent="0.25">
      <c r="A92" s="197">
        <v>80111700</v>
      </c>
      <c r="B92" s="197" t="s">
        <v>134</v>
      </c>
      <c r="C92" s="277">
        <v>42005</v>
      </c>
      <c r="D92" s="197">
        <v>10</v>
      </c>
      <c r="E92" s="197" t="s">
        <v>29</v>
      </c>
      <c r="F92" s="197" t="s">
        <v>30</v>
      </c>
      <c r="G92" s="152">
        <v>39964000</v>
      </c>
      <c r="H92" s="152">
        <v>39964000</v>
      </c>
      <c r="I92" s="197" t="s">
        <v>31</v>
      </c>
      <c r="J92" s="197" t="s">
        <v>31</v>
      </c>
      <c r="K92" s="197" t="s">
        <v>32</v>
      </c>
    </row>
    <row r="93" spans="1:11" ht="75" customHeight="1" x14ac:dyDescent="0.25">
      <c r="A93" s="197">
        <v>80111700</v>
      </c>
      <c r="B93" s="197" t="s">
        <v>134</v>
      </c>
      <c r="C93" s="277">
        <v>42005</v>
      </c>
      <c r="D93" s="197">
        <v>10</v>
      </c>
      <c r="E93" s="197" t="s">
        <v>29</v>
      </c>
      <c r="F93" s="197" t="s">
        <v>30</v>
      </c>
      <c r="G93" s="152">
        <v>39964000</v>
      </c>
      <c r="H93" s="152">
        <v>39964000</v>
      </c>
      <c r="I93" s="197" t="s">
        <v>31</v>
      </c>
      <c r="J93" s="197" t="s">
        <v>31</v>
      </c>
      <c r="K93" s="197" t="s">
        <v>32</v>
      </c>
    </row>
    <row r="94" spans="1:11" ht="75" customHeight="1" x14ac:dyDescent="0.25">
      <c r="A94" s="197">
        <v>80111700</v>
      </c>
      <c r="B94" s="197" t="s">
        <v>154</v>
      </c>
      <c r="C94" s="277">
        <v>42005</v>
      </c>
      <c r="D94" s="197">
        <v>10.5</v>
      </c>
      <c r="E94" s="197" t="s">
        <v>29</v>
      </c>
      <c r="F94" s="197" t="s">
        <v>30</v>
      </c>
      <c r="G94" s="152">
        <v>32336850</v>
      </c>
      <c r="H94" s="152">
        <v>32336850</v>
      </c>
      <c r="I94" s="197" t="s">
        <v>31</v>
      </c>
      <c r="J94" s="197" t="s">
        <v>31</v>
      </c>
      <c r="K94" s="197" t="s">
        <v>32</v>
      </c>
    </row>
    <row r="95" spans="1:11" ht="75" customHeight="1" x14ac:dyDescent="0.25">
      <c r="A95" s="197">
        <v>80111700</v>
      </c>
      <c r="B95" s="197" t="s">
        <v>156</v>
      </c>
      <c r="C95" s="277">
        <v>42005</v>
      </c>
      <c r="D95" s="197">
        <v>10</v>
      </c>
      <c r="E95" s="197" t="s">
        <v>29</v>
      </c>
      <c r="F95" s="197" t="s">
        <v>30</v>
      </c>
      <c r="G95" s="152">
        <v>39964000</v>
      </c>
      <c r="H95" s="152">
        <v>39964000</v>
      </c>
      <c r="I95" s="197" t="s">
        <v>31</v>
      </c>
      <c r="J95" s="197" t="s">
        <v>31</v>
      </c>
      <c r="K95" s="197" t="s">
        <v>32</v>
      </c>
    </row>
    <row r="96" spans="1:11" ht="75" customHeight="1" x14ac:dyDescent="0.25">
      <c r="A96" s="197">
        <v>80111700</v>
      </c>
      <c r="B96" s="197" t="s">
        <v>158</v>
      </c>
      <c r="C96" s="277">
        <v>42005</v>
      </c>
      <c r="D96" s="197">
        <v>10.5</v>
      </c>
      <c r="E96" s="197" t="s">
        <v>29</v>
      </c>
      <c r="F96" s="197" t="s">
        <v>30</v>
      </c>
      <c r="G96" s="152">
        <v>36446550</v>
      </c>
      <c r="H96" s="152">
        <v>36446550</v>
      </c>
      <c r="I96" s="197" t="s">
        <v>31</v>
      </c>
      <c r="J96" s="197" t="s">
        <v>31</v>
      </c>
      <c r="K96" s="197" t="s">
        <v>32</v>
      </c>
    </row>
    <row r="97" spans="1:11" ht="75" customHeight="1" x14ac:dyDescent="0.25">
      <c r="A97" s="197">
        <v>80111700</v>
      </c>
      <c r="B97" s="197" t="s">
        <v>160</v>
      </c>
      <c r="C97" s="277">
        <v>42005</v>
      </c>
      <c r="D97" s="197">
        <v>10.5</v>
      </c>
      <c r="E97" s="197" t="s">
        <v>29</v>
      </c>
      <c r="F97" s="197" t="s">
        <v>30</v>
      </c>
      <c r="G97" s="152">
        <v>32336850</v>
      </c>
      <c r="H97" s="152">
        <v>32336850</v>
      </c>
      <c r="I97" s="197" t="s">
        <v>31</v>
      </c>
      <c r="J97" s="197" t="s">
        <v>31</v>
      </c>
      <c r="K97" s="197" t="s">
        <v>32</v>
      </c>
    </row>
    <row r="98" spans="1:11" ht="75" customHeight="1" x14ac:dyDescent="0.25">
      <c r="A98" s="197">
        <v>80111700</v>
      </c>
      <c r="B98" s="197" t="s">
        <v>162</v>
      </c>
      <c r="C98" s="277">
        <v>42005</v>
      </c>
      <c r="D98" s="197">
        <v>10.5</v>
      </c>
      <c r="E98" s="197" t="s">
        <v>29</v>
      </c>
      <c r="F98" s="197" t="s">
        <v>30</v>
      </c>
      <c r="G98" s="152">
        <v>22819650</v>
      </c>
      <c r="H98" s="152">
        <v>22819650</v>
      </c>
      <c r="I98" s="197" t="s">
        <v>31</v>
      </c>
      <c r="J98" s="197" t="s">
        <v>31</v>
      </c>
      <c r="K98" s="197" t="s">
        <v>32</v>
      </c>
    </row>
    <row r="99" spans="1:11" ht="75" customHeight="1" x14ac:dyDescent="0.25">
      <c r="A99" s="197">
        <v>80111700</v>
      </c>
      <c r="B99" s="197" t="s">
        <v>163</v>
      </c>
      <c r="C99" s="277">
        <v>42005</v>
      </c>
      <c r="D99" s="197">
        <v>10.5</v>
      </c>
      <c r="E99" s="197" t="s">
        <v>29</v>
      </c>
      <c r="F99" s="197" t="s">
        <v>30</v>
      </c>
      <c r="G99" s="152">
        <v>22819650</v>
      </c>
      <c r="H99" s="152">
        <v>22819650</v>
      </c>
      <c r="I99" s="197" t="s">
        <v>31</v>
      </c>
      <c r="J99" s="197" t="s">
        <v>31</v>
      </c>
      <c r="K99" s="197" t="s">
        <v>32</v>
      </c>
    </row>
    <row r="100" spans="1:11" ht="75" customHeight="1" x14ac:dyDescent="0.25">
      <c r="A100" s="197">
        <v>80111700</v>
      </c>
      <c r="B100" s="197" t="s">
        <v>165</v>
      </c>
      <c r="C100" s="277">
        <v>42005</v>
      </c>
      <c r="D100" s="197">
        <v>10.5</v>
      </c>
      <c r="E100" s="197" t="s">
        <v>29</v>
      </c>
      <c r="F100" s="197" t="s">
        <v>30</v>
      </c>
      <c r="G100" s="152">
        <v>41962200</v>
      </c>
      <c r="H100" s="152">
        <v>41962200</v>
      </c>
      <c r="I100" s="197" t="s">
        <v>31</v>
      </c>
      <c r="J100" s="197" t="s">
        <v>31</v>
      </c>
      <c r="K100" s="197" t="s">
        <v>32</v>
      </c>
    </row>
    <row r="101" spans="1:11" ht="75" customHeight="1" x14ac:dyDescent="0.25">
      <c r="A101" s="197">
        <v>80111700</v>
      </c>
      <c r="B101" s="197" t="s">
        <v>167</v>
      </c>
      <c r="C101" s="277">
        <v>42005</v>
      </c>
      <c r="D101" s="197">
        <v>10.5</v>
      </c>
      <c r="E101" s="197" t="s">
        <v>29</v>
      </c>
      <c r="F101" s="197" t="s">
        <v>30</v>
      </c>
      <c r="G101" s="152">
        <v>22819650</v>
      </c>
      <c r="H101" s="152">
        <v>22819650</v>
      </c>
      <c r="I101" s="197" t="s">
        <v>31</v>
      </c>
      <c r="J101" s="197" t="s">
        <v>31</v>
      </c>
      <c r="K101" s="197" t="s">
        <v>32</v>
      </c>
    </row>
    <row r="102" spans="1:11" ht="75" customHeight="1" x14ac:dyDescent="0.25">
      <c r="A102" s="197">
        <v>80111700</v>
      </c>
      <c r="B102" s="197" t="s">
        <v>169</v>
      </c>
      <c r="C102" s="277">
        <v>42005</v>
      </c>
      <c r="D102" s="197">
        <v>10.5</v>
      </c>
      <c r="E102" s="197" t="s">
        <v>29</v>
      </c>
      <c r="F102" s="197" t="s">
        <v>30</v>
      </c>
      <c r="G102" s="152">
        <v>36446550</v>
      </c>
      <c r="H102" s="152">
        <v>36446550</v>
      </c>
      <c r="I102" s="197" t="s">
        <v>31</v>
      </c>
      <c r="J102" s="197" t="s">
        <v>31</v>
      </c>
      <c r="K102" s="197" t="s">
        <v>32</v>
      </c>
    </row>
    <row r="103" spans="1:11" ht="75" customHeight="1" x14ac:dyDescent="0.25">
      <c r="A103" s="197">
        <v>80111700</v>
      </c>
      <c r="B103" s="197" t="s">
        <v>171</v>
      </c>
      <c r="C103" s="277">
        <v>42005</v>
      </c>
      <c r="D103" s="197">
        <v>10.5</v>
      </c>
      <c r="E103" s="197" t="s">
        <v>29</v>
      </c>
      <c r="F103" s="197" t="s">
        <v>30</v>
      </c>
      <c r="G103" s="152">
        <v>22819650</v>
      </c>
      <c r="H103" s="152">
        <v>22819650</v>
      </c>
      <c r="I103" s="197" t="s">
        <v>31</v>
      </c>
      <c r="J103" s="197" t="s">
        <v>31</v>
      </c>
      <c r="K103" s="197" t="s">
        <v>32</v>
      </c>
    </row>
    <row r="104" spans="1:11" ht="75" customHeight="1" x14ac:dyDescent="0.25">
      <c r="A104" s="197">
        <v>80111700</v>
      </c>
      <c r="B104" s="197" t="s">
        <v>173</v>
      </c>
      <c r="C104" s="277">
        <v>42005</v>
      </c>
      <c r="D104" s="197">
        <v>10.5</v>
      </c>
      <c r="E104" s="197" t="s">
        <v>29</v>
      </c>
      <c r="F104" s="197" t="s">
        <v>30</v>
      </c>
      <c r="G104" s="152">
        <v>22819650</v>
      </c>
      <c r="H104" s="152">
        <v>22819650</v>
      </c>
      <c r="I104" s="197" t="s">
        <v>31</v>
      </c>
      <c r="J104" s="197" t="s">
        <v>31</v>
      </c>
      <c r="K104" s="197" t="s">
        <v>32</v>
      </c>
    </row>
    <row r="105" spans="1:11" ht="75" customHeight="1" x14ac:dyDescent="0.25">
      <c r="A105" s="197">
        <v>80111700</v>
      </c>
      <c r="B105" s="197" t="s">
        <v>175</v>
      </c>
      <c r="C105" s="277">
        <v>42005</v>
      </c>
      <c r="D105" s="197">
        <v>10.5</v>
      </c>
      <c r="E105" s="197" t="s">
        <v>29</v>
      </c>
      <c r="F105" s="197" t="s">
        <v>30</v>
      </c>
      <c r="G105" s="152">
        <v>22819650</v>
      </c>
      <c r="H105" s="152">
        <v>22819650</v>
      </c>
      <c r="I105" s="197" t="s">
        <v>31</v>
      </c>
      <c r="J105" s="197" t="s">
        <v>31</v>
      </c>
      <c r="K105" s="197" t="s">
        <v>32</v>
      </c>
    </row>
    <row r="106" spans="1:11" ht="75" customHeight="1" x14ac:dyDescent="0.25">
      <c r="A106" s="197">
        <v>82101500</v>
      </c>
      <c r="B106" s="197" t="s">
        <v>73</v>
      </c>
      <c r="C106" s="277">
        <v>42005</v>
      </c>
      <c r="D106" s="197">
        <v>8</v>
      </c>
      <c r="E106" s="197" t="s">
        <v>74</v>
      </c>
      <c r="F106" s="197" t="s">
        <v>30</v>
      </c>
      <c r="G106" s="152">
        <v>13904752</v>
      </c>
      <c r="H106" s="152">
        <v>13904752</v>
      </c>
      <c r="I106" s="197" t="s">
        <v>31</v>
      </c>
      <c r="J106" s="197" t="s">
        <v>31</v>
      </c>
      <c r="K106" s="197" t="s">
        <v>32</v>
      </c>
    </row>
    <row r="107" spans="1:11" ht="75" customHeight="1" x14ac:dyDescent="0.25">
      <c r="A107" s="197">
        <v>80141600</v>
      </c>
      <c r="B107" s="197" t="s">
        <v>131</v>
      </c>
      <c r="C107" s="277">
        <v>42005</v>
      </c>
      <c r="D107" s="197">
        <v>8</v>
      </c>
      <c r="E107" s="197" t="s">
        <v>74</v>
      </c>
      <c r="F107" s="197" t="s">
        <v>30</v>
      </c>
      <c r="G107" s="152">
        <v>20600000</v>
      </c>
      <c r="H107" s="152">
        <v>20600000</v>
      </c>
      <c r="I107" s="197" t="s">
        <v>31</v>
      </c>
      <c r="J107" s="197" t="s">
        <v>31</v>
      </c>
      <c r="K107" s="197" t="s">
        <v>32</v>
      </c>
    </row>
    <row r="108" spans="1:11" ht="75" customHeight="1" x14ac:dyDescent="0.25">
      <c r="A108" s="197">
        <v>78111800</v>
      </c>
      <c r="B108" s="197" t="s">
        <v>179</v>
      </c>
      <c r="C108" s="277">
        <v>42005</v>
      </c>
      <c r="D108" s="197">
        <v>4</v>
      </c>
      <c r="E108" s="197" t="s">
        <v>180</v>
      </c>
      <c r="F108" s="197" t="s">
        <v>30</v>
      </c>
      <c r="G108" s="152">
        <v>57092000</v>
      </c>
      <c r="H108" s="152">
        <v>57092000</v>
      </c>
      <c r="I108" s="197" t="s">
        <v>31</v>
      </c>
      <c r="J108" s="197" t="s">
        <v>31</v>
      </c>
      <c r="K108" s="197" t="s">
        <v>32</v>
      </c>
    </row>
    <row r="109" spans="1:11" ht="75" customHeight="1" x14ac:dyDescent="0.25">
      <c r="A109" s="197">
        <v>80111700</v>
      </c>
      <c r="B109" s="197" t="s">
        <v>181</v>
      </c>
      <c r="C109" s="277">
        <v>42095</v>
      </c>
      <c r="D109" s="197">
        <v>7</v>
      </c>
      <c r="E109" s="197" t="s">
        <v>29</v>
      </c>
      <c r="F109" s="197" t="s">
        <v>30</v>
      </c>
      <c r="G109" s="152">
        <v>27974800</v>
      </c>
      <c r="H109" s="152">
        <v>27974800</v>
      </c>
      <c r="I109" s="197" t="s">
        <v>31</v>
      </c>
      <c r="J109" s="197" t="s">
        <v>31</v>
      </c>
      <c r="K109" s="197" t="s">
        <v>32</v>
      </c>
    </row>
    <row r="110" spans="1:11" ht="75" customHeight="1" x14ac:dyDescent="0.25">
      <c r="A110" s="197">
        <v>80111500</v>
      </c>
      <c r="B110" s="197" t="s">
        <v>183</v>
      </c>
      <c r="C110" s="277">
        <v>42339</v>
      </c>
      <c r="D110" s="197">
        <v>1</v>
      </c>
      <c r="E110" s="197" t="s">
        <v>29</v>
      </c>
      <c r="F110" s="197" t="s">
        <v>30</v>
      </c>
      <c r="G110" s="152">
        <v>5994600</v>
      </c>
      <c r="H110" s="152">
        <v>5994600</v>
      </c>
      <c r="I110" s="197" t="s">
        <v>31</v>
      </c>
      <c r="J110" s="197" t="s">
        <v>31</v>
      </c>
      <c r="K110" s="197" t="s">
        <v>92</v>
      </c>
    </row>
    <row r="111" spans="1:11" ht="75" customHeight="1" x14ac:dyDescent="0.25">
      <c r="A111" s="197">
        <v>80111700</v>
      </c>
      <c r="B111" s="197" t="s">
        <v>184</v>
      </c>
      <c r="C111" s="277">
        <v>42339</v>
      </c>
      <c r="D111" s="197">
        <v>1</v>
      </c>
      <c r="E111" s="197" t="s">
        <v>29</v>
      </c>
      <c r="F111" s="197" t="s">
        <v>30</v>
      </c>
      <c r="G111" s="152">
        <v>6942200</v>
      </c>
      <c r="H111" s="152">
        <v>6942200</v>
      </c>
      <c r="I111" s="197" t="s">
        <v>31</v>
      </c>
      <c r="J111" s="197" t="s">
        <v>31</v>
      </c>
      <c r="K111" s="197" t="s">
        <v>92</v>
      </c>
    </row>
    <row r="112" spans="1:11" ht="75" customHeight="1" x14ac:dyDescent="0.25">
      <c r="A112" s="197">
        <v>80111700</v>
      </c>
      <c r="B112" s="197" t="s">
        <v>185</v>
      </c>
      <c r="C112" s="277">
        <v>42339</v>
      </c>
      <c r="D112" s="197">
        <v>1</v>
      </c>
      <c r="E112" s="197" t="s">
        <v>29</v>
      </c>
      <c r="F112" s="197" t="s">
        <v>30</v>
      </c>
      <c r="G112" s="152">
        <v>41200</v>
      </c>
      <c r="H112" s="152">
        <v>41200</v>
      </c>
      <c r="I112" s="197" t="s">
        <v>31</v>
      </c>
      <c r="J112" s="197" t="s">
        <v>31</v>
      </c>
      <c r="K112" s="197" t="s">
        <v>92</v>
      </c>
    </row>
    <row r="113" spans="1:11" ht="75" customHeight="1" x14ac:dyDescent="0.25">
      <c r="A113" s="197">
        <v>86101508</v>
      </c>
      <c r="B113" s="197" t="s">
        <v>187</v>
      </c>
      <c r="C113" s="277">
        <v>42309</v>
      </c>
      <c r="D113" s="197">
        <v>1.5</v>
      </c>
      <c r="E113" s="197" t="s">
        <v>29</v>
      </c>
      <c r="F113" s="197" t="s">
        <v>30</v>
      </c>
      <c r="G113" s="152">
        <v>4619550</v>
      </c>
      <c r="H113" s="152">
        <v>4619550</v>
      </c>
      <c r="I113" s="197" t="s">
        <v>31</v>
      </c>
      <c r="J113" s="197" t="s">
        <v>31</v>
      </c>
      <c r="K113" s="197" t="s">
        <v>92</v>
      </c>
    </row>
    <row r="114" spans="1:11" ht="75" customHeight="1" x14ac:dyDescent="0.25">
      <c r="A114" s="197">
        <v>80111700</v>
      </c>
      <c r="B114" s="197" t="s">
        <v>188</v>
      </c>
      <c r="C114" s="277">
        <v>42309</v>
      </c>
      <c r="D114" s="197">
        <v>1.5</v>
      </c>
      <c r="E114" s="197" t="s">
        <v>29</v>
      </c>
      <c r="F114" s="197" t="s">
        <v>30</v>
      </c>
      <c r="G114" s="152">
        <v>2564700</v>
      </c>
      <c r="H114" s="152">
        <v>2564700</v>
      </c>
      <c r="I114" s="197" t="s">
        <v>31</v>
      </c>
      <c r="J114" s="197" t="s">
        <v>31</v>
      </c>
      <c r="K114" s="197" t="s">
        <v>92</v>
      </c>
    </row>
    <row r="115" spans="1:11" ht="75" customHeight="1" x14ac:dyDescent="0.25">
      <c r="A115" s="197">
        <v>80111700</v>
      </c>
      <c r="B115" s="197" t="s">
        <v>189</v>
      </c>
      <c r="C115" s="277">
        <v>42309</v>
      </c>
      <c r="D115" s="197">
        <v>1.5</v>
      </c>
      <c r="E115" s="197" t="s">
        <v>29</v>
      </c>
      <c r="F115" s="197" t="s">
        <v>30</v>
      </c>
      <c r="G115" s="152">
        <v>5994600</v>
      </c>
      <c r="H115" s="152">
        <v>5994600</v>
      </c>
      <c r="I115" s="197" t="s">
        <v>31</v>
      </c>
      <c r="J115" s="197" t="s">
        <v>31</v>
      </c>
      <c r="K115" s="197" t="s">
        <v>92</v>
      </c>
    </row>
    <row r="116" spans="1:11" ht="75" customHeight="1" x14ac:dyDescent="0.25">
      <c r="A116" s="197">
        <v>86101508</v>
      </c>
      <c r="B116" s="197" t="s">
        <v>190</v>
      </c>
      <c r="C116" s="277">
        <v>42309</v>
      </c>
      <c r="D116" s="197">
        <v>1.5</v>
      </c>
      <c r="E116" s="197" t="s">
        <v>29</v>
      </c>
      <c r="F116" s="197" t="s">
        <v>30</v>
      </c>
      <c r="G116" s="152">
        <v>3538050</v>
      </c>
      <c r="H116" s="152">
        <v>3538050</v>
      </c>
      <c r="I116" s="197" t="s">
        <v>31</v>
      </c>
      <c r="J116" s="197" t="s">
        <v>31</v>
      </c>
      <c r="K116" s="197" t="s">
        <v>92</v>
      </c>
    </row>
    <row r="117" spans="1:11" ht="75" customHeight="1" x14ac:dyDescent="0.25">
      <c r="A117" s="197">
        <v>80111500</v>
      </c>
      <c r="B117" s="197" t="s">
        <v>192</v>
      </c>
      <c r="C117" s="277">
        <v>42309</v>
      </c>
      <c r="D117" s="197">
        <v>1.5</v>
      </c>
      <c r="E117" s="197" t="s">
        <v>29</v>
      </c>
      <c r="F117" s="197" t="s">
        <v>30</v>
      </c>
      <c r="G117" s="152">
        <v>2379300</v>
      </c>
      <c r="H117" s="152">
        <v>2379300</v>
      </c>
      <c r="I117" s="197" t="s">
        <v>31</v>
      </c>
      <c r="J117" s="197" t="s">
        <v>31</v>
      </c>
      <c r="K117" s="197" t="s">
        <v>92</v>
      </c>
    </row>
    <row r="118" spans="1:11" ht="75" customHeight="1" x14ac:dyDescent="0.25">
      <c r="A118" s="197">
        <v>80111500</v>
      </c>
      <c r="B118" s="197" t="s">
        <v>193</v>
      </c>
      <c r="C118" s="277">
        <v>42309</v>
      </c>
      <c r="D118" s="197">
        <v>1.5</v>
      </c>
      <c r="E118" s="197" t="s">
        <v>29</v>
      </c>
      <c r="F118" s="197" t="s">
        <v>30</v>
      </c>
      <c r="G118" s="152">
        <v>2379300</v>
      </c>
      <c r="H118" s="152">
        <v>2379300</v>
      </c>
      <c r="I118" s="197" t="s">
        <v>31</v>
      </c>
      <c r="J118" s="197" t="s">
        <v>31</v>
      </c>
      <c r="K118" s="197" t="s">
        <v>92</v>
      </c>
    </row>
    <row r="119" spans="1:11" ht="75" customHeight="1" x14ac:dyDescent="0.25">
      <c r="A119" s="197">
        <v>80111700</v>
      </c>
      <c r="B119" s="197" t="s">
        <v>194</v>
      </c>
      <c r="C119" s="277">
        <v>42309</v>
      </c>
      <c r="D119" s="197">
        <v>1.5</v>
      </c>
      <c r="E119" s="197" t="s">
        <v>29</v>
      </c>
      <c r="F119" s="197" t="s">
        <v>30</v>
      </c>
      <c r="G119" s="152">
        <v>6782550</v>
      </c>
      <c r="H119" s="152">
        <v>6782550</v>
      </c>
      <c r="I119" s="197" t="s">
        <v>31</v>
      </c>
      <c r="J119" s="197" t="s">
        <v>31</v>
      </c>
      <c r="K119" s="197" t="s">
        <v>92</v>
      </c>
    </row>
    <row r="120" spans="1:11" ht="75" customHeight="1" x14ac:dyDescent="0.25">
      <c r="A120" s="197">
        <v>80111700</v>
      </c>
      <c r="B120" s="197" t="s">
        <v>195</v>
      </c>
      <c r="C120" s="277">
        <v>42309</v>
      </c>
      <c r="D120" s="197">
        <v>1</v>
      </c>
      <c r="E120" s="197" t="s">
        <v>29</v>
      </c>
      <c r="F120" s="197" t="s">
        <v>30</v>
      </c>
      <c r="G120" s="152">
        <v>3996400</v>
      </c>
      <c r="H120" s="152">
        <v>3996400</v>
      </c>
      <c r="I120" s="197" t="s">
        <v>31</v>
      </c>
      <c r="J120" s="197" t="s">
        <v>31</v>
      </c>
      <c r="K120" s="197" t="s">
        <v>92</v>
      </c>
    </row>
    <row r="121" spans="1:11" ht="75" customHeight="1" x14ac:dyDescent="0.25">
      <c r="A121" s="197">
        <v>80111700</v>
      </c>
      <c r="B121" s="197" t="s">
        <v>196</v>
      </c>
      <c r="C121" s="277">
        <v>42309</v>
      </c>
      <c r="D121" s="197">
        <v>1</v>
      </c>
      <c r="E121" s="197" t="s">
        <v>29</v>
      </c>
      <c r="F121" s="197" t="s">
        <v>30</v>
      </c>
      <c r="G121" s="152">
        <v>3996400</v>
      </c>
      <c r="H121" s="152">
        <v>3996400</v>
      </c>
      <c r="I121" s="197" t="s">
        <v>31</v>
      </c>
      <c r="J121" s="197" t="s">
        <v>31</v>
      </c>
      <c r="K121" s="197" t="s">
        <v>92</v>
      </c>
    </row>
    <row r="122" spans="1:11" ht="75" customHeight="1" x14ac:dyDescent="0.25">
      <c r="A122" s="197">
        <v>80111700</v>
      </c>
      <c r="B122" s="197" t="s">
        <v>197</v>
      </c>
      <c r="C122" s="277">
        <v>42309</v>
      </c>
      <c r="D122" s="197">
        <v>1.5</v>
      </c>
      <c r="E122" s="197" t="s">
        <v>29</v>
      </c>
      <c r="F122" s="197" t="s">
        <v>30</v>
      </c>
      <c r="G122" s="152">
        <v>3259950</v>
      </c>
      <c r="H122" s="152">
        <v>3259950</v>
      </c>
      <c r="I122" s="197" t="s">
        <v>31</v>
      </c>
      <c r="J122" s="197" t="s">
        <v>31</v>
      </c>
      <c r="K122" s="197" t="s">
        <v>92</v>
      </c>
    </row>
    <row r="123" spans="1:11" ht="75" customHeight="1" x14ac:dyDescent="0.25">
      <c r="A123" s="197">
        <v>80111700</v>
      </c>
      <c r="B123" s="197" t="s">
        <v>198</v>
      </c>
      <c r="C123" s="277">
        <v>42309</v>
      </c>
      <c r="D123" s="197">
        <v>1.5</v>
      </c>
      <c r="E123" s="197" t="s">
        <v>29</v>
      </c>
      <c r="F123" s="197" t="s">
        <v>30</v>
      </c>
      <c r="G123" s="152">
        <v>3259950</v>
      </c>
      <c r="H123" s="152">
        <v>3259950</v>
      </c>
      <c r="I123" s="197" t="s">
        <v>31</v>
      </c>
      <c r="J123" s="197" t="s">
        <v>31</v>
      </c>
      <c r="K123" s="197" t="s">
        <v>92</v>
      </c>
    </row>
    <row r="124" spans="1:11" ht="75" customHeight="1" x14ac:dyDescent="0.25">
      <c r="A124" s="197">
        <v>80111700</v>
      </c>
      <c r="B124" s="197" t="s">
        <v>199</v>
      </c>
      <c r="C124" s="277">
        <v>42309</v>
      </c>
      <c r="D124" s="197">
        <v>1</v>
      </c>
      <c r="E124" s="197" t="s">
        <v>29</v>
      </c>
      <c r="F124" s="197" t="s">
        <v>30</v>
      </c>
      <c r="G124" s="152">
        <v>2173300</v>
      </c>
      <c r="H124" s="152">
        <v>2173300</v>
      </c>
      <c r="I124" s="197" t="s">
        <v>31</v>
      </c>
      <c r="J124" s="197" t="s">
        <v>31</v>
      </c>
      <c r="K124" s="197" t="s">
        <v>92</v>
      </c>
    </row>
    <row r="125" spans="1:11" ht="75" customHeight="1" x14ac:dyDescent="0.25">
      <c r="A125" s="197">
        <v>80111700</v>
      </c>
      <c r="B125" s="197" t="s">
        <v>185</v>
      </c>
      <c r="C125" s="277">
        <v>42309</v>
      </c>
      <c r="D125" s="197">
        <v>1</v>
      </c>
      <c r="E125" s="197" t="s">
        <v>29</v>
      </c>
      <c r="F125" s="197" t="s">
        <v>30</v>
      </c>
      <c r="G125" s="152">
        <v>55950</v>
      </c>
      <c r="H125" s="152">
        <v>55950</v>
      </c>
      <c r="I125" s="197" t="s">
        <v>31</v>
      </c>
      <c r="J125" s="197" t="s">
        <v>31</v>
      </c>
      <c r="K125" s="197" t="s">
        <v>92</v>
      </c>
    </row>
    <row r="126" spans="1:11" ht="75" customHeight="1" x14ac:dyDescent="0.25">
      <c r="A126" s="197">
        <v>80111500</v>
      </c>
      <c r="B126" s="197" t="s">
        <v>201</v>
      </c>
      <c r="C126" s="277">
        <v>42309</v>
      </c>
      <c r="D126" s="197">
        <v>1</v>
      </c>
      <c r="E126" s="197" t="s">
        <v>29</v>
      </c>
      <c r="F126" s="197" t="s">
        <v>30</v>
      </c>
      <c r="G126" s="152">
        <v>0</v>
      </c>
      <c r="H126" s="152">
        <v>0</v>
      </c>
      <c r="I126" s="197" t="s">
        <v>31</v>
      </c>
      <c r="J126" s="197" t="s">
        <v>31</v>
      </c>
      <c r="K126" s="197" t="s">
        <v>92</v>
      </c>
    </row>
    <row r="127" spans="1:11" ht="75" customHeight="1" x14ac:dyDescent="0.25">
      <c r="A127" s="197">
        <v>82101500</v>
      </c>
      <c r="B127" s="197" t="s">
        <v>1621</v>
      </c>
      <c r="C127" s="277">
        <v>42005</v>
      </c>
      <c r="D127" s="197">
        <v>1</v>
      </c>
      <c r="E127" s="197" t="s">
        <v>74</v>
      </c>
      <c r="F127" s="197" t="s">
        <v>30</v>
      </c>
      <c r="G127" s="152">
        <v>248</v>
      </c>
      <c r="H127" s="152">
        <v>248</v>
      </c>
      <c r="I127" s="197" t="s">
        <v>31</v>
      </c>
      <c r="J127" s="197" t="s">
        <v>31</v>
      </c>
      <c r="K127" s="197" t="s">
        <v>32</v>
      </c>
    </row>
    <row r="128" spans="1:11" ht="75" customHeight="1" x14ac:dyDescent="0.25">
      <c r="A128" s="197">
        <v>80111500</v>
      </c>
      <c r="B128" s="197" t="s">
        <v>2786</v>
      </c>
      <c r="C128" s="277">
        <v>42036</v>
      </c>
      <c r="D128" s="197">
        <v>11</v>
      </c>
      <c r="E128" s="197" t="s">
        <v>238</v>
      </c>
      <c r="F128" s="197" t="s">
        <v>30</v>
      </c>
      <c r="G128" s="152">
        <v>33876700</v>
      </c>
      <c r="H128" s="152">
        <v>33876700</v>
      </c>
      <c r="I128" s="197" t="s">
        <v>31</v>
      </c>
      <c r="J128" s="197" t="s">
        <v>31</v>
      </c>
      <c r="K128" s="197" t="s">
        <v>32</v>
      </c>
    </row>
    <row r="129" spans="1:11" ht="75" customHeight="1" x14ac:dyDescent="0.25">
      <c r="A129" s="197">
        <v>80111500</v>
      </c>
      <c r="B129" s="197" t="s">
        <v>2786</v>
      </c>
      <c r="C129" s="277">
        <v>42036</v>
      </c>
      <c r="D129" s="197">
        <v>11</v>
      </c>
      <c r="E129" s="197" t="s">
        <v>238</v>
      </c>
      <c r="F129" s="197" t="s">
        <v>30</v>
      </c>
      <c r="G129" s="152">
        <v>33876700</v>
      </c>
      <c r="H129" s="152">
        <v>33876700</v>
      </c>
      <c r="I129" s="197" t="s">
        <v>31</v>
      </c>
      <c r="J129" s="197" t="s">
        <v>31</v>
      </c>
      <c r="K129" s="197" t="s">
        <v>32</v>
      </c>
    </row>
    <row r="130" spans="1:11" ht="75" customHeight="1" x14ac:dyDescent="0.25">
      <c r="A130" s="197">
        <v>80111500</v>
      </c>
      <c r="B130" s="197" t="s">
        <v>2787</v>
      </c>
      <c r="C130" s="277">
        <v>42036</v>
      </c>
      <c r="D130" s="197">
        <v>11</v>
      </c>
      <c r="E130" s="197" t="s">
        <v>238</v>
      </c>
      <c r="F130" s="197" t="s">
        <v>30</v>
      </c>
      <c r="G130" s="152">
        <v>17448200</v>
      </c>
      <c r="H130" s="152">
        <v>17448200</v>
      </c>
      <c r="I130" s="197" t="s">
        <v>31</v>
      </c>
      <c r="J130" s="197" t="s">
        <v>31</v>
      </c>
      <c r="K130" s="197" t="s">
        <v>32</v>
      </c>
    </row>
    <row r="131" spans="1:11" ht="75" customHeight="1" x14ac:dyDescent="0.25">
      <c r="A131" s="197">
        <v>80111500</v>
      </c>
      <c r="B131" s="197" t="s">
        <v>2787</v>
      </c>
      <c r="C131" s="277">
        <v>42036</v>
      </c>
      <c r="D131" s="197">
        <v>11</v>
      </c>
      <c r="E131" s="197" t="s">
        <v>238</v>
      </c>
      <c r="F131" s="197" t="s">
        <v>30</v>
      </c>
      <c r="G131" s="152">
        <v>17448200</v>
      </c>
      <c r="H131" s="152">
        <v>17448200</v>
      </c>
      <c r="I131" s="197" t="s">
        <v>31</v>
      </c>
      <c r="J131" s="197" t="s">
        <v>31</v>
      </c>
      <c r="K131" s="197" t="s">
        <v>32</v>
      </c>
    </row>
    <row r="132" spans="1:11" ht="75" customHeight="1" x14ac:dyDescent="0.25">
      <c r="A132" s="197">
        <v>80111500</v>
      </c>
      <c r="B132" s="197" t="s">
        <v>2788</v>
      </c>
      <c r="C132" s="277">
        <v>42036</v>
      </c>
      <c r="D132" s="197">
        <v>11</v>
      </c>
      <c r="E132" s="197" t="s">
        <v>238</v>
      </c>
      <c r="F132" s="197" t="s">
        <v>30</v>
      </c>
      <c r="G132" s="152">
        <v>38182100</v>
      </c>
      <c r="H132" s="152">
        <v>38182100</v>
      </c>
      <c r="I132" s="197" t="s">
        <v>31</v>
      </c>
      <c r="J132" s="197" t="s">
        <v>31</v>
      </c>
      <c r="K132" s="197" t="s">
        <v>32</v>
      </c>
    </row>
    <row r="133" spans="1:11" ht="75" customHeight="1" x14ac:dyDescent="0.25">
      <c r="A133" s="197">
        <v>80111500</v>
      </c>
      <c r="B133" s="197" t="s">
        <v>2789</v>
      </c>
      <c r="C133" s="277">
        <v>42036</v>
      </c>
      <c r="D133" s="197">
        <v>11</v>
      </c>
      <c r="E133" s="197" t="s">
        <v>238</v>
      </c>
      <c r="F133" s="197" t="s">
        <v>30</v>
      </c>
      <c r="G133" s="152">
        <v>4619550</v>
      </c>
      <c r="H133" s="152">
        <v>4619550</v>
      </c>
      <c r="I133" s="197" t="s">
        <v>31</v>
      </c>
      <c r="J133" s="197" t="s">
        <v>31</v>
      </c>
      <c r="K133" s="197" t="s">
        <v>32</v>
      </c>
    </row>
    <row r="134" spans="1:11" ht="75" customHeight="1" x14ac:dyDescent="0.25">
      <c r="A134" s="197">
        <v>80111500</v>
      </c>
      <c r="B134" s="197" t="s">
        <v>1044</v>
      </c>
      <c r="C134" s="277">
        <v>42005</v>
      </c>
      <c r="D134" s="197">
        <v>12</v>
      </c>
      <c r="E134" s="197" t="s">
        <v>238</v>
      </c>
      <c r="F134" s="197" t="s">
        <v>30</v>
      </c>
      <c r="G134" s="152">
        <v>3660317</v>
      </c>
      <c r="H134" s="152">
        <v>3660317</v>
      </c>
      <c r="I134" s="197" t="s">
        <v>31</v>
      </c>
      <c r="J134" s="197" t="s">
        <v>31</v>
      </c>
      <c r="K134" s="197" t="s">
        <v>32</v>
      </c>
    </row>
    <row r="135" spans="1:11" ht="75" customHeight="1" x14ac:dyDescent="0.25">
      <c r="A135" s="197">
        <v>80111500</v>
      </c>
      <c r="B135" s="197" t="s">
        <v>2790</v>
      </c>
      <c r="C135" s="277">
        <v>42339</v>
      </c>
      <c r="D135" s="197">
        <v>1</v>
      </c>
      <c r="E135" s="197" t="s">
        <v>238</v>
      </c>
      <c r="F135" s="197" t="s">
        <v>30</v>
      </c>
      <c r="G135" s="152">
        <v>6942200</v>
      </c>
      <c r="H135" s="152">
        <v>6942200</v>
      </c>
      <c r="I135" s="197" t="s">
        <v>31</v>
      </c>
      <c r="J135" s="197" t="s">
        <v>31</v>
      </c>
      <c r="K135" s="197" t="s">
        <v>32</v>
      </c>
    </row>
    <row r="136" spans="1:11" ht="75" customHeight="1" x14ac:dyDescent="0.25">
      <c r="A136" s="197">
        <v>80111500</v>
      </c>
      <c r="B136" s="197" t="s">
        <v>2794</v>
      </c>
      <c r="C136" s="277">
        <v>42005</v>
      </c>
      <c r="D136" s="197">
        <v>11</v>
      </c>
      <c r="E136" s="197" t="s">
        <v>238</v>
      </c>
      <c r="F136" s="197" t="s">
        <v>30</v>
      </c>
      <c r="G136" s="152">
        <v>43960400</v>
      </c>
      <c r="H136" s="152">
        <v>43960400</v>
      </c>
      <c r="I136" s="197" t="s">
        <v>31</v>
      </c>
      <c r="J136" s="197" t="s">
        <v>31</v>
      </c>
      <c r="K136" s="197" t="s">
        <v>32</v>
      </c>
    </row>
    <row r="137" spans="1:11" ht="75" customHeight="1" x14ac:dyDescent="0.25">
      <c r="A137" s="197">
        <v>80141600</v>
      </c>
      <c r="B137" s="197" t="s">
        <v>131</v>
      </c>
      <c r="C137" s="277">
        <v>42005</v>
      </c>
      <c r="D137" s="197">
        <v>8</v>
      </c>
      <c r="E137" s="197" t="s">
        <v>2801</v>
      </c>
      <c r="F137" s="197" t="s">
        <v>30</v>
      </c>
      <c r="G137" s="152">
        <v>20000000</v>
      </c>
      <c r="H137" s="152">
        <v>20000000</v>
      </c>
      <c r="I137" s="197" t="s">
        <v>31</v>
      </c>
      <c r="J137" s="197" t="s">
        <v>31</v>
      </c>
      <c r="K137" s="197" t="s">
        <v>32</v>
      </c>
    </row>
    <row r="138" spans="1:11" ht="75" customHeight="1" x14ac:dyDescent="0.25">
      <c r="A138" s="197">
        <v>80141600</v>
      </c>
      <c r="B138" s="197" t="s">
        <v>73</v>
      </c>
      <c r="C138" s="277">
        <v>42005</v>
      </c>
      <c r="D138" s="197">
        <v>8</v>
      </c>
      <c r="E138" s="197" t="s">
        <v>2801</v>
      </c>
      <c r="F138" s="197" t="s">
        <v>30</v>
      </c>
      <c r="G138" s="152">
        <v>21609249</v>
      </c>
      <c r="H138" s="152">
        <v>21609249</v>
      </c>
      <c r="I138" s="197" t="s">
        <v>31</v>
      </c>
      <c r="J138" s="197" t="s">
        <v>31</v>
      </c>
      <c r="K138" s="197" t="s">
        <v>32</v>
      </c>
    </row>
    <row r="139" spans="1:11" ht="75" customHeight="1" x14ac:dyDescent="0.25">
      <c r="A139" s="197">
        <v>80141600</v>
      </c>
      <c r="B139" s="197" t="s">
        <v>2802</v>
      </c>
      <c r="C139" s="277">
        <v>42005</v>
      </c>
      <c r="D139" s="197">
        <v>12</v>
      </c>
      <c r="E139" s="197" t="s">
        <v>415</v>
      </c>
      <c r="F139" s="197" t="s">
        <v>30</v>
      </c>
      <c r="G139" s="152">
        <v>16820000</v>
      </c>
      <c r="H139" s="152">
        <v>16820000</v>
      </c>
      <c r="I139" s="197" t="s">
        <v>31</v>
      </c>
      <c r="J139" s="197" t="s">
        <v>31</v>
      </c>
      <c r="K139" s="197" t="s">
        <v>32</v>
      </c>
    </row>
    <row r="140" spans="1:11" ht="75" customHeight="1" x14ac:dyDescent="0.25">
      <c r="A140" s="197">
        <v>80141600</v>
      </c>
      <c r="B140" s="197" t="s">
        <v>2803</v>
      </c>
      <c r="C140" s="277">
        <v>42005</v>
      </c>
      <c r="D140" s="197">
        <v>1</v>
      </c>
      <c r="E140" s="197" t="s">
        <v>238</v>
      </c>
      <c r="F140" s="197" t="s">
        <v>30</v>
      </c>
      <c r="G140" s="152">
        <v>18034100</v>
      </c>
      <c r="H140" s="152">
        <v>18034100</v>
      </c>
      <c r="I140" s="197" t="s">
        <v>31</v>
      </c>
      <c r="J140" s="197" t="s">
        <v>31</v>
      </c>
      <c r="K140" s="197" t="s">
        <v>32</v>
      </c>
    </row>
    <row r="141" spans="1:11" ht="75" customHeight="1" x14ac:dyDescent="0.25">
      <c r="A141" s="197">
        <v>80141600</v>
      </c>
      <c r="B141" s="197" t="s">
        <v>2804</v>
      </c>
      <c r="C141" s="277">
        <v>42005</v>
      </c>
      <c r="D141" s="197">
        <v>1</v>
      </c>
      <c r="E141" s="197" t="s">
        <v>415</v>
      </c>
      <c r="F141" s="197" t="s">
        <v>30</v>
      </c>
      <c r="G141" s="152">
        <v>19405176</v>
      </c>
      <c r="H141" s="152">
        <v>19405176</v>
      </c>
      <c r="I141" s="197" t="s">
        <v>31</v>
      </c>
      <c r="J141" s="197" t="s">
        <v>31</v>
      </c>
      <c r="K141" s="197" t="s">
        <v>32</v>
      </c>
    </row>
    <row r="142" spans="1:11" ht="75" customHeight="1" x14ac:dyDescent="0.25">
      <c r="A142" s="197">
        <v>80141600</v>
      </c>
      <c r="B142" s="197" t="s">
        <v>2805</v>
      </c>
      <c r="C142" s="277">
        <v>42005</v>
      </c>
      <c r="D142" s="197">
        <v>1</v>
      </c>
      <c r="E142" s="197" t="s">
        <v>415</v>
      </c>
      <c r="F142" s="197" t="s">
        <v>30</v>
      </c>
      <c r="G142" s="152">
        <v>3767100</v>
      </c>
      <c r="H142" s="152">
        <v>3767100</v>
      </c>
      <c r="I142" s="197" t="s">
        <v>31</v>
      </c>
      <c r="J142" s="197" t="s">
        <v>31</v>
      </c>
      <c r="K142" s="197" t="s">
        <v>32</v>
      </c>
    </row>
    <row r="143" spans="1:11" ht="75" customHeight="1" x14ac:dyDescent="0.25">
      <c r="A143" s="197">
        <v>80111500</v>
      </c>
      <c r="B143" s="197" t="s">
        <v>2807</v>
      </c>
      <c r="C143" s="277">
        <v>42005</v>
      </c>
      <c r="D143" s="197">
        <v>12</v>
      </c>
      <c r="E143" s="197" t="s">
        <v>238</v>
      </c>
      <c r="F143" s="197" t="s">
        <v>30</v>
      </c>
      <c r="G143" s="152">
        <v>60564000</v>
      </c>
      <c r="H143" s="152">
        <v>60564000</v>
      </c>
      <c r="I143" s="197" t="s">
        <v>31</v>
      </c>
      <c r="J143" s="197" t="s">
        <v>31</v>
      </c>
      <c r="K143" s="197" t="s">
        <v>32</v>
      </c>
    </row>
    <row r="144" spans="1:11" ht="75" customHeight="1" x14ac:dyDescent="0.25">
      <c r="A144" s="197">
        <v>80111500</v>
      </c>
      <c r="B144" s="197" t="s">
        <v>2808</v>
      </c>
      <c r="C144" s="277">
        <v>42005</v>
      </c>
      <c r="D144" s="197">
        <v>12</v>
      </c>
      <c r="E144" s="197" t="s">
        <v>238</v>
      </c>
      <c r="F144" s="197" t="s">
        <v>30</v>
      </c>
      <c r="G144" s="152">
        <v>47956800</v>
      </c>
      <c r="H144" s="152">
        <v>47956800</v>
      </c>
      <c r="I144" s="197" t="s">
        <v>31</v>
      </c>
      <c r="J144" s="197" t="s">
        <v>31</v>
      </c>
      <c r="K144" s="197" t="s">
        <v>32</v>
      </c>
    </row>
    <row r="145" spans="1:11" ht="75" customHeight="1" x14ac:dyDescent="0.25">
      <c r="A145" s="197">
        <v>80111500</v>
      </c>
      <c r="B145" s="197" t="s">
        <v>2809</v>
      </c>
      <c r="C145" s="277">
        <v>42005</v>
      </c>
      <c r="D145" s="197">
        <v>12</v>
      </c>
      <c r="E145" s="197" t="s">
        <v>238</v>
      </c>
      <c r="F145" s="197" t="s">
        <v>30</v>
      </c>
      <c r="G145" s="152">
        <v>41653200</v>
      </c>
      <c r="H145" s="152">
        <v>41653200</v>
      </c>
      <c r="I145" s="197" t="s">
        <v>31</v>
      </c>
      <c r="J145" s="197" t="s">
        <v>31</v>
      </c>
      <c r="K145" s="197" t="s">
        <v>32</v>
      </c>
    </row>
    <row r="146" spans="1:11" ht="75" customHeight="1" x14ac:dyDescent="0.25">
      <c r="A146" s="197">
        <v>80111500</v>
      </c>
      <c r="B146" s="197" t="s">
        <v>2811</v>
      </c>
      <c r="C146" s="277">
        <v>42005</v>
      </c>
      <c r="D146" s="197">
        <v>12</v>
      </c>
      <c r="E146" s="197" t="s">
        <v>238</v>
      </c>
      <c r="F146" s="197" t="s">
        <v>30</v>
      </c>
      <c r="G146" s="152">
        <v>26079600</v>
      </c>
      <c r="H146" s="152">
        <v>26079600</v>
      </c>
      <c r="I146" s="197" t="s">
        <v>31</v>
      </c>
      <c r="J146" s="197" t="s">
        <v>31</v>
      </c>
      <c r="K146" s="197" t="s">
        <v>32</v>
      </c>
    </row>
    <row r="147" spans="1:11" ht="75" customHeight="1" x14ac:dyDescent="0.25">
      <c r="A147" s="197">
        <v>80111500</v>
      </c>
      <c r="B147" s="197" t="s">
        <v>2812</v>
      </c>
      <c r="C147" s="277">
        <v>42005</v>
      </c>
      <c r="D147" s="197">
        <v>12</v>
      </c>
      <c r="E147" s="197" t="s">
        <v>238</v>
      </c>
      <c r="F147" s="197" t="s">
        <v>30</v>
      </c>
      <c r="G147" s="152">
        <v>47956800</v>
      </c>
      <c r="H147" s="152">
        <v>47956800</v>
      </c>
      <c r="I147" s="197" t="s">
        <v>31</v>
      </c>
      <c r="J147" s="197" t="s">
        <v>31</v>
      </c>
      <c r="K147" s="197" t="s">
        <v>32</v>
      </c>
    </row>
    <row r="148" spans="1:11" ht="75" customHeight="1" x14ac:dyDescent="0.25">
      <c r="A148" s="197">
        <v>80111500</v>
      </c>
      <c r="B148" s="197" t="s">
        <v>2814</v>
      </c>
      <c r="C148" s="277">
        <v>42005</v>
      </c>
      <c r="D148" s="197">
        <v>9</v>
      </c>
      <c r="E148" s="197" t="s">
        <v>238</v>
      </c>
      <c r="F148" s="197" t="s">
        <v>30</v>
      </c>
      <c r="G148" s="152">
        <v>19559700</v>
      </c>
      <c r="H148" s="152">
        <v>19559700</v>
      </c>
      <c r="I148" s="197" t="s">
        <v>31</v>
      </c>
      <c r="J148" s="197" t="s">
        <v>31</v>
      </c>
      <c r="K148" s="197" t="s">
        <v>32</v>
      </c>
    </row>
    <row r="149" spans="1:11" ht="75" customHeight="1" x14ac:dyDescent="0.25">
      <c r="A149" s="197">
        <v>80111500</v>
      </c>
      <c r="B149" s="197" t="s">
        <v>2815</v>
      </c>
      <c r="C149" s="277">
        <v>42005</v>
      </c>
      <c r="D149" s="197">
        <v>12</v>
      </c>
      <c r="E149" s="197" t="s">
        <v>238</v>
      </c>
      <c r="F149" s="197" t="s">
        <v>30</v>
      </c>
      <c r="G149" s="152">
        <v>41653200</v>
      </c>
      <c r="H149" s="152">
        <v>41653200</v>
      </c>
      <c r="I149" s="197" t="s">
        <v>31</v>
      </c>
      <c r="J149" s="197" t="s">
        <v>31</v>
      </c>
      <c r="K149" s="197" t="s">
        <v>32</v>
      </c>
    </row>
    <row r="150" spans="1:11" ht="75" customHeight="1" x14ac:dyDescent="0.25">
      <c r="A150" s="197">
        <v>80111500</v>
      </c>
      <c r="B150" s="197" t="s">
        <v>2816</v>
      </c>
      <c r="C150" s="277">
        <v>42005</v>
      </c>
      <c r="D150" s="197">
        <v>12</v>
      </c>
      <c r="E150" s="197" t="s">
        <v>238</v>
      </c>
      <c r="F150" s="197" t="s">
        <v>30</v>
      </c>
      <c r="G150" s="152">
        <v>26079600</v>
      </c>
      <c r="H150" s="152">
        <v>26079600</v>
      </c>
      <c r="I150" s="197" t="s">
        <v>31</v>
      </c>
      <c r="J150" s="197" t="s">
        <v>31</v>
      </c>
      <c r="K150" s="197" t="s">
        <v>32</v>
      </c>
    </row>
    <row r="151" spans="1:11" ht="75" customHeight="1" x14ac:dyDescent="0.25">
      <c r="A151" s="197">
        <v>80111500</v>
      </c>
      <c r="B151" s="197" t="s">
        <v>2817</v>
      </c>
      <c r="C151" s="277">
        <v>42005</v>
      </c>
      <c r="D151" s="197">
        <v>12</v>
      </c>
      <c r="E151" s="197" t="s">
        <v>238</v>
      </c>
      <c r="F151" s="197" t="s">
        <v>30</v>
      </c>
      <c r="G151" s="152">
        <v>47956800</v>
      </c>
      <c r="H151" s="152">
        <v>47956800</v>
      </c>
      <c r="I151" s="197" t="s">
        <v>31</v>
      </c>
      <c r="J151" s="197" t="s">
        <v>31</v>
      </c>
      <c r="K151" s="197" t="s">
        <v>32</v>
      </c>
    </row>
    <row r="152" spans="1:11" ht="75" customHeight="1" x14ac:dyDescent="0.25">
      <c r="A152" s="197">
        <v>80111500</v>
      </c>
      <c r="B152" s="197" t="s">
        <v>2818</v>
      </c>
      <c r="C152" s="277">
        <v>42005</v>
      </c>
      <c r="D152" s="197">
        <v>12</v>
      </c>
      <c r="E152" s="197" t="s">
        <v>238</v>
      </c>
      <c r="F152" s="197" t="s">
        <v>30</v>
      </c>
      <c r="G152" s="152">
        <v>28304400</v>
      </c>
      <c r="H152" s="152">
        <v>28304400</v>
      </c>
      <c r="I152" s="197" t="s">
        <v>31</v>
      </c>
      <c r="J152" s="197" t="s">
        <v>31</v>
      </c>
      <c r="K152" s="197" t="s">
        <v>32</v>
      </c>
    </row>
    <row r="153" spans="1:11" ht="75" customHeight="1" x14ac:dyDescent="0.25">
      <c r="A153" s="197">
        <v>80111500</v>
      </c>
      <c r="B153" s="197" t="s">
        <v>2819</v>
      </c>
      <c r="C153" s="277">
        <v>42005</v>
      </c>
      <c r="D153" s="197">
        <v>12</v>
      </c>
      <c r="E153" s="197" t="s">
        <v>238</v>
      </c>
      <c r="F153" s="197" t="s">
        <v>30</v>
      </c>
      <c r="G153" s="152">
        <v>33124800</v>
      </c>
      <c r="H153" s="152">
        <v>33124800</v>
      </c>
      <c r="I153" s="197" t="s">
        <v>31</v>
      </c>
      <c r="J153" s="197" t="s">
        <v>31</v>
      </c>
      <c r="K153" s="197" t="s">
        <v>32</v>
      </c>
    </row>
    <row r="154" spans="1:11" ht="75" customHeight="1" x14ac:dyDescent="0.25">
      <c r="A154" s="197">
        <v>80111500</v>
      </c>
      <c r="B154" s="197" t="s">
        <v>2820</v>
      </c>
      <c r="C154" s="277">
        <v>42005</v>
      </c>
      <c r="D154" s="197">
        <v>12</v>
      </c>
      <c r="E154" s="197" t="s">
        <v>238</v>
      </c>
      <c r="F154" s="197" t="s">
        <v>30</v>
      </c>
      <c r="G154" s="152">
        <v>28304400</v>
      </c>
      <c r="H154" s="152">
        <v>28304400</v>
      </c>
      <c r="I154" s="197" t="s">
        <v>31</v>
      </c>
      <c r="J154" s="197" t="s">
        <v>31</v>
      </c>
      <c r="K154" s="197" t="s">
        <v>32</v>
      </c>
    </row>
    <row r="155" spans="1:11" ht="75" customHeight="1" x14ac:dyDescent="0.25">
      <c r="A155" s="197">
        <v>80111500</v>
      </c>
      <c r="B155" s="197" t="s">
        <v>2072</v>
      </c>
      <c r="C155" s="277">
        <v>42005</v>
      </c>
      <c r="D155" s="197">
        <v>12</v>
      </c>
      <c r="E155" s="197" t="s">
        <v>238</v>
      </c>
      <c r="F155" s="197" t="s">
        <v>30</v>
      </c>
      <c r="G155" s="152">
        <v>106296000</v>
      </c>
      <c r="H155" s="152">
        <v>106296000</v>
      </c>
      <c r="I155" s="197" t="s">
        <v>31</v>
      </c>
      <c r="J155" s="197" t="s">
        <v>31</v>
      </c>
      <c r="K155" s="197" t="s">
        <v>32</v>
      </c>
    </row>
    <row r="156" spans="1:11" ht="75" customHeight="1" x14ac:dyDescent="0.25">
      <c r="A156" s="197">
        <v>80111500</v>
      </c>
      <c r="B156" s="197" t="s">
        <v>2821</v>
      </c>
      <c r="C156" s="277">
        <v>42005</v>
      </c>
      <c r="D156" s="197">
        <v>12</v>
      </c>
      <c r="E156" s="197" t="s">
        <v>238</v>
      </c>
      <c r="F156" s="197" t="s">
        <v>30</v>
      </c>
      <c r="G156" s="152">
        <v>20517600</v>
      </c>
      <c r="H156" s="152">
        <v>20517600</v>
      </c>
      <c r="I156" s="197" t="s">
        <v>31</v>
      </c>
      <c r="J156" s="197" t="s">
        <v>31</v>
      </c>
      <c r="K156" s="197" t="s">
        <v>32</v>
      </c>
    </row>
    <row r="157" spans="1:11" ht="75" customHeight="1" x14ac:dyDescent="0.25">
      <c r="A157" s="197">
        <v>80111500</v>
      </c>
      <c r="B157" s="197" t="s">
        <v>2822</v>
      </c>
      <c r="C157" s="277">
        <v>42005</v>
      </c>
      <c r="D157" s="197">
        <v>12</v>
      </c>
      <c r="E157" s="197" t="s">
        <v>238</v>
      </c>
      <c r="F157" s="197" t="s">
        <v>30</v>
      </c>
      <c r="G157" s="152">
        <v>0</v>
      </c>
      <c r="H157" s="152">
        <v>0</v>
      </c>
      <c r="I157" s="197" t="s">
        <v>31</v>
      </c>
      <c r="J157" s="197" t="s">
        <v>31</v>
      </c>
      <c r="K157" s="197" t="s">
        <v>32</v>
      </c>
    </row>
    <row r="158" spans="1:11" ht="75" customHeight="1" x14ac:dyDescent="0.25">
      <c r="A158" s="197">
        <v>80111500</v>
      </c>
      <c r="B158" s="197" t="s">
        <v>2822</v>
      </c>
      <c r="C158" s="277">
        <v>42339</v>
      </c>
      <c r="D158" s="197">
        <v>1</v>
      </c>
      <c r="E158" s="197" t="s">
        <v>238</v>
      </c>
      <c r="F158" s="197" t="s">
        <v>30</v>
      </c>
      <c r="G158" s="152">
        <v>2358700</v>
      </c>
      <c r="H158" s="152">
        <v>2358700</v>
      </c>
      <c r="I158" s="197" t="s">
        <v>31</v>
      </c>
      <c r="J158" s="197" t="s">
        <v>31</v>
      </c>
      <c r="K158" s="197" t="s">
        <v>32</v>
      </c>
    </row>
    <row r="159" spans="1:11" ht="75" customHeight="1" x14ac:dyDescent="0.25">
      <c r="A159" s="197">
        <v>80141600</v>
      </c>
      <c r="B159" s="197" t="s">
        <v>2823</v>
      </c>
      <c r="C159" s="277">
        <v>42005</v>
      </c>
      <c r="D159" s="197">
        <v>1</v>
      </c>
      <c r="E159" s="197" t="s">
        <v>2824</v>
      </c>
      <c r="F159" s="197" t="s">
        <v>30</v>
      </c>
      <c r="G159" s="152">
        <v>18238908</v>
      </c>
      <c r="H159" s="152">
        <v>18238908</v>
      </c>
      <c r="I159" s="197" t="s">
        <v>31</v>
      </c>
      <c r="J159" s="197" t="s">
        <v>31</v>
      </c>
      <c r="K159" s="197" t="s">
        <v>32</v>
      </c>
    </row>
    <row r="160" spans="1:11" ht="75" customHeight="1" x14ac:dyDescent="0.25">
      <c r="A160" s="197">
        <v>80111500</v>
      </c>
      <c r="B160" s="197" t="s">
        <v>2825</v>
      </c>
      <c r="C160" s="277">
        <v>42339</v>
      </c>
      <c r="D160" s="197">
        <v>1</v>
      </c>
      <c r="E160" s="197" t="s">
        <v>238</v>
      </c>
      <c r="F160" s="197" t="s">
        <v>30</v>
      </c>
      <c r="G160" s="152">
        <v>5047000</v>
      </c>
      <c r="H160" s="152">
        <v>5047000</v>
      </c>
      <c r="I160" s="197" t="s">
        <v>31</v>
      </c>
      <c r="J160" s="197" t="s">
        <v>31</v>
      </c>
      <c r="K160" s="197" t="s">
        <v>32</v>
      </c>
    </row>
    <row r="161" spans="1:11" ht="75" customHeight="1" x14ac:dyDescent="0.25">
      <c r="A161" s="197">
        <v>80111500</v>
      </c>
      <c r="B161" s="197" t="s">
        <v>2826</v>
      </c>
      <c r="C161" s="277">
        <v>42339</v>
      </c>
      <c r="D161" s="197">
        <v>1</v>
      </c>
      <c r="E161" s="197" t="s">
        <v>238</v>
      </c>
      <c r="F161" s="197" t="s">
        <v>30</v>
      </c>
      <c r="G161" s="152">
        <v>3996400</v>
      </c>
      <c r="H161" s="152">
        <v>3996400</v>
      </c>
      <c r="I161" s="197" t="s">
        <v>31</v>
      </c>
      <c r="J161" s="197" t="s">
        <v>31</v>
      </c>
      <c r="K161" s="197" t="s">
        <v>32</v>
      </c>
    </row>
    <row r="162" spans="1:11" ht="75" customHeight="1" x14ac:dyDescent="0.25">
      <c r="A162" s="197">
        <v>80141600</v>
      </c>
      <c r="B162" s="197" t="s">
        <v>2827</v>
      </c>
      <c r="C162" s="277">
        <v>42005</v>
      </c>
      <c r="D162" s="197">
        <v>3</v>
      </c>
      <c r="E162" s="197" t="s">
        <v>31</v>
      </c>
      <c r="F162" s="197" t="s">
        <v>30</v>
      </c>
      <c r="G162" s="152">
        <v>2000000</v>
      </c>
      <c r="H162" s="152">
        <v>2000000</v>
      </c>
      <c r="I162" s="197" t="s">
        <v>31</v>
      </c>
      <c r="J162" s="197" t="s">
        <v>31</v>
      </c>
      <c r="K162" s="197" t="s">
        <v>32</v>
      </c>
    </row>
    <row r="163" spans="1:11" ht="75" customHeight="1" x14ac:dyDescent="0.25">
      <c r="A163" s="197">
        <v>80111500</v>
      </c>
      <c r="B163" s="197" t="s">
        <v>2828</v>
      </c>
      <c r="C163" s="277">
        <v>42005</v>
      </c>
      <c r="D163" s="197">
        <v>6</v>
      </c>
      <c r="E163" s="197" t="s">
        <v>238</v>
      </c>
      <c r="F163" s="197" t="s">
        <v>30</v>
      </c>
      <c r="G163" s="152">
        <v>38934000</v>
      </c>
      <c r="H163" s="152">
        <v>38934000</v>
      </c>
      <c r="I163" s="197" t="s">
        <v>31</v>
      </c>
      <c r="J163" s="197" t="s">
        <v>31</v>
      </c>
      <c r="K163" s="197" t="s">
        <v>32</v>
      </c>
    </row>
    <row r="164" spans="1:11" ht="75" customHeight="1" x14ac:dyDescent="0.25">
      <c r="A164" s="197">
        <v>80111500</v>
      </c>
      <c r="B164" s="197" t="s">
        <v>2829</v>
      </c>
      <c r="C164" s="277">
        <v>42005</v>
      </c>
      <c r="D164" s="197">
        <v>5</v>
      </c>
      <c r="E164" s="197" t="s">
        <v>238</v>
      </c>
      <c r="F164" s="197" t="s">
        <v>30</v>
      </c>
      <c r="G164" s="152">
        <v>19982000</v>
      </c>
      <c r="H164" s="152">
        <v>19982000</v>
      </c>
      <c r="I164" s="197" t="s">
        <v>31</v>
      </c>
      <c r="J164" s="197" t="s">
        <v>31</v>
      </c>
      <c r="K164" s="197" t="s">
        <v>32</v>
      </c>
    </row>
    <row r="165" spans="1:11" ht="75" customHeight="1" x14ac:dyDescent="0.25">
      <c r="A165" s="197">
        <v>80111500</v>
      </c>
      <c r="B165" s="197" t="s">
        <v>2832</v>
      </c>
      <c r="C165" s="277">
        <v>42005</v>
      </c>
      <c r="D165" s="197">
        <v>11</v>
      </c>
      <c r="E165" s="197" t="s">
        <v>238</v>
      </c>
      <c r="F165" s="197" t="s">
        <v>30</v>
      </c>
      <c r="G165" s="152">
        <v>43889704</v>
      </c>
      <c r="H165" s="152">
        <v>43889704</v>
      </c>
      <c r="I165" s="197" t="s">
        <v>31</v>
      </c>
      <c r="J165" s="197" t="s">
        <v>31</v>
      </c>
      <c r="K165" s="197" t="s">
        <v>32</v>
      </c>
    </row>
    <row r="166" spans="1:11" ht="75" customHeight="1" x14ac:dyDescent="0.25">
      <c r="A166" s="197">
        <v>80111500</v>
      </c>
      <c r="B166" s="197" t="s">
        <v>1044</v>
      </c>
      <c r="C166" s="277">
        <v>42248</v>
      </c>
      <c r="D166" s="197">
        <v>3</v>
      </c>
      <c r="E166" s="197" t="s">
        <v>31</v>
      </c>
      <c r="F166" s="197" t="s">
        <v>30</v>
      </c>
      <c r="G166" s="152">
        <v>55086696</v>
      </c>
      <c r="H166" s="152">
        <v>55086696</v>
      </c>
      <c r="I166" s="197" t="s">
        <v>31</v>
      </c>
      <c r="J166" s="197" t="s">
        <v>31</v>
      </c>
      <c r="K166" s="197" t="s">
        <v>32</v>
      </c>
    </row>
    <row r="167" spans="1:11" ht="75" customHeight="1" x14ac:dyDescent="0.25">
      <c r="A167" s="197">
        <v>80111500</v>
      </c>
      <c r="B167" s="197" t="s">
        <v>2834</v>
      </c>
      <c r="C167" s="277">
        <v>42339</v>
      </c>
      <c r="D167" s="197">
        <v>1</v>
      </c>
      <c r="E167" s="197" t="s">
        <v>238</v>
      </c>
      <c r="F167" s="197" t="s">
        <v>30</v>
      </c>
      <c r="G167" s="152">
        <v>3079700</v>
      </c>
      <c r="H167" s="152">
        <v>3079700</v>
      </c>
      <c r="I167" s="197" t="s">
        <v>31</v>
      </c>
      <c r="J167" s="197" t="s">
        <v>31</v>
      </c>
      <c r="K167" s="197" t="s">
        <v>32</v>
      </c>
    </row>
    <row r="168" spans="1:11" ht="75" customHeight="1" x14ac:dyDescent="0.25">
      <c r="A168" s="197">
        <v>80111500</v>
      </c>
      <c r="B168" s="197" t="s">
        <v>2835</v>
      </c>
      <c r="C168" s="277">
        <v>42309</v>
      </c>
      <c r="D168" s="197">
        <v>2</v>
      </c>
      <c r="E168" s="197" t="s">
        <v>238</v>
      </c>
      <c r="F168" s="197" t="s">
        <v>30</v>
      </c>
      <c r="G168" s="152">
        <v>6159400</v>
      </c>
      <c r="H168" s="152">
        <v>6159400</v>
      </c>
      <c r="I168" s="197" t="s">
        <v>31</v>
      </c>
      <c r="J168" s="197" t="s">
        <v>31</v>
      </c>
      <c r="K168" s="197" t="s">
        <v>32</v>
      </c>
    </row>
    <row r="169" spans="1:11" ht="75" customHeight="1" x14ac:dyDescent="0.25">
      <c r="A169" s="197">
        <v>80111500</v>
      </c>
      <c r="B169" s="197" t="s">
        <v>2835</v>
      </c>
      <c r="C169" s="277">
        <v>42309</v>
      </c>
      <c r="D169" s="197">
        <v>2</v>
      </c>
      <c r="E169" s="197" t="s">
        <v>238</v>
      </c>
      <c r="F169" s="197" t="s">
        <v>30</v>
      </c>
      <c r="G169" s="152">
        <v>6159400</v>
      </c>
      <c r="H169" s="152">
        <v>6159400</v>
      </c>
      <c r="I169" s="197" t="s">
        <v>31</v>
      </c>
      <c r="J169" s="197" t="s">
        <v>31</v>
      </c>
      <c r="K169" s="197" t="s">
        <v>32</v>
      </c>
    </row>
    <row r="170" spans="1:11" ht="75" customHeight="1" x14ac:dyDescent="0.25">
      <c r="A170" s="197">
        <v>80111500</v>
      </c>
      <c r="B170" s="197" t="s">
        <v>2835</v>
      </c>
      <c r="C170" s="277">
        <v>42309</v>
      </c>
      <c r="D170" s="197">
        <v>2</v>
      </c>
      <c r="E170" s="197" t="s">
        <v>238</v>
      </c>
      <c r="F170" s="197" t="s">
        <v>30</v>
      </c>
      <c r="G170" s="152">
        <v>6159400</v>
      </c>
      <c r="H170" s="152">
        <v>6159400</v>
      </c>
      <c r="I170" s="197" t="s">
        <v>31</v>
      </c>
      <c r="J170" s="197" t="s">
        <v>31</v>
      </c>
      <c r="K170" s="197" t="s">
        <v>32</v>
      </c>
    </row>
    <row r="171" spans="1:11" ht="75" customHeight="1" x14ac:dyDescent="0.25">
      <c r="A171" s="197">
        <v>80111500</v>
      </c>
      <c r="B171" s="197" t="s">
        <v>2836</v>
      </c>
      <c r="C171" s="277">
        <v>42309</v>
      </c>
      <c r="D171" s="197">
        <v>1</v>
      </c>
      <c r="E171" s="197" t="s">
        <v>238</v>
      </c>
      <c r="F171" s="197" t="s">
        <v>30</v>
      </c>
      <c r="G171" s="152">
        <v>3172400</v>
      </c>
      <c r="H171" s="152">
        <v>3172400</v>
      </c>
      <c r="I171" s="197" t="s">
        <v>31</v>
      </c>
      <c r="J171" s="197" t="s">
        <v>31</v>
      </c>
      <c r="K171" s="197" t="s">
        <v>32</v>
      </c>
    </row>
    <row r="172" spans="1:11" ht="75" customHeight="1" x14ac:dyDescent="0.25">
      <c r="A172" s="197">
        <v>80111500</v>
      </c>
      <c r="B172" s="197" t="s">
        <v>2835</v>
      </c>
      <c r="C172" s="277">
        <v>42309</v>
      </c>
      <c r="D172" s="197">
        <v>2</v>
      </c>
      <c r="E172" s="197" t="s">
        <v>238</v>
      </c>
      <c r="F172" s="197" t="s">
        <v>30</v>
      </c>
      <c r="G172" s="152">
        <v>6159400</v>
      </c>
      <c r="H172" s="152">
        <v>6159400</v>
      </c>
      <c r="I172" s="197" t="s">
        <v>31</v>
      </c>
      <c r="J172" s="197" t="s">
        <v>31</v>
      </c>
      <c r="K172" s="197" t="s">
        <v>32</v>
      </c>
    </row>
    <row r="173" spans="1:11" ht="75" customHeight="1" x14ac:dyDescent="0.25">
      <c r="A173" s="197">
        <v>80111500</v>
      </c>
      <c r="B173" s="197" t="s">
        <v>1621</v>
      </c>
      <c r="C173" s="277">
        <v>42309</v>
      </c>
      <c r="D173" s="197">
        <v>1</v>
      </c>
      <c r="E173" s="197" t="s">
        <v>238</v>
      </c>
      <c r="F173" s="197" t="s">
        <v>30</v>
      </c>
      <c r="G173" s="152">
        <v>41200</v>
      </c>
      <c r="H173" s="152">
        <v>41200</v>
      </c>
      <c r="I173" s="197" t="s">
        <v>31</v>
      </c>
      <c r="J173" s="197" t="s">
        <v>31</v>
      </c>
      <c r="K173" s="197" t="s">
        <v>32</v>
      </c>
    </row>
    <row r="174" spans="1:11" ht="75" customHeight="1" x14ac:dyDescent="0.25">
      <c r="A174" s="197">
        <v>80111500</v>
      </c>
      <c r="B174" s="197" t="s">
        <v>2836</v>
      </c>
      <c r="C174" s="277">
        <v>42309</v>
      </c>
      <c r="D174" s="197">
        <v>1</v>
      </c>
      <c r="E174" s="197" t="s">
        <v>238</v>
      </c>
      <c r="F174" s="197" t="s">
        <v>30</v>
      </c>
      <c r="G174" s="152">
        <v>3172400</v>
      </c>
      <c r="H174" s="152">
        <v>3172400</v>
      </c>
      <c r="I174" s="197" t="s">
        <v>31</v>
      </c>
      <c r="J174" s="197" t="s">
        <v>31</v>
      </c>
      <c r="K174" s="197" t="s">
        <v>32</v>
      </c>
    </row>
    <row r="175" spans="1:11" ht="75" customHeight="1" x14ac:dyDescent="0.25">
      <c r="A175" s="197">
        <v>80111500</v>
      </c>
      <c r="B175" s="197" t="s">
        <v>2837</v>
      </c>
      <c r="C175" s="277">
        <v>42309</v>
      </c>
      <c r="D175" s="197">
        <v>2</v>
      </c>
      <c r="E175" s="197" t="s">
        <v>238</v>
      </c>
      <c r="F175" s="197" t="s">
        <v>30</v>
      </c>
      <c r="G175" s="152">
        <v>3172400</v>
      </c>
      <c r="H175" s="152">
        <v>3172400</v>
      </c>
      <c r="I175" s="197" t="s">
        <v>31</v>
      </c>
      <c r="J175" s="197" t="s">
        <v>31</v>
      </c>
      <c r="K175" s="197" t="s">
        <v>32</v>
      </c>
    </row>
    <row r="176" spans="1:11" ht="75" customHeight="1" x14ac:dyDescent="0.25">
      <c r="A176" s="197">
        <v>80111500</v>
      </c>
      <c r="B176" s="197" t="s">
        <v>2838</v>
      </c>
      <c r="C176" s="277">
        <v>42309</v>
      </c>
      <c r="D176" s="197">
        <v>1.5</v>
      </c>
      <c r="E176" s="197" t="s">
        <v>238</v>
      </c>
      <c r="F176" s="197" t="s">
        <v>30</v>
      </c>
      <c r="G176" s="152">
        <v>2379300</v>
      </c>
      <c r="H176" s="152">
        <v>2379300</v>
      </c>
      <c r="I176" s="197" t="s">
        <v>31</v>
      </c>
      <c r="J176" s="197" t="s">
        <v>31</v>
      </c>
      <c r="K176" s="197" t="s">
        <v>32</v>
      </c>
    </row>
    <row r="177" spans="1:11" ht="75" customHeight="1" x14ac:dyDescent="0.25">
      <c r="A177" s="197">
        <v>80111500</v>
      </c>
      <c r="B177" s="197" t="s">
        <v>2839</v>
      </c>
      <c r="C177" s="277">
        <v>42339</v>
      </c>
      <c r="D177" s="197">
        <v>1</v>
      </c>
      <c r="E177" s="197" t="s">
        <v>238</v>
      </c>
      <c r="F177" s="197" t="s">
        <v>30</v>
      </c>
      <c r="G177" s="152">
        <v>3471100</v>
      </c>
      <c r="H177" s="152">
        <v>3471100</v>
      </c>
      <c r="I177" s="197" t="s">
        <v>31</v>
      </c>
      <c r="J177" s="197" t="s">
        <v>31</v>
      </c>
      <c r="K177" s="197" t="s">
        <v>32</v>
      </c>
    </row>
    <row r="178" spans="1:11" ht="75" customHeight="1" x14ac:dyDescent="0.25">
      <c r="A178" s="197">
        <v>80111500</v>
      </c>
      <c r="B178" s="197" t="s">
        <v>1621</v>
      </c>
      <c r="C178" s="277">
        <v>42339</v>
      </c>
      <c r="D178" s="197">
        <v>1</v>
      </c>
      <c r="E178" s="197" t="s">
        <v>238</v>
      </c>
      <c r="F178" s="197" t="s">
        <v>30</v>
      </c>
      <c r="G178" s="152">
        <v>0</v>
      </c>
      <c r="H178" s="152">
        <v>0</v>
      </c>
      <c r="I178" s="197" t="s">
        <v>31</v>
      </c>
      <c r="J178" s="197" t="s">
        <v>31</v>
      </c>
      <c r="K178" s="197" t="s">
        <v>32</v>
      </c>
    </row>
    <row r="179" spans="1:11" ht="75" customHeight="1" x14ac:dyDescent="0.25">
      <c r="A179" s="197">
        <v>80111500</v>
      </c>
      <c r="B179" s="197" t="s">
        <v>2840</v>
      </c>
      <c r="C179" s="277">
        <v>42339</v>
      </c>
      <c r="D179" s="197">
        <v>1</v>
      </c>
      <c r="E179" s="197" t="s">
        <v>238</v>
      </c>
      <c r="F179" s="197" t="s">
        <v>30</v>
      </c>
      <c r="G179" s="152">
        <v>2173300</v>
      </c>
      <c r="H179" s="152">
        <v>2173300</v>
      </c>
      <c r="I179" s="197" t="s">
        <v>31</v>
      </c>
      <c r="J179" s="197" t="s">
        <v>31</v>
      </c>
      <c r="K179" s="197" t="s">
        <v>32</v>
      </c>
    </row>
    <row r="180" spans="1:11" ht="75" customHeight="1" x14ac:dyDescent="0.25">
      <c r="A180" s="197">
        <v>80111500</v>
      </c>
      <c r="B180" s="197" t="s">
        <v>2841</v>
      </c>
      <c r="C180" s="277">
        <v>42339</v>
      </c>
      <c r="D180" s="197">
        <v>1</v>
      </c>
      <c r="E180" s="197" t="s">
        <v>238</v>
      </c>
      <c r="F180" s="197" t="s">
        <v>30</v>
      </c>
      <c r="G180" s="152">
        <v>2760400</v>
      </c>
      <c r="H180" s="152">
        <v>2760400</v>
      </c>
      <c r="I180" s="197" t="s">
        <v>31</v>
      </c>
      <c r="J180" s="197" t="s">
        <v>31</v>
      </c>
      <c r="K180" s="197" t="s">
        <v>32</v>
      </c>
    </row>
    <row r="181" spans="1:11" ht="75" customHeight="1" x14ac:dyDescent="0.25">
      <c r="A181" s="197">
        <v>80111500</v>
      </c>
      <c r="B181" s="197" t="s">
        <v>2842</v>
      </c>
      <c r="C181" s="277">
        <v>42339</v>
      </c>
      <c r="D181" s="197">
        <v>2</v>
      </c>
      <c r="E181" s="197" t="s">
        <v>238</v>
      </c>
      <c r="F181" s="197" t="s">
        <v>30</v>
      </c>
      <c r="G181" s="152">
        <v>3079700</v>
      </c>
      <c r="H181" s="152">
        <v>3079700</v>
      </c>
      <c r="I181" s="197" t="s">
        <v>31</v>
      </c>
      <c r="J181" s="197" t="s">
        <v>31</v>
      </c>
      <c r="K181" s="197" t="s">
        <v>32</v>
      </c>
    </row>
    <row r="182" spans="1:11" ht="75" customHeight="1" x14ac:dyDescent="0.25">
      <c r="A182" s="197">
        <v>80111500</v>
      </c>
      <c r="B182" s="197" t="s">
        <v>2843</v>
      </c>
      <c r="C182" s="277">
        <v>42339</v>
      </c>
      <c r="D182" s="197">
        <v>2</v>
      </c>
      <c r="E182" s="197" t="s">
        <v>238</v>
      </c>
      <c r="F182" s="197" t="s">
        <v>30</v>
      </c>
      <c r="G182" s="152">
        <v>1586200</v>
      </c>
      <c r="H182" s="152">
        <v>1586200</v>
      </c>
      <c r="I182" s="197" t="s">
        <v>31</v>
      </c>
      <c r="J182" s="197" t="s">
        <v>31</v>
      </c>
      <c r="K182" s="197" t="s">
        <v>32</v>
      </c>
    </row>
    <row r="183" spans="1:11" ht="75" customHeight="1" x14ac:dyDescent="0.25">
      <c r="A183" s="197">
        <v>80111500</v>
      </c>
      <c r="B183" s="197" t="s">
        <v>2838</v>
      </c>
      <c r="C183" s="277">
        <v>42309</v>
      </c>
      <c r="D183" s="197">
        <v>1.5</v>
      </c>
      <c r="E183" s="197" t="s">
        <v>238</v>
      </c>
      <c r="F183" s="197" t="s">
        <v>30</v>
      </c>
      <c r="G183" s="152">
        <v>0</v>
      </c>
      <c r="H183" s="152">
        <v>0</v>
      </c>
      <c r="I183" s="197" t="s">
        <v>31</v>
      </c>
      <c r="J183" s="197" t="s">
        <v>31</v>
      </c>
      <c r="K183" s="197" t="s">
        <v>32</v>
      </c>
    </row>
    <row r="184" spans="1:11" ht="75" customHeight="1" x14ac:dyDescent="0.25">
      <c r="A184" s="197">
        <v>80101505</v>
      </c>
      <c r="B184" s="197" t="s">
        <v>437</v>
      </c>
      <c r="C184" s="277">
        <v>42036</v>
      </c>
      <c r="D184" s="197">
        <v>11</v>
      </c>
      <c r="E184" s="197" t="s">
        <v>238</v>
      </c>
      <c r="F184" s="197" t="s">
        <v>438</v>
      </c>
      <c r="G184" s="152">
        <v>43960400</v>
      </c>
      <c r="H184" s="152">
        <v>43960400</v>
      </c>
      <c r="I184" s="197" t="s">
        <v>439</v>
      </c>
      <c r="J184" s="197" t="s">
        <v>31</v>
      </c>
      <c r="K184" s="197" t="s">
        <v>440</v>
      </c>
    </row>
    <row r="185" spans="1:11" ht="75" customHeight="1" x14ac:dyDescent="0.25">
      <c r="A185" s="197">
        <v>80111601</v>
      </c>
      <c r="B185" s="197" t="s">
        <v>444</v>
      </c>
      <c r="C185" s="277">
        <v>42005</v>
      </c>
      <c r="D185" s="197">
        <v>11</v>
      </c>
      <c r="E185" s="197" t="s">
        <v>238</v>
      </c>
      <c r="F185" s="197" t="s">
        <v>438</v>
      </c>
      <c r="G185" s="152">
        <v>23906300</v>
      </c>
      <c r="H185" s="152">
        <v>23906300</v>
      </c>
      <c r="I185" s="197" t="s">
        <v>439</v>
      </c>
      <c r="J185" s="197" t="s">
        <v>31</v>
      </c>
      <c r="K185" s="197" t="s">
        <v>440</v>
      </c>
    </row>
    <row r="186" spans="1:11" ht="75" customHeight="1" x14ac:dyDescent="0.25">
      <c r="A186" s="197">
        <v>77101601</v>
      </c>
      <c r="B186" s="197" t="s">
        <v>447</v>
      </c>
      <c r="C186" s="277">
        <v>42095</v>
      </c>
      <c r="D186" s="197">
        <v>7</v>
      </c>
      <c r="E186" s="197" t="s">
        <v>238</v>
      </c>
      <c r="F186" s="197" t="s">
        <v>438</v>
      </c>
      <c r="G186" s="152">
        <v>62006000</v>
      </c>
      <c r="H186" s="152">
        <v>62006000</v>
      </c>
      <c r="I186" s="197" t="s">
        <v>439</v>
      </c>
      <c r="J186" s="197" t="s">
        <v>31</v>
      </c>
      <c r="K186" s="197" t="s">
        <v>440</v>
      </c>
    </row>
    <row r="187" spans="1:11" ht="75" customHeight="1" x14ac:dyDescent="0.25">
      <c r="A187" s="197">
        <v>80101602</v>
      </c>
      <c r="B187" s="197" t="s">
        <v>451</v>
      </c>
      <c r="C187" s="277">
        <v>42005</v>
      </c>
      <c r="D187" s="197">
        <v>11</v>
      </c>
      <c r="E187" s="197" t="s">
        <v>238</v>
      </c>
      <c r="F187" s="197" t="s">
        <v>438</v>
      </c>
      <c r="G187" s="152">
        <v>77044000</v>
      </c>
      <c r="H187" s="152">
        <v>77044000</v>
      </c>
      <c r="I187" s="197" t="s">
        <v>439</v>
      </c>
      <c r="J187" s="197" t="s">
        <v>31</v>
      </c>
      <c r="K187" s="197" t="s">
        <v>440</v>
      </c>
    </row>
    <row r="188" spans="1:11" ht="75" customHeight="1" x14ac:dyDescent="0.25">
      <c r="A188" s="197">
        <v>77101706</v>
      </c>
      <c r="B188" s="197" t="s">
        <v>454</v>
      </c>
      <c r="C188" s="277">
        <v>42005</v>
      </c>
      <c r="D188" s="197">
        <v>11</v>
      </c>
      <c r="E188" s="197" t="s">
        <v>238</v>
      </c>
      <c r="F188" s="197" t="s">
        <v>438</v>
      </c>
      <c r="G188" s="152">
        <v>82709000</v>
      </c>
      <c r="H188" s="152">
        <v>82709000</v>
      </c>
      <c r="I188" s="197" t="s">
        <v>439</v>
      </c>
      <c r="J188" s="197" t="s">
        <v>31</v>
      </c>
      <c r="K188" s="197" t="s">
        <v>440</v>
      </c>
    </row>
    <row r="189" spans="1:11" ht="75" customHeight="1" x14ac:dyDescent="0.25">
      <c r="A189" s="197">
        <v>80111715</v>
      </c>
      <c r="B189" s="197" t="s">
        <v>457</v>
      </c>
      <c r="C189" s="277">
        <v>42005</v>
      </c>
      <c r="D189" s="197">
        <v>11</v>
      </c>
      <c r="E189" s="197" t="s">
        <v>238</v>
      </c>
      <c r="F189" s="197" t="s">
        <v>438</v>
      </c>
      <c r="G189" s="152">
        <v>55517000</v>
      </c>
      <c r="H189" s="152">
        <v>55517000</v>
      </c>
      <c r="I189" s="197" t="s">
        <v>439</v>
      </c>
      <c r="J189" s="197" t="s">
        <v>31</v>
      </c>
      <c r="K189" s="197" t="s">
        <v>440</v>
      </c>
    </row>
    <row r="190" spans="1:11" ht="75" customHeight="1" x14ac:dyDescent="0.25">
      <c r="A190" s="197">
        <v>77101601</v>
      </c>
      <c r="B190" s="197" t="s">
        <v>460</v>
      </c>
      <c r="C190" s="277">
        <v>42005</v>
      </c>
      <c r="D190" s="197">
        <v>11</v>
      </c>
      <c r="E190" s="197" t="s">
        <v>238</v>
      </c>
      <c r="F190" s="197" t="s">
        <v>438</v>
      </c>
      <c r="G190" s="152">
        <v>49738700</v>
      </c>
      <c r="H190" s="152">
        <v>49738700</v>
      </c>
      <c r="I190" s="197" t="s">
        <v>439</v>
      </c>
      <c r="J190" s="197" t="s">
        <v>31</v>
      </c>
      <c r="K190" s="197" t="s">
        <v>440</v>
      </c>
    </row>
    <row r="191" spans="1:11" ht="75" customHeight="1" x14ac:dyDescent="0.25">
      <c r="A191" s="197">
        <v>77101600</v>
      </c>
      <c r="B191" s="197" t="s">
        <v>464</v>
      </c>
      <c r="C191" s="277">
        <v>42005</v>
      </c>
      <c r="D191" s="197">
        <v>11</v>
      </c>
      <c r="E191" s="197" t="s">
        <v>238</v>
      </c>
      <c r="F191" s="197" t="s">
        <v>438</v>
      </c>
      <c r="G191" s="152">
        <v>17448200</v>
      </c>
      <c r="H191" s="152">
        <v>17448200</v>
      </c>
      <c r="I191" s="197" t="s">
        <v>439</v>
      </c>
      <c r="J191" s="197" t="s">
        <v>31</v>
      </c>
      <c r="K191" s="197" t="s">
        <v>440</v>
      </c>
    </row>
    <row r="192" spans="1:11" ht="75" customHeight="1" x14ac:dyDescent="0.25">
      <c r="A192" s="197">
        <v>77101600</v>
      </c>
      <c r="B192" s="197" t="s">
        <v>467</v>
      </c>
      <c r="C192" s="277">
        <v>42005</v>
      </c>
      <c r="D192" s="197">
        <v>10</v>
      </c>
      <c r="E192" s="197" t="s">
        <v>238</v>
      </c>
      <c r="F192" s="197" t="s">
        <v>438</v>
      </c>
      <c r="G192" s="152">
        <v>25441000</v>
      </c>
      <c r="H192" s="152">
        <v>25441000</v>
      </c>
      <c r="I192" s="197" t="s">
        <v>439</v>
      </c>
      <c r="J192" s="197" t="s">
        <v>31</v>
      </c>
      <c r="K192" s="197" t="s">
        <v>440</v>
      </c>
    </row>
    <row r="193" spans="1:11" ht="75" customHeight="1" x14ac:dyDescent="0.25">
      <c r="A193" s="197">
        <v>80111715</v>
      </c>
      <c r="B193" s="197" t="s">
        <v>470</v>
      </c>
      <c r="C193" s="277">
        <v>42339</v>
      </c>
      <c r="D193" s="197">
        <v>1.3</v>
      </c>
      <c r="E193" s="197" t="s">
        <v>238</v>
      </c>
      <c r="F193" s="197" t="s">
        <v>438</v>
      </c>
      <c r="G193" s="152">
        <v>6561100</v>
      </c>
      <c r="H193" s="152">
        <v>6561100</v>
      </c>
      <c r="I193" s="197" t="s">
        <v>439</v>
      </c>
      <c r="J193" s="197" t="s">
        <v>31</v>
      </c>
      <c r="K193" s="197" t="s">
        <v>440</v>
      </c>
    </row>
    <row r="194" spans="1:11" ht="75" customHeight="1" x14ac:dyDescent="0.25">
      <c r="A194" s="197">
        <v>80161501</v>
      </c>
      <c r="B194" s="197" t="s">
        <v>474</v>
      </c>
      <c r="C194" s="277">
        <v>42005</v>
      </c>
      <c r="D194" s="197">
        <v>11</v>
      </c>
      <c r="E194" s="197" t="s">
        <v>238</v>
      </c>
      <c r="F194" s="197" t="s">
        <v>438</v>
      </c>
      <c r="G194" s="152">
        <v>22206800</v>
      </c>
      <c r="H194" s="152">
        <v>22206800</v>
      </c>
      <c r="I194" s="197" t="s">
        <v>439</v>
      </c>
      <c r="J194" s="197" t="s">
        <v>31</v>
      </c>
      <c r="K194" s="197" t="s">
        <v>440</v>
      </c>
    </row>
    <row r="195" spans="1:11" ht="75" customHeight="1" x14ac:dyDescent="0.25">
      <c r="A195" s="197">
        <v>77101601</v>
      </c>
      <c r="B195" s="197" t="s">
        <v>477</v>
      </c>
      <c r="C195" s="277">
        <v>42005</v>
      </c>
      <c r="D195" s="197">
        <v>10</v>
      </c>
      <c r="E195" s="197" t="s">
        <v>238</v>
      </c>
      <c r="F195" s="197" t="s">
        <v>438</v>
      </c>
      <c r="G195" s="152">
        <v>75190000</v>
      </c>
      <c r="H195" s="152">
        <v>75190000</v>
      </c>
      <c r="I195" s="197" t="s">
        <v>439</v>
      </c>
      <c r="J195" s="197" t="s">
        <v>31</v>
      </c>
      <c r="K195" s="197" t="s">
        <v>440</v>
      </c>
    </row>
    <row r="196" spans="1:11" ht="75" customHeight="1" x14ac:dyDescent="0.25">
      <c r="A196" s="197">
        <v>77101600</v>
      </c>
      <c r="B196" s="197" t="s">
        <v>480</v>
      </c>
      <c r="C196" s="277">
        <v>42005</v>
      </c>
      <c r="D196" s="197">
        <v>11</v>
      </c>
      <c r="E196" s="197" t="s">
        <v>238</v>
      </c>
      <c r="F196" s="197" t="s">
        <v>438</v>
      </c>
      <c r="G196" s="152">
        <v>61295300</v>
      </c>
      <c r="H196" s="152">
        <v>61295300</v>
      </c>
      <c r="I196" s="197" t="s">
        <v>439</v>
      </c>
      <c r="J196" s="197" t="s">
        <v>31</v>
      </c>
      <c r="K196" s="197" t="s">
        <v>440</v>
      </c>
    </row>
    <row r="197" spans="1:11" ht="75" customHeight="1" x14ac:dyDescent="0.25">
      <c r="A197" s="197">
        <v>77101600</v>
      </c>
      <c r="B197" s="197" t="s">
        <v>483</v>
      </c>
      <c r="C197" s="277">
        <v>42005</v>
      </c>
      <c r="D197" s="197">
        <v>11</v>
      </c>
      <c r="E197" s="197" t="s">
        <v>238</v>
      </c>
      <c r="F197" s="197" t="s">
        <v>438</v>
      </c>
      <c r="G197" s="152">
        <v>49738700</v>
      </c>
      <c r="H197" s="152">
        <v>49738700</v>
      </c>
      <c r="I197" s="197" t="s">
        <v>439</v>
      </c>
      <c r="J197" s="197" t="s">
        <v>31</v>
      </c>
      <c r="K197" s="197" t="s">
        <v>440</v>
      </c>
    </row>
    <row r="198" spans="1:11" ht="75" customHeight="1" x14ac:dyDescent="0.25">
      <c r="A198" s="197">
        <v>77101501</v>
      </c>
      <c r="B198" s="197" t="s">
        <v>486</v>
      </c>
      <c r="C198" s="277">
        <v>42005</v>
      </c>
      <c r="D198" s="197">
        <v>11</v>
      </c>
      <c r="E198" s="197" t="s">
        <v>238</v>
      </c>
      <c r="F198" s="197" t="s">
        <v>438</v>
      </c>
      <c r="G198" s="152">
        <v>82709000</v>
      </c>
      <c r="H198" s="152">
        <v>82709000</v>
      </c>
      <c r="I198" s="197" t="s">
        <v>439</v>
      </c>
      <c r="J198" s="197" t="s">
        <v>31</v>
      </c>
      <c r="K198" s="197" t="s">
        <v>440</v>
      </c>
    </row>
    <row r="199" spans="1:11" ht="75" customHeight="1" x14ac:dyDescent="0.25">
      <c r="A199" s="197">
        <v>77101501</v>
      </c>
      <c r="B199" s="197" t="s">
        <v>489</v>
      </c>
      <c r="C199" s="277">
        <v>42005</v>
      </c>
      <c r="D199" s="197">
        <v>11</v>
      </c>
      <c r="E199" s="197" t="s">
        <v>238</v>
      </c>
      <c r="F199" s="197" t="s">
        <v>438</v>
      </c>
      <c r="G199" s="152">
        <v>55517000</v>
      </c>
      <c r="H199" s="152">
        <v>55517000</v>
      </c>
      <c r="I199" s="197" t="s">
        <v>439</v>
      </c>
      <c r="J199" s="197" t="s">
        <v>31</v>
      </c>
      <c r="K199" s="197" t="s">
        <v>440</v>
      </c>
    </row>
    <row r="200" spans="1:11" ht="75" customHeight="1" x14ac:dyDescent="0.25">
      <c r="A200" s="197">
        <v>77101600</v>
      </c>
      <c r="B200" s="197" t="s">
        <v>492</v>
      </c>
      <c r="C200" s="277">
        <v>42005</v>
      </c>
      <c r="D200" s="197">
        <v>0.3</v>
      </c>
      <c r="E200" s="197" t="s">
        <v>238</v>
      </c>
      <c r="F200" s="197" t="s">
        <v>438</v>
      </c>
      <c r="G200" s="152">
        <v>1671690</v>
      </c>
      <c r="H200" s="152">
        <v>1671690</v>
      </c>
      <c r="I200" s="197" t="s">
        <v>439</v>
      </c>
      <c r="J200" s="197" t="s">
        <v>31</v>
      </c>
      <c r="K200" s="197" t="s">
        <v>440</v>
      </c>
    </row>
    <row r="201" spans="1:11" ht="75" customHeight="1" x14ac:dyDescent="0.25">
      <c r="A201" s="197">
        <v>80101505</v>
      </c>
      <c r="B201" s="197" t="s">
        <v>494</v>
      </c>
      <c r="C201" s="277">
        <v>42339</v>
      </c>
      <c r="D201" s="197">
        <v>1</v>
      </c>
      <c r="E201" s="197" t="s">
        <v>238</v>
      </c>
      <c r="F201" s="197" t="s">
        <v>438</v>
      </c>
      <c r="G201" s="152">
        <v>3996400</v>
      </c>
      <c r="H201" s="152">
        <v>3996400</v>
      </c>
      <c r="I201" s="197" t="s">
        <v>439</v>
      </c>
      <c r="J201" s="197" t="s">
        <v>31</v>
      </c>
      <c r="K201" s="197" t="s">
        <v>440</v>
      </c>
    </row>
    <row r="202" spans="1:11" ht="75" customHeight="1" x14ac:dyDescent="0.25">
      <c r="A202" s="197">
        <v>77101601</v>
      </c>
      <c r="B202" s="197" t="s">
        <v>496</v>
      </c>
      <c r="C202" s="277">
        <v>42005</v>
      </c>
      <c r="D202" s="197">
        <v>11</v>
      </c>
      <c r="E202" s="197" t="s">
        <v>238</v>
      </c>
      <c r="F202" s="197" t="s">
        <v>438</v>
      </c>
      <c r="G202" s="152">
        <v>43960400</v>
      </c>
      <c r="H202" s="152">
        <v>43960400</v>
      </c>
      <c r="I202" s="197" t="s">
        <v>439</v>
      </c>
      <c r="J202" s="197" t="s">
        <v>31</v>
      </c>
      <c r="K202" s="197" t="s">
        <v>440</v>
      </c>
    </row>
    <row r="203" spans="1:11" ht="75" customHeight="1" x14ac:dyDescent="0.25">
      <c r="A203" s="197">
        <v>80101604</v>
      </c>
      <c r="B203" s="197" t="s">
        <v>499</v>
      </c>
      <c r="C203" s="277">
        <v>42005</v>
      </c>
      <c r="D203" s="197">
        <v>11</v>
      </c>
      <c r="E203" s="197" t="s">
        <v>238</v>
      </c>
      <c r="F203" s="197" t="s">
        <v>438</v>
      </c>
      <c r="G203" s="152">
        <v>25945700</v>
      </c>
      <c r="H203" s="152">
        <v>25945700</v>
      </c>
      <c r="I203" s="197" t="s">
        <v>439</v>
      </c>
      <c r="J203" s="197" t="s">
        <v>31</v>
      </c>
      <c r="K203" s="197" t="s">
        <v>440</v>
      </c>
    </row>
    <row r="204" spans="1:11" ht="75" customHeight="1" x14ac:dyDescent="0.25">
      <c r="A204" s="197">
        <v>77101600</v>
      </c>
      <c r="B204" s="197" t="s">
        <v>502</v>
      </c>
      <c r="C204" s="277">
        <v>42005</v>
      </c>
      <c r="D204" s="197">
        <v>11</v>
      </c>
      <c r="E204" s="197" t="s">
        <v>238</v>
      </c>
      <c r="F204" s="197" t="s">
        <v>438</v>
      </c>
      <c r="G204" s="152">
        <v>33876700</v>
      </c>
      <c r="H204" s="152">
        <v>33876700</v>
      </c>
      <c r="I204" s="197" t="s">
        <v>439</v>
      </c>
      <c r="J204" s="197" t="s">
        <v>31</v>
      </c>
      <c r="K204" s="197" t="s">
        <v>440</v>
      </c>
    </row>
    <row r="205" spans="1:11" ht="75" customHeight="1" x14ac:dyDescent="0.25">
      <c r="A205" s="197">
        <v>77101600</v>
      </c>
      <c r="B205" s="197" t="s">
        <v>505</v>
      </c>
      <c r="C205" s="277">
        <v>42005</v>
      </c>
      <c r="D205" s="197">
        <v>11</v>
      </c>
      <c r="E205" s="197" t="s">
        <v>238</v>
      </c>
      <c r="F205" s="197" t="s">
        <v>438</v>
      </c>
      <c r="G205" s="152">
        <v>43960400</v>
      </c>
      <c r="H205" s="152">
        <v>43960400</v>
      </c>
      <c r="I205" s="197" t="s">
        <v>439</v>
      </c>
      <c r="J205" s="197" t="s">
        <v>31</v>
      </c>
      <c r="K205" s="197" t="s">
        <v>440</v>
      </c>
    </row>
    <row r="206" spans="1:11" ht="75" customHeight="1" x14ac:dyDescent="0.25">
      <c r="A206" s="197">
        <v>77102004</v>
      </c>
      <c r="B206" s="197" t="s">
        <v>508</v>
      </c>
      <c r="C206" s="277">
        <v>42005</v>
      </c>
      <c r="D206" s="197">
        <v>11</v>
      </c>
      <c r="E206" s="197" t="s">
        <v>238</v>
      </c>
      <c r="F206" s="197" t="s">
        <v>438</v>
      </c>
      <c r="G206" s="152">
        <v>33876700</v>
      </c>
      <c r="H206" s="152">
        <v>33876700</v>
      </c>
      <c r="I206" s="197" t="s">
        <v>439</v>
      </c>
      <c r="J206" s="197" t="s">
        <v>31</v>
      </c>
      <c r="K206" s="197" t="s">
        <v>440</v>
      </c>
    </row>
    <row r="207" spans="1:11" ht="75" customHeight="1" x14ac:dyDescent="0.25">
      <c r="A207" s="197">
        <v>77102000</v>
      </c>
      <c r="B207" s="197" t="s">
        <v>511</v>
      </c>
      <c r="C207" s="277">
        <v>42005</v>
      </c>
      <c r="D207" s="197">
        <v>11</v>
      </c>
      <c r="E207" s="197" t="s">
        <v>238</v>
      </c>
      <c r="F207" s="197" t="s">
        <v>438</v>
      </c>
      <c r="G207" s="152">
        <v>33876700</v>
      </c>
      <c r="H207" s="152">
        <v>33876700</v>
      </c>
      <c r="I207" s="197" t="s">
        <v>439</v>
      </c>
      <c r="J207" s="197" t="s">
        <v>31</v>
      </c>
      <c r="K207" s="197" t="s">
        <v>440</v>
      </c>
    </row>
    <row r="208" spans="1:11" ht="75" customHeight="1" x14ac:dyDescent="0.25">
      <c r="A208" s="197">
        <v>77101600</v>
      </c>
      <c r="B208" s="197" t="s">
        <v>514</v>
      </c>
      <c r="C208" s="277">
        <v>42005</v>
      </c>
      <c r="D208" s="197">
        <v>11</v>
      </c>
      <c r="E208" s="197" t="s">
        <v>238</v>
      </c>
      <c r="F208" s="197" t="s">
        <v>438</v>
      </c>
      <c r="G208" s="152">
        <v>30364400</v>
      </c>
      <c r="H208" s="152">
        <v>30364400</v>
      </c>
      <c r="I208" s="197" t="s">
        <v>439</v>
      </c>
      <c r="J208" s="197" t="s">
        <v>31</v>
      </c>
      <c r="K208" s="197" t="s">
        <v>440</v>
      </c>
    </row>
    <row r="209" spans="1:11" ht="75" customHeight="1" x14ac:dyDescent="0.25">
      <c r="A209" s="197">
        <v>77101604</v>
      </c>
      <c r="B209" s="197" t="s">
        <v>520</v>
      </c>
      <c r="C209" s="277">
        <v>42125</v>
      </c>
      <c r="D209" s="197">
        <v>4</v>
      </c>
      <c r="E209" s="197" t="s">
        <v>521</v>
      </c>
      <c r="F209" s="197" t="s">
        <v>438</v>
      </c>
      <c r="G209" s="152">
        <v>259500000</v>
      </c>
      <c r="H209" s="152">
        <v>259500000</v>
      </c>
      <c r="I209" s="197" t="s">
        <v>439</v>
      </c>
      <c r="J209" s="197" t="s">
        <v>31</v>
      </c>
      <c r="K209" s="197" t="s">
        <v>440</v>
      </c>
    </row>
    <row r="210" spans="1:11" ht="75" customHeight="1" x14ac:dyDescent="0.25">
      <c r="A210" s="197">
        <v>77101600</v>
      </c>
      <c r="B210" s="197" t="s">
        <v>525</v>
      </c>
      <c r="C210" s="277">
        <v>42005</v>
      </c>
      <c r="D210" s="197">
        <v>11</v>
      </c>
      <c r="E210" s="197" t="s">
        <v>238</v>
      </c>
      <c r="F210" s="197" t="s">
        <v>438</v>
      </c>
      <c r="G210" s="152">
        <v>71379000</v>
      </c>
      <c r="H210" s="152">
        <v>71379000</v>
      </c>
      <c r="I210" s="197" t="s">
        <v>439</v>
      </c>
      <c r="J210" s="197" t="s">
        <v>31</v>
      </c>
      <c r="K210" s="197" t="s">
        <v>440</v>
      </c>
    </row>
    <row r="211" spans="1:11" ht="75" customHeight="1" x14ac:dyDescent="0.25">
      <c r="A211" s="197">
        <v>80101603</v>
      </c>
      <c r="B211" s="197" t="s">
        <v>529</v>
      </c>
      <c r="C211" s="277">
        <v>42036</v>
      </c>
      <c r="D211" s="197">
        <v>11</v>
      </c>
      <c r="E211" s="197" t="s">
        <v>238</v>
      </c>
      <c r="F211" s="197" t="s">
        <v>438</v>
      </c>
      <c r="G211" s="152">
        <v>61295300</v>
      </c>
      <c r="H211" s="152">
        <v>61295300</v>
      </c>
      <c r="I211" s="197" t="s">
        <v>439</v>
      </c>
      <c r="J211" s="197" t="s">
        <v>31</v>
      </c>
      <c r="K211" s="197" t="s">
        <v>440</v>
      </c>
    </row>
    <row r="212" spans="1:11" ht="75" customHeight="1" x14ac:dyDescent="0.25">
      <c r="A212" s="197">
        <v>80101603</v>
      </c>
      <c r="B212" s="197" t="s">
        <v>532</v>
      </c>
      <c r="C212" s="277">
        <v>42278</v>
      </c>
      <c r="D212" s="197">
        <v>2</v>
      </c>
      <c r="E212" s="197" t="s">
        <v>238</v>
      </c>
      <c r="F212" s="197" t="s">
        <v>438</v>
      </c>
      <c r="G212" s="152">
        <v>10094000</v>
      </c>
      <c r="H212" s="152">
        <v>10094000</v>
      </c>
      <c r="I212" s="197" t="s">
        <v>439</v>
      </c>
      <c r="J212" s="197" t="s">
        <v>31</v>
      </c>
      <c r="K212" s="197" t="s">
        <v>440</v>
      </c>
    </row>
    <row r="213" spans="1:11" ht="75" customHeight="1" x14ac:dyDescent="0.25">
      <c r="A213" s="197">
        <v>80101603</v>
      </c>
      <c r="B213" s="197" t="s">
        <v>536</v>
      </c>
      <c r="C213" s="277">
        <v>42005</v>
      </c>
      <c r="D213" s="197">
        <v>9.5</v>
      </c>
      <c r="E213" s="197" t="s">
        <v>238</v>
      </c>
      <c r="F213" s="197" t="s">
        <v>438</v>
      </c>
      <c r="G213" s="152">
        <v>47946500</v>
      </c>
      <c r="H213" s="152">
        <v>47946500</v>
      </c>
      <c r="I213" s="197" t="s">
        <v>439</v>
      </c>
      <c r="J213" s="197" t="s">
        <v>31</v>
      </c>
      <c r="K213" s="197" t="s">
        <v>440</v>
      </c>
    </row>
    <row r="214" spans="1:11" ht="75" customHeight="1" x14ac:dyDescent="0.25">
      <c r="A214" s="197">
        <v>77101600</v>
      </c>
      <c r="B214" s="197" t="s">
        <v>540</v>
      </c>
      <c r="C214" s="277">
        <v>42005</v>
      </c>
      <c r="D214" s="197">
        <v>11</v>
      </c>
      <c r="E214" s="197" t="s">
        <v>238</v>
      </c>
      <c r="F214" s="197" t="s">
        <v>438</v>
      </c>
      <c r="G214" s="152">
        <v>38182100</v>
      </c>
      <c r="H214" s="152">
        <v>38182100</v>
      </c>
      <c r="I214" s="197" t="s">
        <v>439</v>
      </c>
      <c r="J214" s="197" t="s">
        <v>31</v>
      </c>
      <c r="K214" s="197" t="s">
        <v>440</v>
      </c>
    </row>
    <row r="215" spans="1:11" ht="75" customHeight="1" x14ac:dyDescent="0.25">
      <c r="A215" s="197">
        <v>77101600</v>
      </c>
      <c r="B215" s="197" t="s">
        <v>543</v>
      </c>
      <c r="C215" s="277">
        <v>42005</v>
      </c>
      <c r="D215" s="197">
        <v>10</v>
      </c>
      <c r="E215" s="197" t="s">
        <v>238</v>
      </c>
      <c r="F215" s="197" t="s">
        <v>438</v>
      </c>
      <c r="G215" s="152">
        <v>64890000</v>
      </c>
      <c r="H215" s="152">
        <v>64890000</v>
      </c>
      <c r="I215" s="197" t="s">
        <v>439</v>
      </c>
      <c r="J215" s="197" t="s">
        <v>31</v>
      </c>
      <c r="K215" s="197" t="s">
        <v>440</v>
      </c>
    </row>
    <row r="216" spans="1:11" ht="75" customHeight="1" x14ac:dyDescent="0.25">
      <c r="A216" s="197">
        <v>80111601</v>
      </c>
      <c r="B216" s="197" t="s">
        <v>546</v>
      </c>
      <c r="C216" s="277">
        <v>42339</v>
      </c>
      <c r="D216" s="197">
        <v>1</v>
      </c>
      <c r="E216" s="197" t="s">
        <v>238</v>
      </c>
      <c r="F216" s="197" t="s">
        <v>438</v>
      </c>
      <c r="G216" s="152">
        <v>2018800</v>
      </c>
      <c r="H216" s="152">
        <v>2018800</v>
      </c>
      <c r="I216" s="197" t="s">
        <v>439</v>
      </c>
      <c r="J216" s="197" t="s">
        <v>31</v>
      </c>
      <c r="K216" s="197" t="s">
        <v>440</v>
      </c>
    </row>
    <row r="217" spans="1:11" ht="75" customHeight="1" x14ac:dyDescent="0.25">
      <c r="A217" s="197">
        <v>77101600</v>
      </c>
      <c r="B217" s="197" t="s">
        <v>549</v>
      </c>
      <c r="C217" s="277">
        <v>42005</v>
      </c>
      <c r="D217" s="197">
        <v>10</v>
      </c>
      <c r="E217" s="197" t="s">
        <v>238</v>
      </c>
      <c r="F217" s="197" t="s">
        <v>438</v>
      </c>
      <c r="G217" s="152">
        <v>64890000</v>
      </c>
      <c r="H217" s="152">
        <v>64890000</v>
      </c>
      <c r="I217" s="197" t="s">
        <v>439</v>
      </c>
      <c r="J217" s="197" t="s">
        <v>31</v>
      </c>
      <c r="K217" s="197" t="s">
        <v>440</v>
      </c>
    </row>
    <row r="218" spans="1:11" ht="75" customHeight="1" x14ac:dyDescent="0.25">
      <c r="A218" s="197">
        <v>77101600</v>
      </c>
      <c r="B218" s="197" t="s">
        <v>552</v>
      </c>
      <c r="C218" s="277">
        <v>42339</v>
      </c>
      <c r="D218" s="197">
        <v>1</v>
      </c>
      <c r="E218" s="197" t="s">
        <v>238</v>
      </c>
      <c r="F218" s="197" t="s">
        <v>438</v>
      </c>
      <c r="G218" s="152">
        <v>1586200</v>
      </c>
      <c r="H218" s="152">
        <v>1586200</v>
      </c>
      <c r="I218" s="197" t="s">
        <v>439</v>
      </c>
      <c r="J218" s="197" t="s">
        <v>31</v>
      </c>
      <c r="K218" s="197" t="s">
        <v>440</v>
      </c>
    </row>
    <row r="219" spans="1:11" ht="75" customHeight="1" x14ac:dyDescent="0.25">
      <c r="A219" s="197">
        <v>80111601</v>
      </c>
      <c r="B219" s="197" t="s">
        <v>554</v>
      </c>
      <c r="C219" s="277">
        <v>42005</v>
      </c>
      <c r="D219" s="197">
        <v>11</v>
      </c>
      <c r="E219" s="197" t="s">
        <v>238</v>
      </c>
      <c r="F219" s="197" t="s">
        <v>438</v>
      </c>
      <c r="G219" s="152">
        <v>22206800</v>
      </c>
      <c r="H219" s="152">
        <v>22206800</v>
      </c>
      <c r="I219" s="197" t="s">
        <v>439</v>
      </c>
      <c r="J219" s="197" t="s">
        <v>31</v>
      </c>
      <c r="K219" s="197" t="s">
        <v>440</v>
      </c>
    </row>
    <row r="220" spans="1:11" ht="75" customHeight="1" x14ac:dyDescent="0.25">
      <c r="A220" s="197">
        <v>77101600</v>
      </c>
      <c r="B220" s="197" t="s">
        <v>556</v>
      </c>
      <c r="C220" s="277">
        <v>42005</v>
      </c>
      <c r="D220" s="197">
        <v>10</v>
      </c>
      <c r="E220" s="197" t="s">
        <v>238</v>
      </c>
      <c r="F220" s="197" t="s">
        <v>438</v>
      </c>
      <c r="G220" s="152">
        <v>59740000</v>
      </c>
      <c r="H220" s="152">
        <v>59740000</v>
      </c>
      <c r="I220" s="197" t="s">
        <v>439</v>
      </c>
      <c r="J220" s="197" t="s">
        <v>31</v>
      </c>
      <c r="K220" s="197" t="s">
        <v>440</v>
      </c>
    </row>
    <row r="221" spans="1:11" ht="75" customHeight="1" x14ac:dyDescent="0.25">
      <c r="A221" s="197">
        <v>77101701</v>
      </c>
      <c r="B221" s="197" t="s">
        <v>562</v>
      </c>
      <c r="C221" s="277">
        <v>42005</v>
      </c>
      <c r="D221" s="197">
        <v>9</v>
      </c>
      <c r="E221" s="197" t="s">
        <v>238</v>
      </c>
      <c r="F221" s="197" t="s">
        <v>438</v>
      </c>
      <c r="G221" s="152">
        <v>312752240</v>
      </c>
      <c r="H221" s="152">
        <v>312752240</v>
      </c>
      <c r="I221" s="197" t="s">
        <v>439</v>
      </c>
      <c r="J221" s="197" t="s">
        <v>31</v>
      </c>
      <c r="K221" s="197" t="s">
        <v>440</v>
      </c>
    </row>
    <row r="222" spans="1:11" ht="75" customHeight="1" x14ac:dyDescent="0.25">
      <c r="A222" s="197">
        <v>77101701</v>
      </c>
      <c r="B222" s="197" t="s">
        <v>565</v>
      </c>
      <c r="C222" s="277">
        <v>42005</v>
      </c>
      <c r="D222" s="197">
        <v>10</v>
      </c>
      <c r="E222" s="197" t="s">
        <v>238</v>
      </c>
      <c r="F222" s="197" t="s">
        <v>438</v>
      </c>
      <c r="G222" s="152">
        <v>82400000</v>
      </c>
      <c r="H222" s="152">
        <v>82400000</v>
      </c>
      <c r="I222" s="197" t="s">
        <v>439</v>
      </c>
      <c r="J222" s="197" t="s">
        <v>31</v>
      </c>
      <c r="K222" s="197" t="s">
        <v>440</v>
      </c>
    </row>
    <row r="223" spans="1:11" ht="75" customHeight="1" x14ac:dyDescent="0.25">
      <c r="A223" s="197">
        <v>77101701</v>
      </c>
      <c r="B223" s="197" t="s">
        <v>568</v>
      </c>
      <c r="C223" s="277">
        <v>42339</v>
      </c>
      <c r="D223" s="197">
        <v>2</v>
      </c>
      <c r="E223" s="197" t="s">
        <v>238</v>
      </c>
      <c r="F223" s="197" t="s">
        <v>438</v>
      </c>
      <c r="G223" s="152">
        <v>16480000</v>
      </c>
      <c r="H223" s="152">
        <v>16480000</v>
      </c>
      <c r="I223" s="197" t="s">
        <v>439</v>
      </c>
      <c r="J223" s="197" t="s">
        <v>31</v>
      </c>
      <c r="K223" s="197" t="s">
        <v>440</v>
      </c>
    </row>
    <row r="224" spans="1:11" ht="75" customHeight="1" x14ac:dyDescent="0.25">
      <c r="A224" s="197">
        <v>80111621</v>
      </c>
      <c r="B224" s="197" t="s">
        <v>571</v>
      </c>
      <c r="C224" s="277">
        <v>42005</v>
      </c>
      <c r="D224" s="197">
        <v>2.2666667327125025</v>
      </c>
      <c r="E224" s="197" t="s">
        <v>238</v>
      </c>
      <c r="F224" s="197" t="s">
        <v>438</v>
      </c>
      <c r="G224" s="152">
        <v>11439867</v>
      </c>
      <c r="H224" s="152">
        <v>11439867</v>
      </c>
      <c r="I224" s="197" t="s">
        <v>439</v>
      </c>
      <c r="J224" s="197" t="s">
        <v>31</v>
      </c>
      <c r="K224" s="197" t="s">
        <v>440</v>
      </c>
    </row>
    <row r="225" spans="1:11" ht="75" customHeight="1" x14ac:dyDescent="0.25">
      <c r="A225" s="197">
        <v>80111621</v>
      </c>
      <c r="B225" s="197" t="s">
        <v>574</v>
      </c>
      <c r="C225" s="277">
        <v>42005</v>
      </c>
      <c r="D225" s="197">
        <v>11</v>
      </c>
      <c r="E225" s="197" t="s">
        <v>238</v>
      </c>
      <c r="F225" s="197" t="s">
        <v>438</v>
      </c>
      <c r="G225" s="152">
        <v>23906300</v>
      </c>
      <c r="H225" s="152">
        <v>23906300</v>
      </c>
      <c r="I225" s="197" t="s">
        <v>439</v>
      </c>
      <c r="J225" s="197" t="s">
        <v>31</v>
      </c>
      <c r="K225" s="197" t="s">
        <v>440</v>
      </c>
    </row>
    <row r="226" spans="1:11" ht="75" customHeight="1" x14ac:dyDescent="0.25">
      <c r="A226" s="197">
        <v>77101600</v>
      </c>
      <c r="B226" s="197" t="s">
        <v>577</v>
      </c>
      <c r="C226" s="277">
        <v>42278</v>
      </c>
      <c r="D226" s="197">
        <v>0.96666666666666667</v>
      </c>
      <c r="E226" s="197" t="s">
        <v>238</v>
      </c>
      <c r="F226" s="197" t="s">
        <v>438</v>
      </c>
      <c r="G226" s="152">
        <v>2668387</v>
      </c>
      <c r="H226" s="152">
        <v>2668387</v>
      </c>
      <c r="I226" s="197" t="s">
        <v>439</v>
      </c>
      <c r="J226" s="197" t="s">
        <v>31</v>
      </c>
      <c r="K226" s="197" t="s">
        <v>440</v>
      </c>
    </row>
    <row r="227" spans="1:11" ht="75" customHeight="1" x14ac:dyDescent="0.25">
      <c r="A227" s="197">
        <v>80111601</v>
      </c>
      <c r="B227" s="197" t="s">
        <v>582</v>
      </c>
      <c r="C227" s="277">
        <v>42005</v>
      </c>
      <c r="D227" s="197">
        <v>11</v>
      </c>
      <c r="E227" s="197" t="s">
        <v>238</v>
      </c>
      <c r="F227" s="197" t="s">
        <v>438</v>
      </c>
      <c r="G227" s="152">
        <v>17448200</v>
      </c>
      <c r="H227" s="152">
        <v>17448200</v>
      </c>
      <c r="I227" s="197" t="s">
        <v>439</v>
      </c>
      <c r="J227" s="197" t="s">
        <v>31</v>
      </c>
      <c r="K227" s="197" t="s">
        <v>440</v>
      </c>
    </row>
    <row r="228" spans="1:11" ht="75" customHeight="1" x14ac:dyDescent="0.25">
      <c r="A228" s="197">
        <v>77101700</v>
      </c>
      <c r="B228" s="197" t="s">
        <v>586</v>
      </c>
      <c r="C228" s="277">
        <v>42005</v>
      </c>
      <c r="D228" s="197">
        <v>10</v>
      </c>
      <c r="E228" s="197" t="s">
        <v>238</v>
      </c>
      <c r="F228" s="197" t="s">
        <v>438</v>
      </c>
      <c r="G228" s="152">
        <v>39964000</v>
      </c>
      <c r="H228" s="152">
        <v>39964000</v>
      </c>
      <c r="I228" s="197" t="s">
        <v>439</v>
      </c>
      <c r="J228" s="197" t="s">
        <v>31</v>
      </c>
      <c r="K228" s="197" t="s">
        <v>440</v>
      </c>
    </row>
    <row r="229" spans="1:11" ht="75" customHeight="1" x14ac:dyDescent="0.25">
      <c r="A229" s="197">
        <v>78111800</v>
      </c>
      <c r="B229" s="197" t="s">
        <v>590</v>
      </c>
      <c r="C229" s="277">
        <v>42005</v>
      </c>
      <c r="D229" s="197">
        <v>1</v>
      </c>
      <c r="E229" s="197" t="s">
        <v>591</v>
      </c>
      <c r="F229" s="197" t="s">
        <v>438</v>
      </c>
      <c r="G229" s="152">
        <v>132000000</v>
      </c>
      <c r="H229" s="152">
        <v>132000000</v>
      </c>
      <c r="I229" s="197" t="s">
        <v>439</v>
      </c>
      <c r="J229" s="197" t="s">
        <v>31</v>
      </c>
      <c r="K229" s="197" t="s">
        <v>440</v>
      </c>
    </row>
    <row r="230" spans="1:11" ht="75" customHeight="1" x14ac:dyDescent="0.25">
      <c r="A230" s="197" t="s">
        <v>593</v>
      </c>
      <c r="B230" s="197" t="s">
        <v>594</v>
      </c>
      <c r="C230" s="277">
        <v>42036</v>
      </c>
      <c r="D230" s="197">
        <v>11</v>
      </c>
      <c r="E230" s="197" t="s">
        <v>238</v>
      </c>
      <c r="F230" s="197" t="s">
        <v>438</v>
      </c>
      <c r="G230" s="152">
        <v>55517000</v>
      </c>
      <c r="H230" s="152">
        <v>55517000</v>
      </c>
      <c r="I230" s="197" t="s">
        <v>439</v>
      </c>
      <c r="J230" s="197" t="s">
        <v>31</v>
      </c>
      <c r="K230" s="197" t="s">
        <v>440</v>
      </c>
    </row>
    <row r="231" spans="1:11" ht="75" customHeight="1" x14ac:dyDescent="0.25">
      <c r="A231" s="197" t="s">
        <v>593</v>
      </c>
      <c r="B231" s="197" t="s">
        <v>597</v>
      </c>
      <c r="C231" s="277">
        <v>42005</v>
      </c>
      <c r="D231" s="197">
        <v>11</v>
      </c>
      <c r="E231" s="197" t="s">
        <v>238</v>
      </c>
      <c r="F231" s="197" t="s">
        <v>438</v>
      </c>
      <c r="G231" s="152">
        <v>55517000</v>
      </c>
      <c r="H231" s="152">
        <v>55517000</v>
      </c>
      <c r="I231" s="197" t="s">
        <v>439</v>
      </c>
      <c r="J231" s="197" t="s">
        <v>31</v>
      </c>
      <c r="K231" s="197" t="s">
        <v>440</v>
      </c>
    </row>
    <row r="232" spans="1:11" ht="75" customHeight="1" x14ac:dyDescent="0.25">
      <c r="A232" s="197" t="s">
        <v>593</v>
      </c>
      <c r="B232" s="197" t="s">
        <v>600</v>
      </c>
      <c r="C232" s="277">
        <v>42005</v>
      </c>
      <c r="D232" s="197">
        <v>11</v>
      </c>
      <c r="E232" s="197" t="s">
        <v>238</v>
      </c>
      <c r="F232" s="197" t="s">
        <v>438</v>
      </c>
      <c r="G232" s="152">
        <v>55517000</v>
      </c>
      <c r="H232" s="152">
        <v>55517000</v>
      </c>
      <c r="I232" s="197" t="s">
        <v>439</v>
      </c>
      <c r="J232" s="197" t="s">
        <v>31</v>
      </c>
      <c r="K232" s="197" t="s">
        <v>440</v>
      </c>
    </row>
    <row r="233" spans="1:11" ht="75" customHeight="1" x14ac:dyDescent="0.25">
      <c r="A233" s="197">
        <v>77101601</v>
      </c>
      <c r="B233" s="197" t="s">
        <v>603</v>
      </c>
      <c r="C233" s="277">
        <v>42005</v>
      </c>
      <c r="D233" s="197">
        <v>11</v>
      </c>
      <c r="E233" s="197" t="s">
        <v>238</v>
      </c>
      <c r="F233" s="197" t="s">
        <v>438</v>
      </c>
      <c r="G233" s="152">
        <v>33876700</v>
      </c>
      <c r="H233" s="152">
        <v>33876700</v>
      </c>
      <c r="I233" s="197" t="s">
        <v>439</v>
      </c>
      <c r="J233" s="197" t="s">
        <v>31</v>
      </c>
      <c r="K233" s="197" t="s">
        <v>440</v>
      </c>
    </row>
    <row r="234" spans="1:11" ht="75" customHeight="1" x14ac:dyDescent="0.25">
      <c r="A234" s="197">
        <v>77101700</v>
      </c>
      <c r="B234" s="197" t="s">
        <v>606</v>
      </c>
      <c r="C234" s="277">
        <v>42005</v>
      </c>
      <c r="D234" s="197">
        <v>11</v>
      </c>
      <c r="E234" s="197" t="s">
        <v>238</v>
      </c>
      <c r="F234" s="197" t="s">
        <v>438</v>
      </c>
      <c r="G234" s="152">
        <v>30364400</v>
      </c>
      <c r="H234" s="152">
        <v>30364400</v>
      </c>
      <c r="I234" s="197" t="s">
        <v>439</v>
      </c>
      <c r="J234" s="197" t="s">
        <v>31</v>
      </c>
      <c r="K234" s="197" t="s">
        <v>440</v>
      </c>
    </row>
    <row r="235" spans="1:11" ht="75" customHeight="1" x14ac:dyDescent="0.25">
      <c r="A235" s="197" t="s">
        <v>593</v>
      </c>
      <c r="B235" s="197" t="s">
        <v>609</v>
      </c>
      <c r="C235" s="277">
        <v>42005</v>
      </c>
      <c r="D235" s="197">
        <v>11</v>
      </c>
      <c r="E235" s="197" t="s">
        <v>238</v>
      </c>
      <c r="F235" s="197" t="s">
        <v>438</v>
      </c>
      <c r="G235" s="152">
        <v>65714000</v>
      </c>
      <c r="H235" s="152">
        <v>65714000</v>
      </c>
      <c r="I235" s="197" t="s">
        <v>439</v>
      </c>
      <c r="J235" s="197" t="s">
        <v>31</v>
      </c>
      <c r="K235" s="197" t="s">
        <v>440</v>
      </c>
    </row>
    <row r="236" spans="1:11" ht="75" customHeight="1" x14ac:dyDescent="0.25">
      <c r="A236" s="197">
        <v>80111601</v>
      </c>
      <c r="B236" s="197" t="s">
        <v>614</v>
      </c>
      <c r="C236" s="277">
        <v>42339</v>
      </c>
      <c r="D236" s="197">
        <v>1</v>
      </c>
      <c r="E236" s="197" t="s">
        <v>238</v>
      </c>
      <c r="F236" s="197" t="s">
        <v>438</v>
      </c>
      <c r="G236" s="152">
        <v>95909</v>
      </c>
      <c r="H236" s="152">
        <v>95909</v>
      </c>
      <c r="I236" s="197" t="s">
        <v>439</v>
      </c>
      <c r="J236" s="197" t="s">
        <v>31</v>
      </c>
      <c r="K236" s="197" t="s">
        <v>440</v>
      </c>
    </row>
    <row r="237" spans="1:11" ht="75" customHeight="1" x14ac:dyDescent="0.25">
      <c r="A237" s="197">
        <v>90111601</v>
      </c>
      <c r="B237" s="197" t="s">
        <v>615</v>
      </c>
      <c r="C237" s="277">
        <v>42278</v>
      </c>
      <c r="D237" s="197">
        <v>1</v>
      </c>
      <c r="E237" s="197" t="s">
        <v>591</v>
      </c>
      <c r="F237" s="197" t="s">
        <v>438</v>
      </c>
      <c r="G237" s="152">
        <v>22300000</v>
      </c>
      <c r="H237" s="152">
        <v>22300000</v>
      </c>
      <c r="I237" s="197" t="s">
        <v>439</v>
      </c>
      <c r="J237" s="197" t="s">
        <v>31</v>
      </c>
      <c r="K237" s="197" t="s">
        <v>440</v>
      </c>
    </row>
    <row r="238" spans="1:11" ht="75" customHeight="1" x14ac:dyDescent="0.25">
      <c r="A238" s="293">
        <v>77101601</v>
      </c>
      <c r="B238" s="293" t="s">
        <v>618</v>
      </c>
      <c r="C238" s="293">
        <v>42339</v>
      </c>
      <c r="D238" s="294" t="s">
        <v>619</v>
      </c>
      <c r="E238" s="293" t="s">
        <v>238</v>
      </c>
      <c r="F238" s="293"/>
      <c r="G238" s="295">
        <v>1231880</v>
      </c>
      <c r="H238" s="295">
        <v>1231880</v>
      </c>
      <c r="I238" s="295" t="s">
        <v>439</v>
      </c>
      <c r="J238" s="295" t="s">
        <v>31</v>
      </c>
      <c r="K238" s="295" t="s">
        <v>440</v>
      </c>
    </row>
    <row r="239" spans="1:11" ht="75" customHeight="1" x14ac:dyDescent="0.25">
      <c r="A239" s="197" t="s">
        <v>621</v>
      </c>
      <c r="B239" s="197" t="s">
        <v>622</v>
      </c>
      <c r="C239" s="277">
        <v>42005</v>
      </c>
      <c r="D239" s="197">
        <v>11</v>
      </c>
      <c r="E239" s="197" t="s">
        <v>238</v>
      </c>
      <c r="F239" s="197" t="s">
        <v>438</v>
      </c>
      <c r="G239" s="175">
        <v>18807800</v>
      </c>
      <c r="H239" s="152">
        <v>18807800</v>
      </c>
      <c r="I239" s="197" t="s">
        <v>439</v>
      </c>
      <c r="J239" s="197" t="s">
        <v>31</v>
      </c>
      <c r="K239" s="197" t="s">
        <v>440</v>
      </c>
    </row>
    <row r="240" spans="1:11" ht="75" customHeight="1" x14ac:dyDescent="0.25">
      <c r="A240" s="197" t="s">
        <v>621</v>
      </c>
      <c r="B240" s="197" t="s">
        <v>625</v>
      </c>
      <c r="C240" s="277">
        <v>42005</v>
      </c>
      <c r="D240" s="197">
        <v>11</v>
      </c>
      <c r="E240" s="197" t="s">
        <v>238</v>
      </c>
      <c r="F240" s="197" t="s">
        <v>438</v>
      </c>
      <c r="G240" s="175">
        <v>33876700</v>
      </c>
      <c r="H240" s="152">
        <v>33876700</v>
      </c>
      <c r="I240" s="197" t="s">
        <v>439</v>
      </c>
      <c r="J240" s="197" t="s">
        <v>31</v>
      </c>
      <c r="K240" s="197" t="s">
        <v>440</v>
      </c>
    </row>
    <row r="241" spans="1:11" ht="75" customHeight="1" x14ac:dyDescent="0.25">
      <c r="A241" s="197" t="s">
        <v>621</v>
      </c>
      <c r="B241" s="197" t="s">
        <v>628</v>
      </c>
      <c r="C241" s="277">
        <v>42095</v>
      </c>
      <c r="D241" s="197">
        <v>3.5</v>
      </c>
      <c r="E241" s="197" t="s">
        <v>238</v>
      </c>
      <c r="F241" s="197" t="s">
        <v>438</v>
      </c>
      <c r="G241" s="175">
        <v>15825950</v>
      </c>
      <c r="H241" s="152">
        <v>15825950</v>
      </c>
      <c r="I241" s="197" t="s">
        <v>439</v>
      </c>
      <c r="J241" s="197" t="s">
        <v>31</v>
      </c>
      <c r="K241" s="197" t="s">
        <v>440</v>
      </c>
    </row>
    <row r="242" spans="1:11" ht="75" customHeight="1" x14ac:dyDescent="0.25">
      <c r="A242" s="197" t="s">
        <v>621</v>
      </c>
      <c r="B242" s="197" t="s">
        <v>631</v>
      </c>
      <c r="C242" s="277">
        <v>42095</v>
      </c>
      <c r="D242" s="197">
        <v>3.5</v>
      </c>
      <c r="E242" s="197" t="s">
        <v>238</v>
      </c>
      <c r="F242" s="197" t="s">
        <v>438</v>
      </c>
      <c r="G242" s="175">
        <v>15825950</v>
      </c>
      <c r="H242" s="152">
        <v>15825950</v>
      </c>
      <c r="I242" s="197" t="s">
        <v>439</v>
      </c>
      <c r="J242" s="197" t="s">
        <v>31</v>
      </c>
      <c r="K242" s="197" t="s">
        <v>440</v>
      </c>
    </row>
    <row r="243" spans="1:11" ht="75" customHeight="1" x14ac:dyDescent="0.25">
      <c r="A243" s="197">
        <v>77101701</v>
      </c>
      <c r="B243" s="197" t="s">
        <v>634</v>
      </c>
      <c r="C243" s="277">
        <v>42095</v>
      </c>
      <c r="D243" s="197">
        <v>3.5</v>
      </c>
      <c r="E243" s="197" t="s">
        <v>238</v>
      </c>
      <c r="F243" s="197" t="s">
        <v>438</v>
      </c>
      <c r="G243" s="175">
        <v>15825950</v>
      </c>
      <c r="H243" s="152">
        <v>15825950</v>
      </c>
      <c r="I243" s="197" t="s">
        <v>439</v>
      </c>
      <c r="J243" s="197" t="s">
        <v>31</v>
      </c>
      <c r="K243" s="197" t="s">
        <v>440</v>
      </c>
    </row>
    <row r="244" spans="1:11" ht="75" customHeight="1" x14ac:dyDescent="0.25">
      <c r="A244" s="197">
        <v>77101701</v>
      </c>
      <c r="B244" s="278" t="s">
        <v>637</v>
      </c>
      <c r="C244" s="277">
        <v>42005</v>
      </c>
      <c r="D244" s="197">
        <v>11</v>
      </c>
      <c r="E244" s="197" t="s">
        <v>238</v>
      </c>
      <c r="F244" s="197" t="s">
        <v>438</v>
      </c>
      <c r="G244" s="175">
        <v>55517000</v>
      </c>
      <c r="H244" s="152">
        <v>55517000</v>
      </c>
      <c r="I244" s="197" t="s">
        <v>439</v>
      </c>
      <c r="J244" s="197" t="s">
        <v>31</v>
      </c>
      <c r="K244" s="197" t="s">
        <v>440</v>
      </c>
    </row>
    <row r="245" spans="1:11" ht="75" customHeight="1" x14ac:dyDescent="0.25">
      <c r="A245" s="197">
        <v>77101701</v>
      </c>
      <c r="B245" s="197" t="s">
        <v>640</v>
      </c>
      <c r="C245" s="277">
        <v>42005</v>
      </c>
      <c r="D245" s="197">
        <v>11</v>
      </c>
      <c r="E245" s="197" t="s">
        <v>238</v>
      </c>
      <c r="F245" s="197" t="s">
        <v>438</v>
      </c>
      <c r="G245" s="175">
        <v>43960400</v>
      </c>
      <c r="H245" s="152">
        <v>43960400</v>
      </c>
      <c r="I245" s="197" t="s">
        <v>439</v>
      </c>
      <c r="J245" s="197" t="s">
        <v>31</v>
      </c>
      <c r="K245" s="197" t="s">
        <v>440</v>
      </c>
    </row>
    <row r="246" spans="1:11" ht="75" customHeight="1" x14ac:dyDescent="0.25">
      <c r="A246" s="197">
        <v>77101701</v>
      </c>
      <c r="B246" s="197" t="s">
        <v>643</v>
      </c>
      <c r="C246" s="277">
        <v>42005</v>
      </c>
      <c r="D246" s="197">
        <v>11</v>
      </c>
      <c r="E246" s="197" t="s">
        <v>238</v>
      </c>
      <c r="F246" s="197" t="s">
        <v>438</v>
      </c>
      <c r="G246" s="175">
        <v>38182100</v>
      </c>
      <c r="H246" s="152">
        <v>38182100</v>
      </c>
      <c r="I246" s="197" t="s">
        <v>439</v>
      </c>
      <c r="J246" s="197" t="s">
        <v>31</v>
      </c>
      <c r="K246" s="197" t="s">
        <v>440</v>
      </c>
    </row>
    <row r="247" spans="1:11" ht="75" customHeight="1" x14ac:dyDescent="0.25">
      <c r="A247" s="197">
        <v>77101701</v>
      </c>
      <c r="B247" s="197" t="s">
        <v>646</v>
      </c>
      <c r="C247" s="277">
        <v>42005</v>
      </c>
      <c r="D247" s="197">
        <v>11</v>
      </c>
      <c r="E247" s="278" t="s">
        <v>238</v>
      </c>
      <c r="F247" s="197" t="s">
        <v>438</v>
      </c>
      <c r="G247" s="175">
        <v>38182100</v>
      </c>
      <c r="H247" s="152">
        <v>38182100</v>
      </c>
      <c r="I247" s="197" t="s">
        <v>439</v>
      </c>
      <c r="J247" s="197" t="s">
        <v>31</v>
      </c>
      <c r="K247" s="197" t="s">
        <v>440</v>
      </c>
    </row>
    <row r="248" spans="1:11" ht="75" customHeight="1" x14ac:dyDescent="0.25">
      <c r="A248" s="197">
        <v>77101701</v>
      </c>
      <c r="B248" s="197" t="s">
        <v>649</v>
      </c>
      <c r="C248" s="277">
        <v>42005</v>
      </c>
      <c r="D248" s="197">
        <v>11</v>
      </c>
      <c r="E248" s="278" t="s">
        <v>238</v>
      </c>
      <c r="F248" s="197" t="s">
        <v>438</v>
      </c>
      <c r="G248" s="175">
        <v>30364400</v>
      </c>
      <c r="H248" s="152">
        <v>30364400</v>
      </c>
      <c r="I248" s="197" t="s">
        <v>439</v>
      </c>
      <c r="J248" s="197" t="s">
        <v>31</v>
      </c>
      <c r="K248" s="197" t="s">
        <v>440</v>
      </c>
    </row>
    <row r="249" spans="1:11" ht="75" customHeight="1" x14ac:dyDescent="0.25">
      <c r="A249" s="197">
        <v>77101701</v>
      </c>
      <c r="B249" s="197" t="s">
        <v>652</v>
      </c>
      <c r="C249" s="277">
        <v>42005</v>
      </c>
      <c r="D249" s="197">
        <v>11</v>
      </c>
      <c r="E249" s="197" t="s">
        <v>238</v>
      </c>
      <c r="F249" s="197" t="s">
        <v>438</v>
      </c>
      <c r="G249" s="175">
        <v>55517000</v>
      </c>
      <c r="H249" s="152">
        <v>55517000</v>
      </c>
      <c r="I249" s="197" t="s">
        <v>439</v>
      </c>
      <c r="J249" s="197" t="s">
        <v>31</v>
      </c>
      <c r="K249" s="197" t="s">
        <v>440</v>
      </c>
    </row>
    <row r="250" spans="1:11" ht="75" customHeight="1" x14ac:dyDescent="0.25">
      <c r="A250" s="197">
        <v>77101701</v>
      </c>
      <c r="B250" s="197" t="s">
        <v>655</v>
      </c>
      <c r="C250" s="277">
        <v>42005</v>
      </c>
      <c r="D250" s="197">
        <v>11</v>
      </c>
      <c r="E250" s="197" t="s">
        <v>238</v>
      </c>
      <c r="F250" s="197" t="s">
        <v>438</v>
      </c>
      <c r="G250" s="175">
        <v>38182100</v>
      </c>
      <c r="H250" s="152">
        <v>38182100</v>
      </c>
      <c r="I250" s="197" t="s">
        <v>439</v>
      </c>
      <c r="J250" s="197" t="s">
        <v>31</v>
      </c>
      <c r="K250" s="197" t="s">
        <v>440</v>
      </c>
    </row>
    <row r="251" spans="1:11" ht="75" customHeight="1" x14ac:dyDescent="0.25">
      <c r="A251" s="197">
        <v>77101701</v>
      </c>
      <c r="B251" s="197" t="s">
        <v>658</v>
      </c>
      <c r="C251" s="277">
        <v>42005</v>
      </c>
      <c r="D251" s="197">
        <v>11</v>
      </c>
      <c r="E251" s="197" t="s">
        <v>238</v>
      </c>
      <c r="F251" s="197" t="s">
        <v>438</v>
      </c>
      <c r="G251" s="175">
        <v>43960400</v>
      </c>
      <c r="H251" s="152">
        <v>43960400</v>
      </c>
      <c r="I251" s="197" t="s">
        <v>439</v>
      </c>
      <c r="J251" s="197" t="s">
        <v>31</v>
      </c>
      <c r="K251" s="197" t="s">
        <v>440</v>
      </c>
    </row>
    <row r="252" spans="1:11" ht="75" customHeight="1" x14ac:dyDescent="0.25">
      <c r="A252" s="197">
        <v>77101701</v>
      </c>
      <c r="B252" s="197" t="s">
        <v>661</v>
      </c>
      <c r="C252" s="277">
        <v>42005</v>
      </c>
      <c r="D252" s="197">
        <v>11</v>
      </c>
      <c r="E252" s="197" t="s">
        <v>238</v>
      </c>
      <c r="F252" s="197" t="s">
        <v>438</v>
      </c>
      <c r="G252" s="175">
        <v>30364400</v>
      </c>
      <c r="H252" s="152">
        <v>30364400</v>
      </c>
      <c r="I252" s="197" t="s">
        <v>439</v>
      </c>
      <c r="J252" s="197" t="s">
        <v>31</v>
      </c>
      <c r="K252" s="197" t="s">
        <v>440</v>
      </c>
    </row>
    <row r="253" spans="1:11" ht="75" customHeight="1" x14ac:dyDescent="0.25">
      <c r="A253" s="197">
        <v>77101701</v>
      </c>
      <c r="B253" s="197" t="s">
        <v>664</v>
      </c>
      <c r="C253" s="277">
        <v>42005</v>
      </c>
      <c r="D253" s="197">
        <v>11</v>
      </c>
      <c r="E253" s="197" t="s">
        <v>238</v>
      </c>
      <c r="F253" s="197" t="s">
        <v>438</v>
      </c>
      <c r="G253" s="175">
        <v>55517000</v>
      </c>
      <c r="H253" s="152">
        <v>55517000</v>
      </c>
      <c r="I253" s="197" t="s">
        <v>439</v>
      </c>
      <c r="J253" s="197" t="s">
        <v>31</v>
      </c>
      <c r="K253" s="197" t="s">
        <v>440</v>
      </c>
    </row>
    <row r="254" spans="1:11" ht="75" customHeight="1" x14ac:dyDescent="0.25">
      <c r="A254" s="197">
        <v>77101701</v>
      </c>
      <c r="B254" s="197" t="s">
        <v>667</v>
      </c>
      <c r="C254" s="277">
        <v>42005</v>
      </c>
      <c r="D254" s="197">
        <v>11</v>
      </c>
      <c r="E254" s="197" t="s">
        <v>238</v>
      </c>
      <c r="F254" s="197" t="s">
        <v>438</v>
      </c>
      <c r="G254" s="175">
        <v>49738700</v>
      </c>
      <c r="H254" s="152">
        <v>49738700</v>
      </c>
      <c r="I254" s="197" t="s">
        <v>439</v>
      </c>
      <c r="J254" s="197" t="s">
        <v>31</v>
      </c>
      <c r="K254" s="197" t="s">
        <v>440</v>
      </c>
    </row>
    <row r="255" spans="1:11" ht="75" customHeight="1" x14ac:dyDescent="0.25">
      <c r="A255" s="197">
        <v>77101701</v>
      </c>
      <c r="B255" s="197" t="s">
        <v>670</v>
      </c>
      <c r="C255" s="277">
        <v>42005</v>
      </c>
      <c r="D255" s="197">
        <v>11</v>
      </c>
      <c r="E255" s="197" t="s">
        <v>238</v>
      </c>
      <c r="F255" s="197" t="s">
        <v>438</v>
      </c>
      <c r="G255" s="175">
        <v>43960400</v>
      </c>
      <c r="H255" s="152">
        <v>43960400</v>
      </c>
      <c r="I255" s="197" t="s">
        <v>439</v>
      </c>
      <c r="J255" s="197" t="s">
        <v>31</v>
      </c>
      <c r="K255" s="197" t="s">
        <v>440</v>
      </c>
    </row>
    <row r="256" spans="1:11" ht="75" customHeight="1" x14ac:dyDescent="0.25">
      <c r="A256" s="197">
        <v>80111601</v>
      </c>
      <c r="B256" s="197" t="s">
        <v>790</v>
      </c>
      <c r="C256" s="277">
        <v>42005</v>
      </c>
      <c r="D256" s="197">
        <v>11</v>
      </c>
      <c r="E256" s="197" t="s">
        <v>238</v>
      </c>
      <c r="F256" s="197" t="s">
        <v>438</v>
      </c>
      <c r="G256" s="175">
        <v>55517000</v>
      </c>
      <c r="H256" s="152">
        <v>55517000</v>
      </c>
      <c r="I256" s="197" t="s">
        <v>439</v>
      </c>
      <c r="J256" s="197" t="s">
        <v>31</v>
      </c>
      <c r="K256" s="197" t="s">
        <v>440</v>
      </c>
    </row>
    <row r="257" spans="1:11" ht="75" customHeight="1" x14ac:dyDescent="0.25">
      <c r="A257" s="197">
        <v>81111811</v>
      </c>
      <c r="B257" s="197" t="s">
        <v>675</v>
      </c>
      <c r="C257" s="277">
        <v>42005</v>
      </c>
      <c r="D257" s="197">
        <v>11</v>
      </c>
      <c r="E257" s="197" t="s">
        <v>238</v>
      </c>
      <c r="F257" s="197" t="s">
        <v>438</v>
      </c>
      <c r="G257" s="175">
        <v>17448200</v>
      </c>
      <c r="H257" s="152">
        <v>17448200</v>
      </c>
      <c r="I257" s="197" t="s">
        <v>439</v>
      </c>
      <c r="J257" s="197" t="s">
        <v>31</v>
      </c>
      <c r="K257" s="197" t="s">
        <v>440</v>
      </c>
    </row>
    <row r="258" spans="1:11" ht="75" customHeight="1" x14ac:dyDescent="0.25">
      <c r="A258" s="197">
        <v>77101701</v>
      </c>
      <c r="B258" s="197" t="s">
        <v>678</v>
      </c>
      <c r="C258" s="277">
        <v>42005</v>
      </c>
      <c r="D258" s="197">
        <v>10</v>
      </c>
      <c r="E258" s="197" t="s">
        <v>238</v>
      </c>
      <c r="F258" s="197" t="s">
        <v>438</v>
      </c>
      <c r="G258" s="175">
        <v>17098000</v>
      </c>
      <c r="H258" s="152">
        <v>17098000</v>
      </c>
      <c r="I258" s="197" t="s">
        <v>439</v>
      </c>
      <c r="J258" s="197" t="s">
        <v>31</v>
      </c>
      <c r="K258" s="197" t="s">
        <v>440</v>
      </c>
    </row>
    <row r="259" spans="1:11" ht="75" customHeight="1" x14ac:dyDescent="0.25">
      <c r="A259" s="197">
        <v>77101701</v>
      </c>
      <c r="B259" s="197" t="s">
        <v>681</v>
      </c>
      <c r="C259" s="277">
        <v>42005</v>
      </c>
      <c r="D259" s="197">
        <v>11</v>
      </c>
      <c r="E259" s="197" t="s">
        <v>238</v>
      </c>
      <c r="F259" s="197" t="s">
        <v>438</v>
      </c>
      <c r="G259" s="175">
        <v>38182100</v>
      </c>
      <c r="H259" s="152">
        <v>38182100</v>
      </c>
      <c r="I259" s="197" t="s">
        <v>439</v>
      </c>
      <c r="J259" s="197" t="s">
        <v>31</v>
      </c>
      <c r="K259" s="197" t="s">
        <v>440</v>
      </c>
    </row>
    <row r="260" spans="1:11" ht="75" customHeight="1" x14ac:dyDescent="0.25">
      <c r="A260" s="197">
        <v>90111601</v>
      </c>
      <c r="B260" s="197" t="s">
        <v>684</v>
      </c>
      <c r="C260" s="277">
        <v>42278</v>
      </c>
      <c r="D260" s="197">
        <v>9</v>
      </c>
      <c r="E260" s="197" t="s">
        <v>591</v>
      </c>
      <c r="F260" s="197" t="s">
        <v>438</v>
      </c>
      <c r="G260" s="175">
        <v>22700000</v>
      </c>
      <c r="H260" s="152">
        <v>22700000</v>
      </c>
      <c r="I260" s="197" t="s">
        <v>439</v>
      </c>
      <c r="J260" s="197" t="s">
        <v>31</v>
      </c>
      <c r="K260" s="197" t="s">
        <v>440</v>
      </c>
    </row>
    <row r="261" spans="1:11" ht="75" customHeight="1" x14ac:dyDescent="0.25">
      <c r="A261" s="197">
        <v>77101701</v>
      </c>
      <c r="B261" s="197" t="s">
        <v>687</v>
      </c>
      <c r="C261" s="277">
        <v>42005</v>
      </c>
      <c r="D261" s="197">
        <v>11</v>
      </c>
      <c r="E261" s="197" t="s">
        <v>238</v>
      </c>
      <c r="F261" s="197" t="s">
        <v>438</v>
      </c>
      <c r="G261" s="175">
        <v>38182100</v>
      </c>
      <c r="H261" s="152">
        <v>38182100</v>
      </c>
      <c r="I261" s="197" t="s">
        <v>439</v>
      </c>
      <c r="J261" s="197" t="s">
        <v>31</v>
      </c>
      <c r="K261" s="197" t="s">
        <v>440</v>
      </c>
    </row>
    <row r="262" spans="1:11" ht="75" customHeight="1" x14ac:dyDescent="0.25">
      <c r="A262" s="197">
        <v>77101701</v>
      </c>
      <c r="B262" s="197" t="s">
        <v>690</v>
      </c>
      <c r="C262" s="277">
        <v>42005</v>
      </c>
      <c r="D262" s="197">
        <v>11</v>
      </c>
      <c r="E262" s="197" t="s">
        <v>238</v>
      </c>
      <c r="F262" s="197" t="s">
        <v>438</v>
      </c>
      <c r="G262" s="175">
        <v>55517000</v>
      </c>
      <c r="H262" s="152">
        <v>55517000</v>
      </c>
      <c r="I262" s="197" t="s">
        <v>439</v>
      </c>
      <c r="J262" s="197" t="s">
        <v>31</v>
      </c>
      <c r="K262" s="197" t="s">
        <v>440</v>
      </c>
    </row>
    <row r="263" spans="1:11" ht="75" customHeight="1" x14ac:dyDescent="0.25">
      <c r="A263" s="197">
        <v>77101701</v>
      </c>
      <c r="B263" s="197" t="s">
        <v>693</v>
      </c>
      <c r="C263" s="277">
        <v>42005</v>
      </c>
      <c r="D263" s="197">
        <v>10</v>
      </c>
      <c r="E263" s="197" t="s">
        <v>238</v>
      </c>
      <c r="F263" s="197" t="s">
        <v>438</v>
      </c>
      <c r="G263" s="175">
        <v>45217000</v>
      </c>
      <c r="H263" s="152">
        <v>45217000</v>
      </c>
      <c r="I263" s="197" t="s">
        <v>439</v>
      </c>
      <c r="J263" s="197" t="s">
        <v>31</v>
      </c>
      <c r="K263" s="197" t="s">
        <v>440</v>
      </c>
    </row>
    <row r="264" spans="1:11" ht="75" customHeight="1" x14ac:dyDescent="0.25">
      <c r="A264" s="197">
        <v>77101701</v>
      </c>
      <c r="B264" s="197" t="s">
        <v>696</v>
      </c>
      <c r="C264" s="277">
        <v>42005</v>
      </c>
      <c r="D264" s="197">
        <v>10</v>
      </c>
      <c r="E264" s="197" t="s">
        <v>238</v>
      </c>
      <c r="F264" s="197" t="s">
        <v>438</v>
      </c>
      <c r="G264" s="175">
        <v>23587000</v>
      </c>
      <c r="H264" s="152">
        <v>23587000</v>
      </c>
      <c r="I264" s="197" t="s">
        <v>439</v>
      </c>
      <c r="J264" s="197" t="s">
        <v>31</v>
      </c>
      <c r="K264" s="197" t="s">
        <v>440</v>
      </c>
    </row>
    <row r="265" spans="1:11" ht="75" customHeight="1" x14ac:dyDescent="0.25">
      <c r="A265" s="197">
        <v>81111811</v>
      </c>
      <c r="B265" s="197" t="s">
        <v>699</v>
      </c>
      <c r="C265" s="277">
        <v>42005</v>
      </c>
      <c r="D265" s="197">
        <v>11</v>
      </c>
      <c r="E265" s="197" t="s">
        <v>238</v>
      </c>
      <c r="F265" s="197" t="s">
        <v>438</v>
      </c>
      <c r="G265" s="175">
        <v>13709300</v>
      </c>
      <c r="H265" s="152">
        <v>13709300</v>
      </c>
      <c r="I265" s="197" t="s">
        <v>439</v>
      </c>
      <c r="J265" s="197" t="s">
        <v>31</v>
      </c>
      <c r="K265" s="197" t="s">
        <v>440</v>
      </c>
    </row>
    <row r="266" spans="1:11" ht="75" customHeight="1" x14ac:dyDescent="0.25">
      <c r="A266" s="197">
        <v>81111811</v>
      </c>
      <c r="B266" s="197" t="s">
        <v>702</v>
      </c>
      <c r="C266" s="277">
        <v>42005</v>
      </c>
      <c r="D266" s="197">
        <v>11</v>
      </c>
      <c r="E266" s="197" t="s">
        <v>238</v>
      </c>
      <c r="F266" s="197" t="s">
        <v>438</v>
      </c>
      <c r="G266" s="175">
        <v>25945700</v>
      </c>
      <c r="H266" s="152">
        <v>25945700</v>
      </c>
      <c r="I266" s="197" t="s">
        <v>439</v>
      </c>
      <c r="J266" s="197" t="s">
        <v>31</v>
      </c>
      <c r="K266" s="197" t="s">
        <v>440</v>
      </c>
    </row>
    <row r="267" spans="1:11" ht="75" customHeight="1" x14ac:dyDescent="0.25">
      <c r="A267" s="197">
        <v>77101600</v>
      </c>
      <c r="B267" s="197" t="s">
        <v>705</v>
      </c>
      <c r="C267" s="277">
        <v>42005</v>
      </c>
      <c r="D267" s="197">
        <v>11</v>
      </c>
      <c r="E267" s="197" t="s">
        <v>238</v>
      </c>
      <c r="F267" s="197" t="s">
        <v>438</v>
      </c>
      <c r="G267" s="175">
        <v>23906300</v>
      </c>
      <c r="H267" s="152">
        <v>23906300</v>
      </c>
      <c r="I267" s="197" t="s">
        <v>439</v>
      </c>
      <c r="J267" s="197" t="s">
        <v>31</v>
      </c>
      <c r="K267" s="197" t="s">
        <v>440</v>
      </c>
    </row>
    <row r="268" spans="1:11" ht="75" customHeight="1" x14ac:dyDescent="0.25">
      <c r="A268" s="197">
        <v>77101600</v>
      </c>
      <c r="B268" s="197" t="s">
        <v>712</v>
      </c>
      <c r="C268" s="277">
        <v>42005</v>
      </c>
      <c r="D268" s="197">
        <v>11</v>
      </c>
      <c r="E268" s="197" t="s">
        <v>238</v>
      </c>
      <c r="F268" s="197" t="s">
        <v>438</v>
      </c>
      <c r="G268" s="175">
        <v>49738700</v>
      </c>
      <c r="H268" s="152">
        <v>49738700</v>
      </c>
      <c r="I268" s="197" t="s">
        <v>439</v>
      </c>
      <c r="J268" s="197" t="s">
        <v>31</v>
      </c>
      <c r="K268" s="197" t="s">
        <v>440</v>
      </c>
    </row>
    <row r="269" spans="1:11" ht="75" customHeight="1" x14ac:dyDescent="0.25">
      <c r="A269" s="197">
        <v>77101701</v>
      </c>
      <c r="B269" s="197" t="s">
        <v>715</v>
      </c>
      <c r="C269" s="277">
        <v>42005</v>
      </c>
      <c r="D269" s="197">
        <v>1</v>
      </c>
      <c r="E269" s="197" t="s">
        <v>238</v>
      </c>
      <c r="F269" s="197" t="s">
        <v>438</v>
      </c>
      <c r="G269" s="175">
        <v>4521700</v>
      </c>
      <c r="H269" s="152">
        <v>4521700</v>
      </c>
      <c r="I269" s="197" t="s">
        <v>439</v>
      </c>
      <c r="J269" s="197" t="s">
        <v>31</v>
      </c>
      <c r="K269" s="197" t="s">
        <v>440</v>
      </c>
    </row>
    <row r="270" spans="1:11" ht="75" customHeight="1" x14ac:dyDescent="0.25">
      <c r="A270" s="197">
        <v>77101701</v>
      </c>
      <c r="B270" s="197" t="s">
        <v>717</v>
      </c>
      <c r="C270" s="277">
        <v>42005</v>
      </c>
      <c r="D270" s="197">
        <v>10</v>
      </c>
      <c r="E270" s="197" t="s">
        <v>238</v>
      </c>
      <c r="F270" s="197" t="s">
        <v>438</v>
      </c>
      <c r="G270" s="175">
        <v>70040000</v>
      </c>
      <c r="H270" s="152">
        <v>70040000</v>
      </c>
      <c r="I270" s="197" t="s">
        <v>439</v>
      </c>
      <c r="J270" s="197" t="s">
        <v>31</v>
      </c>
      <c r="K270" s="197" t="s">
        <v>440</v>
      </c>
    </row>
    <row r="271" spans="1:11" ht="75" customHeight="1" x14ac:dyDescent="0.25">
      <c r="A271" s="197">
        <v>77101601</v>
      </c>
      <c r="B271" s="197" t="s">
        <v>720</v>
      </c>
      <c r="C271" s="277">
        <v>42095</v>
      </c>
      <c r="D271" s="197">
        <v>8</v>
      </c>
      <c r="E271" s="197" t="s">
        <v>238</v>
      </c>
      <c r="F271" s="197" t="s">
        <v>438</v>
      </c>
      <c r="G271" s="175">
        <v>70864000</v>
      </c>
      <c r="H271" s="152">
        <v>70864000</v>
      </c>
      <c r="I271" s="197" t="s">
        <v>439</v>
      </c>
      <c r="J271" s="197" t="s">
        <v>31</v>
      </c>
      <c r="K271" s="197" t="s">
        <v>440</v>
      </c>
    </row>
    <row r="272" spans="1:11" ht="75" customHeight="1" x14ac:dyDescent="0.25">
      <c r="A272" s="197">
        <v>77101600</v>
      </c>
      <c r="B272" s="197" t="s">
        <v>723</v>
      </c>
      <c r="C272" s="277">
        <v>42005</v>
      </c>
      <c r="D272" s="197">
        <v>0.8</v>
      </c>
      <c r="E272" s="197" t="s">
        <v>238</v>
      </c>
      <c r="F272" s="197"/>
      <c r="G272" s="175">
        <v>3617360</v>
      </c>
      <c r="H272" s="152">
        <v>3617360</v>
      </c>
      <c r="I272" s="197" t="s">
        <v>439</v>
      </c>
      <c r="J272" s="197" t="s">
        <v>31</v>
      </c>
      <c r="K272" s="197" t="s">
        <v>440</v>
      </c>
    </row>
    <row r="273" spans="1:11" ht="75" customHeight="1" x14ac:dyDescent="0.25">
      <c r="A273" s="197">
        <v>77101601</v>
      </c>
      <c r="B273" s="197" t="s">
        <v>725</v>
      </c>
      <c r="C273" s="277">
        <v>42339</v>
      </c>
      <c r="D273" s="197">
        <v>1.6</v>
      </c>
      <c r="E273" s="197" t="s">
        <v>238</v>
      </c>
      <c r="F273" s="197" t="s">
        <v>438</v>
      </c>
      <c r="G273" s="175">
        <v>12030400</v>
      </c>
      <c r="H273" s="152">
        <v>12030400</v>
      </c>
      <c r="I273" s="197" t="s">
        <v>439</v>
      </c>
      <c r="J273" s="197" t="s">
        <v>31</v>
      </c>
      <c r="K273" s="197" t="s">
        <v>440</v>
      </c>
    </row>
    <row r="274" spans="1:11" ht="75" customHeight="1" x14ac:dyDescent="0.25">
      <c r="A274" s="197">
        <v>77101600</v>
      </c>
      <c r="B274" s="197" t="s">
        <v>727</v>
      </c>
      <c r="C274" s="277">
        <v>42125</v>
      </c>
      <c r="D274" s="197">
        <v>8</v>
      </c>
      <c r="E274" s="197" t="s">
        <v>238</v>
      </c>
      <c r="F274" s="197" t="s">
        <v>438</v>
      </c>
      <c r="G274" s="175">
        <v>16150400</v>
      </c>
      <c r="H274" s="152">
        <v>16150400</v>
      </c>
      <c r="I274" s="197" t="s">
        <v>439</v>
      </c>
      <c r="J274" s="197" t="s">
        <v>31</v>
      </c>
      <c r="K274" s="197" t="s">
        <v>440</v>
      </c>
    </row>
    <row r="275" spans="1:11" ht="75" customHeight="1" x14ac:dyDescent="0.25">
      <c r="A275" s="197">
        <v>77111508</v>
      </c>
      <c r="B275" s="197" t="s">
        <v>730</v>
      </c>
      <c r="C275" s="277">
        <v>42156</v>
      </c>
      <c r="D275" s="197">
        <v>6</v>
      </c>
      <c r="E275" s="197" t="s">
        <v>238</v>
      </c>
      <c r="F275" s="197" t="s">
        <v>438</v>
      </c>
      <c r="G275" s="175">
        <v>164815</v>
      </c>
      <c r="H275" s="152">
        <v>164815</v>
      </c>
      <c r="I275" s="197" t="s">
        <v>439</v>
      </c>
      <c r="J275" s="197" t="s">
        <v>31</v>
      </c>
      <c r="K275" s="197" t="s">
        <v>440</v>
      </c>
    </row>
    <row r="276" spans="1:11" ht="75" customHeight="1" x14ac:dyDescent="0.25">
      <c r="A276" s="197">
        <v>77101701</v>
      </c>
      <c r="B276" s="197" t="s">
        <v>733</v>
      </c>
      <c r="C276" s="277">
        <v>42309</v>
      </c>
      <c r="D276" s="197">
        <v>3</v>
      </c>
      <c r="E276" s="197" t="s">
        <v>238</v>
      </c>
      <c r="F276" s="197" t="s">
        <v>438</v>
      </c>
      <c r="G276" s="175">
        <v>148201600</v>
      </c>
      <c r="H276" s="152">
        <v>148201600</v>
      </c>
      <c r="I276" s="197" t="s">
        <v>439</v>
      </c>
      <c r="J276" s="197" t="s">
        <v>31</v>
      </c>
      <c r="K276" s="197" t="s">
        <v>440</v>
      </c>
    </row>
    <row r="277" spans="1:11" ht="75" customHeight="1" x14ac:dyDescent="0.25">
      <c r="A277" s="197">
        <v>77101600</v>
      </c>
      <c r="B277" s="197" t="s">
        <v>734</v>
      </c>
      <c r="C277" s="277">
        <v>42278</v>
      </c>
      <c r="D277" s="197">
        <v>2</v>
      </c>
      <c r="E277" s="197" t="s">
        <v>238</v>
      </c>
      <c r="F277" s="197" t="s">
        <v>438</v>
      </c>
      <c r="G277" s="175">
        <v>11948000</v>
      </c>
      <c r="H277" s="152">
        <v>11948000</v>
      </c>
      <c r="I277" s="197" t="s">
        <v>439</v>
      </c>
      <c r="J277" s="197" t="s">
        <v>31</v>
      </c>
      <c r="K277" s="197" t="s">
        <v>440</v>
      </c>
    </row>
    <row r="278" spans="1:11" ht="75" customHeight="1" x14ac:dyDescent="0.25">
      <c r="A278" s="197">
        <v>77111508</v>
      </c>
      <c r="B278" s="197" t="s">
        <v>736</v>
      </c>
      <c r="C278" s="277">
        <v>42248</v>
      </c>
      <c r="D278" s="197">
        <v>7</v>
      </c>
      <c r="E278" s="197" t="s">
        <v>238</v>
      </c>
      <c r="F278" s="197" t="s">
        <v>438</v>
      </c>
      <c r="G278" s="175">
        <v>47088</v>
      </c>
      <c r="H278" s="152">
        <v>47088</v>
      </c>
      <c r="I278" s="197" t="s">
        <v>439</v>
      </c>
      <c r="J278" s="197" t="s">
        <v>31</v>
      </c>
      <c r="K278" s="197" t="s">
        <v>440</v>
      </c>
    </row>
    <row r="279" spans="1:11" ht="75" customHeight="1" x14ac:dyDescent="0.25">
      <c r="A279" s="197">
        <v>77111508</v>
      </c>
      <c r="B279" s="197" t="s">
        <v>738</v>
      </c>
      <c r="C279" s="277">
        <v>42248</v>
      </c>
      <c r="D279" s="197">
        <v>7</v>
      </c>
      <c r="E279" s="197" t="s">
        <v>238</v>
      </c>
      <c r="F279" s="197" t="s">
        <v>438</v>
      </c>
      <c r="G279" s="175">
        <v>94178</v>
      </c>
      <c r="H279" s="152">
        <v>94178</v>
      </c>
      <c r="I279" s="197" t="s">
        <v>439</v>
      </c>
      <c r="J279" s="197" t="s">
        <v>31</v>
      </c>
      <c r="K279" s="197" t="s">
        <v>440</v>
      </c>
    </row>
    <row r="280" spans="1:11" ht="75" customHeight="1" x14ac:dyDescent="0.25">
      <c r="A280" s="197">
        <v>77101701</v>
      </c>
      <c r="B280" s="197" t="s">
        <v>739</v>
      </c>
      <c r="C280" s="277">
        <v>42309</v>
      </c>
      <c r="D280" s="197">
        <v>2</v>
      </c>
      <c r="E280" s="197" t="s">
        <v>238</v>
      </c>
      <c r="F280" s="197" t="s">
        <v>438</v>
      </c>
      <c r="G280" s="175">
        <v>4717400</v>
      </c>
      <c r="H280" s="152">
        <v>4717400</v>
      </c>
      <c r="I280" s="197" t="s">
        <v>439</v>
      </c>
      <c r="J280" s="197" t="s">
        <v>31</v>
      </c>
      <c r="K280" s="197" t="s">
        <v>440</v>
      </c>
    </row>
    <row r="281" spans="1:11" ht="75" customHeight="1" x14ac:dyDescent="0.25">
      <c r="A281" s="197">
        <v>80161501</v>
      </c>
      <c r="B281" s="197" t="s">
        <v>740</v>
      </c>
      <c r="C281" s="277">
        <v>42339</v>
      </c>
      <c r="D281" s="197">
        <v>0.83333333333333337</v>
      </c>
      <c r="E281" s="197" t="s">
        <v>238</v>
      </c>
      <c r="F281" s="197" t="s">
        <v>438</v>
      </c>
      <c r="G281" s="175">
        <v>1682333.3333333335</v>
      </c>
      <c r="H281" s="152">
        <v>1682333.3333333335</v>
      </c>
      <c r="I281" s="197" t="s">
        <v>439</v>
      </c>
      <c r="J281" s="197" t="s">
        <v>31</v>
      </c>
      <c r="K281" s="197" t="s">
        <v>440</v>
      </c>
    </row>
    <row r="282" spans="1:11" ht="75" customHeight="1" x14ac:dyDescent="0.25">
      <c r="A282" s="197">
        <v>80101604</v>
      </c>
      <c r="B282" s="197" t="s">
        <v>741</v>
      </c>
      <c r="C282" s="277">
        <v>42339</v>
      </c>
      <c r="D282" s="34">
        <v>0.8</v>
      </c>
      <c r="E282" s="197" t="s">
        <v>238</v>
      </c>
      <c r="F282" s="197" t="s">
        <v>438</v>
      </c>
      <c r="G282" s="175">
        <v>1886960</v>
      </c>
      <c r="H282" s="152">
        <v>1886960</v>
      </c>
      <c r="I282" s="197" t="s">
        <v>439</v>
      </c>
      <c r="J282" s="197" t="s">
        <v>31</v>
      </c>
      <c r="K282" s="197" t="s">
        <v>440</v>
      </c>
    </row>
    <row r="283" spans="1:11" ht="75" customHeight="1" x14ac:dyDescent="0.25">
      <c r="A283" s="197">
        <v>77101600</v>
      </c>
      <c r="B283" s="197" t="s">
        <v>742</v>
      </c>
      <c r="C283" s="277">
        <v>42339</v>
      </c>
      <c r="D283" s="34">
        <v>0.96666666666666667</v>
      </c>
      <c r="E283" s="197" t="s">
        <v>238</v>
      </c>
      <c r="F283" s="197" t="s">
        <v>438</v>
      </c>
      <c r="G283" s="175">
        <v>2977043.3333333335</v>
      </c>
      <c r="H283" s="152">
        <v>2977043.3333333335</v>
      </c>
      <c r="I283" s="197" t="s">
        <v>439</v>
      </c>
      <c r="J283" s="197" t="s">
        <v>31</v>
      </c>
      <c r="K283" s="197" t="s">
        <v>440</v>
      </c>
    </row>
    <row r="284" spans="1:11" ht="75" customHeight="1" x14ac:dyDescent="0.25">
      <c r="A284" s="197">
        <v>77101600</v>
      </c>
      <c r="B284" s="197" t="s">
        <v>743</v>
      </c>
      <c r="C284" s="277">
        <v>42339</v>
      </c>
      <c r="D284" s="197">
        <v>1</v>
      </c>
      <c r="E284" s="197" t="s">
        <v>238</v>
      </c>
      <c r="F284" s="197" t="s">
        <v>438</v>
      </c>
      <c r="G284" s="175">
        <v>3996400</v>
      </c>
      <c r="H284" s="152">
        <v>3996400</v>
      </c>
      <c r="I284" s="197" t="s">
        <v>439</v>
      </c>
      <c r="J284" s="197" t="s">
        <v>31</v>
      </c>
      <c r="K284" s="197" t="s">
        <v>440</v>
      </c>
    </row>
    <row r="285" spans="1:11" ht="75" customHeight="1" x14ac:dyDescent="0.25">
      <c r="A285" s="197">
        <v>77102000</v>
      </c>
      <c r="B285" s="197" t="s">
        <v>744</v>
      </c>
      <c r="C285" s="277">
        <v>42339</v>
      </c>
      <c r="D285" s="34">
        <v>0.76666666666666672</v>
      </c>
      <c r="E285" s="34" t="s">
        <v>238</v>
      </c>
      <c r="F285" s="197" t="s">
        <v>438</v>
      </c>
      <c r="G285" s="175">
        <v>2361103.3333333335</v>
      </c>
      <c r="H285" s="152">
        <v>2361103.3333333335</v>
      </c>
      <c r="I285" s="197" t="s">
        <v>439</v>
      </c>
      <c r="J285" s="197" t="s">
        <v>31</v>
      </c>
      <c r="K285" s="197" t="s">
        <v>440</v>
      </c>
    </row>
    <row r="286" spans="1:11" ht="75" customHeight="1" x14ac:dyDescent="0.25">
      <c r="A286" s="197">
        <v>77101701</v>
      </c>
      <c r="B286" s="197" t="s">
        <v>745</v>
      </c>
      <c r="C286" s="277">
        <v>42339</v>
      </c>
      <c r="D286" s="34" t="s">
        <v>746</v>
      </c>
      <c r="E286" s="34" t="s">
        <v>238</v>
      </c>
      <c r="F286" s="197" t="s">
        <v>438</v>
      </c>
      <c r="G286" s="175">
        <v>2735680.0000000005</v>
      </c>
      <c r="H286" s="152">
        <v>2735680.0000000005</v>
      </c>
      <c r="I286" s="197" t="s">
        <v>439</v>
      </c>
      <c r="J286" s="197" t="s">
        <v>31</v>
      </c>
      <c r="K286" s="197" t="s">
        <v>440</v>
      </c>
    </row>
    <row r="287" spans="1:11" ht="75" customHeight="1" x14ac:dyDescent="0.25">
      <c r="A287" s="197">
        <v>77101600</v>
      </c>
      <c r="B287" s="197" t="s">
        <v>748</v>
      </c>
      <c r="C287" s="277">
        <v>42005</v>
      </c>
      <c r="D287" s="34">
        <v>0.8</v>
      </c>
      <c r="E287" s="34" t="s">
        <v>238</v>
      </c>
      <c r="F287" s="197" t="s">
        <v>438</v>
      </c>
      <c r="G287" s="279">
        <v>5191200</v>
      </c>
      <c r="H287" s="280">
        <v>5191200</v>
      </c>
      <c r="I287" s="197" t="s">
        <v>439</v>
      </c>
      <c r="J287" s="197" t="s">
        <v>31</v>
      </c>
      <c r="K287" s="197" t="s">
        <v>440</v>
      </c>
    </row>
    <row r="288" spans="1:11" ht="75" customHeight="1" x14ac:dyDescent="0.25">
      <c r="A288" s="197">
        <v>77101600</v>
      </c>
      <c r="B288" s="197" t="s">
        <v>751</v>
      </c>
      <c r="C288" s="277">
        <v>42339</v>
      </c>
      <c r="D288" s="197">
        <v>1</v>
      </c>
      <c r="E288" s="197" t="s">
        <v>238</v>
      </c>
      <c r="F288" s="197" t="s">
        <v>438</v>
      </c>
      <c r="G288" s="175">
        <v>3471100</v>
      </c>
      <c r="H288" s="152">
        <v>3471100</v>
      </c>
      <c r="I288" s="197" t="s">
        <v>439</v>
      </c>
      <c r="J288" s="197" t="s">
        <v>31</v>
      </c>
      <c r="K288" s="197" t="s">
        <v>440</v>
      </c>
    </row>
    <row r="289" spans="1:11" ht="75" customHeight="1" x14ac:dyDescent="0.25">
      <c r="A289" s="197">
        <v>77101701</v>
      </c>
      <c r="B289" s="197" t="s">
        <v>614</v>
      </c>
      <c r="C289" s="277">
        <v>42005</v>
      </c>
      <c r="D289" s="197">
        <v>1</v>
      </c>
      <c r="E289" s="197" t="s">
        <v>238</v>
      </c>
      <c r="F289" s="197" t="s">
        <v>438</v>
      </c>
      <c r="G289" s="175">
        <v>2482600</v>
      </c>
      <c r="H289" s="152">
        <v>2482600</v>
      </c>
      <c r="I289" s="197" t="s">
        <v>439</v>
      </c>
      <c r="J289" s="197" t="s">
        <v>31</v>
      </c>
      <c r="K289" s="197" t="s">
        <v>440</v>
      </c>
    </row>
    <row r="290" spans="1:11" ht="75" customHeight="1" x14ac:dyDescent="0.25">
      <c r="A290" s="197" t="s">
        <v>593</v>
      </c>
      <c r="B290" s="197" t="s">
        <v>753</v>
      </c>
      <c r="C290" s="277">
        <v>42339</v>
      </c>
      <c r="D290" s="197" t="s">
        <v>754</v>
      </c>
      <c r="E290" s="197" t="s">
        <v>238</v>
      </c>
      <c r="F290" s="197" t="s">
        <v>438</v>
      </c>
      <c r="G290" s="175">
        <v>2187033</v>
      </c>
      <c r="H290" s="152">
        <v>2187033</v>
      </c>
      <c r="I290" s="197" t="s">
        <v>439</v>
      </c>
      <c r="J290" s="197" t="s">
        <v>31</v>
      </c>
      <c r="K290" s="197" t="s">
        <v>440</v>
      </c>
    </row>
    <row r="291" spans="1:11" ht="75" customHeight="1" x14ac:dyDescent="0.25">
      <c r="A291" s="197" t="s">
        <v>593</v>
      </c>
      <c r="B291" s="197" t="s">
        <v>755</v>
      </c>
      <c r="C291" s="277">
        <v>42339</v>
      </c>
      <c r="D291" s="197" t="s">
        <v>756</v>
      </c>
      <c r="E291" s="197" t="s">
        <v>238</v>
      </c>
      <c r="F291" s="197" t="s">
        <v>438</v>
      </c>
      <c r="G291" s="175">
        <v>3869367</v>
      </c>
      <c r="H291" s="152">
        <v>3869367</v>
      </c>
      <c r="I291" s="197" t="s">
        <v>439</v>
      </c>
      <c r="J291" s="197" t="s">
        <v>31</v>
      </c>
      <c r="K291" s="197" t="s">
        <v>440</v>
      </c>
    </row>
    <row r="292" spans="1:11" ht="75" customHeight="1" x14ac:dyDescent="0.25">
      <c r="A292" s="197" t="s">
        <v>593</v>
      </c>
      <c r="B292" s="197" t="s">
        <v>757</v>
      </c>
      <c r="C292" s="277">
        <v>42339</v>
      </c>
      <c r="D292" s="197" t="s">
        <v>758</v>
      </c>
      <c r="E292" s="197" t="s">
        <v>238</v>
      </c>
      <c r="F292" s="197" t="s">
        <v>438</v>
      </c>
      <c r="G292" s="175">
        <v>4779200.0000000009</v>
      </c>
      <c r="H292" s="152">
        <v>4779200.0000000009</v>
      </c>
      <c r="I292" s="197" t="s">
        <v>439</v>
      </c>
      <c r="J292" s="197" t="s">
        <v>31</v>
      </c>
      <c r="K292" s="197" t="s">
        <v>440</v>
      </c>
    </row>
    <row r="293" spans="1:11" ht="75" customHeight="1" x14ac:dyDescent="0.25">
      <c r="A293" s="197">
        <v>77101700</v>
      </c>
      <c r="B293" s="197" t="s">
        <v>759</v>
      </c>
      <c r="C293" s="277">
        <v>42005</v>
      </c>
      <c r="D293" s="197" t="s">
        <v>760</v>
      </c>
      <c r="E293" s="197" t="s">
        <v>238</v>
      </c>
      <c r="F293" s="197" t="s">
        <v>438</v>
      </c>
      <c r="G293" s="175">
        <v>1656240</v>
      </c>
      <c r="H293" s="152">
        <v>1656240</v>
      </c>
      <c r="I293" s="197" t="s">
        <v>439</v>
      </c>
      <c r="J293" s="197" t="s">
        <v>31</v>
      </c>
      <c r="K293" s="197" t="s">
        <v>440</v>
      </c>
    </row>
    <row r="294" spans="1:11" ht="75" customHeight="1" x14ac:dyDescent="0.25">
      <c r="A294" s="197">
        <v>77101701</v>
      </c>
      <c r="B294" s="197" t="s">
        <v>761</v>
      </c>
      <c r="C294" s="277">
        <v>42339</v>
      </c>
      <c r="D294" s="197" t="s">
        <v>762</v>
      </c>
      <c r="E294" s="197" t="s">
        <v>238</v>
      </c>
      <c r="F294" s="197" t="s">
        <v>438</v>
      </c>
      <c r="G294" s="175">
        <v>5728173</v>
      </c>
      <c r="H294" s="152">
        <v>5728173</v>
      </c>
      <c r="I294" s="197" t="s">
        <v>439</v>
      </c>
      <c r="J294" s="197" t="s">
        <v>31</v>
      </c>
      <c r="K294" s="197" t="s">
        <v>440</v>
      </c>
    </row>
    <row r="295" spans="1:11" ht="75" customHeight="1" x14ac:dyDescent="0.25">
      <c r="A295" s="197">
        <v>77101701</v>
      </c>
      <c r="B295" s="197" t="s">
        <v>763</v>
      </c>
      <c r="C295" s="277">
        <v>42339</v>
      </c>
      <c r="D295" s="197" t="s">
        <v>764</v>
      </c>
      <c r="E295" s="197" t="s">
        <v>238</v>
      </c>
      <c r="F295" s="197" t="s">
        <v>438</v>
      </c>
      <c r="G295" s="175">
        <v>3355397</v>
      </c>
      <c r="H295" s="152">
        <v>3355397</v>
      </c>
      <c r="I295" s="197" t="s">
        <v>439</v>
      </c>
      <c r="J295" s="197" t="s">
        <v>31</v>
      </c>
      <c r="K295" s="197" t="s">
        <v>440</v>
      </c>
    </row>
    <row r="296" spans="1:11" ht="75" customHeight="1" x14ac:dyDescent="0.25">
      <c r="A296" s="197">
        <v>77101701</v>
      </c>
      <c r="B296" s="197" t="s">
        <v>765</v>
      </c>
      <c r="C296" s="277">
        <v>42339</v>
      </c>
      <c r="D296" s="197" t="s">
        <v>762</v>
      </c>
      <c r="E296" s="197" t="s">
        <v>238</v>
      </c>
      <c r="F296" s="197" t="s">
        <v>438</v>
      </c>
      <c r="G296" s="175">
        <v>4975243</v>
      </c>
      <c r="H296" s="152">
        <v>4975243</v>
      </c>
      <c r="I296" s="197" t="s">
        <v>439</v>
      </c>
      <c r="J296" s="197" t="s">
        <v>31</v>
      </c>
      <c r="K296" s="197" t="s">
        <v>440</v>
      </c>
    </row>
    <row r="297" spans="1:11" ht="75" customHeight="1" x14ac:dyDescent="0.25">
      <c r="A297" s="197">
        <v>81111811</v>
      </c>
      <c r="B297" s="197" t="s">
        <v>766</v>
      </c>
      <c r="C297" s="277">
        <v>42339</v>
      </c>
      <c r="D297" s="197" t="s">
        <v>762</v>
      </c>
      <c r="E297" s="197" t="s">
        <v>238</v>
      </c>
      <c r="F297" s="197" t="s">
        <v>438</v>
      </c>
      <c r="G297" s="175">
        <v>3380803</v>
      </c>
      <c r="H297" s="152">
        <v>3380803</v>
      </c>
      <c r="I297" s="197" t="s">
        <v>439</v>
      </c>
      <c r="J297" s="197" t="s">
        <v>31</v>
      </c>
      <c r="K297" s="197" t="s">
        <v>440</v>
      </c>
    </row>
    <row r="298" spans="1:11" ht="75" customHeight="1" x14ac:dyDescent="0.25">
      <c r="A298" s="197" t="s">
        <v>621</v>
      </c>
      <c r="B298" s="197" t="s">
        <v>767</v>
      </c>
      <c r="C298" s="277">
        <v>42339</v>
      </c>
      <c r="D298" s="197" t="s">
        <v>768</v>
      </c>
      <c r="E298" s="197" t="s">
        <v>238</v>
      </c>
      <c r="F298" s="197" t="s">
        <v>438</v>
      </c>
      <c r="G298" s="175">
        <v>3900953</v>
      </c>
      <c r="H298" s="152">
        <v>3900953</v>
      </c>
      <c r="I298" s="197" t="s">
        <v>439</v>
      </c>
      <c r="J298" s="197" t="s">
        <v>31</v>
      </c>
      <c r="K298" s="197" t="s">
        <v>440</v>
      </c>
    </row>
    <row r="299" spans="1:11" ht="75" customHeight="1" x14ac:dyDescent="0.25">
      <c r="A299" s="197">
        <v>77101701</v>
      </c>
      <c r="B299" s="197" t="s">
        <v>769</v>
      </c>
      <c r="C299" s="277">
        <v>42339</v>
      </c>
      <c r="D299" s="197" t="s">
        <v>770</v>
      </c>
      <c r="E299" s="197" t="s">
        <v>238</v>
      </c>
      <c r="F299" s="197" t="s">
        <v>438</v>
      </c>
      <c r="G299" s="175">
        <v>3918807</v>
      </c>
      <c r="H299" s="152">
        <v>3918807</v>
      </c>
      <c r="I299" s="197" t="s">
        <v>439</v>
      </c>
      <c r="J299" s="197" t="s">
        <v>31</v>
      </c>
      <c r="K299" s="197" t="s">
        <v>440</v>
      </c>
    </row>
    <row r="300" spans="1:11" ht="75" customHeight="1" x14ac:dyDescent="0.25">
      <c r="A300" s="197">
        <v>77101701</v>
      </c>
      <c r="B300" s="34" t="s">
        <v>771</v>
      </c>
      <c r="C300" s="277">
        <v>42339</v>
      </c>
      <c r="D300" s="34" t="s">
        <v>772</v>
      </c>
      <c r="E300" s="34" t="s">
        <v>238</v>
      </c>
      <c r="F300" s="197" t="s">
        <v>438</v>
      </c>
      <c r="G300" s="175">
        <v>1748253</v>
      </c>
      <c r="H300" s="152">
        <v>1748253</v>
      </c>
      <c r="I300" s="197" t="s">
        <v>439</v>
      </c>
      <c r="J300" s="197" t="s">
        <v>31</v>
      </c>
      <c r="K300" s="197" t="s">
        <v>440</v>
      </c>
    </row>
    <row r="301" spans="1:11" ht="75" customHeight="1" x14ac:dyDescent="0.25">
      <c r="A301" s="197">
        <v>77101701</v>
      </c>
      <c r="B301" s="34" t="s">
        <v>773</v>
      </c>
      <c r="C301" s="277">
        <v>42339</v>
      </c>
      <c r="D301" s="34" t="s">
        <v>774</v>
      </c>
      <c r="E301" s="34" t="s">
        <v>238</v>
      </c>
      <c r="F301" s="197" t="s">
        <v>438</v>
      </c>
      <c r="G301" s="175">
        <v>5571700</v>
      </c>
      <c r="H301" s="152">
        <v>5571700</v>
      </c>
      <c r="I301" s="197" t="s">
        <v>439</v>
      </c>
      <c r="J301" s="197" t="s">
        <v>31</v>
      </c>
      <c r="K301" s="197" t="s">
        <v>440</v>
      </c>
    </row>
    <row r="302" spans="1:11" ht="75" customHeight="1" x14ac:dyDescent="0.25">
      <c r="A302" s="197">
        <v>77101701</v>
      </c>
      <c r="B302" s="34" t="s">
        <v>775</v>
      </c>
      <c r="C302" s="277">
        <v>42339</v>
      </c>
      <c r="D302" s="34" t="s">
        <v>772</v>
      </c>
      <c r="E302" s="34" t="s">
        <v>238</v>
      </c>
      <c r="F302" s="197" t="s">
        <v>438</v>
      </c>
      <c r="G302" s="175">
        <v>2531053</v>
      </c>
      <c r="H302" s="152">
        <v>2531053</v>
      </c>
      <c r="I302" s="197" t="s">
        <v>439</v>
      </c>
      <c r="J302" s="197" t="s">
        <v>31</v>
      </c>
      <c r="K302" s="197" t="s">
        <v>440</v>
      </c>
    </row>
    <row r="303" spans="1:11" ht="75" customHeight="1" x14ac:dyDescent="0.25">
      <c r="A303" s="197">
        <v>81111811</v>
      </c>
      <c r="B303" s="197" t="s">
        <v>776</v>
      </c>
      <c r="C303" s="277">
        <v>42339</v>
      </c>
      <c r="D303" s="197" t="s">
        <v>777</v>
      </c>
      <c r="E303" s="197" t="s">
        <v>238</v>
      </c>
      <c r="F303" s="197" t="s">
        <v>438</v>
      </c>
      <c r="G303" s="175">
        <v>1321833</v>
      </c>
      <c r="H303" s="152">
        <v>1321833</v>
      </c>
      <c r="I303" s="197" t="s">
        <v>439</v>
      </c>
      <c r="J303" s="197" t="s">
        <v>31</v>
      </c>
      <c r="K303" s="197" t="s">
        <v>440</v>
      </c>
    </row>
    <row r="304" spans="1:11" ht="75" customHeight="1" x14ac:dyDescent="0.25">
      <c r="A304" s="197">
        <v>80111601</v>
      </c>
      <c r="B304" s="197" t="s">
        <v>778</v>
      </c>
      <c r="C304" s="277">
        <v>42339</v>
      </c>
      <c r="D304" s="197" t="s">
        <v>779</v>
      </c>
      <c r="E304" s="197" t="s">
        <v>238</v>
      </c>
      <c r="F304" s="197"/>
      <c r="G304" s="175">
        <v>1586200</v>
      </c>
      <c r="H304" s="152">
        <v>1586200</v>
      </c>
      <c r="I304" s="197" t="s">
        <v>439</v>
      </c>
      <c r="J304" s="197" t="s">
        <v>31</v>
      </c>
      <c r="K304" s="197" t="s">
        <v>440</v>
      </c>
    </row>
    <row r="305" spans="1:11" ht="75" customHeight="1" x14ac:dyDescent="0.25">
      <c r="A305" s="197" t="s">
        <v>621</v>
      </c>
      <c r="B305" s="197" t="s">
        <v>780</v>
      </c>
      <c r="C305" s="277">
        <v>42339</v>
      </c>
      <c r="D305" s="197" t="s">
        <v>758</v>
      </c>
      <c r="E305" s="197" t="s">
        <v>238</v>
      </c>
      <c r="F305" s="197"/>
      <c r="G305" s="152">
        <v>1367840</v>
      </c>
      <c r="H305" s="152">
        <v>1367840</v>
      </c>
      <c r="I305" s="197" t="s">
        <v>439</v>
      </c>
      <c r="J305" s="197" t="s">
        <v>31</v>
      </c>
      <c r="K305" s="197" t="s">
        <v>440</v>
      </c>
    </row>
    <row r="306" spans="1:11" ht="75" customHeight="1" x14ac:dyDescent="0.25">
      <c r="A306" s="197">
        <v>77101701</v>
      </c>
      <c r="B306" s="197" t="s">
        <v>781</v>
      </c>
      <c r="C306" s="277">
        <v>42339</v>
      </c>
      <c r="D306" s="197" t="s">
        <v>758</v>
      </c>
      <c r="E306" s="197" t="s">
        <v>238</v>
      </c>
      <c r="F306" s="197"/>
      <c r="G306" s="152">
        <v>2664267</v>
      </c>
      <c r="H306" s="152">
        <v>2664267</v>
      </c>
      <c r="I306" s="197" t="s">
        <v>439</v>
      </c>
      <c r="J306" s="197" t="s">
        <v>31</v>
      </c>
      <c r="K306" s="197" t="s">
        <v>440</v>
      </c>
    </row>
    <row r="307" spans="1:11" ht="75" customHeight="1" x14ac:dyDescent="0.25">
      <c r="A307" s="197">
        <v>77101600</v>
      </c>
      <c r="B307" s="197" t="s">
        <v>782</v>
      </c>
      <c r="C307" s="277">
        <v>42339</v>
      </c>
      <c r="D307" s="197" t="s">
        <v>756</v>
      </c>
      <c r="E307" s="197" t="s">
        <v>238</v>
      </c>
      <c r="F307" s="197"/>
      <c r="G307" s="152">
        <v>1666197</v>
      </c>
      <c r="H307" s="152">
        <v>1666197</v>
      </c>
      <c r="I307" s="197" t="s">
        <v>439</v>
      </c>
      <c r="J307" s="197" t="s">
        <v>31</v>
      </c>
      <c r="K307" s="197" t="s">
        <v>440</v>
      </c>
    </row>
    <row r="308" spans="1:11" ht="75" customHeight="1" x14ac:dyDescent="0.25">
      <c r="A308" s="197">
        <v>77101701</v>
      </c>
      <c r="B308" s="197" t="s">
        <v>783</v>
      </c>
      <c r="C308" s="277">
        <v>42339</v>
      </c>
      <c r="D308" s="197" t="s">
        <v>760</v>
      </c>
      <c r="E308" s="197" t="s">
        <v>238</v>
      </c>
      <c r="F308" s="197"/>
      <c r="G308" s="152">
        <v>3028200</v>
      </c>
      <c r="H308" s="152">
        <v>3028200</v>
      </c>
      <c r="I308" s="197" t="s">
        <v>439</v>
      </c>
      <c r="J308" s="197" t="s">
        <v>31</v>
      </c>
      <c r="K308" s="197" t="s">
        <v>440</v>
      </c>
    </row>
    <row r="309" spans="1:11" ht="75" customHeight="1" x14ac:dyDescent="0.25">
      <c r="A309" s="197">
        <v>81111811</v>
      </c>
      <c r="B309" s="197" t="s">
        <v>785</v>
      </c>
      <c r="C309" s="277">
        <v>42339</v>
      </c>
      <c r="D309" s="197" t="s">
        <v>760</v>
      </c>
      <c r="E309" s="197" t="s">
        <v>238</v>
      </c>
      <c r="F309" s="197"/>
      <c r="G309" s="152">
        <v>747780</v>
      </c>
      <c r="H309" s="152">
        <v>747780</v>
      </c>
      <c r="I309" s="197" t="s">
        <v>439</v>
      </c>
      <c r="J309" s="197" t="s">
        <v>31</v>
      </c>
      <c r="K309" s="197" t="s">
        <v>440</v>
      </c>
    </row>
    <row r="310" spans="1:11" ht="75" customHeight="1" x14ac:dyDescent="0.25">
      <c r="A310" s="197">
        <v>77101701</v>
      </c>
      <c r="B310" s="197" t="s">
        <v>786</v>
      </c>
      <c r="C310" s="277">
        <v>42339</v>
      </c>
      <c r="D310" s="197" t="s">
        <v>754</v>
      </c>
      <c r="E310" s="197" t="s">
        <v>238</v>
      </c>
      <c r="F310" s="197"/>
      <c r="G310" s="152">
        <v>1504143</v>
      </c>
      <c r="H310" s="152">
        <v>1504143</v>
      </c>
      <c r="I310" s="197" t="s">
        <v>439</v>
      </c>
      <c r="J310" s="197" t="s">
        <v>31</v>
      </c>
      <c r="K310" s="197" t="s">
        <v>440</v>
      </c>
    </row>
    <row r="311" spans="1:11" ht="75" customHeight="1" x14ac:dyDescent="0.25">
      <c r="A311" s="197">
        <v>77101604</v>
      </c>
      <c r="B311" s="197" t="s">
        <v>614</v>
      </c>
      <c r="C311" s="277">
        <v>42125</v>
      </c>
      <c r="D311" s="197">
        <v>4</v>
      </c>
      <c r="E311" s="197" t="s">
        <v>521</v>
      </c>
      <c r="F311" s="197" t="s">
        <v>438</v>
      </c>
      <c r="G311" s="152">
        <v>500000</v>
      </c>
      <c r="H311" s="152">
        <v>500000</v>
      </c>
      <c r="I311" s="197" t="s">
        <v>439</v>
      </c>
      <c r="J311" s="197" t="s">
        <v>31</v>
      </c>
      <c r="K311" s="197" t="s">
        <v>440</v>
      </c>
    </row>
    <row r="312" spans="1:11" ht="75" customHeight="1" x14ac:dyDescent="0.25">
      <c r="A312" s="197">
        <v>77102000</v>
      </c>
      <c r="B312" s="197" t="s">
        <v>614</v>
      </c>
      <c r="C312" s="277">
        <v>42339</v>
      </c>
      <c r="D312" s="197">
        <v>0.76666666666666672</v>
      </c>
      <c r="E312" s="197" t="s">
        <v>238</v>
      </c>
      <c r="F312" s="197" t="s">
        <v>438</v>
      </c>
      <c r="G312" s="152">
        <v>34034</v>
      </c>
      <c r="H312" s="152">
        <v>34034</v>
      </c>
      <c r="I312" s="197" t="s">
        <v>439</v>
      </c>
      <c r="J312" s="197" t="s">
        <v>31</v>
      </c>
      <c r="K312" s="197" t="s">
        <v>440</v>
      </c>
    </row>
    <row r="313" spans="1:11" ht="75" customHeight="1" x14ac:dyDescent="0.25">
      <c r="A313" s="197">
        <v>81111612</v>
      </c>
      <c r="B313" s="197" t="s">
        <v>1143</v>
      </c>
      <c r="C313" s="277">
        <v>42005</v>
      </c>
      <c r="D313" s="197">
        <v>11</v>
      </c>
      <c r="E313" s="197" t="s">
        <v>67</v>
      </c>
      <c r="F313" s="197" t="s">
        <v>1144</v>
      </c>
      <c r="G313" s="152">
        <v>55517000</v>
      </c>
      <c r="H313" s="152">
        <v>55517000</v>
      </c>
      <c r="I313" s="197" t="s">
        <v>1145</v>
      </c>
      <c r="J313" s="197" t="s">
        <v>31</v>
      </c>
      <c r="K313" s="197" t="s">
        <v>1146</v>
      </c>
    </row>
    <row r="314" spans="1:11" ht="75" customHeight="1" x14ac:dyDescent="0.25">
      <c r="A314" s="197">
        <v>81111612</v>
      </c>
      <c r="B314" s="197" t="s">
        <v>1149</v>
      </c>
      <c r="C314" s="277">
        <v>42005</v>
      </c>
      <c r="D314" s="197">
        <v>11</v>
      </c>
      <c r="E314" s="197" t="s">
        <v>67</v>
      </c>
      <c r="F314" s="197" t="s">
        <v>1144</v>
      </c>
      <c r="G314" s="152">
        <v>23906300</v>
      </c>
      <c r="H314" s="152">
        <v>23906300</v>
      </c>
      <c r="I314" s="197" t="s">
        <v>1145</v>
      </c>
      <c r="J314" s="197" t="s">
        <v>31</v>
      </c>
      <c r="K314" s="197" t="s">
        <v>1146</v>
      </c>
    </row>
    <row r="315" spans="1:11" ht="75" customHeight="1" x14ac:dyDescent="0.25">
      <c r="A315" s="197">
        <v>81111612</v>
      </c>
      <c r="B315" s="197" t="s">
        <v>1152</v>
      </c>
      <c r="C315" s="277">
        <v>42005</v>
      </c>
      <c r="D315" s="197">
        <v>11</v>
      </c>
      <c r="E315" s="197" t="s">
        <v>67</v>
      </c>
      <c r="F315" s="197" t="s">
        <v>1144</v>
      </c>
      <c r="G315" s="152">
        <v>23906300</v>
      </c>
      <c r="H315" s="152">
        <v>23906300</v>
      </c>
      <c r="I315" s="197" t="s">
        <v>1145</v>
      </c>
      <c r="J315" s="197" t="s">
        <v>31</v>
      </c>
      <c r="K315" s="197" t="s">
        <v>1146</v>
      </c>
    </row>
    <row r="316" spans="1:11" ht="75" customHeight="1" x14ac:dyDescent="0.25">
      <c r="A316" s="197" t="s">
        <v>1155</v>
      </c>
      <c r="B316" s="197" t="s">
        <v>1156</v>
      </c>
      <c r="C316" s="277">
        <v>42005</v>
      </c>
      <c r="D316" s="197">
        <v>10</v>
      </c>
      <c r="E316" s="197" t="s">
        <v>67</v>
      </c>
      <c r="F316" s="197" t="s">
        <v>1144</v>
      </c>
      <c r="G316" s="152">
        <v>20188000</v>
      </c>
      <c r="H316" s="152">
        <v>20188000</v>
      </c>
      <c r="I316" s="197" t="s">
        <v>1145</v>
      </c>
      <c r="J316" s="197" t="s">
        <v>31</v>
      </c>
      <c r="K316" s="197" t="s">
        <v>1146</v>
      </c>
    </row>
    <row r="317" spans="1:11" ht="75" customHeight="1" x14ac:dyDescent="0.25">
      <c r="A317" s="197" t="s">
        <v>1155</v>
      </c>
      <c r="B317" s="197" t="s">
        <v>1159</v>
      </c>
      <c r="C317" s="277">
        <v>42005</v>
      </c>
      <c r="D317" s="197">
        <v>10</v>
      </c>
      <c r="E317" s="197" t="s">
        <v>67</v>
      </c>
      <c r="F317" s="197" t="s">
        <v>1144</v>
      </c>
      <c r="G317" s="152">
        <v>21733000</v>
      </c>
      <c r="H317" s="152">
        <v>21733000</v>
      </c>
      <c r="I317" s="197" t="s">
        <v>1145</v>
      </c>
      <c r="J317" s="197" t="s">
        <v>31</v>
      </c>
      <c r="K317" s="197" t="s">
        <v>1146</v>
      </c>
    </row>
    <row r="318" spans="1:11" ht="75" customHeight="1" x14ac:dyDescent="0.25">
      <c r="A318" s="197" t="s">
        <v>1155</v>
      </c>
      <c r="B318" s="197" t="s">
        <v>1162</v>
      </c>
      <c r="C318" s="277">
        <v>42005</v>
      </c>
      <c r="D318" s="197">
        <v>11</v>
      </c>
      <c r="E318" s="197" t="s">
        <v>67</v>
      </c>
      <c r="F318" s="197" t="s">
        <v>1144</v>
      </c>
      <c r="G318" s="152">
        <v>22206800</v>
      </c>
      <c r="H318" s="152">
        <v>22206800</v>
      </c>
      <c r="I318" s="197" t="s">
        <v>1145</v>
      </c>
      <c r="J318" s="197" t="s">
        <v>31</v>
      </c>
      <c r="K318" s="197" t="s">
        <v>1146</v>
      </c>
    </row>
    <row r="319" spans="1:11" ht="75" customHeight="1" x14ac:dyDescent="0.25">
      <c r="A319" s="197">
        <v>81111705</v>
      </c>
      <c r="B319" s="197" t="s">
        <v>1167</v>
      </c>
      <c r="C319" s="277">
        <v>42005</v>
      </c>
      <c r="D319" s="197">
        <v>11</v>
      </c>
      <c r="E319" s="197" t="s">
        <v>67</v>
      </c>
      <c r="F319" s="197" t="s">
        <v>1144</v>
      </c>
      <c r="G319" s="152">
        <v>71379000</v>
      </c>
      <c r="H319" s="152">
        <v>71379000</v>
      </c>
      <c r="I319" s="197" t="s">
        <v>1145</v>
      </c>
      <c r="J319" s="197" t="s">
        <v>31</v>
      </c>
      <c r="K319" s="197" t="s">
        <v>1146</v>
      </c>
    </row>
    <row r="320" spans="1:11" ht="75" customHeight="1" x14ac:dyDescent="0.25">
      <c r="A320" s="197">
        <v>81111820</v>
      </c>
      <c r="B320" s="197" t="s">
        <v>1170</v>
      </c>
      <c r="C320" s="277">
        <v>42005</v>
      </c>
      <c r="D320" s="197">
        <v>11</v>
      </c>
      <c r="E320" s="197" t="s">
        <v>67</v>
      </c>
      <c r="F320" s="197" t="s">
        <v>1144</v>
      </c>
      <c r="G320" s="152">
        <v>23906300</v>
      </c>
      <c r="H320" s="152">
        <v>23906300</v>
      </c>
      <c r="I320" s="197" t="s">
        <v>1145</v>
      </c>
      <c r="J320" s="197" t="s">
        <v>31</v>
      </c>
      <c r="K320" s="197" t="s">
        <v>1146</v>
      </c>
    </row>
    <row r="321" spans="1:11" ht="75" customHeight="1" x14ac:dyDescent="0.25">
      <c r="A321" s="197">
        <v>81112213</v>
      </c>
      <c r="B321" s="197" t="s">
        <v>1175</v>
      </c>
      <c r="C321" s="277">
        <v>42339</v>
      </c>
      <c r="D321" s="197">
        <v>1.3</v>
      </c>
      <c r="E321" s="197" t="s">
        <v>67</v>
      </c>
      <c r="F321" s="197" t="s">
        <v>1144</v>
      </c>
      <c r="G321" s="152">
        <v>6561100</v>
      </c>
      <c r="H321" s="152">
        <v>6561100</v>
      </c>
      <c r="I321" s="197" t="s">
        <v>1145</v>
      </c>
      <c r="J321" s="197" t="s">
        <v>31</v>
      </c>
      <c r="K321" s="197" t="s">
        <v>1146</v>
      </c>
    </row>
    <row r="322" spans="1:11" ht="75" customHeight="1" x14ac:dyDescent="0.25">
      <c r="A322" s="197">
        <v>43231500</v>
      </c>
      <c r="B322" s="197" t="s">
        <v>1181</v>
      </c>
      <c r="C322" s="277">
        <v>42156</v>
      </c>
      <c r="D322" s="197">
        <v>2</v>
      </c>
      <c r="E322" s="197" t="s">
        <v>1182</v>
      </c>
      <c r="F322" s="197" t="s">
        <v>1144</v>
      </c>
      <c r="G322" s="152">
        <v>8714442</v>
      </c>
      <c r="H322" s="152">
        <v>8714442</v>
      </c>
      <c r="I322" s="197" t="s">
        <v>1145</v>
      </c>
      <c r="J322" s="197" t="s">
        <v>31</v>
      </c>
      <c r="K322" s="197" t="s">
        <v>1146</v>
      </c>
    </row>
    <row r="323" spans="1:11" ht="75" customHeight="1" x14ac:dyDescent="0.25">
      <c r="A323" s="197">
        <v>43231500</v>
      </c>
      <c r="B323" s="197" t="s">
        <v>1185</v>
      </c>
      <c r="C323" s="277">
        <v>42125</v>
      </c>
      <c r="D323" s="197">
        <v>9</v>
      </c>
      <c r="E323" s="197" t="s">
        <v>67</v>
      </c>
      <c r="F323" s="197" t="s">
        <v>1144</v>
      </c>
      <c r="G323" s="152">
        <v>86211000</v>
      </c>
      <c r="H323" s="152">
        <v>86211000</v>
      </c>
      <c r="I323" s="197" t="s">
        <v>1186</v>
      </c>
      <c r="J323" s="197" t="s">
        <v>31</v>
      </c>
      <c r="K323" s="197" t="s">
        <v>1146</v>
      </c>
    </row>
    <row r="324" spans="1:11" ht="75" customHeight="1" x14ac:dyDescent="0.25">
      <c r="A324" s="197">
        <v>81111820</v>
      </c>
      <c r="B324" s="197" t="s">
        <v>1191</v>
      </c>
      <c r="C324" s="277">
        <v>42125</v>
      </c>
      <c r="D324" s="197">
        <v>12</v>
      </c>
      <c r="E324" s="197" t="s">
        <v>67</v>
      </c>
      <c r="F324" s="197" t="s">
        <v>1144</v>
      </c>
      <c r="G324" s="152">
        <v>434120257</v>
      </c>
      <c r="H324" s="152">
        <v>434120257</v>
      </c>
      <c r="I324" s="197" t="s">
        <v>1145</v>
      </c>
      <c r="J324" s="197" t="s">
        <v>31</v>
      </c>
      <c r="K324" s="197" t="s">
        <v>1146</v>
      </c>
    </row>
    <row r="325" spans="1:11" ht="75" customHeight="1" x14ac:dyDescent="0.25">
      <c r="A325" s="197">
        <v>81111612</v>
      </c>
      <c r="B325" s="197" t="s">
        <v>1194</v>
      </c>
      <c r="C325" s="277">
        <v>42339</v>
      </c>
      <c r="D325" s="197">
        <v>0.7</v>
      </c>
      <c r="E325" s="197" t="s">
        <v>67</v>
      </c>
      <c r="F325" s="197" t="s">
        <v>1144</v>
      </c>
      <c r="G325" s="152">
        <v>3532900</v>
      </c>
      <c r="H325" s="152">
        <v>3532900</v>
      </c>
      <c r="I325" s="197" t="s">
        <v>1145</v>
      </c>
      <c r="J325" s="197" t="s">
        <v>31</v>
      </c>
      <c r="K325" s="197" t="s">
        <v>1146</v>
      </c>
    </row>
    <row r="326" spans="1:11" ht="75" customHeight="1" x14ac:dyDescent="0.25">
      <c r="A326" s="197" t="s">
        <v>1196</v>
      </c>
      <c r="B326" s="197" t="s">
        <v>1197</v>
      </c>
      <c r="C326" s="277">
        <v>42156</v>
      </c>
      <c r="D326" s="197">
        <v>8</v>
      </c>
      <c r="E326" s="197" t="s">
        <v>1182</v>
      </c>
      <c r="F326" s="197" t="s">
        <v>1144</v>
      </c>
      <c r="G326" s="152">
        <v>4000000</v>
      </c>
      <c r="H326" s="152">
        <v>4000000</v>
      </c>
      <c r="I326" s="197" t="s">
        <v>1145</v>
      </c>
      <c r="J326" s="197" t="s">
        <v>31</v>
      </c>
      <c r="K326" s="197" t="s">
        <v>1146</v>
      </c>
    </row>
    <row r="327" spans="1:11" ht="75" customHeight="1" x14ac:dyDescent="0.25">
      <c r="A327" s="197">
        <v>81112213</v>
      </c>
      <c r="B327" s="197" t="s">
        <v>1200</v>
      </c>
      <c r="C327" s="277">
        <v>42005</v>
      </c>
      <c r="D327" s="197">
        <v>11</v>
      </c>
      <c r="E327" s="197" t="s">
        <v>67</v>
      </c>
      <c r="F327" s="197" t="s">
        <v>1144</v>
      </c>
      <c r="G327" s="152">
        <v>55517000</v>
      </c>
      <c r="H327" s="152">
        <v>55517000</v>
      </c>
      <c r="I327" s="197" t="s">
        <v>1145</v>
      </c>
      <c r="J327" s="197" t="s">
        <v>31</v>
      </c>
      <c r="K327" s="197" t="s">
        <v>1146</v>
      </c>
    </row>
    <row r="328" spans="1:11" ht="75" customHeight="1" x14ac:dyDescent="0.25">
      <c r="A328" s="197" t="s">
        <v>1202</v>
      </c>
      <c r="B328" s="197" t="s">
        <v>1203</v>
      </c>
      <c r="C328" s="277">
        <v>42005</v>
      </c>
      <c r="D328" s="197">
        <v>2.5</v>
      </c>
      <c r="E328" s="197" t="s">
        <v>67</v>
      </c>
      <c r="F328" s="197" t="s">
        <v>1144</v>
      </c>
      <c r="G328" s="152">
        <v>22145000</v>
      </c>
      <c r="H328" s="152">
        <v>22145000</v>
      </c>
      <c r="I328" s="197" t="s">
        <v>1145</v>
      </c>
      <c r="J328" s="197" t="s">
        <v>31</v>
      </c>
      <c r="K328" s="197" t="s">
        <v>1146</v>
      </c>
    </row>
    <row r="329" spans="1:11" ht="75" customHeight="1" x14ac:dyDescent="0.25">
      <c r="A329" s="197" t="s">
        <v>1206</v>
      </c>
      <c r="B329" s="197" t="s">
        <v>1207</v>
      </c>
      <c r="C329" s="277">
        <v>42005</v>
      </c>
      <c r="D329" s="197">
        <v>11</v>
      </c>
      <c r="E329" s="197" t="s">
        <v>67</v>
      </c>
      <c r="F329" s="197" t="s">
        <v>1144</v>
      </c>
      <c r="G329" s="152">
        <v>38182100</v>
      </c>
      <c r="H329" s="152">
        <v>38182100</v>
      </c>
      <c r="I329" s="197" t="s">
        <v>1145</v>
      </c>
      <c r="J329" s="197" t="s">
        <v>31</v>
      </c>
      <c r="K329" s="197" t="s">
        <v>1146</v>
      </c>
    </row>
    <row r="330" spans="1:11" ht="75" customHeight="1" x14ac:dyDescent="0.25">
      <c r="A330" s="197">
        <v>81111820</v>
      </c>
      <c r="B330" s="197" t="s">
        <v>614</v>
      </c>
      <c r="C330" s="277">
        <v>42125</v>
      </c>
      <c r="D330" s="197">
        <v>1</v>
      </c>
      <c r="E330" s="197" t="s">
        <v>67</v>
      </c>
      <c r="F330" s="197" t="s">
        <v>1144</v>
      </c>
      <c r="G330" s="152">
        <v>807762</v>
      </c>
      <c r="H330" s="152">
        <v>807762</v>
      </c>
      <c r="I330" s="197" t="s">
        <v>1145</v>
      </c>
      <c r="J330" s="197" t="s">
        <v>31</v>
      </c>
      <c r="K330" s="197" t="s">
        <v>1146</v>
      </c>
    </row>
    <row r="331" spans="1:11" ht="75" customHeight="1" x14ac:dyDescent="0.25">
      <c r="A331" s="197" t="s">
        <v>1213</v>
      </c>
      <c r="B331" s="197" t="s">
        <v>1214</v>
      </c>
      <c r="C331" s="277">
        <v>42005</v>
      </c>
      <c r="D331" s="197">
        <v>11</v>
      </c>
      <c r="E331" s="197" t="s">
        <v>67</v>
      </c>
      <c r="F331" s="197" t="s">
        <v>1144</v>
      </c>
      <c r="G331" s="152">
        <v>71379000</v>
      </c>
      <c r="H331" s="152">
        <v>71379000</v>
      </c>
      <c r="I331" s="197" t="s">
        <v>1186</v>
      </c>
      <c r="J331" s="197" t="s">
        <v>31</v>
      </c>
      <c r="K331" s="197" t="s">
        <v>1146</v>
      </c>
    </row>
    <row r="332" spans="1:11" ht="75" customHeight="1" x14ac:dyDescent="0.25">
      <c r="A332" s="197" t="s">
        <v>1196</v>
      </c>
      <c r="B332" s="197" t="s">
        <v>1217</v>
      </c>
      <c r="C332" s="277">
        <v>42005</v>
      </c>
      <c r="D332" s="197">
        <v>10</v>
      </c>
      <c r="E332" s="197" t="s">
        <v>67</v>
      </c>
      <c r="F332" s="197" t="s">
        <v>1144</v>
      </c>
      <c r="G332" s="152">
        <v>64890000</v>
      </c>
      <c r="H332" s="152">
        <v>64890000</v>
      </c>
      <c r="I332" s="197" t="s">
        <v>1145</v>
      </c>
      <c r="J332" s="197" t="s">
        <v>31</v>
      </c>
      <c r="K332" s="197" t="s">
        <v>1146</v>
      </c>
    </row>
    <row r="333" spans="1:11" ht="75" customHeight="1" x14ac:dyDescent="0.25">
      <c r="A333" s="197">
        <v>81111707</v>
      </c>
      <c r="B333" s="197" t="s">
        <v>1220</v>
      </c>
      <c r="C333" s="277">
        <v>42005</v>
      </c>
      <c r="D333" s="197">
        <v>2.866666474604592</v>
      </c>
      <c r="E333" s="197" t="s">
        <v>67</v>
      </c>
      <c r="F333" s="197" t="s">
        <v>1144</v>
      </c>
      <c r="G333" s="152">
        <v>9950486</v>
      </c>
      <c r="H333" s="152">
        <v>9950486</v>
      </c>
      <c r="I333" s="197" t="s">
        <v>1145</v>
      </c>
      <c r="J333" s="197" t="s">
        <v>31</v>
      </c>
      <c r="K333" s="197" t="s">
        <v>1146</v>
      </c>
    </row>
    <row r="334" spans="1:11" ht="75" customHeight="1" x14ac:dyDescent="0.25">
      <c r="A334" s="197" t="s">
        <v>1202</v>
      </c>
      <c r="B334" s="197" t="s">
        <v>1223</v>
      </c>
      <c r="C334" s="277">
        <v>42005</v>
      </c>
      <c r="D334" s="197">
        <v>6</v>
      </c>
      <c r="E334" s="197" t="s">
        <v>67</v>
      </c>
      <c r="F334" s="197" t="s">
        <v>1144</v>
      </c>
      <c r="G334" s="152">
        <v>53148000</v>
      </c>
      <c r="H334" s="152">
        <v>53148000</v>
      </c>
      <c r="I334" s="197" t="s">
        <v>1145</v>
      </c>
      <c r="J334" s="197" t="s">
        <v>31</v>
      </c>
      <c r="K334" s="197" t="s">
        <v>1146</v>
      </c>
    </row>
    <row r="335" spans="1:11" ht="75" customHeight="1" x14ac:dyDescent="0.25">
      <c r="A335" s="197" t="s">
        <v>1206</v>
      </c>
      <c r="B335" s="197" t="s">
        <v>1225</v>
      </c>
      <c r="C335" s="277">
        <v>42005</v>
      </c>
      <c r="D335" s="197">
        <v>11</v>
      </c>
      <c r="E335" s="197" t="s">
        <v>67</v>
      </c>
      <c r="F335" s="197" t="s">
        <v>1144</v>
      </c>
      <c r="G335" s="152">
        <v>55517000</v>
      </c>
      <c r="H335" s="152">
        <v>55517000</v>
      </c>
      <c r="I335" s="197" t="s">
        <v>1145</v>
      </c>
      <c r="J335" s="197" t="s">
        <v>31</v>
      </c>
      <c r="K335" s="197" t="s">
        <v>1146</v>
      </c>
    </row>
    <row r="336" spans="1:11" ht="75" customHeight="1" x14ac:dyDescent="0.25">
      <c r="A336" s="197">
        <v>81111808</v>
      </c>
      <c r="B336" s="197" t="s">
        <v>1230</v>
      </c>
      <c r="C336" s="277">
        <v>42005</v>
      </c>
      <c r="D336" s="197">
        <v>10</v>
      </c>
      <c r="E336" s="197" t="s">
        <v>67</v>
      </c>
      <c r="F336" s="197" t="s">
        <v>1144</v>
      </c>
      <c r="G336" s="152">
        <v>30797000</v>
      </c>
      <c r="H336" s="152">
        <v>30797000</v>
      </c>
      <c r="I336" s="197" t="s">
        <v>1145</v>
      </c>
      <c r="J336" s="197" t="s">
        <v>31</v>
      </c>
      <c r="K336" s="197" t="s">
        <v>1146</v>
      </c>
    </row>
    <row r="337" spans="1:11" ht="75" customHeight="1" x14ac:dyDescent="0.25">
      <c r="A337" s="197">
        <v>81111808</v>
      </c>
      <c r="B337" s="197" t="s">
        <v>1233</v>
      </c>
      <c r="C337" s="277">
        <v>42005</v>
      </c>
      <c r="D337" s="197">
        <v>11</v>
      </c>
      <c r="E337" s="197" t="s">
        <v>67</v>
      </c>
      <c r="F337" s="197" t="s">
        <v>1144</v>
      </c>
      <c r="G337" s="152">
        <v>55517000</v>
      </c>
      <c r="H337" s="152">
        <v>55517000</v>
      </c>
      <c r="I337" s="197" t="s">
        <v>1145</v>
      </c>
      <c r="J337" s="197" t="s">
        <v>31</v>
      </c>
      <c r="K337" s="197" t="s">
        <v>1146</v>
      </c>
    </row>
    <row r="338" spans="1:11" ht="75" customHeight="1" x14ac:dyDescent="0.25">
      <c r="A338" s="197">
        <v>81112204</v>
      </c>
      <c r="B338" s="197" t="s">
        <v>614</v>
      </c>
      <c r="C338" s="277">
        <v>42339</v>
      </c>
      <c r="D338" s="197">
        <v>1</v>
      </c>
      <c r="E338" s="197" t="s">
        <v>67</v>
      </c>
      <c r="F338" s="197" t="s">
        <v>1144</v>
      </c>
      <c r="G338" s="152">
        <v>164939</v>
      </c>
      <c r="H338" s="152">
        <v>164939</v>
      </c>
      <c r="I338" s="197" t="s">
        <v>1236</v>
      </c>
      <c r="J338" s="197" t="s">
        <v>31</v>
      </c>
      <c r="K338" s="197" t="s">
        <v>1146</v>
      </c>
    </row>
    <row r="339" spans="1:11" ht="75" customHeight="1" x14ac:dyDescent="0.25">
      <c r="A339" s="197">
        <v>81111509</v>
      </c>
      <c r="B339" s="197" t="s">
        <v>1239</v>
      </c>
      <c r="C339" s="277">
        <v>42005</v>
      </c>
      <c r="D339" s="197">
        <v>10</v>
      </c>
      <c r="E339" s="197" t="s">
        <v>67</v>
      </c>
      <c r="F339" s="197" t="s">
        <v>1144</v>
      </c>
      <c r="G339" s="152">
        <v>59740000</v>
      </c>
      <c r="H339" s="152">
        <v>59740000</v>
      </c>
      <c r="I339" s="197" t="s">
        <v>1145</v>
      </c>
      <c r="J339" s="197" t="s">
        <v>31</v>
      </c>
      <c r="K339" s="197" t="s">
        <v>1146</v>
      </c>
    </row>
    <row r="340" spans="1:11" ht="75" customHeight="1" x14ac:dyDescent="0.25">
      <c r="A340" s="197" t="s">
        <v>1242</v>
      </c>
      <c r="B340" s="197" t="s">
        <v>1243</v>
      </c>
      <c r="C340" s="277">
        <v>42005</v>
      </c>
      <c r="D340" s="197">
        <v>11</v>
      </c>
      <c r="E340" s="197" t="s">
        <v>67</v>
      </c>
      <c r="F340" s="197" t="s">
        <v>1144</v>
      </c>
      <c r="G340" s="152">
        <v>30364400</v>
      </c>
      <c r="H340" s="152">
        <v>30364400</v>
      </c>
      <c r="I340" s="197" t="s">
        <v>1145</v>
      </c>
      <c r="J340" s="197" t="s">
        <v>31</v>
      </c>
      <c r="K340" s="197" t="s">
        <v>1146</v>
      </c>
    </row>
    <row r="341" spans="1:11" ht="75" customHeight="1" x14ac:dyDescent="0.25">
      <c r="A341" s="197">
        <v>81111811</v>
      </c>
      <c r="B341" s="197" t="s">
        <v>1247</v>
      </c>
      <c r="C341" s="277">
        <v>42005</v>
      </c>
      <c r="D341" s="197">
        <v>11</v>
      </c>
      <c r="E341" s="197" t="s">
        <v>67</v>
      </c>
      <c r="F341" s="197" t="s">
        <v>1144</v>
      </c>
      <c r="G341" s="152">
        <v>22206800</v>
      </c>
      <c r="H341" s="152">
        <v>22206800</v>
      </c>
      <c r="I341" s="197" t="s">
        <v>1236</v>
      </c>
      <c r="J341" s="197" t="s">
        <v>31</v>
      </c>
      <c r="K341" s="197" t="s">
        <v>1146</v>
      </c>
    </row>
    <row r="342" spans="1:11" ht="75" customHeight="1" x14ac:dyDescent="0.25">
      <c r="A342" s="197">
        <v>81111811</v>
      </c>
      <c r="B342" s="197" t="s">
        <v>1250</v>
      </c>
      <c r="C342" s="277">
        <v>42005</v>
      </c>
      <c r="D342" s="197">
        <v>7</v>
      </c>
      <c r="E342" s="197" t="s">
        <v>67</v>
      </c>
      <c r="F342" s="197" t="s">
        <v>1144</v>
      </c>
      <c r="G342" s="152">
        <v>24297700</v>
      </c>
      <c r="H342" s="152">
        <v>24297700</v>
      </c>
      <c r="I342" s="197" t="s">
        <v>1236</v>
      </c>
      <c r="J342" s="197" t="s">
        <v>31</v>
      </c>
      <c r="K342" s="197" t="s">
        <v>1146</v>
      </c>
    </row>
    <row r="343" spans="1:11" ht="75" customHeight="1" x14ac:dyDescent="0.25">
      <c r="A343" s="197">
        <v>81111811</v>
      </c>
      <c r="B343" s="197" t="s">
        <v>1253</v>
      </c>
      <c r="C343" s="277">
        <v>42005</v>
      </c>
      <c r="D343" s="197">
        <v>3.5</v>
      </c>
      <c r="E343" s="197" t="s">
        <v>67</v>
      </c>
      <c r="F343" s="197" t="s">
        <v>1144</v>
      </c>
      <c r="G343" s="152">
        <v>12148850</v>
      </c>
      <c r="H343" s="152">
        <v>12148850</v>
      </c>
      <c r="I343" s="197" t="s">
        <v>1236</v>
      </c>
      <c r="J343" s="197" t="s">
        <v>31</v>
      </c>
      <c r="K343" s="197" t="s">
        <v>1146</v>
      </c>
    </row>
    <row r="344" spans="1:11" ht="75" customHeight="1" x14ac:dyDescent="0.25">
      <c r="A344" s="197">
        <v>81112204</v>
      </c>
      <c r="B344" s="197" t="s">
        <v>1255</v>
      </c>
      <c r="C344" s="277">
        <v>42005</v>
      </c>
      <c r="D344" s="197">
        <v>9</v>
      </c>
      <c r="E344" s="197" t="s">
        <v>67</v>
      </c>
      <c r="F344" s="197" t="s">
        <v>1144</v>
      </c>
      <c r="G344" s="152">
        <v>58401000</v>
      </c>
      <c r="H344" s="152">
        <v>58401000</v>
      </c>
      <c r="I344" s="197" t="s">
        <v>1236</v>
      </c>
      <c r="J344" s="197" t="s">
        <v>31</v>
      </c>
      <c r="K344" s="197" t="s">
        <v>1146</v>
      </c>
    </row>
    <row r="345" spans="1:11" ht="75" customHeight="1" x14ac:dyDescent="0.25">
      <c r="A345" s="197" t="s">
        <v>1258</v>
      </c>
      <c r="B345" s="197" t="s">
        <v>1259</v>
      </c>
      <c r="C345" s="277">
        <v>42125</v>
      </c>
      <c r="D345" s="197">
        <v>2.5</v>
      </c>
      <c r="E345" s="197" t="s">
        <v>1260</v>
      </c>
      <c r="F345" s="197" t="s">
        <v>1144</v>
      </c>
      <c r="G345" s="152">
        <v>271192238</v>
      </c>
      <c r="H345" s="152">
        <v>271192238</v>
      </c>
      <c r="I345" s="197" t="s">
        <v>1236</v>
      </c>
      <c r="J345" s="197" t="s">
        <v>31</v>
      </c>
      <c r="K345" s="197" t="s">
        <v>1146</v>
      </c>
    </row>
    <row r="346" spans="1:11" ht="75" customHeight="1" x14ac:dyDescent="0.25">
      <c r="A346" s="197">
        <v>43211501</v>
      </c>
      <c r="B346" s="197" t="s">
        <v>1263</v>
      </c>
      <c r="C346" s="277">
        <v>42156</v>
      </c>
      <c r="D346" s="197">
        <v>3</v>
      </c>
      <c r="E346" s="197" t="s">
        <v>1260</v>
      </c>
      <c r="F346" s="197" t="s">
        <v>1144</v>
      </c>
      <c r="G346" s="152">
        <v>472854717</v>
      </c>
      <c r="H346" s="152">
        <v>472854717</v>
      </c>
      <c r="I346" s="197" t="s">
        <v>1236</v>
      </c>
      <c r="J346" s="197" t="s">
        <v>31</v>
      </c>
      <c r="K346" s="197" t="s">
        <v>1146</v>
      </c>
    </row>
    <row r="347" spans="1:11" ht="75" customHeight="1" x14ac:dyDescent="0.25">
      <c r="A347" s="197" t="s">
        <v>1155</v>
      </c>
      <c r="B347" s="197" t="s">
        <v>1266</v>
      </c>
      <c r="C347" s="277">
        <v>42339</v>
      </c>
      <c r="D347" s="197">
        <v>1</v>
      </c>
      <c r="E347" s="197" t="s">
        <v>67</v>
      </c>
      <c r="F347" s="197" t="s">
        <v>1144</v>
      </c>
      <c r="G347" s="152">
        <v>2173300</v>
      </c>
      <c r="H347" s="152">
        <v>2173300</v>
      </c>
      <c r="I347" s="197" t="s">
        <v>1145</v>
      </c>
      <c r="J347" s="197" t="s">
        <v>31</v>
      </c>
      <c r="K347" s="197" t="s">
        <v>1146</v>
      </c>
    </row>
    <row r="348" spans="1:11" ht="75" customHeight="1" x14ac:dyDescent="0.25">
      <c r="A348" s="197">
        <v>43211501</v>
      </c>
      <c r="B348" s="197" t="s">
        <v>1268</v>
      </c>
      <c r="C348" s="277">
        <v>42156</v>
      </c>
      <c r="D348" s="197">
        <v>1</v>
      </c>
      <c r="E348" s="197" t="s">
        <v>1144</v>
      </c>
      <c r="F348" s="197" t="s">
        <v>1144</v>
      </c>
      <c r="G348" s="152">
        <v>37445283</v>
      </c>
      <c r="H348" s="152">
        <v>37445283</v>
      </c>
      <c r="I348" s="197" t="s">
        <v>1236</v>
      </c>
      <c r="J348" s="197" t="s">
        <v>31</v>
      </c>
      <c r="K348" s="197" t="s">
        <v>1146</v>
      </c>
    </row>
    <row r="349" spans="1:11" ht="75" customHeight="1" x14ac:dyDescent="0.25">
      <c r="A349" s="197">
        <v>81111820</v>
      </c>
      <c r="B349" s="197" t="s">
        <v>614</v>
      </c>
      <c r="C349" s="277">
        <v>42278</v>
      </c>
      <c r="D349" s="197">
        <v>1</v>
      </c>
      <c r="E349" s="197" t="s">
        <v>67</v>
      </c>
      <c r="F349" s="197" t="s">
        <v>1144</v>
      </c>
      <c r="G349" s="152">
        <v>52186</v>
      </c>
      <c r="H349" s="152">
        <v>52186</v>
      </c>
      <c r="I349" s="197" t="s">
        <v>1145</v>
      </c>
      <c r="J349" s="197" t="s">
        <v>31</v>
      </c>
      <c r="K349" s="197" t="s">
        <v>1146</v>
      </c>
    </row>
    <row r="350" spans="1:11" ht="75" customHeight="1" x14ac:dyDescent="0.25">
      <c r="A350" s="197">
        <v>81111612</v>
      </c>
      <c r="B350" s="197" t="s">
        <v>1270</v>
      </c>
      <c r="C350" s="277">
        <v>42339</v>
      </c>
      <c r="D350" s="197">
        <v>1</v>
      </c>
      <c r="E350" s="197" t="s">
        <v>67</v>
      </c>
      <c r="F350" s="197" t="s">
        <v>1144</v>
      </c>
      <c r="G350" s="152">
        <v>2173300</v>
      </c>
      <c r="H350" s="152">
        <v>2173300</v>
      </c>
      <c r="I350" s="197" t="s">
        <v>1145</v>
      </c>
      <c r="J350" s="197" t="s">
        <v>31</v>
      </c>
      <c r="K350" s="197" t="s">
        <v>1146</v>
      </c>
    </row>
    <row r="351" spans="1:11" ht="75" customHeight="1" x14ac:dyDescent="0.25">
      <c r="A351" s="197">
        <v>81111612</v>
      </c>
      <c r="B351" s="197" t="s">
        <v>1272</v>
      </c>
      <c r="C351" s="277">
        <v>42339</v>
      </c>
      <c r="D351" s="197">
        <v>0.93333333333333335</v>
      </c>
      <c r="E351" s="197" t="s">
        <v>67</v>
      </c>
      <c r="F351" s="197" t="s">
        <v>1144</v>
      </c>
      <c r="G351" s="152">
        <v>2028413.3333333333</v>
      </c>
      <c r="H351" s="152">
        <v>2028413.3333333333</v>
      </c>
      <c r="I351" s="197" t="s">
        <v>1145</v>
      </c>
      <c r="J351" s="197" t="s">
        <v>31</v>
      </c>
      <c r="K351" s="197" t="s">
        <v>1146</v>
      </c>
    </row>
    <row r="352" spans="1:11" ht="75" customHeight="1" x14ac:dyDescent="0.25">
      <c r="A352" s="197" t="s">
        <v>1202</v>
      </c>
      <c r="B352" s="197" t="s">
        <v>1274</v>
      </c>
      <c r="C352" s="277">
        <v>42156</v>
      </c>
      <c r="D352" s="197">
        <v>6</v>
      </c>
      <c r="E352" s="197" t="s">
        <v>67</v>
      </c>
      <c r="F352" s="197" t="s">
        <v>1144</v>
      </c>
      <c r="G352" s="152">
        <v>33433800</v>
      </c>
      <c r="H352" s="152">
        <v>33433800</v>
      </c>
      <c r="I352" s="197" t="s">
        <v>1145</v>
      </c>
      <c r="J352" s="197" t="s">
        <v>31</v>
      </c>
      <c r="K352" s="197" t="s">
        <v>1146</v>
      </c>
    </row>
    <row r="353" spans="1:11" ht="75" customHeight="1" x14ac:dyDescent="0.25">
      <c r="A353" s="197">
        <v>81111707</v>
      </c>
      <c r="B353" s="197" t="s">
        <v>1277</v>
      </c>
      <c r="C353" s="277">
        <v>42005</v>
      </c>
      <c r="D353" s="197">
        <v>8</v>
      </c>
      <c r="E353" s="197" t="s">
        <v>67</v>
      </c>
      <c r="F353" s="197" t="s">
        <v>1144</v>
      </c>
      <c r="G353" s="152">
        <v>17386400</v>
      </c>
      <c r="H353" s="152">
        <v>17386400</v>
      </c>
      <c r="I353" s="197" t="s">
        <v>1145</v>
      </c>
      <c r="J353" s="197" t="s">
        <v>31</v>
      </c>
      <c r="K353" s="197" t="s">
        <v>1146</v>
      </c>
    </row>
    <row r="354" spans="1:11" ht="75" customHeight="1" x14ac:dyDescent="0.25">
      <c r="A354" s="197">
        <v>81112204</v>
      </c>
      <c r="B354" s="197" t="s">
        <v>1280</v>
      </c>
      <c r="C354" s="277">
        <v>42339</v>
      </c>
      <c r="D354" s="197">
        <v>2</v>
      </c>
      <c r="E354" s="197" t="s">
        <v>67</v>
      </c>
      <c r="F354" s="197" t="s">
        <v>1144</v>
      </c>
      <c r="G354" s="152">
        <v>12978000</v>
      </c>
      <c r="H354" s="152">
        <v>12978000</v>
      </c>
      <c r="I354" s="197" t="s">
        <v>1236</v>
      </c>
      <c r="J354" s="197" t="s">
        <v>31</v>
      </c>
      <c r="K354" s="197" t="s">
        <v>1146</v>
      </c>
    </row>
    <row r="355" spans="1:11" ht="75" customHeight="1" x14ac:dyDescent="0.25">
      <c r="A355" s="197" t="s">
        <v>1155</v>
      </c>
      <c r="B355" s="197" t="s">
        <v>1282</v>
      </c>
      <c r="C355" s="277">
        <v>42339</v>
      </c>
      <c r="D355" s="197">
        <v>1</v>
      </c>
      <c r="E355" s="197" t="s">
        <v>67</v>
      </c>
      <c r="F355" s="197" t="s">
        <v>1144</v>
      </c>
      <c r="G355" s="152">
        <v>2018800</v>
      </c>
      <c r="H355" s="152">
        <v>2018800</v>
      </c>
      <c r="I355" s="197" t="s">
        <v>1145</v>
      </c>
      <c r="J355" s="197" t="s">
        <v>31</v>
      </c>
      <c r="K355" s="197" t="s">
        <v>1146</v>
      </c>
    </row>
    <row r="356" spans="1:11" ht="75" customHeight="1" x14ac:dyDescent="0.25">
      <c r="A356" s="197">
        <v>81111820</v>
      </c>
      <c r="B356" s="197" t="s">
        <v>1284</v>
      </c>
      <c r="C356" s="277">
        <v>42339</v>
      </c>
      <c r="D356" s="197">
        <v>1</v>
      </c>
      <c r="E356" s="197" t="s">
        <v>67</v>
      </c>
      <c r="F356" s="197" t="s">
        <v>1144</v>
      </c>
      <c r="G356" s="152">
        <v>2173300</v>
      </c>
      <c r="H356" s="152">
        <v>2173300</v>
      </c>
      <c r="I356" s="197" t="s">
        <v>1145</v>
      </c>
      <c r="J356" s="197" t="s">
        <v>31</v>
      </c>
      <c r="K356" s="197" t="s">
        <v>1146</v>
      </c>
    </row>
    <row r="357" spans="1:11" ht="75" customHeight="1" x14ac:dyDescent="0.25">
      <c r="A357" s="197" t="s">
        <v>1206</v>
      </c>
      <c r="B357" s="197" t="s">
        <v>3450</v>
      </c>
      <c r="C357" s="277">
        <v>42339</v>
      </c>
      <c r="D357" s="197">
        <v>0.66666666666666663</v>
      </c>
      <c r="E357" s="197" t="s">
        <v>67</v>
      </c>
      <c r="F357" s="197" t="s">
        <v>1144</v>
      </c>
      <c r="G357" s="152">
        <v>3364666.6666666665</v>
      </c>
      <c r="H357" s="152">
        <v>3364666.6666666665</v>
      </c>
      <c r="I357" s="197" t="s">
        <v>1145</v>
      </c>
      <c r="J357" s="197" t="s">
        <v>31</v>
      </c>
      <c r="K357" s="197" t="s">
        <v>1146</v>
      </c>
    </row>
    <row r="358" spans="1:11" ht="75" customHeight="1" x14ac:dyDescent="0.25">
      <c r="A358" s="197" t="s">
        <v>1202</v>
      </c>
      <c r="B358" s="197" t="s">
        <v>1288</v>
      </c>
      <c r="C358" s="277">
        <v>42278</v>
      </c>
      <c r="D358" s="197">
        <v>3</v>
      </c>
      <c r="E358" s="197" t="s">
        <v>67</v>
      </c>
      <c r="F358" s="197" t="s">
        <v>1144</v>
      </c>
      <c r="G358" s="152">
        <v>26574000</v>
      </c>
      <c r="H358" s="152">
        <v>26574000</v>
      </c>
      <c r="I358" s="197" t="s">
        <v>1145</v>
      </c>
      <c r="J358" s="197" t="s">
        <v>31</v>
      </c>
      <c r="K358" s="197" t="s">
        <v>1146</v>
      </c>
    </row>
    <row r="359" spans="1:11" ht="75" customHeight="1" x14ac:dyDescent="0.25">
      <c r="A359" s="197" t="s">
        <v>1213</v>
      </c>
      <c r="B359" s="197" t="s">
        <v>1290</v>
      </c>
      <c r="C359" s="277">
        <v>42339</v>
      </c>
      <c r="D359" s="197">
        <v>1.4</v>
      </c>
      <c r="E359" s="197" t="s">
        <v>67</v>
      </c>
      <c r="F359" s="197" t="s">
        <v>1144</v>
      </c>
      <c r="G359" s="152">
        <v>9084600</v>
      </c>
      <c r="H359" s="152">
        <v>9084600</v>
      </c>
      <c r="I359" s="197" t="s">
        <v>1186</v>
      </c>
      <c r="J359" s="197" t="s">
        <v>31</v>
      </c>
      <c r="K359" s="197" t="s">
        <v>1146</v>
      </c>
    </row>
    <row r="360" spans="1:11" ht="75" customHeight="1" x14ac:dyDescent="0.25">
      <c r="A360" s="197" t="s">
        <v>1242</v>
      </c>
      <c r="B360" s="197" t="s">
        <v>1292</v>
      </c>
      <c r="C360" s="277">
        <v>42339</v>
      </c>
      <c r="D360" s="197">
        <v>1</v>
      </c>
      <c r="E360" s="197" t="s">
        <v>67</v>
      </c>
      <c r="F360" s="197" t="s">
        <v>1144</v>
      </c>
      <c r="G360" s="152">
        <v>2760400</v>
      </c>
      <c r="H360" s="152">
        <v>2760400</v>
      </c>
      <c r="I360" s="197" t="s">
        <v>1145</v>
      </c>
      <c r="J360" s="197" t="s">
        <v>31</v>
      </c>
      <c r="K360" s="197" t="s">
        <v>1146</v>
      </c>
    </row>
    <row r="361" spans="1:11" ht="75" customHeight="1" x14ac:dyDescent="0.25">
      <c r="A361" s="197">
        <v>43231500</v>
      </c>
      <c r="B361" s="197" t="s">
        <v>1294</v>
      </c>
      <c r="C361" s="277">
        <v>42339</v>
      </c>
      <c r="D361" s="197">
        <v>0.9</v>
      </c>
      <c r="E361" s="197" t="s">
        <v>67</v>
      </c>
      <c r="F361" s="197" t="s">
        <v>1144</v>
      </c>
      <c r="G361" s="152">
        <v>8621100</v>
      </c>
      <c r="H361" s="152">
        <v>8621100</v>
      </c>
      <c r="I361" s="197" t="s">
        <v>1186</v>
      </c>
      <c r="J361" s="197" t="s">
        <v>31</v>
      </c>
      <c r="K361" s="197" t="s">
        <v>1146</v>
      </c>
    </row>
    <row r="362" spans="1:11" ht="75" customHeight="1" x14ac:dyDescent="0.25">
      <c r="A362" s="197">
        <v>81111811</v>
      </c>
      <c r="B362" s="197" t="s">
        <v>1296</v>
      </c>
      <c r="C362" s="277">
        <v>42339</v>
      </c>
      <c r="D362" s="197">
        <v>0.7</v>
      </c>
      <c r="E362" s="197" t="s">
        <v>67</v>
      </c>
      <c r="F362" s="197" t="s">
        <v>1144</v>
      </c>
      <c r="G362" s="152">
        <v>1413160</v>
      </c>
      <c r="H362" s="152">
        <v>1413160</v>
      </c>
      <c r="I362" s="197" t="s">
        <v>1236</v>
      </c>
      <c r="J362" s="197" t="s">
        <v>31</v>
      </c>
      <c r="K362" s="197" t="s">
        <v>1146</v>
      </c>
    </row>
    <row r="363" spans="1:11" ht="75" customHeight="1" x14ac:dyDescent="0.25">
      <c r="A363" s="197">
        <v>81111808</v>
      </c>
      <c r="B363" s="197" t="s">
        <v>1298</v>
      </c>
      <c r="C363" s="277">
        <v>42339</v>
      </c>
      <c r="D363" s="197">
        <v>1</v>
      </c>
      <c r="E363" s="197" t="s">
        <v>67</v>
      </c>
      <c r="F363" s="197" t="s">
        <v>1144</v>
      </c>
      <c r="G363" s="152">
        <v>3079700</v>
      </c>
      <c r="H363" s="152">
        <v>3079700</v>
      </c>
      <c r="I363" s="197" t="s">
        <v>1145</v>
      </c>
      <c r="J363" s="197" t="s">
        <v>31</v>
      </c>
      <c r="K363" s="197" t="s">
        <v>1146</v>
      </c>
    </row>
    <row r="364" spans="1:11" ht="75" customHeight="1" x14ac:dyDescent="0.25">
      <c r="A364" s="197">
        <v>81111808</v>
      </c>
      <c r="B364" s="197" t="s">
        <v>1300</v>
      </c>
      <c r="C364" s="277">
        <v>42339</v>
      </c>
      <c r="D364" s="197">
        <v>0.96666666666666667</v>
      </c>
      <c r="E364" s="197" t="s">
        <v>67</v>
      </c>
      <c r="F364" s="197" t="s">
        <v>1144</v>
      </c>
      <c r="G364" s="152">
        <v>4878766.666666667</v>
      </c>
      <c r="H364" s="152">
        <v>4878766.666666667</v>
      </c>
      <c r="I364" s="197" t="s">
        <v>1145</v>
      </c>
      <c r="J364" s="197" t="s">
        <v>31</v>
      </c>
      <c r="K364" s="197" t="s">
        <v>1146</v>
      </c>
    </row>
    <row r="365" spans="1:11" ht="75" customHeight="1" x14ac:dyDescent="0.25">
      <c r="A365" s="197">
        <v>81112204</v>
      </c>
      <c r="B365" s="197" t="s">
        <v>1302</v>
      </c>
      <c r="C365" s="277">
        <v>42339</v>
      </c>
      <c r="D365" s="197">
        <v>1</v>
      </c>
      <c r="E365" s="197" t="s">
        <v>67</v>
      </c>
      <c r="F365" s="197" t="s">
        <v>1144</v>
      </c>
      <c r="G365" s="152">
        <v>6489000</v>
      </c>
      <c r="H365" s="152">
        <v>6489000</v>
      </c>
      <c r="I365" s="197" t="s">
        <v>1236</v>
      </c>
      <c r="J365" s="197" t="s">
        <v>31</v>
      </c>
      <c r="K365" s="197" t="s">
        <v>1146</v>
      </c>
    </row>
    <row r="366" spans="1:11" ht="75" customHeight="1" x14ac:dyDescent="0.25">
      <c r="A366" s="197">
        <v>76121900</v>
      </c>
      <c r="B366" s="197" t="s">
        <v>237</v>
      </c>
      <c r="C366" s="277">
        <v>42016</v>
      </c>
      <c r="D366" s="197">
        <v>10</v>
      </c>
      <c r="E366" s="197" t="s">
        <v>238</v>
      </c>
      <c r="F366" s="197" t="s">
        <v>239</v>
      </c>
      <c r="G366" s="152">
        <v>45217000</v>
      </c>
      <c r="H366" s="152">
        <v>45217000</v>
      </c>
      <c r="I366" s="197" t="s">
        <v>31</v>
      </c>
      <c r="J366" s="197" t="s">
        <v>31</v>
      </c>
      <c r="K366" s="197" t="s">
        <v>240</v>
      </c>
    </row>
    <row r="367" spans="1:11" ht="75" customHeight="1" x14ac:dyDescent="0.25">
      <c r="A367" s="197">
        <v>76121900</v>
      </c>
      <c r="B367" s="197" t="s">
        <v>241</v>
      </c>
      <c r="C367" s="277">
        <v>42016</v>
      </c>
      <c r="D367" s="197">
        <v>11</v>
      </c>
      <c r="E367" s="197" t="s">
        <v>238</v>
      </c>
      <c r="F367" s="197" t="s">
        <v>239</v>
      </c>
      <c r="G367" s="152">
        <v>38182100</v>
      </c>
      <c r="H367" s="152">
        <v>38182100</v>
      </c>
      <c r="I367" s="197" t="s">
        <v>31</v>
      </c>
      <c r="J367" s="197" t="s">
        <v>31</v>
      </c>
      <c r="K367" s="197" t="s">
        <v>240</v>
      </c>
    </row>
    <row r="368" spans="1:11" ht="75" customHeight="1" x14ac:dyDescent="0.25">
      <c r="A368" s="197">
        <v>76121900</v>
      </c>
      <c r="B368" s="197" t="s">
        <v>241</v>
      </c>
      <c r="C368" s="277">
        <v>42016</v>
      </c>
      <c r="D368" s="197">
        <v>11</v>
      </c>
      <c r="E368" s="197" t="s">
        <v>238</v>
      </c>
      <c r="F368" s="197" t="s">
        <v>239</v>
      </c>
      <c r="G368" s="152">
        <v>30364400</v>
      </c>
      <c r="H368" s="152">
        <v>30364400</v>
      </c>
      <c r="I368" s="197" t="s">
        <v>31</v>
      </c>
      <c r="J368" s="197" t="s">
        <v>31</v>
      </c>
      <c r="K368" s="197" t="s">
        <v>240</v>
      </c>
    </row>
    <row r="369" spans="1:11" ht="75" customHeight="1" x14ac:dyDescent="0.25">
      <c r="A369" s="197">
        <v>76121900</v>
      </c>
      <c r="B369" s="197" t="s">
        <v>242</v>
      </c>
      <c r="C369" s="277">
        <v>42016</v>
      </c>
      <c r="D369" s="197">
        <v>11</v>
      </c>
      <c r="E369" s="197" t="s">
        <v>238</v>
      </c>
      <c r="F369" s="197" t="s">
        <v>239</v>
      </c>
      <c r="G369" s="152">
        <v>27985100</v>
      </c>
      <c r="H369" s="152">
        <v>27985100</v>
      </c>
      <c r="I369" s="197" t="s">
        <v>31</v>
      </c>
      <c r="J369" s="197" t="s">
        <v>31</v>
      </c>
      <c r="K369" s="197" t="s">
        <v>240</v>
      </c>
    </row>
    <row r="370" spans="1:11" ht="75" customHeight="1" x14ac:dyDescent="0.25">
      <c r="A370" s="197">
        <v>76121900</v>
      </c>
      <c r="B370" s="197" t="s">
        <v>243</v>
      </c>
      <c r="C370" s="277">
        <v>42016</v>
      </c>
      <c r="D370" s="197">
        <v>11</v>
      </c>
      <c r="E370" s="197" t="s">
        <v>238</v>
      </c>
      <c r="F370" s="197" t="s">
        <v>239</v>
      </c>
      <c r="G370" s="152">
        <v>27985100</v>
      </c>
      <c r="H370" s="152">
        <v>27985100</v>
      </c>
      <c r="I370" s="197" t="s">
        <v>31</v>
      </c>
      <c r="J370" s="197" t="s">
        <v>31</v>
      </c>
      <c r="K370" s="197" t="s">
        <v>240</v>
      </c>
    </row>
    <row r="371" spans="1:11" ht="75" customHeight="1" x14ac:dyDescent="0.25">
      <c r="A371" s="197">
        <v>76121900</v>
      </c>
      <c r="B371" s="197" t="s">
        <v>244</v>
      </c>
      <c r="C371" s="277">
        <v>42016</v>
      </c>
      <c r="D371" s="197">
        <v>10</v>
      </c>
      <c r="E371" s="197" t="s">
        <v>238</v>
      </c>
      <c r="F371" s="197" t="s">
        <v>239</v>
      </c>
      <c r="G371" s="152">
        <v>45217000</v>
      </c>
      <c r="H371" s="152">
        <v>45217000</v>
      </c>
      <c r="I371" s="197" t="s">
        <v>31</v>
      </c>
      <c r="J371" s="197" t="s">
        <v>31</v>
      </c>
      <c r="K371" s="197" t="s">
        <v>240</v>
      </c>
    </row>
    <row r="372" spans="1:11" ht="75" customHeight="1" x14ac:dyDescent="0.25">
      <c r="A372" s="197">
        <v>76121900</v>
      </c>
      <c r="B372" s="197" t="s">
        <v>242</v>
      </c>
      <c r="C372" s="277">
        <v>42016</v>
      </c>
      <c r="D372" s="197">
        <v>11</v>
      </c>
      <c r="E372" s="197" t="s">
        <v>238</v>
      </c>
      <c r="F372" s="197" t="s">
        <v>239</v>
      </c>
      <c r="G372" s="152">
        <v>27985100</v>
      </c>
      <c r="H372" s="152">
        <v>27985100</v>
      </c>
      <c r="I372" s="197" t="s">
        <v>31</v>
      </c>
      <c r="J372" s="197" t="s">
        <v>31</v>
      </c>
      <c r="K372" s="197" t="s">
        <v>240</v>
      </c>
    </row>
    <row r="373" spans="1:11" ht="75" customHeight="1" x14ac:dyDescent="0.25">
      <c r="A373" s="197">
        <v>76121900</v>
      </c>
      <c r="B373" s="197" t="s">
        <v>245</v>
      </c>
      <c r="C373" s="277">
        <v>42016</v>
      </c>
      <c r="D373" s="197">
        <v>8.5</v>
      </c>
      <c r="E373" s="197" t="s">
        <v>238</v>
      </c>
      <c r="F373" s="197" t="s">
        <v>239</v>
      </c>
      <c r="G373" s="152">
        <v>26177450</v>
      </c>
      <c r="H373" s="152">
        <v>26177450</v>
      </c>
      <c r="I373" s="197" t="s">
        <v>31</v>
      </c>
      <c r="J373" s="197" t="s">
        <v>31</v>
      </c>
      <c r="K373" s="197" t="s">
        <v>240</v>
      </c>
    </row>
    <row r="374" spans="1:11" ht="75" customHeight="1" x14ac:dyDescent="0.25">
      <c r="A374" s="197">
        <v>76121900</v>
      </c>
      <c r="B374" s="197" t="s">
        <v>242</v>
      </c>
      <c r="C374" s="277">
        <v>42005</v>
      </c>
      <c r="D374" s="197">
        <v>11</v>
      </c>
      <c r="E374" s="197" t="s">
        <v>238</v>
      </c>
      <c r="F374" s="197" t="s">
        <v>239</v>
      </c>
      <c r="G374" s="152">
        <v>27985100</v>
      </c>
      <c r="H374" s="152">
        <v>27985100</v>
      </c>
      <c r="I374" s="197" t="s">
        <v>31</v>
      </c>
      <c r="J374" s="197" t="s">
        <v>31</v>
      </c>
      <c r="K374" s="197" t="s">
        <v>240</v>
      </c>
    </row>
    <row r="375" spans="1:11" ht="75" customHeight="1" x14ac:dyDescent="0.25">
      <c r="A375" s="197">
        <v>76121900</v>
      </c>
      <c r="B375" s="197" t="s">
        <v>246</v>
      </c>
      <c r="C375" s="277">
        <v>42005</v>
      </c>
      <c r="D375" s="197">
        <v>10</v>
      </c>
      <c r="E375" s="197" t="s">
        <v>238</v>
      </c>
      <c r="F375" s="197" t="s">
        <v>239</v>
      </c>
      <c r="G375" s="152">
        <v>45217000</v>
      </c>
      <c r="H375" s="152">
        <v>45217000</v>
      </c>
      <c r="I375" s="197" t="s">
        <v>31</v>
      </c>
      <c r="J375" s="197" t="s">
        <v>31</v>
      </c>
      <c r="K375" s="197" t="s">
        <v>240</v>
      </c>
    </row>
    <row r="376" spans="1:11" ht="75" customHeight="1" x14ac:dyDescent="0.25">
      <c r="A376" s="197">
        <v>76121900</v>
      </c>
      <c r="B376" s="197" t="s">
        <v>247</v>
      </c>
      <c r="C376" s="277">
        <v>42016</v>
      </c>
      <c r="D376" s="197">
        <v>11</v>
      </c>
      <c r="E376" s="197" t="s">
        <v>238</v>
      </c>
      <c r="F376" s="197" t="s">
        <v>239</v>
      </c>
      <c r="G376" s="152">
        <v>38182100</v>
      </c>
      <c r="H376" s="152">
        <v>38182100</v>
      </c>
      <c r="I376" s="197" t="s">
        <v>31</v>
      </c>
      <c r="J376" s="197" t="s">
        <v>31</v>
      </c>
      <c r="K376" s="197" t="s">
        <v>240</v>
      </c>
    </row>
    <row r="377" spans="1:11" ht="75" customHeight="1" x14ac:dyDescent="0.25">
      <c r="A377" s="197">
        <v>76121900</v>
      </c>
      <c r="B377" s="197" t="s">
        <v>242</v>
      </c>
      <c r="C377" s="277">
        <v>42016</v>
      </c>
      <c r="D377" s="197">
        <v>11</v>
      </c>
      <c r="E377" s="197" t="s">
        <v>238</v>
      </c>
      <c r="F377" s="197" t="s">
        <v>239</v>
      </c>
      <c r="G377" s="152">
        <v>27985100</v>
      </c>
      <c r="H377" s="152">
        <v>27985100</v>
      </c>
      <c r="I377" s="197" t="s">
        <v>31</v>
      </c>
      <c r="J377" s="197" t="s">
        <v>31</v>
      </c>
      <c r="K377" s="197" t="s">
        <v>240</v>
      </c>
    </row>
    <row r="378" spans="1:11" ht="75" customHeight="1" x14ac:dyDescent="0.25">
      <c r="A378" s="197">
        <v>76121900</v>
      </c>
      <c r="B378" s="197" t="s">
        <v>248</v>
      </c>
      <c r="C378" s="277">
        <v>42023</v>
      </c>
      <c r="D378" s="197">
        <v>11</v>
      </c>
      <c r="E378" s="197" t="s">
        <v>238</v>
      </c>
      <c r="F378" s="197" t="s">
        <v>239</v>
      </c>
      <c r="G378" s="152">
        <v>27985100</v>
      </c>
      <c r="H378" s="152">
        <v>27985100</v>
      </c>
      <c r="I378" s="197" t="s">
        <v>31</v>
      </c>
      <c r="J378" s="197" t="s">
        <v>31</v>
      </c>
      <c r="K378" s="197" t="s">
        <v>240</v>
      </c>
    </row>
    <row r="379" spans="1:11" ht="75" customHeight="1" x14ac:dyDescent="0.25">
      <c r="A379" s="197">
        <v>76121900</v>
      </c>
      <c r="B379" s="197" t="s">
        <v>246</v>
      </c>
      <c r="C379" s="277">
        <v>42036</v>
      </c>
      <c r="D379" s="197">
        <v>9</v>
      </c>
      <c r="E379" s="197" t="s">
        <v>238</v>
      </c>
      <c r="F379" s="197" t="s">
        <v>239</v>
      </c>
      <c r="G379" s="152">
        <v>40695300</v>
      </c>
      <c r="H379" s="152">
        <v>40695300</v>
      </c>
      <c r="I379" s="197" t="s">
        <v>31</v>
      </c>
      <c r="J379" s="197" t="s">
        <v>31</v>
      </c>
      <c r="K379" s="197" t="s">
        <v>240</v>
      </c>
    </row>
    <row r="380" spans="1:11" ht="75" customHeight="1" x14ac:dyDescent="0.25">
      <c r="A380" s="197">
        <v>76121900</v>
      </c>
      <c r="B380" s="197" t="s">
        <v>250</v>
      </c>
      <c r="C380" s="277">
        <v>42016</v>
      </c>
      <c r="D380" s="197">
        <v>10.5</v>
      </c>
      <c r="E380" s="197" t="s">
        <v>238</v>
      </c>
      <c r="F380" s="197" t="s">
        <v>239</v>
      </c>
      <c r="G380" s="152">
        <v>26713050</v>
      </c>
      <c r="H380" s="152">
        <v>26713050</v>
      </c>
      <c r="I380" s="197" t="s">
        <v>31</v>
      </c>
      <c r="J380" s="197" t="s">
        <v>31</v>
      </c>
      <c r="K380" s="197" t="s">
        <v>240</v>
      </c>
    </row>
    <row r="381" spans="1:11" ht="75" customHeight="1" x14ac:dyDescent="0.25">
      <c r="A381" s="197">
        <v>76121900</v>
      </c>
      <c r="B381" s="197" t="s">
        <v>248</v>
      </c>
      <c r="C381" s="277">
        <v>42016</v>
      </c>
      <c r="D381" s="197">
        <v>11</v>
      </c>
      <c r="E381" s="197" t="s">
        <v>238</v>
      </c>
      <c r="F381" s="197" t="s">
        <v>239</v>
      </c>
      <c r="G381" s="152">
        <v>27985100</v>
      </c>
      <c r="H381" s="152">
        <v>27985100</v>
      </c>
      <c r="I381" s="197" t="s">
        <v>31</v>
      </c>
      <c r="J381" s="197" t="s">
        <v>31</v>
      </c>
      <c r="K381" s="197" t="s">
        <v>240</v>
      </c>
    </row>
    <row r="382" spans="1:11" ht="75" customHeight="1" x14ac:dyDescent="0.25">
      <c r="A382" s="197">
        <v>76121900</v>
      </c>
      <c r="B382" s="197" t="s">
        <v>242</v>
      </c>
      <c r="C382" s="277">
        <v>42016</v>
      </c>
      <c r="D382" s="197">
        <v>11</v>
      </c>
      <c r="E382" s="197" t="s">
        <v>238</v>
      </c>
      <c r="F382" s="197" t="s">
        <v>239</v>
      </c>
      <c r="G382" s="152">
        <v>27985100</v>
      </c>
      <c r="H382" s="152">
        <v>27985100</v>
      </c>
      <c r="I382" s="197" t="s">
        <v>31</v>
      </c>
      <c r="J382" s="197" t="s">
        <v>31</v>
      </c>
      <c r="K382" s="197" t="s">
        <v>240</v>
      </c>
    </row>
    <row r="383" spans="1:11" ht="75" customHeight="1" x14ac:dyDescent="0.25">
      <c r="A383" s="197">
        <v>76121900</v>
      </c>
      <c r="B383" s="197" t="s">
        <v>251</v>
      </c>
      <c r="C383" s="277">
        <v>42023</v>
      </c>
      <c r="D383" s="197">
        <v>10</v>
      </c>
      <c r="E383" s="197" t="s">
        <v>238</v>
      </c>
      <c r="F383" s="197" t="s">
        <v>239</v>
      </c>
      <c r="G383" s="152">
        <v>45217000</v>
      </c>
      <c r="H383" s="152">
        <v>45217000</v>
      </c>
      <c r="I383" s="197" t="s">
        <v>31</v>
      </c>
      <c r="J383" s="197" t="s">
        <v>31</v>
      </c>
      <c r="K383" s="197" t="s">
        <v>240</v>
      </c>
    </row>
    <row r="384" spans="1:11" ht="75" customHeight="1" x14ac:dyDescent="0.25">
      <c r="A384" s="197">
        <v>76121900</v>
      </c>
      <c r="B384" s="197" t="s">
        <v>252</v>
      </c>
      <c r="C384" s="277">
        <v>42016</v>
      </c>
      <c r="D384" s="197">
        <v>11</v>
      </c>
      <c r="E384" s="197" t="s">
        <v>238</v>
      </c>
      <c r="F384" s="197" t="s">
        <v>239</v>
      </c>
      <c r="G384" s="152">
        <v>30364400</v>
      </c>
      <c r="H384" s="152">
        <v>30364400</v>
      </c>
      <c r="I384" s="197" t="s">
        <v>31</v>
      </c>
      <c r="J384" s="197" t="s">
        <v>31</v>
      </c>
      <c r="K384" s="197" t="s">
        <v>240</v>
      </c>
    </row>
    <row r="385" spans="1:11" ht="75" customHeight="1" x14ac:dyDescent="0.25">
      <c r="A385" s="197">
        <v>76121900</v>
      </c>
      <c r="B385" s="197" t="s">
        <v>252</v>
      </c>
      <c r="C385" s="277">
        <v>42016</v>
      </c>
      <c r="D385" s="197">
        <v>11</v>
      </c>
      <c r="E385" s="197" t="s">
        <v>238</v>
      </c>
      <c r="F385" s="197" t="s">
        <v>239</v>
      </c>
      <c r="G385" s="152">
        <v>27985100</v>
      </c>
      <c r="H385" s="152">
        <v>27985100</v>
      </c>
      <c r="I385" s="197" t="s">
        <v>31</v>
      </c>
      <c r="J385" s="197" t="s">
        <v>31</v>
      </c>
      <c r="K385" s="197" t="s">
        <v>240</v>
      </c>
    </row>
    <row r="386" spans="1:11" ht="75" customHeight="1" x14ac:dyDescent="0.25">
      <c r="A386" s="197">
        <v>76121900</v>
      </c>
      <c r="B386" s="197" t="s">
        <v>252</v>
      </c>
      <c r="C386" s="277">
        <v>42016</v>
      </c>
      <c r="D386" s="197">
        <v>11</v>
      </c>
      <c r="E386" s="197" t="s">
        <v>238</v>
      </c>
      <c r="F386" s="197" t="s">
        <v>239</v>
      </c>
      <c r="G386" s="152">
        <v>25945700</v>
      </c>
      <c r="H386" s="152">
        <v>25945700</v>
      </c>
      <c r="I386" s="197" t="s">
        <v>31</v>
      </c>
      <c r="J386" s="197" t="s">
        <v>31</v>
      </c>
      <c r="K386" s="197" t="s">
        <v>240</v>
      </c>
    </row>
    <row r="387" spans="1:11" ht="75" customHeight="1" x14ac:dyDescent="0.25">
      <c r="A387" s="197">
        <v>76121900</v>
      </c>
      <c r="B387" s="197" t="s">
        <v>253</v>
      </c>
      <c r="C387" s="277">
        <v>42016</v>
      </c>
      <c r="D387" s="197">
        <v>11</v>
      </c>
      <c r="E387" s="197" t="s">
        <v>238</v>
      </c>
      <c r="F387" s="197" t="s">
        <v>239</v>
      </c>
      <c r="G387" s="152">
        <v>22206800</v>
      </c>
      <c r="H387" s="152">
        <v>22206800</v>
      </c>
      <c r="I387" s="197" t="s">
        <v>31</v>
      </c>
      <c r="J387" s="197" t="s">
        <v>31</v>
      </c>
      <c r="K387" s="197" t="s">
        <v>240</v>
      </c>
    </row>
    <row r="388" spans="1:11" ht="75" customHeight="1" x14ac:dyDescent="0.25">
      <c r="A388" s="197">
        <v>76121900</v>
      </c>
      <c r="B388" s="197" t="s">
        <v>254</v>
      </c>
      <c r="C388" s="277">
        <v>42030</v>
      </c>
      <c r="D388" s="197">
        <v>11</v>
      </c>
      <c r="E388" s="197" t="s">
        <v>238</v>
      </c>
      <c r="F388" s="197" t="s">
        <v>239</v>
      </c>
      <c r="G388" s="152">
        <v>17448200</v>
      </c>
      <c r="H388" s="152">
        <v>17448200</v>
      </c>
      <c r="I388" s="197" t="s">
        <v>31</v>
      </c>
      <c r="J388" s="197" t="s">
        <v>31</v>
      </c>
      <c r="K388" s="197" t="s">
        <v>240</v>
      </c>
    </row>
    <row r="389" spans="1:11" ht="75" customHeight="1" x14ac:dyDescent="0.25">
      <c r="A389" s="197">
        <v>76121900</v>
      </c>
      <c r="B389" s="197" t="s">
        <v>255</v>
      </c>
      <c r="C389" s="277">
        <v>42023</v>
      </c>
      <c r="D389" s="197">
        <v>11</v>
      </c>
      <c r="E389" s="197" t="s">
        <v>238</v>
      </c>
      <c r="F389" s="197" t="s">
        <v>239</v>
      </c>
      <c r="G389" s="152">
        <v>17448200</v>
      </c>
      <c r="H389" s="152">
        <v>17448200</v>
      </c>
      <c r="I389" s="197" t="s">
        <v>31</v>
      </c>
      <c r="J389" s="197" t="s">
        <v>31</v>
      </c>
      <c r="K389" s="197" t="s">
        <v>240</v>
      </c>
    </row>
    <row r="390" spans="1:11" ht="75" customHeight="1" x14ac:dyDescent="0.25">
      <c r="A390" s="197">
        <v>76121900</v>
      </c>
      <c r="B390" s="197" t="s">
        <v>255</v>
      </c>
      <c r="C390" s="277">
        <v>42064</v>
      </c>
      <c r="D390" s="197">
        <v>10</v>
      </c>
      <c r="E390" s="197" t="s">
        <v>238</v>
      </c>
      <c r="F390" s="197" t="s">
        <v>239</v>
      </c>
      <c r="G390" s="152">
        <v>15862000</v>
      </c>
      <c r="H390" s="152">
        <v>15862000</v>
      </c>
      <c r="I390" s="197" t="s">
        <v>31</v>
      </c>
      <c r="J390" s="197" t="s">
        <v>31</v>
      </c>
      <c r="K390" s="197" t="s">
        <v>240</v>
      </c>
    </row>
    <row r="391" spans="1:11" ht="75" customHeight="1" x14ac:dyDescent="0.25">
      <c r="A391" s="197">
        <v>76121900</v>
      </c>
      <c r="B391" s="197" t="s">
        <v>256</v>
      </c>
      <c r="C391" s="277">
        <v>42016</v>
      </c>
      <c r="D391" s="197">
        <v>11</v>
      </c>
      <c r="E391" s="197" t="s">
        <v>238</v>
      </c>
      <c r="F391" s="197" t="s">
        <v>239</v>
      </c>
      <c r="G391" s="152">
        <v>17448200</v>
      </c>
      <c r="H391" s="152">
        <v>17448200</v>
      </c>
      <c r="I391" s="197" t="s">
        <v>31</v>
      </c>
      <c r="J391" s="197" t="s">
        <v>31</v>
      </c>
      <c r="K391" s="197" t="s">
        <v>240</v>
      </c>
    </row>
    <row r="392" spans="1:11" ht="75" customHeight="1" x14ac:dyDescent="0.25">
      <c r="A392" s="197">
        <v>76121900</v>
      </c>
      <c r="B392" s="197" t="s">
        <v>257</v>
      </c>
      <c r="C392" s="277">
        <v>42016</v>
      </c>
      <c r="D392" s="197">
        <v>11</v>
      </c>
      <c r="E392" s="197" t="s">
        <v>238</v>
      </c>
      <c r="F392" s="197" t="s">
        <v>239</v>
      </c>
      <c r="G392" s="152">
        <v>49738700</v>
      </c>
      <c r="H392" s="152">
        <v>49738700</v>
      </c>
      <c r="I392" s="197" t="s">
        <v>31</v>
      </c>
      <c r="J392" s="197" t="s">
        <v>31</v>
      </c>
      <c r="K392" s="197" t="s">
        <v>240</v>
      </c>
    </row>
    <row r="393" spans="1:11" ht="75" customHeight="1" x14ac:dyDescent="0.25">
      <c r="A393" s="197">
        <v>76121900</v>
      </c>
      <c r="B393" s="197" t="s">
        <v>258</v>
      </c>
      <c r="C393" s="277">
        <v>42016</v>
      </c>
      <c r="D393" s="197">
        <v>11</v>
      </c>
      <c r="E393" s="197" t="s">
        <v>238</v>
      </c>
      <c r="F393" s="197" t="s">
        <v>239</v>
      </c>
      <c r="G393" s="152">
        <v>30364400</v>
      </c>
      <c r="H393" s="152">
        <v>30364400</v>
      </c>
      <c r="I393" s="197" t="s">
        <v>31</v>
      </c>
      <c r="J393" s="197" t="s">
        <v>31</v>
      </c>
      <c r="K393" s="197" t="s">
        <v>240</v>
      </c>
    </row>
    <row r="394" spans="1:11" ht="75" customHeight="1" x14ac:dyDescent="0.25">
      <c r="A394" s="197">
        <v>76121900</v>
      </c>
      <c r="B394" s="197" t="s">
        <v>259</v>
      </c>
      <c r="C394" s="277">
        <v>42016</v>
      </c>
      <c r="D394" s="197">
        <v>9</v>
      </c>
      <c r="E394" s="197" t="s">
        <v>238</v>
      </c>
      <c r="F394" s="197" t="s">
        <v>239</v>
      </c>
      <c r="G394" s="152">
        <v>40695300</v>
      </c>
      <c r="H394" s="152">
        <v>40695300</v>
      </c>
      <c r="I394" s="197" t="s">
        <v>31</v>
      </c>
      <c r="J394" s="197" t="s">
        <v>31</v>
      </c>
      <c r="K394" s="197" t="s">
        <v>240</v>
      </c>
    </row>
    <row r="395" spans="1:11" ht="75" customHeight="1" x14ac:dyDescent="0.25">
      <c r="A395" s="197">
        <v>76121900</v>
      </c>
      <c r="B395" s="197" t="s">
        <v>260</v>
      </c>
      <c r="C395" s="277">
        <v>42023</v>
      </c>
      <c r="D395" s="197">
        <v>11</v>
      </c>
      <c r="E395" s="197" t="s">
        <v>238</v>
      </c>
      <c r="F395" s="197" t="s">
        <v>239</v>
      </c>
      <c r="G395" s="152">
        <v>33876700</v>
      </c>
      <c r="H395" s="152">
        <v>33876700</v>
      </c>
      <c r="I395" s="197" t="s">
        <v>31</v>
      </c>
      <c r="J395" s="197" t="s">
        <v>31</v>
      </c>
      <c r="K395" s="197" t="s">
        <v>240</v>
      </c>
    </row>
    <row r="396" spans="1:11" ht="75" customHeight="1" x14ac:dyDescent="0.25">
      <c r="A396" s="197">
        <v>76121900</v>
      </c>
      <c r="B396" s="197" t="s">
        <v>261</v>
      </c>
      <c r="C396" s="277">
        <v>42030</v>
      </c>
      <c r="D396" s="197">
        <v>11</v>
      </c>
      <c r="E396" s="197" t="s">
        <v>238</v>
      </c>
      <c r="F396" s="197" t="s">
        <v>239</v>
      </c>
      <c r="G396" s="152">
        <v>30364400</v>
      </c>
      <c r="H396" s="152">
        <v>30364400</v>
      </c>
      <c r="I396" s="197" t="s">
        <v>31</v>
      </c>
      <c r="J396" s="197" t="s">
        <v>31</v>
      </c>
      <c r="K396" s="197" t="s">
        <v>240</v>
      </c>
    </row>
    <row r="397" spans="1:11" ht="75" customHeight="1" x14ac:dyDescent="0.25">
      <c r="A397" s="197">
        <v>76121900</v>
      </c>
      <c r="B397" s="197" t="s">
        <v>262</v>
      </c>
      <c r="C397" s="277">
        <v>42030</v>
      </c>
      <c r="D397" s="197">
        <v>11</v>
      </c>
      <c r="E397" s="197" t="s">
        <v>238</v>
      </c>
      <c r="F397" s="197" t="s">
        <v>239</v>
      </c>
      <c r="G397" s="152">
        <v>25945700</v>
      </c>
      <c r="H397" s="152">
        <v>25945700</v>
      </c>
      <c r="I397" s="197" t="s">
        <v>31</v>
      </c>
      <c r="J397" s="197" t="s">
        <v>31</v>
      </c>
      <c r="K397" s="197" t="s">
        <v>240</v>
      </c>
    </row>
    <row r="398" spans="1:11" ht="75" customHeight="1" x14ac:dyDescent="0.25">
      <c r="A398" s="197">
        <v>76121900</v>
      </c>
      <c r="B398" s="197" t="s">
        <v>263</v>
      </c>
      <c r="C398" s="277">
        <v>42030</v>
      </c>
      <c r="D398" s="197">
        <v>10</v>
      </c>
      <c r="E398" s="197" t="s">
        <v>238</v>
      </c>
      <c r="F398" s="197" t="s">
        <v>239</v>
      </c>
      <c r="G398" s="152">
        <v>23587000</v>
      </c>
      <c r="H398" s="152">
        <v>23587000</v>
      </c>
      <c r="I398" s="197" t="s">
        <v>31</v>
      </c>
      <c r="J398" s="197" t="s">
        <v>31</v>
      </c>
      <c r="K398" s="197" t="s">
        <v>240</v>
      </c>
    </row>
    <row r="399" spans="1:11" ht="75" customHeight="1" x14ac:dyDescent="0.25">
      <c r="A399" s="197">
        <v>76121900</v>
      </c>
      <c r="B399" s="197" t="s">
        <v>264</v>
      </c>
      <c r="C399" s="277">
        <v>42030</v>
      </c>
      <c r="D399" s="197">
        <v>11</v>
      </c>
      <c r="E399" s="197" t="s">
        <v>238</v>
      </c>
      <c r="F399" s="197" t="s">
        <v>239</v>
      </c>
      <c r="G399" s="152">
        <v>25945700</v>
      </c>
      <c r="H399" s="152">
        <v>25945700</v>
      </c>
      <c r="I399" s="197" t="s">
        <v>31</v>
      </c>
      <c r="J399" s="197" t="s">
        <v>31</v>
      </c>
      <c r="K399" s="197" t="s">
        <v>240</v>
      </c>
    </row>
    <row r="400" spans="1:11" ht="75" customHeight="1" x14ac:dyDescent="0.25">
      <c r="A400" s="197">
        <v>76121900</v>
      </c>
      <c r="B400" s="197" t="s">
        <v>265</v>
      </c>
      <c r="C400" s="277">
        <v>42016</v>
      </c>
      <c r="D400" s="197">
        <v>11</v>
      </c>
      <c r="E400" s="197" t="s">
        <v>238</v>
      </c>
      <c r="F400" s="197" t="s">
        <v>239</v>
      </c>
      <c r="G400" s="152">
        <v>21877687</v>
      </c>
      <c r="H400" s="152">
        <v>21877687</v>
      </c>
      <c r="I400" s="197" t="s">
        <v>31</v>
      </c>
      <c r="J400" s="197" t="s">
        <v>31</v>
      </c>
      <c r="K400" s="197" t="s">
        <v>240</v>
      </c>
    </row>
    <row r="401" spans="1:11" ht="75" customHeight="1" x14ac:dyDescent="0.25">
      <c r="A401" s="197">
        <v>76121900</v>
      </c>
      <c r="B401" s="197" t="s">
        <v>265</v>
      </c>
      <c r="C401" s="277">
        <v>42030</v>
      </c>
      <c r="D401" s="197">
        <v>11</v>
      </c>
      <c r="E401" s="197" t="s">
        <v>238</v>
      </c>
      <c r="F401" s="197" t="s">
        <v>239</v>
      </c>
      <c r="G401" s="152">
        <v>22206800</v>
      </c>
      <c r="H401" s="152">
        <v>22206800</v>
      </c>
      <c r="I401" s="197" t="s">
        <v>31</v>
      </c>
      <c r="J401" s="197" t="s">
        <v>31</v>
      </c>
      <c r="K401" s="197" t="s">
        <v>240</v>
      </c>
    </row>
    <row r="402" spans="1:11" ht="75" customHeight="1" x14ac:dyDescent="0.25">
      <c r="A402" s="197">
        <v>76121900</v>
      </c>
      <c r="B402" s="197" t="s">
        <v>266</v>
      </c>
      <c r="C402" s="277">
        <v>42016</v>
      </c>
      <c r="D402" s="197">
        <v>11</v>
      </c>
      <c r="E402" s="197" t="s">
        <v>238</v>
      </c>
      <c r="F402" s="197" t="s">
        <v>239</v>
      </c>
      <c r="G402" s="152">
        <v>22206800</v>
      </c>
      <c r="H402" s="152">
        <v>22206800</v>
      </c>
      <c r="I402" s="197" t="s">
        <v>31</v>
      </c>
      <c r="J402" s="197" t="s">
        <v>31</v>
      </c>
      <c r="K402" s="197" t="s">
        <v>240</v>
      </c>
    </row>
    <row r="403" spans="1:11" ht="75" customHeight="1" x14ac:dyDescent="0.25">
      <c r="A403" s="197">
        <v>76121900</v>
      </c>
      <c r="B403" s="197" t="s">
        <v>265</v>
      </c>
      <c r="C403" s="277">
        <v>42016</v>
      </c>
      <c r="D403" s="197">
        <v>11</v>
      </c>
      <c r="E403" s="197" t="s">
        <v>238</v>
      </c>
      <c r="F403" s="197" t="s">
        <v>239</v>
      </c>
      <c r="G403" s="152">
        <v>22206800</v>
      </c>
      <c r="H403" s="152">
        <v>22206800</v>
      </c>
      <c r="I403" s="197" t="s">
        <v>31</v>
      </c>
      <c r="J403" s="197" t="s">
        <v>31</v>
      </c>
      <c r="K403" s="197" t="s">
        <v>240</v>
      </c>
    </row>
    <row r="404" spans="1:11" ht="75" customHeight="1" x14ac:dyDescent="0.25">
      <c r="A404" s="197">
        <v>76121900</v>
      </c>
      <c r="B404" s="197" t="s">
        <v>267</v>
      </c>
      <c r="C404" s="277">
        <v>42030</v>
      </c>
      <c r="D404" s="197">
        <v>11</v>
      </c>
      <c r="E404" s="197" t="s">
        <v>238</v>
      </c>
      <c r="F404" s="197" t="s">
        <v>239</v>
      </c>
      <c r="G404" s="152">
        <v>18807800</v>
      </c>
      <c r="H404" s="152">
        <v>18807800</v>
      </c>
      <c r="I404" s="197" t="s">
        <v>31</v>
      </c>
      <c r="J404" s="197" t="s">
        <v>31</v>
      </c>
      <c r="K404" s="197" t="s">
        <v>240</v>
      </c>
    </row>
    <row r="405" spans="1:11" ht="75" customHeight="1" x14ac:dyDescent="0.25">
      <c r="A405" s="197">
        <v>76121900</v>
      </c>
      <c r="B405" s="197" t="s">
        <v>267</v>
      </c>
      <c r="C405" s="277">
        <v>42016</v>
      </c>
      <c r="D405" s="197">
        <v>11</v>
      </c>
      <c r="E405" s="197" t="s">
        <v>238</v>
      </c>
      <c r="F405" s="197" t="s">
        <v>239</v>
      </c>
      <c r="G405" s="152">
        <v>18807800</v>
      </c>
      <c r="H405" s="152">
        <v>18807800</v>
      </c>
      <c r="I405" s="197" t="s">
        <v>31</v>
      </c>
      <c r="J405" s="197" t="s">
        <v>31</v>
      </c>
      <c r="K405" s="197" t="s">
        <v>240</v>
      </c>
    </row>
    <row r="406" spans="1:11" ht="75" customHeight="1" x14ac:dyDescent="0.25">
      <c r="A406" s="197">
        <v>76121900</v>
      </c>
      <c r="B406" s="197" t="s">
        <v>268</v>
      </c>
      <c r="C406" s="277">
        <v>42016</v>
      </c>
      <c r="D406" s="197">
        <v>11</v>
      </c>
      <c r="E406" s="197" t="s">
        <v>238</v>
      </c>
      <c r="F406" s="197" t="s">
        <v>239</v>
      </c>
      <c r="G406" s="152">
        <v>23906300</v>
      </c>
      <c r="H406" s="152">
        <v>23906300</v>
      </c>
      <c r="I406" s="197" t="s">
        <v>31</v>
      </c>
      <c r="J406" s="197" t="s">
        <v>31</v>
      </c>
      <c r="K406" s="197" t="s">
        <v>240</v>
      </c>
    </row>
    <row r="407" spans="1:11" ht="75" customHeight="1" x14ac:dyDescent="0.25">
      <c r="A407" s="197">
        <v>76121900</v>
      </c>
      <c r="B407" s="197" t="s">
        <v>267</v>
      </c>
      <c r="C407" s="277">
        <v>42030</v>
      </c>
      <c r="D407" s="197">
        <v>11</v>
      </c>
      <c r="E407" s="197" t="s">
        <v>238</v>
      </c>
      <c r="F407" s="197" t="s">
        <v>239</v>
      </c>
      <c r="G407" s="152">
        <v>17448200</v>
      </c>
      <c r="H407" s="152">
        <v>17448200</v>
      </c>
      <c r="I407" s="197" t="s">
        <v>31</v>
      </c>
      <c r="J407" s="197" t="s">
        <v>31</v>
      </c>
      <c r="K407" s="197" t="s">
        <v>240</v>
      </c>
    </row>
    <row r="408" spans="1:11" ht="75" customHeight="1" x14ac:dyDescent="0.25">
      <c r="A408" s="197">
        <v>76121900</v>
      </c>
      <c r="B408" s="197" t="s">
        <v>269</v>
      </c>
      <c r="C408" s="277">
        <v>42030</v>
      </c>
      <c r="D408" s="197">
        <v>11</v>
      </c>
      <c r="E408" s="197" t="s">
        <v>238</v>
      </c>
      <c r="F408" s="197" t="s">
        <v>239</v>
      </c>
      <c r="G408" s="152">
        <v>43960400</v>
      </c>
      <c r="H408" s="152">
        <v>43960400</v>
      </c>
      <c r="I408" s="197" t="s">
        <v>31</v>
      </c>
      <c r="J408" s="197" t="s">
        <v>31</v>
      </c>
      <c r="K408" s="197" t="s">
        <v>240</v>
      </c>
    </row>
    <row r="409" spans="1:11" ht="75" customHeight="1" x14ac:dyDescent="0.25">
      <c r="A409" s="197">
        <v>76121900</v>
      </c>
      <c r="B409" s="197" t="s">
        <v>270</v>
      </c>
      <c r="C409" s="277">
        <v>42016</v>
      </c>
      <c r="D409" s="197">
        <v>11</v>
      </c>
      <c r="E409" s="197" t="s">
        <v>238</v>
      </c>
      <c r="F409" s="197" t="s">
        <v>239</v>
      </c>
      <c r="G409" s="152">
        <v>38182100</v>
      </c>
      <c r="H409" s="152">
        <v>38182100</v>
      </c>
      <c r="I409" s="197" t="s">
        <v>31</v>
      </c>
      <c r="J409" s="197" t="s">
        <v>31</v>
      </c>
      <c r="K409" s="197" t="s">
        <v>240</v>
      </c>
    </row>
    <row r="410" spans="1:11" ht="75" customHeight="1" x14ac:dyDescent="0.25">
      <c r="A410" s="197">
        <v>76121900</v>
      </c>
      <c r="B410" s="197" t="s">
        <v>271</v>
      </c>
      <c r="C410" s="277">
        <v>42016</v>
      </c>
      <c r="D410" s="197">
        <v>11</v>
      </c>
      <c r="E410" s="197" t="s">
        <v>238</v>
      </c>
      <c r="F410" s="197" t="s">
        <v>239</v>
      </c>
      <c r="G410" s="152">
        <v>25945700</v>
      </c>
      <c r="H410" s="152">
        <v>25945700</v>
      </c>
      <c r="I410" s="197" t="s">
        <v>31</v>
      </c>
      <c r="J410" s="197" t="s">
        <v>31</v>
      </c>
      <c r="K410" s="197" t="s">
        <v>240</v>
      </c>
    </row>
    <row r="411" spans="1:11" ht="75" customHeight="1" x14ac:dyDescent="0.25">
      <c r="A411" s="197">
        <v>76121900</v>
      </c>
      <c r="B411" s="197" t="s">
        <v>270</v>
      </c>
      <c r="C411" s="277">
        <v>42016</v>
      </c>
      <c r="D411" s="197">
        <v>11</v>
      </c>
      <c r="E411" s="197" t="s">
        <v>238</v>
      </c>
      <c r="F411" s="197" t="s">
        <v>239</v>
      </c>
      <c r="G411" s="152">
        <v>393117</v>
      </c>
      <c r="H411" s="152">
        <v>393117</v>
      </c>
      <c r="I411" s="197" t="s">
        <v>31</v>
      </c>
      <c r="J411" s="197" t="s">
        <v>31</v>
      </c>
      <c r="K411" s="197" t="s">
        <v>240</v>
      </c>
    </row>
    <row r="412" spans="1:11" ht="75" customHeight="1" x14ac:dyDescent="0.25">
      <c r="A412" s="197">
        <v>76121900</v>
      </c>
      <c r="B412" s="197" t="s">
        <v>272</v>
      </c>
      <c r="C412" s="277">
        <v>42016</v>
      </c>
      <c r="D412" s="197">
        <v>11</v>
      </c>
      <c r="E412" s="197" t="s">
        <v>238</v>
      </c>
      <c r="F412" s="197" t="s">
        <v>239</v>
      </c>
      <c r="G412" s="152">
        <v>49738700</v>
      </c>
      <c r="H412" s="152">
        <v>49738700</v>
      </c>
      <c r="I412" s="197" t="s">
        <v>31</v>
      </c>
      <c r="J412" s="197" t="s">
        <v>31</v>
      </c>
      <c r="K412" s="197" t="s">
        <v>240</v>
      </c>
    </row>
    <row r="413" spans="1:11" ht="75" customHeight="1" x14ac:dyDescent="0.25">
      <c r="A413" s="197">
        <v>76121900</v>
      </c>
      <c r="B413" s="197" t="s">
        <v>273</v>
      </c>
      <c r="C413" s="277">
        <v>42016</v>
      </c>
      <c r="D413" s="197">
        <v>11</v>
      </c>
      <c r="E413" s="197" t="s">
        <v>238</v>
      </c>
      <c r="F413" s="197" t="s">
        <v>239</v>
      </c>
      <c r="G413" s="152">
        <v>43960400</v>
      </c>
      <c r="H413" s="152">
        <v>43960400</v>
      </c>
      <c r="I413" s="197" t="s">
        <v>31</v>
      </c>
      <c r="J413" s="197" t="s">
        <v>31</v>
      </c>
      <c r="K413" s="197" t="s">
        <v>240</v>
      </c>
    </row>
    <row r="414" spans="1:11" ht="75" customHeight="1" x14ac:dyDescent="0.25">
      <c r="A414" s="197">
        <v>76121900</v>
      </c>
      <c r="B414" s="197" t="s">
        <v>274</v>
      </c>
      <c r="C414" s="277">
        <v>42309</v>
      </c>
      <c r="D414" s="197">
        <v>1</v>
      </c>
      <c r="E414" s="197" t="s">
        <v>238</v>
      </c>
      <c r="F414" s="197" t="s">
        <v>239</v>
      </c>
      <c r="G414" s="152">
        <v>0</v>
      </c>
      <c r="H414" s="152">
        <v>0</v>
      </c>
      <c r="I414" s="197" t="s">
        <v>31</v>
      </c>
      <c r="J414" s="197" t="s">
        <v>31</v>
      </c>
      <c r="K414" s="197" t="s">
        <v>240</v>
      </c>
    </row>
    <row r="415" spans="1:11" ht="75" customHeight="1" x14ac:dyDescent="0.25">
      <c r="A415" s="197">
        <v>76121900</v>
      </c>
      <c r="B415" s="197" t="s">
        <v>275</v>
      </c>
      <c r="C415" s="277">
        <v>42016</v>
      </c>
      <c r="D415" s="197">
        <v>11</v>
      </c>
      <c r="E415" s="197" t="s">
        <v>238</v>
      </c>
      <c r="F415" s="197" t="s">
        <v>239</v>
      </c>
      <c r="G415" s="152">
        <v>33876700</v>
      </c>
      <c r="H415" s="152">
        <v>33876700</v>
      </c>
      <c r="I415" s="197" t="s">
        <v>31</v>
      </c>
      <c r="J415" s="197" t="s">
        <v>31</v>
      </c>
      <c r="K415" s="197" t="s">
        <v>240</v>
      </c>
    </row>
    <row r="416" spans="1:11" ht="75" customHeight="1" x14ac:dyDescent="0.25">
      <c r="A416" s="197">
        <v>76121900</v>
      </c>
      <c r="B416" s="197" t="s">
        <v>276</v>
      </c>
      <c r="C416" s="277">
        <v>42016</v>
      </c>
      <c r="D416" s="197">
        <v>11</v>
      </c>
      <c r="E416" s="197" t="s">
        <v>238</v>
      </c>
      <c r="F416" s="197" t="s">
        <v>239</v>
      </c>
      <c r="G416" s="152">
        <v>33876700</v>
      </c>
      <c r="H416" s="152">
        <v>33876700</v>
      </c>
      <c r="I416" s="197" t="s">
        <v>31</v>
      </c>
      <c r="J416" s="197" t="s">
        <v>31</v>
      </c>
      <c r="K416" s="197" t="s">
        <v>240</v>
      </c>
    </row>
    <row r="417" spans="1:11" ht="75" customHeight="1" x14ac:dyDescent="0.25">
      <c r="A417" s="197">
        <v>76121900</v>
      </c>
      <c r="B417" s="197" t="s">
        <v>277</v>
      </c>
      <c r="C417" s="277">
        <v>42016</v>
      </c>
      <c r="D417" s="197">
        <v>11</v>
      </c>
      <c r="E417" s="197" t="s">
        <v>238</v>
      </c>
      <c r="F417" s="197" t="s">
        <v>239</v>
      </c>
      <c r="G417" s="152">
        <v>30364400</v>
      </c>
      <c r="H417" s="152">
        <v>30364400</v>
      </c>
      <c r="I417" s="197" t="s">
        <v>31</v>
      </c>
      <c r="J417" s="197" t="s">
        <v>31</v>
      </c>
      <c r="K417" s="197" t="s">
        <v>240</v>
      </c>
    </row>
    <row r="418" spans="1:11" ht="75" customHeight="1" x14ac:dyDescent="0.25">
      <c r="A418" s="197">
        <v>76121900</v>
      </c>
      <c r="B418" s="197" t="s">
        <v>277</v>
      </c>
      <c r="C418" s="277">
        <v>42016</v>
      </c>
      <c r="D418" s="197">
        <v>11</v>
      </c>
      <c r="E418" s="197" t="s">
        <v>238</v>
      </c>
      <c r="F418" s="197" t="s">
        <v>239</v>
      </c>
      <c r="G418" s="152">
        <v>27985100</v>
      </c>
      <c r="H418" s="152">
        <v>27985100</v>
      </c>
      <c r="I418" s="197" t="s">
        <v>31</v>
      </c>
      <c r="J418" s="197" t="s">
        <v>31</v>
      </c>
      <c r="K418" s="197" t="s">
        <v>240</v>
      </c>
    </row>
    <row r="419" spans="1:11" ht="75" customHeight="1" x14ac:dyDescent="0.25">
      <c r="A419" s="197">
        <v>76121900</v>
      </c>
      <c r="B419" s="197" t="s">
        <v>278</v>
      </c>
      <c r="C419" s="277">
        <v>42016</v>
      </c>
      <c r="D419" s="197">
        <v>11</v>
      </c>
      <c r="E419" s="197" t="s">
        <v>238</v>
      </c>
      <c r="F419" s="197" t="s">
        <v>239</v>
      </c>
      <c r="G419" s="152">
        <v>49738700</v>
      </c>
      <c r="H419" s="152">
        <v>49738700</v>
      </c>
      <c r="I419" s="197" t="s">
        <v>31</v>
      </c>
      <c r="J419" s="197" t="s">
        <v>31</v>
      </c>
      <c r="K419" s="197" t="s">
        <v>240</v>
      </c>
    </row>
    <row r="420" spans="1:11" ht="75" customHeight="1" x14ac:dyDescent="0.25">
      <c r="A420" s="197">
        <v>76121900</v>
      </c>
      <c r="B420" s="197" t="s">
        <v>279</v>
      </c>
      <c r="C420" s="277">
        <v>42016</v>
      </c>
      <c r="D420" s="197">
        <v>11</v>
      </c>
      <c r="E420" s="197" t="s">
        <v>238</v>
      </c>
      <c r="F420" s="197" t="s">
        <v>239</v>
      </c>
      <c r="G420" s="152">
        <v>49738700</v>
      </c>
      <c r="H420" s="152">
        <v>49738700</v>
      </c>
      <c r="I420" s="197" t="s">
        <v>31</v>
      </c>
      <c r="J420" s="197" t="s">
        <v>31</v>
      </c>
      <c r="K420" s="197" t="s">
        <v>240</v>
      </c>
    </row>
    <row r="421" spans="1:11" ht="75" customHeight="1" x14ac:dyDescent="0.25">
      <c r="A421" s="197">
        <v>76121900</v>
      </c>
      <c r="B421" s="197" t="s">
        <v>280</v>
      </c>
      <c r="C421" s="277">
        <v>42016</v>
      </c>
      <c r="D421" s="197">
        <v>11</v>
      </c>
      <c r="E421" s="197" t="s">
        <v>238</v>
      </c>
      <c r="F421" s="197" t="s">
        <v>239</v>
      </c>
      <c r="G421" s="152">
        <v>49738700</v>
      </c>
      <c r="H421" s="152">
        <v>49738700</v>
      </c>
      <c r="I421" s="197" t="s">
        <v>31</v>
      </c>
      <c r="J421" s="197" t="s">
        <v>31</v>
      </c>
      <c r="K421" s="197" t="s">
        <v>240</v>
      </c>
    </row>
    <row r="422" spans="1:11" ht="75" customHeight="1" x14ac:dyDescent="0.25">
      <c r="A422" s="197">
        <v>76121900</v>
      </c>
      <c r="B422" s="197" t="s">
        <v>281</v>
      </c>
      <c r="C422" s="277">
        <v>42064</v>
      </c>
      <c r="D422" s="197">
        <v>8</v>
      </c>
      <c r="E422" s="197" t="s">
        <v>238</v>
      </c>
      <c r="F422" s="197" t="s">
        <v>239</v>
      </c>
      <c r="G422" s="152">
        <v>12962207</v>
      </c>
      <c r="H422" s="152">
        <v>12962207</v>
      </c>
      <c r="I422" s="197" t="s">
        <v>31</v>
      </c>
      <c r="J422" s="197" t="s">
        <v>31</v>
      </c>
      <c r="K422" s="197" t="s">
        <v>240</v>
      </c>
    </row>
    <row r="423" spans="1:11" ht="75" customHeight="1" x14ac:dyDescent="0.25">
      <c r="A423" s="197">
        <v>76121900</v>
      </c>
      <c r="B423" s="197" t="s">
        <v>282</v>
      </c>
      <c r="C423" s="277">
        <v>42016</v>
      </c>
      <c r="D423" s="197">
        <v>10</v>
      </c>
      <c r="E423" s="197" t="s">
        <v>238</v>
      </c>
      <c r="F423" s="197" t="s">
        <v>239</v>
      </c>
      <c r="G423" s="152">
        <v>45217000</v>
      </c>
      <c r="H423" s="152">
        <v>45217000</v>
      </c>
      <c r="I423" s="197" t="s">
        <v>31</v>
      </c>
      <c r="J423" s="197" t="s">
        <v>31</v>
      </c>
      <c r="K423" s="197" t="s">
        <v>240</v>
      </c>
    </row>
    <row r="424" spans="1:11" ht="75" customHeight="1" x14ac:dyDescent="0.25">
      <c r="A424" s="197">
        <v>76121900</v>
      </c>
      <c r="B424" s="197" t="s">
        <v>283</v>
      </c>
      <c r="C424" s="277">
        <v>42036</v>
      </c>
      <c r="D424" s="197">
        <v>10</v>
      </c>
      <c r="E424" s="197" t="s">
        <v>238</v>
      </c>
      <c r="F424" s="197" t="s">
        <v>239</v>
      </c>
      <c r="G424" s="152">
        <v>23587000</v>
      </c>
      <c r="H424" s="152">
        <v>23587000</v>
      </c>
      <c r="I424" s="197" t="s">
        <v>31</v>
      </c>
      <c r="J424" s="197" t="s">
        <v>31</v>
      </c>
      <c r="K424" s="197" t="s">
        <v>240</v>
      </c>
    </row>
    <row r="425" spans="1:11" ht="75" customHeight="1" x14ac:dyDescent="0.25">
      <c r="A425" s="197">
        <v>76121900</v>
      </c>
      <c r="B425" s="197" t="s">
        <v>274</v>
      </c>
      <c r="C425" s="277">
        <v>42339</v>
      </c>
      <c r="D425" s="197">
        <v>1</v>
      </c>
      <c r="E425" s="197" t="s">
        <v>238</v>
      </c>
      <c r="F425" s="197" t="s">
        <v>239</v>
      </c>
      <c r="G425" s="152">
        <v>207485</v>
      </c>
      <c r="H425" s="152">
        <v>207485</v>
      </c>
      <c r="I425" s="197" t="s">
        <v>31</v>
      </c>
      <c r="J425" s="197" t="s">
        <v>31</v>
      </c>
      <c r="K425" s="197" t="s">
        <v>240</v>
      </c>
    </row>
    <row r="426" spans="1:11" ht="75" customHeight="1" x14ac:dyDescent="0.25">
      <c r="A426" s="197">
        <v>76121900</v>
      </c>
      <c r="B426" s="197" t="s">
        <v>285</v>
      </c>
      <c r="C426" s="277">
        <v>42016</v>
      </c>
      <c r="D426" s="197">
        <v>8.5</v>
      </c>
      <c r="E426" s="197" t="s">
        <v>238</v>
      </c>
      <c r="F426" s="197" t="s">
        <v>239</v>
      </c>
      <c r="G426" s="152">
        <v>33969400</v>
      </c>
      <c r="H426" s="152">
        <v>33969400</v>
      </c>
      <c r="I426" s="197" t="s">
        <v>31</v>
      </c>
      <c r="J426" s="197" t="s">
        <v>31</v>
      </c>
      <c r="K426" s="197" t="s">
        <v>240</v>
      </c>
    </row>
    <row r="427" spans="1:11" ht="75" customHeight="1" x14ac:dyDescent="0.25">
      <c r="A427" s="197">
        <v>76121900</v>
      </c>
      <c r="B427" s="197" t="s">
        <v>286</v>
      </c>
      <c r="C427" s="277">
        <v>42020</v>
      </c>
      <c r="D427" s="197">
        <v>10</v>
      </c>
      <c r="E427" s="197" t="s">
        <v>238</v>
      </c>
      <c r="F427" s="197" t="s">
        <v>239</v>
      </c>
      <c r="G427" s="152">
        <v>30797000</v>
      </c>
      <c r="H427" s="152">
        <v>30797000</v>
      </c>
      <c r="I427" s="197" t="s">
        <v>31</v>
      </c>
      <c r="J427" s="197" t="s">
        <v>31</v>
      </c>
      <c r="K427" s="197" t="s">
        <v>240</v>
      </c>
    </row>
    <row r="428" spans="1:11" ht="75" customHeight="1" x14ac:dyDescent="0.25">
      <c r="A428" s="197">
        <v>76121900</v>
      </c>
      <c r="B428" s="197" t="s">
        <v>287</v>
      </c>
      <c r="C428" s="277">
        <v>42016</v>
      </c>
      <c r="D428" s="197">
        <v>10</v>
      </c>
      <c r="E428" s="197" t="s">
        <v>238</v>
      </c>
      <c r="F428" s="197" t="s">
        <v>239</v>
      </c>
      <c r="G428" s="152">
        <v>25441000</v>
      </c>
      <c r="H428" s="152">
        <v>25441000</v>
      </c>
      <c r="I428" s="197" t="s">
        <v>31</v>
      </c>
      <c r="J428" s="197" t="s">
        <v>31</v>
      </c>
      <c r="K428" s="197" t="s">
        <v>240</v>
      </c>
    </row>
    <row r="429" spans="1:11" ht="75" customHeight="1" x14ac:dyDescent="0.25">
      <c r="A429" s="197">
        <v>76121900</v>
      </c>
      <c r="B429" s="197" t="s">
        <v>287</v>
      </c>
      <c r="C429" s="277">
        <v>42016</v>
      </c>
      <c r="D429" s="197">
        <v>9</v>
      </c>
      <c r="E429" s="197" t="s">
        <v>238</v>
      </c>
      <c r="F429" s="197" t="s">
        <v>239</v>
      </c>
      <c r="G429" s="152">
        <v>21228300</v>
      </c>
      <c r="H429" s="152">
        <v>21228300</v>
      </c>
      <c r="I429" s="197" t="s">
        <v>31</v>
      </c>
      <c r="J429" s="197" t="s">
        <v>31</v>
      </c>
      <c r="K429" s="197" t="s">
        <v>240</v>
      </c>
    </row>
    <row r="430" spans="1:11" ht="75" customHeight="1" x14ac:dyDescent="0.25">
      <c r="A430" s="197">
        <v>76121900</v>
      </c>
      <c r="B430" s="197" t="s">
        <v>288</v>
      </c>
      <c r="C430" s="277">
        <v>42339</v>
      </c>
      <c r="D430" s="197">
        <v>1</v>
      </c>
      <c r="E430" s="197" t="s">
        <v>238</v>
      </c>
      <c r="F430" s="197" t="s">
        <v>239</v>
      </c>
      <c r="G430" s="152">
        <v>3996400</v>
      </c>
      <c r="H430" s="152">
        <v>3996400</v>
      </c>
      <c r="I430" s="197" t="s">
        <v>31</v>
      </c>
      <c r="J430" s="197" t="s">
        <v>31</v>
      </c>
      <c r="K430" s="197" t="s">
        <v>240</v>
      </c>
    </row>
    <row r="431" spans="1:11" ht="75" customHeight="1" x14ac:dyDescent="0.25">
      <c r="A431" s="197">
        <v>76121900</v>
      </c>
      <c r="B431" s="197" t="s">
        <v>290</v>
      </c>
      <c r="C431" s="277">
        <v>42016</v>
      </c>
      <c r="D431" s="197">
        <v>11</v>
      </c>
      <c r="E431" s="197" t="s">
        <v>238</v>
      </c>
      <c r="F431" s="197" t="s">
        <v>239</v>
      </c>
      <c r="G431" s="152">
        <v>43960400</v>
      </c>
      <c r="H431" s="152">
        <v>43960400</v>
      </c>
      <c r="I431" s="197" t="s">
        <v>31</v>
      </c>
      <c r="J431" s="197" t="s">
        <v>31</v>
      </c>
      <c r="K431" s="197" t="s">
        <v>240</v>
      </c>
    </row>
    <row r="432" spans="1:11" ht="75" customHeight="1" x14ac:dyDescent="0.25">
      <c r="A432" s="197">
        <v>76121900</v>
      </c>
      <c r="B432" s="197" t="s">
        <v>290</v>
      </c>
      <c r="C432" s="277">
        <v>42016</v>
      </c>
      <c r="D432" s="197">
        <v>11</v>
      </c>
      <c r="E432" s="197" t="s">
        <v>238</v>
      </c>
      <c r="F432" s="197" t="s">
        <v>239</v>
      </c>
      <c r="G432" s="152">
        <v>38182100</v>
      </c>
      <c r="H432" s="152">
        <v>38182100</v>
      </c>
      <c r="I432" s="197" t="s">
        <v>31</v>
      </c>
      <c r="J432" s="197" t="s">
        <v>31</v>
      </c>
      <c r="K432" s="197" t="s">
        <v>240</v>
      </c>
    </row>
    <row r="433" spans="1:11" ht="75" customHeight="1" x14ac:dyDescent="0.25">
      <c r="A433" s="197">
        <v>76121900</v>
      </c>
      <c r="B433" s="197" t="s">
        <v>252</v>
      </c>
      <c r="C433" s="277">
        <v>42016</v>
      </c>
      <c r="D433" s="197">
        <v>11</v>
      </c>
      <c r="E433" s="197" t="s">
        <v>238</v>
      </c>
      <c r="F433" s="197" t="s">
        <v>239</v>
      </c>
      <c r="G433" s="152">
        <v>30364400</v>
      </c>
      <c r="H433" s="152">
        <v>30364400</v>
      </c>
      <c r="I433" s="197" t="s">
        <v>31</v>
      </c>
      <c r="J433" s="197" t="s">
        <v>31</v>
      </c>
      <c r="K433" s="197" t="s">
        <v>240</v>
      </c>
    </row>
    <row r="434" spans="1:11" ht="75" customHeight="1" x14ac:dyDescent="0.25">
      <c r="A434" s="197">
        <v>76121900</v>
      </c>
      <c r="B434" s="197" t="s">
        <v>291</v>
      </c>
      <c r="C434" s="277">
        <v>42339</v>
      </c>
      <c r="D434" s="197">
        <v>2</v>
      </c>
      <c r="E434" s="197" t="s">
        <v>238</v>
      </c>
      <c r="F434" s="197" t="s">
        <v>239</v>
      </c>
      <c r="G434" s="152">
        <v>3172400</v>
      </c>
      <c r="H434" s="152">
        <v>3172400</v>
      </c>
      <c r="I434" s="197" t="s">
        <v>31</v>
      </c>
      <c r="J434" s="197" t="s">
        <v>31</v>
      </c>
      <c r="K434" s="197" t="s">
        <v>240</v>
      </c>
    </row>
    <row r="435" spans="1:11" ht="75" customHeight="1" x14ac:dyDescent="0.25">
      <c r="A435" s="197">
        <v>76121900</v>
      </c>
      <c r="B435" s="197" t="s">
        <v>294</v>
      </c>
      <c r="C435" s="277">
        <v>42016</v>
      </c>
      <c r="D435" s="197">
        <v>11</v>
      </c>
      <c r="E435" s="197" t="s">
        <v>238</v>
      </c>
      <c r="F435" s="197" t="s">
        <v>239</v>
      </c>
      <c r="G435" s="152">
        <v>49738700</v>
      </c>
      <c r="H435" s="152">
        <v>49738700</v>
      </c>
      <c r="I435" s="197" t="s">
        <v>31</v>
      </c>
      <c r="J435" s="197" t="s">
        <v>31</v>
      </c>
      <c r="K435" s="197" t="s">
        <v>240</v>
      </c>
    </row>
    <row r="436" spans="1:11" ht="75" customHeight="1" x14ac:dyDescent="0.25">
      <c r="A436" s="197">
        <v>76121900</v>
      </c>
      <c r="B436" s="197" t="s">
        <v>295</v>
      </c>
      <c r="C436" s="277">
        <v>42023</v>
      </c>
      <c r="D436" s="197">
        <v>11</v>
      </c>
      <c r="E436" s="197" t="s">
        <v>238</v>
      </c>
      <c r="F436" s="197" t="s">
        <v>239</v>
      </c>
      <c r="G436" s="152">
        <v>43960400</v>
      </c>
      <c r="H436" s="152">
        <v>43960400</v>
      </c>
      <c r="I436" s="197" t="s">
        <v>31</v>
      </c>
      <c r="J436" s="197" t="s">
        <v>31</v>
      </c>
      <c r="K436" s="197" t="s">
        <v>240</v>
      </c>
    </row>
    <row r="437" spans="1:11" ht="75" customHeight="1" x14ac:dyDescent="0.25">
      <c r="A437" s="197">
        <v>76121900</v>
      </c>
      <c r="B437" s="197" t="s">
        <v>295</v>
      </c>
      <c r="C437" s="277">
        <v>42023</v>
      </c>
      <c r="D437" s="197">
        <v>11</v>
      </c>
      <c r="E437" s="197" t="s">
        <v>238</v>
      </c>
      <c r="F437" s="197" t="s">
        <v>239</v>
      </c>
      <c r="G437" s="152">
        <v>33876700</v>
      </c>
      <c r="H437" s="152">
        <v>33876700</v>
      </c>
      <c r="I437" s="197" t="s">
        <v>31</v>
      </c>
      <c r="J437" s="197" t="s">
        <v>31</v>
      </c>
      <c r="K437" s="197" t="s">
        <v>240</v>
      </c>
    </row>
    <row r="438" spans="1:11" ht="75" customHeight="1" x14ac:dyDescent="0.25">
      <c r="A438" s="197">
        <v>76121900</v>
      </c>
      <c r="B438" s="197" t="s">
        <v>295</v>
      </c>
      <c r="C438" s="277">
        <v>42005</v>
      </c>
      <c r="D438" s="197">
        <v>10</v>
      </c>
      <c r="E438" s="197" t="s">
        <v>238</v>
      </c>
      <c r="F438" s="197" t="s">
        <v>239</v>
      </c>
      <c r="G438" s="152">
        <v>30797000</v>
      </c>
      <c r="H438" s="152">
        <v>30797000</v>
      </c>
      <c r="I438" s="197" t="s">
        <v>31</v>
      </c>
      <c r="J438" s="197" t="s">
        <v>31</v>
      </c>
      <c r="K438" s="197" t="s">
        <v>240</v>
      </c>
    </row>
    <row r="439" spans="1:11" ht="75" customHeight="1" x14ac:dyDescent="0.25">
      <c r="A439" s="197">
        <v>76121900</v>
      </c>
      <c r="B439" s="197" t="s">
        <v>296</v>
      </c>
      <c r="C439" s="277">
        <v>42016</v>
      </c>
      <c r="D439" s="197">
        <v>11</v>
      </c>
      <c r="E439" s="197" t="s">
        <v>238</v>
      </c>
      <c r="F439" s="197" t="s">
        <v>239</v>
      </c>
      <c r="G439" s="152">
        <v>33876700</v>
      </c>
      <c r="H439" s="152">
        <v>33876700</v>
      </c>
      <c r="I439" s="197" t="s">
        <v>31</v>
      </c>
      <c r="J439" s="197" t="s">
        <v>31</v>
      </c>
      <c r="K439" s="197" t="s">
        <v>240</v>
      </c>
    </row>
    <row r="440" spans="1:11" ht="75" customHeight="1" x14ac:dyDescent="0.25">
      <c r="A440" s="197">
        <v>76121900</v>
      </c>
      <c r="B440" s="197" t="s">
        <v>297</v>
      </c>
      <c r="C440" s="277">
        <v>42030</v>
      </c>
      <c r="D440" s="197">
        <v>11</v>
      </c>
      <c r="E440" s="197" t="s">
        <v>238</v>
      </c>
      <c r="F440" s="197" t="s">
        <v>239</v>
      </c>
      <c r="G440" s="152">
        <v>22206800</v>
      </c>
      <c r="H440" s="152">
        <v>22206800</v>
      </c>
      <c r="I440" s="197" t="s">
        <v>31</v>
      </c>
      <c r="J440" s="197" t="s">
        <v>31</v>
      </c>
      <c r="K440" s="197" t="s">
        <v>240</v>
      </c>
    </row>
    <row r="441" spans="1:11" ht="75" customHeight="1" x14ac:dyDescent="0.25">
      <c r="A441" s="197">
        <v>76121900</v>
      </c>
      <c r="B441" s="197" t="s">
        <v>298</v>
      </c>
      <c r="C441" s="277">
        <v>42339</v>
      </c>
      <c r="D441" s="197">
        <v>1</v>
      </c>
      <c r="E441" s="197" t="s">
        <v>238</v>
      </c>
      <c r="F441" s="197" t="s">
        <v>239</v>
      </c>
      <c r="G441" s="152">
        <v>3471100</v>
      </c>
      <c r="H441" s="152">
        <v>3471100</v>
      </c>
      <c r="I441" s="197" t="s">
        <v>31</v>
      </c>
      <c r="J441" s="197" t="s">
        <v>31</v>
      </c>
      <c r="K441" s="197" t="s">
        <v>240</v>
      </c>
    </row>
    <row r="442" spans="1:11" ht="75" customHeight="1" x14ac:dyDescent="0.25">
      <c r="A442" s="197">
        <v>76121900</v>
      </c>
      <c r="B442" s="197" t="s">
        <v>299</v>
      </c>
      <c r="C442" s="277">
        <v>42339</v>
      </c>
      <c r="D442" s="197">
        <v>1</v>
      </c>
      <c r="E442" s="197" t="s">
        <v>238</v>
      </c>
      <c r="F442" s="197" t="s">
        <v>239</v>
      </c>
      <c r="G442" s="152">
        <v>2358700</v>
      </c>
      <c r="H442" s="152">
        <v>2358700</v>
      </c>
      <c r="I442" s="197" t="s">
        <v>31</v>
      </c>
      <c r="J442" s="197" t="s">
        <v>31</v>
      </c>
      <c r="K442" s="197" t="s">
        <v>240</v>
      </c>
    </row>
    <row r="443" spans="1:11" ht="75" customHeight="1" x14ac:dyDescent="0.25">
      <c r="A443" s="197">
        <v>78111800</v>
      </c>
      <c r="B443" s="197" t="s">
        <v>302</v>
      </c>
      <c r="C443" s="277">
        <v>42125</v>
      </c>
      <c r="D443" s="197">
        <v>11</v>
      </c>
      <c r="E443" s="197" t="s">
        <v>303</v>
      </c>
      <c r="F443" s="197" t="s">
        <v>239</v>
      </c>
      <c r="G443" s="152">
        <v>476885000</v>
      </c>
      <c r="H443" s="152">
        <v>476885000</v>
      </c>
      <c r="I443" s="197" t="s">
        <v>31</v>
      </c>
      <c r="J443" s="197" t="s">
        <v>31</v>
      </c>
      <c r="K443" s="197" t="s">
        <v>240</v>
      </c>
    </row>
    <row r="444" spans="1:11" ht="75" customHeight="1" x14ac:dyDescent="0.25">
      <c r="A444" s="197">
        <v>81161801</v>
      </c>
      <c r="B444" s="197" t="s">
        <v>307</v>
      </c>
      <c r="C444" s="277">
        <v>42095</v>
      </c>
      <c r="D444" s="197">
        <v>11</v>
      </c>
      <c r="E444" s="197" t="s">
        <v>238</v>
      </c>
      <c r="F444" s="197" t="s">
        <v>239</v>
      </c>
      <c r="G444" s="152">
        <v>13206646</v>
      </c>
      <c r="H444" s="152">
        <v>13206646</v>
      </c>
      <c r="I444" s="197" t="s">
        <v>31</v>
      </c>
      <c r="J444" s="197" t="s">
        <v>31</v>
      </c>
      <c r="K444" s="197" t="s">
        <v>240</v>
      </c>
    </row>
    <row r="445" spans="1:11" ht="75" customHeight="1" x14ac:dyDescent="0.25">
      <c r="A445" s="197">
        <v>48181500</v>
      </c>
      <c r="B445" s="197" t="s">
        <v>308</v>
      </c>
      <c r="C445" s="277">
        <v>42125</v>
      </c>
      <c r="D445" s="197">
        <v>11</v>
      </c>
      <c r="E445" s="197" t="s">
        <v>303</v>
      </c>
      <c r="F445" s="197" t="s">
        <v>239</v>
      </c>
      <c r="G445" s="152">
        <v>6513207</v>
      </c>
      <c r="H445" s="152">
        <v>6513207</v>
      </c>
      <c r="I445" s="197" t="s">
        <v>31</v>
      </c>
      <c r="J445" s="197" t="s">
        <v>31</v>
      </c>
      <c r="K445" s="197" t="s">
        <v>240</v>
      </c>
    </row>
    <row r="446" spans="1:11" ht="75" customHeight="1" x14ac:dyDescent="0.25">
      <c r="A446" s="197">
        <v>80141630</v>
      </c>
      <c r="B446" s="197" t="s">
        <v>310</v>
      </c>
      <c r="C446" s="277">
        <v>42079</v>
      </c>
      <c r="D446" s="197">
        <v>11</v>
      </c>
      <c r="E446" s="197" t="s">
        <v>303</v>
      </c>
      <c r="F446" s="197" t="s">
        <v>239</v>
      </c>
      <c r="G446" s="152">
        <v>19973500</v>
      </c>
      <c r="H446" s="152">
        <v>19973500</v>
      </c>
      <c r="I446" s="197" t="s">
        <v>31</v>
      </c>
      <c r="J446" s="197" t="s">
        <v>31</v>
      </c>
      <c r="K446" s="197" t="s">
        <v>240</v>
      </c>
    </row>
    <row r="447" spans="1:11" ht="75" customHeight="1" x14ac:dyDescent="0.25">
      <c r="A447" s="197">
        <v>76121900</v>
      </c>
      <c r="B447" s="197" t="s">
        <v>315</v>
      </c>
      <c r="C447" s="277">
        <v>42023</v>
      </c>
      <c r="D447" s="197">
        <v>11</v>
      </c>
      <c r="E447" s="197" t="s">
        <v>238</v>
      </c>
      <c r="F447" s="197" t="s">
        <v>239</v>
      </c>
      <c r="G447" s="152">
        <v>49738700</v>
      </c>
      <c r="H447" s="152">
        <v>49738700</v>
      </c>
      <c r="I447" s="197" t="s">
        <v>31</v>
      </c>
      <c r="J447" s="197" t="s">
        <v>31</v>
      </c>
      <c r="K447" s="197" t="s">
        <v>240</v>
      </c>
    </row>
    <row r="448" spans="1:11" ht="75" customHeight="1" x14ac:dyDescent="0.25">
      <c r="A448" s="197">
        <v>76121900</v>
      </c>
      <c r="B448" s="197" t="s">
        <v>316</v>
      </c>
      <c r="C448" s="277">
        <v>42023</v>
      </c>
      <c r="D448" s="197">
        <v>11</v>
      </c>
      <c r="E448" s="197" t="s">
        <v>238</v>
      </c>
      <c r="F448" s="197" t="s">
        <v>239</v>
      </c>
      <c r="G448" s="152">
        <v>38182100</v>
      </c>
      <c r="H448" s="152">
        <v>38182100</v>
      </c>
      <c r="I448" s="197" t="s">
        <v>31</v>
      </c>
      <c r="J448" s="197" t="s">
        <v>31</v>
      </c>
      <c r="K448" s="197" t="s">
        <v>240</v>
      </c>
    </row>
    <row r="449" spans="1:11" ht="75" customHeight="1" x14ac:dyDescent="0.25">
      <c r="A449" s="197">
        <v>76121900</v>
      </c>
      <c r="B449" s="197" t="s">
        <v>317</v>
      </c>
      <c r="C449" s="277">
        <v>42023</v>
      </c>
      <c r="D449" s="197">
        <v>11</v>
      </c>
      <c r="E449" s="197" t="s">
        <v>238</v>
      </c>
      <c r="F449" s="197" t="s">
        <v>239</v>
      </c>
      <c r="G449" s="152">
        <v>38182100</v>
      </c>
      <c r="H449" s="152">
        <v>38182100</v>
      </c>
      <c r="I449" s="197" t="s">
        <v>31</v>
      </c>
      <c r="J449" s="197" t="s">
        <v>31</v>
      </c>
      <c r="K449" s="197" t="s">
        <v>240</v>
      </c>
    </row>
    <row r="450" spans="1:11" ht="75" customHeight="1" x14ac:dyDescent="0.25">
      <c r="A450" s="197">
        <v>76121900</v>
      </c>
      <c r="B450" s="197" t="s">
        <v>318</v>
      </c>
      <c r="C450" s="277">
        <v>42023</v>
      </c>
      <c r="D450" s="197">
        <v>11</v>
      </c>
      <c r="E450" s="197" t="s">
        <v>238</v>
      </c>
      <c r="F450" s="197" t="s">
        <v>239</v>
      </c>
      <c r="G450" s="152">
        <v>30364400</v>
      </c>
      <c r="H450" s="152">
        <v>30364400</v>
      </c>
      <c r="I450" s="197" t="s">
        <v>31</v>
      </c>
      <c r="J450" s="197" t="s">
        <v>31</v>
      </c>
      <c r="K450" s="197" t="s">
        <v>240</v>
      </c>
    </row>
    <row r="451" spans="1:11" ht="75" customHeight="1" x14ac:dyDescent="0.25">
      <c r="A451" s="197">
        <v>76121900</v>
      </c>
      <c r="B451" s="197" t="s">
        <v>316</v>
      </c>
      <c r="C451" s="277">
        <v>42023</v>
      </c>
      <c r="D451" s="197">
        <v>11</v>
      </c>
      <c r="E451" s="197" t="s">
        <v>238</v>
      </c>
      <c r="F451" s="197" t="s">
        <v>239</v>
      </c>
      <c r="G451" s="152">
        <v>27985100</v>
      </c>
      <c r="H451" s="152">
        <v>27985100</v>
      </c>
      <c r="I451" s="197" t="s">
        <v>31</v>
      </c>
      <c r="J451" s="197" t="s">
        <v>31</v>
      </c>
      <c r="K451" s="197" t="s">
        <v>240</v>
      </c>
    </row>
    <row r="452" spans="1:11" ht="75" customHeight="1" x14ac:dyDescent="0.25">
      <c r="A452" s="197">
        <v>76121900</v>
      </c>
      <c r="B452" s="197" t="s">
        <v>316</v>
      </c>
      <c r="C452" s="277">
        <v>42016</v>
      </c>
      <c r="D452" s="197">
        <v>11</v>
      </c>
      <c r="E452" s="197" t="s">
        <v>238</v>
      </c>
      <c r="F452" s="197" t="s">
        <v>239</v>
      </c>
      <c r="G452" s="152">
        <v>27985100</v>
      </c>
      <c r="H452" s="152">
        <v>27985100</v>
      </c>
      <c r="I452" s="197" t="s">
        <v>31</v>
      </c>
      <c r="J452" s="197" t="s">
        <v>31</v>
      </c>
      <c r="K452" s="197" t="s">
        <v>240</v>
      </c>
    </row>
    <row r="453" spans="1:11" ht="75" customHeight="1" x14ac:dyDescent="0.25">
      <c r="A453" s="197">
        <v>76121900</v>
      </c>
      <c r="B453" s="197" t="s">
        <v>319</v>
      </c>
      <c r="C453" s="277">
        <v>42005</v>
      </c>
      <c r="D453" s="197">
        <v>11</v>
      </c>
      <c r="E453" s="197" t="s">
        <v>238</v>
      </c>
      <c r="F453" s="197" t="s">
        <v>239</v>
      </c>
      <c r="G453" s="152">
        <v>23906300</v>
      </c>
      <c r="H453" s="152">
        <v>23906300</v>
      </c>
      <c r="I453" s="197" t="s">
        <v>31</v>
      </c>
      <c r="J453" s="197" t="s">
        <v>31</v>
      </c>
      <c r="K453" s="197" t="s">
        <v>240</v>
      </c>
    </row>
    <row r="454" spans="1:11" ht="75" customHeight="1" x14ac:dyDescent="0.25">
      <c r="A454" s="197">
        <v>76121900</v>
      </c>
      <c r="B454" s="197" t="s">
        <v>320</v>
      </c>
      <c r="C454" s="277">
        <v>42023</v>
      </c>
      <c r="D454" s="197">
        <v>11</v>
      </c>
      <c r="E454" s="197" t="s">
        <v>238</v>
      </c>
      <c r="F454" s="197" t="s">
        <v>239</v>
      </c>
      <c r="G454" s="152">
        <v>22206800</v>
      </c>
      <c r="H454" s="152">
        <v>22206800</v>
      </c>
      <c r="I454" s="197" t="s">
        <v>31</v>
      </c>
      <c r="J454" s="197" t="s">
        <v>31</v>
      </c>
      <c r="K454" s="197" t="s">
        <v>240</v>
      </c>
    </row>
    <row r="455" spans="1:11" ht="75" customHeight="1" x14ac:dyDescent="0.25">
      <c r="A455" s="197">
        <v>76121900</v>
      </c>
      <c r="B455" s="197" t="s">
        <v>319</v>
      </c>
      <c r="C455" s="277">
        <v>42030</v>
      </c>
      <c r="D455" s="197">
        <v>11</v>
      </c>
      <c r="E455" s="197" t="s">
        <v>238</v>
      </c>
      <c r="F455" s="197" t="s">
        <v>239</v>
      </c>
      <c r="G455" s="152">
        <v>18807800</v>
      </c>
      <c r="H455" s="152">
        <v>18807800</v>
      </c>
      <c r="I455" s="197" t="s">
        <v>31</v>
      </c>
      <c r="J455" s="197" t="s">
        <v>31</v>
      </c>
      <c r="K455" s="197" t="s">
        <v>240</v>
      </c>
    </row>
    <row r="456" spans="1:11" ht="75" customHeight="1" x14ac:dyDescent="0.25">
      <c r="A456" s="197">
        <v>76121900</v>
      </c>
      <c r="B456" s="197" t="s">
        <v>319</v>
      </c>
      <c r="C456" s="277">
        <v>42036</v>
      </c>
      <c r="D456" s="197">
        <v>10</v>
      </c>
      <c r="E456" s="197" t="s">
        <v>238</v>
      </c>
      <c r="F456" s="197" t="s">
        <v>239</v>
      </c>
      <c r="G456" s="152">
        <v>17098000</v>
      </c>
      <c r="H456" s="152">
        <v>17098000</v>
      </c>
      <c r="I456" s="197" t="s">
        <v>31</v>
      </c>
      <c r="J456" s="197" t="s">
        <v>31</v>
      </c>
      <c r="K456" s="197" t="s">
        <v>240</v>
      </c>
    </row>
    <row r="457" spans="1:11" ht="75" customHeight="1" x14ac:dyDescent="0.25">
      <c r="A457" s="197">
        <v>76121900</v>
      </c>
      <c r="B457" s="197" t="s">
        <v>316</v>
      </c>
      <c r="C457" s="277">
        <v>42030</v>
      </c>
      <c r="D457" s="197">
        <v>11</v>
      </c>
      <c r="E457" s="197" t="s">
        <v>238</v>
      </c>
      <c r="F457" s="197" t="s">
        <v>239</v>
      </c>
      <c r="G457" s="152">
        <v>18512534</v>
      </c>
      <c r="H457" s="152">
        <v>18512534</v>
      </c>
      <c r="I457" s="197" t="s">
        <v>31</v>
      </c>
      <c r="J457" s="197" t="s">
        <v>31</v>
      </c>
      <c r="K457" s="197" t="s">
        <v>240</v>
      </c>
    </row>
    <row r="458" spans="1:11" ht="75" customHeight="1" x14ac:dyDescent="0.25">
      <c r="A458" s="197">
        <v>76121900</v>
      </c>
      <c r="B458" s="197" t="s">
        <v>321</v>
      </c>
      <c r="C458" s="277">
        <v>42030</v>
      </c>
      <c r="D458" s="197">
        <v>11</v>
      </c>
      <c r="E458" s="197" t="s">
        <v>238</v>
      </c>
      <c r="F458" s="197" t="s">
        <v>239</v>
      </c>
      <c r="G458" s="152">
        <v>27985100</v>
      </c>
      <c r="H458" s="152">
        <v>27985100</v>
      </c>
      <c r="I458" s="197" t="s">
        <v>31</v>
      </c>
      <c r="J458" s="197" t="s">
        <v>31</v>
      </c>
      <c r="K458" s="197" t="s">
        <v>240</v>
      </c>
    </row>
    <row r="459" spans="1:11" ht="75" customHeight="1" x14ac:dyDescent="0.25">
      <c r="A459" s="197">
        <v>76121900</v>
      </c>
      <c r="B459" s="197" t="s">
        <v>322</v>
      </c>
      <c r="C459" s="277">
        <v>42037</v>
      </c>
      <c r="D459" s="197">
        <v>10</v>
      </c>
      <c r="E459" s="197" t="s">
        <v>238</v>
      </c>
      <c r="F459" s="197" t="s">
        <v>239</v>
      </c>
      <c r="G459" s="152">
        <v>23587000</v>
      </c>
      <c r="H459" s="152">
        <v>23587000</v>
      </c>
      <c r="I459" s="197" t="s">
        <v>31</v>
      </c>
      <c r="J459" s="197" t="s">
        <v>31</v>
      </c>
      <c r="K459" s="197" t="s">
        <v>240</v>
      </c>
    </row>
    <row r="460" spans="1:11" ht="75" customHeight="1" x14ac:dyDescent="0.25">
      <c r="A460" s="197">
        <v>76121900</v>
      </c>
      <c r="B460" s="197" t="s">
        <v>274</v>
      </c>
      <c r="C460" s="277">
        <v>42339</v>
      </c>
      <c r="D460" s="197">
        <v>1</v>
      </c>
      <c r="E460" s="197" t="s">
        <v>238</v>
      </c>
      <c r="F460" s="197" t="s">
        <v>239</v>
      </c>
      <c r="G460" s="152">
        <v>3856066</v>
      </c>
      <c r="H460" s="152">
        <v>3856066</v>
      </c>
      <c r="I460" s="197" t="s">
        <v>31</v>
      </c>
      <c r="J460" s="197" t="s">
        <v>31</v>
      </c>
      <c r="K460" s="197" t="s">
        <v>240</v>
      </c>
    </row>
    <row r="461" spans="1:11" ht="75" customHeight="1" x14ac:dyDescent="0.25">
      <c r="A461" s="197">
        <v>76121900</v>
      </c>
      <c r="B461" s="197" t="s">
        <v>326</v>
      </c>
      <c r="C461" s="277">
        <v>42019</v>
      </c>
      <c r="D461" s="197">
        <v>11</v>
      </c>
      <c r="E461" s="197" t="s">
        <v>238</v>
      </c>
      <c r="F461" s="197" t="s">
        <v>239</v>
      </c>
      <c r="G461" s="152">
        <v>65714000</v>
      </c>
      <c r="H461" s="152">
        <v>65714000</v>
      </c>
      <c r="I461" s="197" t="s">
        <v>31</v>
      </c>
      <c r="J461" s="197" t="s">
        <v>31</v>
      </c>
      <c r="K461" s="197" t="s">
        <v>327</v>
      </c>
    </row>
    <row r="462" spans="1:11" ht="75" customHeight="1" x14ac:dyDescent="0.25">
      <c r="A462" s="197">
        <v>76121900</v>
      </c>
      <c r="B462" s="197" t="s">
        <v>328</v>
      </c>
      <c r="C462" s="277">
        <v>42019</v>
      </c>
      <c r="D462" s="197">
        <v>10</v>
      </c>
      <c r="E462" s="197" t="s">
        <v>238</v>
      </c>
      <c r="F462" s="197" t="s">
        <v>239</v>
      </c>
      <c r="G462" s="152">
        <v>34711000</v>
      </c>
      <c r="H462" s="152">
        <v>34711000</v>
      </c>
      <c r="I462" s="197" t="s">
        <v>31</v>
      </c>
      <c r="J462" s="197" t="s">
        <v>31</v>
      </c>
      <c r="K462" s="197" t="s">
        <v>327</v>
      </c>
    </row>
    <row r="463" spans="1:11" ht="75" customHeight="1" x14ac:dyDescent="0.25">
      <c r="A463" s="197">
        <v>76121900</v>
      </c>
      <c r="B463" s="197" t="s">
        <v>330</v>
      </c>
      <c r="C463" s="277">
        <v>42019</v>
      </c>
      <c r="D463" s="197">
        <v>11</v>
      </c>
      <c r="E463" s="197" t="s">
        <v>238</v>
      </c>
      <c r="F463" s="197" t="s">
        <v>239</v>
      </c>
      <c r="G463" s="152">
        <v>43960400</v>
      </c>
      <c r="H463" s="152">
        <v>43960400</v>
      </c>
      <c r="I463" s="197" t="s">
        <v>31</v>
      </c>
      <c r="J463" s="197" t="s">
        <v>31</v>
      </c>
      <c r="K463" s="197" t="s">
        <v>327</v>
      </c>
    </row>
    <row r="464" spans="1:11" ht="75" customHeight="1" x14ac:dyDescent="0.25">
      <c r="A464" s="197">
        <v>76121900</v>
      </c>
      <c r="B464" s="197" t="s">
        <v>331</v>
      </c>
      <c r="C464" s="277">
        <v>42019</v>
      </c>
      <c r="D464" s="197">
        <v>10</v>
      </c>
      <c r="E464" s="197" t="s">
        <v>238</v>
      </c>
      <c r="F464" s="197" t="s">
        <v>239</v>
      </c>
      <c r="G464" s="152">
        <v>39964000</v>
      </c>
      <c r="H464" s="152">
        <v>39964000</v>
      </c>
      <c r="I464" s="197" t="s">
        <v>31</v>
      </c>
      <c r="J464" s="197" t="s">
        <v>31</v>
      </c>
      <c r="K464" s="197" t="s">
        <v>327</v>
      </c>
    </row>
    <row r="465" spans="1:11" ht="75" customHeight="1" x14ac:dyDescent="0.25">
      <c r="A465" s="197">
        <v>76121900</v>
      </c>
      <c r="B465" s="197" t="s">
        <v>332</v>
      </c>
      <c r="C465" s="277">
        <v>42019</v>
      </c>
      <c r="D465" s="197">
        <v>10</v>
      </c>
      <c r="E465" s="197" t="s">
        <v>238</v>
      </c>
      <c r="F465" s="197" t="s">
        <v>239</v>
      </c>
      <c r="G465" s="152">
        <v>39964000</v>
      </c>
      <c r="H465" s="152">
        <v>39964000</v>
      </c>
      <c r="I465" s="197" t="s">
        <v>31</v>
      </c>
      <c r="J465" s="197" t="s">
        <v>31</v>
      </c>
      <c r="K465" s="197" t="s">
        <v>327</v>
      </c>
    </row>
    <row r="466" spans="1:11" ht="75" customHeight="1" x14ac:dyDescent="0.25">
      <c r="A466" s="197">
        <v>76121900</v>
      </c>
      <c r="B466" s="197" t="s">
        <v>274</v>
      </c>
      <c r="C466" s="277">
        <v>42339</v>
      </c>
      <c r="D466" s="197">
        <v>1</v>
      </c>
      <c r="E466" s="197" t="s">
        <v>238</v>
      </c>
      <c r="F466" s="197" t="s">
        <v>239</v>
      </c>
      <c r="G466" s="152">
        <v>221107</v>
      </c>
      <c r="H466" s="152">
        <v>221107</v>
      </c>
      <c r="I466" s="197" t="s">
        <v>31</v>
      </c>
      <c r="J466" s="197" t="s">
        <v>31</v>
      </c>
      <c r="K466" s="197" t="s">
        <v>327</v>
      </c>
    </row>
    <row r="467" spans="1:11" ht="75" customHeight="1" x14ac:dyDescent="0.25">
      <c r="A467" s="197">
        <v>76121900</v>
      </c>
      <c r="B467" s="197" t="s">
        <v>333</v>
      </c>
      <c r="C467" s="277">
        <v>42019</v>
      </c>
      <c r="D467" s="197">
        <v>10</v>
      </c>
      <c r="E467" s="197" t="s">
        <v>238</v>
      </c>
      <c r="F467" s="197" t="s">
        <v>239</v>
      </c>
      <c r="G467" s="152">
        <v>25801843</v>
      </c>
      <c r="H467" s="152">
        <v>25801843</v>
      </c>
      <c r="I467" s="197" t="s">
        <v>31</v>
      </c>
      <c r="J467" s="197" t="s">
        <v>31</v>
      </c>
      <c r="K467" s="197" t="s">
        <v>327</v>
      </c>
    </row>
    <row r="468" spans="1:11" ht="75" customHeight="1" x14ac:dyDescent="0.25">
      <c r="A468" s="197">
        <v>76121900</v>
      </c>
      <c r="B468" s="197" t="s">
        <v>334</v>
      </c>
      <c r="C468" s="277">
        <v>42019</v>
      </c>
      <c r="D468" s="197">
        <v>11</v>
      </c>
      <c r="E468" s="197" t="s">
        <v>238</v>
      </c>
      <c r="F468" s="197" t="s">
        <v>239</v>
      </c>
      <c r="G468" s="152">
        <v>30364400</v>
      </c>
      <c r="H468" s="152">
        <v>30364400</v>
      </c>
      <c r="I468" s="197" t="s">
        <v>31</v>
      </c>
      <c r="J468" s="197" t="s">
        <v>31</v>
      </c>
      <c r="K468" s="197" t="s">
        <v>327</v>
      </c>
    </row>
    <row r="469" spans="1:11" ht="75" customHeight="1" x14ac:dyDescent="0.25">
      <c r="A469" s="197">
        <v>76121900</v>
      </c>
      <c r="B469" s="197" t="s">
        <v>335</v>
      </c>
      <c r="C469" s="277">
        <v>42019</v>
      </c>
      <c r="D469" s="197">
        <v>10</v>
      </c>
      <c r="E469" s="197" t="s">
        <v>238</v>
      </c>
      <c r="F469" s="197" t="s">
        <v>239</v>
      </c>
      <c r="G469" s="152">
        <v>23587000</v>
      </c>
      <c r="H469" s="152">
        <v>23587000</v>
      </c>
      <c r="I469" s="197" t="s">
        <v>31</v>
      </c>
      <c r="J469" s="197" t="s">
        <v>31</v>
      </c>
      <c r="K469" s="197" t="s">
        <v>327</v>
      </c>
    </row>
    <row r="470" spans="1:11" ht="75" customHeight="1" x14ac:dyDescent="0.25">
      <c r="A470" s="197">
        <v>76121900</v>
      </c>
      <c r="B470" s="197" t="s">
        <v>336</v>
      </c>
      <c r="C470" s="277">
        <v>42019</v>
      </c>
      <c r="D470" s="197">
        <v>11</v>
      </c>
      <c r="E470" s="197" t="s">
        <v>238</v>
      </c>
      <c r="F470" s="197" t="s">
        <v>239</v>
      </c>
      <c r="G470" s="152">
        <v>22206800</v>
      </c>
      <c r="H470" s="152">
        <v>22206800</v>
      </c>
      <c r="I470" s="197" t="s">
        <v>31</v>
      </c>
      <c r="J470" s="197" t="s">
        <v>31</v>
      </c>
      <c r="K470" s="197" t="s">
        <v>327</v>
      </c>
    </row>
    <row r="471" spans="1:11" ht="75" customHeight="1" x14ac:dyDescent="0.25">
      <c r="A471" s="197">
        <v>76121900</v>
      </c>
      <c r="B471" s="197" t="s">
        <v>337</v>
      </c>
      <c r="C471" s="277">
        <v>42019</v>
      </c>
      <c r="D471" s="197">
        <v>10</v>
      </c>
      <c r="E471" s="197" t="s">
        <v>238</v>
      </c>
      <c r="F471" s="197" t="s">
        <v>239</v>
      </c>
      <c r="G471" s="152">
        <v>12978000</v>
      </c>
      <c r="H471" s="152">
        <v>12978000</v>
      </c>
      <c r="I471" s="197" t="s">
        <v>31</v>
      </c>
      <c r="J471" s="197" t="s">
        <v>31</v>
      </c>
      <c r="K471" s="197" t="s">
        <v>327</v>
      </c>
    </row>
    <row r="472" spans="1:11" ht="75" customHeight="1" x14ac:dyDescent="0.25">
      <c r="A472" s="197">
        <v>90111601</v>
      </c>
      <c r="B472" s="197" t="s">
        <v>338</v>
      </c>
      <c r="C472" s="277">
        <v>42019</v>
      </c>
      <c r="D472" s="197">
        <v>11</v>
      </c>
      <c r="E472" s="197" t="s">
        <v>303</v>
      </c>
      <c r="F472" s="197" t="s">
        <v>239</v>
      </c>
      <c r="G472" s="152">
        <v>25000000</v>
      </c>
      <c r="H472" s="152">
        <v>25000000</v>
      </c>
      <c r="I472" s="197" t="s">
        <v>31</v>
      </c>
      <c r="J472" s="197" t="s">
        <v>31</v>
      </c>
      <c r="K472" s="197" t="s">
        <v>327</v>
      </c>
    </row>
    <row r="473" spans="1:11" ht="75" customHeight="1" x14ac:dyDescent="0.25">
      <c r="A473" s="197">
        <v>90111601</v>
      </c>
      <c r="B473" s="197" t="s">
        <v>338</v>
      </c>
      <c r="C473" s="277">
        <v>42019</v>
      </c>
      <c r="D473" s="197">
        <v>11</v>
      </c>
      <c r="E473" s="197" t="s">
        <v>303</v>
      </c>
      <c r="F473" s="197" t="s">
        <v>239</v>
      </c>
      <c r="G473" s="152">
        <v>15000000</v>
      </c>
      <c r="H473" s="152">
        <v>15000000</v>
      </c>
      <c r="I473" s="197" t="s">
        <v>31</v>
      </c>
      <c r="J473" s="197" t="s">
        <v>31</v>
      </c>
      <c r="K473" s="197" t="s">
        <v>327</v>
      </c>
    </row>
    <row r="474" spans="1:11" ht="75" customHeight="1" x14ac:dyDescent="0.25">
      <c r="A474" s="197">
        <v>78111800</v>
      </c>
      <c r="B474" s="197" t="s">
        <v>302</v>
      </c>
      <c r="C474" s="277">
        <v>42019</v>
      </c>
      <c r="D474" s="197">
        <v>11</v>
      </c>
      <c r="E474" s="197" t="s">
        <v>303</v>
      </c>
      <c r="F474" s="197" t="s">
        <v>239</v>
      </c>
      <c r="G474" s="152">
        <v>72000000</v>
      </c>
      <c r="H474" s="152">
        <v>72000000</v>
      </c>
      <c r="I474" s="197" t="s">
        <v>31</v>
      </c>
      <c r="J474" s="197" t="s">
        <v>31</v>
      </c>
      <c r="K474" s="197" t="s">
        <v>327</v>
      </c>
    </row>
    <row r="475" spans="1:11" ht="75" customHeight="1" x14ac:dyDescent="0.25">
      <c r="A475" s="293">
        <v>76121900</v>
      </c>
      <c r="B475" s="293" t="s">
        <v>339</v>
      </c>
      <c r="C475" s="293">
        <v>42339</v>
      </c>
      <c r="D475" s="294">
        <v>1</v>
      </c>
      <c r="E475" s="293" t="s">
        <v>238</v>
      </c>
      <c r="F475" s="293" t="s">
        <v>239</v>
      </c>
      <c r="G475" s="295">
        <v>2018800</v>
      </c>
      <c r="H475" s="295">
        <v>2018800</v>
      </c>
      <c r="I475" s="295" t="s">
        <v>31</v>
      </c>
      <c r="J475" s="295" t="s">
        <v>31</v>
      </c>
      <c r="K475" s="295" t="s">
        <v>240</v>
      </c>
    </row>
    <row r="476" spans="1:11" ht="75" customHeight="1" x14ac:dyDescent="0.25">
      <c r="A476" s="197">
        <v>76121900</v>
      </c>
      <c r="B476" s="197" t="s">
        <v>340</v>
      </c>
      <c r="C476" s="277">
        <v>42019</v>
      </c>
      <c r="D476" s="197">
        <v>8.5</v>
      </c>
      <c r="E476" s="197" t="s">
        <v>238</v>
      </c>
      <c r="F476" s="197" t="s">
        <v>239</v>
      </c>
      <c r="G476" s="175">
        <v>29504350</v>
      </c>
      <c r="H476" s="152">
        <v>29504350</v>
      </c>
      <c r="I476" s="197" t="s">
        <v>31</v>
      </c>
      <c r="J476" s="197" t="s">
        <v>31</v>
      </c>
      <c r="K476" s="197" t="s">
        <v>240</v>
      </c>
    </row>
    <row r="477" spans="1:11" ht="75" customHeight="1" x14ac:dyDescent="0.25">
      <c r="A477" s="197">
        <v>76121900</v>
      </c>
      <c r="B477" s="197" t="s">
        <v>342</v>
      </c>
      <c r="C477" s="277">
        <v>42095</v>
      </c>
      <c r="D477" s="197">
        <v>9</v>
      </c>
      <c r="E477" s="197" t="s">
        <v>238</v>
      </c>
      <c r="F477" s="197" t="s">
        <v>239</v>
      </c>
      <c r="G477" s="175">
        <v>15388200</v>
      </c>
      <c r="H477" s="152">
        <v>15388200</v>
      </c>
      <c r="I477" s="197" t="s">
        <v>31</v>
      </c>
      <c r="J477" s="197" t="s">
        <v>31</v>
      </c>
      <c r="K477" s="197" t="s">
        <v>240</v>
      </c>
    </row>
    <row r="478" spans="1:11" ht="75" customHeight="1" x14ac:dyDescent="0.25">
      <c r="A478" s="197">
        <v>76121900</v>
      </c>
      <c r="B478" s="197" t="s">
        <v>343</v>
      </c>
      <c r="C478" s="277">
        <v>42309</v>
      </c>
      <c r="D478" s="197">
        <v>1</v>
      </c>
      <c r="E478" s="197" t="s">
        <v>238</v>
      </c>
      <c r="F478" s="197" t="s">
        <v>239</v>
      </c>
      <c r="G478" s="175">
        <v>3079700</v>
      </c>
      <c r="H478" s="152">
        <v>3079700</v>
      </c>
      <c r="I478" s="197" t="s">
        <v>31</v>
      </c>
      <c r="J478" s="197" t="s">
        <v>31</v>
      </c>
      <c r="K478" s="197" t="s">
        <v>240</v>
      </c>
    </row>
    <row r="479" spans="1:11" ht="75" customHeight="1" x14ac:dyDescent="0.25">
      <c r="A479" s="197">
        <v>76121900</v>
      </c>
      <c r="B479" s="197" t="s">
        <v>344</v>
      </c>
      <c r="C479" s="277">
        <v>42095</v>
      </c>
      <c r="D479" s="197">
        <v>9</v>
      </c>
      <c r="E479" s="197" t="s">
        <v>238</v>
      </c>
      <c r="F479" s="197" t="s">
        <v>239</v>
      </c>
      <c r="G479" s="175">
        <v>40695300</v>
      </c>
      <c r="H479" s="152">
        <v>40695300</v>
      </c>
      <c r="I479" s="197" t="s">
        <v>31</v>
      </c>
      <c r="J479" s="197" t="s">
        <v>31</v>
      </c>
      <c r="K479" s="197" t="s">
        <v>240</v>
      </c>
    </row>
    <row r="480" spans="1:11" ht="75" customHeight="1" x14ac:dyDescent="0.25">
      <c r="A480" s="197">
        <v>76121900</v>
      </c>
      <c r="B480" s="197" t="s">
        <v>345</v>
      </c>
      <c r="C480" s="277">
        <v>42339</v>
      </c>
      <c r="D480" s="197">
        <v>1</v>
      </c>
      <c r="E480" s="197" t="s">
        <v>238</v>
      </c>
      <c r="F480" s="197" t="s">
        <v>239</v>
      </c>
      <c r="G480" s="175">
        <v>2358700</v>
      </c>
      <c r="H480" s="152">
        <v>2358700</v>
      </c>
      <c r="I480" s="197" t="s">
        <v>31</v>
      </c>
      <c r="J480" s="197" t="s">
        <v>31</v>
      </c>
      <c r="K480" s="197" t="s">
        <v>240</v>
      </c>
    </row>
    <row r="481" spans="1:11" ht="75" customHeight="1" x14ac:dyDescent="0.25">
      <c r="A481" s="197">
        <v>76121900</v>
      </c>
      <c r="B481" s="278" t="s">
        <v>346</v>
      </c>
      <c r="C481" s="277">
        <v>42095</v>
      </c>
      <c r="D481" s="197">
        <v>9</v>
      </c>
      <c r="E481" s="197" t="s">
        <v>238</v>
      </c>
      <c r="F481" s="197" t="s">
        <v>239</v>
      </c>
      <c r="G481" s="175">
        <v>27717300</v>
      </c>
      <c r="H481" s="152">
        <v>27717300</v>
      </c>
      <c r="I481" s="197" t="s">
        <v>31</v>
      </c>
      <c r="J481" s="197" t="s">
        <v>31</v>
      </c>
      <c r="K481" s="197" t="s">
        <v>240</v>
      </c>
    </row>
    <row r="482" spans="1:11" ht="75" customHeight="1" x14ac:dyDescent="0.25">
      <c r="A482" s="197">
        <v>76121900</v>
      </c>
      <c r="B482" s="197" t="s">
        <v>347</v>
      </c>
      <c r="C482" s="277">
        <v>42095</v>
      </c>
      <c r="D482" s="197">
        <v>9</v>
      </c>
      <c r="E482" s="197" t="s">
        <v>238</v>
      </c>
      <c r="F482" s="197" t="s">
        <v>239</v>
      </c>
      <c r="G482" s="175">
        <v>24843600</v>
      </c>
      <c r="H482" s="152">
        <v>24843600</v>
      </c>
      <c r="I482" s="197" t="s">
        <v>31</v>
      </c>
      <c r="J482" s="197" t="s">
        <v>31</v>
      </c>
      <c r="K482" s="197" t="s">
        <v>240</v>
      </c>
    </row>
    <row r="483" spans="1:11" ht="75" customHeight="1" x14ac:dyDescent="0.25">
      <c r="A483" s="197">
        <v>76121900</v>
      </c>
      <c r="B483" s="197" t="s">
        <v>348</v>
      </c>
      <c r="C483" s="277">
        <v>42339</v>
      </c>
      <c r="D483" s="197">
        <v>1</v>
      </c>
      <c r="E483" s="197" t="s">
        <v>238</v>
      </c>
      <c r="F483" s="197" t="s">
        <v>239</v>
      </c>
      <c r="G483" s="175">
        <v>2358700</v>
      </c>
      <c r="H483" s="152">
        <v>2358700</v>
      </c>
      <c r="I483" s="197" t="s">
        <v>31</v>
      </c>
      <c r="J483" s="197" t="s">
        <v>31</v>
      </c>
      <c r="K483" s="197" t="s">
        <v>240</v>
      </c>
    </row>
    <row r="484" spans="1:11" ht="75" customHeight="1" x14ac:dyDescent="0.25">
      <c r="A484" s="197">
        <v>76121900</v>
      </c>
      <c r="B484" s="197" t="s">
        <v>349</v>
      </c>
      <c r="C484" s="277">
        <v>42339</v>
      </c>
      <c r="D484" s="197">
        <v>1</v>
      </c>
      <c r="E484" s="278" t="s">
        <v>238</v>
      </c>
      <c r="F484" s="197" t="s">
        <v>239</v>
      </c>
      <c r="G484" s="175">
        <v>4521700</v>
      </c>
      <c r="H484" s="152">
        <v>4521700</v>
      </c>
      <c r="I484" s="197" t="s">
        <v>31</v>
      </c>
      <c r="J484" s="197" t="s">
        <v>31</v>
      </c>
      <c r="K484" s="197" t="s">
        <v>240</v>
      </c>
    </row>
    <row r="485" spans="1:11" ht="75" customHeight="1" x14ac:dyDescent="0.25">
      <c r="A485" s="197">
        <v>76121900</v>
      </c>
      <c r="B485" s="197" t="s">
        <v>350</v>
      </c>
      <c r="C485" s="277">
        <v>42095</v>
      </c>
      <c r="D485" s="197">
        <v>8</v>
      </c>
      <c r="E485" s="278" t="s">
        <v>238</v>
      </c>
      <c r="F485" s="197" t="s">
        <v>239</v>
      </c>
      <c r="G485" s="175">
        <v>18869600</v>
      </c>
      <c r="H485" s="152">
        <v>18869600</v>
      </c>
      <c r="I485" s="197" t="s">
        <v>31</v>
      </c>
      <c r="J485" s="197" t="s">
        <v>31</v>
      </c>
      <c r="K485" s="197" t="s">
        <v>327</v>
      </c>
    </row>
    <row r="486" spans="1:11" ht="75" customHeight="1" x14ac:dyDescent="0.25">
      <c r="A486" s="197">
        <v>76121900</v>
      </c>
      <c r="B486" s="197" t="s">
        <v>352</v>
      </c>
      <c r="C486" s="277">
        <v>42278</v>
      </c>
      <c r="D486" s="197">
        <v>3</v>
      </c>
      <c r="E486" s="197" t="s">
        <v>238</v>
      </c>
      <c r="F486" s="197" t="s">
        <v>239</v>
      </c>
      <c r="G486" s="175">
        <v>7076100</v>
      </c>
      <c r="H486" s="152">
        <v>7076100</v>
      </c>
      <c r="I486" s="197" t="s">
        <v>31</v>
      </c>
      <c r="J486" s="197" t="s">
        <v>31</v>
      </c>
      <c r="K486" s="197" t="s">
        <v>240</v>
      </c>
    </row>
    <row r="487" spans="1:11" ht="75" customHeight="1" x14ac:dyDescent="0.25">
      <c r="A487" s="197">
        <v>76121900</v>
      </c>
      <c r="B487" s="197" t="s">
        <v>353</v>
      </c>
      <c r="C487" s="277">
        <v>42339</v>
      </c>
      <c r="D487" s="197">
        <v>1</v>
      </c>
      <c r="E487" s="197" t="s">
        <v>238</v>
      </c>
      <c r="F487" s="197" t="s">
        <v>239</v>
      </c>
      <c r="G487" s="175">
        <v>3079700</v>
      </c>
      <c r="H487" s="152">
        <v>3079700</v>
      </c>
      <c r="I487" s="197" t="s">
        <v>31</v>
      </c>
      <c r="J487" s="197" t="s">
        <v>31</v>
      </c>
      <c r="K487" s="197" t="s">
        <v>240</v>
      </c>
    </row>
    <row r="488" spans="1:11" ht="75" customHeight="1" x14ac:dyDescent="0.25">
      <c r="A488" s="197">
        <v>76121900</v>
      </c>
      <c r="B488" s="197" t="s">
        <v>354</v>
      </c>
      <c r="C488" s="277">
        <v>42339</v>
      </c>
      <c r="D488" s="197">
        <v>1.5</v>
      </c>
      <c r="E488" s="197" t="s">
        <v>238</v>
      </c>
      <c r="F488" s="197" t="s">
        <v>239</v>
      </c>
      <c r="G488" s="175">
        <v>6782550</v>
      </c>
      <c r="H488" s="152">
        <v>6782550</v>
      </c>
      <c r="I488" s="197" t="s">
        <v>31</v>
      </c>
      <c r="J488" s="197" t="s">
        <v>31</v>
      </c>
      <c r="K488" s="197" t="s">
        <v>240</v>
      </c>
    </row>
    <row r="489" spans="1:11" ht="75" customHeight="1" x14ac:dyDescent="0.25">
      <c r="A489" s="197">
        <v>76121900</v>
      </c>
      <c r="B489" s="197" t="s">
        <v>355</v>
      </c>
      <c r="C489" s="277">
        <v>42339</v>
      </c>
      <c r="D489" s="197">
        <v>1</v>
      </c>
      <c r="E489" s="197" t="s">
        <v>238</v>
      </c>
      <c r="F489" s="197" t="s">
        <v>239</v>
      </c>
      <c r="G489" s="175">
        <v>3079700</v>
      </c>
      <c r="H489" s="152">
        <v>3079700</v>
      </c>
      <c r="I489" s="197" t="s">
        <v>31</v>
      </c>
      <c r="J489" s="197" t="s">
        <v>31</v>
      </c>
      <c r="K489" s="197" t="s">
        <v>240</v>
      </c>
    </row>
    <row r="490" spans="1:11" ht="75" customHeight="1" x14ac:dyDescent="0.25">
      <c r="A490" s="197">
        <v>76121900</v>
      </c>
      <c r="B490" s="197" t="s">
        <v>356</v>
      </c>
      <c r="C490" s="277">
        <v>42339</v>
      </c>
      <c r="D490" s="197">
        <v>1</v>
      </c>
      <c r="E490" s="197" t="s">
        <v>238</v>
      </c>
      <c r="F490" s="197" t="s">
        <v>239</v>
      </c>
      <c r="G490" s="175">
        <v>3996400</v>
      </c>
      <c r="H490" s="152">
        <v>3996400</v>
      </c>
      <c r="I490" s="197" t="s">
        <v>31</v>
      </c>
      <c r="J490" s="197" t="s">
        <v>31</v>
      </c>
      <c r="K490" s="197" t="s">
        <v>240</v>
      </c>
    </row>
    <row r="491" spans="1:11" ht="75" customHeight="1" x14ac:dyDescent="0.25">
      <c r="A491" s="197">
        <v>76121900</v>
      </c>
      <c r="B491" s="197" t="s">
        <v>357</v>
      </c>
      <c r="C491" s="277">
        <v>42339</v>
      </c>
      <c r="D491" s="197">
        <v>1.5</v>
      </c>
      <c r="E491" s="197" t="s">
        <v>238</v>
      </c>
      <c r="F491" s="197" t="s">
        <v>239</v>
      </c>
      <c r="G491" s="175">
        <v>3538050</v>
      </c>
      <c r="H491" s="152">
        <v>3538050</v>
      </c>
      <c r="I491" s="197" t="s">
        <v>31</v>
      </c>
      <c r="J491" s="197" t="s">
        <v>31</v>
      </c>
      <c r="K491" s="197" t="s">
        <v>240</v>
      </c>
    </row>
    <row r="492" spans="1:11" ht="75" customHeight="1" x14ac:dyDescent="0.25">
      <c r="A492" s="197">
        <v>76121900</v>
      </c>
      <c r="B492" s="197" t="s">
        <v>358</v>
      </c>
      <c r="C492" s="277">
        <v>42339</v>
      </c>
      <c r="D492" s="197">
        <v>2</v>
      </c>
      <c r="E492" s="197" t="s">
        <v>238</v>
      </c>
      <c r="F492" s="197" t="s">
        <v>239</v>
      </c>
      <c r="G492" s="175">
        <v>5520800</v>
      </c>
      <c r="H492" s="152">
        <v>5520800</v>
      </c>
      <c r="I492" s="197" t="s">
        <v>31</v>
      </c>
      <c r="J492" s="197" t="s">
        <v>31</v>
      </c>
      <c r="K492" s="197" t="s">
        <v>240</v>
      </c>
    </row>
    <row r="493" spans="1:11" ht="75" customHeight="1" x14ac:dyDescent="0.25">
      <c r="A493" s="197">
        <v>76121900</v>
      </c>
      <c r="B493" s="197" t="s">
        <v>359</v>
      </c>
      <c r="C493" s="277">
        <v>42339</v>
      </c>
      <c r="D493" s="197">
        <v>1.5</v>
      </c>
      <c r="E493" s="197" t="s">
        <v>238</v>
      </c>
      <c r="F493" s="197" t="s">
        <v>239</v>
      </c>
      <c r="G493" s="175">
        <v>5994600</v>
      </c>
      <c r="H493" s="152">
        <v>5994600</v>
      </c>
      <c r="I493" s="197" t="s">
        <v>31</v>
      </c>
      <c r="J493" s="197" t="s">
        <v>31</v>
      </c>
      <c r="K493" s="197" t="s">
        <v>240</v>
      </c>
    </row>
    <row r="494" spans="1:11" ht="75" customHeight="1" x14ac:dyDescent="0.25">
      <c r="A494" s="197">
        <v>76121900</v>
      </c>
      <c r="B494" s="197" t="s">
        <v>360</v>
      </c>
      <c r="C494" s="277">
        <v>42339</v>
      </c>
      <c r="D494" s="197">
        <v>1</v>
      </c>
      <c r="E494" s="197" t="s">
        <v>238</v>
      </c>
      <c r="F494" s="197" t="s">
        <v>239</v>
      </c>
      <c r="G494" s="175">
        <v>2544100</v>
      </c>
      <c r="H494" s="152">
        <v>2544100</v>
      </c>
      <c r="I494" s="197" t="s">
        <v>31</v>
      </c>
      <c r="J494" s="197" t="s">
        <v>31</v>
      </c>
      <c r="K494" s="197" t="s">
        <v>240</v>
      </c>
    </row>
    <row r="495" spans="1:11" ht="75" customHeight="1" x14ac:dyDescent="0.25">
      <c r="A495" s="197">
        <v>76121900</v>
      </c>
      <c r="B495" s="197" t="s">
        <v>361</v>
      </c>
      <c r="C495" s="277">
        <v>42339</v>
      </c>
      <c r="D495" s="197">
        <v>1</v>
      </c>
      <c r="E495" s="197" t="s">
        <v>238</v>
      </c>
      <c r="F495" s="197" t="s">
        <v>239</v>
      </c>
      <c r="G495" s="175">
        <v>3471100</v>
      </c>
      <c r="H495" s="152">
        <v>3471100</v>
      </c>
      <c r="I495" s="197" t="s">
        <v>31</v>
      </c>
      <c r="J495" s="197" t="s">
        <v>31</v>
      </c>
      <c r="K495" s="197" t="s">
        <v>240</v>
      </c>
    </row>
    <row r="496" spans="1:11" ht="75" customHeight="1" x14ac:dyDescent="0.25">
      <c r="A496" s="197">
        <v>76121900</v>
      </c>
      <c r="B496" s="197" t="s">
        <v>362</v>
      </c>
      <c r="C496" s="277">
        <v>42339</v>
      </c>
      <c r="D496" s="197">
        <v>1</v>
      </c>
      <c r="E496" s="197" t="s">
        <v>238</v>
      </c>
      <c r="F496" s="197" t="s">
        <v>239</v>
      </c>
      <c r="G496" s="175">
        <v>2544100</v>
      </c>
      <c r="H496" s="152">
        <v>2544100</v>
      </c>
      <c r="I496" s="197" t="s">
        <v>31</v>
      </c>
      <c r="J496" s="197" t="s">
        <v>31</v>
      </c>
      <c r="K496" s="197" t="s">
        <v>240</v>
      </c>
    </row>
    <row r="497" spans="1:11" ht="75" customHeight="1" x14ac:dyDescent="0.25">
      <c r="A497" s="197">
        <v>76121900</v>
      </c>
      <c r="B497" s="197" t="s">
        <v>363</v>
      </c>
      <c r="C497" s="277">
        <v>42339</v>
      </c>
      <c r="D497" s="197">
        <v>1</v>
      </c>
      <c r="E497" s="197" t="s">
        <v>238</v>
      </c>
      <c r="F497" s="197" t="s">
        <v>239</v>
      </c>
      <c r="G497" s="175">
        <v>2544100</v>
      </c>
      <c r="H497" s="152">
        <v>2544100</v>
      </c>
      <c r="I497" s="197" t="s">
        <v>31</v>
      </c>
      <c r="J497" s="197" t="s">
        <v>31</v>
      </c>
      <c r="K497" s="197" t="s">
        <v>240</v>
      </c>
    </row>
    <row r="498" spans="1:11" ht="75" customHeight="1" x14ac:dyDescent="0.25">
      <c r="A498" s="197">
        <v>76121900</v>
      </c>
      <c r="B498" s="197" t="s">
        <v>364</v>
      </c>
      <c r="C498" s="277">
        <v>42339</v>
      </c>
      <c r="D498" s="197">
        <v>1.5</v>
      </c>
      <c r="E498" s="197" t="s">
        <v>238</v>
      </c>
      <c r="F498" s="197" t="s">
        <v>239</v>
      </c>
      <c r="G498" s="175">
        <v>3816150</v>
      </c>
      <c r="H498" s="152">
        <v>3816150</v>
      </c>
      <c r="I498" s="197" t="s">
        <v>31</v>
      </c>
      <c r="J498" s="197" t="s">
        <v>31</v>
      </c>
      <c r="K498" s="197" t="s">
        <v>240</v>
      </c>
    </row>
    <row r="499" spans="1:11" ht="75" customHeight="1" x14ac:dyDescent="0.25">
      <c r="A499" s="197">
        <v>76121900</v>
      </c>
      <c r="B499" s="197" t="s">
        <v>365</v>
      </c>
      <c r="C499" s="277">
        <v>42339</v>
      </c>
      <c r="D499" s="197">
        <v>1.5</v>
      </c>
      <c r="E499" s="197" t="s">
        <v>238</v>
      </c>
      <c r="F499" s="197" t="s">
        <v>239</v>
      </c>
      <c r="G499" s="175">
        <v>4140600</v>
      </c>
      <c r="H499" s="152">
        <v>4140600</v>
      </c>
      <c r="I499" s="197" t="s">
        <v>31</v>
      </c>
      <c r="J499" s="197" t="s">
        <v>31</v>
      </c>
      <c r="K499" s="197" t="s">
        <v>240</v>
      </c>
    </row>
    <row r="500" spans="1:11" ht="75" customHeight="1" x14ac:dyDescent="0.25">
      <c r="A500" s="197">
        <v>76121900</v>
      </c>
      <c r="B500" s="197" t="s">
        <v>366</v>
      </c>
      <c r="C500" s="277">
        <v>42339</v>
      </c>
      <c r="D500" s="197">
        <v>1.5</v>
      </c>
      <c r="E500" s="197" t="s">
        <v>238</v>
      </c>
      <c r="F500" s="197" t="s">
        <v>239</v>
      </c>
      <c r="G500" s="175">
        <v>5994600</v>
      </c>
      <c r="H500" s="152">
        <v>5994600</v>
      </c>
      <c r="I500" s="197" t="s">
        <v>31</v>
      </c>
      <c r="J500" s="197" t="s">
        <v>31</v>
      </c>
      <c r="K500" s="197" t="s">
        <v>240</v>
      </c>
    </row>
    <row r="501" spans="1:11" ht="75" customHeight="1" x14ac:dyDescent="0.25">
      <c r="A501" s="197">
        <v>76121900</v>
      </c>
      <c r="B501" s="197" t="s">
        <v>367</v>
      </c>
      <c r="C501" s="277">
        <v>42339</v>
      </c>
      <c r="D501" s="197">
        <v>1</v>
      </c>
      <c r="E501" s="197" t="s">
        <v>238</v>
      </c>
      <c r="F501" s="197" t="s">
        <v>239</v>
      </c>
      <c r="G501" s="175">
        <v>4521700</v>
      </c>
      <c r="H501" s="152">
        <v>4521700</v>
      </c>
      <c r="I501" s="197" t="s">
        <v>31</v>
      </c>
      <c r="J501" s="197" t="s">
        <v>31</v>
      </c>
      <c r="K501" s="197" t="s">
        <v>240</v>
      </c>
    </row>
    <row r="502" spans="1:11" ht="75" customHeight="1" x14ac:dyDescent="0.25">
      <c r="A502" s="197">
        <v>76121900</v>
      </c>
      <c r="B502" s="197" t="s">
        <v>368</v>
      </c>
      <c r="C502" s="277">
        <v>42339</v>
      </c>
      <c r="D502" s="197">
        <v>1</v>
      </c>
      <c r="E502" s="197" t="s">
        <v>238</v>
      </c>
      <c r="F502" s="197" t="s">
        <v>239</v>
      </c>
      <c r="G502" s="175">
        <v>2358700</v>
      </c>
      <c r="H502" s="152">
        <v>2358700</v>
      </c>
      <c r="I502" s="197" t="s">
        <v>31</v>
      </c>
      <c r="J502" s="197" t="s">
        <v>31</v>
      </c>
      <c r="K502" s="197" t="s">
        <v>240</v>
      </c>
    </row>
    <row r="503" spans="1:11" ht="75" customHeight="1" x14ac:dyDescent="0.25">
      <c r="A503" s="197">
        <v>76121900</v>
      </c>
      <c r="B503" s="197" t="s">
        <v>369</v>
      </c>
      <c r="C503" s="277">
        <v>42339</v>
      </c>
      <c r="D503" s="197">
        <v>2</v>
      </c>
      <c r="E503" s="197" t="s">
        <v>238</v>
      </c>
      <c r="F503" s="197" t="s">
        <v>239</v>
      </c>
      <c r="G503" s="175">
        <v>5520800</v>
      </c>
      <c r="H503" s="152">
        <v>5520800</v>
      </c>
      <c r="I503" s="197" t="s">
        <v>31</v>
      </c>
      <c r="J503" s="197" t="s">
        <v>31</v>
      </c>
      <c r="K503" s="197" t="s">
        <v>240</v>
      </c>
    </row>
    <row r="504" spans="1:11" ht="75" customHeight="1" x14ac:dyDescent="0.25">
      <c r="A504" s="197">
        <v>76121900</v>
      </c>
      <c r="B504" s="197" t="s">
        <v>370</v>
      </c>
      <c r="C504" s="277">
        <v>42339</v>
      </c>
      <c r="D504" s="197">
        <v>1</v>
      </c>
      <c r="E504" s="197" t="s">
        <v>238</v>
      </c>
      <c r="F504" s="197" t="s">
        <v>239</v>
      </c>
      <c r="G504" s="175">
        <v>4521700</v>
      </c>
      <c r="H504" s="152">
        <v>4521700</v>
      </c>
      <c r="I504" s="197" t="s">
        <v>31</v>
      </c>
      <c r="J504" s="197" t="s">
        <v>31</v>
      </c>
      <c r="K504" s="197" t="s">
        <v>240</v>
      </c>
    </row>
    <row r="505" spans="1:11" ht="75" customHeight="1" x14ac:dyDescent="0.25">
      <c r="A505" s="197">
        <v>76121900</v>
      </c>
      <c r="B505" s="197" t="s">
        <v>371</v>
      </c>
      <c r="C505" s="277">
        <v>42339</v>
      </c>
      <c r="D505" s="197">
        <v>1.5</v>
      </c>
      <c r="E505" s="197" t="s">
        <v>238</v>
      </c>
      <c r="F505" s="197" t="s">
        <v>239</v>
      </c>
      <c r="G505" s="175">
        <v>3259950</v>
      </c>
      <c r="H505" s="152">
        <v>3259950</v>
      </c>
      <c r="I505" s="197" t="s">
        <v>31</v>
      </c>
      <c r="J505" s="197" t="s">
        <v>31</v>
      </c>
      <c r="K505" s="197" t="s">
        <v>240</v>
      </c>
    </row>
    <row r="506" spans="1:11" ht="75" customHeight="1" x14ac:dyDescent="0.25">
      <c r="A506" s="197">
        <v>76121900</v>
      </c>
      <c r="B506" s="197" t="s">
        <v>372</v>
      </c>
      <c r="C506" s="277">
        <v>42339</v>
      </c>
      <c r="D506" s="197">
        <v>1.5</v>
      </c>
      <c r="E506" s="197" t="s">
        <v>238</v>
      </c>
      <c r="F506" s="197" t="s">
        <v>239</v>
      </c>
      <c r="G506" s="175">
        <v>3028200</v>
      </c>
      <c r="H506" s="152">
        <v>3028200</v>
      </c>
      <c r="I506" s="197" t="s">
        <v>31</v>
      </c>
      <c r="J506" s="197" t="s">
        <v>31</v>
      </c>
      <c r="K506" s="197" t="s">
        <v>240</v>
      </c>
    </row>
    <row r="507" spans="1:11" ht="75" customHeight="1" x14ac:dyDescent="0.25">
      <c r="A507" s="197">
        <v>76121900</v>
      </c>
      <c r="B507" s="197" t="s">
        <v>373</v>
      </c>
      <c r="C507" s="277">
        <v>42339</v>
      </c>
      <c r="D507" s="197">
        <v>0.5</v>
      </c>
      <c r="E507" s="197" t="s">
        <v>238</v>
      </c>
      <c r="F507" s="197" t="s">
        <v>239</v>
      </c>
      <c r="G507" s="175">
        <v>793100</v>
      </c>
      <c r="H507" s="152">
        <v>793100</v>
      </c>
      <c r="I507" s="197" t="s">
        <v>31</v>
      </c>
      <c r="J507" s="197" t="s">
        <v>31</v>
      </c>
      <c r="K507" s="197" t="s">
        <v>240</v>
      </c>
    </row>
    <row r="508" spans="1:11" ht="75" customHeight="1" x14ac:dyDescent="0.25">
      <c r="A508" s="197">
        <v>76121900</v>
      </c>
      <c r="B508" s="197" t="s">
        <v>374</v>
      </c>
      <c r="C508" s="277">
        <v>42339</v>
      </c>
      <c r="D508" s="197">
        <v>1.5</v>
      </c>
      <c r="E508" s="197" t="s">
        <v>238</v>
      </c>
      <c r="F508" s="197" t="s">
        <v>239</v>
      </c>
      <c r="G508" s="175">
        <v>3538050</v>
      </c>
      <c r="H508" s="152">
        <v>3538050</v>
      </c>
      <c r="I508" s="197" t="s">
        <v>31</v>
      </c>
      <c r="J508" s="197" t="s">
        <v>31</v>
      </c>
      <c r="K508" s="197" t="s">
        <v>240</v>
      </c>
    </row>
    <row r="509" spans="1:11" ht="75" customHeight="1" x14ac:dyDescent="0.25">
      <c r="A509" s="197">
        <v>76121900</v>
      </c>
      <c r="B509" s="197" t="s">
        <v>375</v>
      </c>
      <c r="C509" s="277">
        <v>42339</v>
      </c>
      <c r="D509" s="197">
        <v>1.5</v>
      </c>
      <c r="E509" s="197" t="s">
        <v>238</v>
      </c>
      <c r="F509" s="197" t="s">
        <v>239</v>
      </c>
      <c r="G509" s="175">
        <v>3028200</v>
      </c>
      <c r="H509" s="152">
        <v>3028200</v>
      </c>
      <c r="I509" s="197" t="s">
        <v>31</v>
      </c>
      <c r="J509" s="197" t="s">
        <v>31</v>
      </c>
      <c r="K509" s="197" t="s">
        <v>240</v>
      </c>
    </row>
    <row r="510" spans="1:11" ht="75" customHeight="1" x14ac:dyDescent="0.25">
      <c r="A510" s="197">
        <v>76121900</v>
      </c>
      <c r="B510" s="197" t="s">
        <v>376</v>
      </c>
      <c r="C510" s="277">
        <v>42339</v>
      </c>
      <c r="D510" s="197">
        <v>1.5</v>
      </c>
      <c r="E510" s="197" t="s">
        <v>238</v>
      </c>
      <c r="F510" s="197" t="s">
        <v>239</v>
      </c>
      <c r="G510" s="175">
        <v>4619550</v>
      </c>
      <c r="H510" s="152">
        <v>4619550</v>
      </c>
      <c r="I510" s="197" t="s">
        <v>31</v>
      </c>
      <c r="J510" s="197" t="s">
        <v>31</v>
      </c>
      <c r="K510" s="197" t="s">
        <v>240</v>
      </c>
    </row>
    <row r="511" spans="1:11" ht="75" customHeight="1" x14ac:dyDescent="0.25">
      <c r="A511" s="197">
        <v>76121900</v>
      </c>
      <c r="B511" s="197" t="s">
        <v>377</v>
      </c>
      <c r="C511" s="277">
        <v>42339</v>
      </c>
      <c r="D511" s="197">
        <v>1</v>
      </c>
      <c r="E511" s="197" t="s">
        <v>238</v>
      </c>
      <c r="F511" s="197" t="s">
        <v>239</v>
      </c>
      <c r="G511" s="175">
        <v>1709800</v>
      </c>
      <c r="H511" s="152">
        <v>1709800</v>
      </c>
      <c r="I511" s="197" t="s">
        <v>31</v>
      </c>
      <c r="J511" s="197" t="s">
        <v>31</v>
      </c>
      <c r="K511" s="197" t="s">
        <v>240</v>
      </c>
    </row>
    <row r="512" spans="1:11" ht="75" customHeight="1" x14ac:dyDescent="0.25">
      <c r="A512" s="197">
        <v>76121900</v>
      </c>
      <c r="B512" s="197" t="s">
        <v>274</v>
      </c>
      <c r="C512" s="277">
        <v>42339</v>
      </c>
      <c r="D512" s="197">
        <v>1</v>
      </c>
      <c r="E512" s="197" t="s">
        <v>238</v>
      </c>
      <c r="F512" s="197" t="s">
        <v>239</v>
      </c>
      <c r="G512" s="175">
        <v>0</v>
      </c>
      <c r="H512" s="152">
        <v>0</v>
      </c>
      <c r="I512" s="197" t="s">
        <v>31</v>
      </c>
      <c r="J512" s="197" t="s">
        <v>31</v>
      </c>
      <c r="K512" s="197" t="s">
        <v>240</v>
      </c>
    </row>
    <row r="513" spans="1:11" ht="75" customHeight="1" x14ac:dyDescent="0.25">
      <c r="A513" s="197">
        <v>76121900</v>
      </c>
      <c r="B513" s="197" t="s">
        <v>378</v>
      </c>
      <c r="C513" s="277">
        <v>42309</v>
      </c>
      <c r="D513" s="197">
        <v>1</v>
      </c>
      <c r="E513" s="197" t="s">
        <v>238</v>
      </c>
      <c r="F513" s="197" t="s">
        <v>239</v>
      </c>
      <c r="G513" s="175">
        <v>2544100</v>
      </c>
      <c r="H513" s="152">
        <v>2544100</v>
      </c>
      <c r="I513" s="197" t="s">
        <v>31</v>
      </c>
      <c r="J513" s="197" t="s">
        <v>31</v>
      </c>
      <c r="K513" s="197" t="s">
        <v>240</v>
      </c>
    </row>
    <row r="514" spans="1:11" ht="75" customHeight="1" x14ac:dyDescent="0.25">
      <c r="A514" s="197">
        <v>76121900</v>
      </c>
      <c r="B514" s="197" t="s">
        <v>379</v>
      </c>
      <c r="C514" s="277">
        <v>42339</v>
      </c>
      <c r="D514" s="197">
        <v>1.5</v>
      </c>
      <c r="E514" s="197" t="s">
        <v>238</v>
      </c>
      <c r="F514" s="197" t="s">
        <v>239</v>
      </c>
      <c r="G514" s="175">
        <v>4140600</v>
      </c>
      <c r="H514" s="152">
        <v>4140600</v>
      </c>
      <c r="I514" s="197" t="s">
        <v>31</v>
      </c>
      <c r="J514" s="197" t="s">
        <v>31</v>
      </c>
      <c r="K514" s="197" t="s">
        <v>240</v>
      </c>
    </row>
    <row r="515" spans="1:11" ht="75" customHeight="1" x14ac:dyDescent="0.25">
      <c r="A515" s="197">
        <v>76121900</v>
      </c>
      <c r="B515" s="197" t="s">
        <v>380</v>
      </c>
      <c r="C515" s="277">
        <v>42339</v>
      </c>
      <c r="D515" s="197">
        <v>1.5</v>
      </c>
      <c r="E515" s="197" t="s">
        <v>238</v>
      </c>
      <c r="F515" s="197" t="s">
        <v>239</v>
      </c>
      <c r="G515" s="175">
        <v>3028200</v>
      </c>
      <c r="H515" s="152">
        <v>3028200</v>
      </c>
      <c r="I515" s="197" t="s">
        <v>31</v>
      </c>
      <c r="J515" s="197" t="s">
        <v>31</v>
      </c>
      <c r="K515" s="197" t="s">
        <v>240</v>
      </c>
    </row>
    <row r="516" spans="1:11" ht="75" customHeight="1" x14ac:dyDescent="0.25">
      <c r="A516" s="197">
        <v>76121900</v>
      </c>
      <c r="B516" s="197" t="s">
        <v>381</v>
      </c>
      <c r="C516" s="277">
        <v>42339</v>
      </c>
      <c r="D516" s="197">
        <v>1.5</v>
      </c>
      <c r="E516" s="197" t="s">
        <v>238</v>
      </c>
      <c r="F516" s="197" t="s">
        <v>239</v>
      </c>
      <c r="G516" s="175">
        <v>3816150</v>
      </c>
      <c r="H516" s="152">
        <v>3816150</v>
      </c>
      <c r="I516" s="197" t="s">
        <v>31</v>
      </c>
      <c r="J516" s="197" t="s">
        <v>31</v>
      </c>
      <c r="K516" s="197" t="s">
        <v>240</v>
      </c>
    </row>
    <row r="517" spans="1:11" ht="75" customHeight="1" x14ac:dyDescent="0.25">
      <c r="A517" s="197">
        <v>76121900</v>
      </c>
      <c r="B517" s="197" t="s">
        <v>382</v>
      </c>
      <c r="C517" s="277">
        <v>42339</v>
      </c>
      <c r="D517" s="197">
        <v>1</v>
      </c>
      <c r="E517" s="197" t="s">
        <v>238</v>
      </c>
      <c r="F517" s="197" t="s">
        <v>239</v>
      </c>
      <c r="G517" s="175">
        <v>1709800</v>
      </c>
      <c r="H517" s="152">
        <v>1709800</v>
      </c>
      <c r="I517" s="197" t="s">
        <v>31</v>
      </c>
      <c r="J517" s="197" t="s">
        <v>31</v>
      </c>
      <c r="K517" s="197" t="s">
        <v>240</v>
      </c>
    </row>
    <row r="518" spans="1:11" ht="75" customHeight="1" x14ac:dyDescent="0.25">
      <c r="A518" s="197">
        <v>76121900</v>
      </c>
      <c r="B518" s="197" t="s">
        <v>383</v>
      </c>
      <c r="C518" s="277">
        <v>42339</v>
      </c>
      <c r="D518" s="197">
        <v>1.5</v>
      </c>
      <c r="E518" s="197" t="s">
        <v>238</v>
      </c>
      <c r="F518" s="197" t="s">
        <v>239</v>
      </c>
      <c r="G518" s="175">
        <v>2379300</v>
      </c>
      <c r="H518" s="152">
        <v>2379300</v>
      </c>
      <c r="I518" s="197" t="s">
        <v>31</v>
      </c>
      <c r="J518" s="197" t="s">
        <v>31</v>
      </c>
      <c r="K518" s="197" t="s">
        <v>240</v>
      </c>
    </row>
    <row r="519" spans="1:11" ht="75" customHeight="1" x14ac:dyDescent="0.25">
      <c r="A519" s="197">
        <v>76121900</v>
      </c>
      <c r="B519" s="197" t="s">
        <v>384</v>
      </c>
      <c r="C519" s="277">
        <v>42339</v>
      </c>
      <c r="D519" s="34">
        <v>1.5</v>
      </c>
      <c r="E519" s="197" t="s">
        <v>238</v>
      </c>
      <c r="F519" s="197" t="s">
        <v>239</v>
      </c>
      <c r="G519" s="175">
        <v>3816150</v>
      </c>
      <c r="H519" s="152">
        <v>3816150</v>
      </c>
      <c r="I519" s="197" t="s">
        <v>31</v>
      </c>
      <c r="J519" s="197" t="s">
        <v>31</v>
      </c>
      <c r="K519" s="197" t="s">
        <v>240</v>
      </c>
    </row>
    <row r="520" spans="1:11" ht="75" customHeight="1" x14ac:dyDescent="0.25">
      <c r="A520" s="197">
        <v>76121900</v>
      </c>
      <c r="B520" s="197" t="s">
        <v>385</v>
      </c>
      <c r="C520" s="277">
        <v>42339</v>
      </c>
      <c r="D520" s="34">
        <v>2</v>
      </c>
      <c r="E520" s="197" t="s">
        <v>238</v>
      </c>
      <c r="F520" s="197" t="s">
        <v>239</v>
      </c>
      <c r="G520" s="175">
        <v>3172400</v>
      </c>
      <c r="H520" s="152">
        <v>3172400</v>
      </c>
      <c r="I520" s="197" t="s">
        <v>31</v>
      </c>
      <c r="J520" s="197" t="s">
        <v>31</v>
      </c>
      <c r="K520" s="197" t="s">
        <v>240</v>
      </c>
    </row>
    <row r="521" spans="1:11" ht="75" customHeight="1" x14ac:dyDescent="0.25">
      <c r="A521" s="197">
        <v>76121900</v>
      </c>
      <c r="B521" s="197" t="s">
        <v>386</v>
      </c>
      <c r="C521" s="277">
        <v>42339</v>
      </c>
      <c r="D521" s="197">
        <v>2</v>
      </c>
      <c r="E521" s="197" t="s">
        <v>238</v>
      </c>
      <c r="F521" s="197" t="s">
        <v>239</v>
      </c>
      <c r="G521" s="175">
        <v>9043400</v>
      </c>
      <c r="H521" s="152">
        <v>9043400</v>
      </c>
      <c r="I521" s="197" t="s">
        <v>31</v>
      </c>
      <c r="J521" s="197" t="s">
        <v>31</v>
      </c>
      <c r="K521" s="197" t="s">
        <v>240</v>
      </c>
    </row>
    <row r="522" spans="1:11" ht="75" customHeight="1" x14ac:dyDescent="0.25">
      <c r="A522" s="197">
        <v>76121900</v>
      </c>
      <c r="B522" s="197" t="s">
        <v>387</v>
      </c>
      <c r="C522" s="277">
        <v>42339</v>
      </c>
      <c r="D522" s="34">
        <v>2</v>
      </c>
      <c r="E522" s="34" t="s">
        <v>238</v>
      </c>
      <c r="F522" s="197" t="s">
        <v>239</v>
      </c>
      <c r="G522" s="175">
        <v>9043400</v>
      </c>
      <c r="H522" s="152">
        <v>9043400</v>
      </c>
      <c r="I522" s="197" t="s">
        <v>31</v>
      </c>
      <c r="J522" s="197" t="s">
        <v>31</v>
      </c>
      <c r="K522" s="197" t="s">
        <v>240</v>
      </c>
    </row>
    <row r="523" spans="1:11" ht="75" customHeight="1" x14ac:dyDescent="0.25">
      <c r="A523" s="197">
        <v>76121900</v>
      </c>
      <c r="B523" s="197" t="s">
        <v>388</v>
      </c>
      <c r="C523" s="277">
        <v>42339</v>
      </c>
      <c r="D523" s="34">
        <v>1.5</v>
      </c>
      <c r="E523" s="34" t="s">
        <v>238</v>
      </c>
      <c r="F523" s="197" t="s">
        <v>239</v>
      </c>
      <c r="G523" s="175">
        <v>6782550</v>
      </c>
      <c r="H523" s="152">
        <v>6782550</v>
      </c>
      <c r="I523" s="197" t="s">
        <v>31</v>
      </c>
      <c r="J523" s="197" t="s">
        <v>31</v>
      </c>
      <c r="K523" s="197" t="s">
        <v>240</v>
      </c>
    </row>
    <row r="524" spans="1:11" ht="75" customHeight="1" x14ac:dyDescent="0.25">
      <c r="A524" s="197">
        <v>76121900</v>
      </c>
      <c r="B524" s="197" t="s">
        <v>274</v>
      </c>
      <c r="C524" s="277">
        <v>42339</v>
      </c>
      <c r="D524" s="34">
        <v>1</v>
      </c>
      <c r="E524" s="34" t="s">
        <v>238</v>
      </c>
      <c r="F524" s="197" t="s">
        <v>239</v>
      </c>
      <c r="G524" s="279">
        <v>0</v>
      </c>
      <c r="H524" s="280">
        <v>0</v>
      </c>
      <c r="I524" s="197" t="s">
        <v>31</v>
      </c>
      <c r="J524" s="197" t="s">
        <v>31</v>
      </c>
      <c r="K524" s="197" t="s">
        <v>240</v>
      </c>
    </row>
    <row r="525" spans="1:11" ht="75" customHeight="1" x14ac:dyDescent="0.25">
      <c r="A525" s="197">
        <v>76121900</v>
      </c>
      <c r="B525" s="197" t="s">
        <v>389</v>
      </c>
      <c r="C525" s="277">
        <v>42339</v>
      </c>
      <c r="D525" s="197">
        <v>2</v>
      </c>
      <c r="E525" s="197" t="s">
        <v>238</v>
      </c>
      <c r="F525" s="197" t="s">
        <v>239</v>
      </c>
      <c r="G525" s="175">
        <v>9043400</v>
      </c>
      <c r="H525" s="152">
        <v>9043400</v>
      </c>
      <c r="I525" s="197" t="s">
        <v>31</v>
      </c>
      <c r="J525" s="197" t="s">
        <v>31</v>
      </c>
      <c r="K525" s="197" t="s">
        <v>240</v>
      </c>
    </row>
    <row r="526" spans="1:11" ht="75" customHeight="1" x14ac:dyDescent="0.25">
      <c r="A526" s="197">
        <v>76121900</v>
      </c>
      <c r="B526" s="197" t="s">
        <v>390</v>
      </c>
      <c r="C526" s="277">
        <v>42309</v>
      </c>
      <c r="D526" s="197">
        <v>3</v>
      </c>
      <c r="E526" s="197" t="s">
        <v>238</v>
      </c>
      <c r="F526" s="197" t="s">
        <v>239</v>
      </c>
      <c r="G526" s="175">
        <v>13565100</v>
      </c>
      <c r="H526" s="152">
        <v>13565100</v>
      </c>
      <c r="I526" s="197" t="s">
        <v>31</v>
      </c>
      <c r="J526" s="197" t="s">
        <v>31</v>
      </c>
      <c r="K526" s="197" t="s">
        <v>240</v>
      </c>
    </row>
    <row r="527" spans="1:11" ht="75" customHeight="1" x14ac:dyDescent="0.25">
      <c r="A527" s="197">
        <v>76121900</v>
      </c>
      <c r="B527" s="197" t="s">
        <v>391</v>
      </c>
      <c r="C527" s="277">
        <v>42278</v>
      </c>
      <c r="D527" s="197">
        <v>2</v>
      </c>
      <c r="E527" s="197" t="s">
        <v>238</v>
      </c>
      <c r="F527" s="197" t="s">
        <v>239</v>
      </c>
      <c r="G527" s="175">
        <v>9043400</v>
      </c>
      <c r="H527" s="152">
        <v>9043400</v>
      </c>
      <c r="I527" s="197" t="s">
        <v>31</v>
      </c>
      <c r="J527" s="197" t="s">
        <v>31</v>
      </c>
      <c r="K527" s="197" t="s">
        <v>240</v>
      </c>
    </row>
    <row r="528" spans="1:11" ht="75" customHeight="1" x14ac:dyDescent="0.25">
      <c r="A528" s="197">
        <v>76121900</v>
      </c>
      <c r="B528" s="197" t="s">
        <v>392</v>
      </c>
      <c r="C528" s="277">
        <v>42309</v>
      </c>
      <c r="D528" s="197">
        <v>2</v>
      </c>
      <c r="E528" s="197" t="s">
        <v>238</v>
      </c>
      <c r="F528" s="197" t="s">
        <v>239</v>
      </c>
      <c r="G528" s="175">
        <v>9043400</v>
      </c>
      <c r="H528" s="152">
        <v>9043400</v>
      </c>
      <c r="I528" s="197" t="s">
        <v>31</v>
      </c>
      <c r="J528" s="197" t="s">
        <v>31</v>
      </c>
      <c r="K528" s="197" t="s">
        <v>240</v>
      </c>
    </row>
    <row r="529" spans="1:11" ht="75" customHeight="1" x14ac:dyDescent="0.25">
      <c r="A529" s="197">
        <v>76121900</v>
      </c>
      <c r="B529" s="197" t="s">
        <v>393</v>
      </c>
      <c r="C529" s="277">
        <v>42309</v>
      </c>
      <c r="D529" s="197">
        <v>2.5</v>
      </c>
      <c r="E529" s="197" t="s">
        <v>238</v>
      </c>
      <c r="F529" s="197" t="s">
        <v>239</v>
      </c>
      <c r="G529" s="175">
        <v>11304250</v>
      </c>
      <c r="H529" s="152">
        <v>11304250</v>
      </c>
      <c r="I529" s="197" t="s">
        <v>31</v>
      </c>
      <c r="J529" s="197" t="s">
        <v>31</v>
      </c>
      <c r="K529" s="197" t="s">
        <v>240</v>
      </c>
    </row>
    <row r="530" spans="1:11" ht="75" customHeight="1" x14ac:dyDescent="0.25">
      <c r="A530" s="197">
        <v>76121900</v>
      </c>
      <c r="B530" s="197" t="s">
        <v>394</v>
      </c>
      <c r="C530" s="277">
        <v>42309</v>
      </c>
      <c r="D530" s="197">
        <v>2.5</v>
      </c>
      <c r="E530" s="197" t="s">
        <v>238</v>
      </c>
      <c r="F530" s="197" t="s">
        <v>239</v>
      </c>
      <c r="G530" s="175">
        <v>11304250</v>
      </c>
      <c r="H530" s="152">
        <v>11304250</v>
      </c>
      <c r="I530" s="197" t="s">
        <v>31</v>
      </c>
      <c r="J530" s="197" t="s">
        <v>31</v>
      </c>
      <c r="K530" s="197" t="s">
        <v>240</v>
      </c>
    </row>
    <row r="531" spans="1:11" ht="75" customHeight="1" x14ac:dyDescent="0.25">
      <c r="A531" s="197">
        <v>76121900</v>
      </c>
      <c r="B531" s="197" t="s">
        <v>395</v>
      </c>
      <c r="C531" s="277">
        <v>42309</v>
      </c>
      <c r="D531" s="197">
        <v>2.5</v>
      </c>
      <c r="E531" s="197" t="s">
        <v>238</v>
      </c>
      <c r="F531" s="197" t="s">
        <v>239</v>
      </c>
      <c r="G531" s="175">
        <v>11304250</v>
      </c>
      <c r="H531" s="152">
        <v>11304250</v>
      </c>
      <c r="I531" s="197" t="s">
        <v>31</v>
      </c>
      <c r="J531" s="197" t="s">
        <v>31</v>
      </c>
      <c r="K531" s="197" t="s">
        <v>240</v>
      </c>
    </row>
    <row r="532" spans="1:11" ht="75" customHeight="1" x14ac:dyDescent="0.25">
      <c r="A532" s="197">
        <v>76121900</v>
      </c>
      <c r="B532" s="197" t="s">
        <v>396</v>
      </c>
      <c r="C532" s="277">
        <v>42339</v>
      </c>
      <c r="D532" s="197">
        <v>1.4</v>
      </c>
      <c r="E532" s="197" t="s">
        <v>238</v>
      </c>
      <c r="F532" s="197" t="s">
        <v>239</v>
      </c>
      <c r="G532" s="175">
        <v>4311580</v>
      </c>
      <c r="H532" s="152">
        <v>4311580</v>
      </c>
      <c r="I532" s="197" t="s">
        <v>31</v>
      </c>
      <c r="J532" s="197" t="s">
        <v>31</v>
      </c>
      <c r="K532" s="197" t="s">
        <v>240</v>
      </c>
    </row>
    <row r="533" spans="1:11" ht="75" customHeight="1" x14ac:dyDescent="0.25">
      <c r="A533" s="197">
        <v>76121900</v>
      </c>
      <c r="B533" s="197" t="s">
        <v>274</v>
      </c>
      <c r="C533" s="277">
        <v>42339</v>
      </c>
      <c r="D533" s="197">
        <v>1</v>
      </c>
      <c r="E533" s="197" t="s">
        <v>238</v>
      </c>
      <c r="F533" s="197" t="s">
        <v>239</v>
      </c>
      <c r="G533" s="175">
        <v>220420</v>
      </c>
      <c r="H533" s="152">
        <v>220420</v>
      </c>
      <c r="I533" s="197" t="s">
        <v>31</v>
      </c>
      <c r="J533" s="197" t="s">
        <v>31</v>
      </c>
      <c r="K533" s="197" t="s">
        <v>240</v>
      </c>
    </row>
    <row r="534" spans="1:11" ht="75" customHeight="1" x14ac:dyDescent="0.25">
      <c r="A534" s="197">
        <v>76121900</v>
      </c>
      <c r="B534" s="197" t="s">
        <v>397</v>
      </c>
      <c r="C534" s="277">
        <v>42339</v>
      </c>
      <c r="D534" s="197">
        <v>1</v>
      </c>
      <c r="E534" s="197" t="s">
        <v>238</v>
      </c>
      <c r="F534" s="197" t="s">
        <v>239</v>
      </c>
      <c r="G534" s="175">
        <v>1709800</v>
      </c>
      <c r="H534" s="152">
        <v>1709800</v>
      </c>
      <c r="I534" s="197" t="s">
        <v>31</v>
      </c>
      <c r="J534" s="197" t="s">
        <v>31</v>
      </c>
      <c r="K534" s="197" t="s">
        <v>240</v>
      </c>
    </row>
    <row r="535" spans="1:11" ht="75" customHeight="1" x14ac:dyDescent="0.25">
      <c r="A535" s="197">
        <v>76121900</v>
      </c>
      <c r="B535" s="197" t="s">
        <v>398</v>
      </c>
      <c r="C535" s="277">
        <v>42339</v>
      </c>
      <c r="D535" s="197">
        <v>1</v>
      </c>
      <c r="E535" s="197" t="s">
        <v>238</v>
      </c>
      <c r="F535" s="197" t="s">
        <v>239</v>
      </c>
      <c r="G535" s="175">
        <v>3471100</v>
      </c>
      <c r="H535" s="152">
        <v>3471100</v>
      </c>
      <c r="I535" s="197" t="s">
        <v>31</v>
      </c>
      <c r="J535" s="197" t="s">
        <v>31</v>
      </c>
      <c r="K535" s="197" t="s">
        <v>240</v>
      </c>
    </row>
    <row r="536" spans="1:11" ht="75" customHeight="1" x14ac:dyDescent="0.25">
      <c r="A536" s="197">
        <v>76121900</v>
      </c>
      <c r="B536" s="197" t="s">
        <v>399</v>
      </c>
      <c r="C536" s="277">
        <v>42339</v>
      </c>
      <c r="D536" s="197">
        <v>1</v>
      </c>
      <c r="E536" s="197" t="s">
        <v>238</v>
      </c>
      <c r="F536" s="197" t="s">
        <v>239</v>
      </c>
      <c r="G536" s="175">
        <v>2018800</v>
      </c>
      <c r="H536" s="152">
        <v>2018800</v>
      </c>
      <c r="I536" s="197" t="s">
        <v>31</v>
      </c>
      <c r="J536" s="197" t="s">
        <v>31</v>
      </c>
      <c r="K536" s="197" t="s">
        <v>240</v>
      </c>
    </row>
    <row r="537" spans="1:11" ht="75" customHeight="1" x14ac:dyDescent="0.25">
      <c r="A537" s="197">
        <v>76121900</v>
      </c>
      <c r="B537" s="34" t="s">
        <v>400</v>
      </c>
      <c r="C537" s="277">
        <v>42339</v>
      </c>
      <c r="D537" s="34">
        <v>1</v>
      </c>
      <c r="E537" s="34" t="s">
        <v>238</v>
      </c>
      <c r="F537" s="197" t="s">
        <v>239</v>
      </c>
      <c r="G537" s="175">
        <v>2358700</v>
      </c>
      <c r="H537" s="152">
        <v>2358700</v>
      </c>
      <c r="I537" s="197" t="s">
        <v>31</v>
      </c>
      <c r="J537" s="197" t="s">
        <v>31</v>
      </c>
      <c r="K537" s="197" t="s">
        <v>240</v>
      </c>
    </row>
    <row r="538" spans="1:11" ht="75" customHeight="1" x14ac:dyDescent="0.25">
      <c r="A538" s="197">
        <v>76121900</v>
      </c>
      <c r="B538" s="34" t="s">
        <v>401</v>
      </c>
      <c r="C538" s="277">
        <v>42339</v>
      </c>
      <c r="D538" s="34">
        <v>1</v>
      </c>
      <c r="E538" s="34" t="s">
        <v>238</v>
      </c>
      <c r="F538" s="197" t="s">
        <v>239</v>
      </c>
      <c r="G538" s="175">
        <v>2544100</v>
      </c>
      <c r="H538" s="152">
        <v>2544100</v>
      </c>
      <c r="I538" s="197" t="s">
        <v>31</v>
      </c>
      <c r="J538" s="197" t="s">
        <v>31</v>
      </c>
      <c r="K538" s="197" t="s">
        <v>240</v>
      </c>
    </row>
    <row r="539" spans="1:11" ht="75" customHeight="1" x14ac:dyDescent="0.25">
      <c r="A539" s="197">
        <v>76121900</v>
      </c>
      <c r="B539" s="34" t="s">
        <v>402</v>
      </c>
      <c r="C539" s="277">
        <v>42339</v>
      </c>
      <c r="D539" s="34">
        <v>1</v>
      </c>
      <c r="E539" s="34" t="s">
        <v>238</v>
      </c>
      <c r="F539" s="197" t="s">
        <v>239</v>
      </c>
      <c r="G539" s="175">
        <v>4521700</v>
      </c>
      <c r="H539" s="152">
        <v>4521700</v>
      </c>
      <c r="I539" s="197" t="s">
        <v>31</v>
      </c>
      <c r="J539" s="197" t="s">
        <v>31</v>
      </c>
      <c r="K539" s="197" t="s">
        <v>240</v>
      </c>
    </row>
    <row r="540" spans="1:11" ht="75" customHeight="1" x14ac:dyDescent="0.25">
      <c r="A540" s="197">
        <v>76121900</v>
      </c>
      <c r="B540" s="197" t="s">
        <v>403</v>
      </c>
      <c r="C540" s="277">
        <v>42339</v>
      </c>
      <c r="D540" s="197">
        <v>1</v>
      </c>
      <c r="E540" s="197" t="s">
        <v>238</v>
      </c>
      <c r="F540" s="197" t="s">
        <v>239</v>
      </c>
      <c r="G540" s="175">
        <v>2544100</v>
      </c>
      <c r="H540" s="152">
        <v>2544100</v>
      </c>
      <c r="I540" s="197" t="s">
        <v>31</v>
      </c>
      <c r="J540" s="197" t="s">
        <v>31</v>
      </c>
      <c r="K540" s="197" t="s">
        <v>240</v>
      </c>
    </row>
    <row r="541" spans="1:11" ht="75" customHeight="1" x14ac:dyDescent="0.25">
      <c r="A541" s="197">
        <v>76121900</v>
      </c>
      <c r="B541" s="197" t="s">
        <v>404</v>
      </c>
      <c r="C541" s="277">
        <v>42339</v>
      </c>
      <c r="D541" s="197">
        <v>1</v>
      </c>
      <c r="E541" s="197" t="s">
        <v>238</v>
      </c>
      <c r="F541" s="197" t="s">
        <v>239</v>
      </c>
      <c r="G541" s="175">
        <v>2544100</v>
      </c>
      <c r="H541" s="152">
        <v>2544100</v>
      </c>
      <c r="I541" s="197" t="s">
        <v>31</v>
      </c>
      <c r="J541" s="197" t="s">
        <v>31</v>
      </c>
      <c r="K541" s="197" t="s">
        <v>240</v>
      </c>
    </row>
    <row r="542" spans="1:11" ht="75" customHeight="1" x14ac:dyDescent="0.25">
      <c r="A542" s="197">
        <v>76121900</v>
      </c>
      <c r="B542" s="197" t="s">
        <v>405</v>
      </c>
      <c r="C542" s="277">
        <v>42339</v>
      </c>
      <c r="D542" s="197">
        <v>2</v>
      </c>
      <c r="E542" s="197" t="s">
        <v>238</v>
      </c>
      <c r="F542" s="197" t="s">
        <v>239</v>
      </c>
      <c r="G542" s="152">
        <v>5088200</v>
      </c>
      <c r="H542" s="152">
        <v>5088200</v>
      </c>
      <c r="I542" s="197" t="s">
        <v>31</v>
      </c>
      <c r="J542" s="197" t="s">
        <v>31</v>
      </c>
      <c r="K542" s="197" t="s">
        <v>240</v>
      </c>
    </row>
    <row r="543" spans="1:11" ht="75" customHeight="1" x14ac:dyDescent="0.25">
      <c r="A543" s="197">
        <v>76121900</v>
      </c>
      <c r="B543" s="197" t="s">
        <v>406</v>
      </c>
      <c r="C543" s="277">
        <v>42339</v>
      </c>
      <c r="D543" s="197">
        <v>1</v>
      </c>
      <c r="E543" s="197" t="s">
        <v>238</v>
      </c>
      <c r="F543" s="197" t="s">
        <v>239</v>
      </c>
      <c r="G543" s="152">
        <v>3996400</v>
      </c>
      <c r="H543" s="152">
        <v>3996400</v>
      </c>
      <c r="I543" s="197" t="s">
        <v>31</v>
      </c>
      <c r="J543" s="197" t="s">
        <v>31</v>
      </c>
      <c r="K543" s="197" t="s">
        <v>327</v>
      </c>
    </row>
    <row r="544" spans="1:11" ht="75" customHeight="1" x14ac:dyDescent="0.25">
      <c r="A544" s="197">
        <v>76121900</v>
      </c>
      <c r="B544" s="197" t="s">
        <v>407</v>
      </c>
      <c r="C544" s="277">
        <v>42339</v>
      </c>
      <c r="D544" s="197">
        <v>1.8</v>
      </c>
      <c r="E544" s="197" t="s">
        <v>238</v>
      </c>
      <c r="F544" s="197" t="s">
        <v>239</v>
      </c>
      <c r="G544" s="152">
        <v>7193520</v>
      </c>
      <c r="H544" s="152">
        <v>7193520</v>
      </c>
      <c r="I544" s="197" t="s">
        <v>31</v>
      </c>
      <c r="J544" s="197" t="s">
        <v>31</v>
      </c>
      <c r="K544" s="197" t="s">
        <v>327</v>
      </c>
    </row>
    <row r="545" spans="1:11" ht="75" customHeight="1" x14ac:dyDescent="0.25">
      <c r="A545" s="197">
        <v>76121900</v>
      </c>
      <c r="B545" s="197" t="s">
        <v>408</v>
      </c>
      <c r="C545" s="277">
        <v>42339</v>
      </c>
      <c r="D545" s="197">
        <v>1.9</v>
      </c>
      <c r="E545" s="197" t="s">
        <v>238</v>
      </c>
      <c r="F545" s="197" t="s">
        <v>239</v>
      </c>
      <c r="G545" s="152">
        <v>4481530</v>
      </c>
      <c r="H545" s="152">
        <v>4481530</v>
      </c>
      <c r="I545" s="197" t="s">
        <v>31</v>
      </c>
      <c r="J545" s="197" t="s">
        <v>31</v>
      </c>
      <c r="K545" s="197" t="s">
        <v>327</v>
      </c>
    </row>
    <row r="546" spans="1:11" ht="75" customHeight="1" x14ac:dyDescent="0.25">
      <c r="A546" s="197">
        <v>76121900</v>
      </c>
      <c r="B546" s="197" t="s">
        <v>409</v>
      </c>
      <c r="C546" s="277">
        <v>42339</v>
      </c>
      <c r="D546" s="197">
        <v>1</v>
      </c>
      <c r="E546" s="197" t="s">
        <v>238</v>
      </c>
      <c r="F546" s="197" t="s">
        <v>239</v>
      </c>
      <c r="G546" s="152">
        <v>2760400</v>
      </c>
      <c r="H546" s="152">
        <v>2760400</v>
      </c>
      <c r="I546" s="197" t="s">
        <v>31</v>
      </c>
      <c r="J546" s="197" t="s">
        <v>31</v>
      </c>
      <c r="K546" s="197" t="s">
        <v>327</v>
      </c>
    </row>
    <row r="547" spans="1:11" s="286" customFormat="1" ht="75" customHeight="1" x14ac:dyDescent="0.25">
      <c r="A547" s="197">
        <v>76121900</v>
      </c>
      <c r="B547" s="197" t="s">
        <v>410</v>
      </c>
      <c r="C547" s="277">
        <v>42339</v>
      </c>
      <c r="D547" s="197">
        <v>1.9</v>
      </c>
      <c r="E547" s="197" t="s">
        <v>238</v>
      </c>
      <c r="F547" s="197" t="s">
        <v>239</v>
      </c>
      <c r="G547" s="152">
        <v>11350600</v>
      </c>
      <c r="H547" s="152">
        <v>11350600</v>
      </c>
      <c r="I547" s="197" t="s">
        <v>31</v>
      </c>
      <c r="J547" s="197" t="s">
        <v>31</v>
      </c>
      <c r="K547" s="197" t="s">
        <v>327</v>
      </c>
    </row>
    <row r="548" spans="1:11" ht="75" customHeight="1" x14ac:dyDescent="0.25">
      <c r="A548" s="197">
        <v>77121500</v>
      </c>
      <c r="B548" s="197" t="s">
        <v>1633</v>
      </c>
      <c r="C548" s="277">
        <v>42019</v>
      </c>
      <c r="D548" s="197">
        <v>11</v>
      </c>
      <c r="E548" s="197" t="s">
        <v>238</v>
      </c>
      <c r="F548" s="197" t="s">
        <v>1634</v>
      </c>
      <c r="G548" s="152">
        <v>43960400</v>
      </c>
      <c r="H548" s="152">
        <v>43960400</v>
      </c>
      <c r="I548" s="197" t="s">
        <v>1635</v>
      </c>
      <c r="J548" s="197" t="s">
        <v>1635</v>
      </c>
      <c r="K548" s="197" t="s">
        <v>1636</v>
      </c>
    </row>
    <row r="549" spans="1:11" ht="75" customHeight="1" x14ac:dyDescent="0.25">
      <c r="A549" s="197">
        <v>77121500</v>
      </c>
      <c r="B549" s="197" t="s">
        <v>1637</v>
      </c>
      <c r="C549" s="277">
        <v>42019</v>
      </c>
      <c r="D549" s="197">
        <v>11</v>
      </c>
      <c r="E549" s="197" t="s">
        <v>238</v>
      </c>
      <c r="F549" s="197" t="s">
        <v>1634</v>
      </c>
      <c r="G549" s="152">
        <v>25945700</v>
      </c>
      <c r="H549" s="152">
        <v>25945700</v>
      </c>
      <c r="I549" s="197" t="s">
        <v>1635</v>
      </c>
      <c r="J549" s="197" t="s">
        <v>1635</v>
      </c>
      <c r="K549" s="197" t="s">
        <v>1636</v>
      </c>
    </row>
    <row r="550" spans="1:11" ht="75" customHeight="1" x14ac:dyDescent="0.25">
      <c r="A550" s="197">
        <v>77121500</v>
      </c>
      <c r="B550" s="197" t="s">
        <v>1638</v>
      </c>
      <c r="C550" s="277">
        <v>42019</v>
      </c>
      <c r="D550" s="197">
        <v>11</v>
      </c>
      <c r="E550" s="197" t="s">
        <v>238</v>
      </c>
      <c r="F550" s="197" t="s">
        <v>1634</v>
      </c>
      <c r="G550" s="152">
        <v>49738700</v>
      </c>
      <c r="H550" s="152">
        <v>49738700</v>
      </c>
      <c r="I550" s="197" t="s">
        <v>1635</v>
      </c>
      <c r="J550" s="197" t="s">
        <v>1635</v>
      </c>
      <c r="K550" s="197" t="s">
        <v>1636</v>
      </c>
    </row>
    <row r="551" spans="1:11" ht="75" customHeight="1" x14ac:dyDescent="0.25">
      <c r="A551" s="197">
        <v>77121500</v>
      </c>
      <c r="B551" s="197" t="s">
        <v>1639</v>
      </c>
      <c r="C551" s="277">
        <v>42019</v>
      </c>
      <c r="D551" s="197">
        <v>11</v>
      </c>
      <c r="E551" s="197" t="s">
        <v>238</v>
      </c>
      <c r="F551" s="197" t="s">
        <v>1634</v>
      </c>
      <c r="G551" s="152">
        <v>43960400</v>
      </c>
      <c r="H551" s="152">
        <v>43960400</v>
      </c>
      <c r="I551" s="197" t="s">
        <v>1635</v>
      </c>
      <c r="J551" s="197" t="s">
        <v>1635</v>
      </c>
      <c r="K551" s="197" t="s">
        <v>1636</v>
      </c>
    </row>
    <row r="552" spans="1:11" ht="75" customHeight="1" x14ac:dyDescent="0.25">
      <c r="A552" s="197">
        <v>77121500</v>
      </c>
      <c r="B552" s="197" t="s">
        <v>1640</v>
      </c>
      <c r="C552" s="277">
        <v>42019</v>
      </c>
      <c r="D552" s="197">
        <v>11</v>
      </c>
      <c r="E552" s="197" t="s">
        <v>238</v>
      </c>
      <c r="F552" s="197" t="s">
        <v>1634</v>
      </c>
      <c r="G552" s="152">
        <v>43960400</v>
      </c>
      <c r="H552" s="152">
        <v>43960400</v>
      </c>
      <c r="I552" s="197" t="s">
        <v>1635</v>
      </c>
      <c r="J552" s="197" t="s">
        <v>1635</v>
      </c>
      <c r="K552" s="197" t="s">
        <v>1636</v>
      </c>
    </row>
    <row r="553" spans="1:11" ht="75" customHeight="1" x14ac:dyDescent="0.25">
      <c r="A553" s="197">
        <v>77121500</v>
      </c>
      <c r="B553" s="197" t="s">
        <v>1641</v>
      </c>
      <c r="C553" s="277">
        <v>42019</v>
      </c>
      <c r="D553" s="197">
        <v>11</v>
      </c>
      <c r="E553" s="197" t="s">
        <v>238</v>
      </c>
      <c r="F553" s="197" t="s">
        <v>1634</v>
      </c>
      <c r="G553" s="152">
        <v>61295300</v>
      </c>
      <c r="H553" s="152">
        <v>61295300</v>
      </c>
      <c r="I553" s="197" t="s">
        <v>1635</v>
      </c>
      <c r="J553" s="197" t="s">
        <v>1635</v>
      </c>
      <c r="K553" s="197" t="s">
        <v>1636</v>
      </c>
    </row>
    <row r="554" spans="1:11" ht="75" customHeight="1" x14ac:dyDescent="0.25">
      <c r="A554" s="197">
        <v>77121500</v>
      </c>
      <c r="B554" s="197" t="s">
        <v>1642</v>
      </c>
      <c r="C554" s="277">
        <v>42019</v>
      </c>
      <c r="D554" s="197">
        <v>11</v>
      </c>
      <c r="E554" s="197" t="s">
        <v>238</v>
      </c>
      <c r="F554" s="197" t="s">
        <v>1634</v>
      </c>
      <c r="G554" s="152">
        <v>25945700</v>
      </c>
      <c r="H554" s="152">
        <v>25945700</v>
      </c>
      <c r="I554" s="197" t="s">
        <v>1635</v>
      </c>
      <c r="J554" s="197" t="s">
        <v>1635</v>
      </c>
      <c r="K554" s="197" t="s">
        <v>1636</v>
      </c>
    </row>
    <row r="555" spans="1:11" ht="75" customHeight="1" x14ac:dyDescent="0.25">
      <c r="A555" s="197">
        <v>77121500</v>
      </c>
      <c r="B555" s="197" t="s">
        <v>1643</v>
      </c>
      <c r="C555" s="277">
        <v>42019</v>
      </c>
      <c r="D555" s="197">
        <v>9</v>
      </c>
      <c r="E555" s="197" t="s">
        <v>238</v>
      </c>
      <c r="F555" s="197" t="s">
        <v>1634</v>
      </c>
      <c r="G555" s="152">
        <v>35967600</v>
      </c>
      <c r="H555" s="152">
        <v>35967600</v>
      </c>
      <c r="I555" s="197" t="s">
        <v>1635</v>
      </c>
      <c r="J555" s="197" t="s">
        <v>1635</v>
      </c>
      <c r="K555" s="197" t="s">
        <v>1636</v>
      </c>
    </row>
    <row r="556" spans="1:11" ht="75" customHeight="1" x14ac:dyDescent="0.25">
      <c r="A556" s="197">
        <v>77121500</v>
      </c>
      <c r="B556" s="197" t="s">
        <v>1646</v>
      </c>
      <c r="C556" s="277">
        <v>42019</v>
      </c>
      <c r="D556" s="197">
        <v>11</v>
      </c>
      <c r="E556" s="197" t="s">
        <v>238</v>
      </c>
      <c r="F556" s="197" t="s">
        <v>1634</v>
      </c>
      <c r="G556" s="152">
        <v>30364400</v>
      </c>
      <c r="H556" s="152">
        <v>30364400</v>
      </c>
      <c r="I556" s="197" t="s">
        <v>1635</v>
      </c>
      <c r="J556" s="197" t="s">
        <v>1635</v>
      </c>
      <c r="K556" s="197" t="s">
        <v>1636</v>
      </c>
    </row>
    <row r="557" spans="1:11" ht="75" customHeight="1" x14ac:dyDescent="0.25">
      <c r="A557" s="197">
        <v>77121500</v>
      </c>
      <c r="B557" s="197" t="s">
        <v>1647</v>
      </c>
      <c r="C557" s="277">
        <v>42019</v>
      </c>
      <c r="D557" s="197">
        <v>11</v>
      </c>
      <c r="E557" s="197" t="s">
        <v>238</v>
      </c>
      <c r="F557" s="197" t="s">
        <v>1634</v>
      </c>
      <c r="G557" s="152">
        <v>30364400</v>
      </c>
      <c r="H557" s="152">
        <v>30364400</v>
      </c>
      <c r="I557" s="197" t="s">
        <v>1635</v>
      </c>
      <c r="J557" s="197" t="s">
        <v>1635</v>
      </c>
      <c r="K557" s="197" t="s">
        <v>1636</v>
      </c>
    </row>
    <row r="558" spans="1:11" ht="75" customHeight="1" x14ac:dyDescent="0.25">
      <c r="A558" s="197">
        <v>77121500</v>
      </c>
      <c r="B558" s="197" t="s">
        <v>1648</v>
      </c>
      <c r="C558" s="277">
        <v>42019</v>
      </c>
      <c r="D558" s="197">
        <v>11</v>
      </c>
      <c r="E558" s="197" t="s">
        <v>238</v>
      </c>
      <c r="F558" s="197" t="s">
        <v>1634</v>
      </c>
      <c r="G558" s="152">
        <v>30364400</v>
      </c>
      <c r="H558" s="152">
        <v>30364400</v>
      </c>
      <c r="I558" s="197" t="s">
        <v>1635</v>
      </c>
      <c r="J558" s="197" t="s">
        <v>1635</v>
      </c>
      <c r="K558" s="197" t="s">
        <v>1636</v>
      </c>
    </row>
    <row r="559" spans="1:11" ht="75" customHeight="1" x14ac:dyDescent="0.25">
      <c r="A559" s="197">
        <v>77121500</v>
      </c>
      <c r="B559" s="197" t="s">
        <v>1647</v>
      </c>
      <c r="C559" s="277">
        <v>42019</v>
      </c>
      <c r="D559" s="197">
        <v>11</v>
      </c>
      <c r="E559" s="197" t="s">
        <v>238</v>
      </c>
      <c r="F559" s="197" t="s">
        <v>1634</v>
      </c>
      <c r="G559" s="152">
        <v>30364400</v>
      </c>
      <c r="H559" s="152">
        <v>30364400</v>
      </c>
      <c r="I559" s="197" t="s">
        <v>1635</v>
      </c>
      <c r="J559" s="197" t="s">
        <v>1635</v>
      </c>
      <c r="K559" s="197" t="s">
        <v>1636</v>
      </c>
    </row>
    <row r="560" spans="1:11" ht="75" customHeight="1" x14ac:dyDescent="0.25">
      <c r="A560" s="197">
        <v>77121500</v>
      </c>
      <c r="B560" s="197" t="s">
        <v>1649</v>
      </c>
      <c r="C560" s="277">
        <v>42019</v>
      </c>
      <c r="D560" s="197">
        <v>11</v>
      </c>
      <c r="E560" s="197" t="s">
        <v>238</v>
      </c>
      <c r="F560" s="197" t="s">
        <v>1634</v>
      </c>
      <c r="G560" s="152">
        <v>30364400</v>
      </c>
      <c r="H560" s="152">
        <v>30364400</v>
      </c>
      <c r="I560" s="197" t="s">
        <v>1635</v>
      </c>
      <c r="J560" s="197" t="s">
        <v>1635</v>
      </c>
      <c r="K560" s="197" t="s">
        <v>1636</v>
      </c>
    </row>
    <row r="561" spans="1:11" ht="75" customHeight="1" x14ac:dyDescent="0.25">
      <c r="A561" s="197">
        <v>77121500</v>
      </c>
      <c r="B561" s="197" t="s">
        <v>1647</v>
      </c>
      <c r="C561" s="277">
        <v>42019</v>
      </c>
      <c r="D561" s="197">
        <v>11</v>
      </c>
      <c r="E561" s="197" t="s">
        <v>238</v>
      </c>
      <c r="F561" s="197" t="s">
        <v>1634</v>
      </c>
      <c r="G561" s="152">
        <v>25945700</v>
      </c>
      <c r="H561" s="152">
        <v>25945700</v>
      </c>
      <c r="I561" s="197" t="s">
        <v>1635</v>
      </c>
      <c r="J561" s="197" t="s">
        <v>1635</v>
      </c>
      <c r="K561" s="197" t="s">
        <v>1636</v>
      </c>
    </row>
    <row r="562" spans="1:11" ht="75" customHeight="1" x14ac:dyDescent="0.25">
      <c r="A562" s="197">
        <v>77121500</v>
      </c>
      <c r="B562" s="197" t="s">
        <v>1647</v>
      </c>
      <c r="C562" s="277">
        <v>42019</v>
      </c>
      <c r="D562" s="197">
        <v>11</v>
      </c>
      <c r="E562" s="197" t="s">
        <v>238</v>
      </c>
      <c r="F562" s="197" t="s">
        <v>1634</v>
      </c>
      <c r="G562" s="152">
        <v>25945700</v>
      </c>
      <c r="H562" s="152">
        <v>25945700</v>
      </c>
      <c r="I562" s="197" t="s">
        <v>1635</v>
      </c>
      <c r="J562" s="197" t="s">
        <v>1635</v>
      </c>
      <c r="K562" s="197" t="s">
        <v>1636</v>
      </c>
    </row>
    <row r="563" spans="1:11" ht="75" customHeight="1" x14ac:dyDescent="0.25">
      <c r="A563" s="197">
        <v>77121500</v>
      </c>
      <c r="B563" s="197" t="s">
        <v>1650</v>
      </c>
      <c r="C563" s="277">
        <v>42019</v>
      </c>
      <c r="D563" s="197">
        <v>11</v>
      </c>
      <c r="E563" s="197" t="s">
        <v>238</v>
      </c>
      <c r="F563" s="197" t="s">
        <v>1634</v>
      </c>
      <c r="G563" s="152">
        <v>22206800</v>
      </c>
      <c r="H563" s="152">
        <v>22206800</v>
      </c>
      <c r="I563" s="197" t="s">
        <v>1635</v>
      </c>
      <c r="J563" s="197" t="s">
        <v>1635</v>
      </c>
      <c r="K563" s="197" t="s">
        <v>1636</v>
      </c>
    </row>
    <row r="564" spans="1:11" ht="75" customHeight="1" x14ac:dyDescent="0.25">
      <c r="A564" s="197">
        <v>77121500</v>
      </c>
      <c r="B564" s="197" t="s">
        <v>1651</v>
      </c>
      <c r="C564" s="277">
        <v>42019</v>
      </c>
      <c r="D564" s="197">
        <v>11</v>
      </c>
      <c r="E564" s="197" t="s">
        <v>238</v>
      </c>
      <c r="F564" s="197" t="s">
        <v>1634</v>
      </c>
      <c r="G564" s="152">
        <v>38182100</v>
      </c>
      <c r="H564" s="152">
        <v>38182100</v>
      </c>
      <c r="I564" s="197" t="s">
        <v>1635</v>
      </c>
      <c r="J564" s="197" t="s">
        <v>1635</v>
      </c>
      <c r="K564" s="197" t="s">
        <v>1636</v>
      </c>
    </row>
    <row r="565" spans="1:11" ht="75" customHeight="1" x14ac:dyDescent="0.25">
      <c r="A565" s="197">
        <v>77121500</v>
      </c>
      <c r="B565" s="197" t="s">
        <v>1648</v>
      </c>
      <c r="C565" s="277">
        <v>42019</v>
      </c>
      <c r="D565" s="197">
        <v>11</v>
      </c>
      <c r="E565" s="197" t="s">
        <v>238</v>
      </c>
      <c r="F565" s="197" t="s">
        <v>1634</v>
      </c>
      <c r="G565" s="152">
        <v>25945700</v>
      </c>
      <c r="H565" s="152">
        <v>25945700</v>
      </c>
      <c r="I565" s="197" t="s">
        <v>1635</v>
      </c>
      <c r="J565" s="197" t="s">
        <v>1635</v>
      </c>
      <c r="K565" s="197" t="s">
        <v>1636</v>
      </c>
    </row>
    <row r="566" spans="1:11" ht="75" customHeight="1" x14ac:dyDescent="0.25">
      <c r="A566" s="197">
        <v>77121500</v>
      </c>
      <c r="B566" s="197" t="s">
        <v>1652</v>
      </c>
      <c r="C566" s="277">
        <v>42019</v>
      </c>
      <c r="D566" s="197">
        <v>10</v>
      </c>
      <c r="E566" s="197" t="s">
        <v>238</v>
      </c>
      <c r="F566" s="197" t="s">
        <v>1634</v>
      </c>
      <c r="G566" s="152">
        <v>27604000</v>
      </c>
      <c r="H566" s="152">
        <v>27604000</v>
      </c>
      <c r="I566" s="197" t="s">
        <v>1635</v>
      </c>
      <c r="J566" s="197" t="s">
        <v>1635</v>
      </c>
      <c r="K566" s="197" t="s">
        <v>1636</v>
      </c>
    </row>
    <row r="567" spans="1:11" ht="75" customHeight="1" x14ac:dyDescent="0.25">
      <c r="A567" s="197">
        <v>77121500</v>
      </c>
      <c r="B567" s="197" t="s">
        <v>1653</v>
      </c>
      <c r="C567" s="277">
        <v>42019</v>
      </c>
      <c r="D567" s="197">
        <v>11</v>
      </c>
      <c r="E567" s="197" t="s">
        <v>238</v>
      </c>
      <c r="F567" s="197" t="s">
        <v>1634</v>
      </c>
      <c r="G567" s="152">
        <v>22206800</v>
      </c>
      <c r="H567" s="152">
        <v>22206800</v>
      </c>
      <c r="I567" s="197" t="s">
        <v>1635</v>
      </c>
      <c r="J567" s="197" t="s">
        <v>1635</v>
      </c>
      <c r="K567" s="197" t="s">
        <v>1636</v>
      </c>
    </row>
    <row r="568" spans="1:11" ht="75" customHeight="1" x14ac:dyDescent="0.25">
      <c r="A568" s="197">
        <v>77121500</v>
      </c>
      <c r="B568" s="197" t="s">
        <v>1654</v>
      </c>
      <c r="C568" s="277">
        <v>42019</v>
      </c>
      <c r="D568" s="197">
        <v>11</v>
      </c>
      <c r="E568" s="197" t="s">
        <v>238</v>
      </c>
      <c r="F568" s="197" t="s">
        <v>1634</v>
      </c>
      <c r="G568" s="152">
        <v>17448200</v>
      </c>
      <c r="H568" s="152">
        <v>17448200</v>
      </c>
      <c r="I568" s="197" t="s">
        <v>1635</v>
      </c>
      <c r="J568" s="197" t="s">
        <v>1635</v>
      </c>
      <c r="K568" s="197" t="s">
        <v>1636</v>
      </c>
    </row>
    <row r="569" spans="1:11" ht="75" customHeight="1" x14ac:dyDescent="0.25">
      <c r="A569" s="197">
        <v>77121500</v>
      </c>
      <c r="B569" s="197" t="s">
        <v>1655</v>
      </c>
      <c r="C569" s="277">
        <v>42019</v>
      </c>
      <c r="D569" s="197">
        <v>9</v>
      </c>
      <c r="E569" s="197" t="s">
        <v>238</v>
      </c>
      <c r="F569" s="197" t="s">
        <v>1634</v>
      </c>
      <c r="G569" s="152">
        <v>27717300</v>
      </c>
      <c r="H569" s="152">
        <v>27717300</v>
      </c>
      <c r="I569" s="197" t="s">
        <v>1635</v>
      </c>
      <c r="J569" s="197" t="s">
        <v>1635</v>
      </c>
      <c r="K569" s="197" t="s">
        <v>1636</v>
      </c>
    </row>
    <row r="570" spans="1:11" ht="75" customHeight="1" x14ac:dyDescent="0.25">
      <c r="A570" s="197">
        <v>77121500</v>
      </c>
      <c r="B570" s="197" t="s">
        <v>1647</v>
      </c>
      <c r="C570" s="277">
        <v>42019</v>
      </c>
      <c r="D570" s="197">
        <v>11</v>
      </c>
      <c r="E570" s="197" t="s">
        <v>238</v>
      </c>
      <c r="F570" s="197" t="s">
        <v>1634</v>
      </c>
      <c r="G570" s="152">
        <v>33876700</v>
      </c>
      <c r="H570" s="152">
        <v>33876700</v>
      </c>
      <c r="I570" s="197" t="s">
        <v>1635</v>
      </c>
      <c r="J570" s="197" t="s">
        <v>1635</v>
      </c>
      <c r="K570" s="197" t="s">
        <v>1636</v>
      </c>
    </row>
    <row r="571" spans="1:11" ht="75" customHeight="1" x14ac:dyDescent="0.25">
      <c r="A571" s="197">
        <v>77121500</v>
      </c>
      <c r="B571" s="197" t="s">
        <v>1647</v>
      </c>
      <c r="C571" s="277">
        <v>42019</v>
      </c>
      <c r="D571" s="197">
        <v>11</v>
      </c>
      <c r="E571" s="197" t="s">
        <v>238</v>
      </c>
      <c r="F571" s="197" t="s">
        <v>1634</v>
      </c>
      <c r="G571" s="152">
        <v>25945700</v>
      </c>
      <c r="H571" s="152">
        <v>25945700</v>
      </c>
      <c r="I571" s="197" t="s">
        <v>1635</v>
      </c>
      <c r="J571" s="197" t="s">
        <v>1635</v>
      </c>
      <c r="K571" s="197" t="s">
        <v>1636</v>
      </c>
    </row>
    <row r="572" spans="1:11" ht="75" customHeight="1" x14ac:dyDescent="0.25">
      <c r="A572" s="197">
        <v>77121500</v>
      </c>
      <c r="B572" s="197" t="s">
        <v>1655</v>
      </c>
      <c r="C572" s="277">
        <v>42019</v>
      </c>
      <c r="D572" s="197">
        <v>11</v>
      </c>
      <c r="E572" s="197" t="s">
        <v>238</v>
      </c>
      <c r="F572" s="197" t="s">
        <v>1634</v>
      </c>
      <c r="G572" s="152">
        <v>30364400</v>
      </c>
      <c r="H572" s="152">
        <v>30364400</v>
      </c>
      <c r="I572" s="197" t="s">
        <v>1635</v>
      </c>
      <c r="J572" s="197" t="s">
        <v>1635</v>
      </c>
      <c r="K572" s="197" t="s">
        <v>1636</v>
      </c>
    </row>
    <row r="573" spans="1:11" ht="75" customHeight="1" x14ac:dyDescent="0.25">
      <c r="A573" s="197">
        <v>77121500</v>
      </c>
      <c r="B573" s="197" t="s">
        <v>1656</v>
      </c>
      <c r="C573" s="277">
        <v>42019</v>
      </c>
      <c r="D573" s="197">
        <v>11</v>
      </c>
      <c r="E573" s="197" t="s">
        <v>238</v>
      </c>
      <c r="F573" s="197" t="s">
        <v>1634</v>
      </c>
      <c r="G573" s="152">
        <v>33876700</v>
      </c>
      <c r="H573" s="152">
        <v>33876700</v>
      </c>
      <c r="I573" s="197" t="s">
        <v>1635</v>
      </c>
      <c r="J573" s="197" t="s">
        <v>1635</v>
      </c>
      <c r="K573" s="197" t="s">
        <v>1636</v>
      </c>
    </row>
    <row r="574" spans="1:11" ht="75" customHeight="1" x14ac:dyDescent="0.25">
      <c r="A574" s="197">
        <v>77121500</v>
      </c>
      <c r="B574" s="197" t="s">
        <v>1657</v>
      </c>
      <c r="C574" s="277">
        <v>42019</v>
      </c>
      <c r="D574" s="197">
        <v>11</v>
      </c>
      <c r="E574" s="197" t="s">
        <v>238</v>
      </c>
      <c r="F574" s="197" t="s">
        <v>1634</v>
      </c>
      <c r="G574" s="152">
        <v>38182100</v>
      </c>
      <c r="H574" s="152">
        <v>38182100</v>
      </c>
      <c r="I574" s="197" t="s">
        <v>1635</v>
      </c>
      <c r="J574" s="197" t="s">
        <v>1635</v>
      </c>
      <c r="K574" s="197" t="s">
        <v>1636</v>
      </c>
    </row>
    <row r="575" spans="1:11" ht="75" customHeight="1" x14ac:dyDescent="0.25">
      <c r="A575" s="197">
        <v>77121500</v>
      </c>
      <c r="B575" s="197" t="s">
        <v>1658</v>
      </c>
      <c r="C575" s="277">
        <v>42019</v>
      </c>
      <c r="D575" s="197">
        <v>11</v>
      </c>
      <c r="E575" s="197" t="s">
        <v>238</v>
      </c>
      <c r="F575" s="197" t="s">
        <v>1634</v>
      </c>
      <c r="G575" s="152">
        <v>22206800</v>
      </c>
      <c r="H575" s="152">
        <v>22206800</v>
      </c>
      <c r="I575" s="197" t="s">
        <v>1635</v>
      </c>
      <c r="J575" s="197" t="s">
        <v>1635</v>
      </c>
      <c r="K575" s="197" t="s">
        <v>1636</v>
      </c>
    </row>
    <row r="576" spans="1:11" ht="75" customHeight="1" x14ac:dyDescent="0.25">
      <c r="A576" s="197">
        <v>77121500</v>
      </c>
      <c r="B576" s="197" t="s">
        <v>1659</v>
      </c>
      <c r="C576" s="277">
        <v>42019</v>
      </c>
      <c r="D576" s="197">
        <v>11</v>
      </c>
      <c r="E576" s="197" t="s">
        <v>238</v>
      </c>
      <c r="F576" s="197" t="s">
        <v>1634</v>
      </c>
      <c r="G576" s="152">
        <v>55517000</v>
      </c>
      <c r="H576" s="152">
        <v>55517000</v>
      </c>
      <c r="I576" s="197" t="s">
        <v>1635</v>
      </c>
      <c r="J576" s="197" t="s">
        <v>1635</v>
      </c>
      <c r="K576" s="197" t="s">
        <v>1636</v>
      </c>
    </row>
    <row r="577" spans="1:11" ht="75" customHeight="1" x14ac:dyDescent="0.25">
      <c r="A577" s="197">
        <v>77121500</v>
      </c>
      <c r="B577" s="197" t="s">
        <v>1660</v>
      </c>
      <c r="C577" s="277">
        <v>42019</v>
      </c>
      <c r="D577" s="197">
        <v>11</v>
      </c>
      <c r="E577" s="197" t="s">
        <v>238</v>
      </c>
      <c r="F577" s="197" t="s">
        <v>1634</v>
      </c>
      <c r="G577" s="152">
        <v>43960400</v>
      </c>
      <c r="H577" s="152">
        <v>43960400</v>
      </c>
      <c r="I577" s="197" t="s">
        <v>1635</v>
      </c>
      <c r="J577" s="197" t="s">
        <v>1635</v>
      </c>
      <c r="K577" s="197" t="s">
        <v>1636</v>
      </c>
    </row>
    <row r="578" spans="1:11" ht="75" customHeight="1" x14ac:dyDescent="0.25">
      <c r="A578" s="197">
        <v>77121500</v>
      </c>
      <c r="B578" s="197" t="s">
        <v>1661</v>
      </c>
      <c r="C578" s="277">
        <v>42019</v>
      </c>
      <c r="D578" s="197">
        <v>11</v>
      </c>
      <c r="E578" s="197" t="s">
        <v>238</v>
      </c>
      <c r="F578" s="197" t="s">
        <v>1634</v>
      </c>
      <c r="G578" s="152">
        <v>61295300</v>
      </c>
      <c r="H578" s="152">
        <v>61295300</v>
      </c>
      <c r="I578" s="197" t="s">
        <v>1635</v>
      </c>
      <c r="J578" s="197" t="s">
        <v>1635</v>
      </c>
      <c r="K578" s="197" t="s">
        <v>1636</v>
      </c>
    </row>
    <row r="579" spans="1:11" ht="75" customHeight="1" x14ac:dyDescent="0.25">
      <c r="A579" s="197">
        <v>77121500</v>
      </c>
      <c r="B579" s="197" t="s">
        <v>1662</v>
      </c>
      <c r="C579" s="277">
        <v>42019</v>
      </c>
      <c r="D579" s="197">
        <v>11</v>
      </c>
      <c r="E579" s="197" t="s">
        <v>238</v>
      </c>
      <c r="F579" s="197" t="s">
        <v>1634</v>
      </c>
      <c r="G579" s="152">
        <v>23906300</v>
      </c>
      <c r="H579" s="152">
        <v>23906300</v>
      </c>
      <c r="I579" s="197" t="s">
        <v>1635</v>
      </c>
      <c r="J579" s="197" t="s">
        <v>1635</v>
      </c>
      <c r="K579" s="197" t="s">
        <v>1636</v>
      </c>
    </row>
    <row r="580" spans="1:11" ht="75" customHeight="1" x14ac:dyDescent="0.25">
      <c r="A580" s="197">
        <v>77121500</v>
      </c>
      <c r="B580" s="197" t="s">
        <v>1663</v>
      </c>
      <c r="C580" s="277">
        <v>42019</v>
      </c>
      <c r="D580" s="197">
        <v>11</v>
      </c>
      <c r="E580" s="197" t="s">
        <v>238</v>
      </c>
      <c r="F580" s="197" t="s">
        <v>1634</v>
      </c>
      <c r="G580" s="152">
        <v>18807800</v>
      </c>
      <c r="H580" s="152">
        <v>18807800</v>
      </c>
      <c r="I580" s="197" t="s">
        <v>1635</v>
      </c>
      <c r="J580" s="197" t="s">
        <v>1635</v>
      </c>
      <c r="K580" s="197" t="s">
        <v>1636</v>
      </c>
    </row>
    <row r="581" spans="1:11" ht="75" customHeight="1" x14ac:dyDescent="0.25">
      <c r="A581" s="197">
        <v>77121500</v>
      </c>
      <c r="B581" s="197" t="s">
        <v>1666</v>
      </c>
      <c r="C581" s="277">
        <v>42054</v>
      </c>
      <c r="D581" s="197">
        <v>1</v>
      </c>
      <c r="E581" s="197" t="s">
        <v>238</v>
      </c>
      <c r="F581" s="197" t="s">
        <v>1634</v>
      </c>
      <c r="G581" s="152">
        <v>5381611</v>
      </c>
      <c r="H581" s="152">
        <v>5381611</v>
      </c>
      <c r="I581" s="197" t="s">
        <v>1635</v>
      </c>
      <c r="J581" s="197" t="s">
        <v>1635</v>
      </c>
      <c r="K581" s="197" t="s">
        <v>1636</v>
      </c>
    </row>
    <row r="582" spans="1:11" ht="75" customHeight="1" x14ac:dyDescent="0.25">
      <c r="A582" s="197">
        <v>77131600</v>
      </c>
      <c r="B582" s="197" t="s">
        <v>1669</v>
      </c>
      <c r="C582" s="277">
        <v>42054</v>
      </c>
      <c r="D582" s="197">
        <v>11</v>
      </c>
      <c r="E582" s="197" t="s">
        <v>238</v>
      </c>
      <c r="F582" s="197" t="s">
        <v>1634</v>
      </c>
      <c r="G582" s="152">
        <v>38182100</v>
      </c>
      <c r="H582" s="152">
        <v>38182100</v>
      </c>
      <c r="I582" s="197" t="s">
        <v>1635</v>
      </c>
      <c r="J582" s="197" t="s">
        <v>1635</v>
      </c>
      <c r="K582" s="197" t="s">
        <v>1636</v>
      </c>
    </row>
    <row r="583" spans="1:11" ht="75" customHeight="1" x14ac:dyDescent="0.25">
      <c r="A583" s="197">
        <v>77131600</v>
      </c>
      <c r="B583" s="197" t="s">
        <v>1670</v>
      </c>
      <c r="C583" s="277">
        <v>42054</v>
      </c>
      <c r="D583" s="197">
        <v>11</v>
      </c>
      <c r="E583" s="197" t="s">
        <v>238</v>
      </c>
      <c r="F583" s="197" t="s">
        <v>1634</v>
      </c>
      <c r="G583" s="152">
        <v>33876700</v>
      </c>
      <c r="H583" s="152">
        <v>33876700</v>
      </c>
      <c r="I583" s="197" t="s">
        <v>1635</v>
      </c>
      <c r="J583" s="197" t="s">
        <v>1635</v>
      </c>
      <c r="K583" s="197" t="s">
        <v>1636</v>
      </c>
    </row>
    <row r="584" spans="1:11" ht="75" customHeight="1" x14ac:dyDescent="0.25">
      <c r="A584" s="197">
        <v>77131600</v>
      </c>
      <c r="B584" s="197" t="s">
        <v>1671</v>
      </c>
      <c r="C584" s="277">
        <v>42019</v>
      </c>
      <c r="D584" s="197">
        <v>11</v>
      </c>
      <c r="E584" s="197" t="s">
        <v>238</v>
      </c>
      <c r="F584" s="197" t="s">
        <v>1634</v>
      </c>
      <c r="G584" s="152">
        <v>38182100</v>
      </c>
      <c r="H584" s="152">
        <v>38182100</v>
      </c>
      <c r="I584" s="197" t="s">
        <v>1635</v>
      </c>
      <c r="J584" s="197" t="s">
        <v>1635</v>
      </c>
      <c r="K584" s="197" t="s">
        <v>1636</v>
      </c>
    </row>
    <row r="585" spans="1:11" ht="75" customHeight="1" x14ac:dyDescent="0.25">
      <c r="A585" s="197">
        <v>77131600</v>
      </c>
      <c r="B585" s="197" t="s">
        <v>1672</v>
      </c>
      <c r="C585" s="277">
        <v>42019</v>
      </c>
      <c r="D585" s="197">
        <v>11</v>
      </c>
      <c r="E585" s="197" t="s">
        <v>238</v>
      </c>
      <c r="F585" s="197" t="s">
        <v>1634</v>
      </c>
      <c r="G585" s="152">
        <v>18807800</v>
      </c>
      <c r="H585" s="152">
        <v>18807800</v>
      </c>
      <c r="I585" s="197" t="s">
        <v>1635</v>
      </c>
      <c r="J585" s="197" t="s">
        <v>1635</v>
      </c>
      <c r="K585" s="197" t="s">
        <v>1636</v>
      </c>
    </row>
    <row r="586" spans="1:11" ht="75" customHeight="1" x14ac:dyDescent="0.25">
      <c r="A586" s="197">
        <v>77131600</v>
      </c>
      <c r="B586" s="197" t="s">
        <v>1673</v>
      </c>
      <c r="C586" s="277">
        <v>42019</v>
      </c>
      <c r="D586" s="197">
        <v>11</v>
      </c>
      <c r="E586" s="197" t="s">
        <v>238</v>
      </c>
      <c r="F586" s="197" t="s">
        <v>1634</v>
      </c>
      <c r="G586" s="152">
        <v>17448200</v>
      </c>
      <c r="H586" s="152">
        <v>17448200</v>
      </c>
      <c r="I586" s="197" t="s">
        <v>1635</v>
      </c>
      <c r="J586" s="197" t="s">
        <v>1635</v>
      </c>
      <c r="K586" s="197" t="s">
        <v>1636</v>
      </c>
    </row>
    <row r="587" spans="1:11" ht="75" customHeight="1" x14ac:dyDescent="0.25">
      <c r="A587" s="197">
        <v>77131600</v>
      </c>
      <c r="B587" s="197" t="s">
        <v>1674</v>
      </c>
      <c r="C587" s="277">
        <v>42019</v>
      </c>
      <c r="D587" s="197">
        <v>11</v>
      </c>
      <c r="E587" s="197" t="s">
        <v>238</v>
      </c>
      <c r="F587" s="197" t="s">
        <v>1634</v>
      </c>
      <c r="G587" s="152">
        <v>25945700</v>
      </c>
      <c r="H587" s="152">
        <v>25945700</v>
      </c>
      <c r="I587" s="197" t="s">
        <v>1635</v>
      </c>
      <c r="J587" s="197" t="s">
        <v>1635</v>
      </c>
      <c r="K587" s="197" t="s">
        <v>1636</v>
      </c>
    </row>
    <row r="588" spans="1:11" ht="75" customHeight="1" x14ac:dyDescent="0.25">
      <c r="A588" s="197">
        <v>77131600</v>
      </c>
      <c r="B588" s="197" t="s">
        <v>1675</v>
      </c>
      <c r="C588" s="277">
        <v>42019</v>
      </c>
      <c r="D588" s="197">
        <v>11</v>
      </c>
      <c r="E588" s="197" t="s">
        <v>238</v>
      </c>
      <c r="F588" s="197" t="s">
        <v>1634</v>
      </c>
      <c r="G588" s="152">
        <v>27985100</v>
      </c>
      <c r="H588" s="152">
        <v>27985100</v>
      </c>
      <c r="I588" s="197" t="s">
        <v>1635</v>
      </c>
      <c r="J588" s="197" t="s">
        <v>1635</v>
      </c>
      <c r="K588" s="197" t="s">
        <v>1636</v>
      </c>
    </row>
    <row r="589" spans="1:11" ht="75" customHeight="1" x14ac:dyDescent="0.25">
      <c r="A589" s="197">
        <v>77131600</v>
      </c>
      <c r="B589" s="197" t="s">
        <v>1676</v>
      </c>
      <c r="C589" s="277">
        <v>42019</v>
      </c>
      <c r="D589" s="197">
        <v>11</v>
      </c>
      <c r="E589" s="197" t="s">
        <v>238</v>
      </c>
      <c r="F589" s="197" t="s">
        <v>1634</v>
      </c>
      <c r="G589" s="152">
        <v>27985100</v>
      </c>
      <c r="H589" s="152">
        <v>27985100</v>
      </c>
      <c r="I589" s="197" t="s">
        <v>1635</v>
      </c>
      <c r="J589" s="197" t="s">
        <v>1635</v>
      </c>
      <c r="K589" s="197" t="s">
        <v>1636</v>
      </c>
    </row>
    <row r="590" spans="1:11" ht="75" customHeight="1" x14ac:dyDescent="0.25">
      <c r="A590" s="197">
        <v>77131600</v>
      </c>
      <c r="B590" s="197" t="s">
        <v>1677</v>
      </c>
      <c r="C590" s="277">
        <v>42019</v>
      </c>
      <c r="D590" s="197">
        <v>11</v>
      </c>
      <c r="E590" s="197" t="s">
        <v>238</v>
      </c>
      <c r="F590" s="197" t="s">
        <v>1634</v>
      </c>
      <c r="G590" s="152">
        <v>25945700</v>
      </c>
      <c r="H590" s="152">
        <v>25945700</v>
      </c>
      <c r="I590" s="197" t="s">
        <v>1635</v>
      </c>
      <c r="J590" s="197" t="s">
        <v>1635</v>
      </c>
      <c r="K590" s="197" t="s">
        <v>1636</v>
      </c>
    </row>
    <row r="591" spans="1:11" ht="75" customHeight="1" x14ac:dyDescent="0.25">
      <c r="A591" s="197">
        <v>77131600</v>
      </c>
      <c r="B591" s="197" t="s">
        <v>1678</v>
      </c>
      <c r="C591" s="277">
        <v>42019</v>
      </c>
      <c r="D591" s="197">
        <v>11</v>
      </c>
      <c r="E591" s="197" t="s">
        <v>238</v>
      </c>
      <c r="F591" s="197" t="s">
        <v>1634</v>
      </c>
      <c r="G591" s="152">
        <v>30364400</v>
      </c>
      <c r="H591" s="152">
        <v>30364400</v>
      </c>
      <c r="I591" s="197" t="s">
        <v>1635</v>
      </c>
      <c r="J591" s="197" t="s">
        <v>1635</v>
      </c>
      <c r="K591" s="197" t="s">
        <v>1636</v>
      </c>
    </row>
    <row r="592" spans="1:11" ht="75" customHeight="1" x14ac:dyDescent="0.25">
      <c r="A592" s="197">
        <v>77131600</v>
      </c>
      <c r="B592" s="197" t="s">
        <v>1677</v>
      </c>
      <c r="C592" s="277">
        <v>42019</v>
      </c>
      <c r="D592" s="197">
        <v>11</v>
      </c>
      <c r="E592" s="197" t="s">
        <v>238</v>
      </c>
      <c r="F592" s="197" t="s">
        <v>1634</v>
      </c>
      <c r="G592" s="152">
        <v>25945700</v>
      </c>
      <c r="H592" s="152">
        <v>25945700</v>
      </c>
      <c r="I592" s="197" t="s">
        <v>1635</v>
      </c>
      <c r="J592" s="197" t="s">
        <v>1635</v>
      </c>
      <c r="K592" s="197" t="s">
        <v>1636</v>
      </c>
    </row>
    <row r="593" spans="1:11" ht="75" customHeight="1" x14ac:dyDescent="0.25">
      <c r="A593" s="197">
        <v>77131600</v>
      </c>
      <c r="B593" s="197" t="s">
        <v>1677</v>
      </c>
      <c r="C593" s="277">
        <v>42019</v>
      </c>
      <c r="D593" s="197">
        <v>11</v>
      </c>
      <c r="E593" s="197" t="s">
        <v>238</v>
      </c>
      <c r="F593" s="197" t="s">
        <v>1634</v>
      </c>
      <c r="G593" s="152">
        <v>25945700</v>
      </c>
      <c r="H593" s="152">
        <v>25945700</v>
      </c>
      <c r="I593" s="197" t="s">
        <v>1635</v>
      </c>
      <c r="J593" s="197" t="s">
        <v>1635</v>
      </c>
      <c r="K593" s="197" t="s">
        <v>1636</v>
      </c>
    </row>
    <row r="594" spans="1:11" ht="75" customHeight="1" x14ac:dyDescent="0.25">
      <c r="A594" s="197">
        <v>77131600</v>
      </c>
      <c r="B594" s="197" t="s">
        <v>1676</v>
      </c>
      <c r="C594" s="277">
        <v>42019</v>
      </c>
      <c r="D594" s="197">
        <v>11</v>
      </c>
      <c r="E594" s="197" t="s">
        <v>238</v>
      </c>
      <c r="F594" s="197" t="s">
        <v>1634</v>
      </c>
      <c r="G594" s="152">
        <v>27985100</v>
      </c>
      <c r="H594" s="152">
        <v>27985100</v>
      </c>
      <c r="I594" s="197" t="s">
        <v>1635</v>
      </c>
      <c r="J594" s="197" t="s">
        <v>1635</v>
      </c>
      <c r="K594" s="197" t="s">
        <v>1636</v>
      </c>
    </row>
    <row r="595" spans="1:11" ht="75" customHeight="1" x14ac:dyDescent="0.25">
      <c r="A595" s="197">
        <v>77131600</v>
      </c>
      <c r="B595" s="197" t="s">
        <v>1674</v>
      </c>
      <c r="C595" s="277">
        <v>42019</v>
      </c>
      <c r="D595" s="197">
        <v>11</v>
      </c>
      <c r="E595" s="197" t="s">
        <v>238</v>
      </c>
      <c r="F595" s="197" t="s">
        <v>1634</v>
      </c>
      <c r="G595" s="152">
        <v>25945700</v>
      </c>
      <c r="H595" s="152">
        <v>25945700</v>
      </c>
      <c r="I595" s="197" t="s">
        <v>1635</v>
      </c>
      <c r="J595" s="197" t="s">
        <v>1635</v>
      </c>
      <c r="K595" s="197" t="s">
        <v>1636</v>
      </c>
    </row>
    <row r="596" spans="1:11" ht="75" customHeight="1" x14ac:dyDescent="0.25">
      <c r="A596" s="197">
        <v>77131600</v>
      </c>
      <c r="B596" s="197" t="s">
        <v>1679</v>
      </c>
      <c r="C596" s="277">
        <v>42019</v>
      </c>
      <c r="D596" s="197">
        <v>11</v>
      </c>
      <c r="E596" s="197" t="s">
        <v>238</v>
      </c>
      <c r="F596" s="197" t="s">
        <v>1634</v>
      </c>
      <c r="G596" s="152">
        <v>30364400</v>
      </c>
      <c r="H596" s="152">
        <v>30364400</v>
      </c>
      <c r="I596" s="197" t="s">
        <v>1635</v>
      </c>
      <c r="J596" s="197" t="s">
        <v>1635</v>
      </c>
      <c r="K596" s="197" t="s">
        <v>1636</v>
      </c>
    </row>
    <row r="597" spans="1:11" ht="75" customHeight="1" x14ac:dyDescent="0.25">
      <c r="A597" s="197">
        <v>77131600</v>
      </c>
      <c r="B597" s="197" t="s">
        <v>1676</v>
      </c>
      <c r="C597" s="277">
        <v>42019</v>
      </c>
      <c r="D597" s="197">
        <v>11</v>
      </c>
      <c r="E597" s="197" t="s">
        <v>238</v>
      </c>
      <c r="F597" s="197" t="s">
        <v>1634</v>
      </c>
      <c r="G597" s="152">
        <v>27985100</v>
      </c>
      <c r="H597" s="152">
        <v>27985100</v>
      </c>
      <c r="I597" s="197" t="s">
        <v>1635</v>
      </c>
      <c r="J597" s="197" t="s">
        <v>1635</v>
      </c>
      <c r="K597" s="197" t="s">
        <v>1636</v>
      </c>
    </row>
    <row r="598" spans="1:11" ht="75" customHeight="1" x14ac:dyDescent="0.25">
      <c r="A598" s="197">
        <v>77131600</v>
      </c>
      <c r="B598" s="197" t="s">
        <v>1680</v>
      </c>
      <c r="C598" s="277">
        <v>42019</v>
      </c>
      <c r="D598" s="197">
        <v>11</v>
      </c>
      <c r="E598" s="197" t="s">
        <v>238</v>
      </c>
      <c r="F598" s="197" t="s">
        <v>1634</v>
      </c>
      <c r="G598" s="152">
        <v>30364400</v>
      </c>
      <c r="H598" s="152">
        <v>30364400</v>
      </c>
      <c r="I598" s="197" t="s">
        <v>1635</v>
      </c>
      <c r="J598" s="197" t="s">
        <v>1635</v>
      </c>
      <c r="K598" s="197" t="s">
        <v>1636</v>
      </c>
    </row>
    <row r="599" spans="1:11" ht="75" customHeight="1" x14ac:dyDescent="0.25">
      <c r="A599" s="197">
        <v>77131600</v>
      </c>
      <c r="B599" s="197" t="s">
        <v>1674</v>
      </c>
      <c r="C599" s="277">
        <v>42019</v>
      </c>
      <c r="D599" s="197">
        <v>11</v>
      </c>
      <c r="E599" s="197" t="s">
        <v>238</v>
      </c>
      <c r="F599" s="197" t="s">
        <v>1634</v>
      </c>
      <c r="G599" s="152">
        <v>25945700</v>
      </c>
      <c r="H599" s="152">
        <v>25945700</v>
      </c>
      <c r="I599" s="197" t="s">
        <v>1635</v>
      </c>
      <c r="J599" s="197" t="s">
        <v>1635</v>
      </c>
      <c r="K599" s="197" t="s">
        <v>1636</v>
      </c>
    </row>
    <row r="600" spans="1:11" ht="75" customHeight="1" x14ac:dyDescent="0.25">
      <c r="A600" s="197">
        <v>77131600</v>
      </c>
      <c r="B600" s="197" t="s">
        <v>1674</v>
      </c>
      <c r="C600" s="277">
        <v>42019</v>
      </c>
      <c r="D600" s="197">
        <v>11</v>
      </c>
      <c r="E600" s="197" t="s">
        <v>238</v>
      </c>
      <c r="F600" s="197" t="s">
        <v>1634</v>
      </c>
      <c r="G600" s="152">
        <v>25945700</v>
      </c>
      <c r="H600" s="152">
        <v>25945700</v>
      </c>
      <c r="I600" s="197" t="s">
        <v>1635</v>
      </c>
      <c r="J600" s="197" t="s">
        <v>1635</v>
      </c>
      <c r="K600" s="197" t="s">
        <v>1636</v>
      </c>
    </row>
    <row r="601" spans="1:11" ht="75" customHeight="1" x14ac:dyDescent="0.25">
      <c r="A601" s="197">
        <v>77131600</v>
      </c>
      <c r="B601" s="197" t="s">
        <v>1681</v>
      </c>
      <c r="C601" s="277">
        <v>42019</v>
      </c>
      <c r="D601" s="197">
        <v>11</v>
      </c>
      <c r="E601" s="197" t="s">
        <v>238</v>
      </c>
      <c r="F601" s="197" t="s">
        <v>1634</v>
      </c>
      <c r="G601" s="152">
        <v>30364400</v>
      </c>
      <c r="H601" s="152">
        <v>30364400</v>
      </c>
      <c r="I601" s="197" t="s">
        <v>1635</v>
      </c>
      <c r="J601" s="197" t="s">
        <v>1635</v>
      </c>
      <c r="K601" s="197" t="s">
        <v>1636</v>
      </c>
    </row>
    <row r="602" spans="1:11" ht="75" customHeight="1" x14ac:dyDescent="0.25">
      <c r="A602" s="197">
        <v>77131600</v>
      </c>
      <c r="B602" s="197" t="s">
        <v>1682</v>
      </c>
      <c r="C602" s="277">
        <v>42019</v>
      </c>
      <c r="D602" s="197">
        <v>11</v>
      </c>
      <c r="E602" s="197" t="s">
        <v>238</v>
      </c>
      <c r="F602" s="197" t="s">
        <v>1634</v>
      </c>
      <c r="G602" s="152">
        <v>38182100</v>
      </c>
      <c r="H602" s="152">
        <v>38182100</v>
      </c>
      <c r="I602" s="197" t="s">
        <v>1635</v>
      </c>
      <c r="J602" s="197" t="s">
        <v>1635</v>
      </c>
      <c r="K602" s="197" t="s">
        <v>1636</v>
      </c>
    </row>
    <row r="603" spans="1:11" ht="75" customHeight="1" x14ac:dyDescent="0.25">
      <c r="A603" s="197">
        <v>77131600</v>
      </c>
      <c r="B603" s="197" t="s">
        <v>1674</v>
      </c>
      <c r="C603" s="277">
        <v>42019</v>
      </c>
      <c r="D603" s="197">
        <v>7</v>
      </c>
      <c r="E603" s="197" t="s">
        <v>238</v>
      </c>
      <c r="F603" s="197" t="s">
        <v>1634</v>
      </c>
      <c r="G603" s="152">
        <v>16510900</v>
      </c>
      <c r="H603" s="152">
        <v>16510900</v>
      </c>
      <c r="I603" s="197" t="s">
        <v>1635</v>
      </c>
      <c r="J603" s="197" t="s">
        <v>1635</v>
      </c>
      <c r="K603" s="197" t="s">
        <v>1636</v>
      </c>
    </row>
    <row r="604" spans="1:11" ht="75" customHeight="1" x14ac:dyDescent="0.25">
      <c r="A604" s="197">
        <v>77131600</v>
      </c>
      <c r="B604" s="197" t="s">
        <v>1677</v>
      </c>
      <c r="C604" s="277">
        <v>42019</v>
      </c>
      <c r="D604" s="197">
        <v>7</v>
      </c>
      <c r="E604" s="197" t="s">
        <v>238</v>
      </c>
      <c r="F604" s="197" t="s">
        <v>1634</v>
      </c>
      <c r="G604" s="152">
        <v>16510900</v>
      </c>
      <c r="H604" s="152">
        <v>16510900</v>
      </c>
      <c r="I604" s="197" t="s">
        <v>1635</v>
      </c>
      <c r="J604" s="197" t="s">
        <v>1635</v>
      </c>
      <c r="K604" s="197" t="s">
        <v>1636</v>
      </c>
    </row>
    <row r="605" spans="1:11" ht="75" customHeight="1" x14ac:dyDescent="0.25">
      <c r="A605" s="197">
        <v>77131600</v>
      </c>
      <c r="B605" s="197" t="s">
        <v>1674</v>
      </c>
      <c r="C605" s="277">
        <v>42019</v>
      </c>
      <c r="D605" s="197">
        <v>7</v>
      </c>
      <c r="E605" s="197" t="s">
        <v>238</v>
      </c>
      <c r="F605" s="197" t="s">
        <v>1634</v>
      </c>
      <c r="G605" s="152">
        <v>16510900</v>
      </c>
      <c r="H605" s="152">
        <v>16510900</v>
      </c>
      <c r="I605" s="197" t="s">
        <v>1635</v>
      </c>
      <c r="J605" s="197" t="s">
        <v>1635</v>
      </c>
      <c r="K605" s="197" t="s">
        <v>1636</v>
      </c>
    </row>
    <row r="606" spans="1:11" ht="75" customHeight="1" x14ac:dyDescent="0.25">
      <c r="A606" s="197">
        <v>77131600</v>
      </c>
      <c r="B606" s="197" t="s">
        <v>1672</v>
      </c>
      <c r="C606" s="277">
        <v>42019</v>
      </c>
      <c r="D606" s="197">
        <v>7</v>
      </c>
      <c r="E606" s="197" t="s">
        <v>238</v>
      </c>
      <c r="F606" s="197" t="s">
        <v>1634</v>
      </c>
      <c r="G606" s="152">
        <v>11968600</v>
      </c>
      <c r="H606" s="152">
        <v>11968600</v>
      </c>
      <c r="I606" s="197" t="s">
        <v>1635</v>
      </c>
      <c r="J606" s="197" t="s">
        <v>1635</v>
      </c>
      <c r="K606" s="197" t="s">
        <v>1636</v>
      </c>
    </row>
    <row r="607" spans="1:11" ht="75" customHeight="1" x14ac:dyDescent="0.25">
      <c r="A607" s="197">
        <v>77131600</v>
      </c>
      <c r="B607" s="197" t="s">
        <v>1674</v>
      </c>
      <c r="C607" s="277">
        <v>42019</v>
      </c>
      <c r="D607" s="197">
        <v>7</v>
      </c>
      <c r="E607" s="197" t="s">
        <v>238</v>
      </c>
      <c r="F607" s="197" t="s">
        <v>1634</v>
      </c>
      <c r="G607" s="152">
        <v>16510900</v>
      </c>
      <c r="H607" s="152">
        <v>16510900</v>
      </c>
      <c r="I607" s="197" t="s">
        <v>1635</v>
      </c>
      <c r="J607" s="197" t="s">
        <v>1635</v>
      </c>
      <c r="K607" s="197" t="s">
        <v>1636</v>
      </c>
    </row>
    <row r="608" spans="1:11" ht="75" customHeight="1" x14ac:dyDescent="0.25">
      <c r="A608" s="197">
        <v>77131600</v>
      </c>
      <c r="B608" s="197" t="s">
        <v>1674</v>
      </c>
      <c r="C608" s="277">
        <v>42019</v>
      </c>
      <c r="D608" s="197">
        <v>10</v>
      </c>
      <c r="E608" s="197" t="s">
        <v>238</v>
      </c>
      <c r="F608" s="197" t="s">
        <v>1634</v>
      </c>
      <c r="G608" s="152">
        <v>23587000</v>
      </c>
      <c r="H608" s="152">
        <v>23587000</v>
      </c>
      <c r="I608" s="197" t="s">
        <v>1635</v>
      </c>
      <c r="J608" s="197" t="s">
        <v>1635</v>
      </c>
      <c r="K608" s="197" t="s">
        <v>1636</v>
      </c>
    </row>
    <row r="609" spans="1:11" ht="75" customHeight="1" x14ac:dyDescent="0.25">
      <c r="A609" s="197">
        <v>77131600</v>
      </c>
      <c r="B609" s="197" t="s">
        <v>1683</v>
      </c>
      <c r="C609" s="277">
        <v>42019</v>
      </c>
      <c r="D609" s="197">
        <v>10</v>
      </c>
      <c r="E609" s="197" t="s">
        <v>238</v>
      </c>
      <c r="F609" s="197" t="s">
        <v>1634</v>
      </c>
      <c r="G609" s="152">
        <v>27604000</v>
      </c>
      <c r="H609" s="152">
        <v>27604000</v>
      </c>
      <c r="I609" s="197" t="s">
        <v>1635</v>
      </c>
      <c r="J609" s="197" t="s">
        <v>1635</v>
      </c>
      <c r="K609" s="197" t="s">
        <v>1636</v>
      </c>
    </row>
    <row r="610" spans="1:11" ht="75" customHeight="1" x14ac:dyDescent="0.25">
      <c r="A610" s="197">
        <v>77131600</v>
      </c>
      <c r="B610" s="197" t="s">
        <v>1684</v>
      </c>
      <c r="C610" s="277">
        <v>42019</v>
      </c>
      <c r="D610" s="197">
        <v>8</v>
      </c>
      <c r="E610" s="197" t="s">
        <v>238</v>
      </c>
      <c r="F610" s="197" t="s">
        <v>1634</v>
      </c>
      <c r="G610" s="152">
        <v>24637600</v>
      </c>
      <c r="H610" s="152">
        <v>24637600</v>
      </c>
      <c r="I610" s="197" t="s">
        <v>1635</v>
      </c>
      <c r="J610" s="197" t="s">
        <v>1635</v>
      </c>
      <c r="K610" s="197" t="s">
        <v>1636</v>
      </c>
    </row>
    <row r="611" spans="1:11" ht="75" customHeight="1" x14ac:dyDescent="0.25">
      <c r="A611" s="197">
        <v>77131600</v>
      </c>
      <c r="B611" s="197" t="s">
        <v>1674</v>
      </c>
      <c r="C611" s="277">
        <v>42019</v>
      </c>
      <c r="D611" s="197">
        <v>7</v>
      </c>
      <c r="E611" s="197" t="s">
        <v>238</v>
      </c>
      <c r="F611" s="197" t="s">
        <v>1634</v>
      </c>
      <c r="G611" s="152">
        <v>16510900</v>
      </c>
      <c r="H611" s="152">
        <v>16510900</v>
      </c>
      <c r="I611" s="197" t="s">
        <v>1635</v>
      </c>
      <c r="J611" s="197" t="s">
        <v>1635</v>
      </c>
      <c r="K611" s="197" t="s">
        <v>1636</v>
      </c>
    </row>
    <row r="612" spans="1:11" ht="75" customHeight="1" x14ac:dyDescent="0.25">
      <c r="A612" s="197">
        <v>77131600</v>
      </c>
      <c r="B612" s="197" t="s">
        <v>1674</v>
      </c>
      <c r="C612" s="277">
        <v>42019</v>
      </c>
      <c r="D612" s="197">
        <v>7</v>
      </c>
      <c r="E612" s="197" t="s">
        <v>238</v>
      </c>
      <c r="F612" s="197" t="s">
        <v>1634</v>
      </c>
      <c r="G612" s="152">
        <v>16510900</v>
      </c>
      <c r="H612" s="152">
        <v>16510900</v>
      </c>
      <c r="I612" s="197" t="s">
        <v>1635</v>
      </c>
      <c r="J612" s="197" t="s">
        <v>1635</v>
      </c>
      <c r="K612" s="197" t="s">
        <v>1636</v>
      </c>
    </row>
    <row r="613" spans="1:11" ht="75" customHeight="1" x14ac:dyDescent="0.25">
      <c r="A613" s="197">
        <v>77131600</v>
      </c>
      <c r="B613" s="197" t="s">
        <v>1685</v>
      </c>
      <c r="C613" s="277">
        <v>42019</v>
      </c>
      <c r="D613" s="197">
        <v>7.5</v>
      </c>
      <c r="E613" s="197" t="s">
        <v>238</v>
      </c>
      <c r="F613" s="197" t="s">
        <v>1634</v>
      </c>
      <c r="G613" s="152">
        <v>26033250</v>
      </c>
      <c r="H613" s="152">
        <v>26033250</v>
      </c>
      <c r="I613" s="197" t="s">
        <v>1635</v>
      </c>
      <c r="J613" s="197" t="s">
        <v>1635</v>
      </c>
      <c r="K613" s="197" t="s">
        <v>1636</v>
      </c>
    </row>
    <row r="614" spans="1:11" ht="75" customHeight="1" x14ac:dyDescent="0.25">
      <c r="A614" s="197">
        <v>77131600</v>
      </c>
      <c r="B614" s="197" t="s">
        <v>1685</v>
      </c>
      <c r="C614" s="277">
        <v>42019</v>
      </c>
      <c r="D614" s="197">
        <v>7.5</v>
      </c>
      <c r="E614" s="197" t="s">
        <v>238</v>
      </c>
      <c r="F614" s="197" t="s">
        <v>1634</v>
      </c>
      <c r="G614" s="152">
        <v>26033250</v>
      </c>
      <c r="H614" s="152">
        <v>26033250</v>
      </c>
      <c r="I614" s="197" t="s">
        <v>1635</v>
      </c>
      <c r="J614" s="197" t="s">
        <v>1635</v>
      </c>
      <c r="K614" s="197" t="s">
        <v>1636</v>
      </c>
    </row>
    <row r="615" spans="1:11" ht="75" customHeight="1" x14ac:dyDescent="0.25">
      <c r="A615" s="197">
        <v>77131600</v>
      </c>
      <c r="B615" s="197" t="s">
        <v>1677</v>
      </c>
      <c r="C615" s="277">
        <v>42019</v>
      </c>
      <c r="D615" s="197">
        <v>7</v>
      </c>
      <c r="E615" s="197" t="s">
        <v>238</v>
      </c>
      <c r="F615" s="197" t="s">
        <v>1634</v>
      </c>
      <c r="G615" s="152">
        <v>16510900</v>
      </c>
      <c r="H615" s="152">
        <v>16510900</v>
      </c>
      <c r="I615" s="197" t="s">
        <v>1635</v>
      </c>
      <c r="J615" s="197" t="s">
        <v>1635</v>
      </c>
      <c r="K615" s="197" t="s">
        <v>1636</v>
      </c>
    </row>
    <row r="616" spans="1:11" ht="75" customHeight="1" x14ac:dyDescent="0.25">
      <c r="A616" s="197">
        <v>77131600</v>
      </c>
      <c r="B616" s="197" t="s">
        <v>1686</v>
      </c>
      <c r="C616" s="277">
        <v>42019</v>
      </c>
      <c r="D616" s="197">
        <v>11</v>
      </c>
      <c r="E616" s="197" t="s">
        <v>238</v>
      </c>
      <c r="F616" s="197" t="s">
        <v>1634</v>
      </c>
      <c r="G616" s="152">
        <v>55517000</v>
      </c>
      <c r="H616" s="152">
        <v>55517000</v>
      </c>
      <c r="I616" s="197" t="s">
        <v>1635</v>
      </c>
      <c r="J616" s="197" t="s">
        <v>1635</v>
      </c>
      <c r="K616" s="197" t="s">
        <v>1636</v>
      </c>
    </row>
    <row r="617" spans="1:11" ht="75" customHeight="1" x14ac:dyDescent="0.25">
      <c r="A617" s="197">
        <v>77131600</v>
      </c>
      <c r="B617" s="197" t="s">
        <v>1687</v>
      </c>
      <c r="C617" s="277">
        <v>42019</v>
      </c>
      <c r="D617" s="197">
        <v>11</v>
      </c>
      <c r="E617" s="197" t="s">
        <v>238</v>
      </c>
      <c r="F617" s="197" t="s">
        <v>1634</v>
      </c>
      <c r="G617" s="152">
        <v>22206800</v>
      </c>
      <c r="H617" s="152">
        <v>22206800</v>
      </c>
      <c r="I617" s="197" t="s">
        <v>1635</v>
      </c>
      <c r="J617" s="197" t="s">
        <v>1635</v>
      </c>
      <c r="K617" s="197" t="s">
        <v>1636</v>
      </c>
    </row>
    <row r="618" spans="1:11" ht="75" customHeight="1" x14ac:dyDescent="0.25">
      <c r="A618" s="197">
        <v>77131600</v>
      </c>
      <c r="B618" s="197" t="s">
        <v>1688</v>
      </c>
      <c r="C618" s="277">
        <v>42019</v>
      </c>
      <c r="D618" s="197">
        <v>11</v>
      </c>
      <c r="E618" s="197" t="s">
        <v>238</v>
      </c>
      <c r="F618" s="197" t="s">
        <v>1634</v>
      </c>
      <c r="G618" s="152">
        <v>17448200</v>
      </c>
      <c r="H618" s="152">
        <v>17448200</v>
      </c>
      <c r="I618" s="197" t="s">
        <v>1635</v>
      </c>
      <c r="J618" s="197" t="s">
        <v>1635</v>
      </c>
      <c r="K618" s="197" t="s">
        <v>1636</v>
      </c>
    </row>
    <row r="619" spans="1:11" ht="75" customHeight="1" x14ac:dyDescent="0.25">
      <c r="A619" s="197">
        <v>77131600</v>
      </c>
      <c r="B619" s="197" t="s">
        <v>1689</v>
      </c>
      <c r="C619" s="277">
        <v>42019</v>
      </c>
      <c r="D619" s="197">
        <v>11</v>
      </c>
      <c r="E619" s="197" t="s">
        <v>238</v>
      </c>
      <c r="F619" s="197" t="s">
        <v>1634</v>
      </c>
      <c r="G619" s="152">
        <v>61295300</v>
      </c>
      <c r="H619" s="152">
        <v>61295300</v>
      </c>
      <c r="I619" s="197" t="s">
        <v>1635</v>
      </c>
      <c r="J619" s="197" t="s">
        <v>1635</v>
      </c>
      <c r="K619" s="197" t="s">
        <v>1636</v>
      </c>
    </row>
    <row r="620" spans="1:11" ht="75" customHeight="1" x14ac:dyDescent="0.25">
      <c r="A620" s="197">
        <v>77131600</v>
      </c>
      <c r="B620" s="197" t="s">
        <v>1690</v>
      </c>
      <c r="C620" s="277">
        <v>42019</v>
      </c>
      <c r="D620" s="197">
        <v>11</v>
      </c>
      <c r="E620" s="197" t="s">
        <v>238</v>
      </c>
      <c r="F620" s="197" t="s">
        <v>1634</v>
      </c>
      <c r="G620" s="152">
        <v>61295300</v>
      </c>
      <c r="H620" s="152">
        <v>61295300</v>
      </c>
      <c r="I620" s="197" t="s">
        <v>1635</v>
      </c>
      <c r="J620" s="197" t="s">
        <v>1635</v>
      </c>
      <c r="K620" s="197" t="s">
        <v>1636</v>
      </c>
    </row>
    <row r="621" spans="1:11" ht="75" customHeight="1" x14ac:dyDescent="0.25">
      <c r="A621" s="197">
        <v>77131600</v>
      </c>
      <c r="B621" s="197" t="s">
        <v>1691</v>
      </c>
      <c r="C621" s="277">
        <v>42019</v>
      </c>
      <c r="D621" s="197">
        <v>11</v>
      </c>
      <c r="E621" s="197" t="s">
        <v>238</v>
      </c>
      <c r="F621" s="197" t="s">
        <v>1634</v>
      </c>
      <c r="G621" s="152">
        <v>17448200</v>
      </c>
      <c r="H621" s="152">
        <v>17448200</v>
      </c>
      <c r="I621" s="197" t="s">
        <v>1635</v>
      </c>
      <c r="J621" s="197" t="s">
        <v>1635</v>
      </c>
      <c r="K621" s="197" t="s">
        <v>1636</v>
      </c>
    </row>
    <row r="622" spans="1:11" ht="75" customHeight="1" x14ac:dyDescent="0.25">
      <c r="A622" s="197">
        <v>77131600</v>
      </c>
      <c r="B622" s="197" t="s">
        <v>1691</v>
      </c>
      <c r="C622" s="277">
        <v>42019</v>
      </c>
      <c r="D622" s="197">
        <v>11</v>
      </c>
      <c r="E622" s="197" t="s">
        <v>238</v>
      </c>
      <c r="F622" s="197" t="s">
        <v>1634</v>
      </c>
      <c r="G622" s="152">
        <v>13709300</v>
      </c>
      <c r="H622" s="152">
        <v>13709300</v>
      </c>
      <c r="I622" s="197" t="s">
        <v>1635</v>
      </c>
      <c r="J622" s="197" t="s">
        <v>1635</v>
      </c>
      <c r="K622" s="197" t="s">
        <v>1636</v>
      </c>
    </row>
    <row r="623" spans="1:11" ht="75" customHeight="1" x14ac:dyDescent="0.25">
      <c r="A623" s="197">
        <v>77131600</v>
      </c>
      <c r="B623" s="197" t="s">
        <v>1692</v>
      </c>
      <c r="C623" s="277">
        <v>42019</v>
      </c>
      <c r="D623" s="197">
        <v>11</v>
      </c>
      <c r="E623" s="197" t="s">
        <v>238</v>
      </c>
      <c r="F623" s="197" t="s">
        <v>1634</v>
      </c>
      <c r="G623" s="152">
        <v>18807800</v>
      </c>
      <c r="H623" s="152">
        <v>18807800</v>
      </c>
      <c r="I623" s="197" t="s">
        <v>1635</v>
      </c>
      <c r="J623" s="197" t="s">
        <v>1635</v>
      </c>
      <c r="K623" s="197" t="s">
        <v>1636</v>
      </c>
    </row>
    <row r="624" spans="1:11" ht="75" customHeight="1" x14ac:dyDescent="0.25">
      <c r="A624" s="197">
        <v>77131600</v>
      </c>
      <c r="B624" s="197" t="s">
        <v>1693</v>
      </c>
      <c r="C624" s="277">
        <v>42019</v>
      </c>
      <c r="D624" s="197">
        <v>11</v>
      </c>
      <c r="E624" s="197" t="s">
        <v>238</v>
      </c>
      <c r="F624" s="197" t="s">
        <v>1634</v>
      </c>
      <c r="G624" s="152">
        <v>17448200</v>
      </c>
      <c r="H624" s="152">
        <v>17448200</v>
      </c>
      <c r="I624" s="197" t="s">
        <v>1635</v>
      </c>
      <c r="J624" s="197" t="s">
        <v>1635</v>
      </c>
      <c r="K624" s="197" t="s">
        <v>1636</v>
      </c>
    </row>
    <row r="625" spans="1:11" ht="75" customHeight="1" x14ac:dyDescent="0.25">
      <c r="A625" s="197">
        <v>77131600</v>
      </c>
      <c r="B625" s="197" t="s">
        <v>1694</v>
      </c>
      <c r="C625" s="277">
        <v>42019</v>
      </c>
      <c r="D625" s="197">
        <v>3.5</v>
      </c>
      <c r="E625" s="197" t="s">
        <v>238</v>
      </c>
      <c r="F625" s="197" t="s">
        <v>1634</v>
      </c>
      <c r="G625" s="152">
        <v>8255450</v>
      </c>
      <c r="H625" s="152">
        <v>8255450</v>
      </c>
      <c r="I625" s="197" t="s">
        <v>1635</v>
      </c>
      <c r="J625" s="197" t="s">
        <v>1635</v>
      </c>
      <c r="K625" s="197" t="s">
        <v>1636</v>
      </c>
    </row>
    <row r="626" spans="1:11" ht="75" customHeight="1" x14ac:dyDescent="0.25">
      <c r="A626" s="197">
        <v>77131600</v>
      </c>
      <c r="B626" s="197" t="s">
        <v>185</v>
      </c>
      <c r="C626" s="277">
        <v>42309</v>
      </c>
      <c r="D626" s="197">
        <v>1</v>
      </c>
      <c r="E626" s="197" t="s">
        <v>238</v>
      </c>
      <c r="F626" s="197" t="s">
        <v>1634</v>
      </c>
      <c r="G626" s="152">
        <v>648900</v>
      </c>
      <c r="H626" s="152">
        <v>648900</v>
      </c>
      <c r="I626" s="197" t="s">
        <v>1635</v>
      </c>
      <c r="J626" s="197" t="s">
        <v>1635</v>
      </c>
      <c r="K626" s="197" t="s">
        <v>1636</v>
      </c>
    </row>
    <row r="627" spans="1:11" ht="75" customHeight="1" x14ac:dyDescent="0.25">
      <c r="A627" s="197">
        <v>78101601</v>
      </c>
      <c r="B627" s="197" t="s">
        <v>1696</v>
      </c>
      <c r="C627" s="277">
        <v>42005</v>
      </c>
      <c r="D627" s="197">
        <v>1</v>
      </c>
      <c r="E627" s="197" t="s">
        <v>1697</v>
      </c>
      <c r="F627" s="197" t="s">
        <v>1634</v>
      </c>
      <c r="G627" s="152">
        <v>48245000</v>
      </c>
      <c r="H627" s="152">
        <v>48245000</v>
      </c>
      <c r="I627" s="197" t="s">
        <v>1635</v>
      </c>
      <c r="J627" s="197" t="s">
        <v>1635</v>
      </c>
      <c r="K627" s="197" t="s">
        <v>1636</v>
      </c>
    </row>
    <row r="628" spans="1:11" ht="75" customHeight="1" x14ac:dyDescent="0.25">
      <c r="A628" s="197">
        <v>77121500</v>
      </c>
      <c r="B628" s="197" t="s">
        <v>1698</v>
      </c>
      <c r="C628" s="277">
        <v>42036</v>
      </c>
      <c r="D628" s="197">
        <v>1</v>
      </c>
      <c r="E628" s="197" t="s">
        <v>238</v>
      </c>
      <c r="F628" s="197" t="s">
        <v>1634</v>
      </c>
      <c r="G628" s="152">
        <v>154181427</v>
      </c>
      <c r="H628" s="152">
        <v>154181427</v>
      </c>
      <c r="I628" s="197" t="s">
        <v>1635</v>
      </c>
      <c r="J628" s="197" t="s">
        <v>1635</v>
      </c>
      <c r="K628" s="197" t="s">
        <v>1636</v>
      </c>
    </row>
    <row r="629" spans="1:11" ht="75" customHeight="1" x14ac:dyDescent="0.25">
      <c r="A629" s="197">
        <v>77131600</v>
      </c>
      <c r="B629" s="197" t="s">
        <v>1700</v>
      </c>
      <c r="C629" s="277">
        <v>42019</v>
      </c>
      <c r="D629" s="197">
        <v>11</v>
      </c>
      <c r="E629" s="197" t="s">
        <v>238</v>
      </c>
      <c r="F629" s="197" t="s">
        <v>1634</v>
      </c>
      <c r="G629" s="152">
        <v>30364400</v>
      </c>
      <c r="H629" s="152">
        <v>30364400</v>
      </c>
      <c r="I629" s="197" t="s">
        <v>1635</v>
      </c>
      <c r="J629" s="197" t="s">
        <v>1635</v>
      </c>
      <c r="K629" s="197" t="s">
        <v>1636</v>
      </c>
    </row>
    <row r="630" spans="1:11" ht="75" customHeight="1" x14ac:dyDescent="0.25">
      <c r="A630" s="197">
        <v>77131600</v>
      </c>
      <c r="B630" s="197" t="s">
        <v>1701</v>
      </c>
      <c r="C630" s="277">
        <v>42019</v>
      </c>
      <c r="D630" s="197">
        <v>10.5</v>
      </c>
      <c r="E630" s="197" t="s">
        <v>238</v>
      </c>
      <c r="F630" s="197" t="s">
        <v>1634</v>
      </c>
      <c r="G630" s="152">
        <v>24766350</v>
      </c>
      <c r="H630" s="152">
        <v>24766350</v>
      </c>
      <c r="I630" s="197" t="s">
        <v>1635</v>
      </c>
      <c r="J630" s="197" t="s">
        <v>1635</v>
      </c>
      <c r="K630" s="197" t="s">
        <v>1636</v>
      </c>
    </row>
    <row r="631" spans="1:11" ht="75" customHeight="1" x14ac:dyDescent="0.25">
      <c r="A631" s="197">
        <v>77121500</v>
      </c>
      <c r="B631" s="197" t="s">
        <v>1703</v>
      </c>
      <c r="C631" s="277">
        <v>42019</v>
      </c>
      <c r="D631" s="197">
        <v>11</v>
      </c>
      <c r="E631" s="197" t="s">
        <v>238</v>
      </c>
      <c r="F631" s="197" t="s">
        <v>1634</v>
      </c>
      <c r="G631" s="152">
        <v>30364400</v>
      </c>
      <c r="H631" s="152">
        <v>30364400</v>
      </c>
      <c r="I631" s="197" t="s">
        <v>1635</v>
      </c>
      <c r="J631" s="197" t="s">
        <v>1635</v>
      </c>
      <c r="K631" s="197" t="s">
        <v>1636</v>
      </c>
    </row>
    <row r="632" spans="1:11" ht="75" customHeight="1" x14ac:dyDescent="0.25">
      <c r="A632" s="197">
        <v>77121500</v>
      </c>
      <c r="B632" s="197" t="s">
        <v>1704</v>
      </c>
      <c r="C632" s="277">
        <v>42019</v>
      </c>
      <c r="D632" s="197">
        <v>11</v>
      </c>
      <c r="E632" s="197" t="s">
        <v>238</v>
      </c>
      <c r="F632" s="197" t="s">
        <v>1634</v>
      </c>
      <c r="G632" s="152">
        <v>33876700</v>
      </c>
      <c r="H632" s="152">
        <v>33876700</v>
      </c>
      <c r="I632" s="197" t="s">
        <v>1635</v>
      </c>
      <c r="J632" s="197" t="s">
        <v>1635</v>
      </c>
      <c r="K632" s="197" t="s">
        <v>1636</v>
      </c>
    </row>
    <row r="633" spans="1:11" ht="75" customHeight="1" x14ac:dyDescent="0.25">
      <c r="A633" s="197">
        <v>77121500</v>
      </c>
      <c r="B633" s="197" t="s">
        <v>1705</v>
      </c>
      <c r="C633" s="277">
        <v>42019</v>
      </c>
      <c r="D633" s="197">
        <v>11</v>
      </c>
      <c r="E633" s="197" t="s">
        <v>238</v>
      </c>
      <c r="F633" s="197" t="s">
        <v>1634</v>
      </c>
      <c r="G633" s="152">
        <v>43960400</v>
      </c>
      <c r="H633" s="152">
        <v>43960400</v>
      </c>
      <c r="I633" s="197" t="s">
        <v>1635</v>
      </c>
      <c r="J633" s="197" t="s">
        <v>1635</v>
      </c>
      <c r="K633" s="197" t="s">
        <v>1636</v>
      </c>
    </row>
    <row r="634" spans="1:11" ht="75" customHeight="1" x14ac:dyDescent="0.25">
      <c r="A634" s="197">
        <v>77121500</v>
      </c>
      <c r="B634" s="197" t="s">
        <v>1706</v>
      </c>
      <c r="C634" s="277">
        <v>42019</v>
      </c>
      <c r="D634" s="197">
        <v>11</v>
      </c>
      <c r="E634" s="197" t="s">
        <v>238</v>
      </c>
      <c r="F634" s="197" t="s">
        <v>1634</v>
      </c>
      <c r="G634" s="152">
        <v>22206800</v>
      </c>
      <c r="H634" s="152">
        <v>22206800</v>
      </c>
      <c r="I634" s="197" t="s">
        <v>1635</v>
      </c>
      <c r="J634" s="197" t="s">
        <v>1635</v>
      </c>
      <c r="K634" s="197" t="s">
        <v>1636</v>
      </c>
    </row>
    <row r="635" spans="1:11" ht="75" customHeight="1" x14ac:dyDescent="0.25">
      <c r="A635" s="197">
        <v>77121500</v>
      </c>
      <c r="B635" s="197" t="s">
        <v>1707</v>
      </c>
      <c r="C635" s="277">
        <v>42019</v>
      </c>
      <c r="D635" s="197">
        <v>11</v>
      </c>
      <c r="E635" s="197" t="s">
        <v>238</v>
      </c>
      <c r="F635" s="197" t="s">
        <v>1634</v>
      </c>
      <c r="G635" s="152">
        <v>30364400</v>
      </c>
      <c r="H635" s="152">
        <v>30364400</v>
      </c>
      <c r="I635" s="197" t="s">
        <v>1635</v>
      </c>
      <c r="J635" s="197" t="s">
        <v>1635</v>
      </c>
      <c r="K635" s="197" t="s">
        <v>1636</v>
      </c>
    </row>
    <row r="636" spans="1:11" ht="75" customHeight="1" x14ac:dyDescent="0.25">
      <c r="A636" s="197">
        <v>77121500</v>
      </c>
      <c r="B636" s="197" t="s">
        <v>1708</v>
      </c>
      <c r="C636" s="277">
        <v>42019</v>
      </c>
      <c r="D636" s="197">
        <v>11</v>
      </c>
      <c r="E636" s="197" t="s">
        <v>238</v>
      </c>
      <c r="F636" s="197" t="s">
        <v>1634</v>
      </c>
      <c r="G636" s="152">
        <v>27985100</v>
      </c>
      <c r="H636" s="152">
        <v>27985100</v>
      </c>
      <c r="I636" s="197" t="s">
        <v>1635</v>
      </c>
      <c r="J636" s="197" t="s">
        <v>1635</v>
      </c>
      <c r="K636" s="197" t="s">
        <v>1636</v>
      </c>
    </row>
    <row r="637" spans="1:11" ht="75" customHeight="1" x14ac:dyDescent="0.25">
      <c r="A637" s="197">
        <v>77121500</v>
      </c>
      <c r="B637" s="197" t="s">
        <v>1709</v>
      </c>
      <c r="C637" s="277">
        <v>42019</v>
      </c>
      <c r="D637" s="197">
        <v>11</v>
      </c>
      <c r="E637" s="197" t="s">
        <v>238</v>
      </c>
      <c r="F637" s="197" t="s">
        <v>1634</v>
      </c>
      <c r="G637" s="152">
        <v>55517000</v>
      </c>
      <c r="H637" s="152">
        <v>55517000</v>
      </c>
      <c r="I637" s="197" t="s">
        <v>1635</v>
      </c>
      <c r="J637" s="197" t="s">
        <v>1635</v>
      </c>
      <c r="K637" s="197" t="s">
        <v>1636</v>
      </c>
    </row>
    <row r="638" spans="1:11" ht="75" customHeight="1" x14ac:dyDescent="0.25">
      <c r="A638" s="197">
        <v>77121500</v>
      </c>
      <c r="B638" s="197" t="s">
        <v>1710</v>
      </c>
      <c r="C638" s="277">
        <v>42019</v>
      </c>
      <c r="D638" s="197">
        <v>11</v>
      </c>
      <c r="E638" s="197" t="s">
        <v>238</v>
      </c>
      <c r="F638" s="197" t="s">
        <v>1634</v>
      </c>
      <c r="G638" s="152">
        <v>22206800</v>
      </c>
      <c r="H638" s="152">
        <v>22206800</v>
      </c>
      <c r="I638" s="197" t="s">
        <v>1635</v>
      </c>
      <c r="J638" s="197" t="s">
        <v>1635</v>
      </c>
      <c r="K638" s="197" t="s">
        <v>1636</v>
      </c>
    </row>
    <row r="639" spans="1:11" ht="75" customHeight="1" x14ac:dyDescent="0.25">
      <c r="A639" s="197">
        <v>77121500</v>
      </c>
      <c r="B639" s="197" t="s">
        <v>1711</v>
      </c>
      <c r="C639" s="277">
        <v>42019</v>
      </c>
      <c r="D639" s="197">
        <v>11</v>
      </c>
      <c r="E639" s="197" t="s">
        <v>238</v>
      </c>
      <c r="F639" s="197" t="s">
        <v>1634</v>
      </c>
      <c r="G639" s="152">
        <v>43960400</v>
      </c>
      <c r="H639" s="152">
        <v>43960400</v>
      </c>
      <c r="I639" s="197" t="s">
        <v>1635</v>
      </c>
      <c r="J639" s="197" t="s">
        <v>1635</v>
      </c>
      <c r="K639" s="197" t="s">
        <v>1636</v>
      </c>
    </row>
    <row r="640" spans="1:11" ht="75" customHeight="1" x14ac:dyDescent="0.25">
      <c r="A640" s="197">
        <v>77121500</v>
      </c>
      <c r="B640" s="197" t="s">
        <v>1712</v>
      </c>
      <c r="C640" s="277">
        <v>42019</v>
      </c>
      <c r="D640" s="197">
        <v>11</v>
      </c>
      <c r="E640" s="197" t="s">
        <v>238</v>
      </c>
      <c r="F640" s="197" t="s">
        <v>1634</v>
      </c>
      <c r="G640" s="152">
        <v>55517000</v>
      </c>
      <c r="H640" s="152">
        <v>55517000</v>
      </c>
      <c r="I640" s="197" t="s">
        <v>1635</v>
      </c>
      <c r="J640" s="197" t="s">
        <v>1635</v>
      </c>
      <c r="K640" s="197" t="s">
        <v>1636</v>
      </c>
    </row>
    <row r="641" spans="1:11" ht="75" customHeight="1" x14ac:dyDescent="0.25">
      <c r="A641" s="197">
        <v>77121500</v>
      </c>
      <c r="B641" s="197" t="s">
        <v>1713</v>
      </c>
      <c r="C641" s="277">
        <v>42019</v>
      </c>
      <c r="D641" s="197">
        <v>11</v>
      </c>
      <c r="E641" s="197" t="s">
        <v>238</v>
      </c>
      <c r="F641" s="197" t="s">
        <v>1634</v>
      </c>
      <c r="G641" s="152">
        <v>43960400</v>
      </c>
      <c r="H641" s="152">
        <v>43960400</v>
      </c>
      <c r="I641" s="197" t="s">
        <v>1635</v>
      </c>
      <c r="J641" s="197" t="s">
        <v>1635</v>
      </c>
      <c r="K641" s="197" t="s">
        <v>1636</v>
      </c>
    </row>
    <row r="642" spans="1:11" ht="75" customHeight="1" x14ac:dyDescent="0.25">
      <c r="A642" s="197">
        <v>77121500</v>
      </c>
      <c r="B642" s="197" t="s">
        <v>1714</v>
      </c>
      <c r="C642" s="277">
        <v>42019</v>
      </c>
      <c r="D642" s="197">
        <v>11</v>
      </c>
      <c r="E642" s="197" t="s">
        <v>238</v>
      </c>
      <c r="F642" s="197" t="s">
        <v>1634</v>
      </c>
      <c r="G642" s="152">
        <v>33876700</v>
      </c>
      <c r="H642" s="152">
        <v>33876700</v>
      </c>
      <c r="I642" s="197" t="s">
        <v>1635</v>
      </c>
      <c r="J642" s="197" t="s">
        <v>1635</v>
      </c>
      <c r="K642" s="197" t="s">
        <v>1636</v>
      </c>
    </row>
    <row r="643" spans="1:11" ht="75" customHeight="1" x14ac:dyDescent="0.25">
      <c r="A643" s="197">
        <v>77121500</v>
      </c>
      <c r="B643" s="197" t="s">
        <v>1715</v>
      </c>
      <c r="C643" s="277">
        <v>42019</v>
      </c>
      <c r="D643" s="197">
        <v>11</v>
      </c>
      <c r="E643" s="197" t="s">
        <v>238</v>
      </c>
      <c r="F643" s="197" t="s">
        <v>1634</v>
      </c>
      <c r="G643" s="152">
        <v>49738700</v>
      </c>
      <c r="H643" s="152">
        <v>49738700</v>
      </c>
      <c r="I643" s="197" t="s">
        <v>1635</v>
      </c>
      <c r="J643" s="197" t="s">
        <v>1635</v>
      </c>
      <c r="K643" s="197" t="s">
        <v>1636</v>
      </c>
    </row>
    <row r="644" spans="1:11" ht="75" customHeight="1" x14ac:dyDescent="0.25">
      <c r="A644" s="197">
        <v>77121500</v>
      </c>
      <c r="B644" s="197" t="s">
        <v>1716</v>
      </c>
      <c r="C644" s="277">
        <v>42019</v>
      </c>
      <c r="D644" s="197">
        <v>10</v>
      </c>
      <c r="E644" s="197" t="s">
        <v>238</v>
      </c>
      <c r="F644" s="197" t="s">
        <v>1634</v>
      </c>
      <c r="G644" s="152">
        <v>23587000</v>
      </c>
      <c r="H644" s="152">
        <v>23587000</v>
      </c>
      <c r="I644" s="197" t="s">
        <v>1635</v>
      </c>
      <c r="J644" s="197" t="s">
        <v>1635</v>
      </c>
      <c r="K644" s="197" t="s">
        <v>1636</v>
      </c>
    </row>
    <row r="645" spans="1:11" ht="75" customHeight="1" x14ac:dyDescent="0.25">
      <c r="A645" s="197">
        <v>77121500</v>
      </c>
      <c r="B645" s="197" t="s">
        <v>1717</v>
      </c>
      <c r="C645" s="277">
        <v>42019</v>
      </c>
      <c r="D645" s="197">
        <v>10</v>
      </c>
      <c r="E645" s="197" t="s">
        <v>238</v>
      </c>
      <c r="F645" s="197" t="s">
        <v>1634</v>
      </c>
      <c r="G645" s="152">
        <v>20188000</v>
      </c>
      <c r="H645" s="152">
        <v>20188000</v>
      </c>
      <c r="I645" s="197" t="s">
        <v>1635</v>
      </c>
      <c r="J645" s="197" t="s">
        <v>1635</v>
      </c>
      <c r="K645" s="197" t="s">
        <v>1636</v>
      </c>
    </row>
    <row r="646" spans="1:11" ht="75" customHeight="1" x14ac:dyDescent="0.25">
      <c r="A646" s="197">
        <v>77121500</v>
      </c>
      <c r="B646" s="197" t="s">
        <v>1718</v>
      </c>
      <c r="C646" s="277">
        <v>42019</v>
      </c>
      <c r="D646" s="197">
        <v>11</v>
      </c>
      <c r="E646" s="197" t="s">
        <v>238</v>
      </c>
      <c r="F646" s="197" t="s">
        <v>1634</v>
      </c>
      <c r="G646" s="152">
        <v>30364400</v>
      </c>
      <c r="H646" s="152">
        <v>30364400</v>
      </c>
      <c r="I646" s="197" t="s">
        <v>1635</v>
      </c>
      <c r="J646" s="197" t="s">
        <v>1635</v>
      </c>
      <c r="K646" s="197" t="s">
        <v>1636</v>
      </c>
    </row>
    <row r="647" spans="1:11" ht="75" customHeight="1" x14ac:dyDescent="0.25">
      <c r="A647" s="197">
        <v>77121500</v>
      </c>
      <c r="B647" s="197" t="s">
        <v>1719</v>
      </c>
      <c r="C647" s="277">
        <v>42019</v>
      </c>
      <c r="D647" s="197">
        <v>2</v>
      </c>
      <c r="E647" s="197" t="s">
        <v>238</v>
      </c>
      <c r="F647" s="197" t="s">
        <v>1634</v>
      </c>
      <c r="G647" s="152">
        <v>5520800</v>
      </c>
      <c r="H647" s="152">
        <v>5520800</v>
      </c>
      <c r="I647" s="197" t="s">
        <v>1635</v>
      </c>
      <c r="J647" s="197" t="s">
        <v>1635</v>
      </c>
      <c r="K647" s="197" t="s">
        <v>1636</v>
      </c>
    </row>
    <row r="648" spans="1:11" ht="75" customHeight="1" x14ac:dyDescent="0.25">
      <c r="A648" s="197">
        <v>77121500</v>
      </c>
      <c r="B648" s="197" t="s">
        <v>1720</v>
      </c>
      <c r="C648" s="277">
        <v>42054</v>
      </c>
      <c r="D648" s="197">
        <v>1</v>
      </c>
      <c r="E648" s="197" t="s">
        <v>413</v>
      </c>
      <c r="F648" s="197" t="s">
        <v>1634</v>
      </c>
      <c r="G648" s="152">
        <v>15522985</v>
      </c>
      <c r="H648" s="152">
        <v>15522985</v>
      </c>
      <c r="I648" s="197" t="s">
        <v>1635</v>
      </c>
      <c r="J648" s="197" t="s">
        <v>1635</v>
      </c>
      <c r="K648" s="197" t="s">
        <v>1636</v>
      </c>
    </row>
    <row r="649" spans="1:11" ht="75" customHeight="1" x14ac:dyDescent="0.25">
      <c r="A649" s="197">
        <v>77121500</v>
      </c>
      <c r="B649" s="197" t="s">
        <v>1721</v>
      </c>
      <c r="C649" s="277">
        <v>42093</v>
      </c>
      <c r="D649" s="197">
        <v>3</v>
      </c>
      <c r="E649" s="197" t="s">
        <v>1697</v>
      </c>
      <c r="F649" s="197" t="s">
        <v>1634</v>
      </c>
      <c r="G649" s="152">
        <v>235150412</v>
      </c>
      <c r="H649" s="152">
        <v>235150412</v>
      </c>
      <c r="I649" s="197" t="s">
        <v>1635</v>
      </c>
      <c r="J649" s="197" t="s">
        <v>1635</v>
      </c>
      <c r="K649" s="197" t="s">
        <v>1636</v>
      </c>
    </row>
    <row r="650" spans="1:11" ht="75" customHeight="1" x14ac:dyDescent="0.25">
      <c r="A650" s="197">
        <v>77121500</v>
      </c>
      <c r="B650" s="197" t="s">
        <v>185</v>
      </c>
      <c r="C650" s="277">
        <v>42054</v>
      </c>
      <c r="D650" s="197">
        <v>1</v>
      </c>
      <c r="E650" s="197" t="s">
        <v>413</v>
      </c>
      <c r="F650" s="197" t="s">
        <v>1634</v>
      </c>
      <c r="G650" s="152">
        <v>39321966</v>
      </c>
      <c r="H650" s="152">
        <v>39321966</v>
      </c>
      <c r="I650" s="197" t="s">
        <v>1635</v>
      </c>
      <c r="J650" s="197" t="s">
        <v>1635</v>
      </c>
      <c r="K650" s="197" t="s">
        <v>1636</v>
      </c>
    </row>
    <row r="651" spans="1:11" ht="75" customHeight="1" x14ac:dyDescent="0.25">
      <c r="A651" s="197">
        <v>77121500</v>
      </c>
      <c r="B651" s="197" t="s">
        <v>1722</v>
      </c>
      <c r="C651" s="277">
        <v>42246</v>
      </c>
      <c r="D651" s="197">
        <v>3</v>
      </c>
      <c r="E651" s="197" t="s">
        <v>238</v>
      </c>
      <c r="F651" s="197" t="s">
        <v>1634</v>
      </c>
      <c r="G651" s="152">
        <v>17185400</v>
      </c>
      <c r="H651" s="152">
        <v>17185400</v>
      </c>
      <c r="I651" s="197" t="s">
        <v>1635</v>
      </c>
      <c r="J651" s="197" t="s">
        <v>1635</v>
      </c>
      <c r="K651" s="197" t="s">
        <v>1636</v>
      </c>
    </row>
    <row r="652" spans="1:11" ht="75" customHeight="1" x14ac:dyDescent="0.25">
      <c r="A652" s="197">
        <v>77121500</v>
      </c>
      <c r="B652" s="197" t="s">
        <v>1723</v>
      </c>
      <c r="C652" s="277">
        <v>42246</v>
      </c>
      <c r="D652" s="197">
        <v>3</v>
      </c>
      <c r="E652" s="197" t="s">
        <v>238</v>
      </c>
      <c r="F652" s="197" t="s">
        <v>1634</v>
      </c>
      <c r="G652" s="152">
        <v>31587249</v>
      </c>
      <c r="H652" s="152">
        <v>31587249</v>
      </c>
      <c r="I652" s="197" t="s">
        <v>1635</v>
      </c>
      <c r="J652" s="197" t="s">
        <v>1635</v>
      </c>
      <c r="K652" s="197" t="s">
        <v>1636</v>
      </c>
    </row>
    <row r="653" spans="1:11" ht="75" customHeight="1" x14ac:dyDescent="0.25">
      <c r="A653" s="197">
        <v>77121500</v>
      </c>
      <c r="B653" s="197" t="s">
        <v>1724</v>
      </c>
      <c r="C653" s="277">
        <v>42246</v>
      </c>
      <c r="D653" s="197">
        <v>3</v>
      </c>
      <c r="E653" s="197" t="s">
        <v>238</v>
      </c>
      <c r="F653" s="197" t="s">
        <v>1634</v>
      </c>
      <c r="G653" s="152">
        <v>18432400</v>
      </c>
      <c r="H653" s="152">
        <v>18432400</v>
      </c>
      <c r="I653" s="197" t="s">
        <v>1635</v>
      </c>
      <c r="J653" s="197" t="s">
        <v>1635</v>
      </c>
      <c r="K653" s="197" t="s">
        <v>1636</v>
      </c>
    </row>
    <row r="654" spans="1:11" ht="75" customHeight="1" x14ac:dyDescent="0.25">
      <c r="A654" s="197">
        <v>77111602</v>
      </c>
      <c r="B654" s="197" t="s">
        <v>1727</v>
      </c>
      <c r="C654" s="277">
        <v>42019</v>
      </c>
      <c r="D654" s="197">
        <v>10.5</v>
      </c>
      <c r="E654" s="197" t="s">
        <v>238</v>
      </c>
      <c r="F654" s="197" t="s">
        <v>1634</v>
      </c>
      <c r="G654" s="152">
        <v>16655100</v>
      </c>
      <c r="H654" s="152">
        <v>16655100</v>
      </c>
      <c r="I654" s="197" t="s">
        <v>1635</v>
      </c>
      <c r="J654" s="197" t="s">
        <v>1635</v>
      </c>
      <c r="K654" s="197" t="s">
        <v>1636</v>
      </c>
    </row>
    <row r="655" spans="1:11" ht="75" customHeight="1" x14ac:dyDescent="0.25">
      <c r="A655" s="197">
        <v>77111602</v>
      </c>
      <c r="B655" s="197" t="s">
        <v>1728</v>
      </c>
      <c r="C655" s="277">
        <v>42019</v>
      </c>
      <c r="D655" s="197">
        <v>11</v>
      </c>
      <c r="E655" s="197" t="s">
        <v>238</v>
      </c>
      <c r="F655" s="197" t="s">
        <v>1634</v>
      </c>
      <c r="G655" s="152">
        <v>23906300</v>
      </c>
      <c r="H655" s="152">
        <v>23906300</v>
      </c>
      <c r="I655" s="197" t="s">
        <v>1635</v>
      </c>
      <c r="J655" s="197" t="s">
        <v>1635</v>
      </c>
      <c r="K655" s="197" t="s">
        <v>1636</v>
      </c>
    </row>
    <row r="656" spans="1:11" ht="75" customHeight="1" x14ac:dyDescent="0.25">
      <c r="A656" s="197">
        <v>77111602</v>
      </c>
      <c r="B656" s="197" t="s">
        <v>1729</v>
      </c>
      <c r="C656" s="277">
        <v>42019</v>
      </c>
      <c r="D656" s="197">
        <v>11</v>
      </c>
      <c r="E656" s="197" t="s">
        <v>238</v>
      </c>
      <c r="F656" s="197" t="s">
        <v>1634</v>
      </c>
      <c r="G656" s="152">
        <v>13709300</v>
      </c>
      <c r="H656" s="152">
        <v>13709300</v>
      </c>
      <c r="I656" s="197" t="s">
        <v>1635</v>
      </c>
      <c r="J656" s="197" t="s">
        <v>1635</v>
      </c>
      <c r="K656" s="197" t="s">
        <v>1636</v>
      </c>
    </row>
    <row r="657" spans="1:11" ht="75" customHeight="1" x14ac:dyDescent="0.25">
      <c r="A657" s="197">
        <v>77111602</v>
      </c>
      <c r="B657" s="197" t="s">
        <v>1730</v>
      </c>
      <c r="C657" s="277">
        <v>42019</v>
      </c>
      <c r="D657" s="197">
        <v>1</v>
      </c>
      <c r="E657" s="197" t="s">
        <v>238</v>
      </c>
      <c r="F657" s="197" t="s">
        <v>1634</v>
      </c>
      <c r="G657" s="152">
        <v>1246300</v>
      </c>
      <c r="H657" s="152">
        <v>1246300</v>
      </c>
      <c r="I657" s="197" t="s">
        <v>1635</v>
      </c>
      <c r="J657" s="197" t="s">
        <v>1635</v>
      </c>
      <c r="K657" s="197" t="s">
        <v>1636</v>
      </c>
    </row>
    <row r="658" spans="1:11" ht="75" customHeight="1" x14ac:dyDescent="0.25">
      <c r="A658" s="197">
        <v>77121500</v>
      </c>
      <c r="B658" s="197" t="s">
        <v>1731</v>
      </c>
      <c r="C658" s="277">
        <v>42036</v>
      </c>
      <c r="D658" s="197">
        <v>1</v>
      </c>
      <c r="E658" s="197" t="s">
        <v>414</v>
      </c>
      <c r="F658" s="197" t="s">
        <v>1634</v>
      </c>
      <c r="G658" s="152">
        <v>400000000</v>
      </c>
      <c r="H658" s="152">
        <v>400000000</v>
      </c>
      <c r="I658" s="197" t="s">
        <v>1635</v>
      </c>
      <c r="J658" s="197" t="s">
        <v>1635</v>
      </c>
      <c r="K658" s="197" t="s">
        <v>1636</v>
      </c>
    </row>
    <row r="659" spans="1:11" ht="75" customHeight="1" x14ac:dyDescent="0.25">
      <c r="A659" s="197">
        <v>77111602</v>
      </c>
      <c r="B659" s="197" t="s">
        <v>1733</v>
      </c>
      <c r="C659" s="277">
        <v>42019</v>
      </c>
      <c r="D659" s="197">
        <v>10</v>
      </c>
      <c r="E659" s="197" t="s">
        <v>238</v>
      </c>
      <c r="F659" s="197" t="s">
        <v>1634</v>
      </c>
      <c r="G659" s="152">
        <v>34711000</v>
      </c>
      <c r="H659" s="152">
        <v>34711000</v>
      </c>
      <c r="I659" s="197" t="s">
        <v>1635</v>
      </c>
      <c r="J659" s="197" t="s">
        <v>1635</v>
      </c>
      <c r="K659" s="197" t="s">
        <v>1636</v>
      </c>
    </row>
    <row r="660" spans="1:11" ht="75" customHeight="1" x14ac:dyDescent="0.25">
      <c r="A660" s="197">
        <v>77111602</v>
      </c>
      <c r="B660" s="197" t="s">
        <v>1734</v>
      </c>
      <c r="C660" s="277">
        <v>42019</v>
      </c>
      <c r="D660" s="197">
        <v>11</v>
      </c>
      <c r="E660" s="197" t="s">
        <v>238</v>
      </c>
      <c r="F660" s="197" t="s">
        <v>1634</v>
      </c>
      <c r="G660" s="152">
        <v>61295300</v>
      </c>
      <c r="H660" s="152">
        <v>61295300</v>
      </c>
      <c r="I660" s="197" t="s">
        <v>1635</v>
      </c>
      <c r="J660" s="197" t="s">
        <v>1635</v>
      </c>
      <c r="K660" s="197" t="s">
        <v>1636</v>
      </c>
    </row>
    <row r="661" spans="1:11" ht="75" customHeight="1" x14ac:dyDescent="0.25">
      <c r="A661" s="197">
        <v>77111602</v>
      </c>
      <c r="B661" s="197" t="s">
        <v>1735</v>
      </c>
      <c r="C661" s="277">
        <v>42019</v>
      </c>
      <c r="D661" s="197">
        <v>11</v>
      </c>
      <c r="E661" s="197" t="s">
        <v>238</v>
      </c>
      <c r="F661" s="197" t="s">
        <v>1634</v>
      </c>
      <c r="G661" s="152">
        <v>34711000</v>
      </c>
      <c r="H661" s="152">
        <v>34711000</v>
      </c>
      <c r="I661" s="197" t="s">
        <v>1635</v>
      </c>
      <c r="J661" s="197" t="s">
        <v>1635</v>
      </c>
      <c r="K661" s="197" t="s">
        <v>1636</v>
      </c>
    </row>
    <row r="662" spans="1:11" ht="75" customHeight="1" x14ac:dyDescent="0.25">
      <c r="A662" s="197">
        <v>77111602</v>
      </c>
      <c r="B662" s="197" t="s">
        <v>1736</v>
      </c>
      <c r="C662" s="277">
        <v>42019</v>
      </c>
      <c r="D662" s="197">
        <v>10</v>
      </c>
      <c r="E662" s="197" t="s">
        <v>238</v>
      </c>
      <c r="F662" s="197" t="s">
        <v>1634</v>
      </c>
      <c r="G662" s="152">
        <v>34711000</v>
      </c>
      <c r="H662" s="152">
        <v>34711000</v>
      </c>
      <c r="I662" s="197" t="s">
        <v>1635</v>
      </c>
      <c r="J662" s="197" t="s">
        <v>1635</v>
      </c>
      <c r="K662" s="197" t="s">
        <v>1636</v>
      </c>
    </row>
    <row r="663" spans="1:11" ht="75" customHeight="1" x14ac:dyDescent="0.25">
      <c r="A663" s="197">
        <v>77111602</v>
      </c>
      <c r="B663" s="197" t="s">
        <v>1737</v>
      </c>
      <c r="C663" s="277">
        <v>42019</v>
      </c>
      <c r="D663" s="197">
        <v>10</v>
      </c>
      <c r="E663" s="197" t="s">
        <v>238</v>
      </c>
      <c r="F663" s="197" t="s">
        <v>1634</v>
      </c>
      <c r="G663" s="152">
        <v>30797000</v>
      </c>
      <c r="H663" s="152">
        <v>30797000</v>
      </c>
      <c r="I663" s="197" t="s">
        <v>1635</v>
      </c>
      <c r="J663" s="197" t="s">
        <v>1635</v>
      </c>
      <c r="K663" s="197" t="s">
        <v>1636</v>
      </c>
    </row>
    <row r="664" spans="1:11" ht="75" customHeight="1" x14ac:dyDescent="0.25">
      <c r="A664" s="197">
        <v>77111602</v>
      </c>
      <c r="B664" s="197" t="s">
        <v>1738</v>
      </c>
      <c r="C664" s="277">
        <v>42019</v>
      </c>
      <c r="D664" s="197">
        <v>10</v>
      </c>
      <c r="E664" s="197" t="s">
        <v>238</v>
      </c>
      <c r="F664" s="197" t="s">
        <v>1634</v>
      </c>
      <c r="G664" s="152">
        <v>17098000</v>
      </c>
      <c r="H664" s="152">
        <v>17098000</v>
      </c>
      <c r="I664" s="197" t="s">
        <v>1635</v>
      </c>
      <c r="J664" s="197" t="s">
        <v>1635</v>
      </c>
      <c r="K664" s="197" t="s">
        <v>1636</v>
      </c>
    </row>
    <row r="665" spans="1:11" ht="75" customHeight="1" x14ac:dyDescent="0.25">
      <c r="A665" s="197">
        <v>77111602</v>
      </c>
      <c r="B665" s="197" t="s">
        <v>1739</v>
      </c>
      <c r="C665" s="277">
        <v>42019</v>
      </c>
      <c r="D665" s="197">
        <v>10</v>
      </c>
      <c r="E665" s="197" t="s">
        <v>238</v>
      </c>
      <c r="F665" s="197" t="s">
        <v>1634</v>
      </c>
      <c r="G665" s="152">
        <v>30364400</v>
      </c>
      <c r="H665" s="152">
        <v>30364400</v>
      </c>
      <c r="I665" s="197" t="s">
        <v>1635</v>
      </c>
      <c r="J665" s="197" t="s">
        <v>1635</v>
      </c>
      <c r="K665" s="197" t="s">
        <v>1636</v>
      </c>
    </row>
    <row r="666" spans="1:11" ht="75" customHeight="1" x14ac:dyDescent="0.25">
      <c r="A666" s="197">
        <v>77111602</v>
      </c>
      <c r="B666" s="197" t="s">
        <v>1740</v>
      </c>
      <c r="C666" s="277">
        <v>42019</v>
      </c>
      <c r="D666" s="197">
        <v>10</v>
      </c>
      <c r="E666" s="197" t="s">
        <v>238</v>
      </c>
      <c r="F666" s="197" t="s">
        <v>1634</v>
      </c>
      <c r="G666" s="152">
        <v>23587000</v>
      </c>
      <c r="H666" s="152">
        <v>23587000</v>
      </c>
      <c r="I666" s="197" t="s">
        <v>1635</v>
      </c>
      <c r="J666" s="197" t="s">
        <v>1635</v>
      </c>
      <c r="K666" s="197" t="s">
        <v>1636</v>
      </c>
    </row>
    <row r="667" spans="1:11" ht="75" customHeight="1" x14ac:dyDescent="0.25">
      <c r="A667" s="197">
        <v>77111602</v>
      </c>
      <c r="B667" s="197" t="s">
        <v>1741</v>
      </c>
      <c r="C667" s="277">
        <v>42019</v>
      </c>
      <c r="D667" s="197">
        <v>10</v>
      </c>
      <c r="E667" s="197" t="s">
        <v>238</v>
      </c>
      <c r="F667" s="197" t="s">
        <v>1634</v>
      </c>
      <c r="G667" s="152">
        <v>34711000</v>
      </c>
      <c r="H667" s="152">
        <v>34711000</v>
      </c>
      <c r="I667" s="197" t="s">
        <v>1635</v>
      </c>
      <c r="J667" s="197" t="s">
        <v>1635</v>
      </c>
      <c r="K667" s="197" t="s">
        <v>1636</v>
      </c>
    </row>
    <row r="668" spans="1:11" ht="75" customHeight="1" x14ac:dyDescent="0.25">
      <c r="A668" s="197">
        <v>77111602</v>
      </c>
      <c r="B668" s="197" t="s">
        <v>1742</v>
      </c>
      <c r="C668" s="277">
        <v>42019</v>
      </c>
      <c r="D668" s="197">
        <v>11</v>
      </c>
      <c r="E668" s="197" t="s">
        <v>238</v>
      </c>
      <c r="F668" s="197" t="s">
        <v>1634</v>
      </c>
      <c r="G668" s="152">
        <v>25945700</v>
      </c>
      <c r="H668" s="152">
        <v>25945700</v>
      </c>
      <c r="I668" s="197" t="s">
        <v>1635</v>
      </c>
      <c r="J668" s="197" t="s">
        <v>1635</v>
      </c>
      <c r="K668" s="197" t="s">
        <v>1636</v>
      </c>
    </row>
    <row r="669" spans="1:11" ht="75" customHeight="1" x14ac:dyDescent="0.25">
      <c r="A669" s="197">
        <v>77111602</v>
      </c>
      <c r="B669" s="197" t="s">
        <v>1743</v>
      </c>
      <c r="C669" s="277">
        <v>42019</v>
      </c>
      <c r="D669" s="197">
        <v>10</v>
      </c>
      <c r="E669" s="197" t="s">
        <v>238</v>
      </c>
      <c r="F669" s="197" t="s">
        <v>1634</v>
      </c>
      <c r="G669" s="152">
        <v>27604000</v>
      </c>
      <c r="H669" s="152">
        <v>27604000</v>
      </c>
      <c r="I669" s="197" t="s">
        <v>1635</v>
      </c>
      <c r="J669" s="197" t="s">
        <v>1635</v>
      </c>
      <c r="K669" s="197" t="s">
        <v>1636</v>
      </c>
    </row>
    <row r="670" spans="1:11" ht="75" customHeight="1" x14ac:dyDescent="0.25">
      <c r="A670" s="197">
        <v>77111602</v>
      </c>
      <c r="B670" s="197" t="s">
        <v>1742</v>
      </c>
      <c r="C670" s="277">
        <v>42019</v>
      </c>
      <c r="D670" s="197">
        <v>8.5</v>
      </c>
      <c r="E670" s="197" t="s">
        <v>238</v>
      </c>
      <c r="F670" s="197" t="s">
        <v>1634</v>
      </c>
      <c r="G670" s="152">
        <v>20048950</v>
      </c>
      <c r="H670" s="152">
        <v>20048950</v>
      </c>
      <c r="I670" s="197" t="s">
        <v>1635</v>
      </c>
      <c r="J670" s="197" t="s">
        <v>1635</v>
      </c>
      <c r="K670" s="197" t="s">
        <v>1636</v>
      </c>
    </row>
    <row r="671" spans="1:11" ht="75" customHeight="1" x14ac:dyDescent="0.25">
      <c r="A671" s="197">
        <v>77111602</v>
      </c>
      <c r="B671" s="197" t="s">
        <v>1744</v>
      </c>
      <c r="C671" s="277">
        <v>42019</v>
      </c>
      <c r="D671" s="197">
        <v>11</v>
      </c>
      <c r="E671" s="197" t="s">
        <v>238</v>
      </c>
      <c r="F671" s="197" t="s">
        <v>1634</v>
      </c>
      <c r="G671" s="152">
        <v>49738700</v>
      </c>
      <c r="H671" s="152">
        <v>49738700</v>
      </c>
      <c r="I671" s="197" t="s">
        <v>1635</v>
      </c>
      <c r="J671" s="197" t="s">
        <v>1635</v>
      </c>
      <c r="K671" s="197" t="s">
        <v>1636</v>
      </c>
    </row>
    <row r="672" spans="1:11" ht="75" customHeight="1" x14ac:dyDescent="0.25">
      <c r="A672" s="197">
        <v>77111602</v>
      </c>
      <c r="B672" s="197" t="s">
        <v>1745</v>
      </c>
      <c r="C672" s="277">
        <v>42019</v>
      </c>
      <c r="D672" s="197">
        <v>11</v>
      </c>
      <c r="E672" s="197" t="s">
        <v>238</v>
      </c>
      <c r="F672" s="197" t="s">
        <v>1634</v>
      </c>
      <c r="G672" s="152">
        <v>43960400</v>
      </c>
      <c r="H672" s="152">
        <v>43960400</v>
      </c>
      <c r="I672" s="197" t="s">
        <v>1635</v>
      </c>
      <c r="J672" s="197" t="s">
        <v>1635</v>
      </c>
      <c r="K672" s="197" t="s">
        <v>1636</v>
      </c>
    </row>
    <row r="673" spans="1:11" ht="75" customHeight="1" x14ac:dyDescent="0.25">
      <c r="A673" s="197">
        <v>77111602</v>
      </c>
      <c r="B673" s="197" t="s">
        <v>1746</v>
      </c>
      <c r="C673" s="277">
        <v>42019</v>
      </c>
      <c r="D673" s="197">
        <v>9</v>
      </c>
      <c r="E673" s="197" t="s">
        <v>238</v>
      </c>
      <c r="F673" s="197" t="s">
        <v>1634</v>
      </c>
      <c r="G673" s="152">
        <v>21228300</v>
      </c>
      <c r="H673" s="152">
        <v>21228300</v>
      </c>
      <c r="I673" s="197" t="s">
        <v>1635</v>
      </c>
      <c r="J673" s="197" t="s">
        <v>1635</v>
      </c>
      <c r="K673" s="197" t="s">
        <v>1636</v>
      </c>
    </row>
    <row r="674" spans="1:11" ht="75" customHeight="1" x14ac:dyDescent="0.25">
      <c r="A674" s="197">
        <v>77111602</v>
      </c>
      <c r="B674" s="197" t="s">
        <v>1747</v>
      </c>
      <c r="C674" s="277">
        <v>42019</v>
      </c>
      <c r="D674" s="197">
        <v>11</v>
      </c>
      <c r="E674" s="197" t="s">
        <v>238</v>
      </c>
      <c r="F674" s="197" t="s">
        <v>1634</v>
      </c>
      <c r="G674" s="152">
        <v>25945700</v>
      </c>
      <c r="H674" s="152">
        <v>25945700</v>
      </c>
      <c r="I674" s="197" t="s">
        <v>1635</v>
      </c>
      <c r="J674" s="197" t="s">
        <v>1635</v>
      </c>
      <c r="K674" s="197" t="s">
        <v>1636</v>
      </c>
    </row>
    <row r="675" spans="1:11" ht="75" customHeight="1" x14ac:dyDescent="0.25">
      <c r="A675" s="197">
        <v>77111602</v>
      </c>
      <c r="B675" s="197" t="s">
        <v>1748</v>
      </c>
      <c r="C675" s="277">
        <v>42019</v>
      </c>
      <c r="D675" s="197">
        <v>10</v>
      </c>
      <c r="E675" s="197" t="s">
        <v>238</v>
      </c>
      <c r="F675" s="197" t="s">
        <v>1634</v>
      </c>
      <c r="G675" s="152">
        <v>27604000</v>
      </c>
      <c r="H675" s="152">
        <v>27604000</v>
      </c>
      <c r="I675" s="197" t="s">
        <v>1635</v>
      </c>
      <c r="J675" s="197" t="s">
        <v>1635</v>
      </c>
      <c r="K675" s="197" t="s">
        <v>1636</v>
      </c>
    </row>
    <row r="676" spans="1:11" ht="75" customHeight="1" x14ac:dyDescent="0.25">
      <c r="A676" s="197">
        <v>77111602</v>
      </c>
      <c r="B676" s="197" t="s">
        <v>1749</v>
      </c>
      <c r="C676" s="277">
        <v>42019</v>
      </c>
      <c r="D676" s="197">
        <v>10</v>
      </c>
      <c r="E676" s="197" t="s">
        <v>238</v>
      </c>
      <c r="F676" s="197" t="s">
        <v>1634</v>
      </c>
      <c r="G676" s="152">
        <v>23587000</v>
      </c>
      <c r="H676" s="152">
        <v>23587000</v>
      </c>
      <c r="I676" s="197" t="s">
        <v>1635</v>
      </c>
      <c r="J676" s="197" t="s">
        <v>1635</v>
      </c>
      <c r="K676" s="197" t="s">
        <v>1636</v>
      </c>
    </row>
    <row r="677" spans="1:11" ht="75" customHeight="1" x14ac:dyDescent="0.25">
      <c r="A677" s="197">
        <v>77111602</v>
      </c>
      <c r="B677" s="197" t="s">
        <v>1750</v>
      </c>
      <c r="C677" s="277">
        <v>42019</v>
      </c>
      <c r="D677" s="197">
        <v>10</v>
      </c>
      <c r="E677" s="197" t="s">
        <v>238</v>
      </c>
      <c r="F677" s="197" t="s">
        <v>1634</v>
      </c>
      <c r="G677" s="152">
        <v>30797000</v>
      </c>
      <c r="H677" s="152">
        <v>30797000</v>
      </c>
      <c r="I677" s="197" t="s">
        <v>1635</v>
      </c>
      <c r="J677" s="197" t="s">
        <v>1635</v>
      </c>
      <c r="K677" s="197" t="s">
        <v>1636</v>
      </c>
    </row>
    <row r="678" spans="1:11" ht="75" customHeight="1" x14ac:dyDescent="0.25">
      <c r="A678" s="197">
        <v>77111602</v>
      </c>
      <c r="B678" s="197" t="s">
        <v>1751</v>
      </c>
      <c r="C678" s="277">
        <v>42019</v>
      </c>
      <c r="D678" s="197">
        <v>10</v>
      </c>
      <c r="E678" s="197" t="s">
        <v>238</v>
      </c>
      <c r="F678" s="197" t="s">
        <v>1634</v>
      </c>
      <c r="G678" s="152">
        <v>23587000</v>
      </c>
      <c r="H678" s="152">
        <v>23587000</v>
      </c>
      <c r="I678" s="197" t="s">
        <v>1635</v>
      </c>
      <c r="J678" s="197" t="s">
        <v>1635</v>
      </c>
      <c r="K678" s="197" t="s">
        <v>1636</v>
      </c>
    </row>
    <row r="679" spans="1:11" ht="75" customHeight="1" x14ac:dyDescent="0.25">
      <c r="A679" s="197">
        <v>77111602</v>
      </c>
      <c r="B679" s="197" t="s">
        <v>1747</v>
      </c>
      <c r="C679" s="277">
        <v>42019</v>
      </c>
      <c r="D679" s="197">
        <v>10</v>
      </c>
      <c r="E679" s="197" t="s">
        <v>238</v>
      </c>
      <c r="F679" s="197" t="s">
        <v>1634</v>
      </c>
      <c r="G679" s="152">
        <v>23587000</v>
      </c>
      <c r="H679" s="152">
        <v>23587000</v>
      </c>
      <c r="I679" s="197" t="s">
        <v>1635</v>
      </c>
      <c r="J679" s="197" t="s">
        <v>1635</v>
      </c>
      <c r="K679" s="197" t="s">
        <v>1636</v>
      </c>
    </row>
    <row r="680" spans="1:11" ht="75" customHeight="1" x14ac:dyDescent="0.25">
      <c r="A680" s="197">
        <v>77111602</v>
      </c>
      <c r="B680" s="197" t="s">
        <v>1752</v>
      </c>
      <c r="C680" s="277">
        <v>42019</v>
      </c>
      <c r="D680" s="197">
        <v>11</v>
      </c>
      <c r="E680" s="197" t="s">
        <v>238</v>
      </c>
      <c r="F680" s="197" t="s">
        <v>1634</v>
      </c>
      <c r="G680" s="152">
        <v>33876700</v>
      </c>
      <c r="H680" s="152">
        <v>33876700</v>
      </c>
      <c r="I680" s="197" t="s">
        <v>1635</v>
      </c>
      <c r="J680" s="197" t="s">
        <v>1635</v>
      </c>
      <c r="K680" s="197" t="s">
        <v>1636</v>
      </c>
    </row>
    <row r="681" spans="1:11" ht="75" customHeight="1" x14ac:dyDescent="0.25">
      <c r="A681" s="197">
        <v>77111602</v>
      </c>
      <c r="B681" s="197" t="s">
        <v>1747</v>
      </c>
      <c r="C681" s="277">
        <v>42019</v>
      </c>
      <c r="D681" s="197">
        <v>10</v>
      </c>
      <c r="E681" s="197" t="s">
        <v>238</v>
      </c>
      <c r="F681" s="197" t="s">
        <v>1634</v>
      </c>
      <c r="G681" s="152">
        <v>23587000</v>
      </c>
      <c r="H681" s="152">
        <v>23587000</v>
      </c>
      <c r="I681" s="197" t="s">
        <v>1635</v>
      </c>
      <c r="J681" s="197" t="s">
        <v>1635</v>
      </c>
      <c r="K681" s="197" t="s">
        <v>1636</v>
      </c>
    </row>
    <row r="682" spans="1:11" ht="75" customHeight="1" x14ac:dyDescent="0.25">
      <c r="A682" s="197">
        <v>77111602</v>
      </c>
      <c r="B682" s="197" t="s">
        <v>1753</v>
      </c>
      <c r="C682" s="277">
        <v>42019</v>
      </c>
      <c r="D682" s="197">
        <v>10</v>
      </c>
      <c r="E682" s="197" t="s">
        <v>238</v>
      </c>
      <c r="F682" s="197" t="s">
        <v>1634</v>
      </c>
      <c r="G682" s="152">
        <v>23587000</v>
      </c>
      <c r="H682" s="152">
        <v>23587000</v>
      </c>
      <c r="I682" s="197" t="s">
        <v>1635</v>
      </c>
      <c r="J682" s="197" t="s">
        <v>1635</v>
      </c>
      <c r="K682" s="197" t="s">
        <v>1636</v>
      </c>
    </row>
    <row r="683" spans="1:11" ht="75" customHeight="1" x14ac:dyDescent="0.25">
      <c r="A683" s="197">
        <v>77111602</v>
      </c>
      <c r="B683" s="197" t="s">
        <v>1754</v>
      </c>
      <c r="C683" s="277">
        <v>42019</v>
      </c>
      <c r="D683" s="197">
        <v>11</v>
      </c>
      <c r="E683" s="197" t="s">
        <v>238</v>
      </c>
      <c r="F683" s="197" t="s">
        <v>1634</v>
      </c>
      <c r="G683" s="152">
        <v>38182100</v>
      </c>
      <c r="H683" s="152">
        <v>38182100</v>
      </c>
      <c r="I683" s="197" t="s">
        <v>1635</v>
      </c>
      <c r="J683" s="197" t="s">
        <v>1635</v>
      </c>
      <c r="K683" s="197" t="s">
        <v>1636</v>
      </c>
    </row>
    <row r="684" spans="1:11" ht="75" customHeight="1" x14ac:dyDescent="0.25">
      <c r="A684" s="197">
        <v>77111602</v>
      </c>
      <c r="B684" s="197" t="s">
        <v>1755</v>
      </c>
      <c r="C684" s="277">
        <v>42019</v>
      </c>
      <c r="D684" s="197">
        <v>10</v>
      </c>
      <c r="E684" s="197" t="s">
        <v>238</v>
      </c>
      <c r="F684" s="197" t="s">
        <v>1634</v>
      </c>
      <c r="G684" s="152">
        <v>30797000</v>
      </c>
      <c r="H684" s="152">
        <v>30797000</v>
      </c>
      <c r="I684" s="197" t="s">
        <v>1635</v>
      </c>
      <c r="J684" s="197" t="s">
        <v>1635</v>
      </c>
      <c r="K684" s="197" t="s">
        <v>1636</v>
      </c>
    </row>
    <row r="685" spans="1:11" ht="75" customHeight="1" x14ac:dyDescent="0.25">
      <c r="A685" s="197">
        <v>77111602</v>
      </c>
      <c r="B685" s="197" t="s">
        <v>1756</v>
      </c>
      <c r="C685" s="277">
        <v>42019</v>
      </c>
      <c r="D685" s="197">
        <v>11</v>
      </c>
      <c r="E685" s="197" t="s">
        <v>238</v>
      </c>
      <c r="F685" s="197" t="s">
        <v>1634</v>
      </c>
      <c r="G685" s="152">
        <v>33876700</v>
      </c>
      <c r="H685" s="152">
        <v>33876700</v>
      </c>
      <c r="I685" s="197" t="s">
        <v>1635</v>
      </c>
      <c r="J685" s="197" t="s">
        <v>1635</v>
      </c>
      <c r="K685" s="197" t="s">
        <v>1636</v>
      </c>
    </row>
    <row r="686" spans="1:11" ht="75" customHeight="1" x14ac:dyDescent="0.25">
      <c r="A686" s="197">
        <v>77111602</v>
      </c>
      <c r="B686" s="197" t="s">
        <v>1757</v>
      </c>
      <c r="C686" s="277">
        <v>42019</v>
      </c>
      <c r="D686" s="197">
        <v>10</v>
      </c>
      <c r="E686" s="197" t="s">
        <v>238</v>
      </c>
      <c r="F686" s="197" t="s">
        <v>1634</v>
      </c>
      <c r="G686" s="152">
        <v>27604000</v>
      </c>
      <c r="H686" s="152">
        <v>27604000</v>
      </c>
      <c r="I686" s="197" t="s">
        <v>1635</v>
      </c>
      <c r="J686" s="197" t="s">
        <v>1635</v>
      </c>
      <c r="K686" s="197" t="s">
        <v>1636</v>
      </c>
    </row>
    <row r="687" spans="1:11" ht="75" customHeight="1" x14ac:dyDescent="0.25">
      <c r="A687" s="197">
        <v>77111602</v>
      </c>
      <c r="B687" s="197" t="s">
        <v>1758</v>
      </c>
      <c r="C687" s="277">
        <v>42019</v>
      </c>
      <c r="D687" s="197">
        <v>8</v>
      </c>
      <c r="E687" s="197" t="s">
        <v>238</v>
      </c>
      <c r="F687" s="197" t="s">
        <v>1634</v>
      </c>
      <c r="G687" s="152">
        <v>16150400</v>
      </c>
      <c r="H687" s="152">
        <v>16150400</v>
      </c>
      <c r="I687" s="197" t="s">
        <v>1635</v>
      </c>
      <c r="J687" s="197" t="s">
        <v>1635</v>
      </c>
      <c r="K687" s="197" t="s">
        <v>1636</v>
      </c>
    </row>
    <row r="688" spans="1:11" ht="75" customHeight="1" x14ac:dyDescent="0.25">
      <c r="A688" s="197">
        <v>77111602</v>
      </c>
      <c r="B688" s="197" t="s">
        <v>1759</v>
      </c>
      <c r="C688" s="277">
        <v>42019</v>
      </c>
      <c r="D688" s="197">
        <v>10</v>
      </c>
      <c r="E688" s="197" t="s">
        <v>238</v>
      </c>
      <c r="F688" s="197" t="s">
        <v>1634</v>
      </c>
      <c r="G688" s="152">
        <v>30797000</v>
      </c>
      <c r="H688" s="152">
        <v>30797000</v>
      </c>
      <c r="I688" s="197" t="s">
        <v>1635</v>
      </c>
      <c r="J688" s="197" t="s">
        <v>1635</v>
      </c>
      <c r="K688" s="197" t="s">
        <v>1636</v>
      </c>
    </row>
    <row r="689" spans="1:11" ht="75" customHeight="1" x14ac:dyDescent="0.25">
      <c r="A689" s="197">
        <v>77111602</v>
      </c>
      <c r="B689" s="197" t="s">
        <v>1760</v>
      </c>
      <c r="C689" s="277">
        <v>42019</v>
      </c>
      <c r="D689" s="197">
        <v>10</v>
      </c>
      <c r="E689" s="197" t="s">
        <v>238</v>
      </c>
      <c r="F689" s="197" t="s">
        <v>1634</v>
      </c>
      <c r="G689" s="152">
        <v>33876700</v>
      </c>
      <c r="H689" s="152">
        <v>33876700</v>
      </c>
      <c r="I689" s="197" t="s">
        <v>1635</v>
      </c>
      <c r="J689" s="197" t="s">
        <v>1635</v>
      </c>
      <c r="K689" s="197" t="s">
        <v>1636</v>
      </c>
    </row>
    <row r="690" spans="1:11" ht="75" customHeight="1" x14ac:dyDescent="0.25">
      <c r="A690" s="197">
        <v>77111602</v>
      </c>
      <c r="B690" s="197" t="s">
        <v>1761</v>
      </c>
      <c r="C690" s="277">
        <v>42019</v>
      </c>
      <c r="D690" s="197">
        <v>10</v>
      </c>
      <c r="E690" s="197" t="s">
        <v>238</v>
      </c>
      <c r="F690" s="197" t="s">
        <v>1634</v>
      </c>
      <c r="G690" s="152">
        <v>27604000</v>
      </c>
      <c r="H690" s="152">
        <v>27604000</v>
      </c>
      <c r="I690" s="197" t="s">
        <v>1635</v>
      </c>
      <c r="J690" s="197" t="s">
        <v>1635</v>
      </c>
      <c r="K690" s="197" t="s">
        <v>1636</v>
      </c>
    </row>
    <row r="691" spans="1:11" ht="75" customHeight="1" x14ac:dyDescent="0.25">
      <c r="A691" s="197">
        <v>77111602</v>
      </c>
      <c r="B691" s="197" t="s">
        <v>1762</v>
      </c>
      <c r="C691" s="277">
        <v>42019</v>
      </c>
      <c r="D691" s="197">
        <v>11</v>
      </c>
      <c r="E691" s="197" t="s">
        <v>238</v>
      </c>
      <c r="F691" s="197" t="s">
        <v>1634</v>
      </c>
      <c r="G691" s="152">
        <v>25945700</v>
      </c>
      <c r="H691" s="152">
        <v>25945700</v>
      </c>
      <c r="I691" s="197" t="s">
        <v>1635</v>
      </c>
      <c r="J691" s="197" t="s">
        <v>1635</v>
      </c>
      <c r="K691" s="197" t="s">
        <v>1636</v>
      </c>
    </row>
    <row r="692" spans="1:11" ht="75" customHeight="1" x14ac:dyDescent="0.25">
      <c r="A692" s="197">
        <v>77111602</v>
      </c>
      <c r="B692" s="197" t="s">
        <v>1763</v>
      </c>
      <c r="C692" s="277">
        <v>42019</v>
      </c>
      <c r="D692" s="197">
        <v>10</v>
      </c>
      <c r="E692" s="197" t="s">
        <v>238</v>
      </c>
      <c r="F692" s="197" t="s">
        <v>1634</v>
      </c>
      <c r="G692" s="152">
        <v>15862000</v>
      </c>
      <c r="H692" s="152">
        <v>15862000</v>
      </c>
      <c r="I692" s="197" t="s">
        <v>1635</v>
      </c>
      <c r="J692" s="197" t="s">
        <v>1635</v>
      </c>
      <c r="K692" s="197" t="s">
        <v>1636</v>
      </c>
    </row>
    <row r="693" spans="1:11" ht="75" customHeight="1" x14ac:dyDescent="0.25">
      <c r="A693" s="197">
        <v>77111602</v>
      </c>
      <c r="B693" s="197" t="s">
        <v>1764</v>
      </c>
      <c r="C693" s="277">
        <v>42019</v>
      </c>
      <c r="D693" s="197">
        <v>11</v>
      </c>
      <c r="E693" s="197" t="s">
        <v>238</v>
      </c>
      <c r="F693" s="197" t="s">
        <v>1634</v>
      </c>
      <c r="G693" s="152">
        <v>43960400</v>
      </c>
      <c r="H693" s="152">
        <v>43960400</v>
      </c>
      <c r="I693" s="197" t="s">
        <v>1635</v>
      </c>
      <c r="J693" s="197" t="s">
        <v>1635</v>
      </c>
      <c r="K693" s="197" t="s">
        <v>1636</v>
      </c>
    </row>
    <row r="694" spans="1:11" ht="75" customHeight="1" x14ac:dyDescent="0.25">
      <c r="A694" s="197">
        <v>77111602</v>
      </c>
      <c r="B694" s="197" t="s">
        <v>1765</v>
      </c>
      <c r="C694" s="277">
        <v>42019</v>
      </c>
      <c r="D694" s="197">
        <v>11</v>
      </c>
      <c r="E694" s="197" t="s">
        <v>238</v>
      </c>
      <c r="F694" s="197" t="s">
        <v>1634</v>
      </c>
      <c r="G694" s="152">
        <v>13709300</v>
      </c>
      <c r="H694" s="152">
        <v>13709300</v>
      </c>
      <c r="I694" s="197" t="s">
        <v>1635</v>
      </c>
      <c r="J694" s="197" t="s">
        <v>1635</v>
      </c>
      <c r="K694" s="197" t="s">
        <v>1636</v>
      </c>
    </row>
    <row r="695" spans="1:11" ht="75" customHeight="1" x14ac:dyDescent="0.25">
      <c r="A695" s="197">
        <v>77111602</v>
      </c>
      <c r="B695" s="197" t="s">
        <v>1766</v>
      </c>
      <c r="C695" s="277">
        <v>42019</v>
      </c>
      <c r="D695" s="197">
        <v>11</v>
      </c>
      <c r="E695" s="197" t="s">
        <v>238</v>
      </c>
      <c r="F695" s="197" t="s">
        <v>1634</v>
      </c>
      <c r="G695" s="152">
        <v>17448200</v>
      </c>
      <c r="H695" s="152">
        <v>17448200</v>
      </c>
      <c r="I695" s="197" t="s">
        <v>1635</v>
      </c>
      <c r="J695" s="197" t="s">
        <v>1635</v>
      </c>
      <c r="K695" s="197" t="s">
        <v>1636</v>
      </c>
    </row>
    <row r="696" spans="1:11" ht="75" customHeight="1" x14ac:dyDescent="0.25">
      <c r="A696" s="197">
        <v>77111602</v>
      </c>
      <c r="B696" s="197" t="s">
        <v>1767</v>
      </c>
      <c r="C696" s="277">
        <v>42019</v>
      </c>
      <c r="D696" s="197">
        <v>11</v>
      </c>
      <c r="E696" s="197" t="s">
        <v>238</v>
      </c>
      <c r="F696" s="197" t="s">
        <v>1634</v>
      </c>
      <c r="G696" s="152">
        <v>17448200</v>
      </c>
      <c r="H696" s="152">
        <v>17448200</v>
      </c>
      <c r="I696" s="197" t="s">
        <v>1635</v>
      </c>
      <c r="J696" s="197" t="s">
        <v>1635</v>
      </c>
      <c r="K696" s="197" t="s">
        <v>1636</v>
      </c>
    </row>
    <row r="697" spans="1:11" ht="75" customHeight="1" x14ac:dyDescent="0.25">
      <c r="A697" s="197">
        <v>77121500</v>
      </c>
      <c r="B697" s="197" t="s">
        <v>1769</v>
      </c>
      <c r="C697" s="277">
        <v>42019</v>
      </c>
      <c r="D697" s="197">
        <v>11</v>
      </c>
      <c r="E697" s="197" t="s">
        <v>238</v>
      </c>
      <c r="F697" s="197" t="s">
        <v>1634</v>
      </c>
      <c r="G697" s="152">
        <v>61295300</v>
      </c>
      <c r="H697" s="152">
        <v>61295300</v>
      </c>
      <c r="I697" s="197" t="s">
        <v>1635</v>
      </c>
      <c r="J697" s="197" t="s">
        <v>1635</v>
      </c>
      <c r="K697" s="197" t="s">
        <v>1636</v>
      </c>
    </row>
    <row r="698" spans="1:11" ht="75" customHeight="1" x14ac:dyDescent="0.25">
      <c r="A698" s="197">
        <v>77121500</v>
      </c>
      <c r="B698" s="197" t="s">
        <v>1770</v>
      </c>
      <c r="C698" s="277">
        <v>42019</v>
      </c>
      <c r="D698" s="197">
        <v>11</v>
      </c>
      <c r="E698" s="197" t="s">
        <v>238</v>
      </c>
      <c r="F698" s="197" t="s">
        <v>1634</v>
      </c>
      <c r="G698" s="152">
        <v>23906300</v>
      </c>
      <c r="H698" s="152">
        <v>23906300</v>
      </c>
      <c r="I698" s="197" t="s">
        <v>1635</v>
      </c>
      <c r="J698" s="197" t="s">
        <v>1635</v>
      </c>
      <c r="K698" s="197" t="s">
        <v>1636</v>
      </c>
    </row>
    <row r="699" spans="1:11" ht="75" customHeight="1" x14ac:dyDescent="0.25">
      <c r="A699" s="197">
        <v>77121500</v>
      </c>
      <c r="B699" s="197" t="s">
        <v>1771</v>
      </c>
      <c r="C699" s="277">
        <v>42019</v>
      </c>
      <c r="D699" s="197">
        <v>11</v>
      </c>
      <c r="E699" s="197" t="s">
        <v>238</v>
      </c>
      <c r="F699" s="197" t="s">
        <v>1634</v>
      </c>
      <c r="G699" s="152">
        <v>30364400</v>
      </c>
      <c r="H699" s="152">
        <v>30364400</v>
      </c>
      <c r="I699" s="197" t="s">
        <v>1635</v>
      </c>
      <c r="J699" s="197" t="s">
        <v>1635</v>
      </c>
      <c r="K699" s="197" t="s">
        <v>1636</v>
      </c>
    </row>
    <row r="700" spans="1:11" ht="75" customHeight="1" x14ac:dyDescent="0.25">
      <c r="A700" s="197">
        <v>77121500</v>
      </c>
      <c r="B700" s="197" t="s">
        <v>1772</v>
      </c>
      <c r="C700" s="277">
        <v>42019</v>
      </c>
      <c r="D700" s="197">
        <v>11</v>
      </c>
      <c r="E700" s="197" t="s">
        <v>238</v>
      </c>
      <c r="F700" s="197" t="s">
        <v>1634</v>
      </c>
      <c r="G700" s="152">
        <v>33876700</v>
      </c>
      <c r="H700" s="152">
        <v>33876700</v>
      </c>
      <c r="I700" s="197" t="s">
        <v>1635</v>
      </c>
      <c r="J700" s="197" t="s">
        <v>1635</v>
      </c>
      <c r="K700" s="197" t="s">
        <v>1636</v>
      </c>
    </row>
    <row r="701" spans="1:11" ht="75" customHeight="1" x14ac:dyDescent="0.25">
      <c r="A701" s="197">
        <v>77121500</v>
      </c>
      <c r="B701" s="197" t="s">
        <v>1773</v>
      </c>
      <c r="C701" s="277">
        <v>42019</v>
      </c>
      <c r="D701" s="197">
        <v>11</v>
      </c>
      <c r="E701" s="197" t="s">
        <v>238</v>
      </c>
      <c r="F701" s="197" t="s">
        <v>1634</v>
      </c>
      <c r="G701" s="152">
        <v>22206800</v>
      </c>
      <c r="H701" s="152">
        <v>22206800</v>
      </c>
      <c r="I701" s="197" t="s">
        <v>1635</v>
      </c>
      <c r="J701" s="197" t="s">
        <v>1635</v>
      </c>
      <c r="K701" s="197" t="s">
        <v>1636</v>
      </c>
    </row>
    <row r="702" spans="1:11" ht="75" customHeight="1" x14ac:dyDescent="0.25">
      <c r="A702" s="197">
        <v>77121500</v>
      </c>
      <c r="B702" s="197" t="s">
        <v>1774</v>
      </c>
      <c r="C702" s="277">
        <v>42019</v>
      </c>
      <c r="D702" s="197">
        <v>11</v>
      </c>
      <c r="E702" s="197" t="s">
        <v>238</v>
      </c>
      <c r="F702" s="197" t="s">
        <v>1634</v>
      </c>
      <c r="G702" s="152">
        <v>33876700</v>
      </c>
      <c r="H702" s="152">
        <v>33876700</v>
      </c>
      <c r="I702" s="197" t="s">
        <v>1635</v>
      </c>
      <c r="J702" s="197" t="s">
        <v>1635</v>
      </c>
      <c r="K702" s="197" t="s">
        <v>1636</v>
      </c>
    </row>
    <row r="703" spans="1:11" ht="75" customHeight="1" x14ac:dyDescent="0.25">
      <c r="A703" s="197">
        <v>77121500</v>
      </c>
      <c r="B703" s="197" t="s">
        <v>1774</v>
      </c>
      <c r="C703" s="277">
        <v>42019</v>
      </c>
      <c r="D703" s="197">
        <v>11</v>
      </c>
      <c r="E703" s="197" t="s">
        <v>238</v>
      </c>
      <c r="F703" s="197" t="s">
        <v>1634</v>
      </c>
      <c r="G703" s="152">
        <v>33876700</v>
      </c>
      <c r="H703" s="152">
        <v>33876700</v>
      </c>
      <c r="I703" s="197" t="s">
        <v>1635</v>
      </c>
      <c r="J703" s="197" t="s">
        <v>1635</v>
      </c>
      <c r="K703" s="197" t="s">
        <v>1636</v>
      </c>
    </row>
    <row r="704" spans="1:11" ht="75" customHeight="1" x14ac:dyDescent="0.25">
      <c r="A704" s="197">
        <v>77121500</v>
      </c>
      <c r="B704" s="197" t="s">
        <v>1775</v>
      </c>
      <c r="C704" s="277">
        <v>42019</v>
      </c>
      <c r="D704" s="197">
        <v>11</v>
      </c>
      <c r="E704" s="197" t="s">
        <v>238</v>
      </c>
      <c r="F704" s="197" t="s">
        <v>1634</v>
      </c>
      <c r="G704" s="152">
        <v>33876700</v>
      </c>
      <c r="H704" s="152">
        <v>33876700</v>
      </c>
      <c r="I704" s="197" t="s">
        <v>1635</v>
      </c>
      <c r="J704" s="197" t="s">
        <v>1635</v>
      </c>
      <c r="K704" s="197" t="s">
        <v>1636</v>
      </c>
    </row>
    <row r="705" spans="1:11" ht="75" customHeight="1" x14ac:dyDescent="0.25">
      <c r="A705" s="197">
        <v>77121500</v>
      </c>
      <c r="B705" s="197" t="s">
        <v>1776</v>
      </c>
      <c r="C705" s="277">
        <v>42019</v>
      </c>
      <c r="D705" s="197">
        <v>11</v>
      </c>
      <c r="E705" s="197" t="s">
        <v>238</v>
      </c>
      <c r="F705" s="197" t="s">
        <v>1634</v>
      </c>
      <c r="G705" s="152">
        <v>33876700</v>
      </c>
      <c r="H705" s="152">
        <v>33876700</v>
      </c>
      <c r="I705" s="197" t="s">
        <v>1635</v>
      </c>
      <c r="J705" s="197" t="s">
        <v>1635</v>
      </c>
      <c r="K705" s="197" t="s">
        <v>1636</v>
      </c>
    </row>
    <row r="706" spans="1:11" ht="75" customHeight="1" x14ac:dyDescent="0.25">
      <c r="A706" s="197">
        <v>77121500</v>
      </c>
      <c r="B706" s="197" t="s">
        <v>1777</v>
      </c>
      <c r="C706" s="277">
        <v>42019</v>
      </c>
      <c r="D706" s="197">
        <v>11</v>
      </c>
      <c r="E706" s="197" t="s">
        <v>238</v>
      </c>
      <c r="F706" s="197" t="s">
        <v>1634</v>
      </c>
      <c r="G706" s="152">
        <v>27985100</v>
      </c>
      <c r="H706" s="152">
        <v>27985100</v>
      </c>
      <c r="I706" s="197" t="s">
        <v>1635</v>
      </c>
      <c r="J706" s="197" t="s">
        <v>1635</v>
      </c>
      <c r="K706" s="197" t="s">
        <v>1636</v>
      </c>
    </row>
    <row r="707" spans="1:11" ht="75" customHeight="1" x14ac:dyDescent="0.25">
      <c r="A707" s="197">
        <v>77121500</v>
      </c>
      <c r="B707" s="197" t="s">
        <v>1778</v>
      </c>
      <c r="C707" s="277">
        <v>42019</v>
      </c>
      <c r="D707" s="197">
        <v>11</v>
      </c>
      <c r="E707" s="197" t="s">
        <v>238</v>
      </c>
      <c r="F707" s="197" t="s">
        <v>1634</v>
      </c>
      <c r="G707" s="152">
        <v>22206800</v>
      </c>
      <c r="H707" s="152">
        <v>22206800</v>
      </c>
      <c r="I707" s="197" t="s">
        <v>1635</v>
      </c>
      <c r="J707" s="197" t="s">
        <v>1635</v>
      </c>
      <c r="K707" s="197" t="s">
        <v>1636</v>
      </c>
    </row>
    <row r="708" spans="1:11" ht="75" customHeight="1" x14ac:dyDescent="0.25">
      <c r="A708" s="197">
        <v>77121500</v>
      </c>
      <c r="B708" s="197" t="s">
        <v>1779</v>
      </c>
      <c r="C708" s="277">
        <v>42019</v>
      </c>
      <c r="D708" s="197">
        <v>11</v>
      </c>
      <c r="E708" s="197" t="s">
        <v>238</v>
      </c>
      <c r="F708" s="197" t="s">
        <v>1634</v>
      </c>
      <c r="G708" s="152">
        <v>14275800</v>
      </c>
      <c r="H708" s="152">
        <v>14275800</v>
      </c>
      <c r="I708" s="197" t="s">
        <v>1635</v>
      </c>
      <c r="J708" s="197" t="s">
        <v>1635</v>
      </c>
      <c r="K708" s="197" t="s">
        <v>1636</v>
      </c>
    </row>
    <row r="709" spans="1:11" ht="75" customHeight="1" x14ac:dyDescent="0.25">
      <c r="A709" s="197">
        <v>77121500</v>
      </c>
      <c r="B709" s="197" t="s">
        <v>1780</v>
      </c>
      <c r="C709" s="277">
        <v>42019</v>
      </c>
      <c r="D709" s="197">
        <v>11</v>
      </c>
      <c r="E709" s="197" t="s">
        <v>238</v>
      </c>
      <c r="F709" s="197" t="s">
        <v>1634</v>
      </c>
      <c r="G709" s="152">
        <v>27985100</v>
      </c>
      <c r="H709" s="152">
        <v>27985100</v>
      </c>
      <c r="I709" s="197" t="s">
        <v>1635</v>
      </c>
      <c r="J709" s="197" t="s">
        <v>1635</v>
      </c>
      <c r="K709" s="197" t="s">
        <v>1636</v>
      </c>
    </row>
    <row r="710" spans="1:11" ht="75" customHeight="1" x14ac:dyDescent="0.25">
      <c r="A710" s="197">
        <v>77121500</v>
      </c>
      <c r="B710" s="197" t="s">
        <v>1781</v>
      </c>
      <c r="C710" s="277">
        <v>42019</v>
      </c>
      <c r="D710" s="197">
        <v>10.5</v>
      </c>
      <c r="E710" s="197" t="s">
        <v>238</v>
      </c>
      <c r="F710" s="197" t="s">
        <v>1634</v>
      </c>
      <c r="G710" s="152">
        <v>24766350</v>
      </c>
      <c r="H710" s="152">
        <v>24766350</v>
      </c>
      <c r="I710" s="197" t="s">
        <v>1635</v>
      </c>
      <c r="J710" s="197" t="s">
        <v>1635</v>
      </c>
      <c r="K710" s="197" t="s">
        <v>1636</v>
      </c>
    </row>
    <row r="711" spans="1:11" ht="75" customHeight="1" x14ac:dyDescent="0.25">
      <c r="A711" s="197">
        <v>77121500</v>
      </c>
      <c r="B711" s="197" t="s">
        <v>1782</v>
      </c>
      <c r="C711" s="277">
        <v>42019</v>
      </c>
      <c r="D711" s="197">
        <v>11</v>
      </c>
      <c r="E711" s="197" t="s">
        <v>238</v>
      </c>
      <c r="F711" s="197" t="s">
        <v>1634</v>
      </c>
      <c r="G711" s="152">
        <v>30364400</v>
      </c>
      <c r="H711" s="152">
        <v>30364400</v>
      </c>
      <c r="I711" s="197" t="s">
        <v>1635</v>
      </c>
      <c r="J711" s="197" t="s">
        <v>1635</v>
      </c>
      <c r="K711" s="197" t="s">
        <v>1636</v>
      </c>
    </row>
    <row r="712" spans="1:11" ht="75" customHeight="1" x14ac:dyDescent="0.25">
      <c r="A712" s="293">
        <v>77121500</v>
      </c>
      <c r="B712" s="293" t="s">
        <v>1778</v>
      </c>
      <c r="C712" s="293">
        <v>42019</v>
      </c>
      <c r="D712" s="294">
        <v>11</v>
      </c>
      <c r="E712" s="293" t="s">
        <v>238</v>
      </c>
      <c r="F712" s="293" t="s">
        <v>1634</v>
      </c>
      <c r="G712" s="295">
        <v>22206800</v>
      </c>
      <c r="H712" s="295">
        <v>22206800</v>
      </c>
      <c r="I712" s="295" t="s">
        <v>1635</v>
      </c>
      <c r="J712" s="295" t="s">
        <v>1635</v>
      </c>
      <c r="K712" s="295" t="s">
        <v>1636</v>
      </c>
    </row>
    <row r="713" spans="1:11" ht="75" customHeight="1" x14ac:dyDescent="0.25">
      <c r="A713" s="197">
        <v>77121500</v>
      </c>
      <c r="B713" s="197" t="s">
        <v>1778</v>
      </c>
      <c r="C713" s="277">
        <v>42019</v>
      </c>
      <c r="D713" s="197">
        <v>11</v>
      </c>
      <c r="E713" s="197" t="s">
        <v>238</v>
      </c>
      <c r="F713" s="197" t="s">
        <v>1634</v>
      </c>
      <c r="G713" s="175">
        <v>23906300</v>
      </c>
      <c r="H713" s="152">
        <v>23906300</v>
      </c>
      <c r="I713" s="197" t="s">
        <v>1635</v>
      </c>
      <c r="J713" s="197" t="s">
        <v>1635</v>
      </c>
      <c r="K713" s="197" t="s">
        <v>1636</v>
      </c>
    </row>
    <row r="714" spans="1:11" ht="75" customHeight="1" x14ac:dyDescent="0.25">
      <c r="A714" s="197">
        <v>77121500</v>
      </c>
      <c r="B714" s="197" t="s">
        <v>1774</v>
      </c>
      <c r="C714" s="277">
        <v>42019</v>
      </c>
      <c r="D714" s="197">
        <v>11</v>
      </c>
      <c r="E714" s="197" t="s">
        <v>238</v>
      </c>
      <c r="F714" s="197" t="s">
        <v>1634</v>
      </c>
      <c r="G714" s="175">
        <v>33876700</v>
      </c>
      <c r="H714" s="152">
        <v>33876700</v>
      </c>
      <c r="I714" s="197" t="s">
        <v>1635</v>
      </c>
      <c r="J714" s="197" t="s">
        <v>1635</v>
      </c>
      <c r="K714" s="197" t="s">
        <v>1636</v>
      </c>
    </row>
    <row r="715" spans="1:11" ht="75" customHeight="1" x14ac:dyDescent="0.25">
      <c r="A715" s="197">
        <v>77121500</v>
      </c>
      <c r="B715" s="197" t="s">
        <v>1778</v>
      </c>
      <c r="C715" s="277">
        <v>42019</v>
      </c>
      <c r="D715" s="197">
        <v>11</v>
      </c>
      <c r="E715" s="197" t="s">
        <v>238</v>
      </c>
      <c r="F715" s="197" t="s">
        <v>1634</v>
      </c>
      <c r="G715" s="175">
        <v>22206800</v>
      </c>
      <c r="H715" s="152">
        <v>22206800</v>
      </c>
      <c r="I715" s="197" t="s">
        <v>1635</v>
      </c>
      <c r="J715" s="197" t="s">
        <v>1635</v>
      </c>
      <c r="K715" s="197" t="s">
        <v>1636</v>
      </c>
    </row>
    <row r="716" spans="1:11" ht="75" customHeight="1" x14ac:dyDescent="0.25">
      <c r="A716" s="197">
        <v>77121500</v>
      </c>
      <c r="B716" s="197" t="s">
        <v>1783</v>
      </c>
      <c r="C716" s="277">
        <v>42019</v>
      </c>
      <c r="D716" s="197">
        <v>11</v>
      </c>
      <c r="E716" s="197" t="s">
        <v>238</v>
      </c>
      <c r="F716" s="197" t="s">
        <v>1634</v>
      </c>
      <c r="G716" s="175">
        <v>18807800</v>
      </c>
      <c r="H716" s="152">
        <v>18807800</v>
      </c>
      <c r="I716" s="197" t="s">
        <v>1635</v>
      </c>
      <c r="J716" s="197" t="s">
        <v>1635</v>
      </c>
      <c r="K716" s="197" t="s">
        <v>1636</v>
      </c>
    </row>
    <row r="717" spans="1:11" ht="75" customHeight="1" x14ac:dyDescent="0.25">
      <c r="A717" s="197">
        <v>77121500</v>
      </c>
      <c r="B717" s="197" t="s">
        <v>1779</v>
      </c>
      <c r="C717" s="277">
        <v>42019</v>
      </c>
      <c r="D717" s="197">
        <v>11</v>
      </c>
      <c r="E717" s="197" t="s">
        <v>238</v>
      </c>
      <c r="F717" s="197" t="s">
        <v>1634</v>
      </c>
      <c r="G717" s="175">
        <v>18807800</v>
      </c>
      <c r="H717" s="152">
        <v>18807800</v>
      </c>
      <c r="I717" s="197" t="s">
        <v>1635</v>
      </c>
      <c r="J717" s="197" t="s">
        <v>1635</v>
      </c>
      <c r="K717" s="197" t="s">
        <v>1636</v>
      </c>
    </row>
    <row r="718" spans="1:11" ht="75" customHeight="1" x14ac:dyDescent="0.25">
      <c r="A718" s="197">
        <v>77121500</v>
      </c>
      <c r="B718" s="278" t="s">
        <v>1784</v>
      </c>
      <c r="C718" s="277">
        <v>42019</v>
      </c>
      <c r="D718" s="197">
        <v>11</v>
      </c>
      <c r="E718" s="197" t="s">
        <v>238</v>
      </c>
      <c r="F718" s="197" t="s">
        <v>1634</v>
      </c>
      <c r="G718" s="175">
        <v>30364400</v>
      </c>
      <c r="H718" s="152">
        <v>30364400</v>
      </c>
      <c r="I718" s="197" t="s">
        <v>1635</v>
      </c>
      <c r="J718" s="197" t="s">
        <v>1635</v>
      </c>
      <c r="K718" s="197" t="s">
        <v>1636</v>
      </c>
    </row>
    <row r="719" spans="1:11" ht="75" customHeight="1" x14ac:dyDescent="0.25">
      <c r="A719" s="197">
        <v>77121500</v>
      </c>
      <c r="B719" s="197" t="s">
        <v>1785</v>
      </c>
      <c r="C719" s="277">
        <v>42019</v>
      </c>
      <c r="D719" s="197">
        <v>11</v>
      </c>
      <c r="E719" s="197" t="s">
        <v>238</v>
      </c>
      <c r="F719" s="197" t="s">
        <v>1634</v>
      </c>
      <c r="G719" s="175">
        <v>25945700</v>
      </c>
      <c r="H719" s="152">
        <v>25945700</v>
      </c>
      <c r="I719" s="197" t="s">
        <v>1635</v>
      </c>
      <c r="J719" s="197" t="s">
        <v>1635</v>
      </c>
      <c r="K719" s="197" t="s">
        <v>1636</v>
      </c>
    </row>
    <row r="720" spans="1:11" ht="75" customHeight="1" x14ac:dyDescent="0.25">
      <c r="A720" s="197">
        <v>77121500</v>
      </c>
      <c r="B720" s="197" t="s">
        <v>1786</v>
      </c>
      <c r="C720" s="277">
        <v>42019</v>
      </c>
      <c r="D720" s="197">
        <v>11</v>
      </c>
      <c r="E720" s="197" t="s">
        <v>238</v>
      </c>
      <c r="F720" s="197" t="s">
        <v>1634</v>
      </c>
      <c r="G720" s="175">
        <v>25945700</v>
      </c>
      <c r="H720" s="152">
        <v>25945700</v>
      </c>
      <c r="I720" s="197" t="s">
        <v>1635</v>
      </c>
      <c r="J720" s="197" t="s">
        <v>1635</v>
      </c>
      <c r="K720" s="197" t="s">
        <v>1636</v>
      </c>
    </row>
    <row r="721" spans="1:11" ht="75" customHeight="1" x14ac:dyDescent="0.25">
      <c r="A721" s="197">
        <v>77121500</v>
      </c>
      <c r="B721" s="197" t="s">
        <v>1787</v>
      </c>
      <c r="C721" s="277">
        <v>42019</v>
      </c>
      <c r="D721" s="197">
        <v>11</v>
      </c>
      <c r="E721" s="278" t="s">
        <v>238</v>
      </c>
      <c r="F721" s="197" t="s">
        <v>1634</v>
      </c>
      <c r="G721" s="175">
        <v>25945700</v>
      </c>
      <c r="H721" s="152">
        <v>25945700</v>
      </c>
      <c r="I721" s="197" t="s">
        <v>1635</v>
      </c>
      <c r="J721" s="197" t="s">
        <v>1635</v>
      </c>
      <c r="K721" s="197" t="s">
        <v>1636</v>
      </c>
    </row>
    <row r="722" spans="1:11" ht="75" customHeight="1" x14ac:dyDescent="0.25">
      <c r="A722" s="197">
        <v>77121500</v>
      </c>
      <c r="B722" s="197" t="s">
        <v>1784</v>
      </c>
      <c r="C722" s="277">
        <v>42019</v>
      </c>
      <c r="D722" s="197">
        <v>11</v>
      </c>
      <c r="E722" s="278" t="s">
        <v>238</v>
      </c>
      <c r="F722" s="197" t="s">
        <v>1634</v>
      </c>
      <c r="G722" s="175">
        <v>30364400</v>
      </c>
      <c r="H722" s="152">
        <v>30364400</v>
      </c>
      <c r="I722" s="197" t="s">
        <v>1635</v>
      </c>
      <c r="J722" s="197" t="s">
        <v>1635</v>
      </c>
      <c r="K722" s="197" t="s">
        <v>1636</v>
      </c>
    </row>
    <row r="723" spans="1:11" ht="75" customHeight="1" x14ac:dyDescent="0.25">
      <c r="A723" s="197">
        <v>77121500</v>
      </c>
      <c r="B723" s="197" t="s">
        <v>1778</v>
      </c>
      <c r="C723" s="277">
        <v>42019</v>
      </c>
      <c r="D723" s="197">
        <v>11</v>
      </c>
      <c r="E723" s="197" t="s">
        <v>238</v>
      </c>
      <c r="F723" s="197" t="s">
        <v>1634</v>
      </c>
      <c r="G723" s="175">
        <v>22206800</v>
      </c>
      <c r="H723" s="152">
        <v>22206800</v>
      </c>
      <c r="I723" s="197" t="s">
        <v>1635</v>
      </c>
      <c r="J723" s="197" t="s">
        <v>1635</v>
      </c>
      <c r="K723" s="197" t="s">
        <v>1636</v>
      </c>
    </row>
    <row r="724" spans="1:11" ht="75" customHeight="1" x14ac:dyDescent="0.25">
      <c r="A724" s="197">
        <v>77121500</v>
      </c>
      <c r="B724" s="197" t="s">
        <v>1788</v>
      </c>
      <c r="C724" s="277">
        <v>42019</v>
      </c>
      <c r="D724" s="197">
        <v>11</v>
      </c>
      <c r="E724" s="197" t="s">
        <v>238</v>
      </c>
      <c r="F724" s="197" t="s">
        <v>1634</v>
      </c>
      <c r="G724" s="175">
        <v>43960400</v>
      </c>
      <c r="H724" s="152">
        <v>43960400</v>
      </c>
      <c r="I724" s="197" t="s">
        <v>1635</v>
      </c>
      <c r="J724" s="197" t="s">
        <v>1635</v>
      </c>
      <c r="K724" s="197" t="s">
        <v>1636</v>
      </c>
    </row>
    <row r="725" spans="1:11" ht="75" customHeight="1" x14ac:dyDescent="0.25">
      <c r="A725" s="197">
        <v>77121500</v>
      </c>
      <c r="B725" s="197" t="s">
        <v>1789</v>
      </c>
      <c r="C725" s="277">
        <v>42019</v>
      </c>
      <c r="D725" s="197">
        <v>11</v>
      </c>
      <c r="E725" s="197" t="s">
        <v>238</v>
      </c>
      <c r="F725" s="197" t="s">
        <v>1634</v>
      </c>
      <c r="G725" s="175">
        <v>18807800</v>
      </c>
      <c r="H725" s="152">
        <v>18807800</v>
      </c>
      <c r="I725" s="197" t="s">
        <v>1635</v>
      </c>
      <c r="J725" s="197" t="s">
        <v>1635</v>
      </c>
      <c r="K725" s="197" t="s">
        <v>1636</v>
      </c>
    </row>
    <row r="726" spans="1:11" ht="75" customHeight="1" x14ac:dyDescent="0.25">
      <c r="A726" s="197">
        <v>77121500</v>
      </c>
      <c r="B726" s="197" t="s">
        <v>1778</v>
      </c>
      <c r="C726" s="277">
        <v>42019</v>
      </c>
      <c r="D726" s="197">
        <v>11</v>
      </c>
      <c r="E726" s="197" t="s">
        <v>238</v>
      </c>
      <c r="F726" s="197" t="s">
        <v>1634</v>
      </c>
      <c r="G726" s="175">
        <v>18807800</v>
      </c>
      <c r="H726" s="152">
        <v>18807800</v>
      </c>
      <c r="I726" s="197" t="s">
        <v>1635</v>
      </c>
      <c r="J726" s="197" t="s">
        <v>1635</v>
      </c>
      <c r="K726" s="197" t="s">
        <v>1636</v>
      </c>
    </row>
    <row r="727" spans="1:11" ht="75" customHeight="1" x14ac:dyDescent="0.25">
      <c r="A727" s="197">
        <v>77121500</v>
      </c>
      <c r="B727" s="197" t="s">
        <v>1790</v>
      </c>
      <c r="C727" s="277">
        <v>42019</v>
      </c>
      <c r="D727" s="197">
        <v>11</v>
      </c>
      <c r="E727" s="197" t="s">
        <v>238</v>
      </c>
      <c r="F727" s="197" t="s">
        <v>1634</v>
      </c>
      <c r="G727" s="175">
        <v>18807800</v>
      </c>
      <c r="H727" s="152">
        <v>18807800</v>
      </c>
      <c r="I727" s="197" t="s">
        <v>1635</v>
      </c>
      <c r="J727" s="197" t="s">
        <v>1635</v>
      </c>
      <c r="K727" s="197" t="s">
        <v>1636</v>
      </c>
    </row>
    <row r="728" spans="1:11" ht="75" customHeight="1" x14ac:dyDescent="0.25">
      <c r="A728" s="197">
        <v>77121500</v>
      </c>
      <c r="B728" s="197" t="s">
        <v>1777</v>
      </c>
      <c r="C728" s="277">
        <v>42019</v>
      </c>
      <c r="D728" s="197">
        <v>8.5</v>
      </c>
      <c r="E728" s="197" t="s">
        <v>238</v>
      </c>
      <c r="F728" s="197" t="s">
        <v>1634</v>
      </c>
      <c r="G728" s="175">
        <v>20048950</v>
      </c>
      <c r="H728" s="152">
        <v>20048950</v>
      </c>
      <c r="I728" s="197" t="s">
        <v>1635</v>
      </c>
      <c r="J728" s="197" t="s">
        <v>1635</v>
      </c>
      <c r="K728" s="197" t="s">
        <v>1636</v>
      </c>
    </row>
    <row r="729" spans="1:11" ht="75" customHeight="1" x14ac:dyDescent="0.25">
      <c r="A729" s="197">
        <v>77121500</v>
      </c>
      <c r="B729" s="197" t="s">
        <v>1791</v>
      </c>
      <c r="C729" s="277">
        <v>42019</v>
      </c>
      <c r="D729" s="197">
        <v>11</v>
      </c>
      <c r="E729" s="197" t="s">
        <v>238</v>
      </c>
      <c r="F729" s="197" t="s">
        <v>1634</v>
      </c>
      <c r="G729" s="175">
        <v>30364400</v>
      </c>
      <c r="H729" s="152">
        <v>30364400</v>
      </c>
      <c r="I729" s="197" t="s">
        <v>1635</v>
      </c>
      <c r="J729" s="197" t="s">
        <v>1635</v>
      </c>
      <c r="K729" s="197" t="s">
        <v>1636</v>
      </c>
    </row>
    <row r="730" spans="1:11" ht="75" customHeight="1" x14ac:dyDescent="0.25">
      <c r="A730" s="197">
        <v>77121500</v>
      </c>
      <c r="B730" s="197" t="s">
        <v>1792</v>
      </c>
      <c r="C730" s="277">
        <v>42019</v>
      </c>
      <c r="D730" s="197">
        <v>11</v>
      </c>
      <c r="E730" s="197" t="s">
        <v>238</v>
      </c>
      <c r="F730" s="197" t="s">
        <v>1634</v>
      </c>
      <c r="G730" s="175">
        <v>17448200</v>
      </c>
      <c r="H730" s="152">
        <v>17448200</v>
      </c>
      <c r="I730" s="197" t="s">
        <v>1635</v>
      </c>
      <c r="J730" s="197" t="s">
        <v>1635</v>
      </c>
      <c r="K730" s="197" t="s">
        <v>1636</v>
      </c>
    </row>
    <row r="731" spans="1:11" ht="75" customHeight="1" x14ac:dyDescent="0.25">
      <c r="A731" s="197">
        <v>77121500</v>
      </c>
      <c r="B731" s="197" t="s">
        <v>1793</v>
      </c>
      <c r="C731" s="277">
        <v>42309</v>
      </c>
      <c r="D731" s="197">
        <v>1.5</v>
      </c>
      <c r="E731" s="197" t="s">
        <v>238</v>
      </c>
      <c r="F731" s="197" t="s">
        <v>1634</v>
      </c>
      <c r="G731" s="175">
        <v>3538050</v>
      </c>
      <c r="H731" s="152">
        <v>3538050</v>
      </c>
      <c r="I731" s="197" t="s">
        <v>1635</v>
      </c>
      <c r="J731" s="197" t="s">
        <v>1635</v>
      </c>
      <c r="K731" s="197" t="s">
        <v>1636</v>
      </c>
    </row>
    <row r="732" spans="1:11" ht="75" customHeight="1" x14ac:dyDescent="0.25">
      <c r="A732" s="197">
        <v>77121500</v>
      </c>
      <c r="B732" s="197" t="s">
        <v>1794</v>
      </c>
      <c r="C732" s="277">
        <v>42036</v>
      </c>
      <c r="D732" s="197">
        <v>8</v>
      </c>
      <c r="E732" s="197" t="s">
        <v>1795</v>
      </c>
      <c r="F732" s="197" t="s">
        <v>1634</v>
      </c>
      <c r="G732" s="175">
        <v>265583912</v>
      </c>
      <c r="H732" s="152">
        <v>265583912</v>
      </c>
      <c r="I732" s="197" t="s">
        <v>1635</v>
      </c>
      <c r="J732" s="197" t="s">
        <v>1635</v>
      </c>
      <c r="K732" s="197" t="s">
        <v>1636</v>
      </c>
    </row>
    <row r="733" spans="1:11" ht="75" customHeight="1" x14ac:dyDescent="0.25">
      <c r="A733" s="197">
        <v>77121500</v>
      </c>
      <c r="B733" s="197" t="s">
        <v>1796</v>
      </c>
      <c r="C733" s="277">
        <v>42036</v>
      </c>
      <c r="D733" s="197">
        <v>1</v>
      </c>
      <c r="E733" s="197" t="s">
        <v>238</v>
      </c>
      <c r="F733" s="197" t="s">
        <v>1634</v>
      </c>
      <c r="G733" s="175">
        <v>14349108</v>
      </c>
      <c r="H733" s="152">
        <v>14349108</v>
      </c>
      <c r="I733" s="197" t="s">
        <v>1635</v>
      </c>
      <c r="J733" s="197" t="s">
        <v>1635</v>
      </c>
      <c r="K733" s="197" t="s">
        <v>1636</v>
      </c>
    </row>
    <row r="734" spans="1:11" ht="75" customHeight="1" x14ac:dyDescent="0.25">
      <c r="A734" s="197">
        <v>80131500</v>
      </c>
      <c r="B734" s="197" t="s">
        <v>1797</v>
      </c>
      <c r="C734" s="277">
        <v>42005</v>
      </c>
      <c r="D734" s="197">
        <v>11</v>
      </c>
      <c r="E734" s="197" t="s">
        <v>1798</v>
      </c>
      <c r="F734" s="197" t="s">
        <v>1634</v>
      </c>
      <c r="G734" s="175">
        <v>137170000</v>
      </c>
      <c r="H734" s="152">
        <v>137170000</v>
      </c>
      <c r="I734" s="197" t="s">
        <v>1635</v>
      </c>
      <c r="J734" s="197" t="s">
        <v>1635</v>
      </c>
      <c r="K734" s="197" t="s">
        <v>1636</v>
      </c>
    </row>
    <row r="735" spans="1:11" ht="75" customHeight="1" x14ac:dyDescent="0.25">
      <c r="A735" s="197">
        <v>77121500</v>
      </c>
      <c r="B735" s="197" t="s">
        <v>1799</v>
      </c>
      <c r="C735" s="277">
        <v>42005</v>
      </c>
      <c r="D735" s="197">
        <v>6</v>
      </c>
      <c r="E735" s="197" t="s">
        <v>415</v>
      </c>
      <c r="F735" s="197" t="s">
        <v>1634</v>
      </c>
      <c r="G735" s="175">
        <v>19704920</v>
      </c>
      <c r="H735" s="152">
        <v>19704920</v>
      </c>
      <c r="I735" s="197" t="s">
        <v>1635</v>
      </c>
      <c r="J735" s="197" t="s">
        <v>1635</v>
      </c>
      <c r="K735" s="197" t="s">
        <v>1636</v>
      </c>
    </row>
    <row r="736" spans="1:11" ht="75" customHeight="1" x14ac:dyDescent="0.25">
      <c r="A736" s="197">
        <v>77121500</v>
      </c>
      <c r="B736" s="197" t="s">
        <v>1800</v>
      </c>
      <c r="C736" s="277">
        <v>42005</v>
      </c>
      <c r="D736" s="197">
        <v>4</v>
      </c>
      <c r="E736" s="197" t="s">
        <v>415</v>
      </c>
      <c r="F736" s="197" t="s">
        <v>1634</v>
      </c>
      <c r="G736" s="175">
        <v>11249100</v>
      </c>
      <c r="H736" s="152">
        <v>11249100</v>
      </c>
      <c r="I736" s="197" t="s">
        <v>1635</v>
      </c>
      <c r="J736" s="197" t="s">
        <v>1635</v>
      </c>
      <c r="K736" s="197" t="s">
        <v>1636</v>
      </c>
    </row>
    <row r="737" spans="1:11" ht="75" customHeight="1" x14ac:dyDescent="0.25">
      <c r="A737" s="197">
        <v>77121500</v>
      </c>
      <c r="B737" s="197" t="s">
        <v>1666</v>
      </c>
      <c r="C737" s="277">
        <v>42005</v>
      </c>
      <c r="D737" s="197">
        <v>3</v>
      </c>
      <c r="E737" s="197" t="s">
        <v>238</v>
      </c>
      <c r="F737" s="197" t="s">
        <v>1634</v>
      </c>
      <c r="G737" s="175">
        <v>18835639</v>
      </c>
      <c r="H737" s="152">
        <v>18835639</v>
      </c>
      <c r="I737" s="197" t="s">
        <v>1635</v>
      </c>
      <c r="J737" s="197" t="s">
        <v>1635</v>
      </c>
      <c r="K737" s="197" t="s">
        <v>1636</v>
      </c>
    </row>
    <row r="738" spans="1:11" ht="75" customHeight="1" x14ac:dyDescent="0.25">
      <c r="A738" s="197">
        <v>77121500</v>
      </c>
      <c r="B738" s="197" t="s">
        <v>416</v>
      </c>
      <c r="C738" s="277">
        <v>42005</v>
      </c>
      <c r="D738" s="197">
        <v>1</v>
      </c>
      <c r="E738" s="197" t="s">
        <v>238</v>
      </c>
      <c r="F738" s="197" t="s">
        <v>1634</v>
      </c>
      <c r="G738" s="175">
        <v>27265521</v>
      </c>
      <c r="H738" s="152">
        <v>27265521</v>
      </c>
      <c r="I738" s="197" t="s">
        <v>1635</v>
      </c>
      <c r="J738" s="197" t="s">
        <v>1635</v>
      </c>
      <c r="K738" s="197" t="s">
        <v>1636</v>
      </c>
    </row>
    <row r="739" spans="1:11" ht="75" customHeight="1" x14ac:dyDescent="0.25">
      <c r="A739" s="197">
        <v>77121504</v>
      </c>
      <c r="B739" s="197" t="s">
        <v>1803</v>
      </c>
      <c r="C739" s="277">
        <v>42005</v>
      </c>
      <c r="D739" s="197">
        <v>8</v>
      </c>
      <c r="E739" s="197" t="s">
        <v>238</v>
      </c>
      <c r="F739" s="197" t="s">
        <v>1634</v>
      </c>
      <c r="G739" s="175">
        <v>27768800</v>
      </c>
      <c r="H739" s="152">
        <v>27768800</v>
      </c>
      <c r="I739" s="197" t="s">
        <v>1635</v>
      </c>
      <c r="J739" s="197" t="s">
        <v>1635</v>
      </c>
      <c r="K739" s="197" t="s">
        <v>1636</v>
      </c>
    </row>
    <row r="740" spans="1:11" ht="75" customHeight="1" x14ac:dyDescent="0.25">
      <c r="A740" s="197">
        <v>77121504</v>
      </c>
      <c r="B740" s="197" t="s">
        <v>1804</v>
      </c>
      <c r="C740" s="277">
        <v>42005</v>
      </c>
      <c r="D740" s="197">
        <v>11</v>
      </c>
      <c r="E740" s="197" t="s">
        <v>238</v>
      </c>
      <c r="F740" s="197" t="s">
        <v>1634</v>
      </c>
      <c r="G740" s="175">
        <v>30364400</v>
      </c>
      <c r="H740" s="152">
        <v>30364400</v>
      </c>
      <c r="I740" s="197" t="s">
        <v>1635</v>
      </c>
      <c r="J740" s="197" t="s">
        <v>1635</v>
      </c>
      <c r="K740" s="197" t="s">
        <v>1636</v>
      </c>
    </row>
    <row r="741" spans="1:11" ht="75" customHeight="1" x14ac:dyDescent="0.25">
      <c r="A741" s="197">
        <v>77121504</v>
      </c>
      <c r="B741" s="197" t="s">
        <v>1805</v>
      </c>
      <c r="C741" s="277">
        <v>42005</v>
      </c>
      <c r="D741" s="197">
        <v>11</v>
      </c>
      <c r="E741" s="197" t="s">
        <v>238</v>
      </c>
      <c r="F741" s="197" t="s">
        <v>1634</v>
      </c>
      <c r="G741" s="175">
        <v>38182100</v>
      </c>
      <c r="H741" s="152">
        <v>38182100</v>
      </c>
      <c r="I741" s="197" t="s">
        <v>1635</v>
      </c>
      <c r="J741" s="197" t="s">
        <v>1635</v>
      </c>
      <c r="K741" s="197" t="s">
        <v>1636</v>
      </c>
    </row>
    <row r="742" spans="1:11" ht="75" customHeight="1" x14ac:dyDescent="0.25">
      <c r="A742" s="197">
        <v>77121504</v>
      </c>
      <c r="B742" s="197" t="s">
        <v>1806</v>
      </c>
      <c r="C742" s="277">
        <v>42005</v>
      </c>
      <c r="D742" s="197">
        <v>11</v>
      </c>
      <c r="E742" s="197" t="s">
        <v>238</v>
      </c>
      <c r="F742" s="197" t="s">
        <v>1634</v>
      </c>
      <c r="G742" s="175">
        <v>30364400</v>
      </c>
      <c r="H742" s="152">
        <v>30364400</v>
      </c>
      <c r="I742" s="197" t="s">
        <v>1635</v>
      </c>
      <c r="J742" s="197" t="s">
        <v>1635</v>
      </c>
      <c r="K742" s="197" t="s">
        <v>1636</v>
      </c>
    </row>
    <row r="743" spans="1:11" ht="75" customHeight="1" x14ac:dyDescent="0.25">
      <c r="A743" s="197">
        <v>77121504</v>
      </c>
      <c r="B743" s="197" t="s">
        <v>1807</v>
      </c>
      <c r="C743" s="277">
        <v>42005</v>
      </c>
      <c r="D743" s="197">
        <v>11</v>
      </c>
      <c r="E743" s="197" t="s">
        <v>238</v>
      </c>
      <c r="F743" s="197" t="s">
        <v>1634</v>
      </c>
      <c r="G743" s="175">
        <v>30364400</v>
      </c>
      <c r="H743" s="152">
        <v>30364400</v>
      </c>
      <c r="I743" s="197" t="s">
        <v>1635</v>
      </c>
      <c r="J743" s="197" t="s">
        <v>1635</v>
      </c>
      <c r="K743" s="197" t="s">
        <v>1636</v>
      </c>
    </row>
    <row r="744" spans="1:11" ht="75" customHeight="1" x14ac:dyDescent="0.25">
      <c r="A744" s="197">
        <v>77121504</v>
      </c>
      <c r="B744" s="197" t="s">
        <v>1808</v>
      </c>
      <c r="C744" s="277">
        <v>42005</v>
      </c>
      <c r="D744" s="197">
        <v>9</v>
      </c>
      <c r="E744" s="197" t="s">
        <v>238</v>
      </c>
      <c r="F744" s="197" t="s">
        <v>1634</v>
      </c>
      <c r="G744" s="175">
        <v>24843600</v>
      </c>
      <c r="H744" s="152">
        <v>24843600</v>
      </c>
      <c r="I744" s="197" t="s">
        <v>1635</v>
      </c>
      <c r="J744" s="197" t="s">
        <v>1635</v>
      </c>
      <c r="K744" s="197" t="s">
        <v>1636</v>
      </c>
    </row>
    <row r="745" spans="1:11" ht="75" customHeight="1" x14ac:dyDescent="0.25">
      <c r="A745" s="197">
        <v>77121504</v>
      </c>
      <c r="B745" s="197" t="s">
        <v>1809</v>
      </c>
      <c r="C745" s="277">
        <v>42005</v>
      </c>
      <c r="D745" s="197">
        <v>11</v>
      </c>
      <c r="E745" s="197" t="s">
        <v>238</v>
      </c>
      <c r="F745" s="197" t="s">
        <v>1634</v>
      </c>
      <c r="G745" s="175">
        <v>43960400</v>
      </c>
      <c r="H745" s="152">
        <v>43960400</v>
      </c>
      <c r="I745" s="197" t="s">
        <v>1635</v>
      </c>
      <c r="J745" s="197" t="s">
        <v>1635</v>
      </c>
      <c r="K745" s="197" t="s">
        <v>1636</v>
      </c>
    </row>
    <row r="746" spans="1:11" ht="75" customHeight="1" x14ac:dyDescent="0.25">
      <c r="A746" s="197">
        <v>77121504</v>
      </c>
      <c r="B746" s="197" t="s">
        <v>1810</v>
      </c>
      <c r="C746" s="277">
        <v>42005</v>
      </c>
      <c r="D746" s="197">
        <v>11</v>
      </c>
      <c r="E746" s="197" t="s">
        <v>238</v>
      </c>
      <c r="F746" s="197" t="s">
        <v>1634</v>
      </c>
      <c r="G746" s="175">
        <v>38182100</v>
      </c>
      <c r="H746" s="152">
        <v>38182100</v>
      </c>
      <c r="I746" s="197" t="s">
        <v>1635</v>
      </c>
      <c r="J746" s="197" t="s">
        <v>1635</v>
      </c>
      <c r="K746" s="197" t="s">
        <v>1636</v>
      </c>
    </row>
    <row r="747" spans="1:11" ht="75" customHeight="1" x14ac:dyDescent="0.25">
      <c r="A747" s="197">
        <v>77121504</v>
      </c>
      <c r="B747" s="197" t="s">
        <v>1811</v>
      </c>
      <c r="C747" s="277">
        <v>42005</v>
      </c>
      <c r="D747" s="197">
        <v>11</v>
      </c>
      <c r="E747" s="197" t="s">
        <v>238</v>
      </c>
      <c r="F747" s="197" t="s">
        <v>1634</v>
      </c>
      <c r="G747" s="175">
        <v>23906300</v>
      </c>
      <c r="H747" s="152">
        <v>23906300</v>
      </c>
      <c r="I747" s="197" t="s">
        <v>1635</v>
      </c>
      <c r="J747" s="197" t="s">
        <v>1635</v>
      </c>
      <c r="K747" s="197" t="s">
        <v>1636</v>
      </c>
    </row>
    <row r="748" spans="1:11" ht="75" customHeight="1" x14ac:dyDescent="0.25">
      <c r="A748" s="197">
        <v>77121504</v>
      </c>
      <c r="B748" s="197" t="s">
        <v>1812</v>
      </c>
      <c r="C748" s="277">
        <v>42005</v>
      </c>
      <c r="D748" s="197">
        <v>11</v>
      </c>
      <c r="E748" s="197" t="s">
        <v>238</v>
      </c>
      <c r="F748" s="197" t="s">
        <v>1634</v>
      </c>
      <c r="G748" s="175">
        <v>65714000</v>
      </c>
      <c r="H748" s="152">
        <v>65714000</v>
      </c>
      <c r="I748" s="197" t="s">
        <v>1635</v>
      </c>
      <c r="J748" s="197" t="s">
        <v>1635</v>
      </c>
      <c r="K748" s="197" t="s">
        <v>1636</v>
      </c>
    </row>
    <row r="749" spans="1:11" ht="75" customHeight="1" x14ac:dyDescent="0.25">
      <c r="A749" s="197">
        <v>77121504</v>
      </c>
      <c r="B749" s="197" t="s">
        <v>1813</v>
      </c>
      <c r="C749" s="277">
        <v>42005</v>
      </c>
      <c r="D749" s="197">
        <v>1.5</v>
      </c>
      <c r="E749" s="197" t="s">
        <v>238</v>
      </c>
      <c r="F749" s="197" t="s">
        <v>1634</v>
      </c>
      <c r="G749" s="175">
        <v>3496506</v>
      </c>
      <c r="H749" s="152">
        <v>3496506</v>
      </c>
      <c r="I749" s="197" t="s">
        <v>1635</v>
      </c>
      <c r="J749" s="197" t="s">
        <v>1635</v>
      </c>
      <c r="K749" s="197" t="s">
        <v>1636</v>
      </c>
    </row>
    <row r="750" spans="1:11" ht="75" customHeight="1" x14ac:dyDescent="0.25">
      <c r="A750" s="197">
        <v>77101706</v>
      </c>
      <c r="B750" s="197" t="s">
        <v>1815</v>
      </c>
      <c r="C750" s="277">
        <v>42005</v>
      </c>
      <c r="D750" s="197">
        <v>11</v>
      </c>
      <c r="E750" s="197" t="s">
        <v>238</v>
      </c>
      <c r="F750" s="197" t="s">
        <v>1634</v>
      </c>
      <c r="G750" s="175">
        <v>25945700</v>
      </c>
      <c r="H750" s="152">
        <v>25945700</v>
      </c>
      <c r="I750" s="197" t="s">
        <v>1635</v>
      </c>
      <c r="J750" s="197" t="s">
        <v>1635</v>
      </c>
      <c r="K750" s="197" t="s">
        <v>1636</v>
      </c>
    </row>
    <row r="751" spans="1:11" ht="75" customHeight="1" x14ac:dyDescent="0.25">
      <c r="A751" s="197">
        <v>77101706</v>
      </c>
      <c r="B751" s="197" t="s">
        <v>1816</v>
      </c>
      <c r="C751" s="277">
        <v>42005</v>
      </c>
      <c r="D751" s="197">
        <v>10.5</v>
      </c>
      <c r="E751" s="197" t="s">
        <v>238</v>
      </c>
      <c r="F751" s="197" t="s">
        <v>1634</v>
      </c>
      <c r="G751" s="175">
        <v>24766350</v>
      </c>
      <c r="H751" s="152">
        <v>24766350</v>
      </c>
      <c r="I751" s="197" t="s">
        <v>1635</v>
      </c>
      <c r="J751" s="197" t="s">
        <v>1635</v>
      </c>
      <c r="K751" s="197" t="s">
        <v>1636</v>
      </c>
    </row>
    <row r="752" spans="1:11" ht="75" customHeight="1" x14ac:dyDescent="0.25">
      <c r="A752" s="197">
        <v>77101706</v>
      </c>
      <c r="B752" s="197" t="s">
        <v>1816</v>
      </c>
      <c r="C752" s="277">
        <v>42005</v>
      </c>
      <c r="D752" s="197">
        <v>10</v>
      </c>
      <c r="E752" s="197" t="s">
        <v>238</v>
      </c>
      <c r="F752" s="197" t="s">
        <v>1634</v>
      </c>
      <c r="G752" s="175">
        <v>39964000</v>
      </c>
      <c r="H752" s="152">
        <v>39964000</v>
      </c>
      <c r="I752" s="197" t="s">
        <v>1635</v>
      </c>
      <c r="J752" s="197" t="s">
        <v>1635</v>
      </c>
      <c r="K752" s="197" t="s">
        <v>1636</v>
      </c>
    </row>
    <row r="753" spans="1:11" ht="75" customHeight="1" x14ac:dyDescent="0.25">
      <c r="A753" s="197">
        <v>77101706</v>
      </c>
      <c r="B753" s="197" t="s">
        <v>1817</v>
      </c>
      <c r="C753" s="277">
        <v>42036</v>
      </c>
      <c r="D753" s="197">
        <v>1</v>
      </c>
      <c r="E753" s="197" t="s">
        <v>1697</v>
      </c>
      <c r="F753" s="197" t="s">
        <v>1634</v>
      </c>
      <c r="G753" s="175">
        <v>153252240</v>
      </c>
      <c r="H753" s="152">
        <v>153252240</v>
      </c>
      <c r="I753" s="197" t="s">
        <v>1635</v>
      </c>
      <c r="J753" s="197" t="s">
        <v>1635</v>
      </c>
      <c r="K753" s="197" t="s">
        <v>1636</v>
      </c>
    </row>
    <row r="754" spans="1:11" ht="75" customHeight="1" x14ac:dyDescent="0.25">
      <c r="A754" s="197">
        <v>77121504</v>
      </c>
      <c r="B754" s="197" t="s">
        <v>1819</v>
      </c>
      <c r="C754" s="277">
        <v>42005</v>
      </c>
      <c r="D754" s="197">
        <v>2</v>
      </c>
      <c r="E754" s="197" t="s">
        <v>238</v>
      </c>
      <c r="F754" s="197" t="s">
        <v>1634</v>
      </c>
      <c r="G754" s="175">
        <v>7904563</v>
      </c>
      <c r="H754" s="152">
        <v>7904563</v>
      </c>
      <c r="I754" s="197" t="s">
        <v>1635</v>
      </c>
      <c r="J754" s="197" t="s">
        <v>1635</v>
      </c>
      <c r="K754" s="197" t="s">
        <v>1636</v>
      </c>
    </row>
    <row r="755" spans="1:11" ht="75" customHeight="1" x14ac:dyDescent="0.25">
      <c r="A755" s="197">
        <v>77121504</v>
      </c>
      <c r="B755" s="197" t="s">
        <v>1819</v>
      </c>
      <c r="C755" s="277">
        <v>42005</v>
      </c>
      <c r="D755" s="197">
        <v>11</v>
      </c>
      <c r="E755" s="197" t="s">
        <v>238</v>
      </c>
      <c r="F755" s="197" t="s">
        <v>1634</v>
      </c>
      <c r="G755" s="175">
        <v>33876700</v>
      </c>
      <c r="H755" s="152">
        <v>33876700</v>
      </c>
      <c r="I755" s="197" t="s">
        <v>1635</v>
      </c>
      <c r="J755" s="197" t="s">
        <v>1635</v>
      </c>
      <c r="K755" s="197" t="s">
        <v>1636</v>
      </c>
    </row>
    <row r="756" spans="1:11" ht="75" customHeight="1" x14ac:dyDescent="0.25">
      <c r="A756" s="197">
        <v>77121504</v>
      </c>
      <c r="B756" s="197" t="s">
        <v>1820</v>
      </c>
      <c r="C756" s="277">
        <v>42005</v>
      </c>
      <c r="D756" s="34">
        <v>11</v>
      </c>
      <c r="E756" s="197" t="s">
        <v>238</v>
      </c>
      <c r="F756" s="197" t="s">
        <v>1634</v>
      </c>
      <c r="G756" s="175">
        <v>25945700</v>
      </c>
      <c r="H756" s="152">
        <v>25945700</v>
      </c>
      <c r="I756" s="197" t="s">
        <v>1635</v>
      </c>
      <c r="J756" s="197" t="s">
        <v>1635</v>
      </c>
      <c r="K756" s="197" t="s">
        <v>1636</v>
      </c>
    </row>
    <row r="757" spans="1:11" ht="75" customHeight="1" x14ac:dyDescent="0.25">
      <c r="A757" s="197">
        <v>77121504</v>
      </c>
      <c r="B757" s="197" t="s">
        <v>1819</v>
      </c>
      <c r="C757" s="277">
        <v>42005</v>
      </c>
      <c r="D757" s="34">
        <v>11</v>
      </c>
      <c r="E757" s="197" t="s">
        <v>238</v>
      </c>
      <c r="F757" s="197" t="s">
        <v>1634</v>
      </c>
      <c r="G757" s="175">
        <v>33876700</v>
      </c>
      <c r="H757" s="152">
        <v>33876700</v>
      </c>
      <c r="I757" s="197" t="s">
        <v>1635</v>
      </c>
      <c r="J757" s="197" t="s">
        <v>1635</v>
      </c>
      <c r="K757" s="197" t="s">
        <v>1636</v>
      </c>
    </row>
    <row r="758" spans="1:11" ht="75" customHeight="1" x14ac:dyDescent="0.25">
      <c r="A758" s="197">
        <v>77121504</v>
      </c>
      <c r="B758" s="197" t="s">
        <v>1819</v>
      </c>
      <c r="C758" s="277">
        <v>42005</v>
      </c>
      <c r="D758" s="197">
        <v>9</v>
      </c>
      <c r="E758" s="197" t="s">
        <v>238</v>
      </c>
      <c r="F758" s="197" t="s">
        <v>1634</v>
      </c>
      <c r="G758" s="175">
        <v>24843600</v>
      </c>
      <c r="H758" s="152">
        <v>24843600</v>
      </c>
      <c r="I758" s="197" t="s">
        <v>1635</v>
      </c>
      <c r="J758" s="197" t="s">
        <v>1635</v>
      </c>
      <c r="K758" s="197" t="s">
        <v>1636</v>
      </c>
    </row>
    <row r="759" spans="1:11" ht="75" customHeight="1" x14ac:dyDescent="0.25">
      <c r="A759" s="197">
        <v>77121504</v>
      </c>
      <c r="B759" s="197" t="s">
        <v>1819</v>
      </c>
      <c r="C759" s="277">
        <v>42005</v>
      </c>
      <c r="D759" s="34">
        <v>9</v>
      </c>
      <c r="E759" s="34" t="s">
        <v>238</v>
      </c>
      <c r="F759" s="197" t="s">
        <v>1634</v>
      </c>
      <c r="G759" s="175">
        <v>35967600</v>
      </c>
      <c r="H759" s="152">
        <v>35967600</v>
      </c>
      <c r="I759" s="197" t="s">
        <v>1635</v>
      </c>
      <c r="J759" s="197" t="s">
        <v>1635</v>
      </c>
      <c r="K759" s="197" t="s">
        <v>1636</v>
      </c>
    </row>
    <row r="760" spans="1:11" ht="75" customHeight="1" x14ac:dyDescent="0.25">
      <c r="A760" s="197">
        <v>77121504</v>
      </c>
      <c r="B760" s="197" t="s">
        <v>1821</v>
      </c>
      <c r="C760" s="277">
        <v>42005</v>
      </c>
      <c r="D760" s="34">
        <v>1</v>
      </c>
      <c r="E760" s="34" t="s">
        <v>238</v>
      </c>
      <c r="F760" s="197" t="s">
        <v>1634</v>
      </c>
      <c r="G760" s="175">
        <v>3079700</v>
      </c>
      <c r="H760" s="152">
        <v>3079700</v>
      </c>
      <c r="I760" s="197" t="s">
        <v>1635</v>
      </c>
      <c r="J760" s="197" t="s">
        <v>1635</v>
      </c>
      <c r="K760" s="197" t="s">
        <v>1636</v>
      </c>
    </row>
    <row r="761" spans="1:11" ht="75" customHeight="1" x14ac:dyDescent="0.25">
      <c r="A761" s="197">
        <v>77101706</v>
      </c>
      <c r="B761" s="197" t="s">
        <v>1823</v>
      </c>
      <c r="C761" s="277">
        <v>42005</v>
      </c>
      <c r="D761" s="34">
        <v>11</v>
      </c>
      <c r="E761" s="34" t="s">
        <v>238</v>
      </c>
      <c r="F761" s="197" t="s">
        <v>1634</v>
      </c>
      <c r="G761" s="279">
        <v>55517000</v>
      </c>
      <c r="H761" s="280">
        <v>55517000</v>
      </c>
      <c r="I761" s="197" t="s">
        <v>1635</v>
      </c>
      <c r="J761" s="197" t="s">
        <v>1635</v>
      </c>
      <c r="K761" s="197" t="s">
        <v>1636</v>
      </c>
    </row>
    <row r="762" spans="1:11" ht="75" customHeight="1" x14ac:dyDescent="0.25">
      <c r="A762" s="197">
        <v>77101706</v>
      </c>
      <c r="B762" s="197" t="s">
        <v>1824</v>
      </c>
      <c r="C762" s="277">
        <v>42005</v>
      </c>
      <c r="D762" s="197">
        <v>11</v>
      </c>
      <c r="E762" s="197" t="s">
        <v>238</v>
      </c>
      <c r="F762" s="197" t="s">
        <v>1634</v>
      </c>
      <c r="G762" s="175">
        <v>43960400</v>
      </c>
      <c r="H762" s="152">
        <v>43960400</v>
      </c>
      <c r="I762" s="197" t="s">
        <v>1635</v>
      </c>
      <c r="J762" s="197" t="s">
        <v>1635</v>
      </c>
      <c r="K762" s="197" t="s">
        <v>1636</v>
      </c>
    </row>
    <row r="763" spans="1:11" ht="75" customHeight="1" x14ac:dyDescent="0.25">
      <c r="A763" s="197">
        <v>77101706</v>
      </c>
      <c r="B763" s="197" t="s">
        <v>1825</v>
      </c>
      <c r="C763" s="277">
        <v>42005</v>
      </c>
      <c r="D763" s="197">
        <v>11</v>
      </c>
      <c r="E763" s="197" t="s">
        <v>238</v>
      </c>
      <c r="F763" s="197" t="s">
        <v>1634</v>
      </c>
      <c r="G763" s="175">
        <v>49738700</v>
      </c>
      <c r="H763" s="152">
        <v>49738700</v>
      </c>
      <c r="I763" s="197" t="s">
        <v>1635</v>
      </c>
      <c r="J763" s="197" t="s">
        <v>1635</v>
      </c>
      <c r="K763" s="197" t="s">
        <v>1636</v>
      </c>
    </row>
    <row r="764" spans="1:11" ht="75" customHeight="1" x14ac:dyDescent="0.25">
      <c r="A764" s="197">
        <v>77101706</v>
      </c>
      <c r="B764" s="197" t="s">
        <v>1826</v>
      </c>
      <c r="C764" s="277">
        <v>42005</v>
      </c>
      <c r="D764" s="197">
        <v>8.042625982431808</v>
      </c>
      <c r="E764" s="197" t="s">
        <v>238</v>
      </c>
      <c r="F764" s="197" t="s">
        <v>1634</v>
      </c>
      <c r="G764" s="175">
        <v>52188600</v>
      </c>
      <c r="H764" s="152">
        <v>52188600</v>
      </c>
      <c r="I764" s="197" t="s">
        <v>1635</v>
      </c>
      <c r="J764" s="197" t="s">
        <v>1635</v>
      </c>
      <c r="K764" s="197" t="s">
        <v>1636</v>
      </c>
    </row>
    <row r="765" spans="1:11" ht="75" customHeight="1" x14ac:dyDescent="0.25">
      <c r="A765" s="197">
        <v>77101706</v>
      </c>
      <c r="B765" s="197" t="s">
        <v>1827</v>
      </c>
      <c r="C765" s="277">
        <v>42005</v>
      </c>
      <c r="D765" s="197">
        <v>11</v>
      </c>
      <c r="E765" s="197" t="s">
        <v>238</v>
      </c>
      <c r="F765" s="197" t="s">
        <v>1634</v>
      </c>
      <c r="G765" s="175">
        <v>38182100</v>
      </c>
      <c r="H765" s="152">
        <v>38182100</v>
      </c>
      <c r="I765" s="197" t="s">
        <v>1635</v>
      </c>
      <c r="J765" s="197" t="s">
        <v>1635</v>
      </c>
      <c r="K765" s="197" t="s">
        <v>1636</v>
      </c>
    </row>
    <row r="766" spans="1:11" ht="75" customHeight="1" x14ac:dyDescent="0.25">
      <c r="A766" s="197">
        <v>77101706</v>
      </c>
      <c r="B766" s="197" t="s">
        <v>1828</v>
      </c>
      <c r="C766" s="277">
        <v>42005</v>
      </c>
      <c r="D766" s="197">
        <v>1</v>
      </c>
      <c r="E766" s="197" t="s">
        <v>1697</v>
      </c>
      <c r="F766" s="197" t="s">
        <v>1634</v>
      </c>
      <c r="G766" s="175">
        <v>20000000</v>
      </c>
      <c r="H766" s="152">
        <v>20000000</v>
      </c>
      <c r="I766" s="197" t="s">
        <v>1635</v>
      </c>
      <c r="J766" s="197" t="s">
        <v>1635</v>
      </c>
      <c r="K766" s="197" t="s">
        <v>1636</v>
      </c>
    </row>
    <row r="767" spans="1:11" ht="75" customHeight="1" x14ac:dyDescent="0.25">
      <c r="A767" s="197">
        <v>77101706</v>
      </c>
      <c r="B767" s="197" t="s">
        <v>1829</v>
      </c>
      <c r="C767" s="277">
        <v>42005</v>
      </c>
      <c r="D767" s="197">
        <v>8</v>
      </c>
      <c r="E767" s="197" t="s">
        <v>1830</v>
      </c>
      <c r="F767" s="197" t="s">
        <v>1634</v>
      </c>
      <c r="G767" s="175">
        <v>24000000</v>
      </c>
      <c r="H767" s="152">
        <v>24000000</v>
      </c>
      <c r="I767" s="197" t="s">
        <v>1635</v>
      </c>
      <c r="J767" s="197" t="s">
        <v>1635</v>
      </c>
      <c r="K767" s="197" t="s">
        <v>1636</v>
      </c>
    </row>
    <row r="768" spans="1:11" ht="75" customHeight="1" x14ac:dyDescent="0.25">
      <c r="A768" s="197">
        <v>77101706</v>
      </c>
      <c r="B768" s="197" t="s">
        <v>417</v>
      </c>
      <c r="C768" s="277">
        <v>42005</v>
      </c>
      <c r="D768" s="197">
        <v>1</v>
      </c>
      <c r="E768" s="197" t="s">
        <v>1830</v>
      </c>
      <c r="F768" s="197" t="s">
        <v>1634</v>
      </c>
      <c r="G768" s="175">
        <v>28280555</v>
      </c>
      <c r="H768" s="152">
        <v>28280555</v>
      </c>
      <c r="I768" s="197" t="s">
        <v>1635</v>
      </c>
      <c r="J768" s="197" t="s">
        <v>1635</v>
      </c>
      <c r="K768" s="197" t="s">
        <v>1636</v>
      </c>
    </row>
    <row r="769" spans="1:11" ht="75" customHeight="1" x14ac:dyDescent="0.25">
      <c r="A769" s="197">
        <v>78101601</v>
      </c>
      <c r="B769" s="197" t="s">
        <v>1696</v>
      </c>
      <c r="C769" s="277">
        <v>42005</v>
      </c>
      <c r="D769" s="197">
        <v>1</v>
      </c>
      <c r="E769" s="197" t="s">
        <v>1697</v>
      </c>
      <c r="F769" s="197" t="s">
        <v>1634</v>
      </c>
      <c r="G769" s="175">
        <v>75000000</v>
      </c>
      <c r="H769" s="152">
        <v>75000000</v>
      </c>
      <c r="I769" s="197" t="s">
        <v>1635</v>
      </c>
      <c r="J769" s="197" t="s">
        <v>1635</v>
      </c>
      <c r="K769" s="197" t="s">
        <v>1636</v>
      </c>
    </row>
    <row r="770" spans="1:11" ht="75" customHeight="1" x14ac:dyDescent="0.25">
      <c r="A770" s="197">
        <v>77101706</v>
      </c>
      <c r="B770" s="197" t="s">
        <v>1831</v>
      </c>
      <c r="C770" s="277">
        <v>42005</v>
      </c>
      <c r="D770" s="197">
        <v>11</v>
      </c>
      <c r="E770" s="197" t="s">
        <v>238</v>
      </c>
      <c r="F770" s="197" t="s">
        <v>1634</v>
      </c>
      <c r="G770" s="175">
        <v>55517000</v>
      </c>
      <c r="H770" s="152">
        <v>55517000</v>
      </c>
      <c r="I770" s="197" t="s">
        <v>1635</v>
      </c>
      <c r="J770" s="197" t="s">
        <v>1635</v>
      </c>
      <c r="K770" s="197" t="s">
        <v>1636</v>
      </c>
    </row>
    <row r="771" spans="1:11" ht="75" customHeight="1" x14ac:dyDescent="0.25">
      <c r="A771" s="197">
        <v>77101706</v>
      </c>
      <c r="B771" s="197" t="s">
        <v>1832</v>
      </c>
      <c r="C771" s="277">
        <v>42005</v>
      </c>
      <c r="D771" s="197">
        <v>11</v>
      </c>
      <c r="E771" s="197" t="s">
        <v>238</v>
      </c>
      <c r="F771" s="197" t="s">
        <v>1833</v>
      </c>
      <c r="G771" s="175">
        <v>71379000</v>
      </c>
      <c r="H771" s="152">
        <v>71379000</v>
      </c>
      <c r="I771" s="197" t="s">
        <v>1635</v>
      </c>
      <c r="J771" s="197" t="s">
        <v>1635</v>
      </c>
      <c r="K771" s="197" t="s">
        <v>1636</v>
      </c>
    </row>
    <row r="772" spans="1:11" ht="75" customHeight="1" x14ac:dyDescent="0.25">
      <c r="A772" s="197">
        <v>77101706</v>
      </c>
      <c r="B772" s="197" t="s">
        <v>1834</v>
      </c>
      <c r="C772" s="277">
        <v>42005</v>
      </c>
      <c r="D772" s="197">
        <v>11</v>
      </c>
      <c r="E772" s="197" t="s">
        <v>238</v>
      </c>
      <c r="F772" s="197" t="s">
        <v>1833</v>
      </c>
      <c r="G772" s="175">
        <v>55517000</v>
      </c>
      <c r="H772" s="152">
        <v>55517000</v>
      </c>
      <c r="I772" s="197" t="s">
        <v>1635</v>
      </c>
      <c r="J772" s="197" t="s">
        <v>1635</v>
      </c>
      <c r="K772" s="197" t="s">
        <v>1636</v>
      </c>
    </row>
    <row r="773" spans="1:11" ht="75" customHeight="1" x14ac:dyDescent="0.25">
      <c r="A773" s="197">
        <v>77101706</v>
      </c>
      <c r="B773" s="197" t="s">
        <v>1835</v>
      </c>
      <c r="C773" s="277">
        <v>42005</v>
      </c>
      <c r="D773" s="197">
        <v>10</v>
      </c>
      <c r="E773" s="197" t="s">
        <v>238</v>
      </c>
      <c r="F773" s="197" t="s">
        <v>1833</v>
      </c>
      <c r="G773" s="175">
        <v>50470000</v>
      </c>
      <c r="H773" s="152">
        <v>50470000</v>
      </c>
      <c r="I773" s="197" t="s">
        <v>1635</v>
      </c>
      <c r="J773" s="197" t="s">
        <v>1635</v>
      </c>
      <c r="K773" s="197" t="s">
        <v>1636</v>
      </c>
    </row>
    <row r="774" spans="1:11" ht="75" customHeight="1" x14ac:dyDescent="0.25">
      <c r="A774" s="197">
        <v>77101706</v>
      </c>
      <c r="B774" s="34" t="s">
        <v>1836</v>
      </c>
      <c r="C774" s="277">
        <v>42005</v>
      </c>
      <c r="D774" s="34">
        <v>11</v>
      </c>
      <c r="E774" s="34" t="s">
        <v>238</v>
      </c>
      <c r="F774" s="197" t="s">
        <v>1833</v>
      </c>
      <c r="G774" s="175">
        <v>25945700</v>
      </c>
      <c r="H774" s="152">
        <v>25945700</v>
      </c>
      <c r="I774" s="197" t="s">
        <v>1635</v>
      </c>
      <c r="J774" s="197" t="s">
        <v>1635</v>
      </c>
      <c r="K774" s="197" t="s">
        <v>1636</v>
      </c>
    </row>
    <row r="775" spans="1:11" ht="75" customHeight="1" x14ac:dyDescent="0.25">
      <c r="A775" s="197">
        <v>77101706</v>
      </c>
      <c r="B775" s="34" t="s">
        <v>1837</v>
      </c>
      <c r="C775" s="277">
        <v>42005</v>
      </c>
      <c r="D775" s="34">
        <v>11</v>
      </c>
      <c r="E775" s="34" t="s">
        <v>238</v>
      </c>
      <c r="F775" s="197" t="s">
        <v>1833</v>
      </c>
      <c r="G775" s="175">
        <v>43960400</v>
      </c>
      <c r="H775" s="152">
        <v>43960400</v>
      </c>
      <c r="I775" s="197" t="s">
        <v>1635</v>
      </c>
      <c r="J775" s="197" t="s">
        <v>1635</v>
      </c>
      <c r="K775" s="197" t="s">
        <v>1636</v>
      </c>
    </row>
    <row r="776" spans="1:11" ht="75" customHeight="1" x14ac:dyDescent="0.25">
      <c r="A776" s="197">
        <v>77101706</v>
      </c>
      <c r="B776" s="34" t="s">
        <v>1831</v>
      </c>
      <c r="C776" s="277">
        <v>42005</v>
      </c>
      <c r="D776" s="34">
        <v>11</v>
      </c>
      <c r="E776" s="34" t="s">
        <v>238</v>
      </c>
      <c r="F776" s="197" t="s">
        <v>1833</v>
      </c>
      <c r="G776" s="175">
        <v>55517000</v>
      </c>
      <c r="H776" s="152">
        <v>55517000</v>
      </c>
      <c r="I776" s="197" t="s">
        <v>1635</v>
      </c>
      <c r="J776" s="197" t="s">
        <v>1635</v>
      </c>
      <c r="K776" s="197" t="s">
        <v>1636</v>
      </c>
    </row>
    <row r="777" spans="1:11" ht="75" customHeight="1" x14ac:dyDescent="0.25">
      <c r="A777" s="197">
        <v>77101706</v>
      </c>
      <c r="B777" s="197" t="s">
        <v>1838</v>
      </c>
      <c r="C777" s="277">
        <v>42005</v>
      </c>
      <c r="D777" s="197">
        <v>11</v>
      </c>
      <c r="E777" s="197" t="s">
        <v>238</v>
      </c>
      <c r="F777" s="197" t="s">
        <v>1634</v>
      </c>
      <c r="G777" s="175">
        <v>25945700</v>
      </c>
      <c r="H777" s="152">
        <v>25945700</v>
      </c>
      <c r="I777" s="197" t="s">
        <v>1635</v>
      </c>
      <c r="J777" s="197" t="s">
        <v>1635</v>
      </c>
      <c r="K777" s="197" t="s">
        <v>1636</v>
      </c>
    </row>
    <row r="778" spans="1:11" ht="75" customHeight="1" x14ac:dyDescent="0.25">
      <c r="A778" s="197">
        <v>77101706</v>
      </c>
      <c r="B778" s="197" t="s">
        <v>1839</v>
      </c>
      <c r="C778" s="277">
        <v>42005</v>
      </c>
      <c r="D778" s="197">
        <v>8</v>
      </c>
      <c r="E778" s="197" t="s">
        <v>238</v>
      </c>
      <c r="F778" s="197" t="s">
        <v>1833</v>
      </c>
      <c r="G778" s="175">
        <v>16150400</v>
      </c>
      <c r="H778" s="152">
        <v>16150400</v>
      </c>
      <c r="I778" s="197" t="s">
        <v>1635</v>
      </c>
      <c r="J778" s="197" t="s">
        <v>1635</v>
      </c>
      <c r="K778" s="197" t="s">
        <v>1636</v>
      </c>
    </row>
    <row r="779" spans="1:11" ht="75" customHeight="1" x14ac:dyDescent="0.25">
      <c r="A779" s="197">
        <v>77101706</v>
      </c>
      <c r="B779" s="197" t="s">
        <v>1840</v>
      </c>
      <c r="C779" s="277">
        <v>42005</v>
      </c>
      <c r="D779" s="197">
        <v>11</v>
      </c>
      <c r="E779" s="197" t="s">
        <v>238</v>
      </c>
      <c r="F779" s="197" t="s">
        <v>1634</v>
      </c>
      <c r="G779" s="152">
        <v>22206800</v>
      </c>
      <c r="H779" s="152">
        <v>22206800</v>
      </c>
      <c r="I779" s="197" t="s">
        <v>1635</v>
      </c>
      <c r="J779" s="197" t="s">
        <v>1635</v>
      </c>
      <c r="K779" s="197" t="s">
        <v>1636</v>
      </c>
    </row>
    <row r="780" spans="1:11" ht="75" customHeight="1" x14ac:dyDescent="0.25">
      <c r="A780" s="197">
        <v>77101706</v>
      </c>
      <c r="B780" s="197" t="s">
        <v>1841</v>
      </c>
      <c r="C780" s="277">
        <v>42005</v>
      </c>
      <c r="D780" s="197">
        <v>11</v>
      </c>
      <c r="E780" s="197" t="s">
        <v>238</v>
      </c>
      <c r="F780" s="197" t="s">
        <v>1634</v>
      </c>
      <c r="G780" s="152">
        <v>23906300</v>
      </c>
      <c r="H780" s="152">
        <v>23906300</v>
      </c>
      <c r="I780" s="197" t="s">
        <v>1635</v>
      </c>
      <c r="J780" s="197" t="s">
        <v>1635</v>
      </c>
      <c r="K780" s="197" t="s">
        <v>1636</v>
      </c>
    </row>
    <row r="781" spans="1:11" ht="75" customHeight="1" x14ac:dyDescent="0.25">
      <c r="A781" s="197">
        <v>77101706</v>
      </c>
      <c r="B781" s="197" t="s">
        <v>1842</v>
      </c>
      <c r="C781" s="277">
        <v>42005</v>
      </c>
      <c r="D781" s="197">
        <v>11</v>
      </c>
      <c r="E781" s="197" t="s">
        <v>238</v>
      </c>
      <c r="F781" s="197" t="s">
        <v>1634</v>
      </c>
      <c r="G781" s="152">
        <v>17448200</v>
      </c>
      <c r="H781" s="152">
        <v>17448200</v>
      </c>
      <c r="I781" s="197" t="s">
        <v>1635</v>
      </c>
      <c r="J781" s="197" t="s">
        <v>1635</v>
      </c>
      <c r="K781" s="197" t="s">
        <v>1636</v>
      </c>
    </row>
    <row r="782" spans="1:11" ht="75" customHeight="1" x14ac:dyDescent="0.25">
      <c r="A782" s="197">
        <v>77101706</v>
      </c>
      <c r="B782" s="197" t="s">
        <v>1843</v>
      </c>
      <c r="C782" s="277">
        <v>42005</v>
      </c>
      <c r="D782" s="197">
        <v>11</v>
      </c>
      <c r="E782" s="197" t="s">
        <v>238</v>
      </c>
      <c r="F782" s="197" t="s">
        <v>1634</v>
      </c>
      <c r="G782" s="152">
        <v>18807800</v>
      </c>
      <c r="H782" s="152">
        <v>18807800</v>
      </c>
      <c r="I782" s="197" t="s">
        <v>1635</v>
      </c>
      <c r="J782" s="197" t="s">
        <v>1635</v>
      </c>
      <c r="K782" s="197" t="s">
        <v>1636</v>
      </c>
    </row>
    <row r="783" spans="1:11" ht="75" customHeight="1" x14ac:dyDescent="0.25">
      <c r="A783" s="197">
        <v>77101706</v>
      </c>
      <c r="B783" s="197" t="s">
        <v>1844</v>
      </c>
      <c r="C783" s="277">
        <v>42005</v>
      </c>
      <c r="D783" s="197">
        <v>11</v>
      </c>
      <c r="E783" s="197" t="s">
        <v>238</v>
      </c>
      <c r="F783" s="197" t="s">
        <v>1634</v>
      </c>
      <c r="G783" s="152">
        <v>17448200</v>
      </c>
      <c r="H783" s="152">
        <v>17448200</v>
      </c>
      <c r="I783" s="197" t="s">
        <v>1635</v>
      </c>
      <c r="J783" s="197" t="s">
        <v>1635</v>
      </c>
      <c r="K783" s="197" t="s">
        <v>1636</v>
      </c>
    </row>
    <row r="784" spans="1:11" ht="75" customHeight="1" x14ac:dyDescent="0.25">
      <c r="A784" s="197">
        <v>77101706</v>
      </c>
      <c r="B784" s="197" t="s">
        <v>1845</v>
      </c>
      <c r="C784" s="277">
        <v>42005</v>
      </c>
      <c r="D784" s="197">
        <v>9</v>
      </c>
      <c r="E784" s="197" t="s">
        <v>238</v>
      </c>
      <c r="F784" s="197" t="s">
        <v>1634</v>
      </c>
      <c r="G784" s="152">
        <v>14275800</v>
      </c>
      <c r="H784" s="152">
        <v>14275800</v>
      </c>
      <c r="I784" s="197" t="s">
        <v>1635</v>
      </c>
      <c r="J784" s="197" t="s">
        <v>1635</v>
      </c>
      <c r="K784" s="197" t="s">
        <v>1636</v>
      </c>
    </row>
    <row r="785" spans="1:11" ht="75" customHeight="1" x14ac:dyDescent="0.25">
      <c r="A785" s="197">
        <v>77101706</v>
      </c>
      <c r="B785" s="197" t="s">
        <v>1846</v>
      </c>
      <c r="C785" s="277">
        <v>42005</v>
      </c>
      <c r="D785" s="197">
        <v>11</v>
      </c>
      <c r="E785" s="197" t="s">
        <v>238</v>
      </c>
      <c r="F785" s="197" t="s">
        <v>1634</v>
      </c>
      <c r="G785" s="152">
        <v>17448200</v>
      </c>
      <c r="H785" s="152">
        <v>17448200</v>
      </c>
      <c r="I785" s="197" t="s">
        <v>1635</v>
      </c>
      <c r="J785" s="197" t="s">
        <v>1635</v>
      </c>
      <c r="K785" s="197" t="s">
        <v>1636</v>
      </c>
    </row>
    <row r="786" spans="1:11" ht="75" customHeight="1" x14ac:dyDescent="0.25">
      <c r="A786" s="197">
        <v>77101706</v>
      </c>
      <c r="B786" s="197" t="s">
        <v>1847</v>
      </c>
      <c r="C786" s="277">
        <v>42005</v>
      </c>
      <c r="D786" s="197">
        <v>11</v>
      </c>
      <c r="E786" s="197" t="s">
        <v>238</v>
      </c>
      <c r="F786" s="197" t="s">
        <v>1833</v>
      </c>
      <c r="G786" s="152">
        <v>65714000</v>
      </c>
      <c r="H786" s="152">
        <v>65714000</v>
      </c>
      <c r="I786" s="197" t="s">
        <v>1635</v>
      </c>
      <c r="J786" s="197" t="s">
        <v>1635</v>
      </c>
      <c r="K786" s="197" t="s">
        <v>1636</v>
      </c>
    </row>
    <row r="787" spans="1:11" ht="75" customHeight="1" x14ac:dyDescent="0.25">
      <c r="A787" s="197">
        <v>77101706</v>
      </c>
      <c r="B787" s="197" t="s">
        <v>1848</v>
      </c>
      <c r="C787" s="277">
        <v>42005</v>
      </c>
      <c r="D787" s="197">
        <v>11</v>
      </c>
      <c r="E787" s="197" t="s">
        <v>238</v>
      </c>
      <c r="F787" s="197" t="s">
        <v>1833</v>
      </c>
      <c r="G787" s="152">
        <v>55517000</v>
      </c>
      <c r="H787" s="152">
        <v>55517000</v>
      </c>
      <c r="I787" s="197" t="s">
        <v>1635</v>
      </c>
      <c r="J787" s="197" t="s">
        <v>1635</v>
      </c>
      <c r="K787" s="197" t="s">
        <v>1636</v>
      </c>
    </row>
    <row r="788" spans="1:11" ht="75" customHeight="1" x14ac:dyDescent="0.25">
      <c r="A788" s="197">
        <v>77101706</v>
      </c>
      <c r="B788" s="197" t="s">
        <v>1849</v>
      </c>
      <c r="C788" s="277">
        <v>42005</v>
      </c>
      <c r="D788" s="197">
        <v>11</v>
      </c>
      <c r="E788" s="197" t="s">
        <v>238</v>
      </c>
      <c r="F788" s="197" t="s">
        <v>1833</v>
      </c>
      <c r="G788" s="152">
        <v>0</v>
      </c>
      <c r="H788" s="152">
        <v>0</v>
      </c>
      <c r="I788" s="197" t="s">
        <v>1635</v>
      </c>
      <c r="J788" s="197" t="s">
        <v>1635</v>
      </c>
      <c r="K788" s="197" t="s">
        <v>1636</v>
      </c>
    </row>
    <row r="789" spans="1:11" ht="75" customHeight="1" x14ac:dyDescent="0.25">
      <c r="A789" s="197">
        <v>77101706</v>
      </c>
      <c r="B789" s="197" t="s">
        <v>1850</v>
      </c>
      <c r="C789" s="277">
        <v>42005</v>
      </c>
      <c r="D789" s="197">
        <v>10</v>
      </c>
      <c r="E789" s="197" t="s">
        <v>238</v>
      </c>
      <c r="F789" s="197" t="s">
        <v>1634</v>
      </c>
      <c r="G789" s="152">
        <v>23587000</v>
      </c>
      <c r="H789" s="152">
        <v>23587000</v>
      </c>
      <c r="I789" s="197" t="s">
        <v>1635</v>
      </c>
      <c r="J789" s="197" t="s">
        <v>1635</v>
      </c>
      <c r="K789" s="197" t="s">
        <v>1636</v>
      </c>
    </row>
    <row r="790" spans="1:11" ht="75" customHeight="1" x14ac:dyDescent="0.25">
      <c r="A790" s="197">
        <v>77101706</v>
      </c>
      <c r="B790" s="197" t="s">
        <v>1851</v>
      </c>
      <c r="C790" s="277">
        <v>42005</v>
      </c>
      <c r="D790" s="197">
        <v>11</v>
      </c>
      <c r="E790" s="197" t="s">
        <v>238</v>
      </c>
      <c r="F790" s="197" t="s">
        <v>1634</v>
      </c>
      <c r="G790" s="152">
        <v>61295300</v>
      </c>
      <c r="H790" s="152">
        <v>61295300</v>
      </c>
      <c r="I790" s="197" t="s">
        <v>1635</v>
      </c>
      <c r="J790" s="197" t="s">
        <v>1635</v>
      </c>
      <c r="K790" s="197" t="s">
        <v>1636</v>
      </c>
    </row>
    <row r="791" spans="1:11" ht="75" customHeight="1" x14ac:dyDescent="0.25">
      <c r="A791" s="197">
        <v>77101706</v>
      </c>
      <c r="B791" s="197" t="s">
        <v>1852</v>
      </c>
      <c r="C791" s="277">
        <v>42005</v>
      </c>
      <c r="D791" s="197">
        <v>11</v>
      </c>
      <c r="E791" s="197" t="s">
        <v>238</v>
      </c>
      <c r="F791" s="197" t="s">
        <v>1833</v>
      </c>
      <c r="G791" s="152">
        <v>17448200</v>
      </c>
      <c r="H791" s="152">
        <v>17448200</v>
      </c>
      <c r="I791" s="197" t="s">
        <v>1635</v>
      </c>
      <c r="J791" s="197" t="s">
        <v>1635</v>
      </c>
      <c r="K791" s="197" t="s">
        <v>1636</v>
      </c>
    </row>
    <row r="792" spans="1:11" ht="75" customHeight="1" x14ac:dyDescent="0.25">
      <c r="A792" s="197">
        <v>77101706</v>
      </c>
      <c r="B792" s="197" t="s">
        <v>1853</v>
      </c>
      <c r="C792" s="277">
        <v>42005</v>
      </c>
      <c r="D792" s="197">
        <v>10</v>
      </c>
      <c r="E792" s="197" t="s">
        <v>238</v>
      </c>
      <c r="F792" s="197" t="s">
        <v>1634</v>
      </c>
      <c r="G792" s="152">
        <v>82400000</v>
      </c>
      <c r="H792" s="152">
        <v>82400000</v>
      </c>
      <c r="I792" s="197" t="s">
        <v>1635</v>
      </c>
      <c r="J792" s="197" t="s">
        <v>1635</v>
      </c>
      <c r="K792" s="197" t="s">
        <v>1636</v>
      </c>
    </row>
    <row r="793" spans="1:11" ht="75" customHeight="1" x14ac:dyDescent="0.25">
      <c r="A793" s="197">
        <v>77101706</v>
      </c>
      <c r="B793" s="197" t="s">
        <v>1854</v>
      </c>
      <c r="C793" s="277">
        <v>42005</v>
      </c>
      <c r="D793" s="197">
        <v>11</v>
      </c>
      <c r="E793" s="197" t="s">
        <v>238</v>
      </c>
      <c r="F793" s="197" t="s">
        <v>1634</v>
      </c>
      <c r="G793" s="152">
        <v>25945700</v>
      </c>
      <c r="H793" s="152">
        <v>25945700</v>
      </c>
      <c r="I793" s="197" t="s">
        <v>1635</v>
      </c>
      <c r="J793" s="197" t="s">
        <v>1635</v>
      </c>
      <c r="K793" s="197" t="s">
        <v>1636</v>
      </c>
    </row>
    <row r="794" spans="1:11" ht="75" customHeight="1" x14ac:dyDescent="0.25">
      <c r="A794" s="197">
        <v>77101706</v>
      </c>
      <c r="B794" s="197" t="s">
        <v>1855</v>
      </c>
      <c r="C794" s="277">
        <v>42005</v>
      </c>
      <c r="D794" s="197">
        <v>2</v>
      </c>
      <c r="E794" s="197" t="s">
        <v>238</v>
      </c>
      <c r="F794" s="197" t="s">
        <v>1833</v>
      </c>
      <c r="G794" s="152">
        <v>3172400</v>
      </c>
      <c r="H794" s="152">
        <v>3172400</v>
      </c>
      <c r="I794" s="197" t="s">
        <v>1635</v>
      </c>
      <c r="J794" s="197" t="s">
        <v>1635</v>
      </c>
      <c r="K794" s="197" t="s">
        <v>1636</v>
      </c>
    </row>
    <row r="795" spans="1:11" ht="75" customHeight="1" x14ac:dyDescent="0.25">
      <c r="A795" s="197">
        <v>77101706</v>
      </c>
      <c r="B795" s="197" t="s">
        <v>1856</v>
      </c>
      <c r="C795" s="277">
        <v>42005</v>
      </c>
      <c r="D795" s="197">
        <v>11</v>
      </c>
      <c r="E795" s="197" t="s">
        <v>238</v>
      </c>
      <c r="F795" s="197" t="s">
        <v>1634</v>
      </c>
      <c r="G795" s="152">
        <v>44578400</v>
      </c>
      <c r="H795" s="152">
        <v>44578400</v>
      </c>
      <c r="I795" s="197" t="s">
        <v>1635</v>
      </c>
      <c r="J795" s="197" t="s">
        <v>1635</v>
      </c>
      <c r="K795" s="197" t="s">
        <v>1636</v>
      </c>
    </row>
    <row r="796" spans="1:11" ht="75" customHeight="1" x14ac:dyDescent="0.25">
      <c r="A796" s="197">
        <v>77101706</v>
      </c>
      <c r="B796" s="197" t="s">
        <v>1857</v>
      </c>
      <c r="C796" s="277">
        <v>42005</v>
      </c>
      <c r="D796" s="197">
        <v>10</v>
      </c>
      <c r="E796" s="197" t="s">
        <v>238</v>
      </c>
      <c r="F796" s="197" t="s">
        <v>1833</v>
      </c>
      <c r="G796" s="152">
        <v>64890000</v>
      </c>
      <c r="H796" s="152">
        <v>64890000</v>
      </c>
      <c r="I796" s="197" t="s">
        <v>1635</v>
      </c>
      <c r="J796" s="197" t="s">
        <v>1635</v>
      </c>
      <c r="K796" s="197" t="s">
        <v>1636</v>
      </c>
    </row>
    <row r="797" spans="1:11" ht="75" customHeight="1" x14ac:dyDescent="0.25">
      <c r="A797" s="197">
        <v>77101706</v>
      </c>
      <c r="B797" s="197" t="s">
        <v>1858</v>
      </c>
      <c r="C797" s="277">
        <v>42005</v>
      </c>
      <c r="D797" s="197">
        <v>11</v>
      </c>
      <c r="E797" s="197" t="s">
        <v>238</v>
      </c>
      <c r="F797" s="197" t="s">
        <v>1833</v>
      </c>
      <c r="G797" s="152">
        <v>27985100</v>
      </c>
      <c r="H797" s="152">
        <v>27985100</v>
      </c>
      <c r="I797" s="197" t="s">
        <v>1635</v>
      </c>
      <c r="J797" s="197" t="s">
        <v>1635</v>
      </c>
      <c r="K797" s="197" t="s">
        <v>1636</v>
      </c>
    </row>
    <row r="798" spans="1:11" ht="75" customHeight="1" x14ac:dyDescent="0.25">
      <c r="A798" s="197">
        <v>77101706</v>
      </c>
      <c r="B798" s="197" t="s">
        <v>1858</v>
      </c>
      <c r="C798" s="277">
        <v>42005</v>
      </c>
      <c r="D798" s="197">
        <v>11</v>
      </c>
      <c r="E798" s="197" t="s">
        <v>238</v>
      </c>
      <c r="F798" s="197" t="s">
        <v>1833</v>
      </c>
      <c r="G798" s="152">
        <v>77044000</v>
      </c>
      <c r="H798" s="152">
        <v>77044000</v>
      </c>
      <c r="I798" s="197" t="s">
        <v>1635</v>
      </c>
      <c r="J798" s="197" t="s">
        <v>1635</v>
      </c>
      <c r="K798" s="197" t="s">
        <v>1636</v>
      </c>
    </row>
    <row r="799" spans="1:11" ht="75" customHeight="1" x14ac:dyDescent="0.25">
      <c r="A799" s="197">
        <v>77101706</v>
      </c>
      <c r="B799" s="197" t="s">
        <v>1859</v>
      </c>
      <c r="C799" s="277">
        <v>42005</v>
      </c>
      <c r="D799" s="197">
        <v>11</v>
      </c>
      <c r="E799" s="197" t="s">
        <v>238</v>
      </c>
      <c r="F799" s="197" t="s">
        <v>1634</v>
      </c>
      <c r="G799" s="152">
        <v>105369000</v>
      </c>
      <c r="H799" s="152">
        <v>105369000</v>
      </c>
      <c r="I799" s="197" t="s">
        <v>1635</v>
      </c>
      <c r="J799" s="197" t="s">
        <v>1635</v>
      </c>
      <c r="K799" s="197" t="s">
        <v>1636</v>
      </c>
    </row>
    <row r="800" spans="1:11" ht="75" customHeight="1" x14ac:dyDescent="0.25">
      <c r="A800" s="197">
        <v>77101706</v>
      </c>
      <c r="B800" s="197" t="s">
        <v>1860</v>
      </c>
      <c r="C800" s="277">
        <v>42005</v>
      </c>
      <c r="D800" s="197">
        <v>10</v>
      </c>
      <c r="E800" s="197" t="s">
        <v>238</v>
      </c>
      <c r="F800" s="197" t="s">
        <v>1634</v>
      </c>
      <c r="G800" s="152">
        <v>39960000</v>
      </c>
      <c r="H800" s="152">
        <v>39960000</v>
      </c>
      <c r="I800" s="197" t="s">
        <v>1635</v>
      </c>
      <c r="J800" s="197" t="s">
        <v>1635</v>
      </c>
      <c r="K800" s="197" t="s">
        <v>1636</v>
      </c>
    </row>
    <row r="801" spans="1:11" ht="75" customHeight="1" x14ac:dyDescent="0.25">
      <c r="A801" s="197">
        <v>77101706</v>
      </c>
      <c r="B801" s="197" t="s">
        <v>1861</v>
      </c>
      <c r="C801" s="277">
        <v>42005</v>
      </c>
      <c r="D801" s="197">
        <v>7</v>
      </c>
      <c r="E801" s="197" t="s">
        <v>238</v>
      </c>
      <c r="F801" s="197" t="s">
        <v>1634</v>
      </c>
      <c r="G801" s="152">
        <v>45423000</v>
      </c>
      <c r="H801" s="152">
        <v>45423000</v>
      </c>
      <c r="I801" s="197" t="s">
        <v>1635</v>
      </c>
      <c r="J801" s="197" t="s">
        <v>1635</v>
      </c>
      <c r="K801" s="197" t="s">
        <v>1636</v>
      </c>
    </row>
    <row r="802" spans="1:11" ht="75" customHeight="1" x14ac:dyDescent="0.25">
      <c r="A802" s="197">
        <v>77101706</v>
      </c>
      <c r="B802" s="197" t="s">
        <v>1861</v>
      </c>
      <c r="C802" s="277">
        <v>42005</v>
      </c>
      <c r="D802" s="197">
        <v>11</v>
      </c>
      <c r="E802" s="197" t="s">
        <v>238</v>
      </c>
      <c r="F802" s="197" t="s">
        <v>1634</v>
      </c>
      <c r="G802" s="152">
        <v>71379000</v>
      </c>
      <c r="H802" s="152">
        <v>71379000</v>
      </c>
      <c r="I802" s="197" t="s">
        <v>1635</v>
      </c>
      <c r="J802" s="197" t="s">
        <v>1635</v>
      </c>
      <c r="K802" s="197" t="s">
        <v>1636</v>
      </c>
    </row>
    <row r="803" spans="1:11" ht="75" customHeight="1" x14ac:dyDescent="0.25">
      <c r="A803" s="197">
        <v>77101706</v>
      </c>
      <c r="B803" s="197" t="s">
        <v>1856</v>
      </c>
      <c r="C803" s="277">
        <v>42005</v>
      </c>
      <c r="D803" s="197">
        <v>11</v>
      </c>
      <c r="E803" s="197" t="s">
        <v>238</v>
      </c>
      <c r="F803" s="197" t="s">
        <v>1833</v>
      </c>
      <c r="G803" s="152">
        <v>22206800</v>
      </c>
      <c r="H803" s="152">
        <v>22206800</v>
      </c>
      <c r="I803" s="197" t="s">
        <v>1635</v>
      </c>
      <c r="J803" s="197" t="s">
        <v>1635</v>
      </c>
      <c r="K803" s="197" t="s">
        <v>1636</v>
      </c>
    </row>
    <row r="804" spans="1:11" ht="75" customHeight="1" x14ac:dyDescent="0.25">
      <c r="A804" s="197">
        <v>77101706</v>
      </c>
      <c r="B804" s="197" t="s">
        <v>1862</v>
      </c>
      <c r="C804" s="277">
        <v>42005</v>
      </c>
      <c r="D804" s="197">
        <v>11</v>
      </c>
      <c r="E804" s="197" t="s">
        <v>238</v>
      </c>
      <c r="F804" s="197" t="s">
        <v>1634</v>
      </c>
      <c r="G804" s="152">
        <v>65714000</v>
      </c>
      <c r="H804" s="152">
        <v>65714000</v>
      </c>
      <c r="I804" s="197" t="s">
        <v>1635</v>
      </c>
      <c r="J804" s="197" t="s">
        <v>1635</v>
      </c>
      <c r="K804" s="197" t="s">
        <v>1636</v>
      </c>
    </row>
    <row r="805" spans="1:11" ht="75" customHeight="1" x14ac:dyDescent="0.25">
      <c r="A805" s="197">
        <v>77101706</v>
      </c>
      <c r="B805" s="197" t="s">
        <v>1863</v>
      </c>
      <c r="C805" s="277">
        <v>42005</v>
      </c>
      <c r="D805" s="197">
        <v>9</v>
      </c>
      <c r="E805" s="197" t="s">
        <v>238</v>
      </c>
      <c r="F805" s="197" t="s">
        <v>1634</v>
      </c>
      <c r="G805" s="152">
        <v>21228300</v>
      </c>
      <c r="H805" s="152">
        <v>21228300</v>
      </c>
      <c r="I805" s="197" t="s">
        <v>1635</v>
      </c>
      <c r="J805" s="197" t="s">
        <v>1635</v>
      </c>
      <c r="K805" s="197" t="s">
        <v>1636</v>
      </c>
    </row>
    <row r="806" spans="1:11" ht="75" customHeight="1" x14ac:dyDescent="0.25">
      <c r="A806" s="197">
        <v>77101706</v>
      </c>
      <c r="B806" s="197" t="s">
        <v>1864</v>
      </c>
      <c r="C806" s="277">
        <v>42005</v>
      </c>
      <c r="D806" s="197">
        <v>2.9573740175681924</v>
      </c>
      <c r="E806" s="197" t="s">
        <v>238</v>
      </c>
      <c r="F806" s="197" t="s">
        <v>1833</v>
      </c>
      <c r="G806" s="152">
        <v>19190400</v>
      </c>
      <c r="H806" s="152">
        <v>19190400</v>
      </c>
      <c r="I806" s="197" t="s">
        <v>1635</v>
      </c>
      <c r="J806" s="197" t="s">
        <v>1635</v>
      </c>
      <c r="K806" s="197" t="s">
        <v>1636</v>
      </c>
    </row>
    <row r="807" spans="1:11" ht="75" customHeight="1" x14ac:dyDescent="0.25">
      <c r="A807" s="197">
        <v>77131600</v>
      </c>
      <c r="B807" s="197" t="s">
        <v>1865</v>
      </c>
      <c r="C807" s="277">
        <v>42019</v>
      </c>
      <c r="D807" s="197">
        <v>1.5</v>
      </c>
      <c r="E807" s="197" t="s">
        <v>238</v>
      </c>
      <c r="F807" s="197" t="s">
        <v>1634</v>
      </c>
      <c r="G807" s="152">
        <v>3538050</v>
      </c>
      <c r="H807" s="152">
        <v>3538050</v>
      </c>
      <c r="I807" s="197" t="s">
        <v>1635</v>
      </c>
      <c r="J807" s="197" t="s">
        <v>1635</v>
      </c>
      <c r="K807" s="197" t="s">
        <v>1636</v>
      </c>
    </row>
    <row r="808" spans="1:11" ht="75" customHeight="1" x14ac:dyDescent="0.25">
      <c r="A808" s="197">
        <v>77111602</v>
      </c>
      <c r="B808" s="197" t="s">
        <v>1866</v>
      </c>
      <c r="C808" s="277">
        <v>42278</v>
      </c>
      <c r="D808" s="197">
        <v>2.5</v>
      </c>
      <c r="E808" s="197" t="s">
        <v>238</v>
      </c>
      <c r="F808" s="197" t="s">
        <v>1634</v>
      </c>
      <c r="G808" s="152">
        <v>5047000</v>
      </c>
      <c r="H808" s="152">
        <v>5047000</v>
      </c>
      <c r="I808" s="197" t="s">
        <v>1635</v>
      </c>
      <c r="J808" s="197" t="s">
        <v>1635</v>
      </c>
      <c r="K808" s="197" t="s">
        <v>1636</v>
      </c>
    </row>
    <row r="809" spans="1:11" ht="75" customHeight="1" x14ac:dyDescent="0.25">
      <c r="A809" s="197">
        <v>77121504</v>
      </c>
      <c r="B809" s="197" t="s">
        <v>1867</v>
      </c>
      <c r="C809" s="277">
        <v>42005</v>
      </c>
      <c r="D809" s="197">
        <v>1</v>
      </c>
      <c r="E809" s="197" t="s">
        <v>238</v>
      </c>
      <c r="F809" s="197" t="s">
        <v>1634</v>
      </c>
      <c r="G809" s="152">
        <v>3584400</v>
      </c>
      <c r="H809" s="152">
        <v>3584400</v>
      </c>
      <c r="I809" s="197" t="s">
        <v>1635</v>
      </c>
      <c r="J809" s="197" t="s">
        <v>1635</v>
      </c>
      <c r="K809" s="197" t="s">
        <v>1636</v>
      </c>
    </row>
    <row r="810" spans="1:11" ht="75" customHeight="1" x14ac:dyDescent="0.25">
      <c r="A810" s="197">
        <v>77101706</v>
      </c>
      <c r="B810" s="197" t="s">
        <v>1868</v>
      </c>
      <c r="C810" s="277">
        <v>42005</v>
      </c>
      <c r="D810" s="197">
        <v>1</v>
      </c>
      <c r="E810" s="197" t="s">
        <v>238</v>
      </c>
      <c r="F810" s="197" t="s">
        <v>1634</v>
      </c>
      <c r="G810" s="152">
        <v>2358700</v>
      </c>
      <c r="H810" s="152">
        <v>2358700</v>
      </c>
      <c r="I810" s="197" t="s">
        <v>1635</v>
      </c>
      <c r="J810" s="197" t="s">
        <v>1635</v>
      </c>
      <c r="K810" s="197" t="s">
        <v>1636</v>
      </c>
    </row>
    <row r="811" spans="1:11" ht="75" customHeight="1" x14ac:dyDescent="0.25">
      <c r="A811" s="197">
        <v>77101706</v>
      </c>
      <c r="B811" s="197" t="s">
        <v>1869</v>
      </c>
      <c r="C811" s="277">
        <v>42005</v>
      </c>
      <c r="D811" s="197">
        <v>1</v>
      </c>
      <c r="E811" s="197" t="s">
        <v>238</v>
      </c>
      <c r="F811" s="197" t="s">
        <v>1833</v>
      </c>
      <c r="G811" s="152">
        <v>6705300</v>
      </c>
      <c r="H811" s="152">
        <v>6705300</v>
      </c>
      <c r="I811" s="197" t="s">
        <v>1635</v>
      </c>
      <c r="J811" s="197" t="s">
        <v>1635</v>
      </c>
      <c r="K811" s="197" t="s">
        <v>1636</v>
      </c>
    </row>
    <row r="812" spans="1:11" ht="75" customHeight="1" x14ac:dyDescent="0.25">
      <c r="A812" s="197">
        <v>77121500</v>
      </c>
      <c r="B812" s="197" t="s">
        <v>1870</v>
      </c>
      <c r="C812" s="277">
        <v>42246</v>
      </c>
      <c r="D812" s="197">
        <v>3</v>
      </c>
      <c r="E812" s="197" t="s">
        <v>238</v>
      </c>
      <c r="F812" s="197" t="s">
        <v>1634</v>
      </c>
      <c r="G812" s="152">
        <v>11997394</v>
      </c>
      <c r="H812" s="152">
        <v>11997394</v>
      </c>
      <c r="I812" s="197" t="s">
        <v>1635</v>
      </c>
      <c r="J812" s="197" t="s">
        <v>1635</v>
      </c>
      <c r="K812" s="197" t="s">
        <v>1636</v>
      </c>
    </row>
    <row r="813" spans="1:11" ht="75" customHeight="1" x14ac:dyDescent="0.25">
      <c r="A813" s="197">
        <v>77121500</v>
      </c>
      <c r="B813" s="197" t="s">
        <v>1871</v>
      </c>
      <c r="C813" s="277">
        <v>42054</v>
      </c>
      <c r="D813" s="197">
        <v>11</v>
      </c>
      <c r="E813" s="197" t="s">
        <v>238</v>
      </c>
      <c r="F813" s="197" t="s">
        <v>1634</v>
      </c>
      <c r="G813" s="152">
        <v>63800000</v>
      </c>
      <c r="H813" s="152">
        <v>63800000</v>
      </c>
      <c r="I813" s="197" t="s">
        <v>1635</v>
      </c>
      <c r="J813" s="197" t="s">
        <v>1635</v>
      </c>
      <c r="K813" s="197" t="s">
        <v>1636</v>
      </c>
    </row>
    <row r="814" spans="1:11" ht="75" customHeight="1" x14ac:dyDescent="0.25">
      <c r="A814" s="197">
        <v>77121500</v>
      </c>
      <c r="B814" s="197" t="s">
        <v>417</v>
      </c>
      <c r="C814" s="277">
        <v>42054</v>
      </c>
      <c r="D814" s="197">
        <v>3</v>
      </c>
      <c r="E814" s="197" t="s">
        <v>1830</v>
      </c>
      <c r="F814" s="197" t="s">
        <v>1634</v>
      </c>
      <c r="G814" s="152">
        <v>18093492</v>
      </c>
      <c r="H814" s="152">
        <v>18093492</v>
      </c>
      <c r="I814" s="197" t="s">
        <v>1635</v>
      </c>
      <c r="J814" s="197" t="s">
        <v>1635</v>
      </c>
      <c r="K814" s="197" t="s">
        <v>1636</v>
      </c>
    </row>
    <row r="815" spans="1:11" ht="75" customHeight="1" x14ac:dyDescent="0.25">
      <c r="A815" s="197">
        <v>77121500</v>
      </c>
      <c r="B815" s="197" t="s">
        <v>1873</v>
      </c>
      <c r="C815" s="277">
        <v>42093</v>
      </c>
      <c r="D815" s="197">
        <v>3</v>
      </c>
      <c r="E815" s="197" t="s">
        <v>238</v>
      </c>
      <c r="F815" s="197" t="s">
        <v>1634</v>
      </c>
      <c r="G815" s="152">
        <v>7932776</v>
      </c>
      <c r="H815" s="152">
        <v>7932776</v>
      </c>
      <c r="I815" s="197" t="s">
        <v>1635</v>
      </c>
      <c r="J815" s="197" t="s">
        <v>1635</v>
      </c>
      <c r="K815" s="197" t="s">
        <v>1636</v>
      </c>
    </row>
    <row r="816" spans="1:11" ht="75" customHeight="1" x14ac:dyDescent="0.25">
      <c r="A816" s="197">
        <v>77121500</v>
      </c>
      <c r="B816" s="197" t="s">
        <v>1874</v>
      </c>
      <c r="C816" s="277">
        <v>42170</v>
      </c>
      <c r="D816" s="197">
        <v>1</v>
      </c>
      <c r="E816" s="197" t="s">
        <v>415</v>
      </c>
      <c r="F816" s="197" t="s">
        <v>1875</v>
      </c>
      <c r="G816" s="152">
        <v>5880000</v>
      </c>
      <c r="H816" s="152">
        <v>5880000</v>
      </c>
      <c r="I816" s="197" t="s">
        <v>1635</v>
      </c>
      <c r="J816" s="197" t="s">
        <v>1635</v>
      </c>
      <c r="K816" s="197" t="s">
        <v>1636</v>
      </c>
    </row>
    <row r="817" spans="1:11" ht="75" customHeight="1" x14ac:dyDescent="0.25">
      <c r="A817" s="197">
        <v>77121500</v>
      </c>
      <c r="B817" s="197" t="s">
        <v>1876</v>
      </c>
      <c r="C817" s="277">
        <v>42005</v>
      </c>
      <c r="D817" s="197">
        <v>1</v>
      </c>
      <c r="E817" s="197" t="s">
        <v>238</v>
      </c>
      <c r="F817" s="197" t="s">
        <v>1634</v>
      </c>
      <c r="G817" s="152">
        <v>9280000</v>
      </c>
      <c r="H817" s="152">
        <v>9280000</v>
      </c>
      <c r="I817" s="197" t="s">
        <v>1635</v>
      </c>
      <c r="J817" s="197" t="s">
        <v>1635</v>
      </c>
      <c r="K817" s="197" t="s">
        <v>1636</v>
      </c>
    </row>
    <row r="818" spans="1:11" ht="75" customHeight="1" x14ac:dyDescent="0.25">
      <c r="A818" s="197">
        <v>77121500</v>
      </c>
      <c r="B818" s="197" t="s">
        <v>1877</v>
      </c>
      <c r="C818" s="277">
        <v>42054</v>
      </c>
      <c r="D818" s="197">
        <v>1</v>
      </c>
      <c r="E818" s="197" t="s">
        <v>415</v>
      </c>
      <c r="F818" s="197" t="s">
        <v>1634</v>
      </c>
      <c r="G818" s="152">
        <v>12738000</v>
      </c>
      <c r="H818" s="152">
        <v>12738000</v>
      </c>
      <c r="I818" s="197" t="s">
        <v>1635</v>
      </c>
      <c r="J818" s="197" t="s">
        <v>1635</v>
      </c>
      <c r="K818" s="197" t="s">
        <v>1636</v>
      </c>
    </row>
    <row r="819" spans="1:11" ht="75" customHeight="1" x14ac:dyDescent="0.25">
      <c r="A819" s="197">
        <v>77121500</v>
      </c>
      <c r="B819" s="197" t="s">
        <v>1799</v>
      </c>
      <c r="C819" s="277">
        <v>42054</v>
      </c>
      <c r="D819" s="197">
        <v>1</v>
      </c>
      <c r="E819" s="197" t="s">
        <v>415</v>
      </c>
      <c r="F819" s="197" t="s">
        <v>1634</v>
      </c>
      <c r="G819" s="152">
        <v>6698667</v>
      </c>
      <c r="H819" s="152">
        <v>6698667</v>
      </c>
      <c r="I819" s="197" t="s">
        <v>1635</v>
      </c>
      <c r="J819" s="197" t="s">
        <v>1635</v>
      </c>
      <c r="K819" s="197" t="s">
        <v>1636</v>
      </c>
    </row>
    <row r="820" spans="1:11" ht="75" customHeight="1" x14ac:dyDescent="0.25">
      <c r="A820" s="197">
        <v>77111602</v>
      </c>
      <c r="B820" s="197" t="s">
        <v>1729</v>
      </c>
      <c r="C820" s="277">
        <v>42019</v>
      </c>
      <c r="D820" s="197">
        <v>7</v>
      </c>
      <c r="E820" s="197" t="s">
        <v>238</v>
      </c>
      <c r="F820" s="197" t="s">
        <v>1634</v>
      </c>
      <c r="G820" s="152">
        <v>8724100</v>
      </c>
      <c r="H820" s="152">
        <v>8724100</v>
      </c>
      <c r="I820" s="197" t="s">
        <v>1635</v>
      </c>
      <c r="J820" s="197" t="s">
        <v>1635</v>
      </c>
      <c r="K820" s="197" t="s">
        <v>1636</v>
      </c>
    </row>
    <row r="821" spans="1:11" ht="75" customHeight="1" x14ac:dyDescent="0.25">
      <c r="A821" s="197">
        <v>77111602</v>
      </c>
      <c r="B821" s="197" t="s">
        <v>1878</v>
      </c>
      <c r="C821" s="277">
        <v>42019</v>
      </c>
      <c r="D821" s="197">
        <v>7</v>
      </c>
      <c r="E821" s="197" t="s">
        <v>238</v>
      </c>
      <c r="F821" s="197" t="s">
        <v>1634</v>
      </c>
      <c r="G821" s="152">
        <v>21557900</v>
      </c>
      <c r="H821" s="152">
        <v>21557900</v>
      </c>
      <c r="I821" s="197" t="s">
        <v>1635</v>
      </c>
      <c r="J821" s="197" t="s">
        <v>1635</v>
      </c>
      <c r="K821" s="197" t="s">
        <v>1636</v>
      </c>
    </row>
    <row r="822" spans="1:11" ht="75" customHeight="1" x14ac:dyDescent="0.25">
      <c r="A822" s="197">
        <v>77111602</v>
      </c>
      <c r="B822" s="197" t="s">
        <v>1767</v>
      </c>
      <c r="C822" s="277">
        <v>42019</v>
      </c>
      <c r="D822" s="197">
        <v>7</v>
      </c>
      <c r="E822" s="197" t="s">
        <v>238</v>
      </c>
      <c r="F822" s="197" t="s">
        <v>1634</v>
      </c>
      <c r="G822" s="152">
        <v>21557900</v>
      </c>
      <c r="H822" s="152">
        <v>21557900</v>
      </c>
      <c r="I822" s="197" t="s">
        <v>1635</v>
      </c>
      <c r="J822" s="197" t="s">
        <v>1635</v>
      </c>
      <c r="K822" s="197" t="s">
        <v>1636</v>
      </c>
    </row>
    <row r="823" spans="1:11" ht="75" customHeight="1" x14ac:dyDescent="0.25">
      <c r="A823" s="197">
        <v>77111602</v>
      </c>
      <c r="B823" s="197" t="s">
        <v>1879</v>
      </c>
      <c r="C823" s="277">
        <v>42019</v>
      </c>
      <c r="D823" s="197">
        <v>7</v>
      </c>
      <c r="E823" s="197" t="s">
        <v>238</v>
      </c>
      <c r="F823" s="197" t="s">
        <v>1634</v>
      </c>
      <c r="G823" s="152">
        <v>16510900</v>
      </c>
      <c r="H823" s="152">
        <v>16510900</v>
      </c>
      <c r="I823" s="197" t="s">
        <v>1635</v>
      </c>
      <c r="J823" s="197" t="s">
        <v>1635</v>
      </c>
      <c r="K823" s="197" t="s">
        <v>1636</v>
      </c>
    </row>
    <row r="824" spans="1:11" ht="75" customHeight="1" x14ac:dyDescent="0.25">
      <c r="A824" s="197">
        <v>77111602</v>
      </c>
      <c r="B824" s="197" t="s">
        <v>1879</v>
      </c>
      <c r="C824" s="277">
        <v>42019</v>
      </c>
      <c r="D824" s="197">
        <v>7</v>
      </c>
      <c r="E824" s="197" t="s">
        <v>238</v>
      </c>
      <c r="F824" s="197" t="s">
        <v>1634</v>
      </c>
      <c r="G824" s="152">
        <v>16510900</v>
      </c>
      <c r="H824" s="152">
        <v>16510900</v>
      </c>
      <c r="I824" s="197" t="s">
        <v>1635</v>
      </c>
      <c r="J824" s="197" t="s">
        <v>1635</v>
      </c>
      <c r="K824" s="197" t="s">
        <v>1636</v>
      </c>
    </row>
    <row r="825" spans="1:11" ht="75" customHeight="1" x14ac:dyDescent="0.25">
      <c r="A825" s="197">
        <v>77111602</v>
      </c>
      <c r="B825" s="197" t="s">
        <v>1879</v>
      </c>
      <c r="C825" s="277">
        <v>42019</v>
      </c>
      <c r="D825" s="197">
        <v>7</v>
      </c>
      <c r="E825" s="197" t="s">
        <v>238</v>
      </c>
      <c r="F825" s="197" t="s">
        <v>1634</v>
      </c>
      <c r="G825" s="152">
        <v>16510900</v>
      </c>
      <c r="H825" s="152">
        <v>16510900</v>
      </c>
      <c r="I825" s="197" t="s">
        <v>1635</v>
      </c>
      <c r="J825" s="197" t="s">
        <v>1635</v>
      </c>
      <c r="K825" s="197" t="s">
        <v>1636</v>
      </c>
    </row>
    <row r="826" spans="1:11" ht="75" customHeight="1" x14ac:dyDescent="0.25">
      <c r="A826" s="197">
        <v>77111602</v>
      </c>
      <c r="B826" s="197" t="s">
        <v>1879</v>
      </c>
      <c r="C826" s="277">
        <v>42019</v>
      </c>
      <c r="D826" s="197">
        <v>7</v>
      </c>
      <c r="E826" s="197" t="s">
        <v>238</v>
      </c>
      <c r="F826" s="197" t="s">
        <v>1634</v>
      </c>
      <c r="G826" s="152">
        <v>16510900</v>
      </c>
      <c r="H826" s="152">
        <v>16510900</v>
      </c>
      <c r="I826" s="197" t="s">
        <v>1635</v>
      </c>
      <c r="J826" s="197" t="s">
        <v>1635</v>
      </c>
      <c r="K826" s="197" t="s">
        <v>1636</v>
      </c>
    </row>
    <row r="827" spans="1:11" ht="75" customHeight="1" x14ac:dyDescent="0.25">
      <c r="A827" s="197">
        <v>77111602</v>
      </c>
      <c r="B827" s="197" t="s">
        <v>1879</v>
      </c>
      <c r="C827" s="277">
        <v>42019</v>
      </c>
      <c r="D827" s="197">
        <v>7</v>
      </c>
      <c r="E827" s="197" t="s">
        <v>238</v>
      </c>
      <c r="F827" s="197" t="s">
        <v>1634</v>
      </c>
      <c r="G827" s="152">
        <v>16510900</v>
      </c>
      <c r="H827" s="152">
        <v>16510900</v>
      </c>
      <c r="I827" s="197" t="s">
        <v>1635</v>
      </c>
      <c r="J827" s="197" t="s">
        <v>1635</v>
      </c>
      <c r="K827" s="197" t="s">
        <v>1636</v>
      </c>
    </row>
    <row r="828" spans="1:11" ht="75" customHeight="1" x14ac:dyDescent="0.25">
      <c r="A828" s="197">
        <v>77111602</v>
      </c>
      <c r="B828" s="197" t="s">
        <v>1880</v>
      </c>
      <c r="C828" s="277">
        <v>42019</v>
      </c>
      <c r="D828" s="197">
        <v>7</v>
      </c>
      <c r="E828" s="197" t="s">
        <v>238</v>
      </c>
      <c r="F828" s="197" t="s">
        <v>1634</v>
      </c>
      <c r="G828" s="152">
        <v>16510900</v>
      </c>
      <c r="H828" s="152">
        <v>16510900</v>
      </c>
      <c r="I828" s="197" t="s">
        <v>1635</v>
      </c>
      <c r="J828" s="197" t="s">
        <v>1635</v>
      </c>
      <c r="K828" s="197" t="s">
        <v>1636</v>
      </c>
    </row>
    <row r="829" spans="1:11" ht="75" customHeight="1" x14ac:dyDescent="0.25">
      <c r="A829" s="197">
        <v>77111602</v>
      </c>
      <c r="B829" s="197" t="s">
        <v>1881</v>
      </c>
      <c r="C829" s="277">
        <v>42019</v>
      </c>
      <c r="D829" s="197">
        <v>7</v>
      </c>
      <c r="E829" s="197" t="s">
        <v>238</v>
      </c>
      <c r="F829" s="197" t="s">
        <v>1634</v>
      </c>
      <c r="G829" s="152">
        <v>16510900</v>
      </c>
      <c r="H829" s="152">
        <v>16510900</v>
      </c>
      <c r="I829" s="197" t="s">
        <v>1635</v>
      </c>
      <c r="J829" s="197" t="s">
        <v>1635</v>
      </c>
      <c r="K829" s="197" t="s">
        <v>1636</v>
      </c>
    </row>
    <row r="830" spans="1:11" ht="75" customHeight="1" x14ac:dyDescent="0.25">
      <c r="A830" s="197">
        <v>77111602</v>
      </c>
      <c r="B830" s="197" t="s">
        <v>1882</v>
      </c>
      <c r="C830" s="277">
        <v>42019</v>
      </c>
      <c r="D830" s="197">
        <v>7</v>
      </c>
      <c r="E830" s="197" t="s">
        <v>238</v>
      </c>
      <c r="F830" s="197" t="s">
        <v>1634</v>
      </c>
      <c r="G830" s="152">
        <v>16510900</v>
      </c>
      <c r="H830" s="152">
        <v>16510900</v>
      </c>
      <c r="I830" s="197" t="s">
        <v>1635</v>
      </c>
      <c r="J830" s="197" t="s">
        <v>1635</v>
      </c>
      <c r="K830" s="197" t="s">
        <v>1636</v>
      </c>
    </row>
    <row r="831" spans="1:11" ht="75" customHeight="1" x14ac:dyDescent="0.25">
      <c r="A831" s="197">
        <v>77111602</v>
      </c>
      <c r="B831" s="197" t="s">
        <v>1882</v>
      </c>
      <c r="C831" s="277">
        <v>42019</v>
      </c>
      <c r="D831" s="197">
        <v>7</v>
      </c>
      <c r="E831" s="197" t="s">
        <v>238</v>
      </c>
      <c r="F831" s="197" t="s">
        <v>1634</v>
      </c>
      <c r="G831" s="152">
        <v>16510900</v>
      </c>
      <c r="H831" s="152">
        <v>16510900</v>
      </c>
      <c r="I831" s="197" t="s">
        <v>1635</v>
      </c>
      <c r="J831" s="197" t="s">
        <v>1635</v>
      </c>
      <c r="K831" s="197" t="s">
        <v>1636</v>
      </c>
    </row>
    <row r="832" spans="1:11" ht="75" customHeight="1" x14ac:dyDescent="0.25">
      <c r="A832" s="197">
        <v>77111602</v>
      </c>
      <c r="B832" s="197" t="s">
        <v>1882</v>
      </c>
      <c r="C832" s="277">
        <v>42019</v>
      </c>
      <c r="D832" s="197">
        <v>7</v>
      </c>
      <c r="E832" s="197" t="s">
        <v>238</v>
      </c>
      <c r="F832" s="197" t="s">
        <v>1634</v>
      </c>
      <c r="G832" s="152">
        <v>16510900</v>
      </c>
      <c r="H832" s="152">
        <v>16510900</v>
      </c>
      <c r="I832" s="197" t="s">
        <v>1635</v>
      </c>
      <c r="J832" s="197" t="s">
        <v>1635</v>
      </c>
      <c r="K832" s="197" t="s">
        <v>1636</v>
      </c>
    </row>
    <row r="833" spans="1:11" ht="75" customHeight="1" x14ac:dyDescent="0.25">
      <c r="A833" s="197">
        <v>77111602</v>
      </c>
      <c r="B833" s="197" t="s">
        <v>1882</v>
      </c>
      <c r="C833" s="277">
        <v>42019</v>
      </c>
      <c r="D833" s="197">
        <v>7</v>
      </c>
      <c r="E833" s="197" t="s">
        <v>238</v>
      </c>
      <c r="F833" s="197" t="s">
        <v>1634</v>
      </c>
      <c r="G833" s="152">
        <v>16510900</v>
      </c>
      <c r="H833" s="152">
        <v>16510900</v>
      </c>
      <c r="I833" s="197" t="s">
        <v>1635</v>
      </c>
      <c r="J833" s="197" t="s">
        <v>1635</v>
      </c>
      <c r="K833" s="197" t="s">
        <v>1636</v>
      </c>
    </row>
    <row r="834" spans="1:11" ht="75" customHeight="1" x14ac:dyDescent="0.25">
      <c r="A834" s="197">
        <v>77101706</v>
      </c>
      <c r="B834" s="197" t="s">
        <v>1883</v>
      </c>
      <c r="C834" s="277">
        <v>42005</v>
      </c>
      <c r="D834" s="197">
        <v>8</v>
      </c>
      <c r="E834" s="197" t="s">
        <v>238</v>
      </c>
      <c r="F834" s="197" t="s">
        <v>1634</v>
      </c>
      <c r="G834" s="152">
        <v>18869600</v>
      </c>
      <c r="H834" s="152">
        <v>18869600</v>
      </c>
      <c r="I834" s="197" t="s">
        <v>1635</v>
      </c>
      <c r="J834" s="197" t="s">
        <v>1635</v>
      </c>
      <c r="K834" s="197" t="s">
        <v>1636</v>
      </c>
    </row>
    <row r="835" spans="1:11" ht="75" customHeight="1" x14ac:dyDescent="0.25">
      <c r="A835" s="197">
        <v>77101706</v>
      </c>
      <c r="B835" s="197" t="s">
        <v>1883</v>
      </c>
      <c r="C835" s="277">
        <v>42005</v>
      </c>
      <c r="D835" s="197">
        <v>8</v>
      </c>
      <c r="E835" s="197" t="s">
        <v>238</v>
      </c>
      <c r="F835" s="197" t="s">
        <v>1634</v>
      </c>
      <c r="G835" s="152">
        <v>18869600</v>
      </c>
      <c r="H835" s="152">
        <v>18869600</v>
      </c>
      <c r="I835" s="197" t="s">
        <v>1635</v>
      </c>
      <c r="J835" s="197" t="s">
        <v>1635</v>
      </c>
      <c r="K835" s="197" t="s">
        <v>1636</v>
      </c>
    </row>
    <row r="836" spans="1:11" ht="75" customHeight="1" x14ac:dyDescent="0.25">
      <c r="A836" s="197">
        <v>77101706</v>
      </c>
      <c r="B836" s="197" t="s">
        <v>1883</v>
      </c>
      <c r="C836" s="277">
        <v>42005</v>
      </c>
      <c r="D836" s="197">
        <v>8</v>
      </c>
      <c r="E836" s="197" t="s">
        <v>238</v>
      </c>
      <c r="F836" s="197" t="s">
        <v>1634</v>
      </c>
      <c r="G836" s="152">
        <v>18869600</v>
      </c>
      <c r="H836" s="152">
        <v>18869600</v>
      </c>
      <c r="I836" s="197" t="s">
        <v>1635</v>
      </c>
      <c r="J836" s="197" t="s">
        <v>1635</v>
      </c>
      <c r="K836" s="197" t="s">
        <v>1636</v>
      </c>
    </row>
    <row r="837" spans="1:11" ht="75" customHeight="1" x14ac:dyDescent="0.25">
      <c r="A837" s="197">
        <v>77101706</v>
      </c>
      <c r="B837" s="197" t="s">
        <v>1884</v>
      </c>
      <c r="C837" s="277">
        <v>42005</v>
      </c>
      <c r="D837" s="197">
        <v>8</v>
      </c>
      <c r="E837" s="197" t="s">
        <v>238</v>
      </c>
      <c r="F837" s="197" t="s">
        <v>1833</v>
      </c>
      <c r="G837" s="152">
        <v>13678400</v>
      </c>
      <c r="H837" s="152">
        <v>13678400</v>
      </c>
      <c r="I837" s="197" t="s">
        <v>1635</v>
      </c>
      <c r="J837" s="197" t="s">
        <v>1635</v>
      </c>
      <c r="K837" s="197" t="s">
        <v>1636</v>
      </c>
    </row>
    <row r="838" spans="1:11" ht="75" customHeight="1" x14ac:dyDescent="0.25">
      <c r="A838" s="197">
        <v>77101706</v>
      </c>
      <c r="B838" s="197" t="s">
        <v>1884</v>
      </c>
      <c r="C838" s="277">
        <v>42005</v>
      </c>
      <c r="D838" s="197">
        <v>8</v>
      </c>
      <c r="E838" s="197" t="s">
        <v>238</v>
      </c>
      <c r="F838" s="197" t="s">
        <v>1833</v>
      </c>
      <c r="G838" s="152">
        <v>13678400</v>
      </c>
      <c r="H838" s="152">
        <v>13678400</v>
      </c>
      <c r="I838" s="197" t="s">
        <v>1635</v>
      </c>
      <c r="J838" s="197" t="s">
        <v>1635</v>
      </c>
      <c r="K838" s="197" t="s">
        <v>1636</v>
      </c>
    </row>
    <row r="839" spans="1:11" ht="75" customHeight="1" x14ac:dyDescent="0.25">
      <c r="A839" s="197">
        <v>77101706</v>
      </c>
      <c r="B839" s="197" t="s">
        <v>1884</v>
      </c>
      <c r="C839" s="277">
        <v>42005</v>
      </c>
      <c r="D839" s="197">
        <v>8</v>
      </c>
      <c r="E839" s="197" t="s">
        <v>238</v>
      </c>
      <c r="F839" s="197" t="s">
        <v>1833</v>
      </c>
      <c r="G839" s="152">
        <v>13678400</v>
      </c>
      <c r="H839" s="152">
        <v>13678400</v>
      </c>
      <c r="I839" s="197" t="s">
        <v>1635</v>
      </c>
      <c r="J839" s="197" t="s">
        <v>1635</v>
      </c>
      <c r="K839" s="197" t="s">
        <v>1636</v>
      </c>
    </row>
    <row r="840" spans="1:11" ht="75" customHeight="1" x14ac:dyDescent="0.25">
      <c r="A840" s="197">
        <v>77101706</v>
      </c>
      <c r="B840" s="197" t="s">
        <v>1884</v>
      </c>
      <c r="C840" s="277">
        <v>42005</v>
      </c>
      <c r="D840" s="197">
        <v>8</v>
      </c>
      <c r="E840" s="197" t="s">
        <v>238</v>
      </c>
      <c r="F840" s="197" t="s">
        <v>1833</v>
      </c>
      <c r="G840" s="152">
        <v>13678400</v>
      </c>
      <c r="H840" s="152">
        <v>13678400</v>
      </c>
      <c r="I840" s="197" t="s">
        <v>1635</v>
      </c>
      <c r="J840" s="197" t="s">
        <v>1635</v>
      </c>
      <c r="K840" s="197" t="s">
        <v>1636</v>
      </c>
    </row>
    <row r="841" spans="1:11" ht="75" customHeight="1" x14ac:dyDescent="0.25">
      <c r="A841" s="197">
        <v>77101706</v>
      </c>
      <c r="B841" s="197" t="s">
        <v>1884</v>
      </c>
      <c r="C841" s="277">
        <v>42005</v>
      </c>
      <c r="D841" s="197">
        <v>8</v>
      </c>
      <c r="E841" s="197" t="s">
        <v>238</v>
      </c>
      <c r="F841" s="197" t="s">
        <v>1833</v>
      </c>
      <c r="G841" s="152">
        <v>13678400</v>
      </c>
      <c r="H841" s="152">
        <v>13678400</v>
      </c>
      <c r="I841" s="197" t="s">
        <v>1635</v>
      </c>
      <c r="J841" s="197" t="s">
        <v>1635</v>
      </c>
      <c r="K841" s="197" t="s">
        <v>1636</v>
      </c>
    </row>
    <row r="842" spans="1:11" ht="75" customHeight="1" x14ac:dyDescent="0.25">
      <c r="A842" s="197">
        <v>77101706</v>
      </c>
      <c r="B842" s="197" t="s">
        <v>1884</v>
      </c>
      <c r="C842" s="277">
        <v>42005</v>
      </c>
      <c r="D842" s="197">
        <v>8</v>
      </c>
      <c r="E842" s="197" t="s">
        <v>238</v>
      </c>
      <c r="F842" s="197" t="s">
        <v>1833</v>
      </c>
      <c r="G842" s="152">
        <v>13678400</v>
      </c>
      <c r="H842" s="152">
        <v>13678400</v>
      </c>
      <c r="I842" s="197" t="s">
        <v>1635</v>
      </c>
      <c r="J842" s="197" t="s">
        <v>1635</v>
      </c>
      <c r="K842" s="197" t="s">
        <v>1636</v>
      </c>
    </row>
    <row r="843" spans="1:11" ht="75" customHeight="1" x14ac:dyDescent="0.25">
      <c r="A843" s="197">
        <v>77101706</v>
      </c>
      <c r="B843" s="197" t="s">
        <v>1884</v>
      </c>
      <c r="C843" s="277">
        <v>42005</v>
      </c>
      <c r="D843" s="197">
        <v>8</v>
      </c>
      <c r="E843" s="197" t="s">
        <v>238</v>
      </c>
      <c r="F843" s="197" t="s">
        <v>1833</v>
      </c>
      <c r="G843" s="152">
        <v>13678400</v>
      </c>
      <c r="H843" s="152">
        <v>13678400</v>
      </c>
      <c r="I843" s="197" t="s">
        <v>1635</v>
      </c>
      <c r="J843" s="197" t="s">
        <v>1635</v>
      </c>
      <c r="K843" s="197" t="s">
        <v>1636</v>
      </c>
    </row>
    <row r="844" spans="1:11" ht="75" customHeight="1" x14ac:dyDescent="0.25">
      <c r="A844" s="197">
        <v>77101706</v>
      </c>
      <c r="B844" s="197" t="s">
        <v>1884</v>
      </c>
      <c r="C844" s="277">
        <v>42005</v>
      </c>
      <c r="D844" s="197">
        <v>8</v>
      </c>
      <c r="E844" s="197" t="s">
        <v>238</v>
      </c>
      <c r="F844" s="197" t="s">
        <v>1833</v>
      </c>
      <c r="G844" s="152">
        <v>13678400</v>
      </c>
      <c r="H844" s="152">
        <v>13678400</v>
      </c>
      <c r="I844" s="197" t="s">
        <v>1635</v>
      </c>
      <c r="J844" s="197" t="s">
        <v>1635</v>
      </c>
      <c r="K844" s="197" t="s">
        <v>1636</v>
      </c>
    </row>
    <row r="845" spans="1:11" ht="75" customHeight="1" x14ac:dyDescent="0.25">
      <c r="A845" s="197">
        <v>77101706</v>
      </c>
      <c r="B845" s="197" t="s">
        <v>1885</v>
      </c>
      <c r="C845" s="277">
        <v>42005</v>
      </c>
      <c r="D845" s="197">
        <v>2</v>
      </c>
      <c r="E845" s="197" t="s">
        <v>238</v>
      </c>
      <c r="F845" s="197" t="s">
        <v>1833</v>
      </c>
      <c r="G845" s="152">
        <v>3172400</v>
      </c>
      <c r="H845" s="152">
        <v>3172400</v>
      </c>
      <c r="I845" s="197" t="s">
        <v>1635</v>
      </c>
      <c r="J845" s="197" t="s">
        <v>1635</v>
      </c>
      <c r="K845" s="197" t="s">
        <v>1636</v>
      </c>
    </row>
    <row r="846" spans="1:11" ht="75" customHeight="1" x14ac:dyDescent="0.25">
      <c r="A846" s="197">
        <v>77101706</v>
      </c>
      <c r="B846" s="197" t="s">
        <v>1886</v>
      </c>
      <c r="C846" s="277">
        <v>42005</v>
      </c>
      <c r="D846" s="197">
        <v>2</v>
      </c>
      <c r="E846" s="197" t="s">
        <v>238</v>
      </c>
      <c r="F846" s="197" t="s">
        <v>1833</v>
      </c>
      <c r="G846" s="152">
        <v>10094000</v>
      </c>
      <c r="H846" s="152">
        <v>10094000</v>
      </c>
      <c r="I846" s="197" t="s">
        <v>1635</v>
      </c>
      <c r="J846" s="197" t="s">
        <v>1635</v>
      </c>
      <c r="K846" s="197" t="s">
        <v>1636</v>
      </c>
    </row>
    <row r="847" spans="1:11" ht="75" customHeight="1" x14ac:dyDescent="0.25">
      <c r="A847" s="197">
        <v>77101706</v>
      </c>
      <c r="B847" s="197" t="s">
        <v>1887</v>
      </c>
      <c r="C847" s="277">
        <v>42005</v>
      </c>
      <c r="D847" s="197">
        <v>2</v>
      </c>
      <c r="E847" s="197" t="s">
        <v>238</v>
      </c>
      <c r="F847" s="197" t="s">
        <v>1833</v>
      </c>
      <c r="G847" s="152">
        <v>12840666</v>
      </c>
      <c r="H847" s="152">
        <v>12840666</v>
      </c>
      <c r="I847" s="197" t="s">
        <v>1635</v>
      </c>
      <c r="J847" s="197" t="s">
        <v>1635</v>
      </c>
      <c r="K847" s="197" t="s">
        <v>1636</v>
      </c>
    </row>
    <row r="848" spans="1:11" ht="75" customHeight="1" x14ac:dyDescent="0.25">
      <c r="A848" s="197">
        <v>77121504</v>
      </c>
      <c r="B848" s="197" t="s">
        <v>1888</v>
      </c>
      <c r="C848" s="277">
        <v>42125</v>
      </c>
      <c r="D848" s="197">
        <v>1</v>
      </c>
      <c r="E848" s="197" t="s">
        <v>238</v>
      </c>
      <c r="F848" s="197" t="s">
        <v>1634</v>
      </c>
      <c r="G848" s="152">
        <v>1472213</v>
      </c>
      <c r="H848" s="152">
        <v>1472213</v>
      </c>
      <c r="I848" s="197" t="s">
        <v>1635</v>
      </c>
      <c r="J848" s="197" t="s">
        <v>1635</v>
      </c>
      <c r="K848" s="197" t="s">
        <v>1636</v>
      </c>
    </row>
    <row r="849" spans="1:11" ht="75" customHeight="1" x14ac:dyDescent="0.25">
      <c r="A849" s="197">
        <v>77121504</v>
      </c>
      <c r="B849" s="197" t="s">
        <v>1842</v>
      </c>
      <c r="C849" s="277">
        <v>42005</v>
      </c>
      <c r="D849" s="197">
        <v>8</v>
      </c>
      <c r="E849" s="197" t="s">
        <v>238</v>
      </c>
      <c r="F849" s="197" t="s">
        <v>1833</v>
      </c>
      <c r="G849" s="152">
        <v>16150400</v>
      </c>
      <c r="H849" s="152">
        <v>16150400</v>
      </c>
      <c r="I849" s="197" t="s">
        <v>1635</v>
      </c>
      <c r="J849" s="197" t="s">
        <v>1635</v>
      </c>
      <c r="K849" s="197" t="s">
        <v>1636</v>
      </c>
    </row>
    <row r="850" spans="1:11" ht="75" customHeight="1" x14ac:dyDescent="0.25">
      <c r="A850" s="197">
        <v>77121504</v>
      </c>
      <c r="B850" s="197" t="s">
        <v>1889</v>
      </c>
      <c r="C850" s="277">
        <v>42005</v>
      </c>
      <c r="D850" s="197">
        <v>8</v>
      </c>
      <c r="E850" s="197" t="s">
        <v>238</v>
      </c>
      <c r="F850" s="197" t="s">
        <v>1833</v>
      </c>
      <c r="G850" s="152">
        <v>12689600</v>
      </c>
      <c r="H850" s="152">
        <v>12689600</v>
      </c>
      <c r="I850" s="197" t="s">
        <v>1635</v>
      </c>
      <c r="J850" s="197" t="s">
        <v>1635</v>
      </c>
      <c r="K850" s="197" t="s">
        <v>1636</v>
      </c>
    </row>
    <row r="851" spans="1:11" ht="75" customHeight="1" x14ac:dyDescent="0.25">
      <c r="A851" s="197">
        <v>77121500</v>
      </c>
      <c r="B851" s="197" t="s">
        <v>1799</v>
      </c>
      <c r="C851" s="277">
        <v>42054</v>
      </c>
      <c r="D851" s="197">
        <v>1</v>
      </c>
      <c r="E851" s="197" t="s">
        <v>415</v>
      </c>
      <c r="F851" s="197" t="s">
        <v>1634</v>
      </c>
      <c r="G851" s="152">
        <v>4980356</v>
      </c>
      <c r="H851" s="152">
        <v>4980356</v>
      </c>
      <c r="I851" s="197" t="s">
        <v>1635</v>
      </c>
      <c r="J851" s="197" t="s">
        <v>1635</v>
      </c>
      <c r="K851" s="197" t="s">
        <v>1636</v>
      </c>
    </row>
    <row r="852" spans="1:11" ht="75" customHeight="1" x14ac:dyDescent="0.25">
      <c r="A852" s="197">
        <v>77121500</v>
      </c>
      <c r="B852" s="197" t="s">
        <v>1890</v>
      </c>
      <c r="C852" s="277">
        <v>42170</v>
      </c>
      <c r="D852" s="197">
        <v>6</v>
      </c>
      <c r="E852" s="197" t="s">
        <v>238</v>
      </c>
      <c r="F852" s="197" t="s">
        <v>1875</v>
      </c>
      <c r="G852" s="152">
        <v>14152200</v>
      </c>
      <c r="H852" s="152">
        <v>14152200</v>
      </c>
      <c r="I852" s="197" t="s">
        <v>1635</v>
      </c>
      <c r="J852" s="197" t="s">
        <v>1635</v>
      </c>
      <c r="K852" s="197" t="s">
        <v>1636</v>
      </c>
    </row>
    <row r="853" spans="1:11" ht="75" customHeight="1" x14ac:dyDescent="0.25">
      <c r="A853" s="197">
        <v>77121500</v>
      </c>
      <c r="B853" s="197" t="s">
        <v>1891</v>
      </c>
      <c r="C853" s="277">
        <v>42170</v>
      </c>
      <c r="D853" s="197">
        <v>6</v>
      </c>
      <c r="E853" s="197" t="s">
        <v>238</v>
      </c>
      <c r="F853" s="197" t="s">
        <v>1875</v>
      </c>
      <c r="G853" s="152">
        <v>12112800</v>
      </c>
      <c r="H853" s="152">
        <v>12112800</v>
      </c>
      <c r="I853" s="197" t="s">
        <v>1635</v>
      </c>
      <c r="J853" s="197" t="s">
        <v>1635</v>
      </c>
      <c r="K853" s="197" t="s">
        <v>1636</v>
      </c>
    </row>
    <row r="854" spans="1:11" ht="75" customHeight="1" x14ac:dyDescent="0.25">
      <c r="A854" s="197">
        <v>77121500</v>
      </c>
      <c r="B854" s="197" t="s">
        <v>1892</v>
      </c>
      <c r="C854" s="277">
        <v>42170</v>
      </c>
      <c r="D854" s="197">
        <v>6</v>
      </c>
      <c r="E854" s="197" t="s">
        <v>238</v>
      </c>
      <c r="F854" s="197" t="s">
        <v>1875</v>
      </c>
      <c r="G854" s="152">
        <v>10258800</v>
      </c>
      <c r="H854" s="152">
        <v>10258800</v>
      </c>
      <c r="I854" s="197" t="s">
        <v>1635</v>
      </c>
      <c r="J854" s="197" t="s">
        <v>1635</v>
      </c>
      <c r="K854" s="197" t="s">
        <v>1636</v>
      </c>
    </row>
    <row r="855" spans="1:11" ht="75" customHeight="1" x14ac:dyDescent="0.25">
      <c r="A855" s="197">
        <v>77121500</v>
      </c>
      <c r="B855" s="197" t="s">
        <v>1647</v>
      </c>
      <c r="C855" s="277">
        <v>42170</v>
      </c>
      <c r="D855" s="197">
        <v>6</v>
      </c>
      <c r="E855" s="197" t="s">
        <v>238</v>
      </c>
      <c r="F855" s="197" t="s">
        <v>1875</v>
      </c>
      <c r="G855" s="152">
        <v>14152200</v>
      </c>
      <c r="H855" s="152">
        <v>14152200</v>
      </c>
      <c r="I855" s="197" t="s">
        <v>1635</v>
      </c>
      <c r="J855" s="197" t="s">
        <v>1635</v>
      </c>
      <c r="K855" s="197" t="s">
        <v>1636</v>
      </c>
    </row>
    <row r="856" spans="1:11" ht="75" customHeight="1" x14ac:dyDescent="0.25">
      <c r="A856" s="197">
        <v>77121500</v>
      </c>
      <c r="B856" s="197" t="s">
        <v>1647</v>
      </c>
      <c r="C856" s="277">
        <v>42170</v>
      </c>
      <c r="D856" s="197">
        <v>6</v>
      </c>
      <c r="E856" s="197" t="s">
        <v>238</v>
      </c>
      <c r="F856" s="197" t="s">
        <v>1875</v>
      </c>
      <c r="G856" s="152">
        <v>14152200</v>
      </c>
      <c r="H856" s="152">
        <v>14152200</v>
      </c>
      <c r="I856" s="197" t="s">
        <v>1635</v>
      </c>
      <c r="J856" s="197" t="s">
        <v>1635</v>
      </c>
      <c r="K856" s="197" t="s">
        <v>1636</v>
      </c>
    </row>
    <row r="857" spans="1:11" ht="75" customHeight="1" x14ac:dyDescent="0.25">
      <c r="A857" s="197">
        <v>77121500</v>
      </c>
      <c r="B857" s="197" t="s">
        <v>1647</v>
      </c>
      <c r="C857" s="277">
        <v>42170</v>
      </c>
      <c r="D857" s="197">
        <v>6</v>
      </c>
      <c r="E857" s="197" t="s">
        <v>238</v>
      </c>
      <c r="F857" s="197" t="s">
        <v>1875</v>
      </c>
      <c r="G857" s="152">
        <v>14152200</v>
      </c>
      <c r="H857" s="152">
        <v>14152200</v>
      </c>
      <c r="I857" s="197" t="s">
        <v>1635</v>
      </c>
      <c r="J857" s="197" t="s">
        <v>1635</v>
      </c>
      <c r="K857" s="197" t="s">
        <v>1636</v>
      </c>
    </row>
    <row r="858" spans="1:11" ht="75" customHeight="1" x14ac:dyDescent="0.25">
      <c r="A858" s="197">
        <v>77121500</v>
      </c>
      <c r="B858" s="197" t="s">
        <v>1893</v>
      </c>
      <c r="C858" s="277">
        <v>42170</v>
      </c>
      <c r="D858" s="197">
        <v>6</v>
      </c>
      <c r="E858" s="197" t="s">
        <v>238</v>
      </c>
      <c r="F858" s="197" t="s">
        <v>1875</v>
      </c>
      <c r="G858" s="152">
        <v>16562400</v>
      </c>
      <c r="H858" s="152">
        <v>16562400</v>
      </c>
      <c r="I858" s="197" t="s">
        <v>1635</v>
      </c>
      <c r="J858" s="197" t="s">
        <v>1635</v>
      </c>
      <c r="K858" s="197" t="s">
        <v>1636</v>
      </c>
    </row>
    <row r="859" spans="1:11" ht="75" customHeight="1" x14ac:dyDescent="0.25">
      <c r="A859" s="197">
        <v>77121500</v>
      </c>
      <c r="B859" s="197" t="s">
        <v>1893</v>
      </c>
      <c r="C859" s="277">
        <v>42170</v>
      </c>
      <c r="D859" s="197">
        <v>6</v>
      </c>
      <c r="E859" s="197" t="s">
        <v>238</v>
      </c>
      <c r="F859" s="197" t="s">
        <v>1875</v>
      </c>
      <c r="G859" s="152">
        <v>16562400</v>
      </c>
      <c r="H859" s="152">
        <v>16562400</v>
      </c>
      <c r="I859" s="197" t="s">
        <v>1635</v>
      </c>
      <c r="J859" s="197" t="s">
        <v>1635</v>
      </c>
      <c r="K859" s="197" t="s">
        <v>1636</v>
      </c>
    </row>
    <row r="860" spans="1:11" ht="75" customHeight="1" x14ac:dyDescent="0.25">
      <c r="A860" s="197">
        <v>77121500</v>
      </c>
      <c r="B860" s="197" t="s">
        <v>1894</v>
      </c>
      <c r="C860" s="277">
        <v>42170</v>
      </c>
      <c r="D860" s="197">
        <v>6</v>
      </c>
      <c r="E860" s="197" t="s">
        <v>238</v>
      </c>
      <c r="F860" s="197" t="s">
        <v>1875</v>
      </c>
      <c r="G860" s="152">
        <v>14152200</v>
      </c>
      <c r="H860" s="152">
        <v>14152200</v>
      </c>
      <c r="I860" s="197" t="s">
        <v>1635</v>
      </c>
      <c r="J860" s="197" t="s">
        <v>1635</v>
      </c>
      <c r="K860" s="197" t="s">
        <v>1636</v>
      </c>
    </row>
    <row r="861" spans="1:11" ht="75" customHeight="1" x14ac:dyDescent="0.25">
      <c r="A861" s="197">
        <v>77121500</v>
      </c>
      <c r="B861" s="197" t="s">
        <v>1895</v>
      </c>
      <c r="C861" s="277">
        <v>42170</v>
      </c>
      <c r="D861" s="197">
        <v>1.7</v>
      </c>
      <c r="E861" s="197" t="s">
        <v>238</v>
      </c>
      <c r="F861" s="197" t="s">
        <v>1875</v>
      </c>
      <c r="G861" s="152">
        <v>5132834</v>
      </c>
      <c r="H861" s="152">
        <v>5132834</v>
      </c>
      <c r="I861" s="197" t="s">
        <v>1635</v>
      </c>
      <c r="J861" s="197" t="s">
        <v>1635</v>
      </c>
      <c r="K861" s="197" t="s">
        <v>1636</v>
      </c>
    </row>
    <row r="862" spans="1:11" ht="75" customHeight="1" x14ac:dyDescent="0.25">
      <c r="A862" s="197">
        <v>77121500</v>
      </c>
      <c r="B862" s="197" t="s">
        <v>1896</v>
      </c>
      <c r="C862" s="277">
        <v>42309</v>
      </c>
      <c r="D862" s="197">
        <v>1.7</v>
      </c>
      <c r="E862" s="197" t="s">
        <v>238</v>
      </c>
      <c r="F862" s="197" t="s">
        <v>1875</v>
      </c>
      <c r="G862" s="152">
        <v>4600667</v>
      </c>
      <c r="H862" s="152">
        <v>4600667</v>
      </c>
      <c r="I862" s="197" t="s">
        <v>1635</v>
      </c>
      <c r="J862" s="197" t="s">
        <v>1635</v>
      </c>
      <c r="K862" s="197" t="s">
        <v>1636</v>
      </c>
    </row>
    <row r="863" spans="1:11" ht="75" customHeight="1" x14ac:dyDescent="0.25">
      <c r="A863" s="197">
        <v>77121500</v>
      </c>
      <c r="B863" s="197" t="s">
        <v>1897</v>
      </c>
      <c r="C863" s="277">
        <v>42170</v>
      </c>
      <c r="D863" s="197">
        <v>3</v>
      </c>
      <c r="E863" s="197" t="s">
        <v>238</v>
      </c>
      <c r="F863" s="197" t="s">
        <v>1875</v>
      </c>
      <c r="G863" s="152">
        <v>13565100</v>
      </c>
      <c r="H863" s="152">
        <v>13565100</v>
      </c>
      <c r="I863" s="197" t="s">
        <v>1635</v>
      </c>
      <c r="J863" s="197" t="s">
        <v>1635</v>
      </c>
      <c r="K863" s="197" t="s">
        <v>1636</v>
      </c>
    </row>
    <row r="864" spans="1:11" ht="75" customHeight="1" x14ac:dyDescent="0.25">
      <c r="A864" s="197">
        <v>77121500</v>
      </c>
      <c r="B864" s="197" t="s">
        <v>1898</v>
      </c>
      <c r="C864" s="277">
        <v>42170</v>
      </c>
      <c r="D864" s="197">
        <v>5</v>
      </c>
      <c r="E864" s="197" t="s">
        <v>238</v>
      </c>
      <c r="F864" s="197" t="s">
        <v>1634</v>
      </c>
      <c r="G864" s="152">
        <v>2000000</v>
      </c>
      <c r="H864" s="152">
        <v>2000000</v>
      </c>
      <c r="I864" s="197" t="s">
        <v>1635</v>
      </c>
      <c r="J864" s="197" t="s">
        <v>1635</v>
      </c>
      <c r="K864" s="197" t="s">
        <v>1636</v>
      </c>
    </row>
    <row r="865" spans="1:11" ht="75" customHeight="1" x14ac:dyDescent="0.25">
      <c r="A865" s="197">
        <v>77121500</v>
      </c>
      <c r="B865" s="197" t="s">
        <v>185</v>
      </c>
      <c r="C865" s="277">
        <v>42170</v>
      </c>
      <c r="D865" s="197">
        <v>5</v>
      </c>
      <c r="E865" s="197" t="s">
        <v>238</v>
      </c>
      <c r="F865" s="197" t="s">
        <v>1875</v>
      </c>
      <c r="G865" s="152">
        <v>666700</v>
      </c>
      <c r="H865" s="152">
        <v>666700</v>
      </c>
      <c r="I865" s="197" t="s">
        <v>1635</v>
      </c>
      <c r="J865" s="197" t="s">
        <v>1635</v>
      </c>
      <c r="K865" s="197" t="s">
        <v>1636</v>
      </c>
    </row>
    <row r="866" spans="1:11" ht="75" customHeight="1" x14ac:dyDescent="0.25">
      <c r="A866" s="197">
        <v>77121500</v>
      </c>
      <c r="B866" s="197" t="s">
        <v>1899</v>
      </c>
      <c r="C866" s="277">
        <v>42019</v>
      </c>
      <c r="D866" s="197">
        <v>1</v>
      </c>
      <c r="E866" s="197" t="s">
        <v>238</v>
      </c>
      <c r="F866" s="197" t="s">
        <v>1634</v>
      </c>
      <c r="G866" s="152">
        <v>121086</v>
      </c>
      <c r="H866" s="152">
        <v>121086</v>
      </c>
      <c r="I866" s="197" t="s">
        <v>1635</v>
      </c>
      <c r="J866" s="197" t="s">
        <v>1635</v>
      </c>
      <c r="K866" s="197" t="s">
        <v>1636</v>
      </c>
    </row>
    <row r="867" spans="1:11" ht="75" customHeight="1" x14ac:dyDescent="0.25">
      <c r="A867" s="197">
        <v>77121500</v>
      </c>
      <c r="B867" s="197" t="s">
        <v>1901</v>
      </c>
      <c r="C867" s="277">
        <v>42019</v>
      </c>
      <c r="D867" s="197">
        <v>1</v>
      </c>
      <c r="E867" s="197" t="s">
        <v>238</v>
      </c>
      <c r="F867" s="197" t="s">
        <v>1634</v>
      </c>
      <c r="G867" s="152">
        <v>2173300</v>
      </c>
      <c r="H867" s="152">
        <v>2173300</v>
      </c>
      <c r="I867" s="197" t="s">
        <v>1635</v>
      </c>
      <c r="J867" s="197" t="s">
        <v>1635</v>
      </c>
      <c r="K867" s="197" t="s">
        <v>1636</v>
      </c>
    </row>
    <row r="868" spans="1:11" ht="75" customHeight="1" x14ac:dyDescent="0.25">
      <c r="A868" s="197">
        <v>77101706</v>
      </c>
      <c r="B868" s="197" t="s">
        <v>1902</v>
      </c>
      <c r="C868" s="277">
        <v>42036</v>
      </c>
      <c r="D868" s="197">
        <v>1</v>
      </c>
      <c r="E868" s="197" t="s">
        <v>238</v>
      </c>
      <c r="F868" s="197" t="s">
        <v>1634</v>
      </c>
      <c r="G868" s="152">
        <v>3996400</v>
      </c>
      <c r="H868" s="152">
        <v>3996400</v>
      </c>
      <c r="I868" s="197" t="s">
        <v>1635</v>
      </c>
      <c r="J868" s="197" t="s">
        <v>1635</v>
      </c>
      <c r="K868" s="197" t="s">
        <v>1636</v>
      </c>
    </row>
    <row r="869" spans="1:11" ht="75" customHeight="1" x14ac:dyDescent="0.25">
      <c r="A869" s="197">
        <v>77121500</v>
      </c>
      <c r="B869" s="197" t="s">
        <v>1903</v>
      </c>
      <c r="C869" s="277">
        <v>42246</v>
      </c>
      <c r="D869" s="197">
        <v>3</v>
      </c>
      <c r="E869" s="197" t="s">
        <v>238</v>
      </c>
      <c r="F869" s="197" t="s">
        <v>1634</v>
      </c>
      <c r="G869" s="152">
        <v>10928346</v>
      </c>
      <c r="H869" s="152">
        <v>10928346</v>
      </c>
      <c r="I869" s="197" t="s">
        <v>1635</v>
      </c>
      <c r="J869" s="197" t="s">
        <v>1635</v>
      </c>
      <c r="K869" s="197" t="s">
        <v>1636</v>
      </c>
    </row>
    <row r="870" spans="1:11" ht="75" customHeight="1" x14ac:dyDescent="0.25">
      <c r="A870" s="197">
        <v>77121500</v>
      </c>
      <c r="B870" s="197" t="s">
        <v>1904</v>
      </c>
      <c r="C870" s="277">
        <v>42061</v>
      </c>
      <c r="D870" s="197">
        <v>3</v>
      </c>
      <c r="E870" s="197" t="s">
        <v>238</v>
      </c>
      <c r="F870" s="197" t="s">
        <v>1634</v>
      </c>
      <c r="G870" s="152">
        <v>75000000</v>
      </c>
      <c r="H870" s="152">
        <v>75000000</v>
      </c>
      <c r="I870" s="197" t="s">
        <v>1635</v>
      </c>
      <c r="J870" s="197" t="s">
        <v>1635</v>
      </c>
      <c r="K870" s="197" t="s">
        <v>1636</v>
      </c>
    </row>
    <row r="871" spans="1:11" ht="75" customHeight="1" x14ac:dyDescent="0.25">
      <c r="A871" s="197">
        <v>77101706</v>
      </c>
      <c r="B871" s="197" t="s">
        <v>1905</v>
      </c>
      <c r="C871" s="277">
        <v>42005</v>
      </c>
      <c r="D871" s="197">
        <v>8</v>
      </c>
      <c r="E871" s="197" t="s">
        <v>238</v>
      </c>
      <c r="F871" s="197" t="s">
        <v>1634</v>
      </c>
      <c r="G871" s="152">
        <v>18869600</v>
      </c>
      <c r="H871" s="152">
        <v>18869600</v>
      </c>
      <c r="I871" s="197" t="s">
        <v>1635</v>
      </c>
      <c r="J871" s="197" t="s">
        <v>1635</v>
      </c>
      <c r="K871" s="197" t="s">
        <v>1636</v>
      </c>
    </row>
    <row r="872" spans="1:11" ht="75" customHeight="1" x14ac:dyDescent="0.25">
      <c r="A872" s="197">
        <v>77131600</v>
      </c>
      <c r="B872" s="197" t="s">
        <v>1906</v>
      </c>
      <c r="C872" s="277">
        <v>42019</v>
      </c>
      <c r="D872" s="197">
        <v>3.5</v>
      </c>
      <c r="E872" s="197" t="s">
        <v>238</v>
      </c>
      <c r="F872" s="197" t="s">
        <v>1634</v>
      </c>
      <c r="G872" s="152">
        <v>8255450</v>
      </c>
      <c r="H872" s="152">
        <v>8255450</v>
      </c>
      <c r="I872" s="197" t="s">
        <v>1635</v>
      </c>
      <c r="J872" s="197" t="s">
        <v>1635</v>
      </c>
      <c r="K872" s="197" t="s">
        <v>1636</v>
      </c>
    </row>
    <row r="873" spans="1:11" ht="75" customHeight="1" x14ac:dyDescent="0.25">
      <c r="A873" s="197">
        <v>77131600</v>
      </c>
      <c r="B873" s="197" t="s">
        <v>1907</v>
      </c>
      <c r="C873" s="277">
        <v>42019</v>
      </c>
      <c r="D873" s="197">
        <v>3</v>
      </c>
      <c r="E873" s="197" t="s">
        <v>238</v>
      </c>
      <c r="F873" s="197" t="s">
        <v>1634</v>
      </c>
      <c r="G873" s="152">
        <v>10413300</v>
      </c>
      <c r="H873" s="152">
        <v>10413300</v>
      </c>
      <c r="I873" s="197" t="s">
        <v>1635</v>
      </c>
      <c r="J873" s="197" t="s">
        <v>1635</v>
      </c>
      <c r="K873" s="197" t="s">
        <v>1636</v>
      </c>
    </row>
    <row r="874" spans="1:11" ht="75" customHeight="1" x14ac:dyDescent="0.25">
      <c r="A874" s="197">
        <v>77121500</v>
      </c>
      <c r="B874" s="197" t="s">
        <v>1908</v>
      </c>
      <c r="C874" s="277">
        <v>42005</v>
      </c>
      <c r="D874" s="197">
        <v>1</v>
      </c>
      <c r="E874" s="197" t="s">
        <v>238</v>
      </c>
      <c r="F874" s="197" t="s">
        <v>1634</v>
      </c>
      <c r="G874" s="152">
        <v>1833333</v>
      </c>
      <c r="H874" s="152">
        <v>1833333</v>
      </c>
      <c r="I874" s="197" t="s">
        <v>1635</v>
      </c>
      <c r="J874" s="197" t="s">
        <v>1635</v>
      </c>
      <c r="K874" s="197" t="s">
        <v>1636</v>
      </c>
    </row>
    <row r="875" spans="1:11" ht="75" customHeight="1" x14ac:dyDescent="0.25">
      <c r="A875" s="197">
        <v>77121500</v>
      </c>
      <c r="B875" s="197" t="s">
        <v>1909</v>
      </c>
      <c r="C875" s="277">
        <v>42170</v>
      </c>
      <c r="D875" s="197">
        <v>1.3333299999999999</v>
      </c>
      <c r="E875" s="197" t="s">
        <v>238</v>
      </c>
      <c r="F875" s="197" t="s">
        <v>1875</v>
      </c>
      <c r="G875" s="152">
        <v>2691734</v>
      </c>
      <c r="H875" s="152">
        <v>2691734</v>
      </c>
      <c r="I875" s="197" t="s">
        <v>1635</v>
      </c>
      <c r="J875" s="197" t="s">
        <v>1635</v>
      </c>
      <c r="K875" s="197" t="s">
        <v>1636</v>
      </c>
    </row>
    <row r="876" spans="1:11" ht="75" customHeight="1" x14ac:dyDescent="0.25">
      <c r="A876" s="197">
        <v>77121500</v>
      </c>
      <c r="B876" s="197" t="s">
        <v>1910</v>
      </c>
      <c r="C876" s="277">
        <v>42019</v>
      </c>
      <c r="D876" s="197">
        <v>1</v>
      </c>
      <c r="E876" s="197" t="s">
        <v>238</v>
      </c>
      <c r="F876" s="197" t="s">
        <v>1634</v>
      </c>
      <c r="G876" s="152">
        <v>2173300</v>
      </c>
      <c r="H876" s="152">
        <v>2173300</v>
      </c>
      <c r="I876" s="197" t="s">
        <v>1635</v>
      </c>
      <c r="J876" s="197" t="s">
        <v>1635</v>
      </c>
      <c r="K876" s="197" t="s">
        <v>1636</v>
      </c>
    </row>
    <row r="877" spans="1:11" ht="75" customHeight="1" x14ac:dyDescent="0.25">
      <c r="A877" s="197">
        <v>77121500</v>
      </c>
      <c r="B877" s="197" t="s">
        <v>1911</v>
      </c>
      <c r="C877" s="277">
        <v>42019</v>
      </c>
      <c r="D877" s="197">
        <v>1.5</v>
      </c>
      <c r="E877" s="197" t="s">
        <v>238</v>
      </c>
      <c r="F877" s="197" t="s">
        <v>1634</v>
      </c>
      <c r="G877" s="152">
        <v>3538050</v>
      </c>
      <c r="H877" s="152">
        <v>3538050</v>
      </c>
      <c r="I877" s="197" t="s">
        <v>1635</v>
      </c>
      <c r="J877" s="197" t="s">
        <v>1635</v>
      </c>
      <c r="K877" s="197" t="s">
        <v>1636</v>
      </c>
    </row>
    <row r="878" spans="1:11" ht="75" customHeight="1" x14ac:dyDescent="0.25">
      <c r="A878" s="197">
        <v>77121500</v>
      </c>
      <c r="B878" s="197" t="s">
        <v>1912</v>
      </c>
      <c r="C878" s="277">
        <v>42309</v>
      </c>
      <c r="D878" s="197">
        <v>1.7</v>
      </c>
      <c r="E878" s="197" t="s">
        <v>238</v>
      </c>
      <c r="F878" s="197" t="s">
        <v>1875</v>
      </c>
      <c r="G878" s="152">
        <v>4600667</v>
      </c>
      <c r="H878" s="152">
        <v>4600667</v>
      </c>
      <c r="I878" s="197" t="s">
        <v>1635</v>
      </c>
      <c r="J878" s="197" t="s">
        <v>1635</v>
      </c>
      <c r="K878" s="197" t="s">
        <v>1636</v>
      </c>
    </row>
    <row r="879" spans="1:11" ht="75" customHeight="1" x14ac:dyDescent="0.25">
      <c r="A879" s="197">
        <v>77121500</v>
      </c>
      <c r="B879" s="197" t="s">
        <v>1913</v>
      </c>
      <c r="C879" s="277">
        <v>42170</v>
      </c>
      <c r="D879" s="197">
        <v>1.5</v>
      </c>
      <c r="E879" s="197" t="s">
        <v>238</v>
      </c>
      <c r="F879" s="197" t="s">
        <v>1875</v>
      </c>
      <c r="G879" s="152">
        <v>8358450</v>
      </c>
      <c r="H879" s="152">
        <v>8358450</v>
      </c>
      <c r="I879" s="197" t="s">
        <v>1635</v>
      </c>
      <c r="J879" s="197" t="s">
        <v>1635</v>
      </c>
      <c r="K879" s="197" t="s">
        <v>1636</v>
      </c>
    </row>
    <row r="880" spans="1:11" ht="75" customHeight="1" x14ac:dyDescent="0.25">
      <c r="A880" s="197">
        <v>77121500</v>
      </c>
      <c r="B880" s="197" t="s">
        <v>1914</v>
      </c>
      <c r="C880" s="277">
        <v>42170</v>
      </c>
      <c r="D880" s="197">
        <v>1.5</v>
      </c>
      <c r="E880" s="197" t="s">
        <v>238</v>
      </c>
      <c r="F880" s="197" t="s">
        <v>1875</v>
      </c>
      <c r="G880" s="152">
        <v>3028200</v>
      </c>
      <c r="H880" s="152">
        <v>3028200</v>
      </c>
      <c r="I880" s="197" t="s">
        <v>1635</v>
      </c>
      <c r="J880" s="197" t="s">
        <v>1635</v>
      </c>
      <c r="K880" s="197" t="s">
        <v>1636</v>
      </c>
    </row>
    <row r="881" spans="1:11" ht="75" customHeight="1" x14ac:dyDescent="0.25">
      <c r="A881" s="197">
        <v>77121504</v>
      </c>
      <c r="B881" s="197" t="s">
        <v>185</v>
      </c>
      <c r="C881" s="277">
        <v>42005</v>
      </c>
      <c r="D881" s="197">
        <v>1</v>
      </c>
      <c r="E881" s="197" t="s">
        <v>238</v>
      </c>
      <c r="F881" s="197" t="s">
        <v>1833</v>
      </c>
      <c r="G881" s="152">
        <v>3471100</v>
      </c>
      <c r="H881" s="152">
        <v>3471100</v>
      </c>
      <c r="I881" s="197" t="s">
        <v>1635</v>
      </c>
      <c r="J881" s="197" t="s">
        <v>1635</v>
      </c>
      <c r="K881" s="197" t="s">
        <v>1636</v>
      </c>
    </row>
    <row r="882" spans="1:11" ht="75" customHeight="1" x14ac:dyDescent="0.25">
      <c r="A882" s="197">
        <v>77121504</v>
      </c>
      <c r="B882" s="197" t="s">
        <v>1915</v>
      </c>
      <c r="C882" s="277">
        <v>42005</v>
      </c>
      <c r="D882" s="197">
        <v>2</v>
      </c>
      <c r="E882" s="197" t="s">
        <v>238</v>
      </c>
      <c r="F882" s="197" t="s">
        <v>1833</v>
      </c>
      <c r="G882" s="152">
        <v>4088413</v>
      </c>
      <c r="H882" s="152">
        <v>4088413</v>
      </c>
      <c r="I882" s="197" t="s">
        <v>1635</v>
      </c>
      <c r="J882" s="197" t="s">
        <v>1635</v>
      </c>
      <c r="K882" s="197" t="s">
        <v>1636</v>
      </c>
    </row>
    <row r="883" spans="1:11" ht="75" customHeight="1" x14ac:dyDescent="0.25">
      <c r="A883" s="197">
        <v>77121504</v>
      </c>
      <c r="B883" s="197" t="s">
        <v>1916</v>
      </c>
      <c r="C883" s="277">
        <v>42005</v>
      </c>
      <c r="D883" s="197">
        <v>1</v>
      </c>
      <c r="E883" s="197" t="s">
        <v>238</v>
      </c>
      <c r="F883" s="197" t="s">
        <v>1833</v>
      </c>
      <c r="G883" s="152">
        <v>6489000</v>
      </c>
      <c r="H883" s="152">
        <v>6489000</v>
      </c>
      <c r="I883" s="197" t="s">
        <v>1635</v>
      </c>
      <c r="J883" s="197" t="s">
        <v>1635</v>
      </c>
      <c r="K883" s="197" t="s">
        <v>1636</v>
      </c>
    </row>
    <row r="884" spans="1:11" ht="75" customHeight="1" x14ac:dyDescent="0.25">
      <c r="A884" s="197">
        <v>77121504</v>
      </c>
      <c r="B884" s="197" t="s">
        <v>185</v>
      </c>
      <c r="C884" s="277">
        <v>42005</v>
      </c>
      <c r="D884" s="197">
        <v>1</v>
      </c>
      <c r="E884" s="197" t="s">
        <v>238</v>
      </c>
      <c r="F884" s="197" t="s">
        <v>1833</v>
      </c>
      <c r="G884" s="152">
        <v>5965075</v>
      </c>
      <c r="H884" s="152">
        <v>5965075</v>
      </c>
      <c r="I884" s="197" t="s">
        <v>1635</v>
      </c>
      <c r="J884" s="197" t="s">
        <v>1635</v>
      </c>
      <c r="K884" s="197" t="s">
        <v>1636</v>
      </c>
    </row>
    <row r="885" spans="1:11" ht="75" customHeight="1" x14ac:dyDescent="0.25">
      <c r="A885" s="197">
        <v>77121504</v>
      </c>
      <c r="B885" s="197" t="s">
        <v>1917</v>
      </c>
      <c r="C885" s="277">
        <v>42005</v>
      </c>
      <c r="D885" s="197">
        <v>1</v>
      </c>
      <c r="E885" s="197" t="s">
        <v>238</v>
      </c>
      <c r="F885" s="197" t="s">
        <v>1833</v>
      </c>
      <c r="G885" s="152">
        <v>2173300</v>
      </c>
      <c r="H885" s="152">
        <v>2173300</v>
      </c>
      <c r="I885" s="197" t="s">
        <v>1635</v>
      </c>
      <c r="J885" s="197" t="s">
        <v>1635</v>
      </c>
      <c r="K885" s="197" t="s">
        <v>1636</v>
      </c>
    </row>
    <row r="886" spans="1:11" ht="75" customHeight="1" x14ac:dyDescent="0.25">
      <c r="A886" s="197">
        <v>77101706</v>
      </c>
      <c r="B886" s="197" t="s">
        <v>1918</v>
      </c>
      <c r="C886" s="277">
        <v>42005</v>
      </c>
      <c r="D886" s="197">
        <v>1</v>
      </c>
      <c r="E886" s="197" t="s">
        <v>238</v>
      </c>
      <c r="F886" s="197" t="s">
        <v>1833</v>
      </c>
      <c r="G886" s="152">
        <v>898846</v>
      </c>
      <c r="H886" s="152">
        <v>898846</v>
      </c>
      <c r="I886" s="197" t="s">
        <v>1635</v>
      </c>
      <c r="J886" s="197" t="s">
        <v>1635</v>
      </c>
      <c r="K886" s="197" t="s">
        <v>1636</v>
      </c>
    </row>
    <row r="887" spans="1:11" ht="75" customHeight="1" x14ac:dyDescent="0.25">
      <c r="A887" s="197">
        <v>77101706</v>
      </c>
      <c r="B887" s="197" t="s">
        <v>1919</v>
      </c>
      <c r="C887" s="277">
        <v>42005</v>
      </c>
      <c r="D887" s="197">
        <v>1</v>
      </c>
      <c r="E887" s="197" t="s">
        <v>238</v>
      </c>
      <c r="F887" s="197" t="s">
        <v>1634</v>
      </c>
      <c r="G887" s="152">
        <v>6489000</v>
      </c>
      <c r="H887" s="152">
        <v>6489000</v>
      </c>
      <c r="I887" s="197" t="s">
        <v>1635</v>
      </c>
      <c r="J887" s="197" t="s">
        <v>1635</v>
      </c>
      <c r="K887" s="197" t="s">
        <v>1636</v>
      </c>
    </row>
    <row r="888" spans="1:11" ht="75" customHeight="1" x14ac:dyDescent="0.25">
      <c r="A888" s="197">
        <v>77101706</v>
      </c>
      <c r="B888" s="197" t="s">
        <v>1920</v>
      </c>
      <c r="C888" s="277">
        <v>42005</v>
      </c>
      <c r="D888" s="197">
        <v>1</v>
      </c>
      <c r="E888" s="197" t="s">
        <v>238</v>
      </c>
      <c r="F888" s="197" t="s">
        <v>1634</v>
      </c>
      <c r="G888" s="152">
        <v>1615040</v>
      </c>
      <c r="H888" s="152">
        <v>1615040</v>
      </c>
      <c r="I888" s="197" t="s">
        <v>1635</v>
      </c>
      <c r="J888" s="197" t="s">
        <v>1635</v>
      </c>
      <c r="K888" s="197" t="s">
        <v>1636</v>
      </c>
    </row>
    <row r="889" spans="1:11" ht="75" customHeight="1" x14ac:dyDescent="0.25">
      <c r="A889" s="197">
        <v>77101706</v>
      </c>
      <c r="B889" s="197" t="s">
        <v>1921</v>
      </c>
      <c r="C889" s="277">
        <v>42309</v>
      </c>
      <c r="D889" s="197">
        <v>2</v>
      </c>
      <c r="E889" s="197" t="s">
        <v>238</v>
      </c>
      <c r="F889" s="197" t="s">
        <v>1833</v>
      </c>
      <c r="G889" s="152">
        <v>10094000</v>
      </c>
      <c r="H889" s="152">
        <v>10094000</v>
      </c>
      <c r="I889" s="197" t="s">
        <v>1635</v>
      </c>
      <c r="J889" s="197" t="s">
        <v>1635</v>
      </c>
      <c r="K889" s="197" t="s">
        <v>1636</v>
      </c>
    </row>
    <row r="890" spans="1:11" ht="75" customHeight="1" x14ac:dyDescent="0.25">
      <c r="A890" s="197">
        <v>77101706</v>
      </c>
      <c r="B890" s="197" t="s">
        <v>1922</v>
      </c>
      <c r="C890" s="277">
        <v>42309</v>
      </c>
      <c r="D890" s="197">
        <v>2</v>
      </c>
      <c r="E890" s="197" t="s">
        <v>238</v>
      </c>
      <c r="F890" s="197" t="s">
        <v>1634</v>
      </c>
      <c r="G890" s="152">
        <v>9043400</v>
      </c>
      <c r="H890" s="152">
        <v>9043400</v>
      </c>
      <c r="I890" s="197" t="s">
        <v>1635</v>
      </c>
      <c r="J890" s="197" t="s">
        <v>1635</v>
      </c>
      <c r="K890" s="197" t="s">
        <v>1636</v>
      </c>
    </row>
    <row r="891" spans="1:11" ht="75" customHeight="1" x14ac:dyDescent="0.25">
      <c r="A891" s="197">
        <v>77101706</v>
      </c>
      <c r="B891" s="197" t="s">
        <v>1923</v>
      </c>
      <c r="C891" s="277">
        <v>42309</v>
      </c>
      <c r="D891" s="197">
        <v>2</v>
      </c>
      <c r="E891" s="197" t="s">
        <v>238</v>
      </c>
      <c r="F891" s="197" t="s">
        <v>1634</v>
      </c>
      <c r="G891" s="152">
        <v>7992800</v>
      </c>
      <c r="H891" s="152">
        <v>7992800</v>
      </c>
      <c r="I891" s="197" t="s">
        <v>1635</v>
      </c>
      <c r="J891" s="197" t="s">
        <v>1635</v>
      </c>
      <c r="K891" s="197" t="s">
        <v>1636</v>
      </c>
    </row>
    <row r="892" spans="1:11" ht="75" customHeight="1" x14ac:dyDescent="0.25">
      <c r="A892" s="197">
        <v>77101706</v>
      </c>
      <c r="B892" s="197" t="s">
        <v>1924</v>
      </c>
      <c r="C892" s="277">
        <v>42309</v>
      </c>
      <c r="D892" s="197">
        <v>2</v>
      </c>
      <c r="E892" s="197" t="s">
        <v>238</v>
      </c>
      <c r="F892" s="197" t="s">
        <v>1634</v>
      </c>
      <c r="G892" s="152">
        <v>10952333.3331342</v>
      </c>
      <c r="H892" s="152">
        <v>10952333.3331342</v>
      </c>
      <c r="I892" s="197" t="s">
        <v>1635</v>
      </c>
      <c r="J892" s="197" t="s">
        <v>1635</v>
      </c>
      <c r="K892" s="197" t="s">
        <v>1636</v>
      </c>
    </row>
    <row r="893" spans="1:11" ht="75" customHeight="1" x14ac:dyDescent="0.25">
      <c r="A893" s="197">
        <v>77101706</v>
      </c>
      <c r="B893" s="197" t="s">
        <v>1925</v>
      </c>
      <c r="C893" s="277">
        <v>42005</v>
      </c>
      <c r="D893" s="197">
        <v>1</v>
      </c>
      <c r="E893" s="197" t="s">
        <v>238</v>
      </c>
      <c r="F893" s="197" t="s">
        <v>1833</v>
      </c>
      <c r="G893" s="152">
        <v>2018800</v>
      </c>
      <c r="H893" s="152">
        <v>2018800</v>
      </c>
      <c r="I893" s="197" t="s">
        <v>1635</v>
      </c>
      <c r="J893" s="197" t="s">
        <v>1635</v>
      </c>
      <c r="K893" s="197" t="s">
        <v>1636</v>
      </c>
    </row>
    <row r="894" spans="1:11" ht="75" customHeight="1" x14ac:dyDescent="0.25">
      <c r="A894" s="197">
        <v>77101706</v>
      </c>
      <c r="B894" s="197" t="s">
        <v>185</v>
      </c>
      <c r="C894" s="277">
        <v>42005</v>
      </c>
      <c r="D894" s="197">
        <v>1</v>
      </c>
      <c r="E894" s="197" t="s">
        <v>238</v>
      </c>
      <c r="F894" s="197" t="s">
        <v>1634</v>
      </c>
      <c r="G894" s="152">
        <v>2837894</v>
      </c>
      <c r="H894" s="152">
        <v>2837894</v>
      </c>
      <c r="I894" s="197" t="s">
        <v>1635</v>
      </c>
      <c r="J894" s="197" t="s">
        <v>1635</v>
      </c>
      <c r="K894" s="197" t="s">
        <v>1636</v>
      </c>
    </row>
    <row r="895" spans="1:11" ht="75" customHeight="1" x14ac:dyDescent="0.25">
      <c r="A895" s="197">
        <v>77131600</v>
      </c>
      <c r="B895" s="197" t="s">
        <v>1926</v>
      </c>
      <c r="C895" s="277">
        <v>42019</v>
      </c>
      <c r="D895" s="197">
        <v>1.5</v>
      </c>
      <c r="E895" s="197" t="s">
        <v>238</v>
      </c>
      <c r="F895" s="197" t="s">
        <v>1634</v>
      </c>
      <c r="G895" s="152">
        <v>3028200</v>
      </c>
      <c r="H895" s="152">
        <v>3028200</v>
      </c>
      <c r="I895" s="197" t="s">
        <v>1635</v>
      </c>
      <c r="J895" s="197" t="s">
        <v>1635</v>
      </c>
      <c r="K895" s="197" t="s">
        <v>1636</v>
      </c>
    </row>
    <row r="896" spans="1:11" ht="75" customHeight="1" x14ac:dyDescent="0.25">
      <c r="A896" s="197">
        <v>77131600</v>
      </c>
      <c r="B896" s="197" t="s">
        <v>1927</v>
      </c>
      <c r="C896" s="277">
        <v>42019</v>
      </c>
      <c r="D896" s="197">
        <v>1</v>
      </c>
      <c r="E896" s="197" t="s">
        <v>238</v>
      </c>
      <c r="F896" s="197" t="s">
        <v>1634</v>
      </c>
      <c r="G896" s="152">
        <v>1586200</v>
      </c>
      <c r="H896" s="152">
        <v>1586200</v>
      </c>
      <c r="I896" s="197" t="s">
        <v>1635</v>
      </c>
      <c r="J896" s="197" t="s">
        <v>1635</v>
      </c>
      <c r="K896" s="197" t="s">
        <v>1636</v>
      </c>
    </row>
    <row r="897" spans="1:11" ht="75" customHeight="1" x14ac:dyDescent="0.25">
      <c r="A897" s="197">
        <v>77121500</v>
      </c>
      <c r="B897" s="197" t="s">
        <v>1928</v>
      </c>
      <c r="C897" s="277">
        <v>42170</v>
      </c>
      <c r="D897" s="197">
        <v>1</v>
      </c>
      <c r="E897" s="197" t="s">
        <v>238</v>
      </c>
      <c r="F897" s="197" t="s">
        <v>1875</v>
      </c>
      <c r="G897" s="152">
        <v>2018800</v>
      </c>
      <c r="H897" s="152">
        <v>2018800</v>
      </c>
      <c r="I897" s="197" t="s">
        <v>1635</v>
      </c>
      <c r="J897" s="197" t="s">
        <v>1635</v>
      </c>
      <c r="K897" s="197" t="s">
        <v>1636</v>
      </c>
    </row>
    <row r="898" spans="1:11" ht="75" customHeight="1" x14ac:dyDescent="0.25">
      <c r="A898" s="197">
        <v>77111602</v>
      </c>
      <c r="B898" s="197" t="s">
        <v>1929</v>
      </c>
      <c r="C898" s="277">
        <v>42019</v>
      </c>
      <c r="D898" s="197">
        <v>1</v>
      </c>
      <c r="E898" s="197" t="s">
        <v>238</v>
      </c>
      <c r="F898" s="197" t="s">
        <v>1634</v>
      </c>
      <c r="G898" s="152">
        <v>1586200</v>
      </c>
      <c r="H898" s="152">
        <v>1586200</v>
      </c>
      <c r="I898" s="197" t="s">
        <v>1635</v>
      </c>
      <c r="J898" s="197" t="s">
        <v>1635</v>
      </c>
      <c r="K898" s="197" t="s">
        <v>1636</v>
      </c>
    </row>
    <row r="899" spans="1:11" ht="75" customHeight="1" x14ac:dyDescent="0.25">
      <c r="A899" s="197">
        <v>77101706</v>
      </c>
      <c r="B899" s="197" t="s">
        <v>1930</v>
      </c>
      <c r="C899" s="277">
        <v>42005</v>
      </c>
      <c r="D899" s="197">
        <v>1</v>
      </c>
      <c r="E899" s="197" t="s">
        <v>238</v>
      </c>
      <c r="F899" s="197" t="s">
        <v>1634</v>
      </c>
      <c r="G899" s="152">
        <v>2120083</v>
      </c>
      <c r="H899" s="152">
        <v>2120083</v>
      </c>
      <c r="I899" s="197" t="s">
        <v>1635</v>
      </c>
      <c r="J899" s="197" t="s">
        <v>1635</v>
      </c>
      <c r="K899" s="197" t="s">
        <v>1636</v>
      </c>
    </row>
    <row r="900" spans="1:11" ht="75" customHeight="1" x14ac:dyDescent="0.25">
      <c r="A900" s="197">
        <v>77121504</v>
      </c>
      <c r="B900" s="197" t="s">
        <v>1931</v>
      </c>
      <c r="C900" s="277">
        <v>42005</v>
      </c>
      <c r="D900" s="197">
        <v>1</v>
      </c>
      <c r="E900" s="197" t="s">
        <v>238</v>
      </c>
      <c r="F900" s="197" t="s">
        <v>1634</v>
      </c>
      <c r="G900" s="152">
        <v>3773920</v>
      </c>
      <c r="H900" s="152">
        <v>3773920</v>
      </c>
      <c r="I900" s="197" t="s">
        <v>1635</v>
      </c>
      <c r="J900" s="197" t="s">
        <v>1635</v>
      </c>
      <c r="K900" s="197" t="s">
        <v>1636</v>
      </c>
    </row>
    <row r="901" spans="1:11" ht="75" customHeight="1" x14ac:dyDescent="0.25">
      <c r="A901" s="197">
        <v>77121500</v>
      </c>
      <c r="B901" s="197" t="s">
        <v>1932</v>
      </c>
      <c r="C901" s="277">
        <v>42054</v>
      </c>
      <c r="D901" s="197">
        <v>3</v>
      </c>
      <c r="E901" s="197" t="s">
        <v>415</v>
      </c>
      <c r="F901" s="197" t="s">
        <v>1634</v>
      </c>
      <c r="G901" s="152">
        <v>5011200</v>
      </c>
      <c r="H901" s="152">
        <v>5011200</v>
      </c>
      <c r="I901" s="197" t="s">
        <v>1635</v>
      </c>
      <c r="J901" s="197" t="s">
        <v>1635</v>
      </c>
      <c r="K901" s="197" t="s">
        <v>1636</v>
      </c>
    </row>
    <row r="902" spans="1:11" ht="75" customHeight="1" x14ac:dyDescent="0.25">
      <c r="A902" s="197">
        <v>77121500</v>
      </c>
      <c r="B902" s="197" t="s">
        <v>1933</v>
      </c>
      <c r="C902" s="277">
        <v>42170</v>
      </c>
      <c r="D902" s="197">
        <v>1.5</v>
      </c>
      <c r="E902" s="197" t="s">
        <v>238</v>
      </c>
      <c r="F902" s="197" t="s">
        <v>1875</v>
      </c>
      <c r="G902" s="152">
        <v>224882</v>
      </c>
      <c r="H902" s="152">
        <v>224882</v>
      </c>
      <c r="I902" s="197" t="s">
        <v>1635</v>
      </c>
      <c r="J902" s="197" t="s">
        <v>1635</v>
      </c>
      <c r="K902" s="197" t="s">
        <v>1636</v>
      </c>
    </row>
    <row r="903" spans="1:11" ht="75" customHeight="1" x14ac:dyDescent="0.25">
      <c r="A903" s="197">
        <v>77121500</v>
      </c>
      <c r="B903" s="197" t="s">
        <v>1934</v>
      </c>
      <c r="C903" s="277">
        <v>42170</v>
      </c>
      <c r="D903" s="197">
        <v>1</v>
      </c>
      <c r="E903" s="197" t="s">
        <v>238</v>
      </c>
      <c r="F903" s="197" t="s">
        <v>1634</v>
      </c>
      <c r="G903" s="152">
        <v>3996400</v>
      </c>
      <c r="H903" s="152">
        <v>3996400</v>
      </c>
      <c r="I903" s="197" t="s">
        <v>1635</v>
      </c>
      <c r="J903" s="197" t="s">
        <v>1635</v>
      </c>
      <c r="K903" s="197" t="s">
        <v>1636</v>
      </c>
    </row>
    <row r="904" spans="1:11" ht="75" customHeight="1" x14ac:dyDescent="0.25">
      <c r="A904" s="197">
        <v>77121500</v>
      </c>
      <c r="B904" s="197" t="s">
        <v>1935</v>
      </c>
      <c r="C904" s="277">
        <v>42170</v>
      </c>
      <c r="D904" s="197">
        <v>1</v>
      </c>
      <c r="E904" s="197" t="s">
        <v>238</v>
      </c>
      <c r="F904" s="197" t="s">
        <v>1634</v>
      </c>
      <c r="G904" s="152">
        <v>4521700</v>
      </c>
      <c r="H904" s="152">
        <v>4521700</v>
      </c>
      <c r="I904" s="197" t="s">
        <v>1635</v>
      </c>
      <c r="J904" s="197" t="s">
        <v>1635</v>
      </c>
      <c r="K904" s="197" t="s">
        <v>1636</v>
      </c>
    </row>
    <row r="905" spans="1:11" ht="75" customHeight="1" x14ac:dyDescent="0.25">
      <c r="A905" s="197">
        <v>77121500</v>
      </c>
      <c r="B905" s="197" t="s">
        <v>1936</v>
      </c>
      <c r="C905" s="277">
        <v>42170</v>
      </c>
      <c r="D905" s="197">
        <v>1</v>
      </c>
      <c r="E905" s="197" t="s">
        <v>238</v>
      </c>
      <c r="F905" s="197" t="s">
        <v>1634</v>
      </c>
      <c r="G905" s="152">
        <v>3996400</v>
      </c>
      <c r="H905" s="152">
        <v>3996400</v>
      </c>
      <c r="I905" s="197" t="s">
        <v>1635</v>
      </c>
      <c r="J905" s="197" t="s">
        <v>1635</v>
      </c>
      <c r="K905" s="197" t="s">
        <v>1636</v>
      </c>
    </row>
    <row r="906" spans="1:11" ht="75" customHeight="1" x14ac:dyDescent="0.25">
      <c r="A906" s="197">
        <v>77121500</v>
      </c>
      <c r="B906" s="197" t="s">
        <v>1937</v>
      </c>
      <c r="C906" s="277">
        <v>42170</v>
      </c>
      <c r="D906" s="197">
        <v>1.5</v>
      </c>
      <c r="E906" s="197" t="s">
        <v>238</v>
      </c>
      <c r="F906" s="197" t="s">
        <v>1634</v>
      </c>
      <c r="G906" s="152">
        <v>8358450</v>
      </c>
      <c r="H906" s="152">
        <v>8358450</v>
      </c>
      <c r="I906" s="197" t="s">
        <v>1635</v>
      </c>
      <c r="J906" s="197" t="s">
        <v>1635</v>
      </c>
      <c r="K906" s="197" t="s">
        <v>1636</v>
      </c>
    </row>
    <row r="907" spans="1:11" ht="75" customHeight="1" x14ac:dyDescent="0.25">
      <c r="A907" s="197">
        <v>77121500</v>
      </c>
      <c r="B907" s="197" t="s">
        <v>1938</v>
      </c>
      <c r="C907" s="277">
        <v>42019</v>
      </c>
      <c r="D907" s="197">
        <v>2</v>
      </c>
      <c r="E907" s="197" t="s">
        <v>238</v>
      </c>
      <c r="F907" s="197" t="s">
        <v>1634</v>
      </c>
      <c r="G907" s="152">
        <v>6159400</v>
      </c>
      <c r="H907" s="152">
        <v>6159400</v>
      </c>
      <c r="I907" s="197" t="s">
        <v>1635</v>
      </c>
      <c r="J907" s="197" t="s">
        <v>1635</v>
      </c>
      <c r="K907" s="197" t="s">
        <v>1636</v>
      </c>
    </row>
    <row r="908" spans="1:11" ht="75" customHeight="1" x14ac:dyDescent="0.25">
      <c r="A908" s="197">
        <v>77121500</v>
      </c>
      <c r="B908" s="197" t="s">
        <v>1939</v>
      </c>
      <c r="C908" s="277">
        <v>42019</v>
      </c>
      <c r="D908" s="197">
        <v>1.5</v>
      </c>
      <c r="E908" s="197" t="s">
        <v>238</v>
      </c>
      <c r="F908" s="197" t="s">
        <v>1634</v>
      </c>
      <c r="G908" s="152">
        <v>4140600</v>
      </c>
      <c r="H908" s="152">
        <v>4140600</v>
      </c>
      <c r="I908" s="197" t="s">
        <v>1635</v>
      </c>
      <c r="J908" s="197" t="s">
        <v>1635</v>
      </c>
      <c r="K908" s="197" t="s">
        <v>1636</v>
      </c>
    </row>
    <row r="909" spans="1:11" ht="75" customHeight="1" x14ac:dyDescent="0.25">
      <c r="A909" s="197">
        <v>77121500</v>
      </c>
      <c r="B909" s="197" t="s">
        <v>1940</v>
      </c>
      <c r="C909" s="277">
        <v>42019</v>
      </c>
      <c r="D909" s="197">
        <v>1.5</v>
      </c>
      <c r="E909" s="197" t="s">
        <v>238</v>
      </c>
      <c r="F909" s="197" t="s">
        <v>1634</v>
      </c>
      <c r="G909" s="152">
        <v>4140600</v>
      </c>
      <c r="H909" s="152">
        <v>4140600</v>
      </c>
      <c r="I909" s="197" t="s">
        <v>1635</v>
      </c>
      <c r="J909" s="197" t="s">
        <v>1635</v>
      </c>
      <c r="K909" s="197" t="s">
        <v>1636</v>
      </c>
    </row>
    <row r="910" spans="1:11" ht="75" customHeight="1" x14ac:dyDescent="0.25">
      <c r="A910" s="197">
        <v>77121500</v>
      </c>
      <c r="B910" s="197" t="s">
        <v>1941</v>
      </c>
      <c r="C910" s="277">
        <v>42019</v>
      </c>
      <c r="D910" s="197">
        <v>1</v>
      </c>
      <c r="E910" s="197" t="s">
        <v>238</v>
      </c>
      <c r="F910" s="197" t="s">
        <v>1634</v>
      </c>
      <c r="G910" s="152">
        <v>2760400</v>
      </c>
      <c r="H910" s="152">
        <v>2760400</v>
      </c>
      <c r="I910" s="197" t="s">
        <v>1635</v>
      </c>
      <c r="J910" s="197" t="s">
        <v>1635</v>
      </c>
      <c r="K910" s="197" t="s">
        <v>1636</v>
      </c>
    </row>
    <row r="911" spans="1:11" ht="75" customHeight="1" x14ac:dyDescent="0.25">
      <c r="A911" s="197">
        <v>77121500</v>
      </c>
      <c r="B911" s="197" t="s">
        <v>1942</v>
      </c>
      <c r="C911" s="277">
        <v>42019</v>
      </c>
      <c r="D911" s="197">
        <v>1</v>
      </c>
      <c r="E911" s="197" t="s">
        <v>238</v>
      </c>
      <c r="F911" s="197" t="s">
        <v>1634</v>
      </c>
      <c r="G911" s="152">
        <v>3471100</v>
      </c>
      <c r="H911" s="152">
        <v>3471100</v>
      </c>
      <c r="I911" s="197" t="s">
        <v>1635</v>
      </c>
      <c r="J911" s="197" t="s">
        <v>1635</v>
      </c>
      <c r="K911" s="197" t="s">
        <v>1636</v>
      </c>
    </row>
    <row r="912" spans="1:11" ht="75" customHeight="1" x14ac:dyDescent="0.25">
      <c r="A912" s="197">
        <v>77121500</v>
      </c>
      <c r="B912" s="197" t="s">
        <v>1943</v>
      </c>
      <c r="C912" s="277">
        <v>42019</v>
      </c>
      <c r="D912" s="197">
        <v>1</v>
      </c>
      <c r="E912" s="197" t="s">
        <v>238</v>
      </c>
      <c r="F912" s="197" t="s">
        <v>1634</v>
      </c>
      <c r="G912" s="152">
        <v>2358700</v>
      </c>
      <c r="H912" s="152">
        <v>2358700</v>
      </c>
      <c r="I912" s="197" t="s">
        <v>1635</v>
      </c>
      <c r="J912" s="197" t="s">
        <v>1635</v>
      </c>
      <c r="K912" s="197" t="s">
        <v>1636</v>
      </c>
    </row>
    <row r="913" spans="1:11" ht="75" customHeight="1" x14ac:dyDescent="0.25">
      <c r="A913" s="197">
        <v>77121500</v>
      </c>
      <c r="B913" s="197" t="s">
        <v>1944</v>
      </c>
      <c r="C913" s="277">
        <v>42019</v>
      </c>
      <c r="D913" s="197">
        <v>1</v>
      </c>
      <c r="E913" s="197" t="s">
        <v>238</v>
      </c>
      <c r="F913" s="197" t="s">
        <v>1634</v>
      </c>
      <c r="G913" s="152">
        <v>3079700</v>
      </c>
      <c r="H913" s="152">
        <v>3079700</v>
      </c>
      <c r="I913" s="197" t="s">
        <v>1635</v>
      </c>
      <c r="J913" s="197" t="s">
        <v>1635</v>
      </c>
      <c r="K913" s="197" t="s">
        <v>1636</v>
      </c>
    </row>
    <row r="914" spans="1:11" ht="75" customHeight="1" x14ac:dyDescent="0.25">
      <c r="A914" s="197">
        <v>77121500</v>
      </c>
      <c r="B914" s="197" t="s">
        <v>1945</v>
      </c>
      <c r="C914" s="277">
        <v>42019</v>
      </c>
      <c r="D914" s="197">
        <v>1.5</v>
      </c>
      <c r="E914" s="197" t="s">
        <v>238</v>
      </c>
      <c r="F914" s="197" t="s">
        <v>1634</v>
      </c>
      <c r="G914" s="152">
        <v>3028200</v>
      </c>
      <c r="H914" s="152">
        <v>3028200</v>
      </c>
      <c r="I914" s="197" t="s">
        <v>1635</v>
      </c>
      <c r="J914" s="197" t="s">
        <v>1635</v>
      </c>
      <c r="K914" s="197" t="s">
        <v>1636</v>
      </c>
    </row>
    <row r="915" spans="1:11" ht="75" customHeight="1" x14ac:dyDescent="0.25">
      <c r="A915" s="197">
        <v>77121500</v>
      </c>
      <c r="B915" s="197" t="s">
        <v>1946</v>
      </c>
      <c r="C915" s="277">
        <v>42019</v>
      </c>
      <c r="D915" s="197">
        <v>1.5</v>
      </c>
      <c r="E915" s="197" t="s">
        <v>238</v>
      </c>
      <c r="F915" s="197" t="s">
        <v>1634</v>
      </c>
      <c r="G915" s="152">
        <v>3028200</v>
      </c>
      <c r="H915" s="152">
        <v>3028200</v>
      </c>
      <c r="I915" s="197" t="s">
        <v>1635</v>
      </c>
      <c r="J915" s="197" t="s">
        <v>1635</v>
      </c>
      <c r="K915" s="197" t="s">
        <v>1636</v>
      </c>
    </row>
    <row r="916" spans="1:11" ht="75" customHeight="1" x14ac:dyDescent="0.25">
      <c r="A916" s="197">
        <v>77121500</v>
      </c>
      <c r="B916" s="197" t="s">
        <v>1947</v>
      </c>
      <c r="C916" s="277">
        <v>42019</v>
      </c>
      <c r="D916" s="197">
        <v>1</v>
      </c>
      <c r="E916" s="197" t="s">
        <v>238</v>
      </c>
      <c r="F916" s="197" t="s">
        <v>1634</v>
      </c>
      <c r="G916" s="152">
        <v>2544100</v>
      </c>
      <c r="H916" s="152">
        <v>2544100</v>
      </c>
      <c r="I916" s="197" t="s">
        <v>1635</v>
      </c>
      <c r="J916" s="197" t="s">
        <v>1635</v>
      </c>
      <c r="K916" s="197" t="s">
        <v>1636</v>
      </c>
    </row>
    <row r="917" spans="1:11" ht="75" customHeight="1" x14ac:dyDescent="0.25">
      <c r="A917" s="197">
        <v>77131600</v>
      </c>
      <c r="B917" s="197" t="s">
        <v>1948</v>
      </c>
      <c r="C917" s="277">
        <v>42019</v>
      </c>
      <c r="D917" s="197">
        <v>1</v>
      </c>
      <c r="E917" s="197" t="s">
        <v>238</v>
      </c>
      <c r="F917" s="197" t="s">
        <v>1634</v>
      </c>
      <c r="G917" s="152">
        <v>2358700</v>
      </c>
      <c r="H917" s="152">
        <v>2358700</v>
      </c>
      <c r="I917" s="197" t="s">
        <v>1635</v>
      </c>
      <c r="J917" s="197" t="s">
        <v>1635</v>
      </c>
      <c r="K917" s="197" t="s">
        <v>1636</v>
      </c>
    </row>
    <row r="918" spans="1:11" ht="75" customHeight="1" x14ac:dyDescent="0.25">
      <c r="A918" s="197">
        <v>77131600</v>
      </c>
      <c r="B918" s="197" t="s">
        <v>1949</v>
      </c>
      <c r="C918" s="277">
        <v>42019</v>
      </c>
      <c r="D918" s="197">
        <v>1.5</v>
      </c>
      <c r="E918" s="197" t="s">
        <v>238</v>
      </c>
      <c r="F918" s="197" t="s">
        <v>1634</v>
      </c>
      <c r="G918" s="152">
        <v>4619550</v>
      </c>
      <c r="H918" s="152">
        <v>4619550</v>
      </c>
      <c r="I918" s="197" t="s">
        <v>1635</v>
      </c>
      <c r="J918" s="197" t="s">
        <v>1635</v>
      </c>
      <c r="K918" s="197" t="s">
        <v>1636</v>
      </c>
    </row>
    <row r="919" spans="1:11" ht="75" customHeight="1" x14ac:dyDescent="0.25">
      <c r="A919" s="197">
        <v>77131600</v>
      </c>
      <c r="B919" s="197" t="s">
        <v>1950</v>
      </c>
      <c r="C919" s="277">
        <v>42019</v>
      </c>
      <c r="D919" s="197">
        <v>3</v>
      </c>
      <c r="E919" s="197" t="s">
        <v>238</v>
      </c>
      <c r="F919" s="197" t="s">
        <v>1634</v>
      </c>
      <c r="G919" s="152">
        <v>8281200</v>
      </c>
      <c r="H919" s="152">
        <v>8281200</v>
      </c>
      <c r="I919" s="197" t="s">
        <v>1635</v>
      </c>
      <c r="J919" s="197" t="s">
        <v>1635</v>
      </c>
      <c r="K919" s="197" t="s">
        <v>1636</v>
      </c>
    </row>
    <row r="920" spans="1:11" ht="75" customHeight="1" x14ac:dyDescent="0.25">
      <c r="A920" s="197">
        <v>77121500</v>
      </c>
      <c r="B920" s="197" t="s">
        <v>1951</v>
      </c>
      <c r="C920" s="277">
        <v>42339</v>
      </c>
      <c r="D920" s="197">
        <v>1</v>
      </c>
      <c r="E920" s="197" t="s">
        <v>238</v>
      </c>
      <c r="F920" s="197" t="s">
        <v>1634</v>
      </c>
      <c r="G920" s="152">
        <v>2358700</v>
      </c>
      <c r="H920" s="152">
        <v>2358700</v>
      </c>
      <c r="I920" s="197" t="s">
        <v>1635</v>
      </c>
      <c r="J920" s="197" t="s">
        <v>1635</v>
      </c>
      <c r="K920" s="197" t="s">
        <v>1636</v>
      </c>
    </row>
    <row r="921" spans="1:11" ht="75" customHeight="1" x14ac:dyDescent="0.25">
      <c r="A921" s="197">
        <v>77121500</v>
      </c>
      <c r="B921" s="197" t="s">
        <v>1952</v>
      </c>
      <c r="C921" s="277">
        <v>42170</v>
      </c>
      <c r="D921" s="197">
        <v>1</v>
      </c>
      <c r="E921" s="197" t="s">
        <v>238</v>
      </c>
      <c r="F921" s="197" t="s">
        <v>1634</v>
      </c>
      <c r="G921" s="152">
        <v>1709800</v>
      </c>
      <c r="H921" s="152">
        <v>1709800</v>
      </c>
      <c r="I921" s="197" t="s">
        <v>1635</v>
      </c>
      <c r="J921" s="197" t="s">
        <v>1635</v>
      </c>
      <c r="K921" s="197" t="s">
        <v>1636</v>
      </c>
    </row>
    <row r="922" spans="1:11" ht="75" customHeight="1" x14ac:dyDescent="0.25">
      <c r="A922" s="197">
        <v>77121500</v>
      </c>
      <c r="B922" s="197" t="s">
        <v>1953</v>
      </c>
      <c r="C922" s="277">
        <v>42170</v>
      </c>
      <c r="D922" s="197">
        <v>1</v>
      </c>
      <c r="E922" s="197" t="s">
        <v>238</v>
      </c>
      <c r="F922" s="197" t="s">
        <v>1634</v>
      </c>
      <c r="G922" s="152">
        <v>2358700</v>
      </c>
      <c r="H922" s="152">
        <v>2358700</v>
      </c>
      <c r="I922" s="197" t="s">
        <v>1635</v>
      </c>
      <c r="J922" s="197" t="s">
        <v>1635</v>
      </c>
      <c r="K922" s="197" t="s">
        <v>1636</v>
      </c>
    </row>
    <row r="923" spans="1:11" ht="75" customHeight="1" x14ac:dyDescent="0.25">
      <c r="A923" s="197">
        <v>77121500</v>
      </c>
      <c r="B923" s="197" t="s">
        <v>1954</v>
      </c>
      <c r="C923" s="277">
        <v>42019</v>
      </c>
      <c r="D923" s="197">
        <v>2</v>
      </c>
      <c r="E923" s="197" t="s">
        <v>238</v>
      </c>
      <c r="F923" s="197" t="s">
        <v>1634</v>
      </c>
      <c r="G923" s="152">
        <v>5520800</v>
      </c>
      <c r="H923" s="152">
        <v>5520800</v>
      </c>
      <c r="I923" s="197" t="s">
        <v>1635</v>
      </c>
      <c r="J923" s="197" t="s">
        <v>1635</v>
      </c>
      <c r="K923" s="197" t="s">
        <v>1636</v>
      </c>
    </row>
    <row r="924" spans="1:11" ht="75" customHeight="1" x14ac:dyDescent="0.25">
      <c r="A924" s="197">
        <v>77121500</v>
      </c>
      <c r="B924" s="197" t="s">
        <v>1955</v>
      </c>
      <c r="C924" s="277">
        <v>42019</v>
      </c>
      <c r="D924" s="197">
        <v>2</v>
      </c>
      <c r="E924" s="197" t="s">
        <v>238</v>
      </c>
      <c r="F924" s="197" t="s">
        <v>1634</v>
      </c>
      <c r="G924" s="152">
        <v>6159400</v>
      </c>
      <c r="H924" s="152">
        <v>6159400</v>
      </c>
      <c r="I924" s="197" t="s">
        <v>1635</v>
      </c>
      <c r="J924" s="197" t="s">
        <v>1635</v>
      </c>
      <c r="K924" s="197" t="s">
        <v>1636</v>
      </c>
    </row>
    <row r="925" spans="1:11" ht="75" customHeight="1" x14ac:dyDescent="0.25">
      <c r="A925" s="197">
        <v>77121500</v>
      </c>
      <c r="B925" s="197" t="s">
        <v>1956</v>
      </c>
      <c r="C925" s="277">
        <v>42019</v>
      </c>
      <c r="D925" s="197">
        <v>1.5</v>
      </c>
      <c r="E925" s="197" t="s">
        <v>238</v>
      </c>
      <c r="F925" s="197" t="s">
        <v>1634</v>
      </c>
      <c r="G925" s="152">
        <v>5994600</v>
      </c>
      <c r="H925" s="152">
        <v>5994600</v>
      </c>
      <c r="I925" s="197" t="s">
        <v>1635</v>
      </c>
      <c r="J925" s="197" t="s">
        <v>1635</v>
      </c>
      <c r="K925" s="197" t="s">
        <v>1636</v>
      </c>
    </row>
    <row r="926" spans="1:11" ht="75" customHeight="1" x14ac:dyDescent="0.25">
      <c r="A926" s="197">
        <v>77121500</v>
      </c>
      <c r="B926" s="197" t="s">
        <v>1957</v>
      </c>
      <c r="C926" s="277">
        <v>42019</v>
      </c>
      <c r="D926" s="197">
        <v>1.5</v>
      </c>
      <c r="E926" s="197" t="s">
        <v>238</v>
      </c>
      <c r="F926" s="197" t="s">
        <v>1634</v>
      </c>
      <c r="G926" s="152">
        <v>5994600</v>
      </c>
      <c r="H926" s="152">
        <v>5994600</v>
      </c>
      <c r="I926" s="197" t="s">
        <v>1635</v>
      </c>
      <c r="J926" s="197" t="s">
        <v>1635</v>
      </c>
      <c r="K926" s="197" t="s">
        <v>1636</v>
      </c>
    </row>
    <row r="927" spans="1:11" ht="75" customHeight="1" x14ac:dyDescent="0.25">
      <c r="A927" s="197">
        <v>77121500</v>
      </c>
      <c r="B927" s="197" t="s">
        <v>1958</v>
      </c>
      <c r="C927" s="277">
        <v>42019</v>
      </c>
      <c r="D927" s="197">
        <v>1.5</v>
      </c>
      <c r="E927" s="197" t="s">
        <v>238</v>
      </c>
      <c r="F927" s="197" t="s">
        <v>1634</v>
      </c>
      <c r="G927" s="152">
        <v>6782550</v>
      </c>
      <c r="H927" s="152">
        <v>6782550</v>
      </c>
      <c r="I927" s="197" t="s">
        <v>1635</v>
      </c>
      <c r="J927" s="197" t="s">
        <v>1635</v>
      </c>
      <c r="K927" s="197" t="s">
        <v>1636</v>
      </c>
    </row>
    <row r="928" spans="1:11" ht="75" customHeight="1" x14ac:dyDescent="0.25">
      <c r="A928" s="197">
        <v>77121500</v>
      </c>
      <c r="B928" s="197" t="s">
        <v>1959</v>
      </c>
      <c r="C928" s="277">
        <v>42019</v>
      </c>
      <c r="D928" s="197">
        <v>1.5</v>
      </c>
      <c r="E928" s="197" t="s">
        <v>238</v>
      </c>
      <c r="F928" s="197" t="s">
        <v>1634</v>
      </c>
      <c r="G928" s="152">
        <v>7570500</v>
      </c>
      <c r="H928" s="152">
        <v>7570500</v>
      </c>
      <c r="I928" s="197" t="s">
        <v>1635</v>
      </c>
      <c r="J928" s="197" t="s">
        <v>1635</v>
      </c>
      <c r="K928" s="197" t="s">
        <v>1636</v>
      </c>
    </row>
    <row r="929" spans="1:11" ht="75" customHeight="1" x14ac:dyDescent="0.25">
      <c r="A929" s="197">
        <v>77121500</v>
      </c>
      <c r="B929" s="197" t="s">
        <v>185</v>
      </c>
      <c r="C929" s="277">
        <v>42019</v>
      </c>
      <c r="D929" s="197">
        <v>1.5</v>
      </c>
      <c r="E929" s="197" t="s">
        <v>238</v>
      </c>
      <c r="F929" s="197" t="s">
        <v>1634</v>
      </c>
      <c r="G929" s="152">
        <v>458350</v>
      </c>
      <c r="H929" s="152">
        <v>458350</v>
      </c>
      <c r="I929" s="197" t="s">
        <v>1635</v>
      </c>
      <c r="J929" s="197" t="s">
        <v>1635</v>
      </c>
      <c r="K929" s="197" t="s">
        <v>1636</v>
      </c>
    </row>
    <row r="930" spans="1:11" ht="75" customHeight="1" x14ac:dyDescent="0.25">
      <c r="A930" s="197">
        <v>77121500</v>
      </c>
      <c r="B930" s="197" t="s">
        <v>1960</v>
      </c>
      <c r="C930" s="277">
        <v>42019</v>
      </c>
      <c r="D930" s="197">
        <v>1</v>
      </c>
      <c r="E930" s="197" t="s">
        <v>238</v>
      </c>
      <c r="F930" s="197" t="s">
        <v>1634</v>
      </c>
      <c r="G930" s="152">
        <v>1709800</v>
      </c>
      <c r="H930" s="152">
        <v>1709800</v>
      </c>
      <c r="I930" s="197" t="s">
        <v>1635</v>
      </c>
      <c r="J930" s="197" t="s">
        <v>1635</v>
      </c>
      <c r="K930" s="197" t="s">
        <v>1636</v>
      </c>
    </row>
    <row r="931" spans="1:11" ht="75" customHeight="1" x14ac:dyDescent="0.25">
      <c r="A931" s="197">
        <v>77121500</v>
      </c>
      <c r="B931" s="197" t="s">
        <v>1961</v>
      </c>
      <c r="C931" s="277">
        <v>42019</v>
      </c>
      <c r="D931" s="197">
        <v>1</v>
      </c>
      <c r="E931" s="197" t="s">
        <v>238</v>
      </c>
      <c r="F931" s="197" t="s">
        <v>1634</v>
      </c>
      <c r="G931" s="152">
        <v>2760400</v>
      </c>
      <c r="H931" s="152">
        <v>2760400</v>
      </c>
      <c r="I931" s="197" t="s">
        <v>1635</v>
      </c>
      <c r="J931" s="197" t="s">
        <v>1635</v>
      </c>
      <c r="K931" s="197" t="s">
        <v>1636</v>
      </c>
    </row>
    <row r="932" spans="1:11" ht="75" customHeight="1" x14ac:dyDescent="0.25">
      <c r="A932" s="197">
        <v>77121500</v>
      </c>
      <c r="B932" s="197" t="s">
        <v>1962</v>
      </c>
      <c r="C932" s="277">
        <v>42019</v>
      </c>
      <c r="D932" s="197">
        <v>1</v>
      </c>
      <c r="E932" s="197" t="s">
        <v>238</v>
      </c>
      <c r="F932" s="197" t="s">
        <v>1634</v>
      </c>
      <c r="G932" s="152">
        <v>3471100</v>
      </c>
      <c r="H932" s="152">
        <v>3471100</v>
      </c>
      <c r="I932" s="197" t="s">
        <v>1635</v>
      </c>
      <c r="J932" s="197" t="s">
        <v>1635</v>
      </c>
      <c r="K932" s="197" t="s">
        <v>1636</v>
      </c>
    </row>
    <row r="933" spans="1:11" ht="75" customHeight="1" x14ac:dyDescent="0.25">
      <c r="A933" s="197">
        <v>77121500</v>
      </c>
      <c r="B933" s="197" t="s">
        <v>1963</v>
      </c>
      <c r="C933" s="277">
        <v>42019</v>
      </c>
      <c r="D933" s="197">
        <v>1</v>
      </c>
      <c r="E933" s="197" t="s">
        <v>238</v>
      </c>
      <c r="F933" s="197" t="s">
        <v>1634</v>
      </c>
      <c r="G933" s="152">
        <v>2358700</v>
      </c>
      <c r="H933" s="152">
        <v>2358700</v>
      </c>
      <c r="I933" s="197" t="s">
        <v>1635</v>
      </c>
      <c r="J933" s="197" t="s">
        <v>1635</v>
      </c>
      <c r="K933" s="197" t="s">
        <v>1636</v>
      </c>
    </row>
    <row r="934" spans="1:11" ht="75" customHeight="1" x14ac:dyDescent="0.25">
      <c r="A934" s="197">
        <v>77121500</v>
      </c>
      <c r="B934" s="197" t="s">
        <v>1964</v>
      </c>
      <c r="C934" s="277">
        <v>42019</v>
      </c>
      <c r="D934" s="197">
        <v>1</v>
      </c>
      <c r="E934" s="197" t="s">
        <v>238</v>
      </c>
      <c r="F934" s="197" t="s">
        <v>1634</v>
      </c>
      <c r="G934" s="152">
        <v>3079700</v>
      </c>
      <c r="H934" s="152">
        <v>3079700</v>
      </c>
      <c r="I934" s="197" t="s">
        <v>1635</v>
      </c>
      <c r="J934" s="197" t="s">
        <v>1635</v>
      </c>
      <c r="K934" s="197" t="s">
        <v>1636</v>
      </c>
    </row>
    <row r="935" spans="1:11" ht="75" customHeight="1" x14ac:dyDescent="0.25">
      <c r="A935" s="197">
        <v>77121500</v>
      </c>
      <c r="B935" s="197" t="s">
        <v>1965</v>
      </c>
      <c r="C935" s="277">
        <v>42019</v>
      </c>
      <c r="D935" s="197">
        <v>1.5</v>
      </c>
      <c r="E935" s="197" t="s">
        <v>238</v>
      </c>
      <c r="F935" s="197" t="s">
        <v>1634</v>
      </c>
      <c r="G935" s="152">
        <v>8358450</v>
      </c>
      <c r="H935" s="152">
        <v>8358450</v>
      </c>
      <c r="I935" s="197" t="s">
        <v>1635</v>
      </c>
      <c r="J935" s="197" t="s">
        <v>1635</v>
      </c>
      <c r="K935" s="197" t="s">
        <v>1636</v>
      </c>
    </row>
    <row r="936" spans="1:11" ht="75" customHeight="1" x14ac:dyDescent="0.25">
      <c r="A936" s="197">
        <v>77121500</v>
      </c>
      <c r="B936" s="197" t="s">
        <v>1966</v>
      </c>
      <c r="C936" s="277">
        <v>42019</v>
      </c>
      <c r="D936" s="197">
        <v>1</v>
      </c>
      <c r="E936" s="197" t="s">
        <v>238</v>
      </c>
      <c r="F936" s="197" t="s">
        <v>1634</v>
      </c>
      <c r="G936" s="152">
        <v>5047000</v>
      </c>
      <c r="H936" s="152">
        <v>5047000</v>
      </c>
      <c r="I936" s="197" t="s">
        <v>1635</v>
      </c>
      <c r="J936" s="197" t="s">
        <v>1635</v>
      </c>
      <c r="K936" s="197" t="s">
        <v>1636</v>
      </c>
    </row>
    <row r="937" spans="1:11" ht="75" customHeight="1" x14ac:dyDescent="0.25">
      <c r="A937" s="197">
        <v>77121500</v>
      </c>
      <c r="B937" s="197" t="s">
        <v>1967</v>
      </c>
      <c r="C937" s="277">
        <v>42019</v>
      </c>
      <c r="D937" s="197">
        <v>1.5</v>
      </c>
      <c r="E937" s="197" t="s">
        <v>238</v>
      </c>
      <c r="F937" s="197" t="s">
        <v>1634</v>
      </c>
      <c r="G937" s="152">
        <v>4140599.9999999991</v>
      </c>
      <c r="H937" s="152">
        <v>4140599.9999999991</v>
      </c>
      <c r="I937" s="197" t="s">
        <v>1635</v>
      </c>
      <c r="J937" s="197" t="s">
        <v>1635</v>
      </c>
      <c r="K937" s="197" t="s">
        <v>1636</v>
      </c>
    </row>
    <row r="938" spans="1:11" ht="75" customHeight="1" x14ac:dyDescent="0.25">
      <c r="A938" s="197">
        <v>77121500</v>
      </c>
      <c r="B938" s="197" t="s">
        <v>1968</v>
      </c>
      <c r="C938" s="277">
        <v>42019</v>
      </c>
      <c r="D938" s="197">
        <v>1.5</v>
      </c>
      <c r="E938" s="197" t="s">
        <v>238</v>
      </c>
      <c r="F938" s="197" t="s">
        <v>1634</v>
      </c>
      <c r="G938" s="152">
        <v>3028199.9999999995</v>
      </c>
      <c r="H938" s="152">
        <v>3028199.9999999995</v>
      </c>
      <c r="I938" s="197" t="s">
        <v>1635</v>
      </c>
      <c r="J938" s="197" t="s">
        <v>1635</v>
      </c>
      <c r="K938" s="197" t="s">
        <v>1636</v>
      </c>
    </row>
    <row r="939" spans="1:11" ht="75" customHeight="1" x14ac:dyDescent="0.25">
      <c r="A939" s="197">
        <v>77121500</v>
      </c>
      <c r="B939" s="197" t="s">
        <v>1969</v>
      </c>
      <c r="C939" s="277">
        <v>42019</v>
      </c>
      <c r="D939" s="197">
        <v>1.5</v>
      </c>
      <c r="E939" s="197" t="s">
        <v>238</v>
      </c>
      <c r="F939" s="197" t="s">
        <v>1634</v>
      </c>
      <c r="G939" s="152">
        <v>3028199.9999999995</v>
      </c>
      <c r="H939" s="152">
        <v>3028199.9999999995</v>
      </c>
      <c r="I939" s="197" t="s">
        <v>1635</v>
      </c>
      <c r="J939" s="197" t="s">
        <v>1635</v>
      </c>
      <c r="K939" s="197" t="s">
        <v>1636</v>
      </c>
    </row>
    <row r="940" spans="1:11" ht="75" customHeight="1" x14ac:dyDescent="0.25">
      <c r="A940" s="197">
        <v>77121500</v>
      </c>
      <c r="B940" s="197" t="s">
        <v>1970</v>
      </c>
      <c r="C940" s="277">
        <v>42019</v>
      </c>
      <c r="D940" s="197">
        <v>1</v>
      </c>
      <c r="E940" s="197" t="s">
        <v>238</v>
      </c>
      <c r="F940" s="197" t="s">
        <v>1634</v>
      </c>
      <c r="G940" s="152">
        <v>3079700</v>
      </c>
      <c r="H940" s="152">
        <v>3079700</v>
      </c>
      <c r="I940" s="197" t="s">
        <v>1635</v>
      </c>
      <c r="J940" s="197" t="s">
        <v>1635</v>
      </c>
      <c r="K940" s="197" t="s">
        <v>1636</v>
      </c>
    </row>
    <row r="941" spans="1:11" ht="75" customHeight="1" x14ac:dyDescent="0.25">
      <c r="A941" s="197">
        <v>77121500</v>
      </c>
      <c r="B941" s="197" t="s">
        <v>1971</v>
      </c>
      <c r="C941" s="277">
        <v>42019</v>
      </c>
      <c r="D941" s="197">
        <v>1</v>
      </c>
      <c r="E941" s="197" t="s">
        <v>238</v>
      </c>
      <c r="F941" s="197" t="s">
        <v>1634</v>
      </c>
      <c r="G941" s="152">
        <v>3079700</v>
      </c>
      <c r="H941" s="152">
        <v>3079700</v>
      </c>
      <c r="I941" s="197" t="s">
        <v>1635</v>
      </c>
      <c r="J941" s="197" t="s">
        <v>1635</v>
      </c>
      <c r="K941" s="197" t="s">
        <v>1636</v>
      </c>
    </row>
    <row r="942" spans="1:11" ht="75" customHeight="1" x14ac:dyDescent="0.25">
      <c r="A942" s="197">
        <v>77121500</v>
      </c>
      <c r="B942" s="197" t="s">
        <v>1972</v>
      </c>
      <c r="C942" s="277">
        <v>42019</v>
      </c>
      <c r="D942" s="197">
        <v>1</v>
      </c>
      <c r="E942" s="197" t="s">
        <v>238</v>
      </c>
      <c r="F942" s="197" t="s">
        <v>1634</v>
      </c>
      <c r="G942" s="152">
        <v>1709800</v>
      </c>
      <c r="H942" s="152">
        <v>1709800</v>
      </c>
      <c r="I942" s="197" t="s">
        <v>1635</v>
      </c>
      <c r="J942" s="197" t="s">
        <v>1635</v>
      </c>
      <c r="K942" s="197" t="s">
        <v>1636</v>
      </c>
    </row>
    <row r="943" spans="1:11" ht="75" customHeight="1" x14ac:dyDescent="0.25">
      <c r="A943" s="197">
        <v>77121500</v>
      </c>
      <c r="B943" s="197" t="s">
        <v>1973</v>
      </c>
      <c r="C943" s="277">
        <v>42019</v>
      </c>
      <c r="D943" s="197">
        <v>1.5</v>
      </c>
      <c r="E943" s="197" t="s">
        <v>238</v>
      </c>
      <c r="F943" s="197" t="s">
        <v>1634</v>
      </c>
      <c r="G943" s="152">
        <v>4619550</v>
      </c>
      <c r="H943" s="152">
        <v>4619550</v>
      </c>
      <c r="I943" s="197" t="s">
        <v>1635</v>
      </c>
      <c r="J943" s="197" t="s">
        <v>1635</v>
      </c>
      <c r="K943" s="197" t="s">
        <v>1636</v>
      </c>
    </row>
    <row r="944" spans="1:11" ht="75" customHeight="1" x14ac:dyDescent="0.25">
      <c r="A944" s="197">
        <v>77121500</v>
      </c>
      <c r="B944" s="197" t="s">
        <v>1974</v>
      </c>
      <c r="C944" s="277">
        <v>42019</v>
      </c>
      <c r="D944" s="197">
        <v>1.5</v>
      </c>
      <c r="E944" s="197" t="s">
        <v>238</v>
      </c>
      <c r="F944" s="197" t="s">
        <v>1634</v>
      </c>
      <c r="G944" s="152">
        <v>3259950</v>
      </c>
      <c r="H944" s="152">
        <v>3259950</v>
      </c>
      <c r="I944" s="197" t="s">
        <v>1635</v>
      </c>
      <c r="J944" s="197" t="s">
        <v>1635</v>
      </c>
      <c r="K944" s="197" t="s">
        <v>1636</v>
      </c>
    </row>
    <row r="945" spans="1:11" ht="75" customHeight="1" x14ac:dyDescent="0.25">
      <c r="A945" s="197">
        <v>77121500</v>
      </c>
      <c r="B945" s="197" t="s">
        <v>1975</v>
      </c>
      <c r="C945" s="277">
        <v>42019</v>
      </c>
      <c r="D945" s="197">
        <v>1.5</v>
      </c>
      <c r="E945" s="197" t="s">
        <v>238</v>
      </c>
      <c r="F945" s="197" t="s">
        <v>1634</v>
      </c>
      <c r="G945" s="152">
        <v>2564700</v>
      </c>
      <c r="H945" s="152">
        <v>2564700</v>
      </c>
      <c r="I945" s="197" t="s">
        <v>1635</v>
      </c>
      <c r="J945" s="197" t="s">
        <v>1635</v>
      </c>
      <c r="K945" s="197" t="s">
        <v>1636</v>
      </c>
    </row>
    <row r="946" spans="1:11" ht="75" customHeight="1" x14ac:dyDescent="0.25">
      <c r="A946" s="197">
        <v>77121500</v>
      </c>
      <c r="B946" s="197" t="s">
        <v>1976</v>
      </c>
      <c r="C946" s="277">
        <v>42019</v>
      </c>
      <c r="D946" s="197">
        <v>1</v>
      </c>
      <c r="E946" s="197" t="s">
        <v>238</v>
      </c>
      <c r="F946" s="197" t="s">
        <v>1634</v>
      </c>
      <c r="G946" s="152">
        <v>2358700</v>
      </c>
      <c r="H946" s="152">
        <v>2358700</v>
      </c>
      <c r="I946" s="197" t="s">
        <v>1635</v>
      </c>
      <c r="J946" s="197" t="s">
        <v>1635</v>
      </c>
      <c r="K946" s="197" t="s">
        <v>1636</v>
      </c>
    </row>
    <row r="947" spans="1:11" ht="75" customHeight="1" x14ac:dyDescent="0.25">
      <c r="A947" s="197">
        <v>77121500</v>
      </c>
      <c r="B947" s="197" t="s">
        <v>1977</v>
      </c>
      <c r="C947" s="277">
        <v>42019</v>
      </c>
      <c r="D947" s="197">
        <v>1</v>
      </c>
      <c r="E947" s="197" t="s">
        <v>238</v>
      </c>
      <c r="F947" s="197" t="s">
        <v>1634</v>
      </c>
      <c r="G947" s="152">
        <v>1709800</v>
      </c>
      <c r="H947" s="152">
        <v>1709800</v>
      </c>
      <c r="I947" s="197" t="s">
        <v>1635</v>
      </c>
      <c r="J947" s="197" t="s">
        <v>1635</v>
      </c>
      <c r="K947" s="197" t="s">
        <v>1636</v>
      </c>
    </row>
    <row r="948" spans="1:11" ht="75" customHeight="1" x14ac:dyDescent="0.25">
      <c r="A948" s="197">
        <v>77121500</v>
      </c>
      <c r="B948" s="197" t="s">
        <v>1978</v>
      </c>
      <c r="C948" s="277">
        <v>42019</v>
      </c>
      <c r="D948" s="197">
        <v>1</v>
      </c>
      <c r="E948" s="197" t="s">
        <v>238</v>
      </c>
      <c r="F948" s="197" t="s">
        <v>1634</v>
      </c>
      <c r="G948" s="152">
        <v>3079700</v>
      </c>
      <c r="H948" s="152">
        <v>3079700</v>
      </c>
      <c r="I948" s="197" t="s">
        <v>1635</v>
      </c>
      <c r="J948" s="197" t="s">
        <v>1635</v>
      </c>
      <c r="K948" s="197" t="s">
        <v>1636</v>
      </c>
    </row>
    <row r="949" spans="1:11" ht="75" customHeight="1" x14ac:dyDescent="0.25">
      <c r="A949" s="293">
        <v>77121500</v>
      </c>
      <c r="B949" s="293" t="s">
        <v>1979</v>
      </c>
      <c r="C949" s="293">
        <v>42019</v>
      </c>
      <c r="D949" s="294">
        <v>1</v>
      </c>
      <c r="E949" s="293" t="s">
        <v>238</v>
      </c>
      <c r="F949" s="293" t="s">
        <v>1634</v>
      </c>
      <c r="G949" s="295">
        <v>2544100</v>
      </c>
      <c r="H949" s="295">
        <v>2544100</v>
      </c>
      <c r="I949" s="295" t="s">
        <v>1635</v>
      </c>
      <c r="J949" s="295" t="s">
        <v>1635</v>
      </c>
      <c r="K949" s="295" t="s">
        <v>1636</v>
      </c>
    </row>
    <row r="950" spans="1:11" ht="75" customHeight="1" x14ac:dyDescent="0.25">
      <c r="A950" s="197">
        <v>77121500</v>
      </c>
      <c r="B950" s="197" t="s">
        <v>1980</v>
      </c>
      <c r="C950" s="277">
        <v>42019</v>
      </c>
      <c r="D950" s="197">
        <v>1</v>
      </c>
      <c r="E950" s="197" t="s">
        <v>238</v>
      </c>
      <c r="F950" s="197" t="s">
        <v>1634</v>
      </c>
      <c r="G950" s="175">
        <v>2760400</v>
      </c>
      <c r="H950" s="152">
        <v>2760400</v>
      </c>
      <c r="I950" s="197" t="s">
        <v>1635</v>
      </c>
      <c r="J950" s="197" t="s">
        <v>1635</v>
      </c>
      <c r="K950" s="197" t="s">
        <v>1636</v>
      </c>
    </row>
    <row r="951" spans="1:11" ht="75" customHeight="1" x14ac:dyDescent="0.25">
      <c r="A951" s="197">
        <v>77121500</v>
      </c>
      <c r="B951" s="197" t="s">
        <v>1981</v>
      </c>
      <c r="C951" s="277">
        <v>42019</v>
      </c>
      <c r="D951" s="197">
        <v>1</v>
      </c>
      <c r="E951" s="197" t="s">
        <v>238</v>
      </c>
      <c r="F951" s="197" t="s">
        <v>1634</v>
      </c>
      <c r="G951" s="175">
        <v>2992150</v>
      </c>
      <c r="H951" s="152">
        <v>2992150</v>
      </c>
      <c r="I951" s="197" t="s">
        <v>1635</v>
      </c>
      <c r="J951" s="197" t="s">
        <v>1635</v>
      </c>
      <c r="K951" s="197" t="s">
        <v>1636</v>
      </c>
    </row>
    <row r="952" spans="1:11" ht="75" customHeight="1" x14ac:dyDescent="0.25">
      <c r="A952" s="197">
        <v>77121500</v>
      </c>
      <c r="B952" s="197" t="s">
        <v>1982</v>
      </c>
      <c r="C952" s="277">
        <v>42019</v>
      </c>
      <c r="D952" s="197">
        <v>1</v>
      </c>
      <c r="E952" s="197" t="s">
        <v>238</v>
      </c>
      <c r="F952" s="197" t="s">
        <v>1634</v>
      </c>
      <c r="G952" s="175">
        <v>1709800</v>
      </c>
      <c r="H952" s="152">
        <v>1709800</v>
      </c>
      <c r="I952" s="197" t="s">
        <v>1635</v>
      </c>
      <c r="J952" s="197" t="s">
        <v>1635</v>
      </c>
      <c r="K952" s="197" t="s">
        <v>1636</v>
      </c>
    </row>
    <row r="953" spans="1:11" ht="75" customHeight="1" x14ac:dyDescent="0.25">
      <c r="A953" s="197">
        <v>77121500</v>
      </c>
      <c r="B953" s="197" t="s">
        <v>1983</v>
      </c>
      <c r="C953" s="277">
        <v>42019</v>
      </c>
      <c r="D953" s="197">
        <v>1</v>
      </c>
      <c r="E953" s="197" t="s">
        <v>238</v>
      </c>
      <c r="F953" s="197" t="s">
        <v>1634</v>
      </c>
      <c r="G953" s="175">
        <v>2760400</v>
      </c>
      <c r="H953" s="152">
        <v>2760400</v>
      </c>
      <c r="I953" s="197" t="s">
        <v>1635</v>
      </c>
      <c r="J953" s="197" t="s">
        <v>1635</v>
      </c>
      <c r="K953" s="197" t="s">
        <v>1636</v>
      </c>
    </row>
    <row r="954" spans="1:11" ht="75" customHeight="1" x14ac:dyDescent="0.25">
      <c r="A954" s="197">
        <v>77121500</v>
      </c>
      <c r="B954" s="197" t="s">
        <v>1984</v>
      </c>
      <c r="C954" s="277">
        <v>42019</v>
      </c>
      <c r="D954" s="197">
        <v>1.5</v>
      </c>
      <c r="E954" s="197" t="s">
        <v>238</v>
      </c>
      <c r="F954" s="197" t="s">
        <v>1634</v>
      </c>
      <c r="G954" s="175">
        <v>3538050</v>
      </c>
      <c r="H954" s="152">
        <v>3538050</v>
      </c>
      <c r="I954" s="197" t="s">
        <v>1635</v>
      </c>
      <c r="J954" s="197" t="s">
        <v>1635</v>
      </c>
      <c r="K954" s="197" t="s">
        <v>1636</v>
      </c>
    </row>
    <row r="955" spans="1:11" ht="75" customHeight="1" x14ac:dyDescent="0.25">
      <c r="A955" s="197">
        <v>77121500</v>
      </c>
      <c r="B955" s="278" t="s">
        <v>1985</v>
      </c>
      <c r="C955" s="277">
        <v>42019</v>
      </c>
      <c r="D955" s="197">
        <v>2.5</v>
      </c>
      <c r="E955" s="197" t="s">
        <v>238</v>
      </c>
      <c r="F955" s="197" t="s">
        <v>1634</v>
      </c>
      <c r="G955" s="175">
        <v>9991000</v>
      </c>
      <c r="H955" s="152">
        <v>9991000</v>
      </c>
      <c r="I955" s="197" t="s">
        <v>1635</v>
      </c>
      <c r="J955" s="197" t="s">
        <v>1635</v>
      </c>
      <c r="K955" s="197" t="s">
        <v>1636</v>
      </c>
    </row>
    <row r="956" spans="1:11" ht="75" customHeight="1" x14ac:dyDescent="0.25">
      <c r="A956" s="197">
        <v>77121500</v>
      </c>
      <c r="B956" s="197" t="s">
        <v>1986</v>
      </c>
      <c r="C956" s="277">
        <v>42019</v>
      </c>
      <c r="D956" s="197">
        <v>1</v>
      </c>
      <c r="E956" s="197" t="s">
        <v>238</v>
      </c>
      <c r="F956" s="197" t="s">
        <v>1634</v>
      </c>
      <c r="G956" s="175">
        <v>1586200</v>
      </c>
      <c r="H956" s="152">
        <v>1586200</v>
      </c>
      <c r="I956" s="197" t="s">
        <v>1635</v>
      </c>
      <c r="J956" s="197" t="s">
        <v>1635</v>
      </c>
      <c r="K956" s="197" t="s">
        <v>1636</v>
      </c>
    </row>
    <row r="957" spans="1:11" ht="75" customHeight="1" x14ac:dyDescent="0.25">
      <c r="A957" s="197">
        <v>77121500</v>
      </c>
      <c r="B957" s="197" t="s">
        <v>1987</v>
      </c>
      <c r="C957" s="277">
        <v>42019</v>
      </c>
      <c r="D957" s="197">
        <v>1.5</v>
      </c>
      <c r="E957" s="197" t="s">
        <v>238</v>
      </c>
      <c r="F957" s="197" t="s">
        <v>1634</v>
      </c>
      <c r="G957" s="175">
        <v>3538050</v>
      </c>
      <c r="H957" s="152">
        <v>3538050</v>
      </c>
      <c r="I957" s="197" t="s">
        <v>1635</v>
      </c>
      <c r="J957" s="197" t="s">
        <v>1635</v>
      </c>
      <c r="K957" s="197" t="s">
        <v>1636</v>
      </c>
    </row>
    <row r="958" spans="1:11" ht="75" customHeight="1" x14ac:dyDescent="0.25">
      <c r="A958" s="197">
        <v>77121500</v>
      </c>
      <c r="B958" s="197" t="s">
        <v>1988</v>
      </c>
      <c r="C958" s="277">
        <v>42019</v>
      </c>
      <c r="D958" s="197">
        <v>1</v>
      </c>
      <c r="E958" s="278" t="s">
        <v>238</v>
      </c>
      <c r="F958" s="197" t="s">
        <v>1634</v>
      </c>
      <c r="G958" s="175">
        <v>2358700</v>
      </c>
      <c r="H958" s="152">
        <v>2358700</v>
      </c>
      <c r="I958" s="197" t="s">
        <v>1635</v>
      </c>
      <c r="J958" s="197" t="s">
        <v>1635</v>
      </c>
      <c r="K958" s="197" t="s">
        <v>1636</v>
      </c>
    </row>
    <row r="959" spans="1:11" ht="75" customHeight="1" x14ac:dyDescent="0.25">
      <c r="A959" s="197">
        <v>77111602</v>
      </c>
      <c r="B959" s="197" t="s">
        <v>1989</v>
      </c>
      <c r="C959" s="277">
        <v>42019</v>
      </c>
      <c r="D959" s="197">
        <v>1</v>
      </c>
      <c r="E959" s="278" t="s">
        <v>238</v>
      </c>
      <c r="F959" s="197" t="s">
        <v>1833</v>
      </c>
      <c r="G959" s="175">
        <v>1586200</v>
      </c>
      <c r="H959" s="152">
        <v>1586200</v>
      </c>
      <c r="I959" s="197" t="s">
        <v>1635</v>
      </c>
      <c r="J959" s="197" t="s">
        <v>1635</v>
      </c>
      <c r="K959" s="197" t="s">
        <v>1636</v>
      </c>
    </row>
    <row r="960" spans="1:11" ht="75" customHeight="1" x14ac:dyDescent="0.25">
      <c r="A960" s="197">
        <v>77111602</v>
      </c>
      <c r="B960" s="197" t="s">
        <v>1990</v>
      </c>
      <c r="C960" s="277">
        <v>42019</v>
      </c>
      <c r="D960" s="197">
        <v>2</v>
      </c>
      <c r="E960" s="197" t="s">
        <v>238</v>
      </c>
      <c r="F960" s="197" t="s">
        <v>1833</v>
      </c>
      <c r="G960" s="175">
        <v>6942200</v>
      </c>
      <c r="H960" s="152">
        <v>6942200</v>
      </c>
      <c r="I960" s="197" t="s">
        <v>1635</v>
      </c>
      <c r="J960" s="197" t="s">
        <v>1635</v>
      </c>
      <c r="K960" s="197" t="s">
        <v>1636</v>
      </c>
    </row>
    <row r="961" spans="1:11" ht="75" customHeight="1" x14ac:dyDescent="0.25">
      <c r="A961" s="197">
        <v>77111602</v>
      </c>
      <c r="B961" s="197" t="s">
        <v>1991</v>
      </c>
      <c r="C961" s="277">
        <v>42019</v>
      </c>
      <c r="D961" s="197">
        <v>2</v>
      </c>
      <c r="E961" s="197" t="s">
        <v>238</v>
      </c>
      <c r="F961" s="197" t="s">
        <v>1833</v>
      </c>
      <c r="G961" s="175">
        <v>6159400</v>
      </c>
      <c r="H961" s="152">
        <v>6159400</v>
      </c>
      <c r="I961" s="197" t="s">
        <v>1635</v>
      </c>
      <c r="J961" s="197" t="s">
        <v>1635</v>
      </c>
      <c r="K961" s="197" t="s">
        <v>1636</v>
      </c>
    </row>
    <row r="962" spans="1:11" ht="75" customHeight="1" x14ac:dyDescent="0.25">
      <c r="A962" s="197">
        <v>77111602</v>
      </c>
      <c r="B962" s="197" t="s">
        <v>1992</v>
      </c>
      <c r="C962" s="277">
        <v>42019</v>
      </c>
      <c r="D962" s="197">
        <v>1</v>
      </c>
      <c r="E962" s="197" t="s">
        <v>238</v>
      </c>
      <c r="F962" s="197" t="s">
        <v>1833</v>
      </c>
      <c r="G962" s="175">
        <v>5206650</v>
      </c>
      <c r="H962" s="152">
        <v>5206650</v>
      </c>
      <c r="I962" s="197" t="s">
        <v>1635</v>
      </c>
      <c r="J962" s="197" t="s">
        <v>1635</v>
      </c>
      <c r="K962" s="197" t="s">
        <v>1636</v>
      </c>
    </row>
    <row r="963" spans="1:11" ht="75" customHeight="1" x14ac:dyDescent="0.25">
      <c r="A963" s="197">
        <v>77111602</v>
      </c>
      <c r="B963" s="197" t="s">
        <v>1993</v>
      </c>
      <c r="C963" s="277">
        <v>42019</v>
      </c>
      <c r="D963" s="197">
        <v>2</v>
      </c>
      <c r="E963" s="197" t="s">
        <v>238</v>
      </c>
      <c r="F963" s="197" t="s">
        <v>1833</v>
      </c>
      <c r="G963" s="175">
        <v>3172400</v>
      </c>
      <c r="H963" s="152">
        <v>3172400</v>
      </c>
      <c r="I963" s="197" t="s">
        <v>1635</v>
      </c>
      <c r="J963" s="197" t="s">
        <v>1635</v>
      </c>
      <c r="K963" s="197" t="s">
        <v>1636</v>
      </c>
    </row>
    <row r="964" spans="1:11" ht="75" customHeight="1" x14ac:dyDescent="0.25">
      <c r="A964" s="197">
        <v>77111602</v>
      </c>
      <c r="B964" s="197" t="s">
        <v>1994</v>
      </c>
      <c r="C964" s="277">
        <v>42019</v>
      </c>
      <c r="D964" s="197">
        <v>1</v>
      </c>
      <c r="E964" s="197" t="s">
        <v>238</v>
      </c>
      <c r="F964" s="197" t="s">
        <v>1634</v>
      </c>
      <c r="G964" s="175">
        <v>4619550</v>
      </c>
      <c r="H964" s="152">
        <v>4619550</v>
      </c>
      <c r="I964" s="197" t="s">
        <v>1635</v>
      </c>
      <c r="J964" s="197" t="s">
        <v>1635</v>
      </c>
      <c r="K964" s="197" t="s">
        <v>1636</v>
      </c>
    </row>
    <row r="965" spans="1:11" ht="75" customHeight="1" x14ac:dyDescent="0.25">
      <c r="A965" s="197">
        <v>77111602</v>
      </c>
      <c r="B965" s="197" t="s">
        <v>1995</v>
      </c>
      <c r="C965" s="277">
        <v>42019</v>
      </c>
      <c r="D965" s="197">
        <v>2</v>
      </c>
      <c r="E965" s="197" t="s">
        <v>238</v>
      </c>
      <c r="F965" s="197" t="s">
        <v>1833</v>
      </c>
      <c r="G965" s="175">
        <v>4717400</v>
      </c>
      <c r="H965" s="152">
        <v>4717400</v>
      </c>
      <c r="I965" s="197" t="s">
        <v>1635</v>
      </c>
      <c r="J965" s="197" t="s">
        <v>1635</v>
      </c>
      <c r="K965" s="197" t="s">
        <v>1636</v>
      </c>
    </row>
    <row r="966" spans="1:11" ht="75" customHeight="1" x14ac:dyDescent="0.25">
      <c r="A966" s="197">
        <v>77111602</v>
      </c>
      <c r="B966" s="197" t="s">
        <v>1996</v>
      </c>
      <c r="C966" s="277">
        <v>42019</v>
      </c>
      <c r="D966" s="197">
        <v>2</v>
      </c>
      <c r="E966" s="197" t="s">
        <v>238</v>
      </c>
      <c r="F966" s="197" t="s">
        <v>1833</v>
      </c>
      <c r="G966" s="175">
        <v>6942200</v>
      </c>
      <c r="H966" s="152">
        <v>6942200</v>
      </c>
      <c r="I966" s="197" t="s">
        <v>1635</v>
      </c>
      <c r="J966" s="197" t="s">
        <v>1635</v>
      </c>
      <c r="K966" s="197" t="s">
        <v>1636</v>
      </c>
    </row>
    <row r="967" spans="1:11" ht="75" customHeight="1" x14ac:dyDescent="0.25">
      <c r="A967" s="197">
        <v>77111602</v>
      </c>
      <c r="B967" s="197" t="s">
        <v>1997</v>
      </c>
      <c r="C967" s="277">
        <v>42019</v>
      </c>
      <c r="D967" s="197">
        <v>2</v>
      </c>
      <c r="E967" s="197" t="s">
        <v>238</v>
      </c>
      <c r="F967" s="197" t="s">
        <v>1833</v>
      </c>
      <c r="G967" s="175">
        <v>6942200</v>
      </c>
      <c r="H967" s="152">
        <v>6942200</v>
      </c>
      <c r="I967" s="197" t="s">
        <v>1635</v>
      </c>
      <c r="J967" s="197" t="s">
        <v>1635</v>
      </c>
      <c r="K967" s="197" t="s">
        <v>1636</v>
      </c>
    </row>
    <row r="968" spans="1:11" ht="75" customHeight="1" x14ac:dyDescent="0.25">
      <c r="A968" s="197">
        <v>77111602</v>
      </c>
      <c r="B968" s="197" t="s">
        <v>1998</v>
      </c>
      <c r="C968" s="277">
        <v>42019</v>
      </c>
      <c r="D968" s="197">
        <v>2</v>
      </c>
      <c r="E968" s="197" t="s">
        <v>238</v>
      </c>
      <c r="F968" s="197" t="s">
        <v>1833</v>
      </c>
      <c r="G968" s="175">
        <v>4717400</v>
      </c>
      <c r="H968" s="152">
        <v>4717400</v>
      </c>
      <c r="I968" s="197" t="s">
        <v>1635</v>
      </c>
      <c r="J968" s="197" t="s">
        <v>1635</v>
      </c>
      <c r="K968" s="197" t="s">
        <v>1636</v>
      </c>
    </row>
    <row r="969" spans="1:11" ht="75" customHeight="1" x14ac:dyDescent="0.25">
      <c r="A969" s="197">
        <v>77111602</v>
      </c>
      <c r="B969" s="197" t="s">
        <v>1999</v>
      </c>
      <c r="C969" s="277">
        <v>42019</v>
      </c>
      <c r="D969" s="197">
        <v>1</v>
      </c>
      <c r="E969" s="197" t="s">
        <v>238</v>
      </c>
      <c r="F969" s="197" t="s">
        <v>1833</v>
      </c>
      <c r="G969" s="175">
        <v>2760400</v>
      </c>
      <c r="H969" s="152">
        <v>2760400</v>
      </c>
      <c r="I969" s="197" t="s">
        <v>1635</v>
      </c>
      <c r="J969" s="197" t="s">
        <v>1635</v>
      </c>
      <c r="K969" s="197" t="s">
        <v>1636</v>
      </c>
    </row>
    <row r="970" spans="1:11" ht="75" customHeight="1" x14ac:dyDescent="0.25">
      <c r="A970" s="197">
        <v>77111602</v>
      </c>
      <c r="B970" s="197" t="s">
        <v>2000</v>
      </c>
      <c r="C970" s="277">
        <v>42019</v>
      </c>
      <c r="D970" s="197">
        <v>1.5</v>
      </c>
      <c r="E970" s="197" t="s">
        <v>238</v>
      </c>
      <c r="F970" s="197" t="s">
        <v>1634</v>
      </c>
      <c r="G970" s="175">
        <v>3538050</v>
      </c>
      <c r="H970" s="152">
        <v>3538050</v>
      </c>
      <c r="I970" s="197" t="s">
        <v>1635</v>
      </c>
      <c r="J970" s="197" t="s">
        <v>1635</v>
      </c>
      <c r="K970" s="197" t="s">
        <v>1636</v>
      </c>
    </row>
    <row r="971" spans="1:11" ht="75" customHeight="1" x14ac:dyDescent="0.25">
      <c r="A971" s="197">
        <v>77111602</v>
      </c>
      <c r="B971" s="197" t="s">
        <v>2001</v>
      </c>
      <c r="C971" s="277">
        <v>42019</v>
      </c>
      <c r="D971" s="197">
        <v>1.5</v>
      </c>
      <c r="E971" s="197" t="s">
        <v>238</v>
      </c>
      <c r="F971" s="197" t="s">
        <v>1634</v>
      </c>
      <c r="G971" s="175">
        <v>4140600</v>
      </c>
      <c r="H971" s="152">
        <v>4140600</v>
      </c>
      <c r="I971" s="197" t="s">
        <v>1635</v>
      </c>
      <c r="J971" s="197" t="s">
        <v>1635</v>
      </c>
      <c r="K971" s="197" t="s">
        <v>1636</v>
      </c>
    </row>
    <row r="972" spans="1:11" ht="75" customHeight="1" x14ac:dyDescent="0.25">
      <c r="A972" s="197">
        <v>77111602</v>
      </c>
      <c r="B972" s="197" t="s">
        <v>2002</v>
      </c>
      <c r="C972" s="277">
        <v>42019</v>
      </c>
      <c r="D972" s="197">
        <v>1</v>
      </c>
      <c r="E972" s="197" t="s">
        <v>238</v>
      </c>
      <c r="F972" s="197" t="s">
        <v>1634</v>
      </c>
      <c r="G972" s="175">
        <v>2358700</v>
      </c>
      <c r="H972" s="152">
        <v>2358700</v>
      </c>
      <c r="I972" s="197" t="s">
        <v>1635</v>
      </c>
      <c r="J972" s="197" t="s">
        <v>1635</v>
      </c>
      <c r="K972" s="197" t="s">
        <v>1636</v>
      </c>
    </row>
    <row r="973" spans="1:11" ht="75" customHeight="1" x14ac:dyDescent="0.25">
      <c r="A973" s="197">
        <v>77111602</v>
      </c>
      <c r="B973" s="197" t="s">
        <v>2003</v>
      </c>
      <c r="C973" s="277">
        <v>42019</v>
      </c>
      <c r="D973" s="197">
        <v>1.5</v>
      </c>
      <c r="E973" s="197" t="s">
        <v>238</v>
      </c>
      <c r="F973" s="197" t="s">
        <v>1634</v>
      </c>
      <c r="G973" s="175">
        <v>4140600</v>
      </c>
      <c r="H973" s="152">
        <v>4140600</v>
      </c>
      <c r="I973" s="197" t="s">
        <v>1635</v>
      </c>
      <c r="J973" s="197" t="s">
        <v>1635</v>
      </c>
      <c r="K973" s="197" t="s">
        <v>1636</v>
      </c>
    </row>
    <row r="974" spans="1:11" ht="75" customHeight="1" x14ac:dyDescent="0.25">
      <c r="A974" s="197">
        <v>77111602</v>
      </c>
      <c r="B974" s="197" t="s">
        <v>2004</v>
      </c>
      <c r="C974" s="277">
        <v>42019</v>
      </c>
      <c r="D974" s="197">
        <v>1</v>
      </c>
      <c r="E974" s="197" t="s">
        <v>238</v>
      </c>
      <c r="F974" s="197" t="s">
        <v>1634</v>
      </c>
      <c r="G974" s="175">
        <v>3079700</v>
      </c>
      <c r="H974" s="152">
        <v>3079700</v>
      </c>
      <c r="I974" s="197" t="s">
        <v>1635</v>
      </c>
      <c r="J974" s="197" t="s">
        <v>1635</v>
      </c>
      <c r="K974" s="197" t="s">
        <v>1636</v>
      </c>
    </row>
    <row r="975" spans="1:11" ht="75" customHeight="1" x14ac:dyDescent="0.25">
      <c r="A975" s="197">
        <v>77111602</v>
      </c>
      <c r="B975" s="197" t="s">
        <v>2005</v>
      </c>
      <c r="C975" s="277">
        <v>42019</v>
      </c>
      <c r="D975" s="197">
        <v>2</v>
      </c>
      <c r="E975" s="197" t="s">
        <v>238</v>
      </c>
      <c r="F975" s="197" t="s">
        <v>1634</v>
      </c>
      <c r="G975" s="175">
        <v>3419600</v>
      </c>
      <c r="H975" s="152">
        <v>3419600</v>
      </c>
      <c r="I975" s="197" t="s">
        <v>1635</v>
      </c>
      <c r="J975" s="197" t="s">
        <v>1635</v>
      </c>
      <c r="K975" s="197" t="s">
        <v>1636</v>
      </c>
    </row>
    <row r="976" spans="1:11" ht="75" customHeight="1" x14ac:dyDescent="0.25">
      <c r="A976" s="197">
        <v>77111602</v>
      </c>
      <c r="B976" s="197" t="s">
        <v>2006</v>
      </c>
      <c r="C976" s="277">
        <v>42019</v>
      </c>
      <c r="D976" s="197">
        <v>2</v>
      </c>
      <c r="E976" s="197" t="s">
        <v>238</v>
      </c>
      <c r="F976" s="197" t="s">
        <v>1634</v>
      </c>
      <c r="G976" s="175">
        <v>6159400</v>
      </c>
      <c r="H976" s="152">
        <v>6159400</v>
      </c>
      <c r="I976" s="197" t="s">
        <v>1635</v>
      </c>
      <c r="J976" s="197" t="s">
        <v>1635</v>
      </c>
      <c r="K976" s="197" t="s">
        <v>1636</v>
      </c>
    </row>
    <row r="977" spans="1:11" ht="75" customHeight="1" x14ac:dyDescent="0.25">
      <c r="A977" s="197">
        <v>77111602</v>
      </c>
      <c r="B977" s="197" t="s">
        <v>2007</v>
      </c>
      <c r="C977" s="277">
        <v>42019</v>
      </c>
      <c r="D977" s="197">
        <v>2</v>
      </c>
      <c r="E977" s="197" t="s">
        <v>238</v>
      </c>
      <c r="F977" s="197" t="s">
        <v>1634</v>
      </c>
      <c r="G977" s="175">
        <v>4717400</v>
      </c>
      <c r="H977" s="152">
        <v>4717400</v>
      </c>
      <c r="I977" s="197" t="s">
        <v>1635</v>
      </c>
      <c r="J977" s="197" t="s">
        <v>1635</v>
      </c>
      <c r="K977" s="197" t="s">
        <v>1636</v>
      </c>
    </row>
    <row r="978" spans="1:11" ht="75" customHeight="1" x14ac:dyDescent="0.25">
      <c r="A978" s="197">
        <v>77111602</v>
      </c>
      <c r="B978" s="197" t="s">
        <v>2008</v>
      </c>
      <c r="C978" s="277">
        <v>42019</v>
      </c>
      <c r="D978" s="197">
        <v>1</v>
      </c>
      <c r="E978" s="197" t="s">
        <v>238</v>
      </c>
      <c r="F978" s="197" t="s">
        <v>1833</v>
      </c>
      <c r="G978" s="175">
        <v>1246300</v>
      </c>
      <c r="H978" s="152">
        <v>1246300</v>
      </c>
      <c r="I978" s="197" t="s">
        <v>1635</v>
      </c>
      <c r="J978" s="197" t="s">
        <v>1635</v>
      </c>
      <c r="K978" s="197" t="s">
        <v>1636</v>
      </c>
    </row>
    <row r="979" spans="1:11" ht="75" customHeight="1" x14ac:dyDescent="0.25">
      <c r="A979" s="197">
        <v>77111602</v>
      </c>
      <c r="B979" s="197" t="s">
        <v>2009</v>
      </c>
      <c r="C979" s="277">
        <v>42019</v>
      </c>
      <c r="D979" s="197">
        <v>1</v>
      </c>
      <c r="E979" s="197" t="s">
        <v>238</v>
      </c>
      <c r="F979" s="197" t="s">
        <v>1634</v>
      </c>
      <c r="G979" s="175">
        <v>3996400</v>
      </c>
      <c r="H979" s="152">
        <v>3996400</v>
      </c>
      <c r="I979" s="197" t="s">
        <v>1635</v>
      </c>
      <c r="J979" s="197" t="s">
        <v>1635</v>
      </c>
      <c r="K979" s="197" t="s">
        <v>1636</v>
      </c>
    </row>
    <row r="980" spans="1:11" ht="75" customHeight="1" x14ac:dyDescent="0.25">
      <c r="A980" s="197">
        <v>77111602</v>
      </c>
      <c r="B980" s="197" t="s">
        <v>2010</v>
      </c>
      <c r="C980" s="277">
        <v>42019</v>
      </c>
      <c r="D980" s="197">
        <v>1</v>
      </c>
      <c r="E980" s="197" t="s">
        <v>238</v>
      </c>
      <c r="F980" s="197" t="s">
        <v>1634</v>
      </c>
      <c r="G980" s="175">
        <v>3471100</v>
      </c>
      <c r="H980" s="152">
        <v>3471100</v>
      </c>
      <c r="I980" s="197" t="s">
        <v>1635</v>
      </c>
      <c r="J980" s="197" t="s">
        <v>1635</v>
      </c>
      <c r="K980" s="197" t="s">
        <v>1636</v>
      </c>
    </row>
    <row r="981" spans="1:11" ht="75" customHeight="1" x14ac:dyDescent="0.25">
      <c r="A981" s="197">
        <v>77111602</v>
      </c>
      <c r="B981" s="197" t="s">
        <v>2011</v>
      </c>
      <c r="C981" s="277">
        <v>42019</v>
      </c>
      <c r="D981" s="197">
        <v>1</v>
      </c>
      <c r="E981" s="197" t="s">
        <v>238</v>
      </c>
      <c r="F981" s="197" t="s">
        <v>1634</v>
      </c>
      <c r="G981" s="175">
        <v>2358700</v>
      </c>
      <c r="H981" s="152">
        <v>2358700</v>
      </c>
      <c r="I981" s="197" t="s">
        <v>1635</v>
      </c>
      <c r="J981" s="197" t="s">
        <v>1635</v>
      </c>
      <c r="K981" s="197" t="s">
        <v>1636</v>
      </c>
    </row>
    <row r="982" spans="1:11" ht="75" customHeight="1" x14ac:dyDescent="0.25">
      <c r="A982" s="197">
        <v>77111602</v>
      </c>
      <c r="B982" s="197" t="s">
        <v>2012</v>
      </c>
      <c r="C982" s="277">
        <v>42019</v>
      </c>
      <c r="D982" s="197">
        <v>1.5</v>
      </c>
      <c r="E982" s="197" t="s">
        <v>238</v>
      </c>
      <c r="F982" s="197" t="s">
        <v>1634</v>
      </c>
      <c r="G982" s="175">
        <v>4140600</v>
      </c>
      <c r="H982" s="152">
        <v>4140600</v>
      </c>
      <c r="I982" s="197" t="s">
        <v>1635</v>
      </c>
      <c r="J982" s="197" t="s">
        <v>1635</v>
      </c>
      <c r="K982" s="197" t="s">
        <v>1636</v>
      </c>
    </row>
    <row r="983" spans="1:11" ht="75" customHeight="1" x14ac:dyDescent="0.25">
      <c r="A983" s="197">
        <v>77111602</v>
      </c>
      <c r="B983" s="197" t="s">
        <v>2013</v>
      </c>
      <c r="C983" s="277">
        <v>42019</v>
      </c>
      <c r="D983" s="197">
        <v>1</v>
      </c>
      <c r="E983" s="197" t="s">
        <v>238</v>
      </c>
      <c r="F983" s="197" t="s">
        <v>1634</v>
      </c>
      <c r="G983" s="175">
        <v>2358700</v>
      </c>
      <c r="H983" s="152">
        <v>2358700</v>
      </c>
      <c r="I983" s="197" t="s">
        <v>1635</v>
      </c>
      <c r="J983" s="197" t="s">
        <v>1635</v>
      </c>
      <c r="K983" s="197" t="s">
        <v>1636</v>
      </c>
    </row>
    <row r="984" spans="1:11" ht="75" customHeight="1" x14ac:dyDescent="0.25">
      <c r="A984" s="197">
        <v>77111602</v>
      </c>
      <c r="B984" s="197" t="s">
        <v>2014</v>
      </c>
      <c r="C984" s="277">
        <v>42019</v>
      </c>
      <c r="D984" s="197">
        <v>1</v>
      </c>
      <c r="E984" s="197" t="s">
        <v>238</v>
      </c>
      <c r="F984" s="197" t="s">
        <v>1634</v>
      </c>
      <c r="G984" s="175">
        <v>4521700</v>
      </c>
      <c r="H984" s="152">
        <v>4521700</v>
      </c>
      <c r="I984" s="197" t="s">
        <v>1635</v>
      </c>
      <c r="J984" s="197" t="s">
        <v>1635</v>
      </c>
      <c r="K984" s="197" t="s">
        <v>1636</v>
      </c>
    </row>
    <row r="985" spans="1:11" ht="75" customHeight="1" x14ac:dyDescent="0.25">
      <c r="A985" s="197">
        <v>77111602</v>
      </c>
      <c r="B985" s="197" t="s">
        <v>2015</v>
      </c>
      <c r="C985" s="277">
        <v>42019</v>
      </c>
      <c r="D985" s="197">
        <v>1</v>
      </c>
      <c r="E985" s="197" t="s">
        <v>238</v>
      </c>
      <c r="F985" s="197" t="s">
        <v>1634</v>
      </c>
      <c r="G985" s="175">
        <v>2018800</v>
      </c>
      <c r="H985" s="152">
        <v>2018800</v>
      </c>
      <c r="I985" s="197" t="s">
        <v>1635</v>
      </c>
      <c r="J985" s="197" t="s">
        <v>1635</v>
      </c>
      <c r="K985" s="197" t="s">
        <v>1636</v>
      </c>
    </row>
    <row r="986" spans="1:11" ht="75" customHeight="1" x14ac:dyDescent="0.25">
      <c r="A986" s="197">
        <v>77111602</v>
      </c>
      <c r="B986" s="197" t="s">
        <v>2016</v>
      </c>
      <c r="C986" s="277">
        <v>42019</v>
      </c>
      <c r="D986" s="197">
        <v>1.5</v>
      </c>
      <c r="E986" s="197" t="s">
        <v>238</v>
      </c>
      <c r="F986" s="197" t="s">
        <v>1634</v>
      </c>
      <c r="G986" s="175">
        <v>4619550</v>
      </c>
      <c r="H986" s="152">
        <v>4619550</v>
      </c>
      <c r="I986" s="197" t="s">
        <v>1635</v>
      </c>
      <c r="J986" s="197" t="s">
        <v>1635</v>
      </c>
      <c r="K986" s="197" t="s">
        <v>1636</v>
      </c>
    </row>
    <row r="987" spans="1:11" ht="75" customHeight="1" x14ac:dyDescent="0.25">
      <c r="A987" s="197">
        <v>77111602</v>
      </c>
      <c r="B987" s="197" t="s">
        <v>2017</v>
      </c>
      <c r="C987" s="277">
        <v>42019</v>
      </c>
      <c r="D987" s="197">
        <v>1</v>
      </c>
      <c r="E987" s="197" t="s">
        <v>238</v>
      </c>
      <c r="F987" s="197" t="s">
        <v>1634</v>
      </c>
      <c r="G987" s="175">
        <v>3079700</v>
      </c>
      <c r="H987" s="152">
        <v>3079700</v>
      </c>
      <c r="I987" s="197" t="s">
        <v>1635</v>
      </c>
      <c r="J987" s="197" t="s">
        <v>1635</v>
      </c>
      <c r="K987" s="197" t="s">
        <v>1636</v>
      </c>
    </row>
    <row r="988" spans="1:11" ht="75" customHeight="1" x14ac:dyDescent="0.25">
      <c r="A988" s="197">
        <v>77111602</v>
      </c>
      <c r="B988" s="197" t="s">
        <v>2018</v>
      </c>
      <c r="C988" s="277">
        <v>42019</v>
      </c>
      <c r="D988" s="197">
        <v>2.5</v>
      </c>
      <c r="E988" s="197" t="s">
        <v>238</v>
      </c>
      <c r="F988" s="197" t="s">
        <v>1634</v>
      </c>
      <c r="G988" s="175">
        <v>5896750</v>
      </c>
      <c r="H988" s="152">
        <v>5896750</v>
      </c>
      <c r="I988" s="197" t="s">
        <v>1635</v>
      </c>
      <c r="J988" s="197" t="s">
        <v>1635</v>
      </c>
      <c r="K988" s="197" t="s">
        <v>1636</v>
      </c>
    </row>
    <row r="989" spans="1:11" ht="75" customHeight="1" x14ac:dyDescent="0.25">
      <c r="A989" s="197">
        <v>77111602</v>
      </c>
      <c r="B989" s="197" t="s">
        <v>2019</v>
      </c>
      <c r="C989" s="277">
        <v>42019</v>
      </c>
      <c r="D989" s="197">
        <v>2</v>
      </c>
      <c r="E989" s="197" t="s">
        <v>238</v>
      </c>
      <c r="F989" s="197" t="s">
        <v>1634</v>
      </c>
      <c r="G989" s="175">
        <v>4717400</v>
      </c>
      <c r="H989" s="152">
        <v>4717400</v>
      </c>
      <c r="I989" s="197" t="s">
        <v>1635</v>
      </c>
      <c r="J989" s="197" t="s">
        <v>1635</v>
      </c>
      <c r="K989" s="197" t="s">
        <v>1636</v>
      </c>
    </row>
    <row r="990" spans="1:11" ht="75" customHeight="1" x14ac:dyDescent="0.25">
      <c r="A990" s="197">
        <v>77111602</v>
      </c>
      <c r="B990" s="197" t="s">
        <v>2020</v>
      </c>
      <c r="C990" s="277">
        <v>42019</v>
      </c>
      <c r="D990" s="197">
        <v>2</v>
      </c>
      <c r="E990" s="197" t="s">
        <v>238</v>
      </c>
      <c r="F990" s="197" t="s">
        <v>1634</v>
      </c>
      <c r="G990" s="175">
        <v>4717400</v>
      </c>
      <c r="H990" s="152">
        <v>4717400</v>
      </c>
      <c r="I990" s="197" t="s">
        <v>1635</v>
      </c>
      <c r="J990" s="197" t="s">
        <v>1635</v>
      </c>
      <c r="K990" s="197" t="s">
        <v>1636</v>
      </c>
    </row>
    <row r="991" spans="1:11" ht="75" customHeight="1" x14ac:dyDescent="0.25">
      <c r="A991" s="197">
        <v>77111602</v>
      </c>
      <c r="B991" s="197" t="s">
        <v>2021</v>
      </c>
      <c r="C991" s="277">
        <v>42019</v>
      </c>
      <c r="D991" s="197">
        <v>2</v>
      </c>
      <c r="E991" s="197" t="s">
        <v>238</v>
      </c>
      <c r="F991" s="197" t="s">
        <v>1634</v>
      </c>
      <c r="G991" s="175">
        <v>4717400</v>
      </c>
      <c r="H991" s="152">
        <v>4717400</v>
      </c>
      <c r="I991" s="197" t="s">
        <v>1635</v>
      </c>
      <c r="J991" s="197" t="s">
        <v>1635</v>
      </c>
      <c r="K991" s="197" t="s">
        <v>1636</v>
      </c>
    </row>
    <row r="992" spans="1:11" ht="75" customHeight="1" x14ac:dyDescent="0.25">
      <c r="A992" s="197">
        <v>77111602</v>
      </c>
      <c r="B992" s="197" t="s">
        <v>2022</v>
      </c>
      <c r="C992" s="277">
        <v>42019</v>
      </c>
      <c r="D992" s="197">
        <v>2.5</v>
      </c>
      <c r="E992" s="197" t="s">
        <v>238</v>
      </c>
      <c r="F992" s="197" t="s">
        <v>1634</v>
      </c>
      <c r="G992" s="175">
        <v>5896750</v>
      </c>
      <c r="H992" s="152">
        <v>5896750</v>
      </c>
      <c r="I992" s="197" t="s">
        <v>1635</v>
      </c>
      <c r="J992" s="197" t="s">
        <v>1635</v>
      </c>
      <c r="K992" s="197" t="s">
        <v>1636</v>
      </c>
    </row>
    <row r="993" spans="1:11" ht="75" customHeight="1" x14ac:dyDescent="0.25">
      <c r="A993" s="197">
        <v>77111602</v>
      </c>
      <c r="B993" s="197" t="s">
        <v>185</v>
      </c>
      <c r="C993" s="277">
        <v>42019</v>
      </c>
      <c r="D993" s="34">
        <v>2.5</v>
      </c>
      <c r="E993" s="197" t="s">
        <v>238</v>
      </c>
      <c r="F993" s="197" t="s">
        <v>1634</v>
      </c>
      <c r="G993" s="175">
        <v>1699501</v>
      </c>
      <c r="H993" s="152">
        <v>1699501</v>
      </c>
      <c r="I993" s="197" t="s">
        <v>1635</v>
      </c>
      <c r="J993" s="197" t="s">
        <v>1635</v>
      </c>
      <c r="K993" s="197" t="s">
        <v>1636</v>
      </c>
    </row>
    <row r="994" spans="1:11" ht="75" customHeight="1" x14ac:dyDescent="0.25">
      <c r="A994" s="197">
        <v>77111602</v>
      </c>
      <c r="B994" s="197" t="s">
        <v>2023</v>
      </c>
      <c r="C994" s="277">
        <v>42019</v>
      </c>
      <c r="D994" s="34">
        <v>1.5</v>
      </c>
      <c r="E994" s="197" t="s">
        <v>238</v>
      </c>
      <c r="F994" s="197" t="s">
        <v>1634</v>
      </c>
      <c r="G994" s="175">
        <v>3538050</v>
      </c>
      <c r="H994" s="152">
        <v>3538050</v>
      </c>
      <c r="I994" s="197" t="s">
        <v>1635</v>
      </c>
      <c r="J994" s="197" t="s">
        <v>1635</v>
      </c>
      <c r="K994" s="197" t="s">
        <v>1636</v>
      </c>
    </row>
    <row r="995" spans="1:11" ht="75" customHeight="1" x14ac:dyDescent="0.25">
      <c r="A995" s="197">
        <v>77111602</v>
      </c>
      <c r="B995" s="197" t="s">
        <v>2024</v>
      </c>
      <c r="C995" s="277">
        <v>42019</v>
      </c>
      <c r="D995" s="197">
        <v>2</v>
      </c>
      <c r="E995" s="197" t="s">
        <v>238</v>
      </c>
      <c r="F995" s="197" t="s">
        <v>1634</v>
      </c>
      <c r="G995" s="175">
        <v>3079700</v>
      </c>
      <c r="H995" s="152">
        <v>3079700</v>
      </c>
      <c r="I995" s="197" t="s">
        <v>1635</v>
      </c>
      <c r="J995" s="197" t="s">
        <v>1635</v>
      </c>
      <c r="K995" s="197" t="s">
        <v>1636</v>
      </c>
    </row>
    <row r="996" spans="1:11" ht="75" customHeight="1" x14ac:dyDescent="0.25">
      <c r="A996" s="197">
        <v>77111602</v>
      </c>
      <c r="B996" s="197" t="s">
        <v>2025</v>
      </c>
      <c r="C996" s="277">
        <v>42019</v>
      </c>
      <c r="D996" s="34">
        <v>2</v>
      </c>
      <c r="E996" s="34" t="s">
        <v>238</v>
      </c>
      <c r="F996" s="197" t="s">
        <v>1634</v>
      </c>
      <c r="G996" s="175">
        <v>4717400</v>
      </c>
      <c r="H996" s="152">
        <v>4717400</v>
      </c>
      <c r="I996" s="197" t="s">
        <v>1635</v>
      </c>
      <c r="J996" s="197" t="s">
        <v>1635</v>
      </c>
      <c r="K996" s="197" t="s">
        <v>1636</v>
      </c>
    </row>
    <row r="997" spans="1:11" ht="75" customHeight="1" x14ac:dyDescent="0.25">
      <c r="A997" s="197">
        <v>77111602</v>
      </c>
      <c r="B997" s="197" t="s">
        <v>2026</v>
      </c>
      <c r="C997" s="277">
        <v>42019</v>
      </c>
      <c r="D997" s="34">
        <v>2</v>
      </c>
      <c r="E997" s="34" t="s">
        <v>238</v>
      </c>
      <c r="F997" s="197" t="s">
        <v>1634</v>
      </c>
      <c r="G997" s="175">
        <v>2492600</v>
      </c>
      <c r="H997" s="152">
        <v>2492600</v>
      </c>
      <c r="I997" s="197" t="s">
        <v>1635</v>
      </c>
      <c r="J997" s="197" t="s">
        <v>1635</v>
      </c>
      <c r="K997" s="197" t="s">
        <v>1636</v>
      </c>
    </row>
    <row r="998" spans="1:11" ht="75" customHeight="1" x14ac:dyDescent="0.25">
      <c r="A998" s="197">
        <v>77111602</v>
      </c>
      <c r="B998" s="197" t="s">
        <v>2027</v>
      </c>
      <c r="C998" s="277">
        <v>42019</v>
      </c>
      <c r="D998" s="34">
        <v>2</v>
      </c>
      <c r="E998" s="34" t="s">
        <v>238</v>
      </c>
      <c r="F998" s="197" t="s">
        <v>1634</v>
      </c>
      <c r="G998" s="279">
        <v>6159400</v>
      </c>
      <c r="H998" s="280">
        <v>6159400</v>
      </c>
      <c r="I998" s="197" t="s">
        <v>1635</v>
      </c>
      <c r="J998" s="197" t="s">
        <v>1635</v>
      </c>
      <c r="K998" s="197" t="s">
        <v>1636</v>
      </c>
    </row>
    <row r="999" spans="1:11" ht="75" customHeight="1" x14ac:dyDescent="0.25">
      <c r="A999" s="197">
        <v>77111602</v>
      </c>
      <c r="B999" s="197" t="s">
        <v>2028</v>
      </c>
      <c r="C999" s="277">
        <v>42019</v>
      </c>
      <c r="D999" s="197">
        <v>1.5</v>
      </c>
      <c r="E999" s="197" t="s">
        <v>238</v>
      </c>
      <c r="F999" s="197" t="s">
        <v>1634</v>
      </c>
      <c r="G999" s="175">
        <v>3538050</v>
      </c>
      <c r="H999" s="152">
        <v>3538050</v>
      </c>
      <c r="I999" s="197" t="s">
        <v>1635</v>
      </c>
      <c r="J999" s="197" t="s">
        <v>1635</v>
      </c>
      <c r="K999" s="197" t="s">
        <v>1636</v>
      </c>
    </row>
    <row r="1000" spans="1:11" ht="75" customHeight="1" x14ac:dyDescent="0.25">
      <c r="A1000" s="197">
        <v>77111602</v>
      </c>
      <c r="B1000" s="197" t="s">
        <v>2029</v>
      </c>
      <c r="C1000" s="277">
        <v>42019</v>
      </c>
      <c r="D1000" s="197">
        <v>1.5</v>
      </c>
      <c r="E1000" s="197" t="s">
        <v>238</v>
      </c>
      <c r="F1000" s="197" t="s">
        <v>1634</v>
      </c>
      <c r="G1000" s="175">
        <v>3538050</v>
      </c>
      <c r="H1000" s="152">
        <v>3538050</v>
      </c>
      <c r="I1000" s="197" t="s">
        <v>1635</v>
      </c>
      <c r="J1000" s="197" t="s">
        <v>1635</v>
      </c>
      <c r="K1000" s="197" t="s">
        <v>1636</v>
      </c>
    </row>
    <row r="1001" spans="1:11" ht="75" customHeight="1" x14ac:dyDescent="0.25">
      <c r="A1001" s="197">
        <v>77111602</v>
      </c>
      <c r="B1001" s="197" t="s">
        <v>2030</v>
      </c>
      <c r="C1001" s="277">
        <v>42019</v>
      </c>
      <c r="D1001" s="197">
        <v>1.5</v>
      </c>
      <c r="E1001" s="197" t="s">
        <v>238</v>
      </c>
      <c r="F1001" s="197" t="s">
        <v>1833</v>
      </c>
      <c r="G1001" s="175">
        <v>4619550</v>
      </c>
      <c r="H1001" s="152">
        <v>4619550</v>
      </c>
      <c r="I1001" s="197" t="s">
        <v>1635</v>
      </c>
      <c r="J1001" s="197" t="s">
        <v>1635</v>
      </c>
      <c r="K1001" s="197" t="s">
        <v>1636</v>
      </c>
    </row>
    <row r="1002" spans="1:11" ht="75" customHeight="1" x14ac:dyDescent="0.25">
      <c r="A1002" s="197">
        <v>77111602</v>
      </c>
      <c r="B1002" s="197" t="s">
        <v>2031</v>
      </c>
      <c r="C1002" s="277">
        <v>42019</v>
      </c>
      <c r="D1002" s="197">
        <v>1</v>
      </c>
      <c r="E1002" s="197" t="s">
        <v>238</v>
      </c>
      <c r="F1002" s="197" t="s">
        <v>1634</v>
      </c>
      <c r="G1002" s="175">
        <v>2173300</v>
      </c>
      <c r="H1002" s="152">
        <v>2173300</v>
      </c>
      <c r="I1002" s="197" t="s">
        <v>1635</v>
      </c>
      <c r="J1002" s="197" t="s">
        <v>1635</v>
      </c>
      <c r="K1002" s="197" t="s">
        <v>1636</v>
      </c>
    </row>
    <row r="1003" spans="1:11" ht="75" customHeight="1" x14ac:dyDescent="0.25">
      <c r="A1003" s="197">
        <v>77111602</v>
      </c>
      <c r="B1003" s="197" t="s">
        <v>2032</v>
      </c>
      <c r="C1003" s="277">
        <v>42019</v>
      </c>
      <c r="D1003" s="197">
        <v>1</v>
      </c>
      <c r="E1003" s="197" t="s">
        <v>238</v>
      </c>
      <c r="F1003" s="197" t="s">
        <v>1634</v>
      </c>
      <c r="G1003" s="175">
        <v>1586200</v>
      </c>
      <c r="H1003" s="152">
        <v>1586200</v>
      </c>
      <c r="I1003" s="197" t="s">
        <v>1635</v>
      </c>
      <c r="J1003" s="197" t="s">
        <v>1635</v>
      </c>
      <c r="K1003" s="197" t="s">
        <v>1636</v>
      </c>
    </row>
    <row r="1004" spans="1:11" ht="75" customHeight="1" x14ac:dyDescent="0.25">
      <c r="A1004" s="197">
        <v>77131600</v>
      </c>
      <c r="B1004" s="197" t="s">
        <v>2033</v>
      </c>
      <c r="C1004" s="277">
        <v>42019</v>
      </c>
      <c r="D1004" s="197">
        <v>3.5</v>
      </c>
      <c r="E1004" s="197" t="s">
        <v>238</v>
      </c>
      <c r="F1004" s="197" t="s">
        <v>1634</v>
      </c>
      <c r="G1004" s="175">
        <v>5551700</v>
      </c>
      <c r="H1004" s="152">
        <v>5551700</v>
      </c>
      <c r="I1004" s="197" t="s">
        <v>1635</v>
      </c>
      <c r="J1004" s="197" t="s">
        <v>1635</v>
      </c>
      <c r="K1004" s="197" t="s">
        <v>1636</v>
      </c>
    </row>
    <row r="1005" spans="1:11" ht="75" customHeight="1" x14ac:dyDescent="0.25">
      <c r="A1005" s="197">
        <v>77131600</v>
      </c>
      <c r="B1005" s="197" t="s">
        <v>2034</v>
      </c>
      <c r="C1005" s="277">
        <v>42019</v>
      </c>
      <c r="D1005" s="197">
        <v>2</v>
      </c>
      <c r="E1005" s="197" t="s">
        <v>238</v>
      </c>
      <c r="F1005" s="197" t="s">
        <v>1634</v>
      </c>
      <c r="G1005" s="175">
        <v>4717400</v>
      </c>
      <c r="H1005" s="152">
        <v>4717400</v>
      </c>
      <c r="I1005" s="197" t="s">
        <v>1635</v>
      </c>
      <c r="J1005" s="197" t="s">
        <v>1635</v>
      </c>
      <c r="K1005" s="197" t="s">
        <v>1636</v>
      </c>
    </row>
    <row r="1006" spans="1:11" ht="75" customHeight="1" x14ac:dyDescent="0.25">
      <c r="A1006" s="197">
        <v>77131600</v>
      </c>
      <c r="B1006" s="197" t="s">
        <v>2035</v>
      </c>
      <c r="C1006" s="277">
        <v>42019</v>
      </c>
      <c r="D1006" s="197">
        <v>2</v>
      </c>
      <c r="E1006" s="197" t="s">
        <v>238</v>
      </c>
      <c r="F1006" s="197" t="s">
        <v>1634</v>
      </c>
      <c r="G1006" s="175">
        <v>6942200</v>
      </c>
      <c r="H1006" s="152">
        <v>6942200</v>
      </c>
      <c r="I1006" s="197" t="s">
        <v>1635</v>
      </c>
      <c r="J1006" s="197" t="s">
        <v>1635</v>
      </c>
      <c r="K1006" s="197" t="s">
        <v>1636</v>
      </c>
    </row>
    <row r="1007" spans="1:11" ht="75" customHeight="1" x14ac:dyDescent="0.25">
      <c r="A1007" s="197">
        <v>77131600</v>
      </c>
      <c r="B1007" s="197" t="s">
        <v>2036</v>
      </c>
      <c r="C1007" s="277">
        <v>42019</v>
      </c>
      <c r="D1007" s="197">
        <v>1.5</v>
      </c>
      <c r="E1007" s="197" t="s">
        <v>238</v>
      </c>
      <c r="F1007" s="197" t="s">
        <v>1634</v>
      </c>
      <c r="G1007" s="175">
        <v>8358450</v>
      </c>
      <c r="H1007" s="152">
        <v>8358450</v>
      </c>
      <c r="I1007" s="197" t="s">
        <v>1635</v>
      </c>
      <c r="J1007" s="197" t="s">
        <v>1635</v>
      </c>
      <c r="K1007" s="197" t="s">
        <v>1636</v>
      </c>
    </row>
    <row r="1008" spans="1:11" ht="75" customHeight="1" x14ac:dyDescent="0.25">
      <c r="A1008" s="197">
        <v>77131600</v>
      </c>
      <c r="B1008" s="197" t="s">
        <v>2037</v>
      </c>
      <c r="C1008" s="277">
        <v>42019</v>
      </c>
      <c r="D1008" s="197">
        <v>1</v>
      </c>
      <c r="E1008" s="197" t="s">
        <v>238</v>
      </c>
      <c r="F1008" s="197" t="s">
        <v>1634</v>
      </c>
      <c r="G1008" s="175">
        <v>2358700</v>
      </c>
      <c r="H1008" s="152">
        <v>2358700</v>
      </c>
      <c r="I1008" s="197" t="s">
        <v>1635</v>
      </c>
      <c r="J1008" s="197" t="s">
        <v>1635</v>
      </c>
      <c r="K1008" s="197" t="s">
        <v>1636</v>
      </c>
    </row>
    <row r="1009" spans="1:11" ht="75" customHeight="1" x14ac:dyDescent="0.25">
      <c r="A1009" s="197">
        <v>77131600</v>
      </c>
      <c r="B1009" s="197" t="s">
        <v>2038</v>
      </c>
      <c r="C1009" s="277">
        <v>42019</v>
      </c>
      <c r="D1009" s="197">
        <v>1</v>
      </c>
      <c r="E1009" s="197" t="s">
        <v>238</v>
      </c>
      <c r="F1009" s="197" t="s">
        <v>1634</v>
      </c>
      <c r="G1009" s="175">
        <v>2544100</v>
      </c>
      <c r="H1009" s="152">
        <v>2544100</v>
      </c>
      <c r="I1009" s="197" t="s">
        <v>1635</v>
      </c>
      <c r="J1009" s="197" t="s">
        <v>1635</v>
      </c>
      <c r="K1009" s="197" t="s">
        <v>1636</v>
      </c>
    </row>
    <row r="1010" spans="1:11" ht="75" customHeight="1" x14ac:dyDescent="0.25">
      <c r="A1010" s="197">
        <v>77131600</v>
      </c>
      <c r="B1010" s="197" t="s">
        <v>2039</v>
      </c>
      <c r="C1010" s="277">
        <v>42019</v>
      </c>
      <c r="D1010" s="197">
        <v>1</v>
      </c>
      <c r="E1010" s="197" t="s">
        <v>238</v>
      </c>
      <c r="F1010" s="197" t="s">
        <v>1634</v>
      </c>
      <c r="G1010" s="175">
        <v>2544100</v>
      </c>
      <c r="H1010" s="152">
        <v>2544100</v>
      </c>
      <c r="I1010" s="197" t="s">
        <v>1635</v>
      </c>
      <c r="J1010" s="197" t="s">
        <v>1635</v>
      </c>
      <c r="K1010" s="197" t="s">
        <v>1636</v>
      </c>
    </row>
    <row r="1011" spans="1:11" ht="75" customHeight="1" x14ac:dyDescent="0.25">
      <c r="A1011" s="197">
        <v>77131600</v>
      </c>
      <c r="B1011" s="34" t="s">
        <v>2040</v>
      </c>
      <c r="C1011" s="277">
        <v>42019</v>
      </c>
      <c r="D1011" s="34">
        <v>1.5</v>
      </c>
      <c r="E1011" s="34" t="s">
        <v>238</v>
      </c>
      <c r="F1011" s="197" t="s">
        <v>1634</v>
      </c>
      <c r="G1011" s="175">
        <v>2379300</v>
      </c>
      <c r="H1011" s="152">
        <v>2379300</v>
      </c>
      <c r="I1011" s="197" t="s">
        <v>1635</v>
      </c>
      <c r="J1011" s="197" t="s">
        <v>1635</v>
      </c>
      <c r="K1011" s="197" t="s">
        <v>1636</v>
      </c>
    </row>
    <row r="1012" spans="1:11" ht="75" customHeight="1" x14ac:dyDescent="0.25">
      <c r="A1012" s="197">
        <v>77131600</v>
      </c>
      <c r="B1012" s="34" t="s">
        <v>2041</v>
      </c>
      <c r="C1012" s="277">
        <v>42019</v>
      </c>
      <c r="D1012" s="34">
        <v>1.5</v>
      </c>
      <c r="E1012" s="34" t="s">
        <v>238</v>
      </c>
      <c r="F1012" s="197" t="s">
        <v>1634</v>
      </c>
      <c r="G1012" s="175">
        <v>8358450</v>
      </c>
      <c r="H1012" s="152">
        <v>8358450</v>
      </c>
      <c r="I1012" s="197" t="s">
        <v>1635</v>
      </c>
      <c r="J1012" s="197" t="s">
        <v>1635</v>
      </c>
      <c r="K1012" s="197" t="s">
        <v>1636</v>
      </c>
    </row>
    <row r="1013" spans="1:11" ht="75" customHeight="1" x14ac:dyDescent="0.25">
      <c r="A1013" s="197">
        <v>77131600</v>
      </c>
      <c r="B1013" s="34" t="s">
        <v>2042</v>
      </c>
      <c r="C1013" s="277">
        <v>42019</v>
      </c>
      <c r="D1013" s="34">
        <v>1.5</v>
      </c>
      <c r="E1013" s="34" t="s">
        <v>238</v>
      </c>
      <c r="F1013" s="197" t="s">
        <v>1634</v>
      </c>
      <c r="G1013" s="175">
        <v>7570500</v>
      </c>
      <c r="H1013" s="152">
        <v>7570500</v>
      </c>
      <c r="I1013" s="197" t="s">
        <v>1635</v>
      </c>
      <c r="J1013" s="197" t="s">
        <v>1635</v>
      </c>
      <c r="K1013" s="197" t="s">
        <v>1636</v>
      </c>
    </row>
    <row r="1014" spans="1:11" ht="75" customHeight="1" x14ac:dyDescent="0.25">
      <c r="A1014" s="197">
        <v>77131600</v>
      </c>
      <c r="B1014" s="197" t="s">
        <v>2043</v>
      </c>
      <c r="C1014" s="277">
        <v>42019</v>
      </c>
      <c r="D1014" s="197">
        <v>1</v>
      </c>
      <c r="E1014" s="197" t="s">
        <v>238</v>
      </c>
      <c r="F1014" s="197" t="s">
        <v>1634</v>
      </c>
      <c r="G1014" s="175">
        <v>2358700</v>
      </c>
      <c r="H1014" s="152">
        <v>2358700</v>
      </c>
      <c r="I1014" s="197" t="s">
        <v>1635</v>
      </c>
      <c r="J1014" s="197" t="s">
        <v>1635</v>
      </c>
      <c r="K1014" s="197" t="s">
        <v>1636</v>
      </c>
    </row>
    <row r="1015" spans="1:11" ht="75" customHeight="1" x14ac:dyDescent="0.25">
      <c r="A1015" s="197">
        <v>77131600</v>
      </c>
      <c r="B1015" s="197" t="s">
        <v>2044</v>
      </c>
      <c r="C1015" s="277">
        <v>42019</v>
      </c>
      <c r="D1015" s="197">
        <v>1</v>
      </c>
      <c r="E1015" s="197" t="s">
        <v>238</v>
      </c>
      <c r="F1015" s="197" t="s">
        <v>1634</v>
      </c>
      <c r="G1015" s="175">
        <v>3471100</v>
      </c>
      <c r="H1015" s="152">
        <v>3471100</v>
      </c>
      <c r="I1015" s="197" t="s">
        <v>1635</v>
      </c>
      <c r="J1015" s="197" t="s">
        <v>1635</v>
      </c>
      <c r="K1015" s="197" t="s">
        <v>1636</v>
      </c>
    </row>
    <row r="1016" spans="1:11" ht="75" customHeight="1" x14ac:dyDescent="0.25">
      <c r="A1016" s="197">
        <v>77131600</v>
      </c>
      <c r="B1016" s="197" t="s">
        <v>2045</v>
      </c>
      <c r="C1016" s="277">
        <v>42019</v>
      </c>
      <c r="D1016" s="197">
        <v>1</v>
      </c>
      <c r="E1016" s="197" t="s">
        <v>238</v>
      </c>
      <c r="F1016" s="197" t="s">
        <v>1634</v>
      </c>
      <c r="G1016" s="152">
        <v>2760400</v>
      </c>
      <c r="H1016" s="152">
        <v>2760400</v>
      </c>
      <c r="I1016" s="197" t="s">
        <v>1635</v>
      </c>
      <c r="J1016" s="197" t="s">
        <v>1635</v>
      </c>
      <c r="K1016" s="197" t="s">
        <v>1636</v>
      </c>
    </row>
    <row r="1017" spans="1:11" ht="75" customHeight="1" x14ac:dyDescent="0.25">
      <c r="A1017" s="197">
        <v>77131600</v>
      </c>
      <c r="B1017" s="197" t="s">
        <v>2046</v>
      </c>
      <c r="C1017" s="277">
        <v>42019</v>
      </c>
      <c r="D1017" s="197">
        <v>1</v>
      </c>
      <c r="E1017" s="197" t="s">
        <v>238</v>
      </c>
      <c r="F1017" s="197" t="s">
        <v>1634</v>
      </c>
      <c r="G1017" s="152">
        <v>2544100</v>
      </c>
      <c r="H1017" s="152">
        <v>2544100</v>
      </c>
      <c r="I1017" s="197" t="s">
        <v>1635</v>
      </c>
      <c r="J1017" s="197" t="s">
        <v>1635</v>
      </c>
      <c r="K1017" s="197" t="s">
        <v>1636</v>
      </c>
    </row>
    <row r="1018" spans="1:11" ht="75" customHeight="1" x14ac:dyDescent="0.25">
      <c r="A1018" s="197">
        <v>77131600</v>
      </c>
      <c r="B1018" s="197" t="s">
        <v>2047</v>
      </c>
      <c r="C1018" s="277">
        <v>42019</v>
      </c>
      <c r="D1018" s="197">
        <v>1</v>
      </c>
      <c r="E1018" s="197" t="s">
        <v>238</v>
      </c>
      <c r="F1018" s="197" t="s">
        <v>1634</v>
      </c>
      <c r="G1018" s="152">
        <v>2544100</v>
      </c>
      <c r="H1018" s="152">
        <v>2544100</v>
      </c>
      <c r="I1018" s="197" t="s">
        <v>1635</v>
      </c>
      <c r="J1018" s="197" t="s">
        <v>1635</v>
      </c>
      <c r="K1018" s="197" t="s">
        <v>1636</v>
      </c>
    </row>
    <row r="1019" spans="1:11" ht="75" customHeight="1" x14ac:dyDescent="0.25">
      <c r="A1019" s="197">
        <v>77131600</v>
      </c>
      <c r="B1019" s="197" t="s">
        <v>2048</v>
      </c>
      <c r="C1019" s="277">
        <v>42019</v>
      </c>
      <c r="D1019" s="197">
        <v>2.5</v>
      </c>
      <c r="E1019" s="197" t="s">
        <v>238</v>
      </c>
      <c r="F1019" s="197" t="s">
        <v>1634</v>
      </c>
      <c r="G1019" s="152">
        <v>5896750</v>
      </c>
      <c r="H1019" s="152">
        <v>5896750</v>
      </c>
      <c r="I1019" s="197" t="s">
        <v>1635</v>
      </c>
      <c r="J1019" s="197" t="s">
        <v>1635</v>
      </c>
      <c r="K1019" s="197" t="s">
        <v>1636</v>
      </c>
    </row>
    <row r="1020" spans="1:11" ht="75" customHeight="1" x14ac:dyDescent="0.25">
      <c r="A1020" s="197">
        <v>77131600</v>
      </c>
      <c r="B1020" s="197" t="s">
        <v>2049</v>
      </c>
      <c r="C1020" s="277">
        <v>42019</v>
      </c>
      <c r="D1020" s="197">
        <v>1</v>
      </c>
      <c r="E1020" s="197" t="s">
        <v>238</v>
      </c>
      <c r="F1020" s="197" t="s">
        <v>1634</v>
      </c>
      <c r="G1020" s="152">
        <v>3471100</v>
      </c>
      <c r="H1020" s="152">
        <v>3471100</v>
      </c>
      <c r="I1020" s="197" t="s">
        <v>1635</v>
      </c>
      <c r="J1020" s="197" t="s">
        <v>1635</v>
      </c>
      <c r="K1020" s="197" t="s">
        <v>1636</v>
      </c>
    </row>
    <row r="1021" spans="1:11" ht="75" customHeight="1" x14ac:dyDescent="0.25">
      <c r="A1021" s="197">
        <v>77131600</v>
      </c>
      <c r="B1021" s="197" t="s">
        <v>2050</v>
      </c>
      <c r="C1021" s="277">
        <v>42019</v>
      </c>
      <c r="D1021" s="197">
        <v>1</v>
      </c>
      <c r="E1021" s="197" t="s">
        <v>238</v>
      </c>
      <c r="F1021" s="197" t="s">
        <v>1634</v>
      </c>
      <c r="G1021" s="152">
        <v>2760400</v>
      </c>
      <c r="H1021" s="152">
        <v>2760400</v>
      </c>
      <c r="I1021" s="197" t="s">
        <v>1635</v>
      </c>
      <c r="J1021" s="197" t="s">
        <v>1635</v>
      </c>
      <c r="K1021" s="197" t="s">
        <v>1636</v>
      </c>
    </row>
    <row r="1022" spans="1:11" ht="75" customHeight="1" x14ac:dyDescent="0.25">
      <c r="A1022" s="197">
        <v>77131600</v>
      </c>
      <c r="B1022" s="197" t="s">
        <v>2051</v>
      </c>
      <c r="C1022" s="277">
        <v>42019</v>
      </c>
      <c r="D1022" s="197">
        <v>2</v>
      </c>
      <c r="E1022" s="197" t="s">
        <v>238</v>
      </c>
      <c r="F1022" s="197" t="s">
        <v>1634</v>
      </c>
      <c r="G1022" s="152">
        <v>6942200</v>
      </c>
      <c r="H1022" s="152">
        <v>6942200</v>
      </c>
      <c r="I1022" s="197" t="s">
        <v>1635</v>
      </c>
      <c r="J1022" s="197" t="s">
        <v>1635</v>
      </c>
      <c r="K1022" s="197" t="s">
        <v>1636</v>
      </c>
    </row>
    <row r="1023" spans="1:11" ht="75" customHeight="1" x14ac:dyDescent="0.25">
      <c r="A1023" s="197">
        <v>77131600</v>
      </c>
      <c r="B1023" s="197" t="s">
        <v>1672</v>
      </c>
      <c r="C1023" s="277">
        <v>42019</v>
      </c>
      <c r="D1023" s="197">
        <v>2</v>
      </c>
      <c r="E1023" s="197" t="s">
        <v>238</v>
      </c>
      <c r="F1023" s="197" t="s">
        <v>1634</v>
      </c>
      <c r="G1023" s="152">
        <v>3419600</v>
      </c>
      <c r="H1023" s="152">
        <v>3419600</v>
      </c>
      <c r="I1023" s="197" t="s">
        <v>1635</v>
      </c>
      <c r="J1023" s="197" t="s">
        <v>1635</v>
      </c>
      <c r="K1023" s="197" t="s">
        <v>1636</v>
      </c>
    </row>
    <row r="1024" spans="1:11" ht="75" customHeight="1" x14ac:dyDescent="0.25">
      <c r="A1024" s="197">
        <v>77131600</v>
      </c>
      <c r="B1024" s="197" t="s">
        <v>2052</v>
      </c>
      <c r="C1024" s="277">
        <v>42019</v>
      </c>
      <c r="D1024" s="197">
        <v>2</v>
      </c>
      <c r="E1024" s="197" t="s">
        <v>238</v>
      </c>
      <c r="F1024" s="197" t="s">
        <v>1634</v>
      </c>
      <c r="G1024" s="152">
        <v>4717400</v>
      </c>
      <c r="H1024" s="152">
        <v>4717400</v>
      </c>
      <c r="I1024" s="197" t="s">
        <v>1635</v>
      </c>
      <c r="J1024" s="197" t="s">
        <v>1635</v>
      </c>
      <c r="K1024" s="197" t="s">
        <v>1636</v>
      </c>
    </row>
    <row r="1025" spans="1:11" ht="75" customHeight="1" x14ac:dyDescent="0.25">
      <c r="A1025" s="197">
        <v>77131600</v>
      </c>
      <c r="B1025" s="197" t="s">
        <v>2053</v>
      </c>
      <c r="C1025" s="277">
        <v>42019</v>
      </c>
      <c r="D1025" s="197">
        <v>2.5</v>
      </c>
      <c r="E1025" s="197" t="s">
        <v>238</v>
      </c>
      <c r="F1025" s="197" t="s">
        <v>1634</v>
      </c>
      <c r="G1025" s="152">
        <v>5896750</v>
      </c>
      <c r="H1025" s="152">
        <v>5896750</v>
      </c>
      <c r="I1025" s="197" t="s">
        <v>1635</v>
      </c>
      <c r="J1025" s="197" t="s">
        <v>1635</v>
      </c>
      <c r="K1025" s="197" t="s">
        <v>1636</v>
      </c>
    </row>
    <row r="1026" spans="1:11" ht="75" customHeight="1" x14ac:dyDescent="0.25">
      <c r="A1026" s="197">
        <v>77131600</v>
      </c>
      <c r="B1026" s="197" t="s">
        <v>2054</v>
      </c>
      <c r="C1026" s="277">
        <v>42019</v>
      </c>
      <c r="D1026" s="197">
        <v>2.6666666659999998</v>
      </c>
      <c r="E1026" s="197" t="s">
        <v>238</v>
      </c>
      <c r="F1026" s="197" t="s">
        <v>1634</v>
      </c>
      <c r="G1026" s="152">
        <v>6289866.6650942024</v>
      </c>
      <c r="H1026" s="152">
        <v>6289866.6650942024</v>
      </c>
      <c r="I1026" s="197" t="s">
        <v>1635</v>
      </c>
      <c r="J1026" s="197" t="s">
        <v>1635</v>
      </c>
      <c r="K1026" s="197" t="s">
        <v>1636</v>
      </c>
    </row>
    <row r="1027" spans="1:11" ht="75" customHeight="1" x14ac:dyDescent="0.25">
      <c r="A1027" s="197">
        <v>77131600</v>
      </c>
      <c r="B1027" s="197" t="s">
        <v>2055</v>
      </c>
      <c r="C1027" s="277">
        <v>42019</v>
      </c>
      <c r="D1027" s="197">
        <v>1.5</v>
      </c>
      <c r="E1027" s="197" t="s">
        <v>238</v>
      </c>
      <c r="F1027" s="197" t="s">
        <v>1634</v>
      </c>
      <c r="G1027" s="152">
        <v>3066310</v>
      </c>
      <c r="H1027" s="152">
        <v>3066310</v>
      </c>
      <c r="I1027" s="197" t="s">
        <v>1635</v>
      </c>
      <c r="J1027" s="197" t="s">
        <v>1635</v>
      </c>
      <c r="K1027" s="197" t="s">
        <v>1636</v>
      </c>
    </row>
    <row r="1028" spans="1:11" ht="75" customHeight="1" x14ac:dyDescent="0.25">
      <c r="A1028" s="197">
        <v>77131600</v>
      </c>
      <c r="B1028" s="197" t="s">
        <v>2056</v>
      </c>
      <c r="C1028" s="277">
        <v>42019</v>
      </c>
      <c r="D1028" s="197">
        <v>1</v>
      </c>
      <c r="E1028" s="197" t="s">
        <v>238</v>
      </c>
      <c r="F1028" s="197" t="s">
        <v>1634</v>
      </c>
      <c r="G1028" s="152">
        <v>1586200</v>
      </c>
      <c r="H1028" s="152">
        <v>1586200</v>
      </c>
      <c r="I1028" s="197" t="s">
        <v>1635</v>
      </c>
      <c r="J1028" s="197" t="s">
        <v>1635</v>
      </c>
      <c r="K1028" s="197" t="s">
        <v>1636</v>
      </c>
    </row>
    <row r="1029" spans="1:11" ht="75" customHeight="1" x14ac:dyDescent="0.25">
      <c r="A1029" s="197">
        <v>77131600</v>
      </c>
      <c r="B1029" s="197" t="s">
        <v>2057</v>
      </c>
      <c r="C1029" s="277">
        <v>42019</v>
      </c>
      <c r="D1029" s="197">
        <v>1.5</v>
      </c>
      <c r="E1029" s="197" t="s">
        <v>238</v>
      </c>
      <c r="F1029" s="197" t="s">
        <v>1634</v>
      </c>
      <c r="G1029" s="152">
        <v>2564700</v>
      </c>
      <c r="H1029" s="152">
        <v>2564700</v>
      </c>
      <c r="I1029" s="197" t="s">
        <v>1635</v>
      </c>
      <c r="J1029" s="197" t="s">
        <v>1635</v>
      </c>
      <c r="K1029" s="197" t="s">
        <v>1636</v>
      </c>
    </row>
    <row r="1030" spans="1:11" ht="75" customHeight="1" x14ac:dyDescent="0.25">
      <c r="A1030" s="197">
        <v>77131600</v>
      </c>
      <c r="B1030" s="197" t="s">
        <v>2058</v>
      </c>
      <c r="C1030" s="277">
        <v>42019</v>
      </c>
      <c r="D1030" s="197">
        <v>1</v>
      </c>
      <c r="E1030" s="197" t="s">
        <v>238</v>
      </c>
      <c r="F1030" s="197" t="s">
        <v>1634</v>
      </c>
      <c r="G1030" s="152">
        <v>2760400</v>
      </c>
      <c r="H1030" s="152">
        <v>2760400</v>
      </c>
      <c r="I1030" s="197" t="s">
        <v>1635</v>
      </c>
      <c r="J1030" s="197" t="s">
        <v>1635</v>
      </c>
      <c r="K1030" s="197" t="s">
        <v>1636</v>
      </c>
    </row>
    <row r="1031" spans="1:11" ht="75" customHeight="1" x14ac:dyDescent="0.25">
      <c r="A1031" s="197">
        <v>77111602</v>
      </c>
      <c r="B1031" s="197" t="s">
        <v>2059</v>
      </c>
      <c r="C1031" s="277">
        <v>42019</v>
      </c>
      <c r="D1031" s="197">
        <v>1</v>
      </c>
      <c r="E1031" s="197" t="s">
        <v>238</v>
      </c>
      <c r="F1031" s="197" t="s">
        <v>1833</v>
      </c>
      <c r="G1031" s="152">
        <v>1483200</v>
      </c>
      <c r="H1031" s="152">
        <v>1483200</v>
      </c>
      <c r="I1031" s="197" t="s">
        <v>1635</v>
      </c>
      <c r="J1031" s="197" t="s">
        <v>1635</v>
      </c>
      <c r="K1031" s="197" t="s">
        <v>1636</v>
      </c>
    </row>
    <row r="1032" spans="1:11" ht="75" customHeight="1" x14ac:dyDescent="0.25">
      <c r="A1032" s="197">
        <v>77131600</v>
      </c>
      <c r="B1032" s="197" t="s">
        <v>185</v>
      </c>
      <c r="C1032" s="277">
        <v>1</v>
      </c>
      <c r="D1032" s="197">
        <v>1</v>
      </c>
      <c r="E1032" s="197" t="s">
        <v>31</v>
      </c>
      <c r="F1032" s="197" t="s">
        <v>1634</v>
      </c>
      <c r="G1032" s="152">
        <v>220794.33</v>
      </c>
      <c r="H1032" s="152">
        <v>220794.33</v>
      </c>
      <c r="I1032" s="197" t="s">
        <v>1635</v>
      </c>
      <c r="J1032" s="197" t="s">
        <v>1635</v>
      </c>
      <c r="K1032" s="197" t="s">
        <v>1636</v>
      </c>
    </row>
    <row r="1033" spans="1:11" ht="75" customHeight="1" x14ac:dyDescent="0.25">
      <c r="A1033" s="197">
        <v>77121500</v>
      </c>
      <c r="B1033" s="197" t="s">
        <v>185</v>
      </c>
      <c r="C1033" s="277">
        <v>42019</v>
      </c>
      <c r="D1033" s="197">
        <v>1</v>
      </c>
      <c r="E1033" s="197" t="s">
        <v>238</v>
      </c>
      <c r="F1033" s="197" t="s">
        <v>1634</v>
      </c>
      <c r="G1033" s="152">
        <v>1349300</v>
      </c>
      <c r="H1033" s="152">
        <v>1349300</v>
      </c>
      <c r="I1033" s="197" t="s">
        <v>1635</v>
      </c>
      <c r="J1033" s="197" t="s">
        <v>1635</v>
      </c>
      <c r="K1033" s="197" t="s">
        <v>1636</v>
      </c>
    </row>
    <row r="1034" spans="1:11" ht="75" customHeight="1" x14ac:dyDescent="0.25">
      <c r="A1034" s="197">
        <v>77121504</v>
      </c>
      <c r="B1034" s="197" t="s">
        <v>185</v>
      </c>
      <c r="C1034" s="277">
        <v>42125</v>
      </c>
      <c r="D1034" s="197">
        <v>1</v>
      </c>
      <c r="E1034" s="197" t="s">
        <v>238</v>
      </c>
      <c r="F1034" s="197" t="s">
        <v>1634</v>
      </c>
      <c r="G1034" s="152">
        <v>850781</v>
      </c>
      <c r="H1034" s="152">
        <v>850781</v>
      </c>
      <c r="I1034" s="197" t="s">
        <v>1635</v>
      </c>
      <c r="J1034" s="197" t="s">
        <v>1635</v>
      </c>
      <c r="K1034" s="197" t="s">
        <v>1636</v>
      </c>
    </row>
    <row r="1035" spans="1:11" ht="75" customHeight="1" x14ac:dyDescent="0.25">
      <c r="A1035" s="197">
        <v>77121504</v>
      </c>
      <c r="B1035" s="197" t="s">
        <v>185</v>
      </c>
      <c r="C1035" s="277">
        <v>42005</v>
      </c>
      <c r="D1035" s="197">
        <v>1</v>
      </c>
      <c r="E1035" s="197" t="s">
        <v>238</v>
      </c>
      <c r="F1035" s="197" t="s">
        <v>1634</v>
      </c>
      <c r="G1035" s="152">
        <v>26915617</v>
      </c>
      <c r="H1035" s="152">
        <v>26915617</v>
      </c>
      <c r="I1035" s="197" t="s">
        <v>1635</v>
      </c>
      <c r="J1035" s="197" t="s">
        <v>1635</v>
      </c>
      <c r="K1035" s="197" t="s">
        <v>1636</v>
      </c>
    </row>
    <row r="1036" spans="1:11" ht="75" customHeight="1" x14ac:dyDescent="0.25">
      <c r="A1036" s="197">
        <v>77121504</v>
      </c>
      <c r="B1036" s="197" t="s">
        <v>2060</v>
      </c>
      <c r="C1036" s="277">
        <v>42125</v>
      </c>
      <c r="D1036" s="197">
        <v>1</v>
      </c>
      <c r="E1036" s="197" t="s">
        <v>238</v>
      </c>
      <c r="F1036" s="197" t="s">
        <v>1634</v>
      </c>
      <c r="G1036" s="152">
        <v>3471100</v>
      </c>
      <c r="H1036" s="152">
        <v>3471100</v>
      </c>
      <c r="I1036" s="197" t="s">
        <v>1635</v>
      </c>
      <c r="J1036" s="197" t="s">
        <v>1635</v>
      </c>
      <c r="K1036" s="197" t="s">
        <v>1636</v>
      </c>
    </row>
    <row r="1037" spans="1:11" ht="75" customHeight="1" x14ac:dyDescent="0.25">
      <c r="A1037" s="197">
        <v>77121500</v>
      </c>
      <c r="B1037" s="197" t="s">
        <v>2061</v>
      </c>
      <c r="C1037" s="277">
        <v>42170</v>
      </c>
      <c r="D1037" s="197">
        <v>1</v>
      </c>
      <c r="E1037" s="197" t="s">
        <v>238</v>
      </c>
      <c r="F1037" s="197" t="s">
        <v>1875</v>
      </c>
      <c r="G1037" s="152">
        <v>2018800</v>
      </c>
      <c r="H1037" s="152">
        <v>2018800</v>
      </c>
      <c r="I1037" s="197" t="s">
        <v>1635</v>
      </c>
      <c r="J1037" s="197" t="s">
        <v>1635</v>
      </c>
      <c r="K1037" s="197" t="s">
        <v>1636</v>
      </c>
    </row>
    <row r="1038" spans="1:11" ht="75" customHeight="1" x14ac:dyDescent="0.25">
      <c r="A1038" s="197">
        <v>77121500</v>
      </c>
      <c r="B1038" s="197" t="s">
        <v>1933</v>
      </c>
      <c r="C1038" s="277">
        <v>42170</v>
      </c>
      <c r="D1038" s="197">
        <v>1</v>
      </c>
      <c r="E1038" s="197" t="s">
        <v>238</v>
      </c>
      <c r="F1038" s="197" t="s">
        <v>1875</v>
      </c>
      <c r="G1038" s="152">
        <v>955766</v>
      </c>
      <c r="H1038" s="152">
        <v>955766</v>
      </c>
      <c r="I1038" s="197" t="s">
        <v>1635</v>
      </c>
      <c r="J1038" s="197" t="s">
        <v>1635</v>
      </c>
      <c r="K1038" s="197" t="s">
        <v>1636</v>
      </c>
    </row>
    <row r="1039" spans="1:11" ht="75" customHeight="1" x14ac:dyDescent="0.25">
      <c r="A1039" s="197">
        <v>77121500</v>
      </c>
      <c r="B1039" s="197" t="s">
        <v>185</v>
      </c>
      <c r="C1039" s="277">
        <v>42093</v>
      </c>
      <c r="D1039" s="197">
        <v>3</v>
      </c>
      <c r="E1039" s="197" t="s">
        <v>238</v>
      </c>
      <c r="F1039" s="197" t="s">
        <v>1634</v>
      </c>
      <c r="G1039" s="152">
        <v>2998644</v>
      </c>
      <c r="H1039" s="152">
        <v>2998644</v>
      </c>
      <c r="I1039" s="197" t="s">
        <v>1635</v>
      </c>
      <c r="J1039" s="197" t="s">
        <v>1635</v>
      </c>
      <c r="K1039" s="197" t="s">
        <v>1636</v>
      </c>
    </row>
    <row r="1040" spans="1:11" ht="75" customHeight="1" x14ac:dyDescent="0.25">
      <c r="A1040" s="197">
        <v>77101706</v>
      </c>
      <c r="B1040" s="197" t="s">
        <v>1817</v>
      </c>
      <c r="C1040" s="277">
        <v>42036</v>
      </c>
      <c r="D1040" s="197">
        <v>1</v>
      </c>
      <c r="E1040" s="197" t="s">
        <v>1697</v>
      </c>
      <c r="F1040" s="197" t="s">
        <v>1634</v>
      </c>
      <c r="G1040" s="152">
        <v>4739760</v>
      </c>
      <c r="H1040" s="152">
        <v>4739760</v>
      </c>
      <c r="I1040" s="197" t="s">
        <v>1635</v>
      </c>
      <c r="J1040" s="197" t="s">
        <v>1635</v>
      </c>
      <c r="K1040" s="197" t="s">
        <v>1636</v>
      </c>
    </row>
    <row r="1041" spans="1:11" ht="75" customHeight="1" x14ac:dyDescent="0.25">
      <c r="A1041" s="197">
        <v>80101504</v>
      </c>
      <c r="B1041" s="197" t="s">
        <v>2576</v>
      </c>
      <c r="C1041" s="277">
        <v>42036</v>
      </c>
      <c r="D1041" s="197">
        <v>6</v>
      </c>
      <c r="E1041" s="197" t="s">
        <v>67</v>
      </c>
      <c r="F1041" s="197" t="s">
        <v>1634</v>
      </c>
      <c r="G1041" s="152">
        <v>458976945</v>
      </c>
      <c r="H1041" s="152">
        <v>458976945</v>
      </c>
      <c r="I1041" s="197" t="s">
        <v>31</v>
      </c>
      <c r="J1041" s="197" t="s">
        <v>31</v>
      </c>
      <c r="K1041" s="197" t="s">
        <v>2570</v>
      </c>
    </row>
    <row r="1042" spans="1:11" ht="75" customHeight="1" x14ac:dyDescent="0.25">
      <c r="A1042" s="197">
        <v>80101505</v>
      </c>
      <c r="B1042" s="197" t="s">
        <v>2579</v>
      </c>
      <c r="C1042" s="277">
        <v>42036</v>
      </c>
      <c r="D1042" s="197">
        <v>9.7087378640776691</v>
      </c>
      <c r="E1042" s="197" t="s">
        <v>67</v>
      </c>
      <c r="F1042" s="197" t="s">
        <v>1634</v>
      </c>
      <c r="G1042" s="152">
        <v>42956150</v>
      </c>
      <c r="H1042" s="152">
        <v>42956150</v>
      </c>
      <c r="I1042" s="197" t="s">
        <v>31</v>
      </c>
      <c r="J1042" s="197" t="s">
        <v>31</v>
      </c>
      <c r="K1042" s="197" t="s">
        <v>2570</v>
      </c>
    </row>
    <row r="1043" spans="1:11" ht="75" customHeight="1" x14ac:dyDescent="0.25">
      <c r="A1043" s="197">
        <v>80101504</v>
      </c>
      <c r="B1043" s="197" t="s">
        <v>2580</v>
      </c>
      <c r="C1043" s="277">
        <v>42036</v>
      </c>
      <c r="D1043" s="197">
        <v>10</v>
      </c>
      <c r="E1043" s="197" t="s">
        <v>67</v>
      </c>
      <c r="F1043" s="197" t="s">
        <v>1634</v>
      </c>
      <c r="G1043" s="152">
        <v>34711000</v>
      </c>
      <c r="H1043" s="152">
        <v>34711000</v>
      </c>
      <c r="I1043" s="197" t="s">
        <v>31</v>
      </c>
      <c r="J1043" s="197" t="s">
        <v>31</v>
      </c>
      <c r="K1043" s="197" t="s">
        <v>2570</v>
      </c>
    </row>
    <row r="1044" spans="1:11" ht="75" customHeight="1" x14ac:dyDescent="0.25">
      <c r="A1044" s="197">
        <v>80101504</v>
      </c>
      <c r="B1044" s="197" t="s">
        <v>2581</v>
      </c>
      <c r="C1044" s="277">
        <v>42036</v>
      </c>
      <c r="D1044" s="197">
        <v>10</v>
      </c>
      <c r="E1044" s="197" t="s">
        <v>67</v>
      </c>
      <c r="F1044" s="197" t="s">
        <v>1634</v>
      </c>
      <c r="G1044" s="152">
        <v>34711000</v>
      </c>
      <c r="H1044" s="152">
        <v>34711000</v>
      </c>
      <c r="I1044" s="197" t="s">
        <v>31</v>
      </c>
      <c r="J1044" s="197" t="s">
        <v>31</v>
      </c>
      <c r="K1044" s="197" t="s">
        <v>2570</v>
      </c>
    </row>
    <row r="1045" spans="1:11" ht="75" customHeight="1" x14ac:dyDescent="0.25">
      <c r="A1045" s="197">
        <v>78111808</v>
      </c>
      <c r="B1045" s="197" t="s">
        <v>1696</v>
      </c>
      <c r="C1045" s="277">
        <v>42036</v>
      </c>
      <c r="D1045" s="197">
        <v>9</v>
      </c>
      <c r="E1045" s="197" t="s">
        <v>180</v>
      </c>
      <c r="F1045" s="197" t="s">
        <v>1634</v>
      </c>
      <c r="G1045" s="152">
        <v>47488000</v>
      </c>
      <c r="H1045" s="152">
        <v>47488000</v>
      </c>
      <c r="I1045" s="197" t="s">
        <v>31</v>
      </c>
      <c r="J1045" s="197" t="s">
        <v>31</v>
      </c>
      <c r="K1045" s="197" t="s">
        <v>2570</v>
      </c>
    </row>
    <row r="1046" spans="1:11" ht="75" customHeight="1" x14ac:dyDescent="0.25">
      <c r="A1046" s="197">
        <v>80101504</v>
      </c>
      <c r="B1046" s="197" t="s">
        <v>2584</v>
      </c>
      <c r="C1046" s="277">
        <v>42036</v>
      </c>
      <c r="D1046" s="197">
        <v>9</v>
      </c>
      <c r="E1046" s="197" t="s">
        <v>67</v>
      </c>
      <c r="F1046" s="197" t="s">
        <v>1634</v>
      </c>
      <c r="G1046" s="152">
        <v>40695300</v>
      </c>
      <c r="H1046" s="152">
        <v>40695300</v>
      </c>
      <c r="I1046" s="197" t="s">
        <v>31</v>
      </c>
      <c r="J1046" s="197" t="s">
        <v>31</v>
      </c>
      <c r="K1046" s="197" t="s">
        <v>2570</v>
      </c>
    </row>
    <row r="1047" spans="1:11" ht="75" customHeight="1" x14ac:dyDescent="0.25">
      <c r="A1047" s="197">
        <v>80101504</v>
      </c>
      <c r="B1047" s="197" t="s">
        <v>2585</v>
      </c>
      <c r="C1047" s="277">
        <v>42036</v>
      </c>
      <c r="D1047" s="197">
        <v>10.863060160257765</v>
      </c>
      <c r="E1047" s="197" t="s">
        <v>67</v>
      </c>
      <c r="F1047" s="197" t="s">
        <v>1634</v>
      </c>
      <c r="G1047" s="152">
        <v>24766350</v>
      </c>
      <c r="H1047" s="152">
        <v>24766350</v>
      </c>
      <c r="I1047" s="197" t="s">
        <v>31</v>
      </c>
      <c r="J1047" s="197" t="s">
        <v>31</v>
      </c>
      <c r="K1047" s="197" t="s">
        <v>2570</v>
      </c>
    </row>
    <row r="1048" spans="1:11" ht="75" customHeight="1" x14ac:dyDescent="0.25">
      <c r="A1048" s="197">
        <v>80101505</v>
      </c>
      <c r="B1048" s="197" t="s">
        <v>2589</v>
      </c>
      <c r="C1048" s="277">
        <v>42036</v>
      </c>
      <c r="D1048" s="197">
        <v>9.6999999999999993</v>
      </c>
      <c r="E1048" s="197" t="s">
        <v>67</v>
      </c>
      <c r="F1048" s="197" t="s">
        <v>1634</v>
      </c>
      <c r="G1048" s="152">
        <v>1810667</v>
      </c>
      <c r="H1048" s="152">
        <v>1810667</v>
      </c>
      <c r="I1048" s="197" t="s">
        <v>31</v>
      </c>
      <c r="J1048" s="197" t="s">
        <v>31</v>
      </c>
      <c r="K1048" s="197" t="s">
        <v>2570</v>
      </c>
    </row>
    <row r="1049" spans="1:11" ht="75" customHeight="1" x14ac:dyDescent="0.25">
      <c r="A1049" s="197">
        <v>80101505</v>
      </c>
      <c r="B1049" s="197" t="s">
        <v>2590</v>
      </c>
      <c r="C1049" s="277">
        <v>42036</v>
      </c>
      <c r="D1049" s="197">
        <v>7</v>
      </c>
      <c r="E1049" s="197" t="s">
        <v>67</v>
      </c>
      <c r="F1049" s="197" t="s">
        <v>1634</v>
      </c>
      <c r="G1049" s="152">
        <v>21557900</v>
      </c>
      <c r="H1049" s="152">
        <v>21557900</v>
      </c>
      <c r="I1049" s="197" t="s">
        <v>31</v>
      </c>
      <c r="J1049" s="197" t="s">
        <v>31</v>
      </c>
      <c r="K1049" s="197" t="s">
        <v>2570</v>
      </c>
    </row>
    <row r="1050" spans="1:11" ht="75" customHeight="1" x14ac:dyDescent="0.25">
      <c r="A1050" s="197">
        <v>80101505</v>
      </c>
      <c r="B1050" s="197" t="s">
        <v>2591</v>
      </c>
      <c r="C1050" s="277">
        <v>42095</v>
      </c>
      <c r="D1050" s="197">
        <v>12</v>
      </c>
      <c r="E1050" s="197" t="s">
        <v>2592</v>
      </c>
      <c r="F1050" s="197" t="s">
        <v>1634</v>
      </c>
      <c r="G1050" s="152">
        <v>46247000</v>
      </c>
      <c r="H1050" s="152">
        <v>46247000</v>
      </c>
      <c r="I1050" s="197" t="s">
        <v>31</v>
      </c>
      <c r="J1050" s="197" t="s">
        <v>31</v>
      </c>
      <c r="K1050" s="197" t="s">
        <v>2570</v>
      </c>
    </row>
    <row r="1051" spans="1:11" ht="75" customHeight="1" x14ac:dyDescent="0.25">
      <c r="A1051" s="197">
        <v>80101505</v>
      </c>
      <c r="B1051" s="197" t="s">
        <v>2593</v>
      </c>
      <c r="C1051" s="277">
        <v>42036</v>
      </c>
      <c r="D1051" s="197">
        <v>5</v>
      </c>
      <c r="E1051" s="197" t="s">
        <v>67</v>
      </c>
      <c r="F1051" s="197" t="s">
        <v>1634</v>
      </c>
      <c r="G1051" s="152">
        <v>12720500</v>
      </c>
      <c r="H1051" s="152">
        <v>12720500</v>
      </c>
      <c r="I1051" s="197" t="s">
        <v>31</v>
      </c>
      <c r="J1051" s="197" t="s">
        <v>31</v>
      </c>
      <c r="K1051" s="197" t="s">
        <v>2570</v>
      </c>
    </row>
    <row r="1052" spans="1:11" ht="75" customHeight="1" x14ac:dyDescent="0.25">
      <c r="A1052" s="197">
        <v>80101505</v>
      </c>
      <c r="B1052" s="197" t="s">
        <v>2594</v>
      </c>
      <c r="C1052" s="277">
        <v>42036</v>
      </c>
      <c r="D1052" s="197">
        <v>5</v>
      </c>
      <c r="E1052" s="197" t="s">
        <v>67</v>
      </c>
      <c r="F1052" s="197" t="s">
        <v>1634</v>
      </c>
      <c r="G1052" s="152">
        <v>27810000</v>
      </c>
      <c r="H1052" s="152">
        <v>27810000</v>
      </c>
      <c r="I1052" s="197" t="s">
        <v>31</v>
      </c>
      <c r="J1052" s="197" t="s">
        <v>31</v>
      </c>
      <c r="K1052" s="197" t="s">
        <v>2570</v>
      </c>
    </row>
    <row r="1053" spans="1:11" ht="75" customHeight="1" x14ac:dyDescent="0.25">
      <c r="A1053" s="197">
        <v>80101505</v>
      </c>
      <c r="B1053" s="197" t="s">
        <v>2595</v>
      </c>
      <c r="C1053" s="277">
        <v>42036</v>
      </c>
      <c r="D1053" s="197">
        <v>5</v>
      </c>
      <c r="E1053" s="197" t="s">
        <v>67</v>
      </c>
      <c r="F1053" s="197" t="s">
        <v>1634</v>
      </c>
      <c r="G1053" s="152">
        <v>16480000</v>
      </c>
      <c r="H1053" s="152">
        <v>16480000</v>
      </c>
      <c r="I1053" s="197" t="s">
        <v>31</v>
      </c>
      <c r="J1053" s="197" t="s">
        <v>31</v>
      </c>
      <c r="K1053" s="197" t="s">
        <v>2570</v>
      </c>
    </row>
    <row r="1054" spans="1:11" ht="75" customHeight="1" x14ac:dyDescent="0.25">
      <c r="A1054" s="197">
        <v>78111808</v>
      </c>
      <c r="B1054" s="197" t="s">
        <v>2591</v>
      </c>
      <c r="C1054" s="277">
        <v>42036</v>
      </c>
      <c r="D1054" s="197">
        <v>9</v>
      </c>
      <c r="E1054" s="197" t="s">
        <v>2592</v>
      </c>
      <c r="F1054" s="197" t="s">
        <v>1634</v>
      </c>
      <c r="G1054" s="152">
        <v>0</v>
      </c>
      <c r="H1054" s="152">
        <v>0</v>
      </c>
      <c r="I1054" s="197" t="s">
        <v>31</v>
      </c>
      <c r="J1054" s="197" t="s">
        <v>31</v>
      </c>
      <c r="K1054" s="197" t="s">
        <v>2570</v>
      </c>
    </row>
    <row r="1055" spans="1:11" ht="75" customHeight="1" x14ac:dyDescent="0.25">
      <c r="A1055" s="197">
        <v>80101504</v>
      </c>
      <c r="B1055" s="197" t="s">
        <v>2596</v>
      </c>
      <c r="C1055" s="277">
        <v>42036</v>
      </c>
      <c r="D1055" s="197">
        <v>6</v>
      </c>
      <c r="E1055" s="197" t="s">
        <v>67</v>
      </c>
      <c r="F1055" s="197" t="s">
        <v>1634</v>
      </c>
      <c r="G1055" s="152">
        <v>0</v>
      </c>
      <c r="H1055" s="152">
        <v>0</v>
      </c>
      <c r="I1055" s="197" t="s">
        <v>31</v>
      </c>
      <c r="J1055" s="197" t="s">
        <v>31</v>
      </c>
      <c r="K1055" s="197" t="s">
        <v>2570</v>
      </c>
    </row>
    <row r="1056" spans="1:11" ht="75" customHeight="1" x14ac:dyDescent="0.25">
      <c r="A1056" s="197">
        <v>80101504</v>
      </c>
      <c r="B1056" s="197" t="s">
        <v>2591</v>
      </c>
      <c r="C1056" s="277">
        <v>42036</v>
      </c>
      <c r="D1056" s="197">
        <v>10.863060160257765</v>
      </c>
      <c r="E1056" s="197" t="s">
        <v>67</v>
      </c>
      <c r="F1056" s="197" t="s">
        <v>1634</v>
      </c>
      <c r="G1056" s="152">
        <v>0</v>
      </c>
      <c r="H1056" s="152">
        <v>0</v>
      </c>
      <c r="I1056" s="197" t="s">
        <v>31</v>
      </c>
      <c r="J1056" s="197" t="s">
        <v>31</v>
      </c>
      <c r="K1056" s="197" t="s">
        <v>2570</v>
      </c>
    </row>
    <row r="1057" spans="1:11" ht="75" customHeight="1" x14ac:dyDescent="0.25">
      <c r="A1057" s="197">
        <v>80101505</v>
      </c>
      <c r="B1057" s="197" t="s">
        <v>2569</v>
      </c>
      <c r="C1057" s="277">
        <v>42217</v>
      </c>
      <c r="D1057" s="197">
        <v>12</v>
      </c>
      <c r="E1057" s="197" t="s">
        <v>31</v>
      </c>
      <c r="F1057" s="197" t="s">
        <v>1634</v>
      </c>
      <c r="G1057" s="152">
        <v>1742263</v>
      </c>
      <c r="H1057" s="152">
        <v>1742263</v>
      </c>
      <c r="I1057" s="197" t="s">
        <v>31</v>
      </c>
      <c r="J1057" s="197" t="s">
        <v>31</v>
      </c>
      <c r="K1057" s="197" t="s">
        <v>2570</v>
      </c>
    </row>
    <row r="1058" spans="1:11" ht="75" customHeight="1" x14ac:dyDescent="0.25">
      <c r="A1058" s="197">
        <v>80101505</v>
      </c>
      <c r="B1058" s="197" t="s">
        <v>2597</v>
      </c>
      <c r="C1058" s="277">
        <v>42095</v>
      </c>
      <c r="D1058" s="197">
        <v>12</v>
      </c>
      <c r="E1058" s="197" t="s">
        <v>2592</v>
      </c>
      <c r="F1058" s="197" t="s">
        <v>1634</v>
      </c>
      <c r="G1058" s="152">
        <v>11885253762</v>
      </c>
      <c r="H1058" s="152">
        <v>11885253762</v>
      </c>
      <c r="I1058" s="197" t="s">
        <v>31</v>
      </c>
      <c r="J1058" s="197" t="s">
        <v>31</v>
      </c>
      <c r="K1058" s="197" t="s">
        <v>2570</v>
      </c>
    </row>
    <row r="1059" spans="1:11" ht="75" customHeight="1" x14ac:dyDescent="0.25">
      <c r="A1059" s="197">
        <v>80101505</v>
      </c>
      <c r="B1059" s="197" t="s">
        <v>2594</v>
      </c>
      <c r="C1059" s="277">
        <v>42036</v>
      </c>
      <c r="D1059" s="197">
        <v>5</v>
      </c>
      <c r="E1059" s="197" t="s">
        <v>67</v>
      </c>
      <c r="F1059" s="197" t="s">
        <v>1634</v>
      </c>
      <c r="G1059" s="152">
        <v>15553000</v>
      </c>
      <c r="H1059" s="152">
        <v>15553000</v>
      </c>
      <c r="I1059" s="197" t="s">
        <v>31</v>
      </c>
      <c r="J1059" s="197" t="s">
        <v>31</v>
      </c>
      <c r="K1059" s="197" t="s">
        <v>2570</v>
      </c>
    </row>
    <row r="1060" spans="1:11" ht="75" customHeight="1" x14ac:dyDescent="0.25">
      <c r="A1060" s="197">
        <v>80101505</v>
      </c>
      <c r="B1060" s="197" t="s">
        <v>2598</v>
      </c>
      <c r="C1060" s="277">
        <v>42036</v>
      </c>
      <c r="D1060" s="197">
        <v>5</v>
      </c>
      <c r="E1060" s="197" t="s">
        <v>67</v>
      </c>
      <c r="F1060" s="197" t="s">
        <v>1634</v>
      </c>
      <c r="G1060" s="152">
        <v>8240000</v>
      </c>
      <c r="H1060" s="152">
        <v>8240000</v>
      </c>
      <c r="I1060" s="197" t="s">
        <v>31</v>
      </c>
      <c r="J1060" s="197" t="s">
        <v>31</v>
      </c>
      <c r="K1060" s="197" t="s">
        <v>2570</v>
      </c>
    </row>
    <row r="1061" spans="1:11" ht="75" customHeight="1" x14ac:dyDescent="0.25">
      <c r="A1061" s="197">
        <v>80101504</v>
      </c>
      <c r="B1061" s="197" t="s">
        <v>2599</v>
      </c>
      <c r="C1061" s="277">
        <v>42036</v>
      </c>
      <c r="D1061" s="197">
        <v>2.5</v>
      </c>
      <c r="E1061" s="197" t="s">
        <v>67</v>
      </c>
      <c r="F1061" s="197" t="s">
        <v>1634</v>
      </c>
      <c r="G1061" s="152">
        <v>11304250</v>
      </c>
      <c r="H1061" s="152">
        <v>11304250</v>
      </c>
      <c r="I1061" s="197" t="s">
        <v>31</v>
      </c>
      <c r="J1061" s="197" t="s">
        <v>31</v>
      </c>
      <c r="K1061" s="197" t="s">
        <v>2570</v>
      </c>
    </row>
    <row r="1062" spans="1:11" ht="75" customHeight="1" x14ac:dyDescent="0.25">
      <c r="A1062" s="197">
        <v>80101504</v>
      </c>
      <c r="B1062" s="197" t="s">
        <v>2600</v>
      </c>
      <c r="C1062" s="277">
        <v>42036</v>
      </c>
      <c r="D1062" s="197">
        <v>2.5</v>
      </c>
      <c r="E1062" s="197" t="s">
        <v>67</v>
      </c>
      <c r="F1062" s="197" t="s">
        <v>1634</v>
      </c>
      <c r="G1062" s="152">
        <v>5896750</v>
      </c>
      <c r="H1062" s="152">
        <v>5896750</v>
      </c>
      <c r="I1062" s="197" t="s">
        <v>31</v>
      </c>
      <c r="J1062" s="197" t="s">
        <v>31</v>
      </c>
      <c r="K1062" s="197" t="s">
        <v>2570</v>
      </c>
    </row>
    <row r="1063" spans="1:11" ht="75" customHeight="1" x14ac:dyDescent="0.25">
      <c r="A1063" s="197">
        <v>80101504</v>
      </c>
      <c r="B1063" s="197" t="s">
        <v>2601</v>
      </c>
      <c r="C1063" s="277">
        <v>42036</v>
      </c>
      <c r="D1063" s="197">
        <v>2.5</v>
      </c>
      <c r="E1063" s="197" t="s">
        <v>67</v>
      </c>
      <c r="F1063" s="197" t="s">
        <v>1634</v>
      </c>
      <c r="G1063" s="152">
        <v>8677750</v>
      </c>
      <c r="H1063" s="152">
        <v>8677750</v>
      </c>
      <c r="I1063" s="197" t="s">
        <v>31</v>
      </c>
      <c r="J1063" s="197" t="s">
        <v>31</v>
      </c>
      <c r="K1063" s="197" t="s">
        <v>2570</v>
      </c>
    </row>
    <row r="1064" spans="1:11" ht="75" customHeight="1" x14ac:dyDescent="0.25">
      <c r="A1064" s="197">
        <v>80101505</v>
      </c>
      <c r="B1064" s="197" t="s">
        <v>2594</v>
      </c>
      <c r="C1064" s="277">
        <v>42036</v>
      </c>
      <c r="D1064" s="197">
        <v>3</v>
      </c>
      <c r="E1064" s="197" t="s">
        <v>67</v>
      </c>
      <c r="F1064" s="197" t="s">
        <v>1634</v>
      </c>
      <c r="G1064" s="152">
        <v>26574000</v>
      </c>
      <c r="H1064" s="152">
        <v>26574000</v>
      </c>
      <c r="I1064" s="197" t="s">
        <v>31</v>
      </c>
      <c r="J1064" s="197" t="s">
        <v>31</v>
      </c>
      <c r="K1064" s="197" t="s">
        <v>2570</v>
      </c>
    </row>
    <row r="1065" spans="1:11" ht="75" customHeight="1" x14ac:dyDescent="0.25">
      <c r="A1065" s="197">
        <v>80101505</v>
      </c>
      <c r="B1065" s="197" t="s">
        <v>2602</v>
      </c>
      <c r="C1065" s="277">
        <v>42036</v>
      </c>
      <c r="D1065" s="197">
        <v>3</v>
      </c>
      <c r="E1065" s="197" t="s">
        <v>67</v>
      </c>
      <c r="F1065" s="197" t="s">
        <v>1634</v>
      </c>
      <c r="G1065" s="152">
        <v>24720000</v>
      </c>
      <c r="H1065" s="152">
        <v>24720000</v>
      </c>
      <c r="I1065" s="197" t="s">
        <v>31</v>
      </c>
      <c r="J1065" s="197" t="s">
        <v>31</v>
      </c>
      <c r="K1065" s="197" t="s">
        <v>2570</v>
      </c>
    </row>
    <row r="1066" spans="1:11" ht="75" customHeight="1" x14ac:dyDescent="0.25">
      <c r="A1066" s="197">
        <v>80101504</v>
      </c>
      <c r="B1066" s="197" t="s">
        <v>2603</v>
      </c>
      <c r="C1066" s="277">
        <v>42036</v>
      </c>
      <c r="D1066" s="197">
        <v>3</v>
      </c>
      <c r="E1066" s="197" t="s">
        <v>67</v>
      </c>
      <c r="F1066" s="197" t="s">
        <v>1634</v>
      </c>
      <c r="G1066" s="152">
        <v>4758600</v>
      </c>
      <c r="H1066" s="152">
        <v>4758600</v>
      </c>
      <c r="I1066" s="197" t="s">
        <v>31</v>
      </c>
      <c r="J1066" s="197" t="s">
        <v>31</v>
      </c>
      <c r="K1066" s="197" t="s">
        <v>2570</v>
      </c>
    </row>
    <row r="1067" spans="1:11" ht="75" customHeight="1" x14ac:dyDescent="0.25">
      <c r="A1067" s="197">
        <v>80101504</v>
      </c>
      <c r="B1067" s="197" t="s">
        <v>2576</v>
      </c>
      <c r="C1067" s="277">
        <v>42036</v>
      </c>
      <c r="D1067" s="197">
        <v>6</v>
      </c>
      <c r="E1067" s="197" t="s">
        <v>67</v>
      </c>
      <c r="F1067" s="197" t="s">
        <v>1634</v>
      </c>
      <c r="G1067" s="152">
        <v>34455405</v>
      </c>
      <c r="H1067" s="152">
        <v>34455405</v>
      </c>
      <c r="I1067" s="197" t="s">
        <v>31</v>
      </c>
      <c r="J1067" s="197" t="s">
        <v>31</v>
      </c>
      <c r="K1067" s="197" t="s">
        <v>2570</v>
      </c>
    </row>
    <row r="1068" spans="1:11" ht="75" customHeight="1" x14ac:dyDescent="0.25">
      <c r="A1068" s="197">
        <v>80101505</v>
      </c>
      <c r="B1068" s="197" t="s">
        <v>2604</v>
      </c>
      <c r="C1068" s="277">
        <v>42036</v>
      </c>
      <c r="D1068" s="197">
        <v>2</v>
      </c>
      <c r="E1068" s="197" t="s">
        <v>67</v>
      </c>
      <c r="F1068" s="197" t="s">
        <v>1634</v>
      </c>
      <c r="G1068" s="152">
        <v>9043400</v>
      </c>
      <c r="H1068" s="152">
        <v>9043400</v>
      </c>
      <c r="I1068" s="197" t="s">
        <v>31</v>
      </c>
      <c r="J1068" s="197" t="s">
        <v>31</v>
      </c>
      <c r="K1068" s="197" t="s">
        <v>2570</v>
      </c>
    </row>
    <row r="1069" spans="1:11" ht="75" customHeight="1" x14ac:dyDescent="0.25">
      <c r="A1069" s="197">
        <v>80101504</v>
      </c>
      <c r="B1069" s="197" t="s">
        <v>2605</v>
      </c>
      <c r="C1069" s="277">
        <v>42036</v>
      </c>
      <c r="D1069" s="197">
        <v>1.6112759643916914</v>
      </c>
      <c r="E1069" s="197" t="s">
        <v>67</v>
      </c>
      <c r="F1069" s="197" t="s">
        <v>1634</v>
      </c>
      <c r="G1069" s="152">
        <v>5592900</v>
      </c>
      <c r="H1069" s="152">
        <v>5592900</v>
      </c>
      <c r="I1069" s="197" t="s">
        <v>31</v>
      </c>
      <c r="J1069" s="197" t="s">
        <v>31</v>
      </c>
      <c r="K1069" s="197" t="s">
        <v>2570</v>
      </c>
    </row>
    <row r="1070" spans="1:11" ht="75" customHeight="1" x14ac:dyDescent="0.25">
      <c r="A1070" s="197">
        <v>80101505</v>
      </c>
      <c r="B1070" s="197" t="s">
        <v>2589</v>
      </c>
      <c r="C1070" s="277">
        <v>42036</v>
      </c>
      <c r="D1070" s="197">
        <v>9.6999999999999993</v>
      </c>
      <c r="E1070" s="197" t="s">
        <v>67</v>
      </c>
      <c r="F1070" s="197" t="s">
        <v>1634</v>
      </c>
      <c r="G1070" s="152">
        <v>39006100</v>
      </c>
      <c r="H1070" s="152">
        <v>39006100</v>
      </c>
      <c r="I1070" s="197" t="s">
        <v>31</v>
      </c>
      <c r="J1070" s="197" t="s">
        <v>31</v>
      </c>
      <c r="K1070" s="197" t="s">
        <v>2570</v>
      </c>
    </row>
    <row r="1071" spans="1:11" ht="75" customHeight="1" x14ac:dyDescent="0.25">
      <c r="A1071" s="197">
        <v>80101505</v>
      </c>
      <c r="B1071" s="197" t="s">
        <v>2606</v>
      </c>
      <c r="C1071" s="277">
        <v>42095</v>
      </c>
      <c r="D1071" s="197">
        <v>12</v>
      </c>
      <c r="E1071" s="197" t="s">
        <v>2592</v>
      </c>
      <c r="F1071" s="197" t="s">
        <v>1634</v>
      </c>
      <c r="G1071" s="152">
        <v>403753000</v>
      </c>
      <c r="H1071" s="152">
        <v>403753000</v>
      </c>
      <c r="I1071" s="197" t="s">
        <v>31</v>
      </c>
      <c r="J1071" s="197" t="s">
        <v>31</v>
      </c>
      <c r="K1071" s="197" t="s">
        <v>2570</v>
      </c>
    </row>
    <row r="1072" spans="1:11" ht="75" customHeight="1" x14ac:dyDescent="0.25">
      <c r="A1072" s="197">
        <v>70161501</v>
      </c>
      <c r="B1072" s="197" t="s">
        <v>2594</v>
      </c>
      <c r="C1072" s="277">
        <v>42036</v>
      </c>
      <c r="D1072" s="197">
        <v>5</v>
      </c>
      <c r="E1072" s="197" t="s">
        <v>67</v>
      </c>
      <c r="F1072" s="197" t="s">
        <v>1144</v>
      </c>
      <c r="G1072" s="152">
        <v>16480000</v>
      </c>
      <c r="H1072" s="152">
        <v>16480000</v>
      </c>
      <c r="I1072" s="197" t="s">
        <v>31</v>
      </c>
      <c r="J1072" s="197" t="s">
        <v>31</v>
      </c>
      <c r="K1072" s="197" t="s">
        <v>2617</v>
      </c>
    </row>
    <row r="1073" spans="1:11" ht="75" customHeight="1" x14ac:dyDescent="0.25">
      <c r="A1073" s="197">
        <v>93151507</v>
      </c>
      <c r="B1073" s="197" t="s">
        <v>2619</v>
      </c>
      <c r="C1073" s="277">
        <v>42036</v>
      </c>
      <c r="D1073" s="197">
        <v>12</v>
      </c>
      <c r="E1073" s="197" t="s">
        <v>67</v>
      </c>
      <c r="F1073" s="197" t="s">
        <v>1144</v>
      </c>
      <c r="G1073" s="152">
        <v>14374435</v>
      </c>
      <c r="H1073" s="152">
        <v>14374435</v>
      </c>
      <c r="I1073" s="197" t="s">
        <v>31</v>
      </c>
      <c r="J1073" s="197" t="s">
        <v>31</v>
      </c>
      <c r="K1073" s="197" t="s">
        <v>2617</v>
      </c>
    </row>
    <row r="1074" spans="1:11" ht="75" customHeight="1" x14ac:dyDescent="0.25">
      <c r="A1074" s="197">
        <v>93151507</v>
      </c>
      <c r="B1074" s="197" t="s">
        <v>2620</v>
      </c>
      <c r="C1074" s="277">
        <v>42036</v>
      </c>
      <c r="D1074" s="197">
        <v>11</v>
      </c>
      <c r="E1074" s="197" t="s">
        <v>67</v>
      </c>
      <c r="F1074" s="197" t="s">
        <v>1144</v>
      </c>
      <c r="G1074" s="152">
        <v>17952198</v>
      </c>
      <c r="H1074" s="152">
        <v>17952198</v>
      </c>
      <c r="I1074" s="197" t="s">
        <v>31</v>
      </c>
      <c r="J1074" s="197" t="s">
        <v>31</v>
      </c>
      <c r="K1074" s="197" t="s">
        <v>2617</v>
      </c>
    </row>
    <row r="1075" spans="1:11" ht="75" customHeight="1" x14ac:dyDescent="0.25">
      <c r="A1075" s="197">
        <v>93151507</v>
      </c>
      <c r="B1075" s="197" t="s">
        <v>2621</v>
      </c>
      <c r="C1075" s="277">
        <v>42036</v>
      </c>
      <c r="D1075" s="197">
        <v>7</v>
      </c>
      <c r="E1075" s="197" t="s">
        <v>591</v>
      </c>
      <c r="F1075" s="197" t="s">
        <v>1144</v>
      </c>
      <c r="G1075" s="152">
        <v>542000000</v>
      </c>
      <c r="H1075" s="152">
        <v>542000000</v>
      </c>
      <c r="I1075" s="197" t="s">
        <v>31</v>
      </c>
      <c r="J1075" s="197" t="s">
        <v>31</v>
      </c>
      <c r="K1075" s="197" t="s">
        <v>2617</v>
      </c>
    </row>
    <row r="1076" spans="1:11" ht="75" customHeight="1" x14ac:dyDescent="0.25">
      <c r="A1076" s="197">
        <v>93151507</v>
      </c>
      <c r="B1076" s="197" t="s">
        <v>2622</v>
      </c>
      <c r="C1076" s="277">
        <v>42036</v>
      </c>
      <c r="D1076" s="197">
        <v>11</v>
      </c>
      <c r="E1076" s="197" t="s">
        <v>591</v>
      </c>
      <c r="F1076" s="197" t="s">
        <v>1144</v>
      </c>
      <c r="G1076" s="152">
        <v>287033445</v>
      </c>
      <c r="H1076" s="152">
        <v>287033445</v>
      </c>
      <c r="I1076" s="197" t="s">
        <v>31</v>
      </c>
      <c r="J1076" s="197" t="s">
        <v>31</v>
      </c>
      <c r="K1076" s="197" t="s">
        <v>2617</v>
      </c>
    </row>
    <row r="1077" spans="1:11" ht="75" customHeight="1" x14ac:dyDescent="0.25">
      <c r="A1077" s="197">
        <v>70161601</v>
      </c>
      <c r="B1077" s="197" t="s">
        <v>2624</v>
      </c>
      <c r="C1077" s="277">
        <v>42036</v>
      </c>
      <c r="D1077" s="197">
        <v>10</v>
      </c>
      <c r="E1077" s="197" t="s">
        <v>67</v>
      </c>
      <c r="F1077" s="197" t="s">
        <v>1144</v>
      </c>
      <c r="G1077" s="152">
        <v>55723000</v>
      </c>
      <c r="H1077" s="152">
        <v>55723000</v>
      </c>
      <c r="I1077" s="197" t="s">
        <v>31</v>
      </c>
      <c r="J1077" s="197" t="s">
        <v>31</v>
      </c>
      <c r="K1077" s="197" t="s">
        <v>2617</v>
      </c>
    </row>
    <row r="1078" spans="1:11" ht="75" customHeight="1" x14ac:dyDescent="0.25">
      <c r="A1078" s="197">
        <v>80161506</v>
      </c>
      <c r="B1078" s="197" t="s">
        <v>2625</v>
      </c>
      <c r="C1078" s="277">
        <v>42036</v>
      </c>
      <c r="D1078" s="197">
        <v>10</v>
      </c>
      <c r="E1078" s="197" t="s">
        <v>67</v>
      </c>
      <c r="F1078" s="197" t="s">
        <v>1144</v>
      </c>
      <c r="G1078" s="152">
        <v>12463000</v>
      </c>
      <c r="H1078" s="152">
        <v>12463000</v>
      </c>
      <c r="I1078" s="197" t="s">
        <v>31</v>
      </c>
      <c r="J1078" s="197" t="s">
        <v>31</v>
      </c>
      <c r="K1078" s="197" t="s">
        <v>2617</v>
      </c>
    </row>
    <row r="1079" spans="1:11" ht="75" customHeight="1" x14ac:dyDescent="0.25">
      <c r="A1079" s="197">
        <v>70161601</v>
      </c>
      <c r="B1079" s="197" t="s">
        <v>2626</v>
      </c>
      <c r="C1079" s="277">
        <v>42036</v>
      </c>
      <c r="D1079" s="197">
        <v>10</v>
      </c>
      <c r="E1079" s="197" t="s">
        <v>67</v>
      </c>
      <c r="F1079" s="197" t="s">
        <v>1144</v>
      </c>
      <c r="G1079" s="152">
        <v>30797000</v>
      </c>
      <c r="H1079" s="152">
        <v>30797000</v>
      </c>
      <c r="I1079" s="197" t="s">
        <v>31</v>
      </c>
      <c r="J1079" s="197" t="s">
        <v>31</v>
      </c>
      <c r="K1079" s="197" t="s">
        <v>2617</v>
      </c>
    </row>
    <row r="1080" spans="1:11" ht="75" customHeight="1" x14ac:dyDescent="0.25">
      <c r="A1080" s="197">
        <v>70161501</v>
      </c>
      <c r="B1080" s="197" t="s">
        <v>2627</v>
      </c>
      <c r="C1080" s="277">
        <v>42036</v>
      </c>
      <c r="D1080" s="197">
        <v>9</v>
      </c>
      <c r="E1080" s="197" t="s">
        <v>67</v>
      </c>
      <c r="F1080" s="197" t="s">
        <v>1144</v>
      </c>
      <c r="G1080" s="152">
        <v>35967600</v>
      </c>
      <c r="H1080" s="152">
        <v>35967600</v>
      </c>
      <c r="I1080" s="197" t="s">
        <v>31</v>
      </c>
      <c r="J1080" s="197" t="s">
        <v>31</v>
      </c>
      <c r="K1080" s="197" t="s">
        <v>2617</v>
      </c>
    </row>
    <row r="1081" spans="1:11" ht="75" customHeight="1" x14ac:dyDescent="0.25">
      <c r="A1081" s="197">
        <v>80161504</v>
      </c>
      <c r="B1081" s="197" t="s">
        <v>2628</v>
      </c>
      <c r="C1081" s="277">
        <v>42036</v>
      </c>
      <c r="D1081" s="197">
        <v>9</v>
      </c>
      <c r="E1081" s="197" t="s">
        <v>67</v>
      </c>
      <c r="F1081" s="197" t="s">
        <v>1144</v>
      </c>
      <c r="G1081" s="152">
        <v>14275800</v>
      </c>
      <c r="H1081" s="152">
        <v>14275800</v>
      </c>
      <c r="I1081" s="197" t="s">
        <v>31</v>
      </c>
      <c r="J1081" s="197" t="s">
        <v>31</v>
      </c>
      <c r="K1081" s="197" t="s">
        <v>2617</v>
      </c>
    </row>
    <row r="1082" spans="1:11" ht="75" customHeight="1" x14ac:dyDescent="0.25">
      <c r="A1082" s="197">
        <v>70160000</v>
      </c>
      <c r="B1082" s="197" t="s">
        <v>2629</v>
      </c>
      <c r="C1082" s="277">
        <v>42036</v>
      </c>
      <c r="D1082" s="197">
        <v>10.5</v>
      </c>
      <c r="E1082" s="197" t="s">
        <v>67</v>
      </c>
      <c r="F1082" s="197" t="s">
        <v>1144</v>
      </c>
      <c r="G1082" s="152">
        <v>32336850</v>
      </c>
      <c r="H1082" s="152">
        <v>32336850</v>
      </c>
      <c r="I1082" s="197" t="s">
        <v>31</v>
      </c>
      <c r="J1082" s="197" t="s">
        <v>31</v>
      </c>
      <c r="K1082" s="197" t="s">
        <v>2617</v>
      </c>
    </row>
    <row r="1083" spans="1:11" ht="75" customHeight="1" x14ac:dyDescent="0.25">
      <c r="A1083" s="197">
        <v>70161601</v>
      </c>
      <c r="B1083" s="197" t="s">
        <v>2630</v>
      </c>
      <c r="C1083" s="277">
        <v>42036</v>
      </c>
      <c r="D1083" s="197">
        <v>9.5</v>
      </c>
      <c r="E1083" s="197" t="s">
        <v>67</v>
      </c>
      <c r="F1083" s="197" t="s">
        <v>1144</v>
      </c>
      <c r="G1083" s="152">
        <v>22407650</v>
      </c>
      <c r="H1083" s="152">
        <v>22407650</v>
      </c>
      <c r="I1083" s="197" t="s">
        <v>31</v>
      </c>
      <c r="J1083" s="197" t="s">
        <v>31</v>
      </c>
      <c r="K1083" s="197" t="s">
        <v>2617</v>
      </c>
    </row>
    <row r="1084" spans="1:11" ht="75" customHeight="1" x14ac:dyDescent="0.25">
      <c r="A1084" s="197">
        <v>80101604</v>
      </c>
      <c r="B1084" s="197" t="s">
        <v>2631</v>
      </c>
      <c r="C1084" s="277">
        <v>42036</v>
      </c>
      <c r="D1084" s="197">
        <v>10</v>
      </c>
      <c r="E1084" s="197" t="s">
        <v>67</v>
      </c>
      <c r="F1084" s="197" t="s">
        <v>1144</v>
      </c>
      <c r="G1084" s="152">
        <v>45217000</v>
      </c>
      <c r="H1084" s="152">
        <v>45217000</v>
      </c>
      <c r="I1084" s="197" t="s">
        <v>31</v>
      </c>
      <c r="J1084" s="197" t="s">
        <v>31</v>
      </c>
      <c r="K1084" s="197" t="s">
        <v>2617</v>
      </c>
    </row>
    <row r="1085" spans="1:11" ht="75" customHeight="1" x14ac:dyDescent="0.25">
      <c r="A1085" s="197">
        <v>70161601</v>
      </c>
      <c r="B1085" s="197" t="s">
        <v>2632</v>
      </c>
      <c r="C1085" s="277">
        <v>42036</v>
      </c>
      <c r="D1085" s="197">
        <v>10</v>
      </c>
      <c r="E1085" s="197" t="s">
        <v>67</v>
      </c>
      <c r="F1085" s="197" t="s">
        <v>1144</v>
      </c>
      <c r="G1085" s="152">
        <v>34711000</v>
      </c>
      <c r="H1085" s="152">
        <v>34711000</v>
      </c>
      <c r="I1085" s="197" t="s">
        <v>31</v>
      </c>
      <c r="J1085" s="197" t="s">
        <v>31</v>
      </c>
      <c r="K1085" s="197" t="s">
        <v>2617</v>
      </c>
    </row>
    <row r="1086" spans="1:11" ht="75" customHeight="1" x14ac:dyDescent="0.25">
      <c r="A1086" s="197">
        <v>70160000</v>
      </c>
      <c r="B1086" s="197" t="s">
        <v>2633</v>
      </c>
      <c r="C1086" s="277">
        <v>42036</v>
      </c>
      <c r="D1086" s="197">
        <v>10.5</v>
      </c>
      <c r="E1086" s="197" t="s">
        <v>67</v>
      </c>
      <c r="F1086" s="197" t="s">
        <v>1144</v>
      </c>
      <c r="G1086" s="152">
        <v>26713050</v>
      </c>
      <c r="H1086" s="152">
        <v>26713050</v>
      </c>
      <c r="I1086" s="197" t="s">
        <v>31</v>
      </c>
      <c r="J1086" s="197" t="s">
        <v>31</v>
      </c>
      <c r="K1086" s="197" t="s">
        <v>2617</v>
      </c>
    </row>
    <row r="1087" spans="1:11" ht="75" customHeight="1" x14ac:dyDescent="0.25">
      <c r="A1087" s="197">
        <v>70161601</v>
      </c>
      <c r="B1087" s="197" t="s">
        <v>2634</v>
      </c>
      <c r="C1087" s="277">
        <v>42036</v>
      </c>
      <c r="D1087" s="197">
        <v>10</v>
      </c>
      <c r="E1087" s="197" t="s">
        <v>67</v>
      </c>
      <c r="F1087" s="197" t="s">
        <v>1144</v>
      </c>
      <c r="G1087" s="152">
        <v>23587000</v>
      </c>
      <c r="H1087" s="152">
        <v>23587000</v>
      </c>
      <c r="I1087" s="197" t="s">
        <v>31</v>
      </c>
      <c r="J1087" s="197" t="s">
        <v>31</v>
      </c>
      <c r="K1087" s="197" t="s">
        <v>2617</v>
      </c>
    </row>
    <row r="1088" spans="1:11" ht="75" customHeight="1" x14ac:dyDescent="0.25">
      <c r="A1088" s="197">
        <v>70160000</v>
      </c>
      <c r="B1088" s="197" t="s">
        <v>2635</v>
      </c>
      <c r="C1088" s="277">
        <v>42036</v>
      </c>
      <c r="D1088" s="197">
        <v>10</v>
      </c>
      <c r="E1088" s="197" t="s">
        <v>67</v>
      </c>
      <c r="F1088" s="197" t="s">
        <v>1144</v>
      </c>
      <c r="G1088" s="152">
        <v>30797000</v>
      </c>
      <c r="H1088" s="152">
        <v>30797000</v>
      </c>
      <c r="I1088" s="197" t="s">
        <v>31</v>
      </c>
      <c r="J1088" s="197" t="s">
        <v>31</v>
      </c>
      <c r="K1088" s="197" t="s">
        <v>2617</v>
      </c>
    </row>
    <row r="1089" spans="1:11" ht="75" customHeight="1" x14ac:dyDescent="0.25">
      <c r="A1089" s="197">
        <v>70161501</v>
      </c>
      <c r="B1089" s="197" t="s">
        <v>2636</v>
      </c>
      <c r="C1089" s="277">
        <v>42036</v>
      </c>
      <c r="D1089" s="197">
        <v>9</v>
      </c>
      <c r="E1089" s="197" t="s">
        <v>67</v>
      </c>
      <c r="F1089" s="197" t="s">
        <v>1144</v>
      </c>
      <c r="G1089" s="152">
        <v>31239900</v>
      </c>
      <c r="H1089" s="152">
        <v>31239900</v>
      </c>
      <c r="I1089" s="197" t="s">
        <v>31</v>
      </c>
      <c r="J1089" s="197" t="s">
        <v>31</v>
      </c>
      <c r="K1089" s="197" t="s">
        <v>2617</v>
      </c>
    </row>
    <row r="1090" spans="1:11" ht="75" customHeight="1" x14ac:dyDescent="0.25">
      <c r="A1090" s="197">
        <v>70161601</v>
      </c>
      <c r="B1090" s="197" t="s">
        <v>2637</v>
      </c>
      <c r="C1090" s="277">
        <v>42036</v>
      </c>
      <c r="D1090" s="197">
        <v>9</v>
      </c>
      <c r="E1090" s="197" t="s">
        <v>67</v>
      </c>
      <c r="F1090" s="197" t="s">
        <v>1144</v>
      </c>
      <c r="G1090" s="152">
        <v>31239900</v>
      </c>
      <c r="H1090" s="152">
        <v>31239900</v>
      </c>
      <c r="I1090" s="197" t="s">
        <v>31</v>
      </c>
      <c r="J1090" s="197" t="s">
        <v>31</v>
      </c>
      <c r="K1090" s="197" t="s">
        <v>2617</v>
      </c>
    </row>
    <row r="1091" spans="1:11" ht="75" customHeight="1" x14ac:dyDescent="0.25">
      <c r="A1091" s="197">
        <v>70160000</v>
      </c>
      <c r="B1091" s="197" t="s">
        <v>2633</v>
      </c>
      <c r="C1091" s="277">
        <v>42036</v>
      </c>
      <c r="D1091" s="197">
        <v>10</v>
      </c>
      <c r="E1091" s="197" t="s">
        <v>67</v>
      </c>
      <c r="F1091" s="197" t="s">
        <v>1144</v>
      </c>
      <c r="G1091" s="152">
        <v>30797000</v>
      </c>
      <c r="H1091" s="152">
        <v>30797000</v>
      </c>
      <c r="I1091" s="197" t="s">
        <v>31</v>
      </c>
      <c r="J1091" s="197" t="s">
        <v>31</v>
      </c>
      <c r="K1091" s="197" t="s">
        <v>2617</v>
      </c>
    </row>
    <row r="1092" spans="1:11" ht="75" customHeight="1" x14ac:dyDescent="0.25">
      <c r="A1092" s="197">
        <v>70161601</v>
      </c>
      <c r="B1092" s="197" t="s">
        <v>2638</v>
      </c>
      <c r="C1092" s="277">
        <v>42036</v>
      </c>
      <c r="D1092" s="197">
        <v>9.5</v>
      </c>
      <c r="E1092" s="197" t="s">
        <v>67</v>
      </c>
      <c r="F1092" s="197" t="s">
        <v>1144</v>
      </c>
      <c r="G1092" s="152">
        <v>16243100</v>
      </c>
      <c r="H1092" s="152">
        <v>16243100</v>
      </c>
      <c r="I1092" s="197" t="s">
        <v>31</v>
      </c>
      <c r="J1092" s="197" t="s">
        <v>31</v>
      </c>
      <c r="K1092" s="197" t="s">
        <v>2617</v>
      </c>
    </row>
    <row r="1093" spans="1:11" ht="75" customHeight="1" x14ac:dyDescent="0.25">
      <c r="A1093" s="197">
        <v>80161504</v>
      </c>
      <c r="B1093" s="197" t="s">
        <v>2639</v>
      </c>
      <c r="C1093" s="277">
        <v>42036</v>
      </c>
      <c r="D1093" s="197">
        <v>10</v>
      </c>
      <c r="E1093" s="197" t="s">
        <v>67</v>
      </c>
      <c r="F1093" s="197" t="s">
        <v>1144</v>
      </c>
      <c r="G1093" s="152">
        <v>21733000</v>
      </c>
      <c r="H1093" s="152">
        <v>21733000</v>
      </c>
      <c r="I1093" s="197" t="s">
        <v>31</v>
      </c>
      <c r="J1093" s="197" t="s">
        <v>31</v>
      </c>
      <c r="K1093" s="197" t="s">
        <v>2617</v>
      </c>
    </row>
    <row r="1094" spans="1:11" ht="75" customHeight="1" x14ac:dyDescent="0.25">
      <c r="A1094" s="197">
        <v>70161601</v>
      </c>
      <c r="B1094" s="197" t="s">
        <v>2640</v>
      </c>
      <c r="C1094" s="277">
        <v>42036</v>
      </c>
      <c r="D1094" s="197">
        <v>10</v>
      </c>
      <c r="E1094" s="197" t="s">
        <v>67</v>
      </c>
      <c r="F1094" s="197" t="s">
        <v>1144</v>
      </c>
      <c r="G1094" s="152">
        <v>30797000</v>
      </c>
      <c r="H1094" s="152">
        <v>30797000</v>
      </c>
      <c r="I1094" s="197" t="s">
        <v>31</v>
      </c>
      <c r="J1094" s="197" t="s">
        <v>31</v>
      </c>
      <c r="K1094" s="197" t="s">
        <v>2617</v>
      </c>
    </row>
    <row r="1095" spans="1:11" ht="75" customHeight="1" x14ac:dyDescent="0.25">
      <c r="A1095" s="197">
        <v>80161504</v>
      </c>
      <c r="B1095" s="197" t="s">
        <v>2641</v>
      </c>
      <c r="C1095" s="277">
        <v>42036</v>
      </c>
      <c r="D1095" s="197">
        <v>9.5</v>
      </c>
      <c r="E1095" s="197" t="s">
        <v>67</v>
      </c>
      <c r="F1095" s="197" t="s">
        <v>1144</v>
      </c>
      <c r="G1095" s="152">
        <v>15068900</v>
      </c>
      <c r="H1095" s="152">
        <v>15068900</v>
      </c>
      <c r="I1095" s="197" t="s">
        <v>31</v>
      </c>
      <c r="J1095" s="197" t="s">
        <v>31</v>
      </c>
      <c r="K1095" s="197" t="s">
        <v>2617</v>
      </c>
    </row>
    <row r="1096" spans="1:11" ht="75" customHeight="1" x14ac:dyDescent="0.25">
      <c r="A1096" s="197">
        <v>70161601</v>
      </c>
      <c r="B1096" s="197" t="s">
        <v>2642</v>
      </c>
      <c r="C1096" s="277">
        <v>42036</v>
      </c>
      <c r="D1096" s="197">
        <v>9.5</v>
      </c>
      <c r="E1096" s="197" t="s">
        <v>67</v>
      </c>
      <c r="F1096" s="197" t="s">
        <v>1144</v>
      </c>
      <c r="G1096" s="152">
        <v>29257150</v>
      </c>
      <c r="H1096" s="152">
        <v>29257150</v>
      </c>
      <c r="I1096" s="197" t="s">
        <v>31</v>
      </c>
      <c r="J1096" s="197" t="s">
        <v>31</v>
      </c>
      <c r="K1096" s="197" t="s">
        <v>2617</v>
      </c>
    </row>
    <row r="1097" spans="1:11" ht="75" customHeight="1" x14ac:dyDescent="0.25">
      <c r="A1097" s="197">
        <v>70161601</v>
      </c>
      <c r="B1097" s="197" t="s">
        <v>2643</v>
      </c>
      <c r="C1097" s="277">
        <v>42036</v>
      </c>
      <c r="D1097" s="197">
        <v>9.5</v>
      </c>
      <c r="E1097" s="197" t="s">
        <v>67</v>
      </c>
      <c r="F1097" s="197" t="s">
        <v>1144</v>
      </c>
      <c r="G1097" s="152">
        <v>22407650</v>
      </c>
      <c r="H1097" s="152">
        <v>22407650</v>
      </c>
      <c r="I1097" s="197" t="s">
        <v>31</v>
      </c>
      <c r="J1097" s="197" t="s">
        <v>31</v>
      </c>
      <c r="K1097" s="197" t="s">
        <v>2617</v>
      </c>
    </row>
    <row r="1098" spans="1:11" ht="75" customHeight="1" x14ac:dyDescent="0.25">
      <c r="A1098" s="197">
        <v>70161601</v>
      </c>
      <c r="B1098" s="197" t="s">
        <v>2644</v>
      </c>
      <c r="C1098" s="277">
        <v>42036</v>
      </c>
      <c r="D1098" s="197">
        <v>10</v>
      </c>
      <c r="E1098" s="197" t="s">
        <v>67</v>
      </c>
      <c r="F1098" s="197" t="s">
        <v>1144</v>
      </c>
      <c r="G1098" s="152">
        <v>34711000</v>
      </c>
      <c r="H1098" s="152">
        <v>34711000</v>
      </c>
      <c r="I1098" s="197" t="s">
        <v>31</v>
      </c>
      <c r="J1098" s="197" t="s">
        <v>31</v>
      </c>
      <c r="K1098" s="197" t="s">
        <v>2617</v>
      </c>
    </row>
    <row r="1099" spans="1:11" ht="75" customHeight="1" x14ac:dyDescent="0.25">
      <c r="A1099" s="197">
        <v>70161501</v>
      </c>
      <c r="B1099" s="197" t="s">
        <v>2645</v>
      </c>
      <c r="C1099" s="277">
        <v>42036</v>
      </c>
      <c r="D1099" s="197">
        <v>10</v>
      </c>
      <c r="E1099" s="197" t="s">
        <v>67</v>
      </c>
      <c r="F1099" s="197" t="s">
        <v>1144</v>
      </c>
      <c r="G1099" s="152">
        <v>34711000</v>
      </c>
      <c r="H1099" s="152">
        <v>34711000</v>
      </c>
      <c r="I1099" s="197" t="s">
        <v>31</v>
      </c>
      <c r="J1099" s="197" t="s">
        <v>31</v>
      </c>
      <c r="K1099" s="197" t="s">
        <v>2617</v>
      </c>
    </row>
    <row r="1100" spans="1:11" ht="75" customHeight="1" x14ac:dyDescent="0.25">
      <c r="A1100" s="197">
        <v>70161601</v>
      </c>
      <c r="B1100" s="197" t="s">
        <v>2646</v>
      </c>
      <c r="C1100" s="277">
        <v>42036</v>
      </c>
      <c r="D1100" s="197">
        <v>10</v>
      </c>
      <c r="E1100" s="197" t="s">
        <v>67</v>
      </c>
      <c r="F1100" s="197" t="s">
        <v>1144</v>
      </c>
      <c r="G1100" s="152">
        <v>34711000</v>
      </c>
      <c r="H1100" s="152">
        <v>34711000</v>
      </c>
      <c r="I1100" s="197" t="s">
        <v>31</v>
      </c>
      <c r="J1100" s="197" t="s">
        <v>31</v>
      </c>
      <c r="K1100" s="197" t="s">
        <v>2617</v>
      </c>
    </row>
    <row r="1101" spans="1:11" ht="75" customHeight="1" x14ac:dyDescent="0.25">
      <c r="A1101" s="197">
        <v>80161504</v>
      </c>
      <c r="B1101" s="197" t="s">
        <v>2647</v>
      </c>
      <c r="C1101" s="277">
        <v>42036</v>
      </c>
      <c r="D1101" s="197">
        <v>10</v>
      </c>
      <c r="E1101" s="197" t="s">
        <v>67</v>
      </c>
      <c r="F1101" s="197" t="s">
        <v>1144</v>
      </c>
      <c r="G1101" s="152">
        <v>20188000</v>
      </c>
      <c r="H1101" s="152">
        <v>20188000</v>
      </c>
      <c r="I1101" s="197" t="s">
        <v>31</v>
      </c>
      <c r="J1101" s="197" t="s">
        <v>31</v>
      </c>
      <c r="K1101" s="197" t="s">
        <v>2617</v>
      </c>
    </row>
    <row r="1102" spans="1:11" ht="75" customHeight="1" x14ac:dyDescent="0.25">
      <c r="A1102" s="197">
        <v>78111808</v>
      </c>
      <c r="B1102" s="197" t="s">
        <v>1696</v>
      </c>
      <c r="C1102" s="277">
        <v>42036</v>
      </c>
      <c r="D1102" s="197">
        <v>11</v>
      </c>
      <c r="E1102" s="197" t="s">
        <v>1260</v>
      </c>
      <c r="F1102" s="197" t="s">
        <v>1144</v>
      </c>
      <c r="G1102" s="152">
        <v>142464000</v>
      </c>
      <c r="H1102" s="152">
        <v>142464000</v>
      </c>
      <c r="I1102" s="197" t="s">
        <v>31</v>
      </c>
      <c r="J1102" s="197" t="s">
        <v>31</v>
      </c>
      <c r="K1102" s="197" t="s">
        <v>2617</v>
      </c>
    </row>
    <row r="1103" spans="1:11" ht="75" customHeight="1" x14ac:dyDescent="0.25">
      <c r="A1103" s="197">
        <v>80101500</v>
      </c>
      <c r="B1103" s="197" t="s">
        <v>992</v>
      </c>
      <c r="C1103" s="277">
        <v>42036</v>
      </c>
      <c r="D1103" s="197">
        <v>11</v>
      </c>
      <c r="E1103" s="197" t="s">
        <v>67</v>
      </c>
      <c r="F1103" s="197" t="s">
        <v>1144</v>
      </c>
      <c r="G1103" s="152">
        <v>12972256</v>
      </c>
      <c r="H1103" s="152">
        <v>12972256</v>
      </c>
      <c r="I1103" s="197" t="s">
        <v>31</v>
      </c>
      <c r="J1103" s="197" t="s">
        <v>31</v>
      </c>
      <c r="K1103" s="197" t="s">
        <v>2617</v>
      </c>
    </row>
    <row r="1104" spans="1:11" ht="75" customHeight="1" x14ac:dyDescent="0.25">
      <c r="A1104" s="197">
        <v>80101601</v>
      </c>
      <c r="B1104" s="197" t="s">
        <v>2651</v>
      </c>
      <c r="C1104" s="277">
        <v>42036</v>
      </c>
      <c r="D1104" s="197">
        <v>2</v>
      </c>
      <c r="E1104" s="197" t="s">
        <v>67</v>
      </c>
      <c r="F1104" s="197" t="s">
        <v>1144</v>
      </c>
      <c r="G1104" s="152">
        <v>6942200</v>
      </c>
      <c r="H1104" s="152">
        <v>6942200</v>
      </c>
      <c r="I1104" s="197" t="s">
        <v>31</v>
      </c>
      <c r="J1104" s="197" t="s">
        <v>31</v>
      </c>
      <c r="K1104" s="197" t="s">
        <v>2617</v>
      </c>
    </row>
    <row r="1105" spans="1:11" ht="75" customHeight="1" x14ac:dyDescent="0.25">
      <c r="A1105" s="197">
        <v>60105409</v>
      </c>
      <c r="B1105" s="197" t="s">
        <v>73</v>
      </c>
      <c r="C1105" s="277">
        <v>42036</v>
      </c>
      <c r="D1105" s="197">
        <v>4</v>
      </c>
      <c r="E1105" s="197" t="s">
        <v>1260</v>
      </c>
      <c r="F1105" s="197" t="s">
        <v>1144</v>
      </c>
      <c r="G1105" s="152">
        <v>3474000</v>
      </c>
      <c r="H1105" s="152">
        <v>3474000</v>
      </c>
      <c r="I1105" s="197" t="s">
        <v>31</v>
      </c>
      <c r="J1105" s="197" t="s">
        <v>31</v>
      </c>
      <c r="K1105" s="197" t="s">
        <v>2617</v>
      </c>
    </row>
    <row r="1106" spans="1:11" ht="75" customHeight="1" x14ac:dyDescent="0.25">
      <c r="A1106" s="197">
        <v>60105409</v>
      </c>
      <c r="B1106" s="197" t="s">
        <v>73</v>
      </c>
      <c r="C1106" s="277">
        <v>42036</v>
      </c>
      <c r="D1106" s="197">
        <v>4</v>
      </c>
      <c r="E1106" s="197" t="s">
        <v>1260</v>
      </c>
      <c r="F1106" s="197" t="s">
        <v>2653</v>
      </c>
      <c r="G1106" s="152">
        <v>6526000</v>
      </c>
      <c r="H1106" s="152">
        <v>6526000</v>
      </c>
      <c r="I1106" s="197" t="s">
        <v>31</v>
      </c>
      <c r="J1106" s="197" t="s">
        <v>31</v>
      </c>
      <c r="K1106" s="197" t="s">
        <v>2617</v>
      </c>
    </row>
    <row r="1107" spans="1:11" ht="75" customHeight="1" x14ac:dyDescent="0.25">
      <c r="A1107" s="197">
        <v>70151506</v>
      </c>
      <c r="B1107" s="197" t="s">
        <v>2655</v>
      </c>
      <c r="C1107" s="277">
        <v>42036</v>
      </c>
      <c r="D1107" s="197">
        <v>10</v>
      </c>
      <c r="E1107" s="197" t="s">
        <v>67</v>
      </c>
      <c r="F1107" s="197" t="s">
        <v>2653</v>
      </c>
      <c r="G1107" s="152">
        <v>30797000</v>
      </c>
      <c r="H1107" s="152">
        <v>30797000</v>
      </c>
      <c r="I1107" s="197" t="s">
        <v>31</v>
      </c>
      <c r="J1107" s="197" t="s">
        <v>31</v>
      </c>
      <c r="K1107" s="197" t="s">
        <v>2617</v>
      </c>
    </row>
    <row r="1108" spans="1:11" ht="75" customHeight="1" x14ac:dyDescent="0.25">
      <c r="A1108" s="197">
        <v>70151506</v>
      </c>
      <c r="B1108" s="197" t="s">
        <v>2656</v>
      </c>
      <c r="C1108" s="277">
        <v>42036</v>
      </c>
      <c r="D1108" s="197">
        <v>9</v>
      </c>
      <c r="E1108" s="197" t="s">
        <v>67</v>
      </c>
      <c r="F1108" s="197" t="s">
        <v>2653</v>
      </c>
      <c r="G1108" s="152">
        <v>27717300</v>
      </c>
      <c r="H1108" s="152">
        <v>27717300</v>
      </c>
      <c r="I1108" s="197" t="s">
        <v>31</v>
      </c>
      <c r="J1108" s="197" t="s">
        <v>31</v>
      </c>
      <c r="K1108" s="197" t="s">
        <v>2617</v>
      </c>
    </row>
    <row r="1109" spans="1:11" ht="75" customHeight="1" x14ac:dyDescent="0.25">
      <c r="A1109" s="197">
        <v>70151506</v>
      </c>
      <c r="B1109" s="197" t="s">
        <v>2656</v>
      </c>
      <c r="C1109" s="277">
        <v>42036</v>
      </c>
      <c r="D1109" s="197">
        <v>10</v>
      </c>
      <c r="E1109" s="197" t="s">
        <v>67</v>
      </c>
      <c r="F1109" s="197" t="s">
        <v>2653</v>
      </c>
      <c r="G1109" s="152">
        <v>30797000</v>
      </c>
      <c r="H1109" s="152">
        <v>30797000</v>
      </c>
      <c r="I1109" s="197" t="s">
        <v>31</v>
      </c>
      <c r="J1109" s="197" t="s">
        <v>31</v>
      </c>
      <c r="K1109" s="197" t="s">
        <v>2617</v>
      </c>
    </row>
    <row r="1110" spans="1:11" ht="75" customHeight="1" x14ac:dyDescent="0.25">
      <c r="A1110" s="197">
        <v>70151506</v>
      </c>
      <c r="B1110" s="197" t="s">
        <v>2655</v>
      </c>
      <c r="C1110" s="277">
        <v>42036</v>
      </c>
      <c r="D1110" s="197">
        <v>10</v>
      </c>
      <c r="E1110" s="197" t="s">
        <v>67</v>
      </c>
      <c r="F1110" s="197" t="s">
        <v>2653</v>
      </c>
      <c r="G1110" s="152">
        <v>34711000</v>
      </c>
      <c r="H1110" s="152">
        <v>34711000</v>
      </c>
      <c r="I1110" s="197" t="s">
        <v>31</v>
      </c>
      <c r="J1110" s="197" t="s">
        <v>31</v>
      </c>
      <c r="K1110" s="197" t="s">
        <v>2617</v>
      </c>
    </row>
    <row r="1111" spans="1:11" ht="75" customHeight="1" x14ac:dyDescent="0.25">
      <c r="A1111" s="197">
        <v>70151506</v>
      </c>
      <c r="B1111" s="197" t="s">
        <v>2657</v>
      </c>
      <c r="C1111" s="277">
        <v>42036</v>
      </c>
      <c r="D1111" s="197">
        <v>10</v>
      </c>
      <c r="E1111" s="197" t="s">
        <v>67</v>
      </c>
      <c r="F1111" s="197" t="s">
        <v>2653</v>
      </c>
      <c r="G1111" s="152">
        <v>23587000</v>
      </c>
      <c r="H1111" s="152">
        <v>23587000</v>
      </c>
      <c r="I1111" s="197" t="s">
        <v>31</v>
      </c>
      <c r="J1111" s="197" t="s">
        <v>31</v>
      </c>
      <c r="K1111" s="197" t="s">
        <v>2617</v>
      </c>
    </row>
    <row r="1112" spans="1:11" ht="75" customHeight="1" x14ac:dyDescent="0.25">
      <c r="A1112" s="197">
        <v>70151506</v>
      </c>
      <c r="B1112" s="197" t="s">
        <v>2658</v>
      </c>
      <c r="C1112" s="277">
        <v>42036</v>
      </c>
      <c r="D1112" s="197">
        <v>9</v>
      </c>
      <c r="E1112" s="197" t="s">
        <v>67</v>
      </c>
      <c r="F1112" s="197" t="s">
        <v>2653</v>
      </c>
      <c r="G1112" s="152">
        <v>31239900</v>
      </c>
      <c r="H1112" s="152">
        <v>31239900</v>
      </c>
      <c r="I1112" s="197" t="s">
        <v>31</v>
      </c>
      <c r="J1112" s="197" t="s">
        <v>31</v>
      </c>
      <c r="K1112" s="197" t="s">
        <v>2617</v>
      </c>
    </row>
    <row r="1113" spans="1:11" ht="75" customHeight="1" x14ac:dyDescent="0.25">
      <c r="A1113" s="197">
        <v>70151506</v>
      </c>
      <c r="B1113" s="197" t="s">
        <v>2655</v>
      </c>
      <c r="C1113" s="277">
        <v>42036</v>
      </c>
      <c r="D1113" s="197">
        <v>9</v>
      </c>
      <c r="E1113" s="197" t="s">
        <v>67</v>
      </c>
      <c r="F1113" s="197" t="s">
        <v>2653</v>
      </c>
      <c r="G1113" s="152">
        <v>27717300</v>
      </c>
      <c r="H1113" s="152">
        <v>27717300</v>
      </c>
      <c r="I1113" s="197" t="s">
        <v>31</v>
      </c>
      <c r="J1113" s="197" t="s">
        <v>31</v>
      </c>
      <c r="K1113" s="197" t="s">
        <v>2617</v>
      </c>
    </row>
    <row r="1114" spans="1:11" ht="75" customHeight="1" x14ac:dyDescent="0.25">
      <c r="A1114" s="197">
        <v>70151506</v>
      </c>
      <c r="B1114" s="197" t="s">
        <v>2659</v>
      </c>
      <c r="C1114" s="277">
        <v>42036</v>
      </c>
      <c r="D1114" s="197">
        <v>11</v>
      </c>
      <c r="E1114" s="197" t="s">
        <v>67</v>
      </c>
      <c r="F1114" s="197" t="s">
        <v>2653</v>
      </c>
      <c r="G1114" s="152">
        <v>61295300</v>
      </c>
      <c r="H1114" s="152">
        <v>61295300</v>
      </c>
      <c r="I1114" s="197" t="s">
        <v>31</v>
      </c>
      <c r="J1114" s="197" t="s">
        <v>31</v>
      </c>
      <c r="K1114" s="197" t="s">
        <v>2617</v>
      </c>
    </row>
    <row r="1115" spans="1:11" ht="75" customHeight="1" x14ac:dyDescent="0.25">
      <c r="A1115" s="197">
        <v>70151506</v>
      </c>
      <c r="B1115" s="197" t="s">
        <v>2655</v>
      </c>
      <c r="C1115" s="277">
        <v>42036</v>
      </c>
      <c r="D1115" s="197">
        <v>9</v>
      </c>
      <c r="E1115" s="197" t="s">
        <v>67</v>
      </c>
      <c r="F1115" s="197" t="s">
        <v>2653</v>
      </c>
      <c r="G1115" s="152">
        <v>27717300</v>
      </c>
      <c r="H1115" s="152">
        <v>27717300</v>
      </c>
      <c r="I1115" s="197" t="s">
        <v>31</v>
      </c>
      <c r="J1115" s="197" t="s">
        <v>31</v>
      </c>
      <c r="K1115" s="197" t="s">
        <v>2617</v>
      </c>
    </row>
    <row r="1116" spans="1:11" ht="75" customHeight="1" x14ac:dyDescent="0.25">
      <c r="A1116" s="197">
        <v>70151506</v>
      </c>
      <c r="B1116" s="197" t="s">
        <v>2660</v>
      </c>
      <c r="C1116" s="277">
        <v>42036</v>
      </c>
      <c r="D1116" s="197">
        <v>11</v>
      </c>
      <c r="E1116" s="197" t="s">
        <v>67</v>
      </c>
      <c r="F1116" s="197" t="s">
        <v>2653</v>
      </c>
      <c r="G1116" s="152">
        <v>49738700</v>
      </c>
      <c r="H1116" s="152">
        <v>49738700</v>
      </c>
      <c r="I1116" s="197" t="s">
        <v>31</v>
      </c>
      <c r="J1116" s="197" t="s">
        <v>31</v>
      </c>
      <c r="K1116" s="197" t="s">
        <v>2617</v>
      </c>
    </row>
    <row r="1117" spans="1:11" ht="75" customHeight="1" x14ac:dyDescent="0.25">
      <c r="A1117" s="197">
        <v>70151506</v>
      </c>
      <c r="B1117" s="197" t="s">
        <v>2661</v>
      </c>
      <c r="C1117" s="277">
        <v>42036</v>
      </c>
      <c r="D1117" s="197">
        <v>11</v>
      </c>
      <c r="E1117" s="197" t="s">
        <v>67</v>
      </c>
      <c r="F1117" s="197" t="s">
        <v>2653</v>
      </c>
      <c r="G1117" s="152">
        <v>43960400</v>
      </c>
      <c r="H1117" s="152">
        <v>43960400</v>
      </c>
      <c r="I1117" s="197" t="s">
        <v>31</v>
      </c>
      <c r="J1117" s="197" t="s">
        <v>31</v>
      </c>
      <c r="K1117" s="197" t="s">
        <v>2617</v>
      </c>
    </row>
    <row r="1118" spans="1:11" ht="75" customHeight="1" x14ac:dyDescent="0.25">
      <c r="A1118" s="197">
        <v>70151506</v>
      </c>
      <c r="B1118" s="197" t="s">
        <v>2662</v>
      </c>
      <c r="C1118" s="277">
        <v>42036</v>
      </c>
      <c r="D1118" s="197">
        <v>10</v>
      </c>
      <c r="E1118" s="197" t="s">
        <v>67</v>
      </c>
      <c r="F1118" s="197" t="s">
        <v>2653</v>
      </c>
      <c r="G1118" s="152">
        <v>30797000</v>
      </c>
      <c r="H1118" s="152">
        <v>30797000</v>
      </c>
      <c r="I1118" s="197" t="s">
        <v>31</v>
      </c>
      <c r="J1118" s="197" t="s">
        <v>31</v>
      </c>
      <c r="K1118" s="197" t="s">
        <v>2617</v>
      </c>
    </row>
    <row r="1119" spans="1:11" ht="75" customHeight="1" x14ac:dyDescent="0.25">
      <c r="A1119" s="197">
        <v>70151506</v>
      </c>
      <c r="B1119" s="197" t="s">
        <v>2655</v>
      </c>
      <c r="C1119" s="277">
        <v>42036</v>
      </c>
      <c r="D1119" s="197">
        <v>10</v>
      </c>
      <c r="E1119" s="197" t="s">
        <v>67</v>
      </c>
      <c r="F1119" s="197" t="s">
        <v>2653</v>
      </c>
      <c r="G1119" s="152">
        <v>34711000</v>
      </c>
      <c r="H1119" s="152">
        <v>34711000</v>
      </c>
      <c r="I1119" s="197" t="s">
        <v>31</v>
      </c>
      <c r="J1119" s="197" t="s">
        <v>31</v>
      </c>
      <c r="K1119" s="197" t="s">
        <v>2617</v>
      </c>
    </row>
    <row r="1120" spans="1:11" ht="75" customHeight="1" x14ac:dyDescent="0.25">
      <c r="A1120" s="197">
        <v>70151506</v>
      </c>
      <c r="B1120" s="197" t="s">
        <v>2657</v>
      </c>
      <c r="C1120" s="277">
        <v>42036</v>
      </c>
      <c r="D1120" s="197">
        <v>10</v>
      </c>
      <c r="E1120" s="197" t="s">
        <v>67</v>
      </c>
      <c r="F1120" s="197" t="s">
        <v>2653</v>
      </c>
      <c r="G1120" s="152">
        <v>34711000</v>
      </c>
      <c r="H1120" s="152">
        <v>34711000</v>
      </c>
      <c r="I1120" s="197" t="s">
        <v>31</v>
      </c>
      <c r="J1120" s="197" t="s">
        <v>31</v>
      </c>
      <c r="K1120" s="197" t="s">
        <v>2617</v>
      </c>
    </row>
    <row r="1121" spans="1:11" ht="75" customHeight="1" x14ac:dyDescent="0.25">
      <c r="A1121" s="197">
        <v>70151506</v>
      </c>
      <c r="B1121" s="197" t="s">
        <v>2657</v>
      </c>
      <c r="C1121" s="277">
        <v>42036</v>
      </c>
      <c r="D1121" s="197">
        <v>9</v>
      </c>
      <c r="E1121" s="197" t="s">
        <v>67</v>
      </c>
      <c r="F1121" s="197" t="s">
        <v>2653</v>
      </c>
      <c r="G1121" s="152">
        <v>27717300</v>
      </c>
      <c r="H1121" s="152">
        <v>27717300</v>
      </c>
      <c r="I1121" s="197" t="s">
        <v>31</v>
      </c>
      <c r="J1121" s="197" t="s">
        <v>31</v>
      </c>
      <c r="K1121" s="197" t="s">
        <v>2617</v>
      </c>
    </row>
    <row r="1122" spans="1:11" ht="75" customHeight="1" x14ac:dyDescent="0.25">
      <c r="A1122" s="197">
        <v>70151506</v>
      </c>
      <c r="B1122" s="197" t="s">
        <v>2655</v>
      </c>
      <c r="C1122" s="277">
        <v>42036</v>
      </c>
      <c r="D1122" s="197">
        <v>10</v>
      </c>
      <c r="E1122" s="197" t="s">
        <v>67</v>
      </c>
      <c r="F1122" s="197" t="s">
        <v>2653</v>
      </c>
      <c r="G1122" s="152">
        <v>30797000</v>
      </c>
      <c r="H1122" s="152">
        <v>30797000</v>
      </c>
      <c r="I1122" s="197" t="s">
        <v>31</v>
      </c>
      <c r="J1122" s="197" t="s">
        <v>31</v>
      </c>
      <c r="K1122" s="197" t="s">
        <v>2617</v>
      </c>
    </row>
    <row r="1123" spans="1:11" ht="75" customHeight="1" x14ac:dyDescent="0.25">
      <c r="A1123" s="197">
        <v>70151506</v>
      </c>
      <c r="B1123" s="197" t="s">
        <v>2655</v>
      </c>
      <c r="C1123" s="277">
        <v>42036</v>
      </c>
      <c r="D1123" s="197">
        <v>10</v>
      </c>
      <c r="E1123" s="197" t="s">
        <v>67</v>
      </c>
      <c r="F1123" s="197" t="s">
        <v>2653</v>
      </c>
      <c r="G1123" s="152">
        <v>34711000</v>
      </c>
      <c r="H1123" s="152">
        <v>34711000</v>
      </c>
      <c r="I1123" s="197" t="s">
        <v>31</v>
      </c>
      <c r="J1123" s="197" t="s">
        <v>31</v>
      </c>
      <c r="K1123" s="197" t="s">
        <v>2617</v>
      </c>
    </row>
    <row r="1124" spans="1:11" ht="75" customHeight="1" x14ac:dyDescent="0.25">
      <c r="A1124" s="197">
        <v>70151506</v>
      </c>
      <c r="B1124" s="197" t="s">
        <v>2663</v>
      </c>
      <c r="C1124" s="277">
        <v>42036</v>
      </c>
      <c r="D1124" s="197">
        <v>10</v>
      </c>
      <c r="E1124" s="197" t="s">
        <v>67</v>
      </c>
      <c r="F1124" s="197" t="s">
        <v>2653</v>
      </c>
      <c r="G1124" s="152">
        <v>45217000</v>
      </c>
      <c r="H1124" s="152">
        <v>45217000</v>
      </c>
      <c r="I1124" s="197" t="s">
        <v>31</v>
      </c>
      <c r="J1124" s="197" t="s">
        <v>31</v>
      </c>
      <c r="K1124" s="197" t="s">
        <v>2617</v>
      </c>
    </row>
    <row r="1125" spans="1:11" ht="75" customHeight="1" x14ac:dyDescent="0.25">
      <c r="A1125" s="197">
        <v>70151506</v>
      </c>
      <c r="B1125" s="197" t="s">
        <v>2655</v>
      </c>
      <c r="C1125" s="277">
        <v>42036</v>
      </c>
      <c r="D1125" s="197">
        <v>10</v>
      </c>
      <c r="E1125" s="197" t="s">
        <v>67</v>
      </c>
      <c r="F1125" s="197" t="s">
        <v>2653</v>
      </c>
      <c r="G1125" s="152">
        <v>34711000</v>
      </c>
      <c r="H1125" s="152">
        <v>34711000</v>
      </c>
      <c r="I1125" s="197" t="s">
        <v>31</v>
      </c>
      <c r="J1125" s="197" t="s">
        <v>31</v>
      </c>
      <c r="K1125" s="197" t="s">
        <v>2617</v>
      </c>
    </row>
    <row r="1126" spans="1:11" ht="75" customHeight="1" x14ac:dyDescent="0.25">
      <c r="A1126" s="197">
        <v>70151506</v>
      </c>
      <c r="B1126" s="197" t="s">
        <v>2664</v>
      </c>
      <c r="C1126" s="277">
        <v>42125</v>
      </c>
      <c r="D1126" s="197">
        <v>1</v>
      </c>
      <c r="E1126" s="197" t="s">
        <v>67</v>
      </c>
      <c r="F1126" s="197" t="s">
        <v>2653</v>
      </c>
      <c r="G1126" s="152">
        <v>0</v>
      </c>
      <c r="H1126" s="152">
        <v>0</v>
      </c>
      <c r="I1126" s="197" t="s">
        <v>31</v>
      </c>
      <c r="J1126" s="197" t="s">
        <v>31</v>
      </c>
      <c r="K1126" s="197" t="s">
        <v>2617</v>
      </c>
    </row>
    <row r="1127" spans="1:11" ht="75" customHeight="1" x14ac:dyDescent="0.25">
      <c r="A1127" s="197">
        <v>70151506</v>
      </c>
      <c r="B1127" s="197" t="s">
        <v>2665</v>
      </c>
      <c r="C1127" s="277">
        <v>42036</v>
      </c>
      <c r="D1127" s="197">
        <v>10</v>
      </c>
      <c r="E1127" s="197" t="s">
        <v>67</v>
      </c>
      <c r="F1127" s="197" t="s">
        <v>2653</v>
      </c>
      <c r="G1127" s="152">
        <v>39964000</v>
      </c>
      <c r="H1127" s="152">
        <v>39964000</v>
      </c>
      <c r="I1127" s="197" t="s">
        <v>31</v>
      </c>
      <c r="J1127" s="197" t="s">
        <v>31</v>
      </c>
      <c r="K1127" s="197" t="s">
        <v>2617</v>
      </c>
    </row>
    <row r="1128" spans="1:11" ht="75" customHeight="1" x14ac:dyDescent="0.25">
      <c r="A1128" s="197">
        <v>70151506</v>
      </c>
      <c r="B1128" s="197" t="s">
        <v>2666</v>
      </c>
      <c r="C1128" s="277">
        <v>42036</v>
      </c>
      <c r="D1128" s="197">
        <v>10</v>
      </c>
      <c r="E1128" s="197" t="s">
        <v>67</v>
      </c>
      <c r="F1128" s="197" t="s">
        <v>2653</v>
      </c>
      <c r="G1128" s="152">
        <v>23587000</v>
      </c>
      <c r="H1128" s="152">
        <v>23587000</v>
      </c>
      <c r="I1128" s="197" t="s">
        <v>31</v>
      </c>
      <c r="J1128" s="197" t="s">
        <v>31</v>
      </c>
      <c r="K1128" s="197" t="s">
        <v>2617</v>
      </c>
    </row>
    <row r="1129" spans="1:11" ht="75" customHeight="1" x14ac:dyDescent="0.25">
      <c r="A1129" s="197">
        <v>70151506</v>
      </c>
      <c r="B1129" s="197" t="s">
        <v>2655</v>
      </c>
      <c r="C1129" s="277">
        <v>42036</v>
      </c>
      <c r="D1129" s="197">
        <v>10</v>
      </c>
      <c r="E1129" s="197" t="s">
        <v>67</v>
      </c>
      <c r="F1129" s="197" t="s">
        <v>2653</v>
      </c>
      <c r="G1129" s="152">
        <v>30797000</v>
      </c>
      <c r="H1129" s="152">
        <v>30797000</v>
      </c>
      <c r="I1129" s="197" t="s">
        <v>31</v>
      </c>
      <c r="J1129" s="197" t="s">
        <v>31</v>
      </c>
      <c r="K1129" s="197" t="s">
        <v>2617</v>
      </c>
    </row>
    <row r="1130" spans="1:11" ht="75" customHeight="1" x14ac:dyDescent="0.25">
      <c r="A1130" s="197">
        <v>70151506</v>
      </c>
      <c r="B1130" s="197" t="s">
        <v>2667</v>
      </c>
      <c r="C1130" s="277">
        <v>42036</v>
      </c>
      <c r="D1130" s="197">
        <v>10</v>
      </c>
      <c r="E1130" s="197" t="s">
        <v>67</v>
      </c>
      <c r="F1130" s="197" t="s">
        <v>2653</v>
      </c>
      <c r="G1130" s="152">
        <v>30797000</v>
      </c>
      <c r="H1130" s="152">
        <v>30797000</v>
      </c>
      <c r="I1130" s="197" t="s">
        <v>31</v>
      </c>
      <c r="J1130" s="197" t="s">
        <v>31</v>
      </c>
      <c r="K1130" s="197" t="s">
        <v>2617</v>
      </c>
    </row>
    <row r="1131" spans="1:11" ht="75" customHeight="1" x14ac:dyDescent="0.25">
      <c r="A1131" s="197">
        <v>70151506</v>
      </c>
      <c r="B1131" s="197" t="s">
        <v>2669</v>
      </c>
      <c r="C1131" s="277">
        <v>42036</v>
      </c>
      <c r="D1131" s="197">
        <v>11</v>
      </c>
      <c r="E1131" s="197" t="s">
        <v>67</v>
      </c>
      <c r="F1131" s="197" t="s">
        <v>2653</v>
      </c>
      <c r="G1131" s="152">
        <v>49738700</v>
      </c>
      <c r="H1131" s="152">
        <v>49738700</v>
      </c>
      <c r="I1131" s="197" t="s">
        <v>31</v>
      </c>
      <c r="J1131" s="197" t="s">
        <v>31</v>
      </c>
      <c r="K1131" s="197" t="s">
        <v>2617</v>
      </c>
    </row>
    <row r="1132" spans="1:11" ht="75" customHeight="1" x14ac:dyDescent="0.25">
      <c r="A1132" s="197">
        <v>70151506</v>
      </c>
      <c r="B1132" s="197" t="s">
        <v>2656</v>
      </c>
      <c r="C1132" s="277">
        <v>42036</v>
      </c>
      <c r="D1132" s="197">
        <v>10</v>
      </c>
      <c r="E1132" s="197" t="s">
        <v>67</v>
      </c>
      <c r="F1132" s="197" t="s">
        <v>2653</v>
      </c>
      <c r="G1132" s="152">
        <v>30797000</v>
      </c>
      <c r="H1132" s="152">
        <v>30797000</v>
      </c>
      <c r="I1132" s="197" t="s">
        <v>31</v>
      </c>
      <c r="J1132" s="197" t="s">
        <v>31</v>
      </c>
      <c r="K1132" s="197" t="s">
        <v>2617</v>
      </c>
    </row>
    <row r="1133" spans="1:11" ht="75" customHeight="1" x14ac:dyDescent="0.25">
      <c r="A1133" s="197">
        <v>70151506</v>
      </c>
      <c r="B1133" s="197" t="s">
        <v>2670</v>
      </c>
      <c r="C1133" s="277">
        <v>42036</v>
      </c>
      <c r="D1133" s="197">
        <v>10</v>
      </c>
      <c r="E1133" s="197" t="s">
        <v>67</v>
      </c>
      <c r="F1133" s="197" t="s">
        <v>2653</v>
      </c>
      <c r="G1133" s="152">
        <v>30797000</v>
      </c>
      <c r="H1133" s="152">
        <v>30797000</v>
      </c>
      <c r="I1133" s="197" t="s">
        <v>31</v>
      </c>
      <c r="J1133" s="197" t="s">
        <v>31</v>
      </c>
      <c r="K1133" s="197" t="s">
        <v>2617</v>
      </c>
    </row>
    <row r="1134" spans="1:11" ht="75" customHeight="1" x14ac:dyDescent="0.25">
      <c r="A1134" s="197">
        <v>70151506</v>
      </c>
      <c r="B1134" s="197" t="s">
        <v>2655</v>
      </c>
      <c r="C1134" s="277">
        <v>42036</v>
      </c>
      <c r="D1134" s="197">
        <v>10</v>
      </c>
      <c r="E1134" s="197" t="s">
        <v>67</v>
      </c>
      <c r="F1134" s="197" t="s">
        <v>2653</v>
      </c>
      <c r="G1134" s="152">
        <v>34711000</v>
      </c>
      <c r="H1134" s="152">
        <v>34711000</v>
      </c>
      <c r="I1134" s="197" t="s">
        <v>31</v>
      </c>
      <c r="J1134" s="197" t="s">
        <v>31</v>
      </c>
      <c r="K1134" s="197" t="s">
        <v>2617</v>
      </c>
    </row>
    <row r="1135" spans="1:11" ht="75" customHeight="1" x14ac:dyDescent="0.25">
      <c r="A1135" s="197">
        <v>70151506</v>
      </c>
      <c r="B1135" s="197" t="s">
        <v>2655</v>
      </c>
      <c r="C1135" s="277">
        <v>42036</v>
      </c>
      <c r="D1135" s="197">
        <v>10</v>
      </c>
      <c r="E1135" s="197" t="s">
        <v>67</v>
      </c>
      <c r="F1135" s="197" t="s">
        <v>2653</v>
      </c>
      <c r="G1135" s="152">
        <v>34711000</v>
      </c>
      <c r="H1135" s="152">
        <v>34711000</v>
      </c>
      <c r="I1135" s="197" t="s">
        <v>31</v>
      </c>
      <c r="J1135" s="197" t="s">
        <v>31</v>
      </c>
      <c r="K1135" s="197" t="s">
        <v>2617</v>
      </c>
    </row>
    <row r="1136" spans="1:11" ht="75" customHeight="1" x14ac:dyDescent="0.25">
      <c r="A1136" s="197">
        <v>70151506</v>
      </c>
      <c r="B1136" s="197" t="s">
        <v>2655</v>
      </c>
      <c r="C1136" s="277">
        <v>42036</v>
      </c>
      <c r="D1136" s="197">
        <v>10</v>
      </c>
      <c r="E1136" s="197" t="s">
        <v>67</v>
      </c>
      <c r="F1136" s="197" t="s">
        <v>2653</v>
      </c>
      <c r="G1136" s="152">
        <v>30797000</v>
      </c>
      <c r="H1136" s="152">
        <v>30797000</v>
      </c>
      <c r="I1136" s="197" t="s">
        <v>31</v>
      </c>
      <c r="J1136" s="197" t="s">
        <v>31</v>
      </c>
      <c r="K1136" s="197" t="s">
        <v>2617</v>
      </c>
    </row>
    <row r="1137" spans="1:11" ht="75" customHeight="1" x14ac:dyDescent="0.25">
      <c r="A1137" s="197">
        <v>70151506</v>
      </c>
      <c r="B1137" s="197" t="s">
        <v>2655</v>
      </c>
      <c r="C1137" s="277">
        <v>42036</v>
      </c>
      <c r="D1137" s="197">
        <v>10</v>
      </c>
      <c r="E1137" s="197" t="s">
        <v>67</v>
      </c>
      <c r="F1137" s="197" t="s">
        <v>2653</v>
      </c>
      <c r="G1137" s="152">
        <v>34711000</v>
      </c>
      <c r="H1137" s="152">
        <v>34711000</v>
      </c>
      <c r="I1137" s="197" t="s">
        <v>31</v>
      </c>
      <c r="J1137" s="197" t="s">
        <v>31</v>
      </c>
      <c r="K1137" s="197" t="s">
        <v>2617</v>
      </c>
    </row>
    <row r="1138" spans="1:11" ht="75" customHeight="1" x14ac:dyDescent="0.25">
      <c r="A1138" s="197">
        <v>70151506</v>
      </c>
      <c r="B1138" s="197" t="s">
        <v>2663</v>
      </c>
      <c r="C1138" s="277">
        <v>42036</v>
      </c>
      <c r="D1138" s="197">
        <v>11</v>
      </c>
      <c r="E1138" s="197" t="s">
        <v>67</v>
      </c>
      <c r="F1138" s="197" t="s">
        <v>2653</v>
      </c>
      <c r="G1138" s="152">
        <v>49738700</v>
      </c>
      <c r="H1138" s="152">
        <v>49738700</v>
      </c>
      <c r="I1138" s="197" t="s">
        <v>31</v>
      </c>
      <c r="J1138" s="197" t="s">
        <v>31</v>
      </c>
      <c r="K1138" s="197" t="s">
        <v>2617</v>
      </c>
    </row>
    <row r="1139" spans="1:11" ht="75" customHeight="1" x14ac:dyDescent="0.25">
      <c r="A1139" s="197">
        <v>70151506</v>
      </c>
      <c r="B1139" s="197" t="s">
        <v>2656</v>
      </c>
      <c r="C1139" s="277">
        <v>42036</v>
      </c>
      <c r="D1139" s="197">
        <v>10</v>
      </c>
      <c r="E1139" s="197" t="s">
        <v>67</v>
      </c>
      <c r="F1139" s="197" t="s">
        <v>2653</v>
      </c>
      <c r="G1139" s="152">
        <v>30797000</v>
      </c>
      <c r="H1139" s="152">
        <v>30797000</v>
      </c>
      <c r="I1139" s="197" t="s">
        <v>31</v>
      </c>
      <c r="J1139" s="197" t="s">
        <v>31</v>
      </c>
      <c r="K1139" s="197" t="s">
        <v>2617</v>
      </c>
    </row>
    <row r="1140" spans="1:11" ht="75" customHeight="1" x14ac:dyDescent="0.25">
      <c r="A1140" s="197">
        <v>70151506</v>
      </c>
      <c r="B1140" s="197" t="s">
        <v>2657</v>
      </c>
      <c r="C1140" s="277">
        <v>42036</v>
      </c>
      <c r="D1140" s="197">
        <v>10</v>
      </c>
      <c r="E1140" s="197" t="s">
        <v>67</v>
      </c>
      <c r="F1140" s="197" t="s">
        <v>2653</v>
      </c>
      <c r="G1140" s="152">
        <v>25441000</v>
      </c>
      <c r="H1140" s="152">
        <v>25441000</v>
      </c>
      <c r="I1140" s="197" t="s">
        <v>31</v>
      </c>
      <c r="J1140" s="197" t="s">
        <v>31</v>
      </c>
      <c r="K1140" s="197" t="s">
        <v>2617</v>
      </c>
    </row>
    <row r="1141" spans="1:11" ht="75" customHeight="1" x14ac:dyDescent="0.25">
      <c r="A1141" s="197">
        <v>70151506</v>
      </c>
      <c r="B1141" s="197" t="s">
        <v>2671</v>
      </c>
      <c r="C1141" s="277">
        <v>42036</v>
      </c>
      <c r="D1141" s="197">
        <v>10</v>
      </c>
      <c r="E1141" s="197" t="s">
        <v>67</v>
      </c>
      <c r="F1141" s="197" t="s">
        <v>2653</v>
      </c>
      <c r="G1141" s="152">
        <v>45217000</v>
      </c>
      <c r="H1141" s="152">
        <v>45217000</v>
      </c>
      <c r="I1141" s="197" t="s">
        <v>31</v>
      </c>
      <c r="J1141" s="197" t="s">
        <v>31</v>
      </c>
      <c r="K1141" s="197" t="s">
        <v>2617</v>
      </c>
    </row>
    <row r="1142" spans="1:11" ht="75" customHeight="1" x14ac:dyDescent="0.25">
      <c r="A1142" s="197">
        <v>70151506</v>
      </c>
      <c r="B1142" s="197" t="s">
        <v>2663</v>
      </c>
      <c r="C1142" s="277">
        <v>42036</v>
      </c>
      <c r="D1142" s="197">
        <v>10.5</v>
      </c>
      <c r="E1142" s="197" t="s">
        <v>67</v>
      </c>
      <c r="F1142" s="197" t="s">
        <v>2653</v>
      </c>
      <c r="G1142" s="152">
        <v>47477850</v>
      </c>
      <c r="H1142" s="152">
        <v>47477850</v>
      </c>
      <c r="I1142" s="197" t="s">
        <v>31</v>
      </c>
      <c r="J1142" s="197" t="s">
        <v>31</v>
      </c>
      <c r="K1142" s="197" t="s">
        <v>2617</v>
      </c>
    </row>
    <row r="1143" spans="1:11" ht="75" customHeight="1" x14ac:dyDescent="0.25">
      <c r="A1143" s="197">
        <v>78111808</v>
      </c>
      <c r="B1143" s="197" t="s">
        <v>1696</v>
      </c>
      <c r="C1143" s="277">
        <v>42036</v>
      </c>
      <c r="D1143" s="197">
        <v>11</v>
      </c>
      <c r="E1143" s="197" t="s">
        <v>1260</v>
      </c>
      <c r="F1143" s="197" t="s">
        <v>1144</v>
      </c>
      <c r="G1143" s="152">
        <v>142464000</v>
      </c>
      <c r="H1143" s="152">
        <v>142464000</v>
      </c>
      <c r="I1143" s="197" t="s">
        <v>31</v>
      </c>
      <c r="J1143" s="197" t="s">
        <v>31</v>
      </c>
      <c r="K1143" s="197" t="s">
        <v>2617</v>
      </c>
    </row>
    <row r="1144" spans="1:11" ht="75" customHeight="1" x14ac:dyDescent="0.25">
      <c r="A1144" s="197">
        <v>70151506</v>
      </c>
      <c r="B1144" s="197" t="s">
        <v>2673</v>
      </c>
      <c r="C1144" s="277">
        <v>42036</v>
      </c>
      <c r="D1144" s="197">
        <v>10</v>
      </c>
      <c r="E1144" s="197" t="s">
        <v>67</v>
      </c>
      <c r="F1144" s="197" t="s">
        <v>1144</v>
      </c>
      <c r="G1144" s="152">
        <v>23587000</v>
      </c>
      <c r="H1144" s="152">
        <v>23587000</v>
      </c>
      <c r="I1144" s="197" t="s">
        <v>31</v>
      </c>
      <c r="J1144" s="197" t="s">
        <v>31</v>
      </c>
      <c r="K1144" s="197" t="s">
        <v>2617</v>
      </c>
    </row>
    <row r="1145" spans="1:11" ht="75" customHeight="1" x14ac:dyDescent="0.25">
      <c r="A1145" s="197">
        <v>70151506</v>
      </c>
      <c r="B1145" s="197" t="s">
        <v>2674</v>
      </c>
      <c r="C1145" s="277">
        <v>42036</v>
      </c>
      <c r="D1145" s="197">
        <v>10</v>
      </c>
      <c r="E1145" s="197" t="s">
        <v>67</v>
      </c>
      <c r="F1145" s="197" t="s">
        <v>1144</v>
      </c>
      <c r="G1145" s="152">
        <v>23587000</v>
      </c>
      <c r="H1145" s="152">
        <v>23587000</v>
      </c>
      <c r="I1145" s="197" t="s">
        <v>31</v>
      </c>
      <c r="J1145" s="197" t="s">
        <v>31</v>
      </c>
      <c r="K1145" s="197" t="s">
        <v>2617</v>
      </c>
    </row>
    <row r="1146" spans="1:11" ht="75" customHeight="1" x14ac:dyDescent="0.25">
      <c r="A1146" s="197">
        <v>70151506</v>
      </c>
      <c r="B1146" s="197" t="s">
        <v>2673</v>
      </c>
      <c r="C1146" s="277">
        <v>42036</v>
      </c>
      <c r="D1146" s="197">
        <v>10</v>
      </c>
      <c r="E1146" s="197" t="s">
        <v>67</v>
      </c>
      <c r="F1146" s="197" t="s">
        <v>1144</v>
      </c>
      <c r="G1146" s="152">
        <v>23587000</v>
      </c>
      <c r="H1146" s="152">
        <v>23587000</v>
      </c>
      <c r="I1146" s="197" t="s">
        <v>31</v>
      </c>
      <c r="J1146" s="197" t="s">
        <v>31</v>
      </c>
      <c r="K1146" s="197" t="s">
        <v>2617</v>
      </c>
    </row>
    <row r="1147" spans="1:11" ht="75" customHeight="1" x14ac:dyDescent="0.25">
      <c r="A1147" s="197">
        <v>70151506</v>
      </c>
      <c r="B1147" s="197" t="s">
        <v>2676</v>
      </c>
      <c r="C1147" s="277">
        <v>42036</v>
      </c>
      <c r="D1147" s="197">
        <v>11</v>
      </c>
      <c r="E1147" s="197" t="s">
        <v>67</v>
      </c>
      <c r="F1147" s="197" t="s">
        <v>1144</v>
      </c>
      <c r="G1147" s="152">
        <v>49738700</v>
      </c>
      <c r="H1147" s="152">
        <v>49738700</v>
      </c>
      <c r="I1147" s="197" t="s">
        <v>31</v>
      </c>
      <c r="J1147" s="197" t="s">
        <v>31</v>
      </c>
      <c r="K1147" s="197" t="s">
        <v>2617</v>
      </c>
    </row>
    <row r="1148" spans="1:11" ht="75" customHeight="1" x14ac:dyDescent="0.25">
      <c r="A1148" s="197">
        <v>70151506</v>
      </c>
      <c r="B1148" s="197" t="s">
        <v>2677</v>
      </c>
      <c r="C1148" s="277">
        <v>42036</v>
      </c>
      <c r="D1148" s="197">
        <v>7</v>
      </c>
      <c r="E1148" s="197" t="s">
        <v>67</v>
      </c>
      <c r="F1148" s="197" t="s">
        <v>1144</v>
      </c>
      <c r="G1148" s="152">
        <v>16510900</v>
      </c>
      <c r="H1148" s="152">
        <v>16510900</v>
      </c>
      <c r="I1148" s="197" t="s">
        <v>31</v>
      </c>
      <c r="J1148" s="197" t="s">
        <v>31</v>
      </c>
      <c r="K1148" s="197" t="s">
        <v>2617</v>
      </c>
    </row>
    <row r="1149" spans="1:11" ht="75" customHeight="1" x14ac:dyDescent="0.25">
      <c r="A1149" s="197">
        <v>77101706</v>
      </c>
      <c r="B1149" s="197" t="s">
        <v>2678</v>
      </c>
      <c r="C1149" s="277">
        <v>42036</v>
      </c>
      <c r="D1149" s="197">
        <v>9.5</v>
      </c>
      <c r="E1149" s="197" t="s">
        <v>67</v>
      </c>
      <c r="F1149" s="197" t="s">
        <v>1144</v>
      </c>
      <c r="G1149" s="152">
        <v>56753000</v>
      </c>
      <c r="H1149" s="152">
        <v>56753000</v>
      </c>
      <c r="I1149" s="197" t="s">
        <v>31</v>
      </c>
      <c r="J1149" s="197" t="s">
        <v>31</v>
      </c>
      <c r="K1149" s="197" t="s">
        <v>2617</v>
      </c>
    </row>
    <row r="1150" spans="1:11" ht="75" customHeight="1" x14ac:dyDescent="0.25">
      <c r="A1150" s="197">
        <v>77101706</v>
      </c>
      <c r="B1150" s="197" t="s">
        <v>2679</v>
      </c>
      <c r="C1150" s="277">
        <v>42036</v>
      </c>
      <c r="D1150" s="197">
        <v>9.5</v>
      </c>
      <c r="E1150" s="197" t="s">
        <v>67</v>
      </c>
      <c r="F1150" s="197" t="s">
        <v>1144</v>
      </c>
      <c r="G1150" s="152">
        <v>37965800</v>
      </c>
      <c r="H1150" s="152">
        <v>37965800</v>
      </c>
      <c r="I1150" s="197" t="s">
        <v>31</v>
      </c>
      <c r="J1150" s="197" t="s">
        <v>31</v>
      </c>
      <c r="K1150" s="197" t="s">
        <v>2617</v>
      </c>
    </row>
    <row r="1151" spans="1:11" ht="75" customHeight="1" x14ac:dyDescent="0.25">
      <c r="A1151" s="197">
        <v>80161504</v>
      </c>
      <c r="B1151" s="197" t="s">
        <v>2680</v>
      </c>
      <c r="C1151" s="277">
        <v>42036</v>
      </c>
      <c r="D1151" s="197">
        <v>10</v>
      </c>
      <c r="E1151" s="197" t="s">
        <v>67</v>
      </c>
      <c r="F1151" s="197" t="s">
        <v>1144</v>
      </c>
      <c r="G1151" s="152">
        <v>15862000</v>
      </c>
      <c r="H1151" s="152">
        <v>15862000</v>
      </c>
      <c r="I1151" s="197" t="s">
        <v>31</v>
      </c>
      <c r="J1151" s="197" t="s">
        <v>31</v>
      </c>
      <c r="K1151" s="197" t="s">
        <v>2617</v>
      </c>
    </row>
    <row r="1152" spans="1:11" ht="75" customHeight="1" x14ac:dyDescent="0.25">
      <c r="A1152" s="197">
        <v>80161504</v>
      </c>
      <c r="B1152" s="197" t="s">
        <v>2681</v>
      </c>
      <c r="C1152" s="277">
        <v>42036</v>
      </c>
      <c r="D1152" s="197">
        <v>10</v>
      </c>
      <c r="E1152" s="197" t="s">
        <v>67</v>
      </c>
      <c r="F1152" s="197" t="s">
        <v>1144</v>
      </c>
      <c r="G1152" s="152">
        <v>15862000</v>
      </c>
      <c r="H1152" s="152">
        <v>15862000</v>
      </c>
      <c r="I1152" s="197" t="s">
        <v>31</v>
      </c>
      <c r="J1152" s="197" t="s">
        <v>31</v>
      </c>
      <c r="K1152" s="197" t="s">
        <v>2617</v>
      </c>
    </row>
    <row r="1153" spans="1:11" ht="75" customHeight="1" x14ac:dyDescent="0.25">
      <c r="A1153" s="197">
        <v>70151506</v>
      </c>
      <c r="B1153" s="197" t="s">
        <v>2682</v>
      </c>
      <c r="C1153" s="277">
        <v>42036</v>
      </c>
      <c r="D1153" s="197">
        <v>10</v>
      </c>
      <c r="E1153" s="197" t="s">
        <v>67</v>
      </c>
      <c r="F1153" s="197" t="s">
        <v>1144</v>
      </c>
      <c r="G1153" s="152">
        <v>25441000</v>
      </c>
      <c r="H1153" s="152">
        <v>25441000</v>
      </c>
      <c r="I1153" s="197" t="s">
        <v>31</v>
      </c>
      <c r="J1153" s="197" t="s">
        <v>31</v>
      </c>
      <c r="K1153" s="197" t="s">
        <v>2617</v>
      </c>
    </row>
    <row r="1154" spans="1:11" ht="75" customHeight="1" x14ac:dyDescent="0.25">
      <c r="A1154" s="197">
        <v>77101706</v>
      </c>
      <c r="B1154" s="197" t="s">
        <v>2683</v>
      </c>
      <c r="C1154" s="277">
        <v>42036</v>
      </c>
      <c r="D1154" s="197">
        <v>10</v>
      </c>
      <c r="E1154" s="197" t="s">
        <v>67</v>
      </c>
      <c r="F1154" s="197" t="s">
        <v>1144</v>
      </c>
      <c r="G1154" s="152">
        <v>21733000</v>
      </c>
      <c r="H1154" s="152">
        <v>21733000</v>
      </c>
      <c r="I1154" s="197" t="s">
        <v>31</v>
      </c>
      <c r="J1154" s="197" t="s">
        <v>31</v>
      </c>
      <c r="K1154" s="197" t="s">
        <v>2617</v>
      </c>
    </row>
    <row r="1155" spans="1:11" ht="75" customHeight="1" x14ac:dyDescent="0.25">
      <c r="A1155" s="197">
        <v>70151506</v>
      </c>
      <c r="B1155" s="197" t="s">
        <v>2684</v>
      </c>
      <c r="C1155" s="277">
        <v>42036</v>
      </c>
      <c r="D1155" s="197">
        <v>11</v>
      </c>
      <c r="E1155" s="197" t="s">
        <v>67</v>
      </c>
      <c r="F1155" s="197" t="s">
        <v>1144</v>
      </c>
      <c r="G1155" s="152">
        <v>43960400</v>
      </c>
      <c r="H1155" s="152">
        <v>43960400</v>
      </c>
      <c r="I1155" s="197" t="s">
        <v>31</v>
      </c>
      <c r="J1155" s="197" t="s">
        <v>31</v>
      </c>
      <c r="K1155" s="197" t="s">
        <v>2617</v>
      </c>
    </row>
    <row r="1156" spans="1:11" ht="75" customHeight="1" x14ac:dyDescent="0.25">
      <c r="A1156" s="197">
        <v>77101706</v>
      </c>
      <c r="B1156" s="197" t="s">
        <v>2685</v>
      </c>
      <c r="C1156" s="277">
        <v>42036</v>
      </c>
      <c r="D1156" s="197">
        <v>10</v>
      </c>
      <c r="E1156" s="197" t="s">
        <v>67</v>
      </c>
      <c r="F1156" s="197" t="s">
        <v>1144</v>
      </c>
      <c r="G1156" s="152">
        <v>30797000</v>
      </c>
      <c r="H1156" s="152">
        <v>30797000</v>
      </c>
      <c r="I1156" s="197" t="s">
        <v>31</v>
      </c>
      <c r="J1156" s="197" t="s">
        <v>31</v>
      </c>
      <c r="K1156" s="197" t="s">
        <v>2617</v>
      </c>
    </row>
    <row r="1157" spans="1:11" ht="75" customHeight="1" x14ac:dyDescent="0.25">
      <c r="A1157" s="197">
        <v>80161504</v>
      </c>
      <c r="B1157" s="197" t="s">
        <v>2680</v>
      </c>
      <c r="C1157" s="277">
        <v>42036</v>
      </c>
      <c r="D1157" s="197">
        <v>10</v>
      </c>
      <c r="E1157" s="197" t="s">
        <v>67</v>
      </c>
      <c r="F1157" s="197" t="s">
        <v>1144</v>
      </c>
      <c r="G1157" s="152">
        <v>15862000</v>
      </c>
      <c r="H1157" s="152">
        <v>15862000</v>
      </c>
      <c r="I1157" s="197" t="s">
        <v>31</v>
      </c>
      <c r="J1157" s="197" t="s">
        <v>31</v>
      </c>
      <c r="K1157" s="197" t="s">
        <v>2617</v>
      </c>
    </row>
    <row r="1158" spans="1:11" ht="75" customHeight="1" x14ac:dyDescent="0.25">
      <c r="A1158" s="197">
        <v>77101706</v>
      </c>
      <c r="B1158" s="197" t="s">
        <v>2686</v>
      </c>
      <c r="C1158" s="277">
        <v>42036</v>
      </c>
      <c r="D1158" s="197">
        <v>10</v>
      </c>
      <c r="E1158" s="197" t="s">
        <v>67</v>
      </c>
      <c r="F1158" s="197" t="s">
        <v>1144</v>
      </c>
      <c r="G1158" s="152">
        <v>27604000</v>
      </c>
      <c r="H1158" s="152">
        <v>27604000</v>
      </c>
      <c r="I1158" s="197" t="s">
        <v>31</v>
      </c>
      <c r="J1158" s="197" t="s">
        <v>31</v>
      </c>
      <c r="K1158" s="197" t="s">
        <v>2617</v>
      </c>
    </row>
    <row r="1159" spans="1:11" ht="75" customHeight="1" x14ac:dyDescent="0.25">
      <c r="A1159" s="197">
        <v>80161504</v>
      </c>
      <c r="B1159" s="197" t="s">
        <v>2680</v>
      </c>
      <c r="C1159" s="277">
        <v>42036</v>
      </c>
      <c r="D1159" s="197">
        <v>10</v>
      </c>
      <c r="E1159" s="197" t="s">
        <v>67</v>
      </c>
      <c r="F1159" s="197" t="s">
        <v>1144</v>
      </c>
      <c r="G1159" s="152">
        <v>15862000</v>
      </c>
      <c r="H1159" s="152">
        <v>15862000</v>
      </c>
      <c r="I1159" s="197" t="s">
        <v>31</v>
      </c>
      <c r="J1159" s="197" t="s">
        <v>31</v>
      </c>
      <c r="K1159" s="197" t="s">
        <v>2617</v>
      </c>
    </row>
    <row r="1160" spans="1:11" ht="75" customHeight="1" x14ac:dyDescent="0.25">
      <c r="A1160" s="197">
        <v>80161504</v>
      </c>
      <c r="B1160" s="197" t="s">
        <v>2680</v>
      </c>
      <c r="C1160" s="277">
        <v>42036</v>
      </c>
      <c r="D1160" s="197">
        <v>10</v>
      </c>
      <c r="E1160" s="197" t="s">
        <v>67</v>
      </c>
      <c r="F1160" s="197" t="s">
        <v>1144</v>
      </c>
      <c r="G1160" s="152">
        <v>15862000</v>
      </c>
      <c r="H1160" s="152">
        <v>15862000</v>
      </c>
      <c r="I1160" s="197" t="s">
        <v>31</v>
      </c>
      <c r="J1160" s="197" t="s">
        <v>31</v>
      </c>
      <c r="K1160" s="197" t="s">
        <v>2617</v>
      </c>
    </row>
    <row r="1161" spans="1:11" ht="75" customHeight="1" x14ac:dyDescent="0.25">
      <c r="A1161" s="197">
        <v>77101706</v>
      </c>
      <c r="B1161" s="197" t="s">
        <v>2687</v>
      </c>
      <c r="C1161" s="277">
        <v>42036</v>
      </c>
      <c r="D1161" s="197">
        <v>10.5</v>
      </c>
      <c r="E1161" s="197" t="s">
        <v>67</v>
      </c>
      <c r="F1161" s="197" t="s">
        <v>1144</v>
      </c>
      <c r="G1161" s="152">
        <v>32336850</v>
      </c>
      <c r="H1161" s="152">
        <v>32336850</v>
      </c>
      <c r="I1161" s="197" t="s">
        <v>31</v>
      </c>
      <c r="J1161" s="197" t="s">
        <v>31</v>
      </c>
      <c r="K1161" s="197" t="s">
        <v>2617</v>
      </c>
    </row>
    <row r="1162" spans="1:11" ht="75" customHeight="1" x14ac:dyDescent="0.25">
      <c r="A1162" s="197">
        <v>77101706</v>
      </c>
      <c r="B1162" s="197" t="s">
        <v>2686</v>
      </c>
      <c r="C1162" s="277">
        <v>42036</v>
      </c>
      <c r="D1162" s="197">
        <v>10</v>
      </c>
      <c r="E1162" s="197" t="s">
        <v>67</v>
      </c>
      <c r="F1162" s="197" t="s">
        <v>1144</v>
      </c>
      <c r="G1162" s="152">
        <v>27604000</v>
      </c>
      <c r="H1162" s="152">
        <v>27604000</v>
      </c>
      <c r="I1162" s="197" t="s">
        <v>31</v>
      </c>
      <c r="J1162" s="197" t="s">
        <v>31</v>
      </c>
      <c r="K1162" s="197" t="s">
        <v>2617</v>
      </c>
    </row>
    <row r="1163" spans="1:11" ht="75" customHeight="1" x14ac:dyDescent="0.25">
      <c r="A1163" s="197">
        <v>80161504</v>
      </c>
      <c r="B1163" s="197" t="s">
        <v>2680</v>
      </c>
      <c r="C1163" s="277">
        <v>42036</v>
      </c>
      <c r="D1163" s="197">
        <v>10</v>
      </c>
      <c r="E1163" s="197" t="s">
        <v>67</v>
      </c>
      <c r="F1163" s="197" t="s">
        <v>1144</v>
      </c>
      <c r="G1163" s="152">
        <v>15862000</v>
      </c>
      <c r="H1163" s="152">
        <v>15862000</v>
      </c>
      <c r="I1163" s="197" t="s">
        <v>31</v>
      </c>
      <c r="J1163" s="197" t="s">
        <v>31</v>
      </c>
      <c r="K1163" s="197" t="s">
        <v>2617</v>
      </c>
    </row>
    <row r="1164" spans="1:11" ht="75" customHeight="1" x14ac:dyDescent="0.25">
      <c r="A1164" s="197">
        <v>77101706</v>
      </c>
      <c r="B1164" s="197" t="s">
        <v>2687</v>
      </c>
      <c r="C1164" s="277">
        <v>42036</v>
      </c>
      <c r="D1164" s="197">
        <v>10.5</v>
      </c>
      <c r="E1164" s="197" t="s">
        <v>67</v>
      </c>
      <c r="F1164" s="197" t="s">
        <v>1144</v>
      </c>
      <c r="G1164" s="152">
        <v>32336850</v>
      </c>
      <c r="H1164" s="152">
        <v>32336850</v>
      </c>
      <c r="I1164" s="197" t="s">
        <v>31</v>
      </c>
      <c r="J1164" s="197" t="s">
        <v>31</v>
      </c>
      <c r="K1164" s="197" t="s">
        <v>2617</v>
      </c>
    </row>
    <row r="1165" spans="1:11" ht="75" customHeight="1" x14ac:dyDescent="0.25">
      <c r="A1165" s="197">
        <v>70151506</v>
      </c>
      <c r="B1165" s="197" t="s">
        <v>2688</v>
      </c>
      <c r="C1165" s="277">
        <v>42036</v>
      </c>
      <c r="D1165" s="197">
        <v>10</v>
      </c>
      <c r="E1165" s="197" t="s">
        <v>67</v>
      </c>
      <c r="F1165" s="197" t="s">
        <v>1144</v>
      </c>
      <c r="G1165" s="152">
        <v>30797000</v>
      </c>
      <c r="H1165" s="152">
        <v>30797000</v>
      </c>
      <c r="I1165" s="197" t="s">
        <v>31</v>
      </c>
      <c r="J1165" s="197" t="s">
        <v>31</v>
      </c>
      <c r="K1165" s="197" t="s">
        <v>2617</v>
      </c>
    </row>
    <row r="1166" spans="1:11" ht="75" customHeight="1" x14ac:dyDescent="0.25">
      <c r="A1166" s="197">
        <v>70151506</v>
      </c>
      <c r="B1166" s="197" t="s">
        <v>2689</v>
      </c>
      <c r="C1166" s="277">
        <v>42036</v>
      </c>
      <c r="D1166" s="197">
        <v>10</v>
      </c>
      <c r="E1166" s="197" t="s">
        <v>67</v>
      </c>
      <c r="F1166" s="197" t="s">
        <v>1144</v>
      </c>
      <c r="G1166" s="152">
        <v>30797000</v>
      </c>
      <c r="H1166" s="152">
        <v>30797000</v>
      </c>
      <c r="I1166" s="197" t="s">
        <v>31</v>
      </c>
      <c r="J1166" s="197" t="s">
        <v>31</v>
      </c>
      <c r="K1166" s="197" t="s">
        <v>2617</v>
      </c>
    </row>
    <row r="1167" spans="1:11" ht="75" customHeight="1" x14ac:dyDescent="0.25">
      <c r="A1167" s="197">
        <v>80161504</v>
      </c>
      <c r="B1167" s="197" t="s">
        <v>2680</v>
      </c>
      <c r="C1167" s="277">
        <v>42036</v>
      </c>
      <c r="D1167" s="197">
        <v>6</v>
      </c>
      <c r="E1167" s="197" t="s">
        <v>67</v>
      </c>
      <c r="F1167" s="197" t="s">
        <v>1144</v>
      </c>
      <c r="G1167" s="152">
        <v>9517200</v>
      </c>
      <c r="H1167" s="152">
        <v>9517200</v>
      </c>
      <c r="I1167" s="197" t="s">
        <v>31</v>
      </c>
      <c r="J1167" s="197" t="s">
        <v>31</v>
      </c>
      <c r="K1167" s="197" t="s">
        <v>2617</v>
      </c>
    </row>
    <row r="1168" spans="1:11" ht="75" customHeight="1" x14ac:dyDescent="0.25">
      <c r="A1168" s="197">
        <v>80161504</v>
      </c>
      <c r="B1168" s="197" t="s">
        <v>2681</v>
      </c>
      <c r="C1168" s="277">
        <v>42036</v>
      </c>
      <c r="D1168" s="197">
        <v>10.5</v>
      </c>
      <c r="E1168" s="197" t="s">
        <v>67</v>
      </c>
      <c r="F1168" s="197" t="s">
        <v>1144</v>
      </c>
      <c r="G1168" s="152">
        <v>13086150</v>
      </c>
      <c r="H1168" s="152">
        <v>13086150</v>
      </c>
      <c r="I1168" s="197" t="s">
        <v>31</v>
      </c>
      <c r="J1168" s="197" t="s">
        <v>31</v>
      </c>
      <c r="K1168" s="197" t="s">
        <v>2617</v>
      </c>
    </row>
    <row r="1169" spans="1:11" ht="75" customHeight="1" x14ac:dyDescent="0.25">
      <c r="A1169" s="197">
        <v>70151506</v>
      </c>
      <c r="B1169" s="197" t="s">
        <v>2690</v>
      </c>
      <c r="C1169" s="277">
        <v>42036</v>
      </c>
      <c r="D1169" s="197">
        <v>10.5</v>
      </c>
      <c r="E1169" s="197" t="s">
        <v>67</v>
      </c>
      <c r="F1169" s="197" t="s">
        <v>1144</v>
      </c>
      <c r="G1169" s="152">
        <v>28984200</v>
      </c>
      <c r="H1169" s="152">
        <v>28984200</v>
      </c>
      <c r="I1169" s="197" t="s">
        <v>31</v>
      </c>
      <c r="J1169" s="197" t="s">
        <v>31</v>
      </c>
      <c r="K1169" s="197" t="s">
        <v>2617</v>
      </c>
    </row>
    <row r="1170" spans="1:11" ht="75" customHeight="1" x14ac:dyDescent="0.25">
      <c r="A1170" s="197">
        <v>80161504</v>
      </c>
      <c r="B1170" s="197" t="s">
        <v>2680</v>
      </c>
      <c r="C1170" s="277">
        <v>42036</v>
      </c>
      <c r="D1170" s="197">
        <v>9.5</v>
      </c>
      <c r="E1170" s="197" t="s">
        <v>67</v>
      </c>
      <c r="F1170" s="197" t="s">
        <v>1144</v>
      </c>
      <c r="G1170" s="152">
        <v>15068900</v>
      </c>
      <c r="H1170" s="152">
        <v>15068900</v>
      </c>
      <c r="I1170" s="197" t="s">
        <v>31</v>
      </c>
      <c r="J1170" s="197" t="s">
        <v>31</v>
      </c>
      <c r="K1170" s="197" t="s">
        <v>2617</v>
      </c>
    </row>
    <row r="1171" spans="1:11" ht="75" customHeight="1" x14ac:dyDescent="0.25">
      <c r="A1171" s="197">
        <v>77101706</v>
      </c>
      <c r="B1171" s="197" t="s">
        <v>2691</v>
      </c>
      <c r="C1171" s="277">
        <v>42036</v>
      </c>
      <c r="D1171" s="197">
        <v>10.5</v>
      </c>
      <c r="E1171" s="197" t="s">
        <v>67</v>
      </c>
      <c r="F1171" s="197" t="s">
        <v>1144</v>
      </c>
      <c r="G1171" s="152">
        <v>36446550</v>
      </c>
      <c r="H1171" s="152">
        <v>36446550</v>
      </c>
      <c r="I1171" s="197" t="s">
        <v>31</v>
      </c>
      <c r="J1171" s="197" t="s">
        <v>31</v>
      </c>
      <c r="K1171" s="197" t="s">
        <v>2617</v>
      </c>
    </row>
    <row r="1172" spans="1:11" ht="75" customHeight="1" x14ac:dyDescent="0.25">
      <c r="A1172" s="197">
        <v>77101706</v>
      </c>
      <c r="B1172" s="197" t="s">
        <v>2692</v>
      </c>
      <c r="C1172" s="277">
        <v>42036</v>
      </c>
      <c r="D1172" s="197">
        <v>10</v>
      </c>
      <c r="E1172" s="197" t="s">
        <v>67</v>
      </c>
      <c r="F1172" s="197" t="s">
        <v>1144</v>
      </c>
      <c r="G1172" s="152">
        <v>59740000</v>
      </c>
      <c r="H1172" s="152">
        <v>59740000</v>
      </c>
      <c r="I1172" s="197" t="s">
        <v>31</v>
      </c>
      <c r="J1172" s="197" t="s">
        <v>31</v>
      </c>
      <c r="K1172" s="197" t="s">
        <v>2617</v>
      </c>
    </row>
    <row r="1173" spans="1:11" ht="75" customHeight="1" x14ac:dyDescent="0.25">
      <c r="A1173" s="197">
        <v>80161504</v>
      </c>
      <c r="B1173" s="197" t="s">
        <v>2693</v>
      </c>
      <c r="C1173" s="277">
        <v>42036</v>
      </c>
      <c r="D1173" s="197">
        <v>8</v>
      </c>
      <c r="E1173" s="197" t="s">
        <v>67</v>
      </c>
      <c r="F1173" s="197" t="s">
        <v>1144</v>
      </c>
      <c r="G1173" s="152">
        <v>31971200</v>
      </c>
      <c r="H1173" s="152">
        <v>31971200</v>
      </c>
      <c r="I1173" s="197" t="s">
        <v>31</v>
      </c>
      <c r="J1173" s="197" t="s">
        <v>31</v>
      </c>
      <c r="K1173" s="197" t="s">
        <v>2617</v>
      </c>
    </row>
    <row r="1174" spans="1:11" ht="75" customHeight="1" x14ac:dyDescent="0.25">
      <c r="A1174" s="197">
        <v>77101706</v>
      </c>
      <c r="B1174" s="197" t="s">
        <v>2694</v>
      </c>
      <c r="C1174" s="277">
        <v>42036</v>
      </c>
      <c r="D1174" s="197">
        <v>11</v>
      </c>
      <c r="E1174" s="197" t="s">
        <v>67</v>
      </c>
      <c r="F1174" s="197" t="s">
        <v>1144</v>
      </c>
      <c r="G1174" s="152">
        <v>38182100</v>
      </c>
      <c r="H1174" s="152">
        <v>38182100</v>
      </c>
      <c r="I1174" s="197" t="s">
        <v>31</v>
      </c>
      <c r="J1174" s="197" t="s">
        <v>31</v>
      </c>
      <c r="K1174" s="197" t="s">
        <v>2617</v>
      </c>
    </row>
    <row r="1175" spans="1:11" ht="75" customHeight="1" x14ac:dyDescent="0.25">
      <c r="A1175" s="197">
        <v>80161504</v>
      </c>
      <c r="B1175" s="197" t="s">
        <v>2695</v>
      </c>
      <c r="C1175" s="277">
        <v>42036</v>
      </c>
      <c r="D1175" s="197">
        <v>8.5</v>
      </c>
      <c r="E1175" s="197" t="s">
        <v>67</v>
      </c>
      <c r="F1175" s="197" t="s">
        <v>1144</v>
      </c>
      <c r="G1175" s="152">
        <v>13482700</v>
      </c>
      <c r="H1175" s="152">
        <v>13482700</v>
      </c>
      <c r="I1175" s="197" t="s">
        <v>31</v>
      </c>
      <c r="J1175" s="197" t="s">
        <v>31</v>
      </c>
      <c r="K1175" s="197" t="s">
        <v>2617</v>
      </c>
    </row>
    <row r="1176" spans="1:11" ht="75" customHeight="1" x14ac:dyDescent="0.25">
      <c r="A1176" s="197">
        <v>93151507</v>
      </c>
      <c r="B1176" s="197" t="s">
        <v>2696</v>
      </c>
      <c r="C1176" s="277">
        <v>42036</v>
      </c>
      <c r="D1176" s="197">
        <v>2</v>
      </c>
      <c r="E1176" s="197" t="s">
        <v>591</v>
      </c>
      <c r="F1176" s="197" t="s">
        <v>1144</v>
      </c>
      <c r="G1176" s="152">
        <v>162296758</v>
      </c>
      <c r="H1176" s="152">
        <v>162296758</v>
      </c>
      <c r="I1176" s="197" t="s">
        <v>31</v>
      </c>
      <c r="J1176" s="197" t="s">
        <v>31</v>
      </c>
      <c r="K1176" s="197" t="s">
        <v>2617</v>
      </c>
    </row>
    <row r="1177" spans="1:11" ht="75" customHeight="1" x14ac:dyDescent="0.25">
      <c r="A1177" s="197">
        <v>70161501</v>
      </c>
      <c r="B1177" s="197" t="s">
        <v>2595</v>
      </c>
      <c r="C1177" s="277">
        <v>42036</v>
      </c>
      <c r="D1177" s="197">
        <v>4</v>
      </c>
      <c r="E1177" s="197" t="s">
        <v>67</v>
      </c>
      <c r="F1177" s="197" t="s">
        <v>1144</v>
      </c>
      <c r="G1177" s="152">
        <v>16480000</v>
      </c>
      <c r="H1177" s="152">
        <v>16480000</v>
      </c>
      <c r="I1177" s="197" t="s">
        <v>31</v>
      </c>
      <c r="J1177" s="197" t="s">
        <v>31</v>
      </c>
      <c r="K1177" s="197" t="s">
        <v>2617</v>
      </c>
    </row>
    <row r="1178" spans="1:11" ht="75" customHeight="1" x14ac:dyDescent="0.25">
      <c r="A1178" s="197">
        <v>70151506</v>
      </c>
      <c r="B1178" s="197" t="s">
        <v>185</v>
      </c>
      <c r="C1178" s="277">
        <v>42036</v>
      </c>
      <c r="D1178" s="197">
        <v>1</v>
      </c>
      <c r="E1178" s="197" t="s">
        <v>67</v>
      </c>
      <c r="F1178" s="197" t="s">
        <v>1144</v>
      </c>
      <c r="G1178" s="152">
        <v>94320</v>
      </c>
      <c r="H1178" s="152">
        <v>94320</v>
      </c>
      <c r="I1178" s="197" t="s">
        <v>31</v>
      </c>
      <c r="J1178" s="197" t="s">
        <v>31</v>
      </c>
      <c r="K1178" s="197" t="s">
        <v>2617</v>
      </c>
    </row>
    <row r="1179" spans="1:11" ht="75" customHeight="1" x14ac:dyDescent="0.25">
      <c r="A1179" s="197">
        <v>70161501</v>
      </c>
      <c r="B1179" s="197" t="s">
        <v>2697</v>
      </c>
      <c r="C1179" s="277">
        <v>42036</v>
      </c>
      <c r="D1179" s="197">
        <v>9</v>
      </c>
      <c r="E1179" s="197" t="s">
        <v>67</v>
      </c>
      <c r="F1179" s="197" t="s">
        <v>1144</v>
      </c>
      <c r="G1179" s="152">
        <v>8240000</v>
      </c>
      <c r="H1179" s="152">
        <v>8240000</v>
      </c>
      <c r="I1179" s="197" t="s">
        <v>31</v>
      </c>
      <c r="J1179" s="197" t="s">
        <v>31</v>
      </c>
      <c r="K1179" s="197" t="s">
        <v>2617</v>
      </c>
    </row>
    <row r="1180" spans="1:11" ht="75" customHeight="1" x14ac:dyDescent="0.25">
      <c r="A1180" s="197">
        <v>80161504</v>
      </c>
      <c r="B1180" s="197" t="s">
        <v>2698</v>
      </c>
      <c r="C1180" s="277">
        <v>42179</v>
      </c>
      <c r="D1180" s="197">
        <v>6</v>
      </c>
      <c r="E1180" s="197" t="s">
        <v>67</v>
      </c>
      <c r="F1180" s="197" t="s">
        <v>1144</v>
      </c>
      <c r="G1180" s="152">
        <v>9517200</v>
      </c>
      <c r="H1180" s="152">
        <v>9517200</v>
      </c>
      <c r="I1180" s="197" t="s">
        <v>31</v>
      </c>
      <c r="J1180" s="197" t="s">
        <v>31</v>
      </c>
      <c r="K1180" s="197" t="s">
        <v>2617</v>
      </c>
    </row>
    <row r="1181" spans="1:11" ht="75" customHeight="1" x14ac:dyDescent="0.25">
      <c r="A1181" s="197">
        <v>78111808</v>
      </c>
      <c r="B1181" s="197" t="s">
        <v>2664</v>
      </c>
      <c r="C1181" s="277">
        <v>42036</v>
      </c>
      <c r="D1181" s="197">
        <v>11</v>
      </c>
      <c r="E1181" s="197" t="s">
        <v>591</v>
      </c>
      <c r="F1181" s="197" t="s">
        <v>1144</v>
      </c>
      <c r="G1181" s="152">
        <v>4073333</v>
      </c>
      <c r="H1181" s="152">
        <v>4073333</v>
      </c>
      <c r="I1181" s="197" t="s">
        <v>31</v>
      </c>
      <c r="J1181" s="197" t="s">
        <v>31</v>
      </c>
      <c r="K1181" s="197" t="s">
        <v>2617</v>
      </c>
    </row>
    <row r="1182" spans="1:11" ht="75" customHeight="1" x14ac:dyDescent="0.25">
      <c r="A1182" s="197">
        <v>93151507</v>
      </c>
      <c r="B1182" s="197" t="s">
        <v>2664</v>
      </c>
      <c r="C1182" s="277">
        <v>42036</v>
      </c>
      <c r="D1182" s="197">
        <v>1</v>
      </c>
      <c r="E1182" s="197" t="s">
        <v>67</v>
      </c>
      <c r="F1182" s="197" t="s">
        <v>1144</v>
      </c>
      <c r="G1182" s="152">
        <v>0</v>
      </c>
      <c r="H1182" s="152">
        <v>0</v>
      </c>
      <c r="I1182" s="197" t="s">
        <v>31</v>
      </c>
      <c r="J1182" s="197" t="s">
        <v>31</v>
      </c>
      <c r="K1182" s="197" t="s">
        <v>2617</v>
      </c>
    </row>
    <row r="1183" spans="1:11" ht="75" customHeight="1" x14ac:dyDescent="0.25">
      <c r="A1183" s="197">
        <v>70151506</v>
      </c>
      <c r="B1183" s="197" t="s">
        <v>2699</v>
      </c>
      <c r="C1183" s="277">
        <v>42125</v>
      </c>
      <c r="D1183" s="197">
        <v>1</v>
      </c>
      <c r="E1183" s="197" t="s">
        <v>67</v>
      </c>
      <c r="F1183" s="197" t="s">
        <v>2653</v>
      </c>
      <c r="G1183" s="152">
        <v>0</v>
      </c>
      <c r="H1183" s="152">
        <v>0</v>
      </c>
      <c r="I1183" s="197" t="s">
        <v>31</v>
      </c>
      <c r="J1183" s="197" t="s">
        <v>31</v>
      </c>
      <c r="K1183" s="197" t="s">
        <v>2617</v>
      </c>
    </row>
    <row r="1184" spans="1:11" ht="75" customHeight="1" x14ac:dyDescent="0.25">
      <c r="A1184" s="197">
        <v>93151507</v>
      </c>
      <c r="B1184" s="197" t="s">
        <v>2700</v>
      </c>
      <c r="C1184" s="277">
        <v>42036</v>
      </c>
      <c r="D1184" s="197">
        <v>11</v>
      </c>
      <c r="E1184" s="197" t="s">
        <v>591</v>
      </c>
      <c r="F1184" s="197" t="s">
        <v>1144</v>
      </c>
      <c r="G1184" s="152">
        <v>714792000</v>
      </c>
      <c r="H1184" s="152">
        <v>714792000</v>
      </c>
      <c r="I1184" s="197" t="s">
        <v>31</v>
      </c>
      <c r="J1184" s="197" t="s">
        <v>31</v>
      </c>
      <c r="K1184" s="197" t="s">
        <v>2617</v>
      </c>
    </row>
    <row r="1185" spans="1:11" ht="75" customHeight="1" x14ac:dyDescent="0.25">
      <c r="A1185" s="197">
        <v>93151507</v>
      </c>
      <c r="B1185" s="197" t="s">
        <v>2701</v>
      </c>
      <c r="C1185" s="277">
        <v>42036</v>
      </c>
      <c r="D1185" s="197">
        <v>1</v>
      </c>
      <c r="E1185" s="197" t="s">
        <v>591</v>
      </c>
      <c r="F1185" s="197" t="s">
        <v>1144</v>
      </c>
      <c r="G1185" s="152">
        <v>81148379</v>
      </c>
      <c r="H1185" s="152">
        <v>81148379</v>
      </c>
      <c r="I1185" s="197" t="s">
        <v>31</v>
      </c>
      <c r="J1185" s="197" t="s">
        <v>31</v>
      </c>
      <c r="K1185" s="197" t="s">
        <v>2617</v>
      </c>
    </row>
    <row r="1186" spans="1:11" ht="75" customHeight="1" x14ac:dyDescent="0.25">
      <c r="A1186" s="293">
        <v>70161601</v>
      </c>
      <c r="B1186" s="293" t="s">
        <v>2702</v>
      </c>
      <c r="C1186" s="293">
        <v>42179</v>
      </c>
      <c r="D1186" s="294">
        <v>6</v>
      </c>
      <c r="E1186" s="293" t="s">
        <v>67</v>
      </c>
      <c r="F1186" s="293" t="s">
        <v>1144</v>
      </c>
      <c r="G1186" s="295">
        <v>14152200</v>
      </c>
      <c r="H1186" s="295">
        <v>14152200</v>
      </c>
      <c r="I1186" s="295" t="s">
        <v>31</v>
      </c>
      <c r="J1186" s="295" t="s">
        <v>31</v>
      </c>
      <c r="K1186" s="295" t="s">
        <v>2617</v>
      </c>
    </row>
    <row r="1187" spans="1:11" ht="75" customHeight="1" x14ac:dyDescent="0.25">
      <c r="A1187" s="197">
        <v>70161601</v>
      </c>
      <c r="B1187" s="197" t="s">
        <v>2702</v>
      </c>
      <c r="C1187" s="277">
        <v>42179</v>
      </c>
      <c r="D1187" s="197">
        <v>6</v>
      </c>
      <c r="E1187" s="197" t="s">
        <v>67</v>
      </c>
      <c r="F1187" s="197" t="s">
        <v>1144</v>
      </c>
      <c r="G1187" s="175">
        <v>14152200</v>
      </c>
      <c r="H1187" s="152">
        <v>14152200</v>
      </c>
      <c r="I1187" s="197" t="s">
        <v>31</v>
      </c>
      <c r="J1187" s="197" t="s">
        <v>31</v>
      </c>
      <c r="K1187" s="197" t="s">
        <v>2617</v>
      </c>
    </row>
    <row r="1188" spans="1:11" ht="75" customHeight="1" x14ac:dyDescent="0.25">
      <c r="A1188" s="197">
        <v>70161601</v>
      </c>
      <c r="B1188" s="197" t="s">
        <v>2702</v>
      </c>
      <c r="C1188" s="277">
        <v>42179</v>
      </c>
      <c r="D1188" s="197">
        <v>6</v>
      </c>
      <c r="E1188" s="197" t="s">
        <v>67</v>
      </c>
      <c r="F1188" s="197" t="s">
        <v>1144</v>
      </c>
      <c r="G1188" s="175">
        <v>14152200</v>
      </c>
      <c r="H1188" s="152">
        <v>14152200</v>
      </c>
      <c r="I1188" s="197" t="s">
        <v>31</v>
      </c>
      <c r="J1188" s="197" t="s">
        <v>31</v>
      </c>
      <c r="K1188" s="197" t="s">
        <v>2617</v>
      </c>
    </row>
    <row r="1189" spans="1:11" ht="75" customHeight="1" x14ac:dyDescent="0.25">
      <c r="A1189" s="197">
        <v>80161504</v>
      </c>
      <c r="B1189" s="197" t="s">
        <v>2698</v>
      </c>
      <c r="C1189" s="277">
        <v>42179</v>
      </c>
      <c r="D1189" s="197">
        <v>6</v>
      </c>
      <c r="E1189" s="197" t="s">
        <v>67</v>
      </c>
      <c r="F1189" s="197" t="s">
        <v>1144</v>
      </c>
      <c r="G1189" s="175">
        <v>10258800</v>
      </c>
      <c r="H1189" s="152">
        <v>10258800</v>
      </c>
      <c r="I1189" s="197" t="s">
        <v>31</v>
      </c>
      <c r="J1189" s="197" t="s">
        <v>31</v>
      </c>
      <c r="K1189" s="197" t="s">
        <v>2617</v>
      </c>
    </row>
    <row r="1190" spans="1:11" ht="75" customHeight="1" x14ac:dyDescent="0.25">
      <c r="A1190" s="197">
        <v>70151506</v>
      </c>
      <c r="B1190" s="197" t="s">
        <v>2703</v>
      </c>
      <c r="C1190" s="277">
        <v>42179</v>
      </c>
      <c r="D1190" s="197">
        <v>6</v>
      </c>
      <c r="E1190" s="197" t="s">
        <v>67</v>
      </c>
      <c r="F1190" s="197" t="s">
        <v>1144</v>
      </c>
      <c r="G1190" s="175">
        <v>14152200</v>
      </c>
      <c r="H1190" s="152">
        <v>14152200</v>
      </c>
      <c r="I1190" s="197" t="s">
        <v>31</v>
      </c>
      <c r="J1190" s="197" t="s">
        <v>31</v>
      </c>
      <c r="K1190" s="197" t="s">
        <v>2617</v>
      </c>
    </row>
    <row r="1191" spans="1:11" ht="75" customHeight="1" x14ac:dyDescent="0.25">
      <c r="A1191" s="197">
        <v>70151506</v>
      </c>
      <c r="B1191" s="197" t="s">
        <v>2703</v>
      </c>
      <c r="C1191" s="277">
        <v>42179</v>
      </c>
      <c r="D1191" s="197">
        <v>6</v>
      </c>
      <c r="E1191" s="197" t="s">
        <v>67</v>
      </c>
      <c r="F1191" s="197" t="s">
        <v>1144</v>
      </c>
      <c r="G1191" s="175">
        <v>14152200</v>
      </c>
      <c r="H1191" s="152">
        <v>14152200</v>
      </c>
      <c r="I1191" s="197" t="s">
        <v>31</v>
      </c>
      <c r="J1191" s="197" t="s">
        <v>31</v>
      </c>
      <c r="K1191" s="197" t="s">
        <v>2617</v>
      </c>
    </row>
    <row r="1192" spans="1:11" ht="75" customHeight="1" x14ac:dyDescent="0.25">
      <c r="A1192" s="197">
        <v>77101706</v>
      </c>
      <c r="B1192" s="278" t="s">
        <v>2704</v>
      </c>
      <c r="C1192" s="277">
        <v>42179</v>
      </c>
      <c r="D1192" s="197">
        <v>6</v>
      </c>
      <c r="E1192" s="197" t="s">
        <v>67</v>
      </c>
      <c r="F1192" s="197" t="s">
        <v>2653</v>
      </c>
      <c r="G1192" s="175">
        <v>14152200</v>
      </c>
      <c r="H1192" s="152">
        <v>14152200</v>
      </c>
      <c r="I1192" s="197" t="s">
        <v>31</v>
      </c>
      <c r="J1192" s="197" t="s">
        <v>31</v>
      </c>
      <c r="K1192" s="197" t="s">
        <v>2617</v>
      </c>
    </row>
    <row r="1193" spans="1:11" ht="75" customHeight="1" x14ac:dyDescent="0.25">
      <c r="A1193" s="197">
        <v>77101706</v>
      </c>
      <c r="B1193" s="197" t="s">
        <v>2704</v>
      </c>
      <c r="C1193" s="277">
        <v>42179</v>
      </c>
      <c r="D1193" s="197">
        <v>6</v>
      </c>
      <c r="E1193" s="197" t="s">
        <v>67</v>
      </c>
      <c r="F1193" s="197" t="s">
        <v>2653</v>
      </c>
      <c r="G1193" s="175">
        <v>14152200</v>
      </c>
      <c r="H1193" s="152">
        <v>14152200</v>
      </c>
      <c r="I1193" s="197" t="s">
        <v>31</v>
      </c>
      <c r="J1193" s="197" t="s">
        <v>31</v>
      </c>
      <c r="K1193" s="197" t="s">
        <v>2617</v>
      </c>
    </row>
    <row r="1194" spans="1:11" ht="75" customHeight="1" x14ac:dyDescent="0.25">
      <c r="A1194" s="197">
        <v>77101706</v>
      </c>
      <c r="B1194" s="197" t="s">
        <v>2704</v>
      </c>
      <c r="C1194" s="277">
        <v>42179</v>
      </c>
      <c r="D1194" s="197">
        <v>6</v>
      </c>
      <c r="E1194" s="197" t="s">
        <v>67</v>
      </c>
      <c r="F1194" s="197" t="s">
        <v>2653</v>
      </c>
      <c r="G1194" s="175">
        <v>165850</v>
      </c>
      <c r="H1194" s="152">
        <v>165850</v>
      </c>
      <c r="I1194" s="197" t="s">
        <v>31</v>
      </c>
      <c r="J1194" s="197" t="s">
        <v>31</v>
      </c>
      <c r="K1194" s="197" t="s">
        <v>2617</v>
      </c>
    </row>
    <row r="1195" spans="1:11" ht="75" customHeight="1" x14ac:dyDescent="0.25">
      <c r="A1195" s="197">
        <v>77101706</v>
      </c>
      <c r="B1195" s="197" t="s">
        <v>2704</v>
      </c>
      <c r="C1195" s="277">
        <v>42179</v>
      </c>
      <c r="D1195" s="197">
        <v>6</v>
      </c>
      <c r="E1195" s="278" t="s">
        <v>67</v>
      </c>
      <c r="F1195" s="197" t="s">
        <v>2705</v>
      </c>
      <c r="G1195" s="175">
        <v>13986350</v>
      </c>
      <c r="H1195" s="152">
        <v>13986350</v>
      </c>
      <c r="I1195" s="197" t="s">
        <v>31</v>
      </c>
      <c r="J1195" s="197" t="s">
        <v>31</v>
      </c>
      <c r="K1195" s="197" t="s">
        <v>2617</v>
      </c>
    </row>
    <row r="1196" spans="1:11" ht="75" customHeight="1" x14ac:dyDescent="0.25">
      <c r="A1196" s="197">
        <v>77101706</v>
      </c>
      <c r="B1196" s="197" t="s">
        <v>2704</v>
      </c>
      <c r="C1196" s="277">
        <v>42179</v>
      </c>
      <c r="D1196" s="197">
        <v>6</v>
      </c>
      <c r="E1196" s="278" t="s">
        <v>67</v>
      </c>
      <c r="F1196" s="197" t="s">
        <v>2705</v>
      </c>
      <c r="G1196" s="175">
        <v>1886960</v>
      </c>
      <c r="H1196" s="152">
        <v>1886960</v>
      </c>
      <c r="I1196" s="197" t="s">
        <v>31</v>
      </c>
      <c r="J1196" s="197" t="s">
        <v>31</v>
      </c>
      <c r="K1196" s="197" t="s">
        <v>2617</v>
      </c>
    </row>
    <row r="1197" spans="1:11" ht="75" customHeight="1" x14ac:dyDescent="0.25">
      <c r="A1197" s="197">
        <v>77101706</v>
      </c>
      <c r="B1197" s="197" t="s">
        <v>2704</v>
      </c>
      <c r="C1197" s="277">
        <v>42179</v>
      </c>
      <c r="D1197" s="197">
        <v>6</v>
      </c>
      <c r="E1197" s="197" t="s">
        <v>67</v>
      </c>
      <c r="F1197" s="197" t="s">
        <v>2705</v>
      </c>
      <c r="G1197" s="175">
        <v>14152200</v>
      </c>
      <c r="H1197" s="152">
        <v>14152200</v>
      </c>
      <c r="I1197" s="197" t="s">
        <v>31</v>
      </c>
      <c r="J1197" s="197" t="s">
        <v>31</v>
      </c>
      <c r="K1197" s="197" t="s">
        <v>2617</v>
      </c>
    </row>
    <row r="1198" spans="1:11" ht="75" customHeight="1" x14ac:dyDescent="0.25">
      <c r="A1198" s="197">
        <v>77101706</v>
      </c>
      <c r="B1198" s="197" t="s">
        <v>2704</v>
      </c>
      <c r="C1198" s="277">
        <v>42179</v>
      </c>
      <c r="D1198" s="197">
        <v>6</v>
      </c>
      <c r="E1198" s="197" t="s">
        <v>67</v>
      </c>
      <c r="F1198" s="197" t="s">
        <v>2705</v>
      </c>
      <c r="G1198" s="175">
        <v>14152200</v>
      </c>
      <c r="H1198" s="152">
        <v>14152200</v>
      </c>
      <c r="I1198" s="197" t="s">
        <v>31</v>
      </c>
      <c r="J1198" s="197" t="s">
        <v>31</v>
      </c>
      <c r="K1198" s="197" t="s">
        <v>2617</v>
      </c>
    </row>
    <row r="1199" spans="1:11" ht="75" customHeight="1" x14ac:dyDescent="0.25">
      <c r="A1199" s="197">
        <v>77101706</v>
      </c>
      <c r="B1199" s="197" t="s">
        <v>2704</v>
      </c>
      <c r="C1199" s="277">
        <v>42179</v>
      </c>
      <c r="D1199" s="197">
        <v>6</v>
      </c>
      <c r="E1199" s="197" t="s">
        <v>67</v>
      </c>
      <c r="F1199" s="197" t="s">
        <v>2705</v>
      </c>
      <c r="G1199" s="175">
        <v>14152200</v>
      </c>
      <c r="H1199" s="152">
        <v>14152200</v>
      </c>
      <c r="I1199" s="197" t="s">
        <v>31</v>
      </c>
      <c r="J1199" s="197" t="s">
        <v>31</v>
      </c>
      <c r="K1199" s="197" t="s">
        <v>2617</v>
      </c>
    </row>
    <row r="1200" spans="1:11" ht="75" customHeight="1" x14ac:dyDescent="0.25">
      <c r="A1200" s="197">
        <v>77101706</v>
      </c>
      <c r="B1200" s="197" t="s">
        <v>2706</v>
      </c>
      <c r="C1200" s="277">
        <v>42179</v>
      </c>
      <c r="D1200" s="197">
        <v>6</v>
      </c>
      <c r="E1200" s="197" t="s">
        <v>67</v>
      </c>
      <c r="F1200" s="197" t="s">
        <v>2705</v>
      </c>
      <c r="G1200" s="175">
        <v>14152200</v>
      </c>
      <c r="H1200" s="152">
        <v>14152200</v>
      </c>
      <c r="I1200" s="197" t="s">
        <v>31</v>
      </c>
      <c r="J1200" s="197" t="s">
        <v>31</v>
      </c>
      <c r="K1200" s="197" t="s">
        <v>2617</v>
      </c>
    </row>
    <row r="1201" spans="1:11" ht="75" customHeight="1" x14ac:dyDescent="0.25">
      <c r="A1201" s="197">
        <v>77101706</v>
      </c>
      <c r="B1201" s="197" t="s">
        <v>2706</v>
      </c>
      <c r="C1201" s="277">
        <v>42179</v>
      </c>
      <c r="D1201" s="197">
        <v>6</v>
      </c>
      <c r="E1201" s="197" t="s">
        <v>67</v>
      </c>
      <c r="F1201" s="197" t="s">
        <v>2705</v>
      </c>
      <c r="G1201" s="175">
        <v>14152200</v>
      </c>
      <c r="H1201" s="152">
        <v>14152200</v>
      </c>
      <c r="I1201" s="197" t="s">
        <v>31</v>
      </c>
      <c r="J1201" s="197" t="s">
        <v>31</v>
      </c>
      <c r="K1201" s="197" t="s">
        <v>2617</v>
      </c>
    </row>
    <row r="1202" spans="1:11" ht="75" customHeight="1" x14ac:dyDescent="0.25">
      <c r="A1202" s="197">
        <v>77101706</v>
      </c>
      <c r="B1202" s="197" t="s">
        <v>2706</v>
      </c>
      <c r="C1202" s="277">
        <v>42179</v>
      </c>
      <c r="D1202" s="197">
        <v>6</v>
      </c>
      <c r="E1202" s="197" t="s">
        <v>67</v>
      </c>
      <c r="F1202" s="197" t="s">
        <v>2705</v>
      </c>
      <c r="G1202" s="175">
        <v>14152200</v>
      </c>
      <c r="H1202" s="152">
        <v>14152200</v>
      </c>
      <c r="I1202" s="197" t="s">
        <v>31</v>
      </c>
      <c r="J1202" s="197" t="s">
        <v>31</v>
      </c>
      <c r="K1202" s="197" t="s">
        <v>2617</v>
      </c>
    </row>
    <row r="1203" spans="1:11" ht="75" customHeight="1" x14ac:dyDescent="0.25">
      <c r="A1203" s="197">
        <v>77101706</v>
      </c>
      <c r="B1203" s="197" t="s">
        <v>2706</v>
      </c>
      <c r="C1203" s="277">
        <v>42179</v>
      </c>
      <c r="D1203" s="197">
        <v>6</v>
      </c>
      <c r="E1203" s="197" t="s">
        <v>67</v>
      </c>
      <c r="F1203" s="197" t="s">
        <v>2705</v>
      </c>
      <c r="G1203" s="175">
        <v>14152200</v>
      </c>
      <c r="H1203" s="152">
        <v>14152200</v>
      </c>
      <c r="I1203" s="197" t="s">
        <v>31</v>
      </c>
      <c r="J1203" s="197" t="s">
        <v>31</v>
      </c>
      <c r="K1203" s="197" t="s">
        <v>2617</v>
      </c>
    </row>
    <row r="1204" spans="1:11" ht="75" customHeight="1" x14ac:dyDescent="0.25">
      <c r="A1204" s="197">
        <v>77101706</v>
      </c>
      <c r="B1204" s="197" t="s">
        <v>2706</v>
      </c>
      <c r="C1204" s="277">
        <v>42179</v>
      </c>
      <c r="D1204" s="197">
        <v>6</v>
      </c>
      <c r="E1204" s="197" t="s">
        <v>67</v>
      </c>
      <c r="F1204" s="197" t="s">
        <v>2705</v>
      </c>
      <c r="G1204" s="175">
        <v>14152200</v>
      </c>
      <c r="H1204" s="152">
        <v>14152200</v>
      </c>
      <c r="I1204" s="197" t="s">
        <v>31</v>
      </c>
      <c r="J1204" s="197" t="s">
        <v>31</v>
      </c>
      <c r="K1204" s="197" t="s">
        <v>2617</v>
      </c>
    </row>
    <row r="1205" spans="1:11" ht="75" customHeight="1" x14ac:dyDescent="0.25">
      <c r="A1205" s="197">
        <v>77101706</v>
      </c>
      <c r="B1205" s="197" t="s">
        <v>2706</v>
      </c>
      <c r="C1205" s="277">
        <v>42179</v>
      </c>
      <c r="D1205" s="197">
        <v>6</v>
      </c>
      <c r="E1205" s="197" t="s">
        <v>67</v>
      </c>
      <c r="F1205" s="197" t="s">
        <v>2705</v>
      </c>
      <c r="G1205" s="175">
        <v>14152200</v>
      </c>
      <c r="H1205" s="152">
        <v>14152200</v>
      </c>
      <c r="I1205" s="197" t="s">
        <v>31</v>
      </c>
      <c r="J1205" s="197" t="s">
        <v>31</v>
      </c>
      <c r="K1205" s="197" t="s">
        <v>2617</v>
      </c>
    </row>
    <row r="1206" spans="1:11" ht="75" customHeight="1" x14ac:dyDescent="0.25">
      <c r="A1206" s="197">
        <v>70151506</v>
      </c>
      <c r="B1206" s="197" t="s">
        <v>2707</v>
      </c>
      <c r="C1206" s="277">
        <v>42179</v>
      </c>
      <c r="D1206" s="197">
        <v>6</v>
      </c>
      <c r="E1206" s="197" t="s">
        <v>67</v>
      </c>
      <c r="F1206" s="197" t="s">
        <v>2705</v>
      </c>
      <c r="G1206" s="175">
        <v>4491150</v>
      </c>
      <c r="H1206" s="152">
        <v>4491150</v>
      </c>
      <c r="I1206" s="197" t="s">
        <v>31</v>
      </c>
      <c r="J1206" s="197" t="s">
        <v>31</v>
      </c>
      <c r="K1206" s="197" t="s">
        <v>2617</v>
      </c>
    </row>
    <row r="1207" spans="1:11" ht="75" customHeight="1" x14ac:dyDescent="0.25">
      <c r="A1207" s="197">
        <v>70151506</v>
      </c>
      <c r="B1207" s="197" t="s">
        <v>2707</v>
      </c>
      <c r="C1207" s="277">
        <v>42179</v>
      </c>
      <c r="D1207" s="197">
        <v>6</v>
      </c>
      <c r="E1207" s="197" t="s">
        <v>67</v>
      </c>
      <c r="F1207" s="197" t="s">
        <v>1144</v>
      </c>
      <c r="G1207" s="175">
        <v>19487250</v>
      </c>
      <c r="H1207" s="152">
        <v>19487250</v>
      </c>
      <c r="I1207" s="197" t="s">
        <v>31</v>
      </c>
      <c r="J1207" s="197" t="s">
        <v>31</v>
      </c>
      <c r="K1207" s="197" t="s">
        <v>2617</v>
      </c>
    </row>
    <row r="1208" spans="1:11" ht="75" customHeight="1" x14ac:dyDescent="0.25">
      <c r="A1208" s="197">
        <v>80101604</v>
      </c>
      <c r="B1208" s="197" t="s">
        <v>2708</v>
      </c>
      <c r="C1208" s="277">
        <v>42309</v>
      </c>
      <c r="D1208" s="197">
        <v>2</v>
      </c>
      <c r="E1208" s="197" t="s">
        <v>67</v>
      </c>
      <c r="F1208" s="197" t="s">
        <v>1144</v>
      </c>
      <c r="G1208" s="175">
        <v>9043400</v>
      </c>
      <c r="H1208" s="152">
        <v>9043400</v>
      </c>
      <c r="I1208" s="197" t="s">
        <v>31</v>
      </c>
      <c r="J1208" s="197" t="s">
        <v>31</v>
      </c>
      <c r="K1208" s="197" t="s">
        <v>2617</v>
      </c>
    </row>
    <row r="1209" spans="1:11" ht="75" customHeight="1" x14ac:dyDescent="0.25">
      <c r="A1209" s="197">
        <v>80161504</v>
      </c>
      <c r="B1209" s="197" t="s">
        <v>2709</v>
      </c>
      <c r="C1209" s="277">
        <v>42309</v>
      </c>
      <c r="D1209" s="197">
        <v>2</v>
      </c>
      <c r="E1209" s="197" t="s">
        <v>67</v>
      </c>
      <c r="F1209" s="197" t="s">
        <v>1144</v>
      </c>
      <c r="G1209" s="175">
        <v>4346600</v>
      </c>
      <c r="H1209" s="152">
        <v>4346600</v>
      </c>
      <c r="I1209" s="197" t="s">
        <v>31</v>
      </c>
      <c r="J1209" s="197" t="s">
        <v>31</v>
      </c>
      <c r="K1209" s="197" t="s">
        <v>2617</v>
      </c>
    </row>
    <row r="1210" spans="1:11" ht="75" customHeight="1" x14ac:dyDescent="0.25">
      <c r="A1210" s="197">
        <v>80161504</v>
      </c>
      <c r="B1210" s="197" t="s">
        <v>2710</v>
      </c>
      <c r="C1210" s="277">
        <v>42278</v>
      </c>
      <c r="D1210" s="197">
        <v>1</v>
      </c>
      <c r="E1210" s="197" t="s">
        <v>67</v>
      </c>
      <c r="F1210" s="197" t="s">
        <v>1144</v>
      </c>
      <c r="G1210" s="175">
        <v>1735550</v>
      </c>
      <c r="H1210" s="152">
        <v>1735550</v>
      </c>
      <c r="I1210" s="197" t="s">
        <v>31</v>
      </c>
      <c r="J1210" s="197" t="s">
        <v>31</v>
      </c>
      <c r="K1210" s="197" t="s">
        <v>2617</v>
      </c>
    </row>
    <row r="1211" spans="1:11" ht="75" customHeight="1" x14ac:dyDescent="0.25">
      <c r="A1211" s="197">
        <v>70151506</v>
      </c>
      <c r="B1211" s="197" t="s">
        <v>2711</v>
      </c>
      <c r="C1211" s="277">
        <v>42036</v>
      </c>
      <c r="D1211" s="197">
        <v>3.5</v>
      </c>
      <c r="E1211" s="197" t="s">
        <v>67</v>
      </c>
      <c r="F1211" s="197" t="s">
        <v>1144</v>
      </c>
      <c r="G1211" s="175">
        <v>8255450</v>
      </c>
      <c r="H1211" s="152">
        <v>8255450</v>
      </c>
      <c r="I1211" s="197" t="s">
        <v>31</v>
      </c>
      <c r="J1211" s="197" t="s">
        <v>31</v>
      </c>
      <c r="K1211" s="197" t="s">
        <v>2617</v>
      </c>
    </row>
    <row r="1212" spans="1:11" ht="75" customHeight="1" x14ac:dyDescent="0.25">
      <c r="A1212" s="197">
        <v>70161501</v>
      </c>
      <c r="B1212" s="197" t="s">
        <v>2594</v>
      </c>
      <c r="C1212" s="277">
        <v>42036</v>
      </c>
      <c r="D1212" s="197">
        <v>2.5</v>
      </c>
      <c r="E1212" s="197" t="s">
        <v>67</v>
      </c>
      <c r="F1212" s="197" t="s">
        <v>1144</v>
      </c>
      <c r="G1212" s="175">
        <v>6592000</v>
      </c>
      <c r="H1212" s="152">
        <v>6592000</v>
      </c>
      <c r="I1212" s="197" t="s">
        <v>31</v>
      </c>
      <c r="J1212" s="197" t="s">
        <v>31</v>
      </c>
      <c r="K1212" s="197" t="s">
        <v>2617</v>
      </c>
    </row>
    <row r="1213" spans="1:11" ht="75" customHeight="1" x14ac:dyDescent="0.25">
      <c r="A1213" s="197">
        <v>70161601</v>
      </c>
      <c r="B1213" s="197" t="s">
        <v>2712</v>
      </c>
      <c r="C1213" s="277">
        <v>42036</v>
      </c>
      <c r="D1213" s="197">
        <v>1</v>
      </c>
      <c r="E1213" s="197" t="s">
        <v>67</v>
      </c>
      <c r="F1213" s="197" t="s">
        <v>1144</v>
      </c>
      <c r="G1213" s="175">
        <v>5572300</v>
      </c>
      <c r="H1213" s="152">
        <v>5572300</v>
      </c>
      <c r="I1213" s="197" t="s">
        <v>31</v>
      </c>
      <c r="J1213" s="197" t="s">
        <v>31</v>
      </c>
      <c r="K1213" s="197" t="s">
        <v>2713</v>
      </c>
    </row>
    <row r="1214" spans="1:11" ht="75" customHeight="1" x14ac:dyDescent="0.25">
      <c r="A1214" s="197">
        <v>70161601</v>
      </c>
      <c r="B1214" s="197" t="s">
        <v>2714</v>
      </c>
      <c r="C1214" s="277">
        <v>42036</v>
      </c>
      <c r="D1214" s="197">
        <v>1</v>
      </c>
      <c r="E1214" s="197" t="s">
        <v>67</v>
      </c>
      <c r="F1214" s="197" t="s">
        <v>1144</v>
      </c>
      <c r="G1214" s="175">
        <v>3079700</v>
      </c>
      <c r="H1214" s="152">
        <v>3079700</v>
      </c>
      <c r="I1214" s="197" t="s">
        <v>31</v>
      </c>
      <c r="J1214" s="197" t="s">
        <v>31</v>
      </c>
      <c r="K1214" s="197" t="s">
        <v>2713</v>
      </c>
    </row>
    <row r="1215" spans="1:11" ht="75" customHeight="1" x14ac:dyDescent="0.25">
      <c r="A1215" s="197">
        <v>70161501</v>
      </c>
      <c r="B1215" s="197" t="s">
        <v>2715</v>
      </c>
      <c r="C1215" s="277">
        <v>42036</v>
      </c>
      <c r="D1215" s="197">
        <v>1</v>
      </c>
      <c r="E1215" s="197" t="s">
        <v>67</v>
      </c>
      <c r="F1215" s="197" t="s">
        <v>1144</v>
      </c>
      <c r="G1215" s="175">
        <v>3996400</v>
      </c>
      <c r="H1215" s="152">
        <v>3996400</v>
      </c>
      <c r="I1215" s="197" t="s">
        <v>31</v>
      </c>
      <c r="J1215" s="197" t="s">
        <v>31</v>
      </c>
      <c r="K1215" s="197" t="s">
        <v>2713</v>
      </c>
    </row>
    <row r="1216" spans="1:11" ht="75" customHeight="1" x14ac:dyDescent="0.25">
      <c r="A1216" s="197">
        <v>80161504</v>
      </c>
      <c r="B1216" s="197" t="s">
        <v>2716</v>
      </c>
      <c r="C1216" s="277">
        <v>42036</v>
      </c>
      <c r="D1216" s="197">
        <v>1</v>
      </c>
      <c r="E1216" s="197" t="s">
        <v>67</v>
      </c>
      <c r="F1216" s="197" t="s">
        <v>1144</v>
      </c>
      <c r="G1216" s="175">
        <v>1586200</v>
      </c>
      <c r="H1216" s="152">
        <v>1586200</v>
      </c>
      <c r="I1216" s="197" t="s">
        <v>31</v>
      </c>
      <c r="J1216" s="197" t="s">
        <v>31</v>
      </c>
      <c r="K1216" s="197" t="s">
        <v>2713</v>
      </c>
    </row>
    <row r="1217" spans="1:11" ht="75" customHeight="1" x14ac:dyDescent="0.25">
      <c r="A1217" s="197">
        <v>70161601</v>
      </c>
      <c r="B1217" s="197" t="s">
        <v>2717</v>
      </c>
      <c r="C1217" s="277">
        <v>42036</v>
      </c>
      <c r="D1217" s="197">
        <v>1</v>
      </c>
      <c r="E1217" s="197" t="s">
        <v>67</v>
      </c>
      <c r="F1217" s="197" t="s">
        <v>1144</v>
      </c>
      <c r="G1217" s="175">
        <v>2358700</v>
      </c>
      <c r="H1217" s="152">
        <v>2358700</v>
      </c>
      <c r="I1217" s="197" t="s">
        <v>31</v>
      </c>
      <c r="J1217" s="197" t="s">
        <v>31</v>
      </c>
      <c r="K1217" s="197" t="s">
        <v>2713</v>
      </c>
    </row>
    <row r="1218" spans="1:11" ht="75" customHeight="1" x14ac:dyDescent="0.25">
      <c r="A1218" s="197">
        <v>70161501</v>
      </c>
      <c r="B1218" s="197" t="s">
        <v>2718</v>
      </c>
      <c r="C1218" s="277">
        <v>42036</v>
      </c>
      <c r="D1218" s="197">
        <v>1</v>
      </c>
      <c r="E1218" s="197" t="s">
        <v>67</v>
      </c>
      <c r="F1218" s="197" t="s">
        <v>1144</v>
      </c>
      <c r="G1218" s="175">
        <v>3471100</v>
      </c>
      <c r="H1218" s="152">
        <v>3471100</v>
      </c>
      <c r="I1218" s="197" t="s">
        <v>31</v>
      </c>
      <c r="J1218" s="197" t="s">
        <v>31</v>
      </c>
      <c r="K1218" s="197" t="s">
        <v>2713</v>
      </c>
    </row>
    <row r="1219" spans="1:11" ht="75" customHeight="1" x14ac:dyDescent="0.25">
      <c r="A1219" s="197">
        <v>70161601</v>
      </c>
      <c r="B1219" s="197" t="s">
        <v>2719</v>
      </c>
      <c r="C1219" s="277">
        <v>42036</v>
      </c>
      <c r="D1219" s="197">
        <v>1</v>
      </c>
      <c r="E1219" s="197" t="s">
        <v>67</v>
      </c>
      <c r="F1219" s="197" t="s">
        <v>1144</v>
      </c>
      <c r="G1219" s="175">
        <v>3471100</v>
      </c>
      <c r="H1219" s="152">
        <v>3471100</v>
      </c>
      <c r="I1219" s="197" t="s">
        <v>31</v>
      </c>
      <c r="J1219" s="197" t="s">
        <v>31</v>
      </c>
      <c r="K1219" s="197" t="s">
        <v>2713</v>
      </c>
    </row>
    <row r="1220" spans="1:11" ht="75" customHeight="1" x14ac:dyDescent="0.25">
      <c r="A1220" s="197">
        <v>70161601</v>
      </c>
      <c r="B1220" s="197" t="s">
        <v>2720</v>
      </c>
      <c r="C1220" s="277">
        <v>42036</v>
      </c>
      <c r="D1220" s="197">
        <v>1</v>
      </c>
      <c r="E1220" s="197" t="s">
        <v>67</v>
      </c>
      <c r="F1220" s="197" t="s">
        <v>1144</v>
      </c>
      <c r="G1220" s="175">
        <v>1709800</v>
      </c>
      <c r="H1220" s="152">
        <v>1709800</v>
      </c>
      <c r="I1220" s="197" t="s">
        <v>31</v>
      </c>
      <c r="J1220" s="197" t="s">
        <v>31</v>
      </c>
      <c r="K1220" s="197" t="s">
        <v>2713</v>
      </c>
    </row>
    <row r="1221" spans="1:11" ht="75" customHeight="1" x14ac:dyDescent="0.25">
      <c r="A1221" s="197">
        <v>70161601</v>
      </c>
      <c r="B1221" s="197" t="s">
        <v>2721</v>
      </c>
      <c r="C1221" s="277">
        <v>42036</v>
      </c>
      <c r="D1221" s="197">
        <v>1</v>
      </c>
      <c r="E1221" s="197" t="s">
        <v>67</v>
      </c>
      <c r="F1221" s="197" t="s">
        <v>1144</v>
      </c>
      <c r="G1221" s="175">
        <v>2358700</v>
      </c>
      <c r="H1221" s="152">
        <v>2358700</v>
      </c>
      <c r="I1221" s="197" t="s">
        <v>31</v>
      </c>
      <c r="J1221" s="197" t="s">
        <v>31</v>
      </c>
      <c r="K1221" s="197" t="s">
        <v>2713</v>
      </c>
    </row>
    <row r="1222" spans="1:11" ht="75" customHeight="1" x14ac:dyDescent="0.25">
      <c r="A1222" s="197">
        <v>70151506</v>
      </c>
      <c r="B1222" s="197" t="s">
        <v>2722</v>
      </c>
      <c r="C1222" s="277">
        <v>42036</v>
      </c>
      <c r="D1222" s="197">
        <v>1</v>
      </c>
      <c r="E1222" s="197" t="s">
        <v>67</v>
      </c>
      <c r="F1222" s="197" t="s">
        <v>1144</v>
      </c>
      <c r="G1222" s="175">
        <v>3079700</v>
      </c>
      <c r="H1222" s="152">
        <v>3079700</v>
      </c>
      <c r="I1222" s="197" t="s">
        <v>31</v>
      </c>
      <c r="J1222" s="197" t="s">
        <v>31</v>
      </c>
      <c r="K1222" s="197" t="s">
        <v>2713</v>
      </c>
    </row>
    <row r="1223" spans="1:11" ht="75" customHeight="1" x14ac:dyDescent="0.25">
      <c r="A1223" s="197">
        <v>70151506</v>
      </c>
      <c r="B1223" s="197" t="s">
        <v>2723</v>
      </c>
      <c r="C1223" s="277">
        <v>42036</v>
      </c>
      <c r="D1223" s="197">
        <v>1</v>
      </c>
      <c r="E1223" s="197" t="s">
        <v>67</v>
      </c>
      <c r="F1223" s="197" t="s">
        <v>1144</v>
      </c>
      <c r="G1223" s="175">
        <v>3079700</v>
      </c>
      <c r="H1223" s="152">
        <v>3079700</v>
      </c>
      <c r="I1223" s="197" t="s">
        <v>31</v>
      </c>
      <c r="J1223" s="197" t="s">
        <v>31</v>
      </c>
      <c r="K1223" s="197" t="s">
        <v>2713</v>
      </c>
    </row>
    <row r="1224" spans="1:11" ht="75" customHeight="1" x14ac:dyDescent="0.25">
      <c r="A1224" s="197">
        <v>77101706</v>
      </c>
      <c r="B1224" s="197" t="s">
        <v>2724</v>
      </c>
      <c r="C1224" s="277">
        <v>42036</v>
      </c>
      <c r="D1224" s="197">
        <v>1</v>
      </c>
      <c r="E1224" s="197" t="s">
        <v>67</v>
      </c>
      <c r="F1224" s="197" t="s">
        <v>1144</v>
      </c>
      <c r="G1224" s="175">
        <v>3996400</v>
      </c>
      <c r="H1224" s="152">
        <v>3996400</v>
      </c>
      <c r="I1224" s="197" t="s">
        <v>31</v>
      </c>
      <c r="J1224" s="197" t="s">
        <v>31</v>
      </c>
      <c r="K1224" s="197" t="s">
        <v>2713</v>
      </c>
    </row>
    <row r="1225" spans="1:11" ht="75" customHeight="1" x14ac:dyDescent="0.25">
      <c r="A1225" s="197">
        <v>80161504</v>
      </c>
      <c r="B1225" s="197" t="s">
        <v>2725</v>
      </c>
      <c r="C1225" s="277">
        <v>42036</v>
      </c>
      <c r="D1225" s="197">
        <v>1</v>
      </c>
      <c r="E1225" s="197" t="s">
        <v>67</v>
      </c>
      <c r="F1225" s="197" t="s">
        <v>1144</v>
      </c>
      <c r="G1225" s="175">
        <v>3079700</v>
      </c>
      <c r="H1225" s="152">
        <v>3079700</v>
      </c>
      <c r="I1225" s="197" t="s">
        <v>31</v>
      </c>
      <c r="J1225" s="197" t="s">
        <v>31</v>
      </c>
      <c r="K1225" s="197" t="s">
        <v>2713</v>
      </c>
    </row>
    <row r="1226" spans="1:11" ht="75" customHeight="1" x14ac:dyDescent="0.25">
      <c r="A1226" s="197">
        <v>80161504</v>
      </c>
      <c r="B1226" s="197" t="s">
        <v>2726</v>
      </c>
      <c r="C1226" s="277">
        <v>42036</v>
      </c>
      <c r="D1226" s="197">
        <v>1</v>
      </c>
      <c r="E1226" s="197" t="s">
        <v>67</v>
      </c>
      <c r="F1226" s="197" t="s">
        <v>1144</v>
      </c>
      <c r="G1226" s="175">
        <v>1586200</v>
      </c>
      <c r="H1226" s="152">
        <v>1586200</v>
      </c>
      <c r="I1226" s="197" t="s">
        <v>31</v>
      </c>
      <c r="J1226" s="197" t="s">
        <v>31</v>
      </c>
      <c r="K1226" s="197" t="s">
        <v>2713</v>
      </c>
    </row>
    <row r="1227" spans="1:11" ht="75" customHeight="1" x14ac:dyDescent="0.25">
      <c r="A1227" s="197">
        <v>80161504</v>
      </c>
      <c r="B1227" s="197" t="s">
        <v>2727</v>
      </c>
      <c r="C1227" s="277">
        <v>42036</v>
      </c>
      <c r="D1227" s="197">
        <v>10</v>
      </c>
      <c r="E1227" s="197" t="s">
        <v>67</v>
      </c>
      <c r="F1227" s="197" t="s">
        <v>1144</v>
      </c>
      <c r="G1227" s="175">
        <v>1586200</v>
      </c>
      <c r="H1227" s="152">
        <v>1586200</v>
      </c>
      <c r="I1227" s="197" t="s">
        <v>31</v>
      </c>
      <c r="J1227" s="197" t="s">
        <v>31</v>
      </c>
      <c r="K1227" s="197" t="s">
        <v>2713</v>
      </c>
    </row>
    <row r="1228" spans="1:11" ht="75" customHeight="1" x14ac:dyDescent="0.25">
      <c r="A1228" s="197">
        <v>93151507</v>
      </c>
      <c r="B1228" s="197" t="s">
        <v>2728</v>
      </c>
      <c r="C1228" s="277">
        <v>42036</v>
      </c>
      <c r="D1228" s="197">
        <v>1</v>
      </c>
      <c r="E1228" s="197" t="s">
        <v>591</v>
      </c>
      <c r="F1228" s="197" t="s">
        <v>1144</v>
      </c>
      <c r="G1228" s="175">
        <v>300000</v>
      </c>
      <c r="H1228" s="152">
        <v>300000</v>
      </c>
      <c r="I1228" s="197" t="s">
        <v>31</v>
      </c>
      <c r="J1228" s="197" t="s">
        <v>31</v>
      </c>
      <c r="K1228" s="197" t="s">
        <v>2617</v>
      </c>
    </row>
    <row r="1229" spans="1:11" ht="75" customHeight="1" x14ac:dyDescent="0.25">
      <c r="A1229" s="197">
        <v>93151507</v>
      </c>
      <c r="B1229" s="197" t="s">
        <v>2729</v>
      </c>
      <c r="C1229" s="277">
        <v>42309</v>
      </c>
      <c r="D1229" s="197">
        <v>2</v>
      </c>
      <c r="E1229" s="197" t="s">
        <v>591</v>
      </c>
      <c r="F1229" s="197" t="s">
        <v>1144</v>
      </c>
      <c r="G1229" s="175">
        <v>178989022</v>
      </c>
      <c r="H1229" s="152">
        <v>178989022</v>
      </c>
      <c r="I1229" s="197" t="s">
        <v>31</v>
      </c>
      <c r="J1229" s="197" t="s">
        <v>31</v>
      </c>
      <c r="K1229" s="197" t="s">
        <v>2617</v>
      </c>
    </row>
    <row r="1230" spans="1:11" ht="75" customHeight="1" x14ac:dyDescent="0.25">
      <c r="A1230" s="197">
        <v>70151506</v>
      </c>
      <c r="B1230" s="197" t="s">
        <v>2730</v>
      </c>
      <c r="C1230" s="277">
        <v>42036</v>
      </c>
      <c r="D1230" s="34">
        <v>1</v>
      </c>
      <c r="E1230" s="197" t="s">
        <v>67</v>
      </c>
      <c r="F1230" s="197" t="s">
        <v>1144</v>
      </c>
      <c r="G1230" s="175">
        <v>3079700</v>
      </c>
      <c r="H1230" s="152">
        <v>3079700</v>
      </c>
      <c r="I1230" s="197" t="s">
        <v>31</v>
      </c>
      <c r="J1230" s="197" t="s">
        <v>31</v>
      </c>
      <c r="K1230" s="197" t="s">
        <v>2617</v>
      </c>
    </row>
    <row r="1231" spans="1:11" ht="75" customHeight="1" x14ac:dyDescent="0.25">
      <c r="A1231" s="197">
        <v>78111808</v>
      </c>
      <c r="B1231" s="197" t="s">
        <v>2664</v>
      </c>
      <c r="C1231" s="277">
        <v>42036</v>
      </c>
      <c r="D1231" s="34">
        <v>11</v>
      </c>
      <c r="E1231" s="197" t="s">
        <v>591</v>
      </c>
      <c r="F1231" s="197" t="s">
        <v>1144</v>
      </c>
      <c r="G1231" s="175">
        <v>0</v>
      </c>
      <c r="H1231" s="152">
        <v>0</v>
      </c>
      <c r="I1231" s="197" t="s">
        <v>31</v>
      </c>
      <c r="J1231" s="197" t="s">
        <v>31</v>
      </c>
      <c r="K1231" s="197" t="s">
        <v>2617</v>
      </c>
    </row>
    <row r="1232" spans="1:11" ht="75" customHeight="1" x14ac:dyDescent="0.25">
      <c r="A1232" s="197">
        <v>77101706</v>
      </c>
      <c r="B1232" s="197" t="s">
        <v>2731</v>
      </c>
      <c r="C1232" s="277">
        <v>42036</v>
      </c>
      <c r="D1232" s="197">
        <v>1</v>
      </c>
      <c r="E1232" s="197" t="s">
        <v>67</v>
      </c>
      <c r="F1232" s="197" t="s">
        <v>1144</v>
      </c>
      <c r="G1232" s="175">
        <v>2173300</v>
      </c>
      <c r="H1232" s="152">
        <v>2173300</v>
      </c>
      <c r="I1232" s="197" t="s">
        <v>31</v>
      </c>
      <c r="J1232" s="197" t="s">
        <v>31</v>
      </c>
      <c r="K1232" s="197" t="s">
        <v>2617</v>
      </c>
    </row>
    <row r="1233" spans="1:11" ht="75" customHeight="1" x14ac:dyDescent="0.25">
      <c r="A1233" s="197">
        <v>80161504</v>
      </c>
      <c r="B1233" s="197" t="s">
        <v>2732</v>
      </c>
      <c r="C1233" s="277">
        <v>42036</v>
      </c>
      <c r="D1233" s="34">
        <v>1</v>
      </c>
      <c r="E1233" s="34" t="s">
        <v>67</v>
      </c>
      <c r="F1233" s="197" t="s">
        <v>1144</v>
      </c>
      <c r="G1233" s="175">
        <v>1586200</v>
      </c>
      <c r="H1233" s="152">
        <v>1586200</v>
      </c>
      <c r="I1233" s="197" t="s">
        <v>31</v>
      </c>
      <c r="J1233" s="197" t="s">
        <v>31</v>
      </c>
      <c r="K1233" s="197" t="s">
        <v>2617</v>
      </c>
    </row>
    <row r="1234" spans="1:11" ht="75" customHeight="1" x14ac:dyDescent="0.25">
      <c r="A1234" s="197">
        <v>70151506</v>
      </c>
      <c r="B1234" s="197" t="s">
        <v>2733</v>
      </c>
      <c r="C1234" s="277">
        <v>42036</v>
      </c>
      <c r="D1234" s="34">
        <v>1</v>
      </c>
      <c r="E1234" s="34" t="s">
        <v>67</v>
      </c>
      <c r="F1234" s="197" t="s">
        <v>1144</v>
      </c>
      <c r="G1234" s="175">
        <v>3079700</v>
      </c>
      <c r="H1234" s="152">
        <v>3079700</v>
      </c>
      <c r="I1234" s="197" t="s">
        <v>31</v>
      </c>
      <c r="J1234" s="197" t="s">
        <v>31</v>
      </c>
      <c r="K1234" s="197" t="s">
        <v>2617</v>
      </c>
    </row>
    <row r="1235" spans="1:11" ht="75" customHeight="1" x14ac:dyDescent="0.25">
      <c r="A1235" s="197">
        <v>70151506</v>
      </c>
      <c r="B1235" s="197" t="s">
        <v>2734</v>
      </c>
      <c r="C1235" s="277">
        <v>42036</v>
      </c>
      <c r="D1235" s="34">
        <v>1</v>
      </c>
      <c r="E1235" s="34" t="s">
        <v>67</v>
      </c>
      <c r="F1235" s="197" t="s">
        <v>1144</v>
      </c>
      <c r="G1235" s="279">
        <v>3471100</v>
      </c>
      <c r="H1235" s="280">
        <v>3471100</v>
      </c>
      <c r="I1235" s="197" t="s">
        <v>31</v>
      </c>
      <c r="J1235" s="197" t="s">
        <v>31</v>
      </c>
      <c r="K1235" s="197" t="s">
        <v>2617</v>
      </c>
    </row>
    <row r="1236" spans="1:11" ht="75" customHeight="1" x14ac:dyDescent="0.25">
      <c r="A1236" s="197">
        <v>77101706</v>
      </c>
      <c r="B1236" s="197" t="s">
        <v>2735</v>
      </c>
      <c r="C1236" s="277">
        <v>42036</v>
      </c>
      <c r="D1236" s="197">
        <v>2</v>
      </c>
      <c r="E1236" s="197" t="s">
        <v>67</v>
      </c>
      <c r="F1236" s="197" t="s">
        <v>1144</v>
      </c>
      <c r="G1236" s="175">
        <v>6159400</v>
      </c>
      <c r="H1236" s="152">
        <v>6159400</v>
      </c>
      <c r="I1236" s="197" t="s">
        <v>31</v>
      </c>
      <c r="J1236" s="197" t="s">
        <v>31</v>
      </c>
      <c r="K1236" s="197" t="s">
        <v>2617</v>
      </c>
    </row>
    <row r="1237" spans="1:11" ht="75" customHeight="1" x14ac:dyDescent="0.25">
      <c r="A1237" s="197">
        <v>70161601</v>
      </c>
      <c r="B1237" s="197" t="s">
        <v>2736</v>
      </c>
      <c r="C1237" s="277">
        <v>42036</v>
      </c>
      <c r="D1237" s="197">
        <v>2</v>
      </c>
      <c r="E1237" s="197" t="s">
        <v>67</v>
      </c>
      <c r="F1237" s="197" t="s">
        <v>1144</v>
      </c>
      <c r="G1237" s="175">
        <v>6942200</v>
      </c>
      <c r="H1237" s="152">
        <v>6942200</v>
      </c>
      <c r="I1237" s="197" t="s">
        <v>31</v>
      </c>
      <c r="J1237" s="197" t="s">
        <v>31</v>
      </c>
      <c r="K1237" s="197" t="s">
        <v>2617</v>
      </c>
    </row>
    <row r="1238" spans="1:11" ht="75" customHeight="1" x14ac:dyDescent="0.25">
      <c r="A1238" s="197">
        <v>70151506</v>
      </c>
      <c r="B1238" s="197" t="s">
        <v>2737</v>
      </c>
      <c r="C1238" s="277">
        <v>42036</v>
      </c>
      <c r="D1238" s="197">
        <v>2</v>
      </c>
      <c r="E1238" s="197" t="s">
        <v>67</v>
      </c>
      <c r="F1238" s="197" t="s">
        <v>1144</v>
      </c>
      <c r="G1238" s="175">
        <v>6942200</v>
      </c>
      <c r="H1238" s="152">
        <v>6942200</v>
      </c>
      <c r="I1238" s="197" t="s">
        <v>31</v>
      </c>
      <c r="J1238" s="197" t="s">
        <v>31</v>
      </c>
      <c r="K1238" s="197" t="s">
        <v>2617</v>
      </c>
    </row>
    <row r="1239" spans="1:11" ht="75" customHeight="1" x14ac:dyDescent="0.25">
      <c r="A1239" s="197">
        <v>80161504</v>
      </c>
      <c r="B1239" s="197" t="s">
        <v>2738</v>
      </c>
      <c r="C1239" s="277">
        <v>42036</v>
      </c>
      <c r="D1239" s="197">
        <v>1</v>
      </c>
      <c r="E1239" s="197" t="s">
        <v>67</v>
      </c>
      <c r="F1239" s="197" t="s">
        <v>1144</v>
      </c>
      <c r="G1239" s="175">
        <v>1586200</v>
      </c>
      <c r="H1239" s="152">
        <v>1586200</v>
      </c>
      <c r="I1239" s="197" t="s">
        <v>31</v>
      </c>
      <c r="J1239" s="197" t="s">
        <v>31</v>
      </c>
      <c r="K1239" s="197" t="s">
        <v>2617</v>
      </c>
    </row>
    <row r="1240" spans="1:11" ht="75" customHeight="1" x14ac:dyDescent="0.25">
      <c r="A1240" s="197">
        <v>70151506</v>
      </c>
      <c r="B1240" s="197" t="s">
        <v>2739</v>
      </c>
      <c r="C1240" s="277">
        <v>42036</v>
      </c>
      <c r="D1240" s="197">
        <v>1</v>
      </c>
      <c r="E1240" s="197" t="s">
        <v>67</v>
      </c>
      <c r="F1240" s="197" t="s">
        <v>1144</v>
      </c>
      <c r="G1240" s="175">
        <v>3471100</v>
      </c>
      <c r="H1240" s="152">
        <v>3471100</v>
      </c>
      <c r="I1240" s="197" t="s">
        <v>31</v>
      </c>
      <c r="J1240" s="197" t="s">
        <v>31</v>
      </c>
      <c r="K1240" s="197" t="s">
        <v>2617</v>
      </c>
    </row>
    <row r="1241" spans="1:11" ht="75" customHeight="1" x14ac:dyDescent="0.25">
      <c r="A1241" s="197">
        <v>70161501</v>
      </c>
      <c r="B1241" s="197" t="s">
        <v>2740</v>
      </c>
      <c r="C1241" s="277">
        <v>42036</v>
      </c>
      <c r="D1241" s="197">
        <v>0.5</v>
      </c>
      <c r="E1241" s="197" t="s">
        <v>67</v>
      </c>
      <c r="F1241" s="197" t="s">
        <v>1144</v>
      </c>
      <c r="G1241" s="175">
        <v>1735550</v>
      </c>
      <c r="H1241" s="152">
        <v>1735550</v>
      </c>
      <c r="I1241" s="197" t="s">
        <v>31</v>
      </c>
      <c r="J1241" s="197" t="s">
        <v>31</v>
      </c>
      <c r="K1241" s="197" t="s">
        <v>2617</v>
      </c>
    </row>
    <row r="1242" spans="1:11" ht="75" customHeight="1" x14ac:dyDescent="0.25">
      <c r="A1242" s="197">
        <v>80161504</v>
      </c>
      <c r="B1242" s="197" t="s">
        <v>2741</v>
      </c>
      <c r="C1242" s="277">
        <v>42036</v>
      </c>
      <c r="D1242" s="197">
        <v>2</v>
      </c>
      <c r="E1242" s="197" t="s">
        <v>67</v>
      </c>
      <c r="F1242" s="197" t="s">
        <v>1144</v>
      </c>
      <c r="G1242" s="175">
        <v>3172400</v>
      </c>
      <c r="H1242" s="152">
        <v>3172400</v>
      </c>
      <c r="I1242" s="197" t="s">
        <v>31</v>
      </c>
      <c r="J1242" s="197" t="s">
        <v>31</v>
      </c>
      <c r="K1242" s="197" t="s">
        <v>2617</v>
      </c>
    </row>
    <row r="1243" spans="1:11" ht="75" customHeight="1" x14ac:dyDescent="0.25">
      <c r="A1243" s="197">
        <v>70161601</v>
      </c>
      <c r="B1243" s="197" t="s">
        <v>2742</v>
      </c>
      <c r="C1243" s="277">
        <v>42036</v>
      </c>
      <c r="D1243" s="197">
        <v>2</v>
      </c>
      <c r="E1243" s="197" t="s">
        <v>67</v>
      </c>
      <c r="F1243" s="197" t="s">
        <v>1144</v>
      </c>
      <c r="G1243" s="175">
        <v>3419600</v>
      </c>
      <c r="H1243" s="152">
        <v>3419600</v>
      </c>
      <c r="I1243" s="197" t="s">
        <v>31</v>
      </c>
      <c r="J1243" s="197" t="s">
        <v>31</v>
      </c>
      <c r="K1243" s="197" t="s">
        <v>2617</v>
      </c>
    </row>
    <row r="1244" spans="1:11" ht="75" customHeight="1" x14ac:dyDescent="0.25">
      <c r="A1244" s="197">
        <v>77101706</v>
      </c>
      <c r="B1244" s="197" t="s">
        <v>2743</v>
      </c>
      <c r="C1244" s="277">
        <v>42036</v>
      </c>
      <c r="D1244" s="197">
        <v>1</v>
      </c>
      <c r="E1244" s="197" t="s">
        <v>67</v>
      </c>
      <c r="F1244" s="197" t="s">
        <v>1144</v>
      </c>
      <c r="G1244" s="175">
        <v>3996400</v>
      </c>
      <c r="H1244" s="152">
        <v>3996400</v>
      </c>
      <c r="I1244" s="197" t="s">
        <v>31</v>
      </c>
      <c r="J1244" s="197" t="s">
        <v>31</v>
      </c>
      <c r="K1244" s="197" t="s">
        <v>2617</v>
      </c>
    </row>
    <row r="1245" spans="1:11" ht="75" customHeight="1" x14ac:dyDescent="0.25">
      <c r="A1245" s="197">
        <v>70151506</v>
      </c>
      <c r="B1245" s="197" t="s">
        <v>2744</v>
      </c>
      <c r="C1245" s="277">
        <v>42036</v>
      </c>
      <c r="D1245" s="197">
        <v>1</v>
      </c>
      <c r="E1245" s="197" t="s">
        <v>67</v>
      </c>
      <c r="F1245" s="197" t="s">
        <v>1144</v>
      </c>
      <c r="G1245" s="175">
        <v>3079700</v>
      </c>
      <c r="H1245" s="152">
        <v>3079700</v>
      </c>
      <c r="I1245" s="197" t="s">
        <v>31</v>
      </c>
      <c r="J1245" s="197" t="s">
        <v>31</v>
      </c>
      <c r="K1245" s="197" t="s">
        <v>2617</v>
      </c>
    </row>
    <row r="1246" spans="1:11" ht="75" customHeight="1" x14ac:dyDescent="0.25">
      <c r="A1246" s="197">
        <v>70151506</v>
      </c>
      <c r="B1246" s="197" t="s">
        <v>2745</v>
      </c>
      <c r="C1246" s="277">
        <v>42036</v>
      </c>
      <c r="D1246" s="197">
        <v>2</v>
      </c>
      <c r="E1246" s="197" t="s">
        <v>67</v>
      </c>
      <c r="F1246" s="197" t="s">
        <v>1144</v>
      </c>
      <c r="G1246" s="175">
        <v>6159400</v>
      </c>
      <c r="H1246" s="152">
        <v>6159400</v>
      </c>
      <c r="I1246" s="197" t="s">
        <v>31</v>
      </c>
      <c r="J1246" s="197" t="s">
        <v>31</v>
      </c>
      <c r="K1246" s="197" t="s">
        <v>2617</v>
      </c>
    </row>
    <row r="1247" spans="1:11" ht="75" customHeight="1" x14ac:dyDescent="0.25">
      <c r="A1247" s="197">
        <v>70161501</v>
      </c>
      <c r="B1247" s="197" t="s">
        <v>2746</v>
      </c>
      <c r="C1247" s="277">
        <v>42036</v>
      </c>
      <c r="D1247" s="197">
        <v>1.5</v>
      </c>
      <c r="E1247" s="197" t="s">
        <v>67</v>
      </c>
      <c r="F1247" s="197" t="s">
        <v>1144</v>
      </c>
      <c r="G1247" s="175">
        <v>5206650</v>
      </c>
      <c r="H1247" s="152">
        <v>5206650</v>
      </c>
      <c r="I1247" s="197" t="s">
        <v>31</v>
      </c>
      <c r="J1247" s="197" t="s">
        <v>31</v>
      </c>
      <c r="K1247" s="197" t="s">
        <v>2617</v>
      </c>
    </row>
    <row r="1248" spans="1:11" ht="75" customHeight="1" x14ac:dyDescent="0.25">
      <c r="A1248" s="197">
        <v>70161601</v>
      </c>
      <c r="B1248" s="34" t="s">
        <v>2747</v>
      </c>
      <c r="C1248" s="277">
        <v>42036</v>
      </c>
      <c r="D1248" s="34">
        <v>2</v>
      </c>
      <c r="E1248" s="34" t="s">
        <v>67</v>
      </c>
      <c r="F1248" s="197" t="s">
        <v>1144</v>
      </c>
      <c r="G1248" s="175">
        <v>4717400</v>
      </c>
      <c r="H1248" s="152">
        <v>4717400</v>
      </c>
      <c r="I1248" s="197" t="s">
        <v>31</v>
      </c>
      <c r="J1248" s="197" t="s">
        <v>31</v>
      </c>
      <c r="K1248" s="197" t="s">
        <v>2617</v>
      </c>
    </row>
    <row r="1249" spans="1:11" ht="75" customHeight="1" x14ac:dyDescent="0.25">
      <c r="A1249" s="197">
        <v>70160000</v>
      </c>
      <c r="B1249" s="34" t="s">
        <v>2748</v>
      </c>
      <c r="C1249" s="277">
        <v>42036</v>
      </c>
      <c r="D1249" s="34">
        <v>1</v>
      </c>
      <c r="E1249" s="34" t="s">
        <v>67</v>
      </c>
      <c r="F1249" s="197" t="s">
        <v>1144</v>
      </c>
      <c r="G1249" s="175">
        <v>2544100</v>
      </c>
      <c r="H1249" s="152">
        <v>2544100</v>
      </c>
      <c r="I1249" s="197" t="s">
        <v>31</v>
      </c>
      <c r="J1249" s="197" t="s">
        <v>31</v>
      </c>
      <c r="K1249" s="197" t="s">
        <v>2617</v>
      </c>
    </row>
    <row r="1250" spans="1:11" ht="75" customHeight="1" x14ac:dyDescent="0.25">
      <c r="A1250" s="197">
        <v>70151506</v>
      </c>
      <c r="B1250" s="34" t="s">
        <v>2749</v>
      </c>
      <c r="C1250" s="277">
        <v>42036</v>
      </c>
      <c r="D1250" s="34">
        <v>1</v>
      </c>
      <c r="E1250" s="34" t="s">
        <v>67</v>
      </c>
      <c r="F1250" s="197" t="s">
        <v>1144</v>
      </c>
      <c r="G1250" s="175">
        <v>2760400</v>
      </c>
      <c r="H1250" s="152">
        <v>2760400</v>
      </c>
      <c r="I1250" s="197" t="s">
        <v>31</v>
      </c>
      <c r="J1250" s="197" t="s">
        <v>31</v>
      </c>
      <c r="K1250" s="197" t="s">
        <v>2617</v>
      </c>
    </row>
    <row r="1251" spans="1:11" ht="75" customHeight="1" x14ac:dyDescent="0.25">
      <c r="A1251" s="197">
        <v>70151506</v>
      </c>
      <c r="B1251" s="197" t="s">
        <v>2750</v>
      </c>
      <c r="C1251" s="277">
        <v>42036</v>
      </c>
      <c r="D1251" s="197">
        <v>2</v>
      </c>
      <c r="E1251" s="197" t="s">
        <v>67</v>
      </c>
      <c r="F1251" s="197" t="s">
        <v>1144</v>
      </c>
      <c r="G1251" s="175">
        <v>5088200</v>
      </c>
      <c r="H1251" s="152">
        <v>5088200</v>
      </c>
      <c r="I1251" s="197" t="s">
        <v>31</v>
      </c>
      <c r="J1251" s="197" t="s">
        <v>31</v>
      </c>
      <c r="K1251" s="197" t="s">
        <v>2617</v>
      </c>
    </row>
    <row r="1252" spans="1:11" ht="75" customHeight="1" x14ac:dyDescent="0.25">
      <c r="A1252" s="197">
        <v>70151506</v>
      </c>
      <c r="B1252" s="197" t="s">
        <v>2751</v>
      </c>
      <c r="C1252" s="277">
        <v>42036</v>
      </c>
      <c r="D1252" s="197">
        <v>2</v>
      </c>
      <c r="E1252" s="197" t="s">
        <v>67</v>
      </c>
      <c r="F1252" s="197" t="s">
        <v>1144</v>
      </c>
      <c r="G1252" s="175">
        <v>5088200</v>
      </c>
      <c r="H1252" s="152">
        <v>5088200</v>
      </c>
      <c r="I1252" s="197" t="s">
        <v>31</v>
      </c>
      <c r="J1252" s="197" t="s">
        <v>31</v>
      </c>
      <c r="K1252" s="197" t="s">
        <v>2617</v>
      </c>
    </row>
    <row r="1253" spans="1:11" ht="75" customHeight="1" x14ac:dyDescent="0.25">
      <c r="A1253" s="197">
        <v>70161601</v>
      </c>
      <c r="B1253" s="197" t="s">
        <v>2752</v>
      </c>
      <c r="C1253" s="277">
        <v>42036</v>
      </c>
      <c r="D1253" s="197">
        <v>1</v>
      </c>
      <c r="E1253" s="197" t="s">
        <v>67</v>
      </c>
      <c r="F1253" s="197" t="s">
        <v>1144</v>
      </c>
      <c r="G1253" s="152">
        <v>2358700</v>
      </c>
      <c r="H1253" s="152">
        <v>2358700</v>
      </c>
      <c r="I1253" s="197" t="s">
        <v>31</v>
      </c>
      <c r="J1253" s="197" t="s">
        <v>31</v>
      </c>
      <c r="K1253" s="197" t="s">
        <v>2617</v>
      </c>
    </row>
    <row r="1254" spans="1:11" ht="75" customHeight="1" x14ac:dyDescent="0.25">
      <c r="A1254" s="197">
        <v>77101706</v>
      </c>
      <c r="B1254" s="197" t="s">
        <v>2753</v>
      </c>
      <c r="C1254" s="277">
        <v>42036</v>
      </c>
      <c r="D1254" s="197">
        <v>2</v>
      </c>
      <c r="E1254" s="197" t="s">
        <v>67</v>
      </c>
      <c r="F1254" s="197" t="s">
        <v>2705</v>
      </c>
      <c r="G1254" s="152">
        <v>6159400</v>
      </c>
      <c r="H1254" s="152">
        <v>6159400</v>
      </c>
      <c r="I1254" s="197" t="s">
        <v>31</v>
      </c>
      <c r="J1254" s="197" t="s">
        <v>31</v>
      </c>
      <c r="K1254" s="197" t="s">
        <v>2617</v>
      </c>
    </row>
    <row r="1255" spans="1:11" ht="75" customHeight="1" x14ac:dyDescent="0.25">
      <c r="A1255" s="197">
        <v>77101706</v>
      </c>
      <c r="B1255" s="197" t="s">
        <v>185</v>
      </c>
      <c r="C1255" s="277">
        <v>42036</v>
      </c>
      <c r="D1255" s="197">
        <v>2</v>
      </c>
      <c r="E1255" s="197" t="s">
        <v>67</v>
      </c>
      <c r="F1255" s="197" t="s">
        <v>1144</v>
      </c>
      <c r="G1255" s="152">
        <v>293345</v>
      </c>
      <c r="H1255" s="152">
        <v>293345</v>
      </c>
      <c r="I1255" s="197" t="s">
        <v>31</v>
      </c>
      <c r="J1255" s="197" t="s">
        <v>31</v>
      </c>
      <c r="K1255" s="197" t="s">
        <v>2617</v>
      </c>
    </row>
    <row r="1256" spans="1:11" ht="75" customHeight="1" x14ac:dyDescent="0.25">
      <c r="A1256" s="197">
        <v>77101706</v>
      </c>
      <c r="B1256" s="197" t="s">
        <v>185</v>
      </c>
      <c r="C1256" s="277">
        <v>42036</v>
      </c>
      <c r="D1256" s="197">
        <v>2</v>
      </c>
      <c r="E1256" s="197" t="s">
        <v>67</v>
      </c>
      <c r="F1256" s="197" t="s">
        <v>2705</v>
      </c>
      <c r="G1256" s="152">
        <v>131840</v>
      </c>
      <c r="H1256" s="152">
        <v>131840</v>
      </c>
      <c r="I1256" s="197" t="s">
        <v>31</v>
      </c>
      <c r="J1256" s="197" t="s">
        <v>31</v>
      </c>
      <c r="K1256" s="197" t="s">
        <v>2617</v>
      </c>
    </row>
    <row r="1257" spans="1:11" ht="75" customHeight="1" x14ac:dyDescent="0.25">
      <c r="A1257" s="197">
        <v>70151506</v>
      </c>
      <c r="B1257" s="197" t="s">
        <v>2754</v>
      </c>
      <c r="C1257" s="277">
        <v>42036</v>
      </c>
      <c r="D1257" s="197">
        <v>1</v>
      </c>
      <c r="E1257" s="197" t="s">
        <v>67</v>
      </c>
      <c r="F1257" s="197" t="s">
        <v>1144</v>
      </c>
      <c r="G1257" s="152">
        <v>2358700</v>
      </c>
      <c r="H1257" s="152">
        <v>2358700</v>
      </c>
      <c r="I1257" s="197" t="s">
        <v>31</v>
      </c>
      <c r="J1257" s="197" t="s">
        <v>31</v>
      </c>
      <c r="K1257" s="197" t="s">
        <v>2617</v>
      </c>
    </row>
    <row r="1258" spans="1:11" ht="75" customHeight="1" x14ac:dyDescent="0.25">
      <c r="A1258" s="197">
        <v>70160000</v>
      </c>
      <c r="B1258" s="197" t="s">
        <v>2755</v>
      </c>
      <c r="C1258" s="277">
        <v>42036</v>
      </c>
      <c r="D1258" s="197">
        <v>1</v>
      </c>
      <c r="E1258" s="197" t="s">
        <v>67</v>
      </c>
      <c r="F1258" s="197" t="s">
        <v>1144</v>
      </c>
      <c r="G1258" s="152">
        <v>3079700</v>
      </c>
      <c r="H1258" s="152">
        <v>3079700</v>
      </c>
      <c r="I1258" s="197" t="s">
        <v>31</v>
      </c>
      <c r="J1258" s="197" t="s">
        <v>31</v>
      </c>
      <c r="K1258" s="197" t="s">
        <v>2617</v>
      </c>
    </row>
    <row r="1259" spans="1:11" ht="75" customHeight="1" x14ac:dyDescent="0.25">
      <c r="A1259" s="197">
        <v>70151506</v>
      </c>
      <c r="B1259" s="197" t="s">
        <v>2756</v>
      </c>
      <c r="C1259" s="277">
        <v>42036</v>
      </c>
      <c r="D1259" s="197">
        <v>2</v>
      </c>
      <c r="E1259" s="197" t="s">
        <v>67</v>
      </c>
      <c r="F1259" s="197" t="s">
        <v>1144</v>
      </c>
      <c r="G1259" s="152">
        <v>6942200</v>
      </c>
      <c r="H1259" s="152">
        <v>6942200</v>
      </c>
      <c r="I1259" s="197" t="s">
        <v>31</v>
      </c>
      <c r="J1259" s="197" t="s">
        <v>31</v>
      </c>
      <c r="K1259" s="197" t="s">
        <v>2617</v>
      </c>
    </row>
    <row r="1260" spans="1:11" ht="75" customHeight="1" x14ac:dyDescent="0.25">
      <c r="A1260" s="197">
        <v>70151506</v>
      </c>
      <c r="B1260" s="197" t="s">
        <v>2757</v>
      </c>
      <c r="C1260" s="277">
        <v>42036</v>
      </c>
      <c r="D1260" s="197">
        <v>1.5</v>
      </c>
      <c r="E1260" s="197" t="s">
        <v>67</v>
      </c>
      <c r="F1260" s="197" t="s">
        <v>1144</v>
      </c>
      <c r="G1260" s="152">
        <v>5206650</v>
      </c>
      <c r="H1260" s="152">
        <v>5206650</v>
      </c>
      <c r="I1260" s="197" t="s">
        <v>31</v>
      </c>
      <c r="J1260" s="197" t="s">
        <v>31</v>
      </c>
      <c r="K1260" s="197" t="s">
        <v>2617</v>
      </c>
    </row>
    <row r="1261" spans="1:11" ht="75" customHeight="1" x14ac:dyDescent="0.25">
      <c r="A1261" s="197">
        <v>80161504</v>
      </c>
      <c r="B1261" s="197" t="s">
        <v>2758</v>
      </c>
      <c r="C1261" s="277">
        <v>42036</v>
      </c>
      <c r="D1261" s="197">
        <v>2</v>
      </c>
      <c r="E1261" s="197" t="s">
        <v>67</v>
      </c>
      <c r="F1261" s="197" t="s">
        <v>1144</v>
      </c>
      <c r="G1261" s="152">
        <v>3172400</v>
      </c>
      <c r="H1261" s="152">
        <v>3172400</v>
      </c>
      <c r="I1261" s="197" t="s">
        <v>31</v>
      </c>
      <c r="J1261" s="197" t="s">
        <v>31</v>
      </c>
      <c r="K1261" s="197" t="s">
        <v>2617</v>
      </c>
    </row>
    <row r="1262" spans="1:11" ht="75" customHeight="1" x14ac:dyDescent="0.25">
      <c r="A1262" s="197">
        <v>80161504</v>
      </c>
      <c r="B1262" s="197" t="s">
        <v>2759</v>
      </c>
      <c r="C1262" s="277">
        <v>42036</v>
      </c>
      <c r="D1262" s="197">
        <v>2</v>
      </c>
      <c r="E1262" s="197" t="s">
        <v>67</v>
      </c>
      <c r="F1262" s="197" t="s">
        <v>1144</v>
      </c>
      <c r="G1262" s="152">
        <v>3172400</v>
      </c>
      <c r="H1262" s="152">
        <v>3172400</v>
      </c>
      <c r="I1262" s="197" t="s">
        <v>31</v>
      </c>
      <c r="J1262" s="197" t="s">
        <v>31</v>
      </c>
      <c r="K1262" s="197" t="s">
        <v>2617</v>
      </c>
    </row>
    <row r="1263" spans="1:11" ht="75" customHeight="1" x14ac:dyDescent="0.25">
      <c r="A1263" s="197">
        <v>70161601</v>
      </c>
      <c r="B1263" s="197" t="s">
        <v>2760</v>
      </c>
      <c r="C1263" s="277">
        <v>42036</v>
      </c>
      <c r="D1263" s="197">
        <v>1.5</v>
      </c>
      <c r="E1263" s="197" t="s">
        <v>67</v>
      </c>
      <c r="F1263" s="197" t="s">
        <v>1144</v>
      </c>
      <c r="G1263" s="152">
        <v>5206650</v>
      </c>
      <c r="H1263" s="152">
        <v>5206650</v>
      </c>
      <c r="I1263" s="197" t="s">
        <v>31</v>
      </c>
      <c r="J1263" s="197" t="s">
        <v>31</v>
      </c>
      <c r="K1263" s="197" t="s">
        <v>2617</v>
      </c>
    </row>
    <row r="1264" spans="1:11" ht="75" customHeight="1" x14ac:dyDescent="0.25">
      <c r="A1264" s="197">
        <v>70161601</v>
      </c>
      <c r="B1264" s="197" t="s">
        <v>2761</v>
      </c>
      <c r="C1264" s="277">
        <v>42036</v>
      </c>
      <c r="D1264" s="197">
        <v>1.5</v>
      </c>
      <c r="E1264" s="197" t="s">
        <v>67</v>
      </c>
      <c r="F1264" s="197" t="s">
        <v>1144</v>
      </c>
      <c r="G1264" s="152">
        <v>8358450</v>
      </c>
      <c r="H1264" s="152">
        <v>8358450</v>
      </c>
      <c r="I1264" s="197" t="s">
        <v>31</v>
      </c>
      <c r="J1264" s="197" t="s">
        <v>31</v>
      </c>
      <c r="K1264" s="197" t="s">
        <v>2617</v>
      </c>
    </row>
    <row r="1265" spans="1:11" ht="75" customHeight="1" x14ac:dyDescent="0.25">
      <c r="A1265" s="197">
        <v>80161504</v>
      </c>
      <c r="B1265" s="197" t="s">
        <v>2762</v>
      </c>
      <c r="C1265" s="277">
        <v>42036</v>
      </c>
      <c r="D1265" s="197">
        <v>1</v>
      </c>
      <c r="E1265" s="197" t="s">
        <v>67</v>
      </c>
      <c r="F1265" s="197" t="s">
        <v>1144</v>
      </c>
      <c r="G1265" s="152">
        <v>1586200</v>
      </c>
      <c r="H1265" s="152">
        <v>1586200</v>
      </c>
      <c r="I1265" s="197" t="s">
        <v>31</v>
      </c>
      <c r="J1265" s="197" t="s">
        <v>31</v>
      </c>
      <c r="K1265" s="197" t="s">
        <v>2617</v>
      </c>
    </row>
    <row r="1266" spans="1:11" ht="75" customHeight="1" x14ac:dyDescent="0.25">
      <c r="A1266" s="197">
        <v>70151506</v>
      </c>
      <c r="B1266" s="197" t="s">
        <v>2763</v>
      </c>
      <c r="C1266" s="277">
        <v>42036</v>
      </c>
      <c r="D1266" s="197">
        <v>1</v>
      </c>
      <c r="E1266" s="197" t="s">
        <v>67</v>
      </c>
      <c r="F1266" s="197" t="s">
        <v>1144</v>
      </c>
      <c r="G1266" s="152">
        <v>3996400</v>
      </c>
      <c r="H1266" s="152">
        <v>3996400</v>
      </c>
      <c r="I1266" s="197" t="s">
        <v>31</v>
      </c>
      <c r="J1266" s="197" t="s">
        <v>31</v>
      </c>
      <c r="K1266" s="197" t="s">
        <v>2617</v>
      </c>
    </row>
    <row r="1267" spans="1:11" ht="75" customHeight="1" x14ac:dyDescent="0.25">
      <c r="A1267" s="197">
        <v>70151506</v>
      </c>
      <c r="B1267" s="197" t="s">
        <v>2764</v>
      </c>
      <c r="C1267" s="277">
        <v>42036</v>
      </c>
      <c r="D1267" s="197">
        <v>1</v>
      </c>
      <c r="E1267" s="197" t="s">
        <v>67</v>
      </c>
      <c r="F1267" s="197" t="s">
        <v>1144</v>
      </c>
      <c r="G1267" s="152">
        <v>3471100</v>
      </c>
      <c r="H1267" s="152">
        <v>3471100</v>
      </c>
      <c r="I1267" s="197" t="s">
        <v>31</v>
      </c>
      <c r="J1267" s="197" t="s">
        <v>31</v>
      </c>
      <c r="K1267" s="197" t="s">
        <v>2617</v>
      </c>
    </row>
    <row r="1268" spans="1:11" ht="75" customHeight="1" x14ac:dyDescent="0.25">
      <c r="A1268" s="197">
        <v>70151506</v>
      </c>
      <c r="B1268" s="197" t="s">
        <v>2765</v>
      </c>
      <c r="C1268" s="277">
        <v>42036</v>
      </c>
      <c r="D1268" s="197">
        <v>1</v>
      </c>
      <c r="E1268" s="197" t="s">
        <v>67</v>
      </c>
      <c r="F1268" s="197" t="s">
        <v>1144</v>
      </c>
      <c r="G1268" s="152">
        <v>4521700</v>
      </c>
      <c r="H1268" s="152">
        <v>4521700</v>
      </c>
      <c r="I1268" s="197" t="s">
        <v>31</v>
      </c>
      <c r="J1268" s="197" t="s">
        <v>31</v>
      </c>
      <c r="K1268" s="197" t="s">
        <v>2617</v>
      </c>
    </row>
    <row r="1269" spans="1:11" ht="75" customHeight="1" x14ac:dyDescent="0.25">
      <c r="A1269" s="197">
        <v>70161601</v>
      </c>
      <c r="B1269" s="197" t="s">
        <v>2766</v>
      </c>
      <c r="C1269" s="277">
        <v>42036</v>
      </c>
      <c r="D1269" s="197">
        <v>1.5</v>
      </c>
      <c r="E1269" s="197" t="s">
        <v>67</v>
      </c>
      <c r="F1269" s="197" t="s">
        <v>1144</v>
      </c>
      <c r="G1269" s="152">
        <v>5994600</v>
      </c>
      <c r="H1269" s="152">
        <v>5994600</v>
      </c>
      <c r="I1269" s="197" t="s">
        <v>31</v>
      </c>
      <c r="J1269" s="197" t="s">
        <v>31</v>
      </c>
      <c r="K1269" s="197" t="s">
        <v>2617</v>
      </c>
    </row>
    <row r="1270" spans="1:11" ht="75" customHeight="1" x14ac:dyDescent="0.25">
      <c r="A1270" s="197">
        <v>70151506</v>
      </c>
      <c r="B1270" s="197" t="s">
        <v>2767</v>
      </c>
      <c r="C1270" s="277">
        <v>42036</v>
      </c>
      <c r="D1270" s="197">
        <v>1</v>
      </c>
      <c r="E1270" s="197" t="s">
        <v>67</v>
      </c>
      <c r="F1270" s="197" t="s">
        <v>1144</v>
      </c>
      <c r="G1270" s="152">
        <v>5572300</v>
      </c>
      <c r="H1270" s="152">
        <v>5572300</v>
      </c>
      <c r="I1270" s="197" t="s">
        <v>31</v>
      </c>
      <c r="J1270" s="197" t="s">
        <v>31</v>
      </c>
      <c r="K1270" s="197" t="s">
        <v>2617</v>
      </c>
    </row>
    <row r="1271" spans="1:11" ht="75" customHeight="1" x14ac:dyDescent="0.25">
      <c r="A1271" s="197">
        <v>70151506</v>
      </c>
      <c r="B1271" s="197" t="s">
        <v>2768</v>
      </c>
      <c r="C1271" s="277">
        <v>42036</v>
      </c>
      <c r="D1271" s="197">
        <v>2</v>
      </c>
      <c r="E1271" s="197" t="s">
        <v>67</v>
      </c>
      <c r="F1271" s="197" t="s">
        <v>1144</v>
      </c>
      <c r="G1271" s="152">
        <v>4717400</v>
      </c>
      <c r="H1271" s="152">
        <v>4717400</v>
      </c>
      <c r="I1271" s="197" t="s">
        <v>31</v>
      </c>
      <c r="J1271" s="197" t="s">
        <v>31</v>
      </c>
      <c r="K1271" s="197" t="s">
        <v>2617</v>
      </c>
    </row>
    <row r="1272" spans="1:11" ht="75" customHeight="1" x14ac:dyDescent="0.25">
      <c r="A1272" s="197">
        <v>70151506</v>
      </c>
      <c r="B1272" s="197" t="s">
        <v>2769</v>
      </c>
      <c r="C1272" s="277">
        <v>42036</v>
      </c>
      <c r="D1272" s="197">
        <v>1</v>
      </c>
      <c r="E1272" s="197" t="s">
        <v>67</v>
      </c>
      <c r="F1272" s="197" t="s">
        <v>1144</v>
      </c>
      <c r="G1272" s="152">
        <v>4521700</v>
      </c>
      <c r="H1272" s="152">
        <v>4521700</v>
      </c>
      <c r="I1272" s="197" t="s">
        <v>31</v>
      </c>
      <c r="J1272" s="197" t="s">
        <v>31</v>
      </c>
      <c r="K1272" s="197" t="s">
        <v>2617</v>
      </c>
    </row>
    <row r="1273" spans="1:11" ht="75" customHeight="1" x14ac:dyDescent="0.25">
      <c r="A1273" s="197">
        <v>70151506</v>
      </c>
      <c r="B1273" s="197" t="s">
        <v>2770</v>
      </c>
      <c r="C1273" s="277">
        <v>42036</v>
      </c>
      <c r="D1273" s="197">
        <v>2</v>
      </c>
      <c r="E1273" s="197" t="s">
        <v>67</v>
      </c>
      <c r="F1273" s="197" t="s">
        <v>1144</v>
      </c>
      <c r="G1273" s="152">
        <v>4717400</v>
      </c>
      <c r="H1273" s="152">
        <v>4717400</v>
      </c>
      <c r="I1273" s="197" t="s">
        <v>31</v>
      </c>
      <c r="J1273" s="197" t="s">
        <v>31</v>
      </c>
      <c r="K1273" s="197" t="s">
        <v>2617</v>
      </c>
    </row>
    <row r="1274" spans="1:11" ht="75" customHeight="1" x14ac:dyDescent="0.25">
      <c r="A1274" s="197">
        <v>80161504</v>
      </c>
      <c r="B1274" s="197" t="s">
        <v>2771</v>
      </c>
      <c r="C1274" s="277">
        <v>42036</v>
      </c>
      <c r="D1274" s="197">
        <v>2.5</v>
      </c>
      <c r="E1274" s="197" t="s">
        <v>67</v>
      </c>
      <c r="F1274" s="197" t="s">
        <v>1144</v>
      </c>
      <c r="G1274" s="152">
        <v>3115750</v>
      </c>
      <c r="H1274" s="152">
        <v>3115750</v>
      </c>
      <c r="I1274" s="197" t="s">
        <v>31</v>
      </c>
      <c r="J1274" s="197" t="s">
        <v>31</v>
      </c>
      <c r="K1274" s="197" t="s">
        <v>2617</v>
      </c>
    </row>
    <row r="1275" spans="1:11" ht="75" customHeight="1" x14ac:dyDescent="0.25">
      <c r="A1275" s="197">
        <v>77101706</v>
      </c>
      <c r="B1275" s="197" t="s">
        <v>2772</v>
      </c>
      <c r="C1275" s="277">
        <v>42036</v>
      </c>
      <c r="D1275" s="197">
        <v>1</v>
      </c>
      <c r="E1275" s="197" t="s">
        <v>67</v>
      </c>
      <c r="F1275" s="197" t="s">
        <v>2705</v>
      </c>
      <c r="G1275" s="152">
        <v>5974000</v>
      </c>
      <c r="H1275" s="152">
        <v>5974000</v>
      </c>
      <c r="I1275" s="197" t="s">
        <v>31</v>
      </c>
      <c r="J1275" s="197" t="s">
        <v>31</v>
      </c>
      <c r="K1275" s="197" t="s">
        <v>2617</v>
      </c>
    </row>
    <row r="1276" spans="1:11" ht="75" customHeight="1" x14ac:dyDescent="0.25">
      <c r="A1276" s="197">
        <v>80161504</v>
      </c>
      <c r="B1276" s="197" t="s">
        <v>2773</v>
      </c>
      <c r="C1276" s="277">
        <v>42036</v>
      </c>
      <c r="D1276" s="197">
        <v>1</v>
      </c>
      <c r="E1276" s="197" t="s">
        <v>67</v>
      </c>
      <c r="F1276" s="197" t="s">
        <v>1144</v>
      </c>
      <c r="G1276" s="152">
        <v>3996400</v>
      </c>
      <c r="H1276" s="152">
        <v>3996400</v>
      </c>
      <c r="I1276" s="197" t="s">
        <v>31</v>
      </c>
      <c r="J1276" s="197" t="s">
        <v>31</v>
      </c>
      <c r="K1276" s="197" t="s">
        <v>2617</v>
      </c>
    </row>
    <row r="1277" spans="1:11" ht="75" customHeight="1" x14ac:dyDescent="0.25">
      <c r="A1277" s="197">
        <v>70151506</v>
      </c>
      <c r="B1277" s="197" t="s">
        <v>2774</v>
      </c>
      <c r="C1277" s="277">
        <v>42036</v>
      </c>
      <c r="D1277" s="197">
        <v>1</v>
      </c>
      <c r="E1277" s="197" t="s">
        <v>67</v>
      </c>
      <c r="F1277" s="197" t="s">
        <v>1144</v>
      </c>
      <c r="G1277" s="152">
        <v>3996400</v>
      </c>
      <c r="H1277" s="152">
        <v>3996400</v>
      </c>
      <c r="I1277" s="197" t="s">
        <v>31</v>
      </c>
      <c r="J1277" s="197" t="s">
        <v>31</v>
      </c>
      <c r="K1277" s="197" t="s">
        <v>2617</v>
      </c>
    </row>
    <row r="1278" spans="1:11" ht="75" customHeight="1" x14ac:dyDescent="0.25">
      <c r="A1278" s="197">
        <v>80161504</v>
      </c>
      <c r="B1278" s="197" t="s">
        <v>2775</v>
      </c>
      <c r="C1278" s="277">
        <v>42036</v>
      </c>
      <c r="D1278" s="197">
        <v>1</v>
      </c>
      <c r="E1278" s="197" t="s">
        <v>67</v>
      </c>
      <c r="F1278" s="197" t="s">
        <v>1144</v>
      </c>
      <c r="G1278" s="152">
        <v>1586200</v>
      </c>
      <c r="H1278" s="152">
        <v>1586200</v>
      </c>
      <c r="I1278" s="197" t="s">
        <v>31</v>
      </c>
      <c r="J1278" s="197" t="s">
        <v>31</v>
      </c>
      <c r="K1278" s="197" t="s">
        <v>2617</v>
      </c>
    </row>
    <row r="1279" spans="1:11" ht="75" customHeight="1" x14ac:dyDescent="0.25">
      <c r="A1279" s="197">
        <v>93151507</v>
      </c>
      <c r="B1279" s="197" t="s">
        <v>185</v>
      </c>
      <c r="C1279" s="277">
        <v>42309</v>
      </c>
      <c r="D1279" s="197">
        <v>2</v>
      </c>
      <c r="E1279" s="197" t="s">
        <v>591</v>
      </c>
      <c r="F1279" s="197" t="s">
        <v>1144</v>
      </c>
      <c r="G1279" s="152">
        <v>3243007</v>
      </c>
      <c r="H1279" s="152">
        <v>3243007</v>
      </c>
      <c r="I1279" s="197" t="s">
        <v>31</v>
      </c>
      <c r="J1279" s="197" t="s">
        <v>31</v>
      </c>
      <c r="K1279" s="197" t="s">
        <v>2617</v>
      </c>
    </row>
    <row r="1280" spans="1:11" ht="75" customHeight="1" x14ac:dyDescent="0.25">
      <c r="A1280" s="197">
        <v>93151507</v>
      </c>
      <c r="B1280" s="197" t="s">
        <v>2776</v>
      </c>
      <c r="C1280" s="277">
        <v>42309</v>
      </c>
      <c r="D1280" s="197">
        <v>2</v>
      </c>
      <c r="E1280" s="197" t="s">
        <v>591</v>
      </c>
      <c r="F1280" s="197" t="s">
        <v>1144</v>
      </c>
      <c r="G1280" s="152">
        <v>3033400</v>
      </c>
      <c r="H1280" s="152">
        <v>3033400</v>
      </c>
      <c r="I1280" s="197" t="s">
        <v>31</v>
      </c>
      <c r="J1280" s="197" t="s">
        <v>31</v>
      </c>
      <c r="K1280" s="197" t="s">
        <v>2617</v>
      </c>
    </row>
    <row r="1281" spans="1:11" ht="75" customHeight="1" x14ac:dyDescent="0.25">
      <c r="A1281" s="197">
        <v>70161601</v>
      </c>
      <c r="B1281" s="197" t="s">
        <v>185</v>
      </c>
      <c r="C1281" s="277">
        <v>42036</v>
      </c>
      <c r="D1281" s="197">
        <v>1</v>
      </c>
      <c r="E1281" s="197" t="s">
        <v>67</v>
      </c>
      <c r="F1281" s="197" t="s">
        <v>1144</v>
      </c>
      <c r="G1281" s="152">
        <v>451580</v>
      </c>
      <c r="H1281" s="152">
        <v>451580</v>
      </c>
      <c r="I1281" s="197" t="s">
        <v>31</v>
      </c>
      <c r="J1281" s="197" t="s">
        <v>31</v>
      </c>
      <c r="K1281" s="197" t="s">
        <v>2617</v>
      </c>
    </row>
    <row r="1282" spans="1:11" ht="75" customHeight="1" x14ac:dyDescent="0.25">
      <c r="A1282" s="197">
        <v>93151507</v>
      </c>
      <c r="B1282" s="197" t="s">
        <v>417</v>
      </c>
      <c r="C1282" s="277">
        <v>42036</v>
      </c>
      <c r="D1282" s="197">
        <v>1</v>
      </c>
      <c r="E1282" s="197" t="s">
        <v>1260</v>
      </c>
      <c r="F1282" s="197" t="s">
        <v>1144</v>
      </c>
      <c r="G1282" s="152">
        <v>7363100</v>
      </c>
      <c r="H1282" s="152">
        <v>7363100</v>
      </c>
      <c r="I1282" s="197" t="s">
        <v>31</v>
      </c>
      <c r="J1282" s="197" t="s">
        <v>31</v>
      </c>
      <c r="K1282" s="197" t="s">
        <v>2617</v>
      </c>
    </row>
    <row r="1283" spans="1:11" ht="75" customHeight="1" x14ac:dyDescent="0.25">
      <c r="A1283" s="197">
        <v>77121707</v>
      </c>
      <c r="B1283" s="197" t="s">
        <v>2067</v>
      </c>
      <c r="C1283" s="277">
        <v>42005</v>
      </c>
      <c r="D1283" s="197">
        <v>10</v>
      </c>
      <c r="E1283" s="197" t="s">
        <v>67</v>
      </c>
      <c r="F1283" s="197" t="s">
        <v>1402</v>
      </c>
      <c r="G1283" s="152">
        <v>59740000</v>
      </c>
      <c r="H1283" s="152">
        <v>59740000</v>
      </c>
      <c r="I1283" s="197" t="s">
        <v>31</v>
      </c>
      <c r="J1283" s="197" t="s">
        <v>31</v>
      </c>
      <c r="K1283" s="197" t="s">
        <v>2068</v>
      </c>
    </row>
    <row r="1284" spans="1:11" ht="75" customHeight="1" x14ac:dyDescent="0.25">
      <c r="A1284" s="197">
        <v>77121707</v>
      </c>
      <c r="B1284" s="197" t="s">
        <v>2070</v>
      </c>
      <c r="C1284" s="277">
        <v>42005</v>
      </c>
      <c r="D1284" s="197">
        <v>9</v>
      </c>
      <c r="E1284" s="197" t="s">
        <v>67</v>
      </c>
      <c r="F1284" s="197" t="s">
        <v>1402</v>
      </c>
      <c r="G1284" s="152">
        <v>21228300</v>
      </c>
      <c r="H1284" s="152">
        <v>21228300</v>
      </c>
      <c r="I1284" s="197" t="s">
        <v>31</v>
      </c>
      <c r="J1284" s="197" t="s">
        <v>31</v>
      </c>
      <c r="K1284" s="197" t="s">
        <v>2068</v>
      </c>
    </row>
    <row r="1285" spans="1:11" ht="75" customHeight="1" x14ac:dyDescent="0.25">
      <c r="A1285" s="197">
        <v>77121707</v>
      </c>
      <c r="B1285" s="197" t="s">
        <v>2072</v>
      </c>
      <c r="C1285" s="277">
        <v>42005</v>
      </c>
      <c r="D1285" s="197">
        <v>10</v>
      </c>
      <c r="E1285" s="197" t="s">
        <v>67</v>
      </c>
      <c r="F1285" s="197" t="s">
        <v>1402</v>
      </c>
      <c r="G1285" s="152">
        <v>12463000</v>
      </c>
      <c r="H1285" s="152">
        <v>12463000</v>
      </c>
      <c r="I1285" s="197" t="s">
        <v>31</v>
      </c>
      <c r="J1285" s="197" t="s">
        <v>31</v>
      </c>
      <c r="K1285" s="197" t="s">
        <v>2068</v>
      </c>
    </row>
    <row r="1286" spans="1:11" ht="75" customHeight="1" x14ac:dyDescent="0.25">
      <c r="A1286" s="197">
        <v>77121707</v>
      </c>
      <c r="B1286" s="197" t="s">
        <v>2074</v>
      </c>
      <c r="C1286" s="277">
        <v>42005</v>
      </c>
      <c r="D1286" s="197">
        <v>11</v>
      </c>
      <c r="E1286" s="197" t="s">
        <v>67</v>
      </c>
      <c r="F1286" s="197" t="s">
        <v>1402</v>
      </c>
      <c r="G1286" s="152">
        <v>18807800</v>
      </c>
      <c r="H1286" s="152">
        <v>18807800</v>
      </c>
      <c r="I1286" s="197" t="s">
        <v>31</v>
      </c>
      <c r="J1286" s="197" t="s">
        <v>31</v>
      </c>
      <c r="K1286" s="197" t="s">
        <v>2068</v>
      </c>
    </row>
    <row r="1287" spans="1:11" ht="75" customHeight="1" x14ac:dyDescent="0.25">
      <c r="A1287" s="197">
        <v>77121707</v>
      </c>
      <c r="B1287" s="197" t="s">
        <v>2076</v>
      </c>
      <c r="C1287" s="277">
        <v>42005</v>
      </c>
      <c r="D1287" s="197">
        <v>11</v>
      </c>
      <c r="E1287" s="197" t="s">
        <v>67</v>
      </c>
      <c r="F1287" s="197" t="s">
        <v>1402</v>
      </c>
      <c r="G1287" s="152">
        <v>71379000</v>
      </c>
      <c r="H1287" s="152">
        <v>71379000</v>
      </c>
      <c r="I1287" s="197" t="s">
        <v>31</v>
      </c>
      <c r="J1287" s="197" t="s">
        <v>31</v>
      </c>
      <c r="K1287" s="197" t="s">
        <v>2068</v>
      </c>
    </row>
    <row r="1288" spans="1:11" ht="75" customHeight="1" x14ac:dyDescent="0.25">
      <c r="A1288" s="197">
        <v>77121707</v>
      </c>
      <c r="B1288" s="197" t="s">
        <v>2078</v>
      </c>
      <c r="C1288" s="277">
        <v>42005</v>
      </c>
      <c r="D1288" s="197">
        <v>9</v>
      </c>
      <c r="E1288" s="197" t="s">
        <v>67</v>
      </c>
      <c r="F1288" s="197" t="s">
        <v>1402</v>
      </c>
      <c r="G1288" s="152">
        <v>27717300</v>
      </c>
      <c r="H1288" s="152">
        <v>27717300</v>
      </c>
      <c r="I1288" s="197" t="s">
        <v>31</v>
      </c>
      <c r="J1288" s="197" t="s">
        <v>31</v>
      </c>
      <c r="K1288" s="197" t="s">
        <v>2068</v>
      </c>
    </row>
    <row r="1289" spans="1:11" ht="75" customHeight="1" x14ac:dyDescent="0.25">
      <c r="A1289" s="197">
        <v>77121701</v>
      </c>
      <c r="B1289" s="197" t="s">
        <v>2080</v>
      </c>
      <c r="C1289" s="277">
        <v>42005</v>
      </c>
      <c r="D1289" s="197">
        <v>7.5</v>
      </c>
      <c r="E1289" s="197" t="s">
        <v>67</v>
      </c>
      <c r="F1289" s="197" t="s">
        <v>1402</v>
      </c>
      <c r="G1289" s="152">
        <v>20703000</v>
      </c>
      <c r="H1289" s="152">
        <v>20703000</v>
      </c>
      <c r="I1289" s="197" t="s">
        <v>31</v>
      </c>
      <c r="J1289" s="197" t="s">
        <v>31</v>
      </c>
      <c r="K1289" s="197" t="s">
        <v>2068</v>
      </c>
    </row>
    <row r="1290" spans="1:11" ht="75" customHeight="1" x14ac:dyDescent="0.25">
      <c r="A1290" s="197">
        <v>77121707</v>
      </c>
      <c r="B1290" s="197" t="s">
        <v>2082</v>
      </c>
      <c r="C1290" s="277">
        <v>42005</v>
      </c>
      <c r="D1290" s="197">
        <v>11</v>
      </c>
      <c r="E1290" s="197" t="s">
        <v>67</v>
      </c>
      <c r="F1290" s="197" t="s">
        <v>1402</v>
      </c>
      <c r="G1290" s="152">
        <v>38182100</v>
      </c>
      <c r="H1290" s="152">
        <v>38182100</v>
      </c>
      <c r="I1290" s="197" t="s">
        <v>31</v>
      </c>
      <c r="J1290" s="197" t="s">
        <v>31</v>
      </c>
      <c r="K1290" s="197" t="s">
        <v>2068</v>
      </c>
    </row>
    <row r="1291" spans="1:11" ht="75" customHeight="1" x14ac:dyDescent="0.25">
      <c r="A1291" s="197">
        <v>77121707</v>
      </c>
      <c r="B1291" s="197" t="s">
        <v>2084</v>
      </c>
      <c r="C1291" s="277">
        <v>42005</v>
      </c>
      <c r="D1291" s="197">
        <v>10</v>
      </c>
      <c r="E1291" s="197" t="s">
        <v>67</v>
      </c>
      <c r="F1291" s="197" t="s">
        <v>1402</v>
      </c>
      <c r="G1291" s="152">
        <v>30797000</v>
      </c>
      <c r="H1291" s="152">
        <v>30797000</v>
      </c>
      <c r="I1291" s="197" t="s">
        <v>31</v>
      </c>
      <c r="J1291" s="197" t="s">
        <v>31</v>
      </c>
      <c r="K1291" s="197" t="s">
        <v>2068</v>
      </c>
    </row>
    <row r="1292" spans="1:11" ht="75" customHeight="1" x14ac:dyDescent="0.25">
      <c r="A1292" s="197">
        <v>77121707</v>
      </c>
      <c r="B1292" s="197" t="s">
        <v>2086</v>
      </c>
      <c r="C1292" s="277">
        <v>42005</v>
      </c>
      <c r="D1292" s="197">
        <v>11</v>
      </c>
      <c r="E1292" s="197" t="s">
        <v>67</v>
      </c>
      <c r="F1292" s="197" t="s">
        <v>1402</v>
      </c>
      <c r="G1292" s="152">
        <v>33876700</v>
      </c>
      <c r="H1292" s="152">
        <v>33876700</v>
      </c>
      <c r="I1292" s="197" t="s">
        <v>31</v>
      </c>
      <c r="J1292" s="197" t="s">
        <v>31</v>
      </c>
      <c r="K1292" s="197" t="s">
        <v>2068</v>
      </c>
    </row>
    <row r="1293" spans="1:11" ht="75" customHeight="1" x14ac:dyDescent="0.25">
      <c r="A1293" s="197">
        <v>77121701</v>
      </c>
      <c r="B1293" s="197" t="s">
        <v>2088</v>
      </c>
      <c r="C1293" s="277">
        <v>42005</v>
      </c>
      <c r="D1293" s="197">
        <v>10</v>
      </c>
      <c r="E1293" s="197" t="s">
        <v>67</v>
      </c>
      <c r="F1293" s="197" t="s">
        <v>1402</v>
      </c>
      <c r="G1293" s="152">
        <v>30797000</v>
      </c>
      <c r="H1293" s="152">
        <v>30797000</v>
      </c>
      <c r="I1293" s="197" t="s">
        <v>31</v>
      </c>
      <c r="J1293" s="197" t="s">
        <v>31</v>
      </c>
      <c r="K1293" s="197" t="s">
        <v>2068</v>
      </c>
    </row>
    <row r="1294" spans="1:11" ht="75" customHeight="1" x14ac:dyDescent="0.25">
      <c r="A1294" s="197">
        <v>77121707</v>
      </c>
      <c r="B1294" s="197" t="s">
        <v>2090</v>
      </c>
      <c r="C1294" s="277">
        <v>42005</v>
      </c>
      <c r="D1294" s="197">
        <v>11</v>
      </c>
      <c r="E1294" s="197" t="s">
        <v>67</v>
      </c>
      <c r="F1294" s="197" t="s">
        <v>1402</v>
      </c>
      <c r="G1294" s="152">
        <v>27985100</v>
      </c>
      <c r="H1294" s="152">
        <v>27985100</v>
      </c>
      <c r="I1294" s="197" t="s">
        <v>31</v>
      </c>
      <c r="J1294" s="197" t="s">
        <v>31</v>
      </c>
      <c r="K1294" s="197" t="s">
        <v>2068</v>
      </c>
    </row>
    <row r="1295" spans="1:11" ht="75" customHeight="1" x14ac:dyDescent="0.25">
      <c r="A1295" s="197">
        <v>77121707</v>
      </c>
      <c r="B1295" s="197" t="s">
        <v>2092</v>
      </c>
      <c r="C1295" s="277">
        <v>42005</v>
      </c>
      <c r="D1295" s="197">
        <v>10</v>
      </c>
      <c r="E1295" s="197" t="s">
        <v>67</v>
      </c>
      <c r="F1295" s="197" t="s">
        <v>1402</v>
      </c>
      <c r="G1295" s="152">
        <v>15862000</v>
      </c>
      <c r="H1295" s="152">
        <v>15862000</v>
      </c>
      <c r="I1295" s="197" t="s">
        <v>31</v>
      </c>
      <c r="J1295" s="197" t="s">
        <v>31</v>
      </c>
      <c r="K1295" s="197" t="s">
        <v>2068</v>
      </c>
    </row>
    <row r="1296" spans="1:11" ht="75" customHeight="1" x14ac:dyDescent="0.25">
      <c r="A1296" s="197">
        <v>77121707</v>
      </c>
      <c r="B1296" s="197" t="s">
        <v>2094</v>
      </c>
      <c r="C1296" s="277">
        <v>42005</v>
      </c>
      <c r="D1296" s="197">
        <v>11</v>
      </c>
      <c r="E1296" s="197" t="s">
        <v>67</v>
      </c>
      <c r="F1296" s="197" t="s">
        <v>1402</v>
      </c>
      <c r="G1296" s="152">
        <v>105369000</v>
      </c>
      <c r="H1296" s="152">
        <v>105369000</v>
      </c>
      <c r="I1296" s="197" t="s">
        <v>31</v>
      </c>
      <c r="J1296" s="197" t="s">
        <v>31</v>
      </c>
      <c r="K1296" s="197" t="s">
        <v>2068</v>
      </c>
    </row>
    <row r="1297" spans="1:11" ht="75" customHeight="1" x14ac:dyDescent="0.25">
      <c r="A1297" s="197">
        <v>77121701</v>
      </c>
      <c r="B1297" s="197" t="s">
        <v>2098</v>
      </c>
      <c r="C1297" s="277">
        <v>42005</v>
      </c>
      <c r="D1297" s="197">
        <v>10</v>
      </c>
      <c r="E1297" s="197" t="s">
        <v>67</v>
      </c>
      <c r="F1297" s="197" t="s">
        <v>1402</v>
      </c>
      <c r="G1297" s="152">
        <v>27604000</v>
      </c>
      <c r="H1297" s="152">
        <v>27604000</v>
      </c>
      <c r="I1297" s="197" t="s">
        <v>31</v>
      </c>
      <c r="J1297" s="197" t="s">
        <v>31</v>
      </c>
      <c r="K1297" s="197" t="s">
        <v>2068</v>
      </c>
    </row>
    <row r="1298" spans="1:11" ht="75" customHeight="1" x14ac:dyDescent="0.25">
      <c r="A1298" s="197">
        <v>80161500</v>
      </c>
      <c r="B1298" s="197" t="s">
        <v>2100</v>
      </c>
      <c r="C1298" s="277">
        <v>42005</v>
      </c>
      <c r="D1298" s="197">
        <v>11</v>
      </c>
      <c r="E1298" s="197" t="s">
        <v>67</v>
      </c>
      <c r="F1298" s="197" t="s">
        <v>1402</v>
      </c>
      <c r="G1298" s="152">
        <v>23906300</v>
      </c>
      <c r="H1298" s="152">
        <v>23906300</v>
      </c>
      <c r="I1298" s="197" t="s">
        <v>31</v>
      </c>
      <c r="J1298" s="197" t="s">
        <v>31</v>
      </c>
      <c r="K1298" s="197" t="s">
        <v>2068</v>
      </c>
    </row>
    <row r="1299" spans="1:11" ht="75" customHeight="1" x14ac:dyDescent="0.25">
      <c r="A1299" s="197">
        <v>80161500</v>
      </c>
      <c r="B1299" s="197" t="s">
        <v>2102</v>
      </c>
      <c r="C1299" s="277">
        <v>42005</v>
      </c>
      <c r="D1299" s="197">
        <v>10</v>
      </c>
      <c r="E1299" s="197" t="s">
        <v>67</v>
      </c>
      <c r="F1299" s="197" t="s">
        <v>1402</v>
      </c>
      <c r="G1299" s="152">
        <v>15862000</v>
      </c>
      <c r="H1299" s="152">
        <v>15862000</v>
      </c>
      <c r="I1299" s="197" t="s">
        <v>31</v>
      </c>
      <c r="J1299" s="197" t="s">
        <v>31</v>
      </c>
      <c r="K1299" s="197" t="s">
        <v>2068</v>
      </c>
    </row>
    <row r="1300" spans="1:11" ht="75" customHeight="1" x14ac:dyDescent="0.25">
      <c r="A1300" s="197">
        <v>80161500</v>
      </c>
      <c r="B1300" s="197" t="s">
        <v>2102</v>
      </c>
      <c r="C1300" s="277">
        <v>42005</v>
      </c>
      <c r="D1300" s="197">
        <v>8</v>
      </c>
      <c r="E1300" s="197" t="s">
        <v>67</v>
      </c>
      <c r="F1300" s="197" t="s">
        <v>1402</v>
      </c>
      <c r="G1300" s="152">
        <v>12689600</v>
      </c>
      <c r="H1300" s="152">
        <v>12689600</v>
      </c>
      <c r="I1300" s="197" t="s">
        <v>31</v>
      </c>
      <c r="J1300" s="197" t="s">
        <v>31</v>
      </c>
      <c r="K1300" s="197" t="s">
        <v>2068</v>
      </c>
    </row>
    <row r="1301" spans="1:11" ht="75" customHeight="1" x14ac:dyDescent="0.25">
      <c r="A1301" s="197">
        <v>80161500</v>
      </c>
      <c r="B1301" s="197" t="s">
        <v>2105</v>
      </c>
      <c r="C1301" s="277">
        <v>42005</v>
      </c>
      <c r="D1301" s="197">
        <v>11</v>
      </c>
      <c r="E1301" s="197" t="s">
        <v>67</v>
      </c>
      <c r="F1301" s="197" t="s">
        <v>1402</v>
      </c>
      <c r="G1301" s="152">
        <v>17448200</v>
      </c>
      <c r="H1301" s="152">
        <v>17448200</v>
      </c>
      <c r="I1301" s="197" t="s">
        <v>31</v>
      </c>
      <c r="J1301" s="197" t="s">
        <v>31</v>
      </c>
      <c r="K1301" s="197" t="s">
        <v>2068</v>
      </c>
    </row>
    <row r="1302" spans="1:11" ht="75" customHeight="1" x14ac:dyDescent="0.25">
      <c r="A1302" s="197">
        <v>80161500</v>
      </c>
      <c r="B1302" s="197" t="s">
        <v>2107</v>
      </c>
      <c r="C1302" s="277">
        <v>42005</v>
      </c>
      <c r="D1302" s="197">
        <v>10</v>
      </c>
      <c r="E1302" s="197" t="s">
        <v>67</v>
      </c>
      <c r="F1302" s="197" t="s">
        <v>1402</v>
      </c>
      <c r="G1302" s="152">
        <v>15862000</v>
      </c>
      <c r="H1302" s="152">
        <v>15862000</v>
      </c>
      <c r="I1302" s="197" t="s">
        <v>31</v>
      </c>
      <c r="J1302" s="197" t="s">
        <v>31</v>
      </c>
      <c r="K1302" s="197" t="s">
        <v>2068</v>
      </c>
    </row>
    <row r="1303" spans="1:11" ht="75" customHeight="1" x14ac:dyDescent="0.25">
      <c r="A1303" s="197">
        <v>80161500</v>
      </c>
      <c r="B1303" s="197" t="s">
        <v>2109</v>
      </c>
      <c r="C1303" s="277">
        <v>42005</v>
      </c>
      <c r="D1303" s="197">
        <v>8</v>
      </c>
      <c r="E1303" s="197" t="s">
        <v>67</v>
      </c>
      <c r="F1303" s="197" t="s">
        <v>1402</v>
      </c>
      <c r="G1303" s="152">
        <v>24637600</v>
      </c>
      <c r="H1303" s="152">
        <v>24637600</v>
      </c>
      <c r="I1303" s="197" t="s">
        <v>31</v>
      </c>
      <c r="J1303" s="197" t="s">
        <v>31</v>
      </c>
      <c r="K1303" s="197" t="s">
        <v>2068</v>
      </c>
    </row>
    <row r="1304" spans="1:11" ht="75" customHeight="1" x14ac:dyDescent="0.25">
      <c r="A1304" s="197">
        <v>80161500</v>
      </c>
      <c r="B1304" s="197" t="s">
        <v>2111</v>
      </c>
      <c r="C1304" s="277">
        <v>42005</v>
      </c>
      <c r="D1304" s="197">
        <v>10</v>
      </c>
      <c r="E1304" s="197" t="s">
        <v>67</v>
      </c>
      <c r="F1304" s="197" t="s">
        <v>1402</v>
      </c>
      <c r="G1304" s="152">
        <v>30797000</v>
      </c>
      <c r="H1304" s="152">
        <v>30797000</v>
      </c>
      <c r="I1304" s="197" t="s">
        <v>31</v>
      </c>
      <c r="J1304" s="197" t="s">
        <v>31</v>
      </c>
      <c r="K1304" s="197" t="s">
        <v>2068</v>
      </c>
    </row>
    <row r="1305" spans="1:11" ht="75" customHeight="1" x14ac:dyDescent="0.25">
      <c r="A1305" s="197">
        <v>80161500</v>
      </c>
      <c r="B1305" s="197" t="s">
        <v>2113</v>
      </c>
      <c r="C1305" s="277">
        <v>42005</v>
      </c>
      <c r="D1305" s="197">
        <v>11</v>
      </c>
      <c r="E1305" s="197" t="s">
        <v>67</v>
      </c>
      <c r="F1305" s="197" t="s">
        <v>1402</v>
      </c>
      <c r="G1305" s="152">
        <v>49738700</v>
      </c>
      <c r="H1305" s="152">
        <v>49738700</v>
      </c>
      <c r="I1305" s="197" t="s">
        <v>31</v>
      </c>
      <c r="J1305" s="197" t="s">
        <v>31</v>
      </c>
      <c r="K1305" s="197" t="s">
        <v>2068</v>
      </c>
    </row>
    <row r="1306" spans="1:11" ht="75" customHeight="1" x14ac:dyDescent="0.25">
      <c r="A1306" s="197">
        <v>80161500</v>
      </c>
      <c r="B1306" s="197" t="s">
        <v>2115</v>
      </c>
      <c r="C1306" s="277">
        <v>42005</v>
      </c>
      <c r="D1306" s="197">
        <v>3</v>
      </c>
      <c r="E1306" s="197" t="s">
        <v>67</v>
      </c>
      <c r="F1306" s="197" t="s">
        <v>1402</v>
      </c>
      <c r="G1306" s="152">
        <v>8970000</v>
      </c>
      <c r="H1306" s="152">
        <v>8970000</v>
      </c>
      <c r="I1306" s="197" t="s">
        <v>31</v>
      </c>
      <c r="J1306" s="197" t="s">
        <v>31</v>
      </c>
      <c r="K1306" s="197" t="s">
        <v>2068</v>
      </c>
    </row>
    <row r="1307" spans="1:11" ht="75" customHeight="1" x14ac:dyDescent="0.25">
      <c r="A1307" s="197">
        <v>77121701</v>
      </c>
      <c r="B1307" s="197" t="s">
        <v>2117</v>
      </c>
      <c r="C1307" s="277">
        <v>42005</v>
      </c>
      <c r="D1307" s="197">
        <v>10</v>
      </c>
      <c r="E1307" s="197" t="s">
        <v>67</v>
      </c>
      <c r="F1307" s="197" t="s">
        <v>1402</v>
      </c>
      <c r="G1307" s="152">
        <v>50470000</v>
      </c>
      <c r="H1307" s="152">
        <v>50470000</v>
      </c>
      <c r="I1307" s="197" t="s">
        <v>31</v>
      </c>
      <c r="J1307" s="197" t="s">
        <v>31</v>
      </c>
      <c r="K1307" s="197" t="s">
        <v>2068</v>
      </c>
    </row>
    <row r="1308" spans="1:11" ht="75" customHeight="1" x14ac:dyDescent="0.25">
      <c r="A1308" s="197">
        <v>80161500</v>
      </c>
      <c r="B1308" s="197" t="s">
        <v>2119</v>
      </c>
      <c r="C1308" s="277">
        <v>42005</v>
      </c>
      <c r="D1308" s="197">
        <v>11</v>
      </c>
      <c r="E1308" s="197" t="s">
        <v>67</v>
      </c>
      <c r="F1308" s="197" t="s">
        <v>1402</v>
      </c>
      <c r="G1308" s="152">
        <v>49738700</v>
      </c>
      <c r="H1308" s="152">
        <v>49738700</v>
      </c>
      <c r="I1308" s="197" t="s">
        <v>31</v>
      </c>
      <c r="J1308" s="197" t="s">
        <v>31</v>
      </c>
      <c r="K1308" s="197" t="s">
        <v>2068</v>
      </c>
    </row>
    <row r="1309" spans="1:11" ht="75" customHeight="1" x14ac:dyDescent="0.25">
      <c r="A1309" s="197">
        <v>80161500</v>
      </c>
      <c r="B1309" s="197" t="s">
        <v>2121</v>
      </c>
      <c r="C1309" s="277">
        <v>42005</v>
      </c>
      <c r="D1309" s="197">
        <v>10</v>
      </c>
      <c r="E1309" s="197" t="s">
        <v>67</v>
      </c>
      <c r="F1309" s="197" t="s">
        <v>1402</v>
      </c>
      <c r="G1309" s="152">
        <v>23587000</v>
      </c>
      <c r="H1309" s="152">
        <v>23587000</v>
      </c>
      <c r="I1309" s="197" t="s">
        <v>31</v>
      </c>
      <c r="J1309" s="197" t="s">
        <v>31</v>
      </c>
      <c r="K1309" s="197" t="s">
        <v>2068</v>
      </c>
    </row>
    <row r="1310" spans="1:11" ht="75" customHeight="1" x14ac:dyDescent="0.25">
      <c r="A1310" s="197">
        <v>77121701</v>
      </c>
      <c r="B1310" s="197" t="s">
        <v>2123</v>
      </c>
      <c r="C1310" s="277">
        <v>42005</v>
      </c>
      <c r="D1310" s="197">
        <v>11</v>
      </c>
      <c r="E1310" s="197" t="s">
        <v>67</v>
      </c>
      <c r="F1310" s="197" t="s">
        <v>1402</v>
      </c>
      <c r="G1310" s="152">
        <v>65714000</v>
      </c>
      <c r="H1310" s="152">
        <v>65714000</v>
      </c>
      <c r="I1310" s="197" t="s">
        <v>31</v>
      </c>
      <c r="J1310" s="197" t="s">
        <v>31</v>
      </c>
      <c r="K1310" s="197" t="s">
        <v>2068</v>
      </c>
    </row>
    <row r="1311" spans="1:11" ht="75" customHeight="1" x14ac:dyDescent="0.25">
      <c r="A1311" s="197">
        <v>77121701</v>
      </c>
      <c r="B1311" s="197" t="s">
        <v>2125</v>
      </c>
      <c r="C1311" s="277">
        <v>42005</v>
      </c>
      <c r="D1311" s="197">
        <v>8</v>
      </c>
      <c r="E1311" s="197" t="s">
        <v>67</v>
      </c>
      <c r="F1311" s="197" t="s">
        <v>1402</v>
      </c>
      <c r="G1311" s="152">
        <v>17386400</v>
      </c>
      <c r="H1311" s="152">
        <v>17386400</v>
      </c>
      <c r="I1311" s="197" t="s">
        <v>31</v>
      </c>
      <c r="J1311" s="197" t="s">
        <v>31</v>
      </c>
      <c r="K1311" s="197" t="s">
        <v>2068</v>
      </c>
    </row>
    <row r="1312" spans="1:11" ht="75" customHeight="1" x14ac:dyDescent="0.25">
      <c r="A1312" s="197">
        <v>77121701</v>
      </c>
      <c r="B1312" s="197" t="s">
        <v>2125</v>
      </c>
      <c r="C1312" s="277">
        <v>42005</v>
      </c>
      <c r="D1312" s="197">
        <v>8</v>
      </c>
      <c r="E1312" s="197" t="s">
        <v>67</v>
      </c>
      <c r="F1312" s="197" t="s">
        <v>1402</v>
      </c>
      <c r="G1312" s="152">
        <v>17386400</v>
      </c>
      <c r="H1312" s="152">
        <v>17386400</v>
      </c>
      <c r="I1312" s="197" t="s">
        <v>31</v>
      </c>
      <c r="J1312" s="197" t="s">
        <v>31</v>
      </c>
      <c r="K1312" s="197" t="s">
        <v>2068</v>
      </c>
    </row>
    <row r="1313" spans="1:11" ht="75" customHeight="1" x14ac:dyDescent="0.25">
      <c r="A1313" s="197">
        <v>77121701</v>
      </c>
      <c r="B1313" s="197" t="s">
        <v>2128</v>
      </c>
      <c r="C1313" s="277">
        <v>42050</v>
      </c>
      <c r="D1313" s="197">
        <v>6</v>
      </c>
      <c r="E1313" s="197" t="s">
        <v>67</v>
      </c>
      <c r="F1313" s="197" t="s">
        <v>1402</v>
      </c>
      <c r="G1313" s="152">
        <v>38934000</v>
      </c>
      <c r="H1313" s="152">
        <v>38934000</v>
      </c>
      <c r="I1313" s="197" t="s">
        <v>31</v>
      </c>
      <c r="J1313" s="197" t="s">
        <v>31</v>
      </c>
      <c r="K1313" s="197" t="s">
        <v>2068</v>
      </c>
    </row>
    <row r="1314" spans="1:11" ht="75" customHeight="1" x14ac:dyDescent="0.25">
      <c r="A1314" s="197">
        <v>77121707</v>
      </c>
      <c r="B1314" s="197" t="s">
        <v>2133</v>
      </c>
      <c r="C1314" s="277">
        <v>42005</v>
      </c>
      <c r="D1314" s="197">
        <v>6</v>
      </c>
      <c r="E1314" s="197" t="s">
        <v>2134</v>
      </c>
      <c r="F1314" s="197" t="s">
        <v>2135</v>
      </c>
      <c r="G1314" s="152">
        <v>0</v>
      </c>
      <c r="H1314" s="152">
        <v>0</v>
      </c>
      <c r="I1314" s="197" t="s">
        <v>31</v>
      </c>
      <c r="J1314" s="197" t="s">
        <v>31</v>
      </c>
      <c r="K1314" s="197" t="s">
        <v>2068</v>
      </c>
    </row>
    <row r="1315" spans="1:11" ht="75" customHeight="1" x14ac:dyDescent="0.25">
      <c r="A1315" s="197">
        <v>77121606</v>
      </c>
      <c r="B1315" s="197" t="s">
        <v>2141</v>
      </c>
      <c r="C1315" s="277">
        <v>42005</v>
      </c>
      <c r="D1315" s="197">
        <v>1</v>
      </c>
      <c r="E1315" s="197" t="s">
        <v>521</v>
      </c>
      <c r="F1315" s="197" t="s">
        <v>1402</v>
      </c>
      <c r="G1315" s="152">
        <v>33978734</v>
      </c>
      <c r="H1315" s="152">
        <v>33978734</v>
      </c>
      <c r="I1315" s="197" t="s">
        <v>31</v>
      </c>
      <c r="J1315" s="197" t="s">
        <v>31</v>
      </c>
      <c r="K1315" s="197" t="s">
        <v>2068</v>
      </c>
    </row>
    <row r="1316" spans="1:11" ht="75" customHeight="1" x14ac:dyDescent="0.25">
      <c r="A1316" s="197">
        <v>77101505</v>
      </c>
      <c r="B1316" s="197" t="s">
        <v>2143</v>
      </c>
      <c r="C1316" s="277">
        <v>42005</v>
      </c>
      <c r="D1316" s="197">
        <v>1</v>
      </c>
      <c r="E1316" s="197" t="s">
        <v>521</v>
      </c>
      <c r="F1316" s="197" t="s">
        <v>1402</v>
      </c>
      <c r="G1316" s="152">
        <v>7482000</v>
      </c>
      <c r="H1316" s="152">
        <v>7482000</v>
      </c>
      <c r="I1316" s="197" t="s">
        <v>31</v>
      </c>
      <c r="J1316" s="197" t="s">
        <v>31</v>
      </c>
      <c r="K1316" s="197" t="s">
        <v>2068</v>
      </c>
    </row>
    <row r="1317" spans="1:11" ht="75" customHeight="1" x14ac:dyDescent="0.25">
      <c r="A1317" s="197">
        <v>77101505</v>
      </c>
      <c r="B1317" s="197" t="s">
        <v>2133</v>
      </c>
      <c r="C1317" s="277">
        <v>42005</v>
      </c>
      <c r="D1317" s="197">
        <v>1</v>
      </c>
      <c r="E1317" s="197" t="s">
        <v>521</v>
      </c>
      <c r="F1317" s="197" t="s">
        <v>2135</v>
      </c>
      <c r="G1317" s="152">
        <v>0</v>
      </c>
      <c r="H1317" s="152">
        <v>0</v>
      </c>
      <c r="I1317" s="197" t="s">
        <v>31</v>
      </c>
      <c r="J1317" s="197" t="s">
        <v>31</v>
      </c>
      <c r="K1317" s="197" t="s">
        <v>2068</v>
      </c>
    </row>
    <row r="1318" spans="1:11" ht="75" customHeight="1" x14ac:dyDescent="0.25">
      <c r="A1318" s="197">
        <v>77101505</v>
      </c>
      <c r="B1318" s="197" t="s">
        <v>2146</v>
      </c>
      <c r="C1318" s="277">
        <v>42005</v>
      </c>
      <c r="D1318" s="197">
        <v>10</v>
      </c>
      <c r="E1318" s="197" t="s">
        <v>2134</v>
      </c>
      <c r="F1318" s="197" t="s">
        <v>2135</v>
      </c>
      <c r="G1318" s="152">
        <v>413270000</v>
      </c>
      <c r="H1318" s="152">
        <v>413270000</v>
      </c>
      <c r="I1318" s="197" t="s">
        <v>31</v>
      </c>
      <c r="J1318" s="197" t="s">
        <v>31</v>
      </c>
      <c r="K1318" s="197" t="s">
        <v>2068</v>
      </c>
    </row>
    <row r="1319" spans="1:11" ht="75" customHeight="1" x14ac:dyDescent="0.25">
      <c r="A1319" s="197">
        <v>77101505</v>
      </c>
      <c r="B1319" s="197" t="s">
        <v>2146</v>
      </c>
      <c r="C1319" s="277">
        <v>42005</v>
      </c>
      <c r="D1319" s="197">
        <v>10</v>
      </c>
      <c r="E1319" s="197" t="s">
        <v>2134</v>
      </c>
      <c r="F1319" s="197" t="s">
        <v>2135</v>
      </c>
      <c r="G1319" s="152">
        <v>177485288</v>
      </c>
      <c r="H1319" s="152">
        <v>177485288</v>
      </c>
      <c r="I1319" s="197" t="s">
        <v>31</v>
      </c>
      <c r="J1319" s="197" t="s">
        <v>31</v>
      </c>
      <c r="K1319" s="197" t="s">
        <v>2068</v>
      </c>
    </row>
    <row r="1320" spans="1:11" ht="75" customHeight="1" x14ac:dyDescent="0.25">
      <c r="A1320" s="197">
        <v>77101505</v>
      </c>
      <c r="B1320" s="197" t="s">
        <v>2133</v>
      </c>
      <c r="C1320" s="277">
        <v>42005</v>
      </c>
      <c r="D1320" s="197">
        <v>10</v>
      </c>
      <c r="E1320" s="197" t="s">
        <v>2134</v>
      </c>
      <c r="F1320" s="197" t="s">
        <v>2135</v>
      </c>
      <c r="G1320" s="152" t="s">
        <v>2136</v>
      </c>
      <c r="H1320" s="152" t="s">
        <v>2136</v>
      </c>
      <c r="I1320" s="197" t="s">
        <v>31</v>
      </c>
      <c r="J1320" s="197" t="s">
        <v>31</v>
      </c>
      <c r="K1320" s="197" t="s">
        <v>2068</v>
      </c>
    </row>
    <row r="1321" spans="1:11" ht="75" customHeight="1" x14ac:dyDescent="0.25">
      <c r="A1321" s="197">
        <v>77101505</v>
      </c>
      <c r="B1321" s="197" t="s">
        <v>2146</v>
      </c>
      <c r="C1321" s="277">
        <v>42005</v>
      </c>
      <c r="D1321" s="197" t="s">
        <v>2136</v>
      </c>
      <c r="E1321" s="197" t="s">
        <v>2134</v>
      </c>
      <c r="F1321" s="197" t="s">
        <v>2135</v>
      </c>
      <c r="G1321" s="152">
        <v>795431572</v>
      </c>
      <c r="H1321" s="152">
        <v>795431572</v>
      </c>
      <c r="I1321" s="197" t="s">
        <v>31</v>
      </c>
      <c r="J1321" s="197" t="s">
        <v>31</v>
      </c>
      <c r="K1321" s="197" t="s">
        <v>2068</v>
      </c>
    </row>
    <row r="1322" spans="1:11" ht="75" customHeight="1" x14ac:dyDescent="0.25">
      <c r="A1322" s="197">
        <v>77101505</v>
      </c>
      <c r="B1322" s="197" t="s">
        <v>2149</v>
      </c>
      <c r="C1322" s="277">
        <v>42005</v>
      </c>
      <c r="D1322" s="197">
        <v>2</v>
      </c>
      <c r="E1322" s="197" t="s">
        <v>2134</v>
      </c>
      <c r="F1322" s="197" t="s">
        <v>2135</v>
      </c>
      <c r="G1322" s="152">
        <v>20000000</v>
      </c>
      <c r="H1322" s="152">
        <v>20000000</v>
      </c>
      <c r="I1322" s="197" t="s">
        <v>31</v>
      </c>
      <c r="J1322" s="197" t="s">
        <v>31</v>
      </c>
      <c r="K1322" s="197" t="s">
        <v>2068</v>
      </c>
    </row>
    <row r="1323" spans="1:11" ht="75" customHeight="1" x14ac:dyDescent="0.25">
      <c r="A1323" s="197">
        <v>77101505</v>
      </c>
      <c r="B1323" s="197" t="s">
        <v>2150</v>
      </c>
      <c r="C1323" s="277">
        <v>42005</v>
      </c>
      <c r="D1323" s="197">
        <v>1</v>
      </c>
      <c r="E1323" s="197" t="s">
        <v>2151</v>
      </c>
      <c r="F1323" s="197" t="s">
        <v>2135</v>
      </c>
      <c r="G1323" s="152">
        <v>6782128</v>
      </c>
      <c r="H1323" s="152">
        <v>6782128</v>
      </c>
      <c r="I1323" s="197" t="s">
        <v>31</v>
      </c>
      <c r="J1323" s="197" t="s">
        <v>31</v>
      </c>
      <c r="K1323" s="197" t="s">
        <v>2068</v>
      </c>
    </row>
    <row r="1324" spans="1:11" ht="75" customHeight="1" x14ac:dyDescent="0.25">
      <c r="A1324" s="197">
        <v>77101505</v>
      </c>
      <c r="B1324" s="197" t="s">
        <v>2152</v>
      </c>
      <c r="C1324" s="277">
        <v>42005</v>
      </c>
      <c r="D1324" s="197">
        <v>1</v>
      </c>
      <c r="E1324" s="197" t="s">
        <v>2134</v>
      </c>
      <c r="F1324" s="197" t="s">
        <v>2135</v>
      </c>
      <c r="G1324" s="152">
        <v>37674412</v>
      </c>
      <c r="H1324" s="152">
        <v>37674412</v>
      </c>
      <c r="I1324" s="197" t="s">
        <v>31</v>
      </c>
      <c r="J1324" s="197" t="s">
        <v>31</v>
      </c>
      <c r="K1324" s="197" t="s">
        <v>2068</v>
      </c>
    </row>
    <row r="1325" spans="1:11" ht="75" customHeight="1" x14ac:dyDescent="0.25">
      <c r="A1325" s="197">
        <v>77101505</v>
      </c>
      <c r="B1325" s="197" t="s">
        <v>2149</v>
      </c>
      <c r="C1325" s="277">
        <v>42005</v>
      </c>
      <c r="D1325" s="197">
        <v>2</v>
      </c>
      <c r="E1325" s="197" t="s">
        <v>2134</v>
      </c>
      <c r="F1325" s="197" t="s">
        <v>2135</v>
      </c>
      <c r="G1325" s="152">
        <v>180000000</v>
      </c>
      <c r="H1325" s="152">
        <v>180000000</v>
      </c>
      <c r="I1325" s="197" t="s">
        <v>31</v>
      </c>
      <c r="J1325" s="197" t="s">
        <v>31</v>
      </c>
      <c r="K1325" s="197" t="s">
        <v>2068</v>
      </c>
    </row>
    <row r="1326" spans="1:11" ht="75" customHeight="1" x14ac:dyDescent="0.25">
      <c r="A1326" s="197">
        <v>77101505</v>
      </c>
      <c r="B1326" s="197" t="s">
        <v>2154</v>
      </c>
      <c r="C1326" s="277">
        <v>42005</v>
      </c>
      <c r="D1326" s="197">
        <v>1</v>
      </c>
      <c r="E1326" s="197" t="s">
        <v>67</v>
      </c>
      <c r="F1326" s="197" t="s">
        <v>1402</v>
      </c>
      <c r="G1326" s="152">
        <v>2411097</v>
      </c>
      <c r="H1326" s="152">
        <v>2411097</v>
      </c>
      <c r="I1326" s="197" t="s">
        <v>31</v>
      </c>
      <c r="J1326" s="197" t="s">
        <v>31</v>
      </c>
      <c r="K1326" s="197" t="s">
        <v>2068</v>
      </c>
    </row>
    <row r="1327" spans="1:11" ht="75" customHeight="1" x14ac:dyDescent="0.25">
      <c r="A1327" s="197">
        <v>77101505</v>
      </c>
      <c r="B1327" s="197" t="s">
        <v>2154</v>
      </c>
      <c r="C1327" s="277">
        <v>42005</v>
      </c>
      <c r="D1327" s="197">
        <v>1</v>
      </c>
      <c r="E1327" s="197" t="s">
        <v>67</v>
      </c>
      <c r="F1327" s="197" t="s">
        <v>1402</v>
      </c>
      <c r="G1327" s="152">
        <v>20000000</v>
      </c>
      <c r="H1327" s="152">
        <v>20000000</v>
      </c>
      <c r="I1327" s="197" t="s">
        <v>31</v>
      </c>
      <c r="J1327" s="197" t="s">
        <v>31</v>
      </c>
      <c r="K1327" s="197" t="s">
        <v>2068</v>
      </c>
    </row>
    <row r="1328" spans="1:11" ht="75" customHeight="1" x14ac:dyDescent="0.25">
      <c r="A1328" s="197">
        <v>77121606</v>
      </c>
      <c r="B1328" s="197" t="s">
        <v>2156</v>
      </c>
      <c r="C1328" s="277">
        <v>42005</v>
      </c>
      <c r="D1328" s="197">
        <v>1</v>
      </c>
      <c r="E1328" s="197" t="s">
        <v>521</v>
      </c>
      <c r="F1328" s="197" t="s">
        <v>1402</v>
      </c>
      <c r="G1328" s="152">
        <v>35855127</v>
      </c>
      <c r="H1328" s="152">
        <v>35855127</v>
      </c>
      <c r="I1328" s="197" t="s">
        <v>31</v>
      </c>
      <c r="J1328" s="197" t="s">
        <v>31</v>
      </c>
      <c r="K1328" s="197" t="s">
        <v>2068</v>
      </c>
    </row>
    <row r="1329" spans="1:11" ht="75" customHeight="1" x14ac:dyDescent="0.25">
      <c r="A1329" s="197">
        <v>25101905</v>
      </c>
      <c r="B1329" s="197" t="s">
        <v>2160</v>
      </c>
      <c r="C1329" s="277">
        <v>42005</v>
      </c>
      <c r="D1329" s="197">
        <v>10</v>
      </c>
      <c r="E1329" s="197" t="s">
        <v>2134</v>
      </c>
      <c r="F1329" s="197" t="s">
        <v>1402</v>
      </c>
      <c r="G1329" s="152">
        <v>610000000</v>
      </c>
      <c r="H1329" s="152">
        <v>610000000</v>
      </c>
      <c r="I1329" s="197" t="s">
        <v>31</v>
      </c>
      <c r="J1329" s="197" t="s">
        <v>31</v>
      </c>
      <c r="K1329" s="197" t="s">
        <v>2068</v>
      </c>
    </row>
    <row r="1330" spans="1:11" ht="75" customHeight="1" x14ac:dyDescent="0.25">
      <c r="A1330" s="197">
        <v>77121701</v>
      </c>
      <c r="B1330" s="197" t="s">
        <v>2162</v>
      </c>
      <c r="C1330" s="277">
        <v>42005</v>
      </c>
      <c r="D1330" s="197">
        <v>11</v>
      </c>
      <c r="E1330" s="197" t="s">
        <v>67</v>
      </c>
      <c r="F1330" s="197" t="s">
        <v>1402</v>
      </c>
      <c r="G1330" s="152">
        <v>22206800</v>
      </c>
      <c r="H1330" s="152">
        <v>22206800</v>
      </c>
      <c r="I1330" s="197" t="s">
        <v>31</v>
      </c>
      <c r="J1330" s="197" t="s">
        <v>31</v>
      </c>
      <c r="K1330" s="197" t="s">
        <v>2068</v>
      </c>
    </row>
    <row r="1331" spans="1:11" ht="75" customHeight="1" x14ac:dyDescent="0.25">
      <c r="A1331" s="197">
        <v>77121701</v>
      </c>
      <c r="B1331" s="197" t="s">
        <v>2164</v>
      </c>
      <c r="C1331" s="277">
        <v>42005</v>
      </c>
      <c r="D1331" s="197">
        <v>9</v>
      </c>
      <c r="E1331" s="197" t="s">
        <v>67</v>
      </c>
      <c r="F1331" s="197" t="s">
        <v>1402</v>
      </c>
      <c r="G1331" s="152">
        <v>31239900</v>
      </c>
      <c r="H1331" s="152">
        <v>31239900</v>
      </c>
      <c r="I1331" s="197" t="s">
        <v>31</v>
      </c>
      <c r="J1331" s="197" t="s">
        <v>31</v>
      </c>
      <c r="K1331" s="197" t="s">
        <v>2068</v>
      </c>
    </row>
    <row r="1332" spans="1:11" ht="75" customHeight="1" x14ac:dyDescent="0.25">
      <c r="A1332" s="197">
        <v>77121701</v>
      </c>
      <c r="B1332" s="197" t="s">
        <v>2164</v>
      </c>
      <c r="C1332" s="277">
        <v>42005</v>
      </c>
      <c r="D1332" s="197">
        <v>9</v>
      </c>
      <c r="E1332" s="197" t="s">
        <v>67</v>
      </c>
      <c r="F1332" s="197" t="s">
        <v>1402</v>
      </c>
      <c r="G1332" s="152">
        <v>31239900</v>
      </c>
      <c r="H1332" s="152">
        <v>31239900</v>
      </c>
      <c r="I1332" s="197" t="s">
        <v>31</v>
      </c>
      <c r="J1332" s="197" t="s">
        <v>31</v>
      </c>
      <c r="K1332" s="197" t="s">
        <v>2068</v>
      </c>
    </row>
    <row r="1333" spans="1:11" ht="75" customHeight="1" x14ac:dyDescent="0.25">
      <c r="A1333" s="197">
        <v>77121701</v>
      </c>
      <c r="B1333" s="197" t="s">
        <v>2167</v>
      </c>
      <c r="C1333" s="277">
        <v>42005</v>
      </c>
      <c r="D1333" s="197">
        <v>11</v>
      </c>
      <c r="E1333" s="197" t="s">
        <v>67</v>
      </c>
      <c r="F1333" s="197" t="s">
        <v>1402</v>
      </c>
      <c r="G1333" s="152">
        <v>65714000</v>
      </c>
      <c r="H1333" s="152">
        <v>65714000</v>
      </c>
      <c r="I1333" s="197" t="s">
        <v>31</v>
      </c>
      <c r="J1333" s="197" t="s">
        <v>31</v>
      </c>
      <c r="K1333" s="197" t="s">
        <v>2068</v>
      </c>
    </row>
    <row r="1334" spans="1:11" ht="75" customHeight="1" x14ac:dyDescent="0.25">
      <c r="A1334" s="197">
        <v>77121701</v>
      </c>
      <c r="B1334" s="197" t="s">
        <v>2169</v>
      </c>
      <c r="C1334" s="277">
        <v>42005</v>
      </c>
      <c r="D1334" s="197">
        <v>11</v>
      </c>
      <c r="E1334" s="197" t="s">
        <v>67</v>
      </c>
      <c r="F1334" s="197" t="s">
        <v>1402</v>
      </c>
      <c r="G1334" s="152">
        <v>65714000</v>
      </c>
      <c r="H1334" s="152">
        <v>65714000</v>
      </c>
      <c r="I1334" s="197" t="s">
        <v>31</v>
      </c>
      <c r="J1334" s="197" t="s">
        <v>31</v>
      </c>
      <c r="K1334" s="197" t="s">
        <v>2068</v>
      </c>
    </row>
    <row r="1335" spans="1:11" ht="75" customHeight="1" x14ac:dyDescent="0.25">
      <c r="A1335" s="197">
        <v>77121701</v>
      </c>
      <c r="B1335" s="197" t="s">
        <v>2171</v>
      </c>
      <c r="C1335" s="277">
        <v>42005</v>
      </c>
      <c r="D1335" s="197">
        <v>9</v>
      </c>
      <c r="E1335" s="197" t="s">
        <v>67</v>
      </c>
      <c r="F1335" s="197" t="s">
        <v>1402</v>
      </c>
      <c r="G1335" s="152">
        <v>45423000</v>
      </c>
      <c r="H1335" s="152">
        <v>45423000</v>
      </c>
      <c r="I1335" s="197" t="s">
        <v>31</v>
      </c>
      <c r="J1335" s="197" t="s">
        <v>31</v>
      </c>
      <c r="K1335" s="197" t="s">
        <v>2068</v>
      </c>
    </row>
    <row r="1336" spans="1:11" ht="75" customHeight="1" x14ac:dyDescent="0.25">
      <c r="A1336" s="197">
        <v>77121701</v>
      </c>
      <c r="B1336" s="197" t="s">
        <v>2173</v>
      </c>
      <c r="C1336" s="277">
        <v>42005</v>
      </c>
      <c r="D1336" s="197">
        <v>8</v>
      </c>
      <c r="E1336" s="197" t="s">
        <v>67</v>
      </c>
      <c r="F1336" s="197" t="s">
        <v>1402</v>
      </c>
      <c r="G1336" s="152">
        <v>47792000</v>
      </c>
      <c r="H1336" s="152">
        <v>47792000</v>
      </c>
      <c r="I1336" s="197" t="s">
        <v>31</v>
      </c>
      <c r="J1336" s="197" t="s">
        <v>31</v>
      </c>
      <c r="K1336" s="197" t="s">
        <v>2068</v>
      </c>
    </row>
    <row r="1337" spans="1:11" ht="75" customHeight="1" x14ac:dyDescent="0.25">
      <c r="A1337" s="197">
        <v>77121701</v>
      </c>
      <c r="B1337" s="197" t="s">
        <v>2175</v>
      </c>
      <c r="C1337" s="277">
        <v>42005</v>
      </c>
      <c r="D1337" s="197">
        <v>8</v>
      </c>
      <c r="E1337" s="197" t="s">
        <v>67</v>
      </c>
      <c r="F1337" s="197" t="s">
        <v>1402</v>
      </c>
      <c r="G1337" s="152">
        <v>22083200</v>
      </c>
      <c r="H1337" s="152">
        <v>22083200</v>
      </c>
      <c r="I1337" s="197" t="s">
        <v>31</v>
      </c>
      <c r="J1337" s="197" t="s">
        <v>31</v>
      </c>
      <c r="K1337" s="197" t="s">
        <v>2068</v>
      </c>
    </row>
    <row r="1338" spans="1:11" ht="75" customHeight="1" x14ac:dyDescent="0.25">
      <c r="A1338" s="197">
        <v>77121701</v>
      </c>
      <c r="B1338" s="197" t="s">
        <v>2177</v>
      </c>
      <c r="C1338" s="277">
        <v>42005</v>
      </c>
      <c r="D1338" s="197">
        <v>8</v>
      </c>
      <c r="E1338" s="197" t="s">
        <v>67</v>
      </c>
      <c r="F1338" s="197" t="s">
        <v>1402</v>
      </c>
      <c r="G1338" s="152">
        <v>18869600</v>
      </c>
      <c r="H1338" s="152">
        <v>18869600</v>
      </c>
      <c r="I1338" s="197" t="s">
        <v>31</v>
      </c>
      <c r="J1338" s="197" t="s">
        <v>31</v>
      </c>
      <c r="K1338" s="197" t="s">
        <v>2068</v>
      </c>
    </row>
    <row r="1339" spans="1:11" ht="75" customHeight="1" x14ac:dyDescent="0.25">
      <c r="A1339" s="197">
        <v>77121701</v>
      </c>
      <c r="B1339" s="197" t="s">
        <v>2179</v>
      </c>
      <c r="C1339" s="277">
        <v>42005</v>
      </c>
      <c r="D1339" s="197">
        <v>8</v>
      </c>
      <c r="E1339" s="197" t="s">
        <v>67</v>
      </c>
      <c r="F1339" s="197" t="s">
        <v>1402</v>
      </c>
      <c r="G1339" s="152">
        <v>18869600</v>
      </c>
      <c r="H1339" s="152">
        <v>18869600</v>
      </c>
      <c r="I1339" s="197" t="s">
        <v>31</v>
      </c>
      <c r="J1339" s="197" t="s">
        <v>31</v>
      </c>
      <c r="K1339" s="197" t="s">
        <v>2068</v>
      </c>
    </row>
    <row r="1340" spans="1:11" ht="75" customHeight="1" x14ac:dyDescent="0.25">
      <c r="A1340" s="197">
        <v>77121701</v>
      </c>
      <c r="B1340" s="197" t="s">
        <v>2175</v>
      </c>
      <c r="C1340" s="277">
        <v>42005</v>
      </c>
      <c r="D1340" s="197">
        <v>10</v>
      </c>
      <c r="E1340" s="197" t="s">
        <v>67</v>
      </c>
      <c r="F1340" s="197" t="s">
        <v>1402</v>
      </c>
      <c r="G1340" s="152">
        <v>27604000</v>
      </c>
      <c r="H1340" s="152">
        <v>27604000</v>
      </c>
      <c r="I1340" s="197" t="s">
        <v>31</v>
      </c>
      <c r="J1340" s="197" t="s">
        <v>31</v>
      </c>
      <c r="K1340" s="197" t="s">
        <v>2068</v>
      </c>
    </row>
    <row r="1341" spans="1:11" ht="75" customHeight="1" x14ac:dyDescent="0.25">
      <c r="A1341" s="197">
        <v>77121701</v>
      </c>
      <c r="B1341" s="197" t="s">
        <v>2182</v>
      </c>
      <c r="C1341" s="277">
        <v>42005</v>
      </c>
      <c r="D1341" s="197">
        <v>10</v>
      </c>
      <c r="E1341" s="197" t="s">
        <v>67</v>
      </c>
      <c r="F1341" s="197" t="s">
        <v>1402</v>
      </c>
      <c r="G1341" s="152">
        <v>30797000</v>
      </c>
      <c r="H1341" s="152">
        <v>30797000</v>
      </c>
      <c r="I1341" s="197" t="s">
        <v>31</v>
      </c>
      <c r="J1341" s="197" t="s">
        <v>31</v>
      </c>
      <c r="K1341" s="197" t="s">
        <v>2068</v>
      </c>
    </row>
    <row r="1342" spans="1:11" ht="75" customHeight="1" x14ac:dyDescent="0.25">
      <c r="A1342" s="197">
        <v>70171607</v>
      </c>
      <c r="B1342" s="197" t="s">
        <v>2185</v>
      </c>
      <c r="C1342" s="277">
        <v>42323</v>
      </c>
      <c r="D1342" s="197">
        <v>3</v>
      </c>
      <c r="E1342" s="197" t="s">
        <v>67</v>
      </c>
      <c r="F1342" s="197" t="s">
        <v>2135</v>
      </c>
      <c r="G1342" s="152">
        <v>10413300</v>
      </c>
      <c r="H1342" s="152">
        <v>10413300</v>
      </c>
      <c r="I1342" s="197" t="s">
        <v>31</v>
      </c>
      <c r="J1342" s="197" t="s">
        <v>31</v>
      </c>
      <c r="K1342" s="197" t="s">
        <v>2068</v>
      </c>
    </row>
    <row r="1343" spans="1:11" ht="75" customHeight="1" x14ac:dyDescent="0.25">
      <c r="A1343" s="197">
        <v>77121701</v>
      </c>
      <c r="B1343" s="197" t="s">
        <v>2179</v>
      </c>
      <c r="C1343" s="277">
        <v>42005</v>
      </c>
      <c r="D1343" s="197">
        <v>8</v>
      </c>
      <c r="E1343" s="197" t="s">
        <v>67</v>
      </c>
      <c r="F1343" s="197" t="s">
        <v>1402</v>
      </c>
      <c r="G1343" s="152">
        <v>18869600</v>
      </c>
      <c r="H1343" s="152">
        <v>18869600</v>
      </c>
      <c r="I1343" s="197" t="s">
        <v>31</v>
      </c>
      <c r="J1343" s="197" t="s">
        <v>31</v>
      </c>
      <c r="K1343" s="197" t="s">
        <v>2068</v>
      </c>
    </row>
    <row r="1344" spans="1:11" ht="75" customHeight="1" x14ac:dyDescent="0.25">
      <c r="A1344" s="197">
        <v>77121701</v>
      </c>
      <c r="B1344" s="197" t="s">
        <v>2188</v>
      </c>
      <c r="C1344" s="277">
        <v>42005</v>
      </c>
      <c r="D1344" s="197">
        <v>10</v>
      </c>
      <c r="E1344" s="197" t="s">
        <v>67</v>
      </c>
      <c r="F1344" s="197" t="s">
        <v>1402</v>
      </c>
      <c r="G1344" s="152">
        <v>27604000</v>
      </c>
      <c r="H1344" s="152">
        <v>27604000</v>
      </c>
      <c r="I1344" s="197" t="s">
        <v>31</v>
      </c>
      <c r="J1344" s="197" t="s">
        <v>31</v>
      </c>
      <c r="K1344" s="197" t="s">
        <v>2068</v>
      </c>
    </row>
    <row r="1345" spans="1:11" ht="75" customHeight="1" x14ac:dyDescent="0.25">
      <c r="A1345" s="197">
        <v>77121701</v>
      </c>
      <c r="B1345" s="197" t="s">
        <v>2179</v>
      </c>
      <c r="C1345" s="277">
        <v>42005</v>
      </c>
      <c r="D1345" s="197">
        <v>8</v>
      </c>
      <c r="E1345" s="197" t="s">
        <v>67</v>
      </c>
      <c r="F1345" s="197" t="s">
        <v>1402</v>
      </c>
      <c r="G1345" s="152">
        <v>18869600</v>
      </c>
      <c r="H1345" s="152">
        <v>18869600</v>
      </c>
      <c r="I1345" s="197" t="s">
        <v>31</v>
      </c>
      <c r="J1345" s="197" t="s">
        <v>31</v>
      </c>
      <c r="K1345" s="197" t="s">
        <v>2068</v>
      </c>
    </row>
    <row r="1346" spans="1:11" ht="75" customHeight="1" x14ac:dyDescent="0.25">
      <c r="A1346" s="197">
        <v>77121701</v>
      </c>
      <c r="B1346" s="197" t="s">
        <v>2191</v>
      </c>
      <c r="C1346" s="277">
        <v>42005</v>
      </c>
      <c r="D1346" s="197">
        <v>11</v>
      </c>
      <c r="E1346" s="197" t="s">
        <v>67</v>
      </c>
      <c r="F1346" s="197" t="s">
        <v>1402</v>
      </c>
      <c r="G1346" s="152">
        <v>38182100</v>
      </c>
      <c r="H1346" s="152">
        <v>38182100</v>
      </c>
      <c r="I1346" s="197" t="s">
        <v>31</v>
      </c>
      <c r="J1346" s="197" t="s">
        <v>31</v>
      </c>
      <c r="K1346" s="197" t="s">
        <v>2068</v>
      </c>
    </row>
    <row r="1347" spans="1:11" ht="75" customHeight="1" x14ac:dyDescent="0.25">
      <c r="A1347" s="197">
        <v>77121701</v>
      </c>
      <c r="B1347" s="197" t="s">
        <v>2193</v>
      </c>
      <c r="C1347" s="277">
        <v>42005</v>
      </c>
      <c r="D1347" s="197">
        <v>10</v>
      </c>
      <c r="E1347" s="197" t="s">
        <v>67</v>
      </c>
      <c r="F1347" s="197" t="s">
        <v>1402</v>
      </c>
      <c r="G1347" s="152">
        <v>20188000</v>
      </c>
      <c r="H1347" s="152">
        <v>20188000</v>
      </c>
      <c r="I1347" s="197" t="s">
        <v>31</v>
      </c>
      <c r="J1347" s="197" t="s">
        <v>31</v>
      </c>
      <c r="K1347" s="197" t="s">
        <v>2068</v>
      </c>
    </row>
    <row r="1348" spans="1:11" ht="75" customHeight="1" x14ac:dyDescent="0.25">
      <c r="A1348" s="197">
        <v>77121701</v>
      </c>
      <c r="B1348" s="197" t="s">
        <v>2195</v>
      </c>
      <c r="C1348" s="277">
        <v>42005</v>
      </c>
      <c r="D1348" s="197">
        <v>10</v>
      </c>
      <c r="E1348" s="197" t="s">
        <v>67</v>
      </c>
      <c r="F1348" s="197" t="s">
        <v>1402</v>
      </c>
      <c r="G1348" s="152">
        <v>12463000</v>
      </c>
      <c r="H1348" s="152">
        <v>12463000</v>
      </c>
      <c r="I1348" s="197" t="s">
        <v>31</v>
      </c>
      <c r="J1348" s="197" t="s">
        <v>31</v>
      </c>
      <c r="K1348" s="197" t="s">
        <v>2068</v>
      </c>
    </row>
    <row r="1349" spans="1:11" ht="75" customHeight="1" x14ac:dyDescent="0.25">
      <c r="A1349" s="197">
        <v>77121701</v>
      </c>
      <c r="B1349" s="197" t="s">
        <v>2195</v>
      </c>
      <c r="C1349" s="277">
        <v>42005</v>
      </c>
      <c r="D1349" s="197">
        <v>10</v>
      </c>
      <c r="E1349" s="197" t="s">
        <v>67</v>
      </c>
      <c r="F1349" s="197" t="s">
        <v>1402</v>
      </c>
      <c r="G1349" s="152">
        <v>12463000</v>
      </c>
      <c r="H1349" s="152">
        <v>12463000</v>
      </c>
      <c r="I1349" s="197" t="s">
        <v>31</v>
      </c>
      <c r="J1349" s="197" t="s">
        <v>31</v>
      </c>
      <c r="K1349" s="197" t="s">
        <v>2068</v>
      </c>
    </row>
    <row r="1350" spans="1:11" ht="75" customHeight="1" x14ac:dyDescent="0.25">
      <c r="A1350" s="197">
        <v>77121701</v>
      </c>
      <c r="B1350" s="197" t="s">
        <v>2198</v>
      </c>
      <c r="C1350" s="277">
        <v>42005</v>
      </c>
      <c r="D1350" s="197">
        <v>11</v>
      </c>
      <c r="E1350" s="197" t="s">
        <v>67</v>
      </c>
      <c r="F1350" s="197" t="s">
        <v>1402</v>
      </c>
      <c r="G1350" s="152">
        <v>71379000</v>
      </c>
      <c r="H1350" s="152">
        <v>71379000</v>
      </c>
      <c r="I1350" s="197" t="s">
        <v>31</v>
      </c>
      <c r="J1350" s="197" t="s">
        <v>31</v>
      </c>
      <c r="K1350" s="197" t="s">
        <v>2068</v>
      </c>
    </row>
    <row r="1351" spans="1:11" ht="75" customHeight="1" x14ac:dyDescent="0.25">
      <c r="A1351" s="197">
        <v>77121701</v>
      </c>
      <c r="B1351" s="197" t="s">
        <v>2200</v>
      </c>
      <c r="C1351" s="277">
        <v>42005</v>
      </c>
      <c r="D1351" s="197">
        <v>10</v>
      </c>
      <c r="E1351" s="197" t="s">
        <v>67</v>
      </c>
      <c r="F1351" s="197" t="s">
        <v>1402</v>
      </c>
      <c r="G1351" s="152">
        <v>21733000</v>
      </c>
      <c r="H1351" s="152">
        <v>21733000</v>
      </c>
      <c r="I1351" s="197" t="s">
        <v>31</v>
      </c>
      <c r="J1351" s="197" t="s">
        <v>31</v>
      </c>
      <c r="K1351" s="197" t="s">
        <v>2068</v>
      </c>
    </row>
    <row r="1352" spans="1:11" ht="75" customHeight="1" x14ac:dyDescent="0.25">
      <c r="A1352" s="197">
        <v>77121701</v>
      </c>
      <c r="B1352" s="197" t="s">
        <v>2202</v>
      </c>
      <c r="C1352" s="277">
        <v>42005</v>
      </c>
      <c r="D1352" s="197">
        <v>8</v>
      </c>
      <c r="E1352" s="197" t="s">
        <v>67</v>
      </c>
      <c r="F1352" s="197" t="s">
        <v>1402</v>
      </c>
      <c r="G1352" s="152">
        <v>18869600</v>
      </c>
      <c r="H1352" s="152">
        <v>18869600</v>
      </c>
      <c r="I1352" s="197" t="s">
        <v>31</v>
      </c>
      <c r="J1352" s="197" t="s">
        <v>31</v>
      </c>
      <c r="K1352" s="197" t="s">
        <v>2068</v>
      </c>
    </row>
    <row r="1353" spans="1:11" ht="75" customHeight="1" x14ac:dyDescent="0.25">
      <c r="A1353" s="197">
        <v>77121701</v>
      </c>
      <c r="B1353" s="197" t="s">
        <v>2202</v>
      </c>
      <c r="C1353" s="277">
        <v>42005</v>
      </c>
      <c r="D1353" s="197">
        <v>10</v>
      </c>
      <c r="E1353" s="197" t="s">
        <v>67</v>
      </c>
      <c r="F1353" s="197" t="s">
        <v>1402</v>
      </c>
      <c r="G1353" s="152">
        <v>23587000</v>
      </c>
      <c r="H1353" s="152">
        <v>23587000</v>
      </c>
      <c r="I1353" s="197" t="s">
        <v>31</v>
      </c>
      <c r="J1353" s="197" t="s">
        <v>31</v>
      </c>
      <c r="K1353" s="197" t="s">
        <v>2068</v>
      </c>
    </row>
    <row r="1354" spans="1:11" ht="75" customHeight="1" x14ac:dyDescent="0.25">
      <c r="A1354" s="197">
        <v>77121701</v>
      </c>
      <c r="B1354" s="197" t="s">
        <v>2205</v>
      </c>
      <c r="C1354" s="277">
        <v>42005</v>
      </c>
      <c r="D1354" s="197">
        <v>10</v>
      </c>
      <c r="E1354" s="197" t="s">
        <v>67</v>
      </c>
      <c r="F1354" s="197" t="s">
        <v>1402</v>
      </c>
      <c r="G1354" s="152">
        <v>25441000</v>
      </c>
      <c r="H1354" s="152">
        <v>25441000</v>
      </c>
      <c r="I1354" s="197" t="s">
        <v>31</v>
      </c>
      <c r="J1354" s="197" t="s">
        <v>31</v>
      </c>
      <c r="K1354" s="197" t="s">
        <v>2068</v>
      </c>
    </row>
    <row r="1355" spans="1:11" ht="75" customHeight="1" x14ac:dyDescent="0.25">
      <c r="A1355" s="197">
        <v>77121701</v>
      </c>
      <c r="B1355" s="197" t="s">
        <v>2133</v>
      </c>
      <c r="C1355" s="277">
        <v>42005</v>
      </c>
      <c r="D1355" s="197">
        <v>6</v>
      </c>
      <c r="E1355" s="197" t="s">
        <v>67</v>
      </c>
      <c r="F1355" s="197" t="s">
        <v>2135</v>
      </c>
      <c r="G1355" s="152">
        <v>0</v>
      </c>
      <c r="H1355" s="152">
        <v>0</v>
      </c>
      <c r="I1355" s="197" t="s">
        <v>31</v>
      </c>
      <c r="J1355" s="197" t="s">
        <v>31</v>
      </c>
      <c r="K1355" s="197" t="s">
        <v>2068</v>
      </c>
    </row>
    <row r="1356" spans="1:11" ht="75" customHeight="1" x14ac:dyDescent="0.25">
      <c r="A1356" s="197">
        <v>77121701</v>
      </c>
      <c r="B1356" s="197" t="s">
        <v>2202</v>
      </c>
      <c r="C1356" s="277">
        <v>42005</v>
      </c>
      <c r="D1356" s="197">
        <v>8</v>
      </c>
      <c r="E1356" s="197" t="s">
        <v>67</v>
      </c>
      <c r="F1356" s="197" t="s">
        <v>1402</v>
      </c>
      <c r="G1356" s="152">
        <v>18869600</v>
      </c>
      <c r="H1356" s="152">
        <v>18869600</v>
      </c>
      <c r="I1356" s="197" t="s">
        <v>31</v>
      </c>
      <c r="J1356" s="197" t="s">
        <v>31</v>
      </c>
      <c r="K1356" s="197" t="s">
        <v>2068</v>
      </c>
    </row>
    <row r="1357" spans="1:11" ht="75" customHeight="1" x14ac:dyDescent="0.25">
      <c r="A1357" s="197">
        <v>77121701</v>
      </c>
      <c r="B1357" s="197" t="s">
        <v>2208</v>
      </c>
      <c r="C1357" s="277">
        <v>42005</v>
      </c>
      <c r="D1357" s="197">
        <v>10</v>
      </c>
      <c r="E1357" s="197" t="s">
        <v>67</v>
      </c>
      <c r="F1357" s="197" t="s">
        <v>1402</v>
      </c>
      <c r="G1357" s="152">
        <v>34711000</v>
      </c>
      <c r="H1357" s="152">
        <v>34711000</v>
      </c>
      <c r="I1357" s="197" t="s">
        <v>31</v>
      </c>
      <c r="J1357" s="197" t="s">
        <v>31</v>
      </c>
      <c r="K1357" s="197" t="s">
        <v>2068</v>
      </c>
    </row>
    <row r="1358" spans="1:11" ht="75" customHeight="1" x14ac:dyDescent="0.25">
      <c r="A1358" s="197">
        <v>77121701</v>
      </c>
      <c r="B1358" s="197" t="s">
        <v>2202</v>
      </c>
      <c r="C1358" s="277">
        <v>42005</v>
      </c>
      <c r="D1358" s="197">
        <v>8</v>
      </c>
      <c r="E1358" s="197" t="s">
        <v>67</v>
      </c>
      <c r="F1358" s="197" t="s">
        <v>1402</v>
      </c>
      <c r="G1358" s="152">
        <v>18869600</v>
      </c>
      <c r="H1358" s="152">
        <v>18869600</v>
      </c>
      <c r="I1358" s="197" t="s">
        <v>31</v>
      </c>
      <c r="J1358" s="197" t="s">
        <v>31</v>
      </c>
      <c r="K1358" s="197" t="s">
        <v>2068</v>
      </c>
    </row>
    <row r="1359" spans="1:11" ht="75" customHeight="1" x14ac:dyDescent="0.25">
      <c r="A1359" s="197">
        <v>77121701</v>
      </c>
      <c r="B1359" s="197" t="s">
        <v>2202</v>
      </c>
      <c r="C1359" s="277">
        <v>42005</v>
      </c>
      <c r="D1359" s="197">
        <v>8</v>
      </c>
      <c r="E1359" s="197" t="s">
        <v>67</v>
      </c>
      <c r="F1359" s="197" t="s">
        <v>1402</v>
      </c>
      <c r="G1359" s="152">
        <v>18869600</v>
      </c>
      <c r="H1359" s="152">
        <v>18869600</v>
      </c>
      <c r="I1359" s="197" t="s">
        <v>31</v>
      </c>
      <c r="J1359" s="197" t="s">
        <v>31</v>
      </c>
      <c r="K1359" s="197" t="s">
        <v>2068</v>
      </c>
    </row>
    <row r="1360" spans="1:11" ht="75" customHeight="1" x14ac:dyDescent="0.25">
      <c r="A1360" s="197">
        <v>77121701</v>
      </c>
      <c r="B1360" s="197" t="s">
        <v>2212</v>
      </c>
      <c r="C1360" s="277">
        <v>42005</v>
      </c>
      <c r="D1360" s="197">
        <v>10</v>
      </c>
      <c r="E1360" s="197" t="s">
        <v>67</v>
      </c>
      <c r="F1360" s="197" t="s">
        <v>1402</v>
      </c>
      <c r="G1360" s="152">
        <v>9991000</v>
      </c>
      <c r="H1360" s="152">
        <v>9991000</v>
      </c>
      <c r="I1360" s="197" t="s">
        <v>31</v>
      </c>
      <c r="J1360" s="197" t="s">
        <v>31</v>
      </c>
      <c r="K1360" s="197" t="s">
        <v>2068</v>
      </c>
    </row>
    <row r="1361" spans="1:11" ht="75" customHeight="1" x14ac:dyDescent="0.25">
      <c r="A1361" s="197">
        <v>77121701</v>
      </c>
      <c r="B1361" s="197" t="s">
        <v>2214</v>
      </c>
      <c r="C1361" s="277">
        <v>42005</v>
      </c>
      <c r="D1361" s="197">
        <v>8</v>
      </c>
      <c r="E1361" s="197" t="s">
        <v>67</v>
      </c>
      <c r="F1361" s="197" t="s">
        <v>1402</v>
      </c>
      <c r="G1361" s="152">
        <v>31971200</v>
      </c>
      <c r="H1361" s="152">
        <v>31971200</v>
      </c>
      <c r="I1361" s="197" t="s">
        <v>31</v>
      </c>
      <c r="J1361" s="197" t="s">
        <v>31</v>
      </c>
      <c r="K1361" s="197" t="s">
        <v>2068</v>
      </c>
    </row>
    <row r="1362" spans="1:11" ht="75" customHeight="1" x14ac:dyDescent="0.25">
      <c r="A1362" s="197">
        <v>77121701</v>
      </c>
      <c r="B1362" s="197" t="s">
        <v>2216</v>
      </c>
      <c r="C1362" s="277">
        <v>42005</v>
      </c>
      <c r="D1362" s="197">
        <v>11</v>
      </c>
      <c r="E1362" s="197" t="s">
        <v>67</v>
      </c>
      <c r="F1362" s="197" t="s">
        <v>1402</v>
      </c>
      <c r="G1362" s="152">
        <v>49738700</v>
      </c>
      <c r="H1362" s="152">
        <v>49738700</v>
      </c>
      <c r="I1362" s="197" t="s">
        <v>31</v>
      </c>
      <c r="J1362" s="197" t="s">
        <v>31</v>
      </c>
      <c r="K1362" s="197" t="s">
        <v>2068</v>
      </c>
    </row>
    <row r="1363" spans="1:11" ht="75" customHeight="1" x14ac:dyDescent="0.25">
      <c r="A1363" s="197">
        <v>77121701</v>
      </c>
      <c r="B1363" s="197" t="s">
        <v>2218</v>
      </c>
      <c r="C1363" s="277">
        <v>42005</v>
      </c>
      <c r="D1363" s="197">
        <v>1</v>
      </c>
      <c r="E1363" s="197" t="s">
        <v>67</v>
      </c>
      <c r="F1363" s="197" t="s">
        <v>1402</v>
      </c>
      <c r="G1363" s="152">
        <v>2760400</v>
      </c>
      <c r="H1363" s="152">
        <v>2760400</v>
      </c>
      <c r="I1363" s="197" t="s">
        <v>31</v>
      </c>
      <c r="J1363" s="197" t="s">
        <v>31</v>
      </c>
      <c r="K1363" s="197" t="s">
        <v>2068</v>
      </c>
    </row>
    <row r="1364" spans="1:11" ht="75" customHeight="1" x14ac:dyDescent="0.25">
      <c r="A1364" s="197">
        <v>77121701</v>
      </c>
      <c r="B1364" s="197" t="s">
        <v>2220</v>
      </c>
      <c r="C1364" s="277">
        <v>42005</v>
      </c>
      <c r="D1364" s="197">
        <v>10</v>
      </c>
      <c r="E1364" s="197" t="s">
        <v>67</v>
      </c>
      <c r="F1364" s="197" t="s">
        <v>1402</v>
      </c>
      <c r="G1364" s="152">
        <v>30797000</v>
      </c>
      <c r="H1364" s="152">
        <v>30797000</v>
      </c>
      <c r="I1364" s="197" t="s">
        <v>31</v>
      </c>
      <c r="J1364" s="197" t="s">
        <v>31</v>
      </c>
      <c r="K1364" s="197" t="s">
        <v>2068</v>
      </c>
    </row>
    <row r="1365" spans="1:11" ht="75" customHeight="1" x14ac:dyDescent="0.25">
      <c r="A1365" s="197">
        <v>77121701</v>
      </c>
      <c r="B1365" s="197" t="s">
        <v>2222</v>
      </c>
      <c r="C1365" s="277">
        <v>42005</v>
      </c>
      <c r="D1365" s="197">
        <v>8</v>
      </c>
      <c r="E1365" s="197" t="s">
        <v>67</v>
      </c>
      <c r="F1365" s="197" t="s">
        <v>1402</v>
      </c>
      <c r="G1365" s="152">
        <v>22083200</v>
      </c>
      <c r="H1365" s="152">
        <v>22083200</v>
      </c>
      <c r="I1365" s="197" t="s">
        <v>31</v>
      </c>
      <c r="J1365" s="197" t="s">
        <v>31</v>
      </c>
      <c r="K1365" s="197" t="s">
        <v>2068</v>
      </c>
    </row>
    <row r="1366" spans="1:11" ht="75" customHeight="1" x14ac:dyDescent="0.25">
      <c r="A1366" s="197">
        <v>80161500</v>
      </c>
      <c r="B1366" s="197" t="s">
        <v>2224</v>
      </c>
      <c r="C1366" s="277">
        <v>42005</v>
      </c>
      <c r="D1366" s="197">
        <v>10</v>
      </c>
      <c r="E1366" s="197" t="s">
        <v>67</v>
      </c>
      <c r="F1366" s="197" t="s">
        <v>1402</v>
      </c>
      <c r="G1366" s="152">
        <v>20188000</v>
      </c>
      <c r="H1366" s="152">
        <v>20188000</v>
      </c>
      <c r="I1366" s="197" t="s">
        <v>31</v>
      </c>
      <c r="J1366" s="197" t="s">
        <v>31</v>
      </c>
      <c r="K1366" s="197" t="s">
        <v>2068</v>
      </c>
    </row>
    <row r="1367" spans="1:11" ht="75" customHeight="1" x14ac:dyDescent="0.25">
      <c r="A1367" s="197">
        <v>77121701</v>
      </c>
      <c r="B1367" s="197" t="s">
        <v>2226</v>
      </c>
      <c r="C1367" s="277">
        <v>42005</v>
      </c>
      <c r="D1367" s="197">
        <v>10</v>
      </c>
      <c r="E1367" s="197" t="s">
        <v>67</v>
      </c>
      <c r="F1367" s="197" t="s">
        <v>1402</v>
      </c>
      <c r="G1367" s="152">
        <v>15862000</v>
      </c>
      <c r="H1367" s="152">
        <v>15862000</v>
      </c>
      <c r="I1367" s="197" t="s">
        <v>31</v>
      </c>
      <c r="J1367" s="197" t="s">
        <v>31</v>
      </c>
      <c r="K1367" s="197" t="s">
        <v>2068</v>
      </c>
    </row>
    <row r="1368" spans="1:11" ht="75" customHeight="1" x14ac:dyDescent="0.25">
      <c r="A1368" s="197">
        <v>77121701</v>
      </c>
      <c r="B1368" s="197" t="s">
        <v>2228</v>
      </c>
      <c r="C1368" s="277">
        <v>42005</v>
      </c>
      <c r="D1368" s="197">
        <v>6</v>
      </c>
      <c r="E1368" s="197" t="s">
        <v>67</v>
      </c>
      <c r="F1368" s="197" t="s">
        <v>1402</v>
      </c>
      <c r="G1368" s="152">
        <v>10258800</v>
      </c>
      <c r="H1368" s="152">
        <v>10258800</v>
      </c>
      <c r="I1368" s="197" t="s">
        <v>31</v>
      </c>
      <c r="J1368" s="197" t="s">
        <v>31</v>
      </c>
      <c r="K1368" s="197" t="s">
        <v>2068</v>
      </c>
    </row>
    <row r="1369" spans="1:11" ht="75" customHeight="1" x14ac:dyDescent="0.25">
      <c r="A1369" s="197">
        <v>77121701</v>
      </c>
      <c r="B1369" s="197" t="s">
        <v>2230</v>
      </c>
      <c r="C1369" s="277">
        <v>42005</v>
      </c>
      <c r="D1369" s="197">
        <v>10.5</v>
      </c>
      <c r="E1369" s="197" t="s">
        <v>67</v>
      </c>
      <c r="F1369" s="197" t="s">
        <v>1402</v>
      </c>
      <c r="G1369" s="152">
        <v>68134500</v>
      </c>
      <c r="H1369" s="152">
        <v>68134500</v>
      </c>
      <c r="I1369" s="197" t="s">
        <v>31</v>
      </c>
      <c r="J1369" s="197" t="s">
        <v>31</v>
      </c>
      <c r="K1369" s="197" t="s">
        <v>2068</v>
      </c>
    </row>
    <row r="1370" spans="1:11" ht="75" customHeight="1" x14ac:dyDescent="0.25">
      <c r="A1370" s="197">
        <v>77121701</v>
      </c>
      <c r="B1370" s="197" t="s">
        <v>2232</v>
      </c>
      <c r="C1370" s="277">
        <v>42005</v>
      </c>
      <c r="D1370" s="197">
        <v>10</v>
      </c>
      <c r="E1370" s="197" t="s">
        <v>67</v>
      </c>
      <c r="F1370" s="197" t="s">
        <v>1402</v>
      </c>
      <c r="G1370" s="152">
        <v>39964000</v>
      </c>
      <c r="H1370" s="152">
        <v>39964000</v>
      </c>
      <c r="I1370" s="197" t="s">
        <v>31</v>
      </c>
      <c r="J1370" s="197" t="s">
        <v>31</v>
      </c>
      <c r="K1370" s="197" t="s">
        <v>2068</v>
      </c>
    </row>
    <row r="1371" spans="1:11" ht="75" customHeight="1" x14ac:dyDescent="0.25">
      <c r="A1371" s="197">
        <v>77121701</v>
      </c>
      <c r="B1371" s="197" t="s">
        <v>2234</v>
      </c>
      <c r="C1371" s="277">
        <v>42005</v>
      </c>
      <c r="D1371" s="197">
        <v>6</v>
      </c>
      <c r="E1371" s="197" t="s">
        <v>67</v>
      </c>
      <c r="F1371" s="197" t="s">
        <v>1402</v>
      </c>
      <c r="G1371" s="152">
        <v>23978400</v>
      </c>
      <c r="H1371" s="152">
        <v>23978400</v>
      </c>
      <c r="I1371" s="197" t="s">
        <v>31</v>
      </c>
      <c r="J1371" s="197" t="s">
        <v>31</v>
      </c>
      <c r="K1371" s="197" t="s">
        <v>2068</v>
      </c>
    </row>
    <row r="1372" spans="1:11" ht="75" customHeight="1" x14ac:dyDescent="0.25">
      <c r="A1372" s="197">
        <v>77121701</v>
      </c>
      <c r="B1372" s="197" t="s">
        <v>2236</v>
      </c>
      <c r="C1372" s="277">
        <v>42005</v>
      </c>
      <c r="D1372" s="197">
        <v>8</v>
      </c>
      <c r="E1372" s="197" t="s">
        <v>67</v>
      </c>
      <c r="F1372" s="197" t="s">
        <v>1402</v>
      </c>
      <c r="G1372" s="152">
        <v>20352800</v>
      </c>
      <c r="H1372" s="152">
        <v>20352800</v>
      </c>
      <c r="I1372" s="197" t="s">
        <v>31</v>
      </c>
      <c r="J1372" s="197" t="s">
        <v>31</v>
      </c>
      <c r="K1372" s="197" t="s">
        <v>2068</v>
      </c>
    </row>
    <row r="1373" spans="1:11" ht="75" customHeight="1" x14ac:dyDescent="0.25">
      <c r="A1373" s="197">
        <v>77121701</v>
      </c>
      <c r="B1373" s="197" t="s">
        <v>2238</v>
      </c>
      <c r="C1373" s="277">
        <v>42005</v>
      </c>
      <c r="D1373" s="197">
        <v>9</v>
      </c>
      <c r="E1373" s="197" t="s">
        <v>67</v>
      </c>
      <c r="F1373" s="197" t="s">
        <v>1402</v>
      </c>
      <c r="G1373" s="152">
        <v>0</v>
      </c>
      <c r="H1373" s="152">
        <v>0</v>
      </c>
      <c r="I1373" s="197" t="s">
        <v>31</v>
      </c>
      <c r="J1373" s="197" t="s">
        <v>31</v>
      </c>
      <c r="K1373" s="197" t="s">
        <v>2068</v>
      </c>
    </row>
    <row r="1374" spans="1:11" ht="75" customHeight="1" x14ac:dyDescent="0.25">
      <c r="A1374" s="197">
        <v>77121701</v>
      </c>
      <c r="B1374" s="197" t="s">
        <v>2236</v>
      </c>
      <c r="C1374" s="277">
        <v>42005</v>
      </c>
      <c r="D1374" s="197">
        <v>8</v>
      </c>
      <c r="E1374" s="197" t="s">
        <v>67</v>
      </c>
      <c r="F1374" s="197" t="s">
        <v>1402</v>
      </c>
      <c r="G1374" s="152">
        <v>20352800</v>
      </c>
      <c r="H1374" s="152">
        <v>20352800</v>
      </c>
      <c r="I1374" s="197" t="s">
        <v>31</v>
      </c>
      <c r="J1374" s="197" t="s">
        <v>31</v>
      </c>
      <c r="K1374" s="197" t="s">
        <v>2068</v>
      </c>
    </row>
    <row r="1375" spans="1:11" ht="75" customHeight="1" x14ac:dyDescent="0.25">
      <c r="A1375" s="197">
        <v>77121701</v>
      </c>
      <c r="B1375" s="197" t="s">
        <v>2238</v>
      </c>
      <c r="C1375" s="277">
        <v>42005</v>
      </c>
      <c r="D1375" s="197">
        <v>9</v>
      </c>
      <c r="E1375" s="197" t="s">
        <v>67</v>
      </c>
      <c r="F1375" s="197" t="s">
        <v>1402</v>
      </c>
      <c r="G1375" s="152">
        <v>31239900</v>
      </c>
      <c r="H1375" s="152">
        <v>31239900</v>
      </c>
      <c r="I1375" s="197" t="s">
        <v>31</v>
      </c>
      <c r="J1375" s="197" t="s">
        <v>31</v>
      </c>
      <c r="K1375" s="197" t="s">
        <v>2068</v>
      </c>
    </row>
    <row r="1376" spans="1:11" ht="75" customHeight="1" x14ac:dyDescent="0.25">
      <c r="A1376" s="197">
        <v>77121701</v>
      </c>
      <c r="B1376" s="197" t="s">
        <v>2236</v>
      </c>
      <c r="C1376" s="277">
        <v>42005</v>
      </c>
      <c r="D1376" s="197">
        <v>8</v>
      </c>
      <c r="E1376" s="197" t="s">
        <v>67</v>
      </c>
      <c r="F1376" s="197" t="s">
        <v>1402</v>
      </c>
      <c r="G1376" s="152">
        <v>20352800</v>
      </c>
      <c r="H1376" s="152">
        <v>20352800</v>
      </c>
      <c r="I1376" s="197" t="s">
        <v>31</v>
      </c>
      <c r="J1376" s="197" t="s">
        <v>31</v>
      </c>
      <c r="K1376" s="197" t="s">
        <v>2068</v>
      </c>
    </row>
    <row r="1377" spans="1:11" ht="75" customHeight="1" x14ac:dyDescent="0.25">
      <c r="A1377" s="197">
        <v>77121701</v>
      </c>
      <c r="B1377" s="197" t="s">
        <v>2243</v>
      </c>
      <c r="C1377" s="277">
        <v>42005</v>
      </c>
      <c r="D1377" s="197">
        <v>8</v>
      </c>
      <c r="E1377" s="197" t="s">
        <v>67</v>
      </c>
      <c r="F1377" s="197" t="s">
        <v>1402</v>
      </c>
      <c r="G1377" s="152">
        <v>0</v>
      </c>
      <c r="H1377" s="152">
        <v>0</v>
      </c>
      <c r="I1377" s="197" t="s">
        <v>31</v>
      </c>
      <c r="J1377" s="197" t="s">
        <v>31</v>
      </c>
      <c r="K1377" s="197" t="s">
        <v>2068</v>
      </c>
    </row>
    <row r="1378" spans="1:11" ht="75" customHeight="1" x14ac:dyDescent="0.25">
      <c r="A1378" s="197">
        <v>77121701</v>
      </c>
      <c r="B1378" s="197" t="s">
        <v>2243</v>
      </c>
      <c r="C1378" s="277">
        <v>42005</v>
      </c>
      <c r="D1378" s="197">
        <v>8</v>
      </c>
      <c r="E1378" s="197" t="s">
        <v>67</v>
      </c>
      <c r="F1378" s="197" t="s">
        <v>1402</v>
      </c>
      <c r="G1378" s="152">
        <v>18869600</v>
      </c>
      <c r="H1378" s="152">
        <v>18869600</v>
      </c>
      <c r="I1378" s="197" t="s">
        <v>31</v>
      </c>
      <c r="J1378" s="197" t="s">
        <v>31</v>
      </c>
      <c r="K1378" s="197" t="s">
        <v>2068</v>
      </c>
    </row>
    <row r="1379" spans="1:11" ht="75" customHeight="1" x14ac:dyDescent="0.25">
      <c r="A1379" s="197">
        <v>77121701</v>
      </c>
      <c r="B1379" s="197" t="s">
        <v>2202</v>
      </c>
      <c r="C1379" s="277">
        <v>42005</v>
      </c>
      <c r="D1379" s="197">
        <v>8</v>
      </c>
      <c r="E1379" s="197" t="s">
        <v>67</v>
      </c>
      <c r="F1379" s="197" t="s">
        <v>1402</v>
      </c>
      <c r="G1379" s="152">
        <v>18869600</v>
      </c>
      <c r="H1379" s="152">
        <v>18869600</v>
      </c>
      <c r="I1379" s="197" t="s">
        <v>31</v>
      </c>
      <c r="J1379" s="197" t="s">
        <v>31</v>
      </c>
      <c r="K1379" s="197" t="s">
        <v>2068</v>
      </c>
    </row>
    <row r="1380" spans="1:11" ht="75" customHeight="1" x14ac:dyDescent="0.25">
      <c r="A1380" s="197">
        <v>77101600</v>
      </c>
      <c r="B1380" s="197" t="s">
        <v>2251</v>
      </c>
      <c r="C1380" s="277">
        <v>42005</v>
      </c>
      <c r="D1380" s="197">
        <v>10</v>
      </c>
      <c r="E1380" s="197" t="s">
        <v>67</v>
      </c>
      <c r="F1380" s="197" t="s">
        <v>1402</v>
      </c>
      <c r="G1380" s="152">
        <v>95790000</v>
      </c>
      <c r="H1380" s="152">
        <v>95790000</v>
      </c>
      <c r="I1380" s="197" t="s">
        <v>31</v>
      </c>
      <c r="J1380" s="197" t="s">
        <v>31</v>
      </c>
      <c r="K1380" s="197" t="s">
        <v>2068</v>
      </c>
    </row>
    <row r="1381" spans="1:11" ht="75" customHeight="1" x14ac:dyDescent="0.25">
      <c r="A1381" s="197">
        <v>77101600</v>
      </c>
      <c r="B1381" s="197" t="s">
        <v>2253</v>
      </c>
      <c r="C1381" s="277">
        <v>42005</v>
      </c>
      <c r="D1381" s="197">
        <v>11</v>
      </c>
      <c r="E1381" s="197" t="s">
        <v>67</v>
      </c>
      <c r="F1381" s="197" t="s">
        <v>1402</v>
      </c>
      <c r="G1381" s="152">
        <v>49738700</v>
      </c>
      <c r="H1381" s="152">
        <v>49738700</v>
      </c>
      <c r="I1381" s="197" t="s">
        <v>31</v>
      </c>
      <c r="J1381" s="197" t="s">
        <v>31</v>
      </c>
      <c r="K1381" s="197" t="s">
        <v>2068</v>
      </c>
    </row>
    <row r="1382" spans="1:11" ht="75" customHeight="1" x14ac:dyDescent="0.25">
      <c r="A1382" s="197">
        <v>77101600</v>
      </c>
      <c r="B1382" s="197" t="s">
        <v>2253</v>
      </c>
      <c r="C1382" s="277">
        <v>42005</v>
      </c>
      <c r="D1382" s="197">
        <v>10</v>
      </c>
      <c r="E1382" s="197" t="s">
        <v>67</v>
      </c>
      <c r="F1382" s="197" t="s">
        <v>1402</v>
      </c>
      <c r="G1382" s="152">
        <v>45217000</v>
      </c>
      <c r="H1382" s="152">
        <v>45217000</v>
      </c>
      <c r="I1382" s="197" t="s">
        <v>31</v>
      </c>
      <c r="J1382" s="197" t="s">
        <v>31</v>
      </c>
      <c r="K1382" s="197" t="s">
        <v>2068</v>
      </c>
    </row>
    <row r="1383" spans="1:11" ht="75" customHeight="1" x14ac:dyDescent="0.25">
      <c r="A1383" s="197">
        <v>77101600</v>
      </c>
      <c r="B1383" s="197" t="s">
        <v>2256</v>
      </c>
      <c r="C1383" s="277">
        <v>42005</v>
      </c>
      <c r="D1383" s="197">
        <v>10</v>
      </c>
      <c r="E1383" s="197" t="s">
        <v>67</v>
      </c>
      <c r="F1383" s="197" t="s">
        <v>1402</v>
      </c>
      <c r="G1383" s="152">
        <v>30797000</v>
      </c>
      <c r="H1383" s="152">
        <v>30797000</v>
      </c>
      <c r="I1383" s="197" t="s">
        <v>31</v>
      </c>
      <c r="J1383" s="197" t="s">
        <v>31</v>
      </c>
      <c r="K1383" s="197" t="s">
        <v>2068</v>
      </c>
    </row>
    <row r="1384" spans="1:11" ht="75" customHeight="1" x14ac:dyDescent="0.25">
      <c r="A1384" s="197">
        <v>77101600</v>
      </c>
      <c r="B1384" s="197" t="s">
        <v>2258</v>
      </c>
      <c r="C1384" s="277">
        <v>42005</v>
      </c>
      <c r="D1384" s="197">
        <v>9</v>
      </c>
      <c r="E1384" s="197" t="s">
        <v>67</v>
      </c>
      <c r="F1384" s="197" t="s">
        <v>1402</v>
      </c>
      <c r="G1384" s="152">
        <v>35967600</v>
      </c>
      <c r="H1384" s="152">
        <v>35967600</v>
      </c>
      <c r="I1384" s="197" t="s">
        <v>31</v>
      </c>
      <c r="J1384" s="197" t="s">
        <v>31</v>
      </c>
      <c r="K1384" s="197" t="s">
        <v>2068</v>
      </c>
    </row>
    <row r="1385" spans="1:11" ht="75" customHeight="1" x14ac:dyDescent="0.25">
      <c r="A1385" s="197">
        <v>77101600</v>
      </c>
      <c r="B1385" s="197" t="s">
        <v>2260</v>
      </c>
      <c r="C1385" s="277">
        <v>42005</v>
      </c>
      <c r="D1385" s="197">
        <v>5</v>
      </c>
      <c r="E1385" s="197" t="s">
        <v>67</v>
      </c>
      <c r="F1385" s="197" t="s">
        <v>1402</v>
      </c>
      <c r="G1385" s="152">
        <v>19982000</v>
      </c>
      <c r="H1385" s="152">
        <v>19982000</v>
      </c>
      <c r="I1385" s="197" t="s">
        <v>31</v>
      </c>
      <c r="J1385" s="197" t="s">
        <v>31</v>
      </c>
      <c r="K1385" s="197" t="s">
        <v>2068</v>
      </c>
    </row>
    <row r="1386" spans="1:11" ht="75" customHeight="1" x14ac:dyDescent="0.25">
      <c r="A1386" s="197">
        <v>77101600</v>
      </c>
      <c r="B1386" s="197" t="s">
        <v>2262</v>
      </c>
      <c r="C1386" s="277">
        <v>42005</v>
      </c>
      <c r="D1386" s="197">
        <v>10</v>
      </c>
      <c r="E1386" s="197" t="s">
        <v>67</v>
      </c>
      <c r="F1386" s="197" t="s">
        <v>1402</v>
      </c>
      <c r="G1386" s="152">
        <v>12978000</v>
      </c>
      <c r="H1386" s="152">
        <v>12978000</v>
      </c>
      <c r="I1386" s="197" t="s">
        <v>31</v>
      </c>
      <c r="J1386" s="197" t="s">
        <v>31</v>
      </c>
      <c r="K1386" s="197" t="s">
        <v>2068</v>
      </c>
    </row>
    <row r="1387" spans="1:11" ht="75" customHeight="1" x14ac:dyDescent="0.25">
      <c r="A1387" s="197">
        <v>77101600</v>
      </c>
      <c r="B1387" s="197" t="s">
        <v>2264</v>
      </c>
      <c r="C1387" s="277">
        <v>42005</v>
      </c>
      <c r="D1387" s="197">
        <v>11</v>
      </c>
      <c r="E1387" s="197" t="s">
        <v>67</v>
      </c>
      <c r="F1387" s="197" t="s">
        <v>1402</v>
      </c>
      <c r="G1387" s="152">
        <v>14275800</v>
      </c>
      <c r="H1387" s="152">
        <v>14275800</v>
      </c>
      <c r="I1387" s="197" t="s">
        <v>31</v>
      </c>
      <c r="J1387" s="197" t="s">
        <v>31</v>
      </c>
      <c r="K1387" s="197" t="s">
        <v>2068</v>
      </c>
    </row>
    <row r="1388" spans="1:11" ht="75" customHeight="1" x14ac:dyDescent="0.25">
      <c r="A1388" s="197">
        <v>77121606</v>
      </c>
      <c r="B1388" s="197" t="s">
        <v>2266</v>
      </c>
      <c r="C1388" s="277">
        <v>42005</v>
      </c>
      <c r="D1388" s="197">
        <v>9</v>
      </c>
      <c r="E1388" s="197" t="s">
        <v>67</v>
      </c>
      <c r="F1388" s="197" t="s">
        <v>1402</v>
      </c>
      <c r="G1388" s="152">
        <v>31239900</v>
      </c>
      <c r="H1388" s="152">
        <v>31239900</v>
      </c>
      <c r="I1388" s="197" t="s">
        <v>31</v>
      </c>
      <c r="J1388" s="197" t="s">
        <v>31</v>
      </c>
      <c r="K1388" s="197" t="s">
        <v>2068</v>
      </c>
    </row>
    <row r="1389" spans="1:11" ht="75" customHeight="1" x14ac:dyDescent="0.25">
      <c r="A1389" s="197">
        <v>77101600</v>
      </c>
      <c r="B1389" s="197" t="s">
        <v>2268</v>
      </c>
      <c r="C1389" s="277">
        <v>42005</v>
      </c>
      <c r="D1389" s="197">
        <v>11</v>
      </c>
      <c r="E1389" s="197" t="s">
        <v>67</v>
      </c>
      <c r="F1389" s="197" t="s">
        <v>1402</v>
      </c>
      <c r="G1389" s="152">
        <v>13709300</v>
      </c>
      <c r="H1389" s="152">
        <v>13709300</v>
      </c>
      <c r="I1389" s="197" t="s">
        <v>31</v>
      </c>
      <c r="J1389" s="197" t="s">
        <v>31</v>
      </c>
      <c r="K1389" s="197" t="s">
        <v>2068</v>
      </c>
    </row>
    <row r="1390" spans="1:11" ht="75" customHeight="1" x14ac:dyDescent="0.25">
      <c r="A1390" s="197">
        <v>77101600</v>
      </c>
      <c r="B1390" s="197" t="s">
        <v>2268</v>
      </c>
      <c r="C1390" s="277">
        <v>42005</v>
      </c>
      <c r="D1390" s="197">
        <v>11</v>
      </c>
      <c r="E1390" s="197" t="s">
        <v>67</v>
      </c>
      <c r="F1390" s="197" t="s">
        <v>1402</v>
      </c>
      <c r="G1390" s="152">
        <v>13709300</v>
      </c>
      <c r="H1390" s="152">
        <v>13709300</v>
      </c>
      <c r="I1390" s="197" t="s">
        <v>31</v>
      </c>
      <c r="J1390" s="197" t="s">
        <v>31</v>
      </c>
      <c r="K1390" s="197" t="s">
        <v>2068</v>
      </c>
    </row>
    <row r="1391" spans="1:11" ht="75" customHeight="1" x14ac:dyDescent="0.25">
      <c r="A1391" s="197">
        <v>77101600</v>
      </c>
      <c r="B1391" s="197" t="s">
        <v>2271</v>
      </c>
      <c r="C1391" s="277">
        <v>42005</v>
      </c>
      <c r="D1391" s="197">
        <v>11</v>
      </c>
      <c r="E1391" s="197" t="s">
        <v>67</v>
      </c>
      <c r="F1391" s="197" t="s">
        <v>1402</v>
      </c>
      <c r="G1391" s="152">
        <v>38182100</v>
      </c>
      <c r="H1391" s="152">
        <v>38182100</v>
      </c>
      <c r="I1391" s="197" t="s">
        <v>31</v>
      </c>
      <c r="J1391" s="197" t="s">
        <v>31</v>
      </c>
      <c r="K1391" s="197" t="s">
        <v>2068</v>
      </c>
    </row>
    <row r="1392" spans="1:11" ht="75" customHeight="1" x14ac:dyDescent="0.25">
      <c r="A1392" s="197">
        <v>77101600</v>
      </c>
      <c r="B1392" s="197" t="s">
        <v>2273</v>
      </c>
      <c r="C1392" s="277">
        <v>42005</v>
      </c>
      <c r="D1392" s="197">
        <v>6</v>
      </c>
      <c r="E1392" s="197" t="s">
        <v>67</v>
      </c>
      <c r="F1392" s="197" t="s">
        <v>1402</v>
      </c>
      <c r="G1392" s="152">
        <v>23978400</v>
      </c>
      <c r="H1392" s="152">
        <v>23978400</v>
      </c>
      <c r="I1392" s="197" t="s">
        <v>31</v>
      </c>
      <c r="J1392" s="197" t="s">
        <v>31</v>
      </c>
      <c r="K1392" s="197" t="s">
        <v>2068</v>
      </c>
    </row>
    <row r="1393" spans="1:11" ht="75" customHeight="1" x14ac:dyDescent="0.25">
      <c r="A1393" s="197">
        <v>77101600</v>
      </c>
      <c r="B1393" s="197" t="s">
        <v>2275</v>
      </c>
      <c r="C1393" s="277">
        <v>42005</v>
      </c>
      <c r="D1393" s="197">
        <v>11</v>
      </c>
      <c r="E1393" s="197" t="s">
        <v>67</v>
      </c>
      <c r="F1393" s="197" t="s">
        <v>1402</v>
      </c>
      <c r="G1393" s="152">
        <v>33876700</v>
      </c>
      <c r="H1393" s="152">
        <v>33876700</v>
      </c>
      <c r="I1393" s="197" t="s">
        <v>31</v>
      </c>
      <c r="J1393" s="197" t="s">
        <v>31</v>
      </c>
      <c r="K1393" s="197" t="s">
        <v>2068</v>
      </c>
    </row>
    <row r="1394" spans="1:11" ht="75" customHeight="1" x14ac:dyDescent="0.25">
      <c r="A1394" s="197">
        <v>77101600</v>
      </c>
      <c r="B1394" s="197" t="s">
        <v>2277</v>
      </c>
      <c r="C1394" s="277">
        <v>42005</v>
      </c>
      <c r="D1394" s="197">
        <v>10</v>
      </c>
      <c r="E1394" s="197" t="s">
        <v>67</v>
      </c>
      <c r="F1394" s="197" t="s">
        <v>1402</v>
      </c>
      <c r="G1394" s="152">
        <v>70040000</v>
      </c>
      <c r="H1394" s="152">
        <v>70040000</v>
      </c>
      <c r="I1394" s="197" t="s">
        <v>31</v>
      </c>
      <c r="J1394" s="197" t="s">
        <v>31</v>
      </c>
      <c r="K1394" s="197" t="s">
        <v>2068</v>
      </c>
    </row>
    <row r="1395" spans="1:11" ht="75" customHeight="1" x14ac:dyDescent="0.25">
      <c r="A1395" s="197">
        <v>77101600</v>
      </c>
      <c r="B1395" s="197" t="s">
        <v>2279</v>
      </c>
      <c r="C1395" s="277">
        <v>42005</v>
      </c>
      <c r="D1395" s="197">
        <v>10</v>
      </c>
      <c r="E1395" s="197" t="s">
        <v>67</v>
      </c>
      <c r="F1395" s="197" t="s">
        <v>1402</v>
      </c>
      <c r="G1395" s="152">
        <v>23587000</v>
      </c>
      <c r="H1395" s="152">
        <v>23587000</v>
      </c>
      <c r="I1395" s="197" t="s">
        <v>31</v>
      </c>
      <c r="J1395" s="197" t="s">
        <v>31</v>
      </c>
      <c r="K1395" s="197" t="s">
        <v>2068</v>
      </c>
    </row>
    <row r="1396" spans="1:11" ht="75" customHeight="1" x14ac:dyDescent="0.25">
      <c r="A1396" s="197">
        <v>77101600</v>
      </c>
      <c r="B1396" s="197" t="s">
        <v>2281</v>
      </c>
      <c r="C1396" s="277">
        <v>42005</v>
      </c>
      <c r="D1396" s="197">
        <v>10</v>
      </c>
      <c r="E1396" s="197" t="s">
        <v>67</v>
      </c>
      <c r="F1396" s="197" t="s">
        <v>1402</v>
      </c>
      <c r="G1396" s="152">
        <v>95790000</v>
      </c>
      <c r="H1396" s="152">
        <v>95790000</v>
      </c>
      <c r="I1396" s="197" t="s">
        <v>31</v>
      </c>
      <c r="J1396" s="197" t="s">
        <v>31</v>
      </c>
      <c r="K1396" s="197" t="s">
        <v>2068</v>
      </c>
    </row>
    <row r="1397" spans="1:11" ht="75" customHeight="1" x14ac:dyDescent="0.25">
      <c r="A1397" s="197">
        <v>77101600</v>
      </c>
      <c r="B1397" s="197" t="s">
        <v>2283</v>
      </c>
      <c r="C1397" s="277">
        <v>42005</v>
      </c>
      <c r="D1397" s="197">
        <v>10</v>
      </c>
      <c r="E1397" s="197" t="s">
        <v>67</v>
      </c>
      <c r="F1397" s="197" t="s">
        <v>1402</v>
      </c>
      <c r="G1397" s="152">
        <v>45217000</v>
      </c>
      <c r="H1397" s="152">
        <v>45217000</v>
      </c>
      <c r="I1397" s="197" t="s">
        <v>31</v>
      </c>
      <c r="J1397" s="197" t="s">
        <v>31</v>
      </c>
      <c r="K1397" s="197" t="s">
        <v>2068</v>
      </c>
    </row>
    <row r="1398" spans="1:11" ht="75" customHeight="1" x14ac:dyDescent="0.25">
      <c r="A1398" s="197">
        <v>77101600</v>
      </c>
      <c r="B1398" s="197" t="s">
        <v>2283</v>
      </c>
      <c r="C1398" s="277">
        <v>42005</v>
      </c>
      <c r="D1398" s="197">
        <v>6</v>
      </c>
      <c r="E1398" s="197" t="s">
        <v>67</v>
      </c>
      <c r="F1398" s="197" t="s">
        <v>1402</v>
      </c>
      <c r="G1398" s="152">
        <v>27130200</v>
      </c>
      <c r="H1398" s="152">
        <v>27130200</v>
      </c>
      <c r="I1398" s="197" t="s">
        <v>31</v>
      </c>
      <c r="J1398" s="197" t="s">
        <v>31</v>
      </c>
      <c r="K1398" s="197" t="s">
        <v>2068</v>
      </c>
    </row>
    <row r="1399" spans="1:11" ht="75" customHeight="1" x14ac:dyDescent="0.25">
      <c r="A1399" s="197">
        <v>77101600</v>
      </c>
      <c r="B1399" s="197" t="s">
        <v>2283</v>
      </c>
      <c r="C1399" s="277">
        <v>42005</v>
      </c>
      <c r="D1399" s="197">
        <v>10</v>
      </c>
      <c r="E1399" s="197" t="s">
        <v>67</v>
      </c>
      <c r="F1399" s="197" t="s">
        <v>1402</v>
      </c>
      <c r="G1399" s="152">
        <v>30797000</v>
      </c>
      <c r="H1399" s="152">
        <v>30797000</v>
      </c>
      <c r="I1399" s="197" t="s">
        <v>31</v>
      </c>
      <c r="J1399" s="197" t="s">
        <v>31</v>
      </c>
      <c r="K1399" s="197" t="s">
        <v>2068</v>
      </c>
    </row>
    <row r="1400" spans="1:11" ht="75" customHeight="1" x14ac:dyDescent="0.25">
      <c r="A1400" s="197">
        <v>77101600</v>
      </c>
      <c r="B1400" s="197" t="s">
        <v>2287</v>
      </c>
      <c r="C1400" s="277">
        <v>42005</v>
      </c>
      <c r="D1400" s="197">
        <v>0.1</v>
      </c>
      <c r="E1400" s="197" t="s">
        <v>67</v>
      </c>
      <c r="F1400" s="197" t="s">
        <v>1402</v>
      </c>
      <c r="G1400" s="152">
        <v>3174460</v>
      </c>
      <c r="H1400" s="152">
        <v>3174460</v>
      </c>
      <c r="I1400" s="197" t="s">
        <v>31</v>
      </c>
      <c r="J1400" s="197" t="s">
        <v>31</v>
      </c>
      <c r="K1400" s="197" t="s">
        <v>2068</v>
      </c>
    </row>
    <row r="1401" spans="1:11" ht="75" customHeight="1" x14ac:dyDescent="0.25">
      <c r="A1401" s="197">
        <v>77101600</v>
      </c>
      <c r="B1401" s="197" t="s">
        <v>2288</v>
      </c>
      <c r="C1401" s="277">
        <v>42005</v>
      </c>
      <c r="D1401" s="197">
        <v>10</v>
      </c>
      <c r="E1401" s="197" t="s">
        <v>67</v>
      </c>
      <c r="F1401" s="197" t="s">
        <v>1402</v>
      </c>
      <c r="G1401" s="152">
        <v>88580000</v>
      </c>
      <c r="H1401" s="152">
        <v>88580000</v>
      </c>
      <c r="I1401" s="197" t="s">
        <v>31</v>
      </c>
      <c r="J1401" s="197" t="s">
        <v>31</v>
      </c>
      <c r="K1401" s="197" t="s">
        <v>2068</v>
      </c>
    </row>
    <row r="1402" spans="1:11" ht="75" customHeight="1" x14ac:dyDescent="0.25">
      <c r="A1402" s="197">
        <v>77101600</v>
      </c>
      <c r="B1402" s="197" t="s">
        <v>2288</v>
      </c>
      <c r="C1402" s="277">
        <v>42005</v>
      </c>
      <c r="D1402" s="197">
        <v>10</v>
      </c>
      <c r="E1402" s="197" t="s">
        <v>67</v>
      </c>
      <c r="F1402" s="197" t="s">
        <v>1402</v>
      </c>
      <c r="G1402" s="152">
        <v>88580000</v>
      </c>
      <c r="H1402" s="152">
        <v>88580000</v>
      </c>
      <c r="I1402" s="197" t="s">
        <v>31</v>
      </c>
      <c r="J1402" s="197" t="s">
        <v>31</v>
      </c>
      <c r="K1402" s="197" t="s">
        <v>2068</v>
      </c>
    </row>
    <row r="1403" spans="1:11" ht="75" customHeight="1" x14ac:dyDescent="0.25">
      <c r="A1403" s="197">
        <v>80161500</v>
      </c>
      <c r="B1403" s="197" t="s">
        <v>2291</v>
      </c>
      <c r="C1403" s="277">
        <v>42005</v>
      </c>
      <c r="D1403" s="197">
        <v>10</v>
      </c>
      <c r="E1403" s="197" t="s">
        <v>67</v>
      </c>
      <c r="F1403" s="197" t="s">
        <v>1402</v>
      </c>
      <c r="G1403" s="152">
        <v>21733000</v>
      </c>
      <c r="H1403" s="152">
        <v>21733000</v>
      </c>
      <c r="I1403" s="197" t="s">
        <v>31</v>
      </c>
      <c r="J1403" s="197" t="s">
        <v>31</v>
      </c>
      <c r="K1403" s="197" t="s">
        <v>2068</v>
      </c>
    </row>
    <row r="1404" spans="1:11" ht="75" customHeight="1" x14ac:dyDescent="0.25">
      <c r="A1404" s="197">
        <v>80161500</v>
      </c>
      <c r="B1404" s="197" t="s">
        <v>2293</v>
      </c>
      <c r="C1404" s="277">
        <v>42005</v>
      </c>
      <c r="D1404" s="197">
        <v>10</v>
      </c>
      <c r="E1404" s="197" t="s">
        <v>67</v>
      </c>
      <c r="F1404" s="197" t="s">
        <v>1402</v>
      </c>
      <c r="G1404" s="152">
        <v>15862000</v>
      </c>
      <c r="H1404" s="152">
        <v>15862000</v>
      </c>
      <c r="I1404" s="197" t="s">
        <v>31</v>
      </c>
      <c r="J1404" s="197" t="s">
        <v>31</v>
      </c>
      <c r="K1404" s="197" t="s">
        <v>2068</v>
      </c>
    </row>
    <row r="1405" spans="1:11" ht="75" customHeight="1" x14ac:dyDescent="0.25">
      <c r="A1405" s="197">
        <v>70171607</v>
      </c>
      <c r="B1405" s="197" t="s">
        <v>2295</v>
      </c>
      <c r="C1405" s="277">
        <v>42323</v>
      </c>
      <c r="D1405" s="197">
        <v>3</v>
      </c>
      <c r="E1405" s="197" t="s">
        <v>67</v>
      </c>
      <c r="F1405" s="197" t="s">
        <v>2135</v>
      </c>
      <c r="G1405" s="152">
        <v>9239100</v>
      </c>
      <c r="H1405" s="152">
        <v>9239100</v>
      </c>
      <c r="I1405" s="197" t="s">
        <v>31</v>
      </c>
      <c r="J1405" s="197" t="s">
        <v>31</v>
      </c>
      <c r="K1405" s="197" t="s">
        <v>2068</v>
      </c>
    </row>
    <row r="1406" spans="1:11" ht="75" customHeight="1" x14ac:dyDescent="0.25">
      <c r="A1406" s="197">
        <v>77101505</v>
      </c>
      <c r="B1406" s="197" t="s">
        <v>2297</v>
      </c>
      <c r="C1406" s="277">
        <v>42005</v>
      </c>
      <c r="D1406" s="197">
        <v>10.5</v>
      </c>
      <c r="E1406" s="197" t="s">
        <v>67</v>
      </c>
      <c r="F1406" s="197" t="s">
        <v>2135</v>
      </c>
      <c r="G1406" s="152">
        <v>78949500</v>
      </c>
      <c r="H1406" s="152">
        <v>78949500</v>
      </c>
      <c r="I1406" s="197" t="s">
        <v>31</v>
      </c>
      <c r="J1406" s="197" t="s">
        <v>31</v>
      </c>
      <c r="K1406" s="197" t="s">
        <v>2068</v>
      </c>
    </row>
    <row r="1407" spans="1:11" ht="75" customHeight="1" x14ac:dyDescent="0.25">
      <c r="A1407" s="197">
        <v>77101505</v>
      </c>
      <c r="B1407" s="197" t="s">
        <v>2299</v>
      </c>
      <c r="C1407" s="277">
        <v>42005</v>
      </c>
      <c r="D1407" s="197">
        <v>6</v>
      </c>
      <c r="E1407" s="197" t="s">
        <v>67</v>
      </c>
      <c r="F1407" s="197" t="s">
        <v>2135</v>
      </c>
      <c r="G1407" s="152">
        <v>14152200</v>
      </c>
      <c r="H1407" s="152">
        <v>14152200</v>
      </c>
      <c r="I1407" s="197" t="s">
        <v>31</v>
      </c>
      <c r="J1407" s="197" t="s">
        <v>31</v>
      </c>
      <c r="K1407" s="197" t="s">
        <v>2068</v>
      </c>
    </row>
    <row r="1408" spans="1:11" ht="75" customHeight="1" x14ac:dyDescent="0.25">
      <c r="A1408" s="197">
        <v>70171607</v>
      </c>
      <c r="B1408" s="197" t="s">
        <v>2301</v>
      </c>
      <c r="C1408" s="277">
        <v>42005</v>
      </c>
      <c r="D1408" s="197">
        <v>9</v>
      </c>
      <c r="E1408" s="197" t="s">
        <v>67</v>
      </c>
      <c r="F1408" s="197" t="s">
        <v>1402</v>
      </c>
      <c r="G1408" s="152">
        <v>21228300</v>
      </c>
      <c r="H1408" s="152">
        <v>21228300</v>
      </c>
      <c r="I1408" s="197" t="s">
        <v>31</v>
      </c>
      <c r="J1408" s="197" t="s">
        <v>31</v>
      </c>
      <c r="K1408" s="197" t="s">
        <v>2068</v>
      </c>
    </row>
    <row r="1409" spans="1:11" ht="75" customHeight="1" x14ac:dyDescent="0.25">
      <c r="A1409" s="197">
        <v>70171607</v>
      </c>
      <c r="B1409" s="197" t="s">
        <v>2301</v>
      </c>
      <c r="C1409" s="277">
        <v>42005</v>
      </c>
      <c r="D1409" s="197">
        <v>9</v>
      </c>
      <c r="E1409" s="197" t="s">
        <v>67</v>
      </c>
      <c r="F1409" s="197" t="s">
        <v>1402</v>
      </c>
      <c r="G1409" s="152">
        <v>21228300</v>
      </c>
      <c r="H1409" s="152">
        <v>21228300</v>
      </c>
      <c r="I1409" s="197" t="s">
        <v>31</v>
      </c>
      <c r="J1409" s="197" t="s">
        <v>31</v>
      </c>
      <c r="K1409" s="197" t="s">
        <v>2068</v>
      </c>
    </row>
    <row r="1410" spans="1:11" ht="75" customHeight="1" x14ac:dyDescent="0.25">
      <c r="A1410" s="197">
        <v>70171607</v>
      </c>
      <c r="B1410" s="197" t="s">
        <v>2301</v>
      </c>
      <c r="C1410" s="277">
        <v>42005</v>
      </c>
      <c r="D1410" s="197">
        <v>9</v>
      </c>
      <c r="E1410" s="197" t="s">
        <v>67</v>
      </c>
      <c r="F1410" s="197" t="s">
        <v>1402</v>
      </c>
      <c r="G1410" s="152">
        <v>21228300</v>
      </c>
      <c r="H1410" s="152">
        <v>21228300</v>
      </c>
      <c r="I1410" s="197" t="s">
        <v>31</v>
      </c>
      <c r="J1410" s="197" t="s">
        <v>31</v>
      </c>
      <c r="K1410" s="197" t="s">
        <v>2068</v>
      </c>
    </row>
    <row r="1411" spans="1:11" ht="75" customHeight="1" x14ac:dyDescent="0.25">
      <c r="A1411" s="197">
        <v>70171607</v>
      </c>
      <c r="B1411" s="197" t="s">
        <v>2301</v>
      </c>
      <c r="C1411" s="277">
        <v>42005</v>
      </c>
      <c r="D1411" s="197">
        <v>9</v>
      </c>
      <c r="E1411" s="197" t="s">
        <v>67</v>
      </c>
      <c r="F1411" s="197" t="s">
        <v>1402</v>
      </c>
      <c r="G1411" s="152">
        <v>21228300</v>
      </c>
      <c r="H1411" s="152">
        <v>21228300</v>
      </c>
      <c r="I1411" s="197" t="s">
        <v>31</v>
      </c>
      <c r="J1411" s="197" t="s">
        <v>31</v>
      </c>
      <c r="K1411" s="197" t="s">
        <v>2068</v>
      </c>
    </row>
    <row r="1412" spans="1:11" ht="75" customHeight="1" x14ac:dyDescent="0.25">
      <c r="A1412" s="197">
        <v>70171607</v>
      </c>
      <c r="B1412" s="197" t="s">
        <v>2301</v>
      </c>
      <c r="C1412" s="277">
        <v>42005</v>
      </c>
      <c r="D1412" s="197">
        <v>9</v>
      </c>
      <c r="E1412" s="197" t="s">
        <v>67</v>
      </c>
      <c r="F1412" s="197" t="s">
        <v>1402</v>
      </c>
      <c r="G1412" s="152">
        <v>21228300</v>
      </c>
      <c r="H1412" s="152">
        <v>21228300</v>
      </c>
      <c r="I1412" s="197" t="s">
        <v>31</v>
      </c>
      <c r="J1412" s="197" t="s">
        <v>31</v>
      </c>
      <c r="K1412" s="197" t="s">
        <v>2068</v>
      </c>
    </row>
    <row r="1413" spans="1:11" ht="75" customHeight="1" x14ac:dyDescent="0.25">
      <c r="A1413" s="197">
        <v>70171607</v>
      </c>
      <c r="B1413" s="197" t="s">
        <v>2301</v>
      </c>
      <c r="C1413" s="277">
        <v>42005</v>
      </c>
      <c r="D1413" s="197">
        <v>9</v>
      </c>
      <c r="E1413" s="197" t="s">
        <v>67</v>
      </c>
      <c r="F1413" s="197" t="s">
        <v>1402</v>
      </c>
      <c r="G1413" s="152">
        <v>21228300</v>
      </c>
      <c r="H1413" s="152">
        <v>21228300</v>
      </c>
      <c r="I1413" s="197" t="s">
        <v>31</v>
      </c>
      <c r="J1413" s="197" t="s">
        <v>31</v>
      </c>
      <c r="K1413" s="197" t="s">
        <v>2068</v>
      </c>
    </row>
    <row r="1414" spans="1:11" ht="75" customHeight="1" x14ac:dyDescent="0.25">
      <c r="A1414" s="197">
        <v>70171607</v>
      </c>
      <c r="B1414" s="197" t="s">
        <v>2308</v>
      </c>
      <c r="C1414" s="277">
        <v>42005</v>
      </c>
      <c r="D1414" s="197">
        <v>6</v>
      </c>
      <c r="E1414" s="197" t="s">
        <v>67</v>
      </c>
      <c r="F1414" s="197" t="s">
        <v>2135</v>
      </c>
      <c r="G1414" s="152">
        <v>20826600</v>
      </c>
      <c r="H1414" s="152">
        <v>20826600</v>
      </c>
      <c r="I1414" s="197" t="s">
        <v>31</v>
      </c>
      <c r="J1414" s="197" t="s">
        <v>31</v>
      </c>
      <c r="K1414" s="197" t="s">
        <v>2068</v>
      </c>
    </row>
    <row r="1415" spans="1:11" ht="75" customHeight="1" x14ac:dyDescent="0.25">
      <c r="A1415" s="197">
        <v>77101505</v>
      </c>
      <c r="B1415" s="197" t="s">
        <v>2309</v>
      </c>
      <c r="C1415" s="277">
        <v>42005</v>
      </c>
      <c r="D1415" s="197">
        <v>6</v>
      </c>
      <c r="E1415" s="197" t="s">
        <v>67</v>
      </c>
      <c r="F1415" s="197" t="s">
        <v>2135</v>
      </c>
      <c r="G1415" s="152">
        <v>20826600</v>
      </c>
      <c r="H1415" s="152">
        <v>20826600</v>
      </c>
      <c r="I1415" s="197" t="s">
        <v>31</v>
      </c>
      <c r="J1415" s="197" t="s">
        <v>31</v>
      </c>
      <c r="K1415" s="197" t="s">
        <v>2068</v>
      </c>
    </row>
    <row r="1416" spans="1:11" ht="75" customHeight="1" x14ac:dyDescent="0.25">
      <c r="A1416" s="197">
        <v>70171607</v>
      </c>
      <c r="B1416" s="197" t="s">
        <v>2311</v>
      </c>
      <c r="C1416" s="277">
        <v>42005</v>
      </c>
      <c r="D1416" s="197">
        <v>6</v>
      </c>
      <c r="E1416" s="197" t="s">
        <v>67</v>
      </c>
      <c r="F1416" s="197" t="s">
        <v>2135</v>
      </c>
      <c r="G1416" s="152">
        <v>18478200</v>
      </c>
      <c r="H1416" s="152">
        <v>18478200</v>
      </c>
      <c r="I1416" s="197" t="s">
        <v>31</v>
      </c>
      <c r="J1416" s="197" t="s">
        <v>31</v>
      </c>
      <c r="K1416" s="197" t="s">
        <v>2068</v>
      </c>
    </row>
    <row r="1417" spans="1:11" ht="75" customHeight="1" x14ac:dyDescent="0.25">
      <c r="A1417" s="197">
        <v>77101505</v>
      </c>
      <c r="B1417" s="197" t="s">
        <v>2312</v>
      </c>
      <c r="C1417" s="277">
        <v>42005</v>
      </c>
      <c r="D1417" s="197">
        <v>11</v>
      </c>
      <c r="E1417" s="197" t="s">
        <v>67</v>
      </c>
      <c r="F1417" s="197" t="s">
        <v>1402</v>
      </c>
      <c r="G1417" s="152">
        <v>33876700</v>
      </c>
      <c r="H1417" s="152">
        <v>33876700</v>
      </c>
      <c r="I1417" s="197" t="s">
        <v>31</v>
      </c>
      <c r="J1417" s="197" t="s">
        <v>31</v>
      </c>
      <c r="K1417" s="197" t="s">
        <v>2068</v>
      </c>
    </row>
    <row r="1418" spans="1:11" ht="75" customHeight="1" x14ac:dyDescent="0.25">
      <c r="A1418" s="197">
        <v>77101505</v>
      </c>
      <c r="B1418" s="197" t="s">
        <v>2314</v>
      </c>
      <c r="C1418" s="277">
        <v>42005</v>
      </c>
      <c r="D1418" s="197">
        <v>11</v>
      </c>
      <c r="E1418" s="197" t="s">
        <v>67</v>
      </c>
      <c r="F1418" s="197" t="s">
        <v>1402</v>
      </c>
      <c r="G1418" s="152">
        <v>33876700</v>
      </c>
      <c r="H1418" s="152">
        <v>33876700</v>
      </c>
      <c r="I1418" s="197" t="s">
        <v>31</v>
      </c>
      <c r="J1418" s="197" t="s">
        <v>31</v>
      </c>
      <c r="K1418" s="197" t="s">
        <v>2068</v>
      </c>
    </row>
    <row r="1419" spans="1:11" ht="75" customHeight="1" x14ac:dyDescent="0.25">
      <c r="A1419" s="197">
        <v>70171607</v>
      </c>
      <c r="B1419" s="197" t="s">
        <v>2133</v>
      </c>
      <c r="C1419" s="277">
        <v>42323</v>
      </c>
      <c r="D1419" s="197">
        <v>4</v>
      </c>
      <c r="E1419" s="197" t="s">
        <v>67</v>
      </c>
      <c r="F1419" s="197" t="s">
        <v>2135</v>
      </c>
      <c r="G1419" s="152">
        <v>0</v>
      </c>
      <c r="H1419" s="152">
        <v>0</v>
      </c>
      <c r="I1419" s="197" t="s">
        <v>31</v>
      </c>
      <c r="J1419" s="197" t="s">
        <v>31</v>
      </c>
      <c r="K1419" s="197" t="s">
        <v>2068</v>
      </c>
    </row>
    <row r="1420" spans="1:11" ht="75" customHeight="1" x14ac:dyDescent="0.25">
      <c r="A1420" s="197">
        <v>77101505</v>
      </c>
      <c r="B1420" s="197" t="s">
        <v>2316</v>
      </c>
      <c r="C1420" s="277">
        <v>42005</v>
      </c>
      <c r="D1420" s="197">
        <v>6</v>
      </c>
      <c r="E1420" s="197" t="s">
        <v>67</v>
      </c>
      <c r="F1420" s="197" t="s">
        <v>2135</v>
      </c>
      <c r="G1420" s="152">
        <v>23978400</v>
      </c>
      <c r="H1420" s="152">
        <v>23978400</v>
      </c>
      <c r="I1420" s="197" t="s">
        <v>31</v>
      </c>
      <c r="J1420" s="197" t="s">
        <v>31</v>
      </c>
      <c r="K1420" s="197" t="s">
        <v>2068</v>
      </c>
    </row>
    <row r="1421" spans="1:11" ht="75" customHeight="1" x14ac:dyDescent="0.25">
      <c r="A1421" s="197">
        <v>77101505</v>
      </c>
      <c r="B1421" s="197" t="s">
        <v>2318</v>
      </c>
      <c r="C1421" s="277">
        <v>42005</v>
      </c>
      <c r="D1421" s="197">
        <v>6</v>
      </c>
      <c r="E1421" s="197" t="s">
        <v>67</v>
      </c>
      <c r="F1421" s="197" t="s">
        <v>2135</v>
      </c>
      <c r="G1421" s="152">
        <v>15264600</v>
      </c>
      <c r="H1421" s="152">
        <v>15264600</v>
      </c>
      <c r="I1421" s="197" t="s">
        <v>31</v>
      </c>
      <c r="J1421" s="197" t="s">
        <v>31</v>
      </c>
      <c r="K1421" s="197" t="s">
        <v>2068</v>
      </c>
    </row>
    <row r="1422" spans="1:11" ht="75" customHeight="1" x14ac:dyDescent="0.25">
      <c r="A1422" s="197">
        <v>77101505</v>
      </c>
      <c r="B1422" s="197" t="s">
        <v>2320</v>
      </c>
      <c r="C1422" s="277">
        <v>42005</v>
      </c>
      <c r="D1422" s="197">
        <v>6</v>
      </c>
      <c r="E1422" s="197" t="s">
        <v>67</v>
      </c>
      <c r="F1422" s="197" t="s">
        <v>2135</v>
      </c>
      <c r="G1422" s="152">
        <v>12112800</v>
      </c>
      <c r="H1422" s="152">
        <v>12112800</v>
      </c>
      <c r="I1422" s="197" t="s">
        <v>31</v>
      </c>
      <c r="J1422" s="197" t="s">
        <v>31</v>
      </c>
      <c r="K1422" s="197" t="s">
        <v>2068</v>
      </c>
    </row>
    <row r="1423" spans="1:11" ht="75" customHeight="1" x14ac:dyDescent="0.25">
      <c r="A1423" s="293">
        <v>77101505</v>
      </c>
      <c r="B1423" s="293" t="s">
        <v>2322</v>
      </c>
      <c r="C1423" s="293">
        <v>42005</v>
      </c>
      <c r="D1423" s="294">
        <v>11</v>
      </c>
      <c r="E1423" s="293" t="s">
        <v>67</v>
      </c>
      <c r="F1423" s="293" t="s">
        <v>1402</v>
      </c>
      <c r="G1423" s="295">
        <v>22206800</v>
      </c>
      <c r="H1423" s="295">
        <v>22206800</v>
      </c>
      <c r="I1423" s="295" t="s">
        <v>31</v>
      </c>
      <c r="J1423" s="295" t="s">
        <v>31</v>
      </c>
      <c r="K1423" s="295" t="s">
        <v>2068</v>
      </c>
    </row>
    <row r="1424" spans="1:11" ht="75" customHeight="1" x14ac:dyDescent="0.25">
      <c r="A1424" s="197">
        <v>77101505</v>
      </c>
      <c r="B1424" s="197" t="s">
        <v>2320</v>
      </c>
      <c r="C1424" s="277">
        <v>42005</v>
      </c>
      <c r="D1424" s="197">
        <v>11</v>
      </c>
      <c r="E1424" s="197" t="s">
        <v>67</v>
      </c>
      <c r="F1424" s="197" t="s">
        <v>1402</v>
      </c>
      <c r="G1424" s="175">
        <v>22206800</v>
      </c>
      <c r="H1424" s="152">
        <v>22206800</v>
      </c>
      <c r="I1424" s="197" t="s">
        <v>31</v>
      </c>
      <c r="J1424" s="197" t="s">
        <v>31</v>
      </c>
      <c r="K1424" s="197" t="s">
        <v>2068</v>
      </c>
    </row>
    <row r="1425" spans="1:11" ht="75" customHeight="1" x14ac:dyDescent="0.25">
      <c r="A1425" s="197">
        <v>77101505</v>
      </c>
      <c r="B1425" s="197" t="s">
        <v>2325</v>
      </c>
      <c r="C1425" s="277">
        <v>42005</v>
      </c>
      <c r="D1425" s="197">
        <v>11</v>
      </c>
      <c r="E1425" s="197" t="s">
        <v>67</v>
      </c>
      <c r="F1425" s="197" t="s">
        <v>1402</v>
      </c>
      <c r="G1425" s="175">
        <v>18807800</v>
      </c>
      <c r="H1425" s="152">
        <v>18807800</v>
      </c>
      <c r="I1425" s="197" t="s">
        <v>31</v>
      </c>
      <c r="J1425" s="197" t="s">
        <v>31</v>
      </c>
      <c r="K1425" s="197" t="s">
        <v>2068</v>
      </c>
    </row>
    <row r="1426" spans="1:11" ht="75" customHeight="1" x14ac:dyDescent="0.25">
      <c r="A1426" s="197">
        <v>77121701</v>
      </c>
      <c r="B1426" s="197" t="s">
        <v>2327</v>
      </c>
      <c r="C1426" s="277">
        <v>42005</v>
      </c>
      <c r="D1426" s="197">
        <v>8</v>
      </c>
      <c r="E1426" s="197" t="s">
        <v>67</v>
      </c>
      <c r="F1426" s="197" t="s">
        <v>1402</v>
      </c>
      <c r="G1426" s="175">
        <v>36173600</v>
      </c>
      <c r="H1426" s="152">
        <v>36173600</v>
      </c>
      <c r="I1426" s="197" t="s">
        <v>31</v>
      </c>
      <c r="J1426" s="197" t="s">
        <v>31</v>
      </c>
      <c r="K1426" s="197" t="s">
        <v>2068</v>
      </c>
    </row>
    <row r="1427" spans="1:11" ht="75" customHeight="1" x14ac:dyDescent="0.25">
      <c r="A1427" s="197">
        <v>77121701</v>
      </c>
      <c r="B1427" s="197" t="s">
        <v>2175</v>
      </c>
      <c r="C1427" s="277">
        <v>42005</v>
      </c>
      <c r="D1427" s="197">
        <v>10</v>
      </c>
      <c r="E1427" s="197" t="s">
        <v>67</v>
      </c>
      <c r="F1427" s="197" t="s">
        <v>1402</v>
      </c>
      <c r="G1427" s="175">
        <v>5520800</v>
      </c>
      <c r="H1427" s="152">
        <v>5520800</v>
      </c>
      <c r="I1427" s="197" t="s">
        <v>31</v>
      </c>
      <c r="J1427" s="197" t="s">
        <v>31</v>
      </c>
      <c r="K1427" s="197" t="s">
        <v>2068</v>
      </c>
    </row>
    <row r="1428" spans="1:11" ht="75" customHeight="1" x14ac:dyDescent="0.25">
      <c r="A1428" s="197">
        <v>77121701</v>
      </c>
      <c r="B1428" s="197" t="s">
        <v>2330</v>
      </c>
      <c r="C1428" s="277">
        <v>42005</v>
      </c>
      <c r="D1428" s="197">
        <v>10</v>
      </c>
      <c r="E1428" s="197" t="s">
        <v>67</v>
      </c>
      <c r="F1428" s="197" t="s">
        <v>1402</v>
      </c>
      <c r="G1428" s="175">
        <v>30797000</v>
      </c>
      <c r="H1428" s="152">
        <v>30797000</v>
      </c>
      <c r="I1428" s="197" t="s">
        <v>31</v>
      </c>
      <c r="J1428" s="197" t="s">
        <v>31</v>
      </c>
      <c r="K1428" s="197" t="s">
        <v>2068</v>
      </c>
    </row>
    <row r="1429" spans="1:11" ht="75" customHeight="1" x14ac:dyDescent="0.25">
      <c r="A1429" s="197">
        <v>77121701</v>
      </c>
      <c r="B1429" s="278" t="s">
        <v>2175</v>
      </c>
      <c r="C1429" s="277">
        <v>42005</v>
      </c>
      <c r="D1429" s="197">
        <v>10</v>
      </c>
      <c r="E1429" s="197" t="s">
        <v>67</v>
      </c>
      <c r="F1429" s="197" t="s">
        <v>1402</v>
      </c>
      <c r="G1429" s="175">
        <v>27604000</v>
      </c>
      <c r="H1429" s="152">
        <v>27604000</v>
      </c>
      <c r="I1429" s="197" t="s">
        <v>31</v>
      </c>
      <c r="J1429" s="197" t="s">
        <v>31</v>
      </c>
      <c r="K1429" s="197" t="s">
        <v>2068</v>
      </c>
    </row>
    <row r="1430" spans="1:11" ht="75" customHeight="1" x14ac:dyDescent="0.25">
      <c r="A1430" s="197">
        <v>77121701</v>
      </c>
      <c r="B1430" s="197" t="s">
        <v>2179</v>
      </c>
      <c r="C1430" s="277">
        <v>42005</v>
      </c>
      <c r="D1430" s="197">
        <v>8</v>
      </c>
      <c r="E1430" s="197" t="s">
        <v>67</v>
      </c>
      <c r="F1430" s="197" t="s">
        <v>1402</v>
      </c>
      <c r="G1430" s="175">
        <v>18869600</v>
      </c>
      <c r="H1430" s="152">
        <v>18869600</v>
      </c>
      <c r="I1430" s="197" t="s">
        <v>31</v>
      </c>
      <c r="J1430" s="197" t="s">
        <v>31</v>
      </c>
      <c r="K1430" s="197" t="s">
        <v>2068</v>
      </c>
    </row>
    <row r="1431" spans="1:11" ht="75" customHeight="1" x14ac:dyDescent="0.25">
      <c r="A1431" s="197">
        <v>77121701</v>
      </c>
      <c r="B1431" s="197" t="s">
        <v>2133</v>
      </c>
      <c r="C1431" s="277">
        <v>42005</v>
      </c>
      <c r="D1431" s="197">
        <v>8</v>
      </c>
      <c r="E1431" s="197" t="s">
        <v>67</v>
      </c>
      <c r="F1431" s="197" t="s">
        <v>2135</v>
      </c>
      <c r="G1431" s="175">
        <v>0</v>
      </c>
      <c r="H1431" s="152">
        <v>0</v>
      </c>
      <c r="I1431" s="197" t="s">
        <v>31</v>
      </c>
      <c r="J1431" s="197" t="s">
        <v>31</v>
      </c>
      <c r="K1431" s="197" t="s">
        <v>2068</v>
      </c>
    </row>
    <row r="1432" spans="1:11" ht="75" customHeight="1" x14ac:dyDescent="0.25">
      <c r="A1432" s="197">
        <v>77121701</v>
      </c>
      <c r="B1432" s="197" t="s">
        <v>2330</v>
      </c>
      <c r="C1432" s="277">
        <v>42005</v>
      </c>
      <c r="D1432" s="197">
        <v>9</v>
      </c>
      <c r="E1432" s="278" t="s">
        <v>67</v>
      </c>
      <c r="F1432" s="197" t="s">
        <v>1402</v>
      </c>
      <c r="G1432" s="175">
        <v>27717300</v>
      </c>
      <c r="H1432" s="152">
        <v>27717300</v>
      </c>
      <c r="I1432" s="197" t="s">
        <v>31</v>
      </c>
      <c r="J1432" s="197" t="s">
        <v>31</v>
      </c>
      <c r="K1432" s="197" t="s">
        <v>2068</v>
      </c>
    </row>
    <row r="1433" spans="1:11" ht="75" customHeight="1" x14ac:dyDescent="0.25">
      <c r="A1433" s="197">
        <v>77121701</v>
      </c>
      <c r="B1433" s="197" t="s">
        <v>2335</v>
      </c>
      <c r="C1433" s="277">
        <v>42005</v>
      </c>
      <c r="D1433" s="197">
        <v>8</v>
      </c>
      <c r="E1433" s="278" t="s">
        <v>67</v>
      </c>
      <c r="F1433" s="197" t="s">
        <v>1402</v>
      </c>
      <c r="G1433" s="175">
        <v>18869600</v>
      </c>
      <c r="H1433" s="152">
        <v>18869600</v>
      </c>
      <c r="I1433" s="197" t="s">
        <v>31</v>
      </c>
      <c r="J1433" s="197" t="s">
        <v>31</v>
      </c>
      <c r="K1433" s="197" t="s">
        <v>2068</v>
      </c>
    </row>
    <row r="1434" spans="1:11" ht="75" customHeight="1" x14ac:dyDescent="0.25">
      <c r="A1434" s="197">
        <v>77121701</v>
      </c>
      <c r="B1434" s="197" t="s">
        <v>2179</v>
      </c>
      <c r="C1434" s="277">
        <v>42005</v>
      </c>
      <c r="D1434" s="197">
        <v>8</v>
      </c>
      <c r="E1434" s="197" t="s">
        <v>67</v>
      </c>
      <c r="F1434" s="197" t="s">
        <v>1402</v>
      </c>
      <c r="G1434" s="175">
        <v>18869600</v>
      </c>
      <c r="H1434" s="152">
        <v>18869600</v>
      </c>
      <c r="I1434" s="197" t="s">
        <v>31</v>
      </c>
      <c r="J1434" s="197" t="s">
        <v>31</v>
      </c>
      <c r="K1434" s="197" t="s">
        <v>2068</v>
      </c>
    </row>
    <row r="1435" spans="1:11" ht="75" customHeight="1" x14ac:dyDescent="0.25">
      <c r="A1435" s="197">
        <v>77121701</v>
      </c>
      <c r="B1435" s="197" t="s">
        <v>2191</v>
      </c>
      <c r="C1435" s="277">
        <v>42005</v>
      </c>
      <c r="D1435" s="197">
        <v>11</v>
      </c>
      <c r="E1435" s="197" t="s">
        <v>67</v>
      </c>
      <c r="F1435" s="197" t="s">
        <v>1402</v>
      </c>
      <c r="G1435" s="175">
        <v>38182100</v>
      </c>
      <c r="H1435" s="152">
        <v>38182100</v>
      </c>
      <c r="I1435" s="197" t="s">
        <v>31</v>
      </c>
      <c r="J1435" s="197" t="s">
        <v>31</v>
      </c>
      <c r="K1435" s="197" t="s">
        <v>2068</v>
      </c>
    </row>
    <row r="1436" spans="1:11" ht="75" customHeight="1" x14ac:dyDescent="0.25">
      <c r="A1436" s="197">
        <v>77121701</v>
      </c>
      <c r="B1436" s="197" t="s">
        <v>2339</v>
      </c>
      <c r="C1436" s="277">
        <v>42005</v>
      </c>
      <c r="D1436" s="197">
        <v>11</v>
      </c>
      <c r="E1436" s="197" t="s">
        <v>67</v>
      </c>
      <c r="F1436" s="197" t="s">
        <v>1402</v>
      </c>
      <c r="G1436" s="175">
        <v>17448200</v>
      </c>
      <c r="H1436" s="152">
        <v>17448200</v>
      </c>
      <c r="I1436" s="197" t="s">
        <v>31</v>
      </c>
      <c r="J1436" s="197" t="s">
        <v>31</v>
      </c>
      <c r="K1436" s="197" t="s">
        <v>2068</v>
      </c>
    </row>
    <row r="1437" spans="1:11" ht="75" customHeight="1" x14ac:dyDescent="0.25">
      <c r="A1437" s="197">
        <v>77121701</v>
      </c>
      <c r="B1437" s="197" t="s">
        <v>2195</v>
      </c>
      <c r="C1437" s="277">
        <v>42005</v>
      </c>
      <c r="D1437" s="197">
        <v>10</v>
      </c>
      <c r="E1437" s="197" t="s">
        <v>67</v>
      </c>
      <c r="F1437" s="197" t="s">
        <v>1402</v>
      </c>
      <c r="G1437" s="175">
        <v>12463000</v>
      </c>
      <c r="H1437" s="152">
        <v>12463000</v>
      </c>
      <c r="I1437" s="197" t="s">
        <v>31</v>
      </c>
      <c r="J1437" s="197" t="s">
        <v>31</v>
      </c>
      <c r="K1437" s="197" t="s">
        <v>2068</v>
      </c>
    </row>
    <row r="1438" spans="1:11" ht="75" customHeight="1" x14ac:dyDescent="0.25">
      <c r="A1438" s="197">
        <v>77121701</v>
      </c>
      <c r="B1438" s="197" t="s">
        <v>2195</v>
      </c>
      <c r="C1438" s="277">
        <v>42005</v>
      </c>
      <c r="D1438" s="197">
        <v>10</v>
      </c>
      <c r="E1438" s="197" t="s">
        <v>67</v>
      </c>
      <c r="F1438" s="197" t="s">
        <v>1402</v>
      </c>
      <c r="G1438" s="175">
        <v>12463000</v>
      </c>
      <c r="H1438" s="152">
        <v>12463000</v>
      </c>
      <c r="I1438" s="197" t="s">
        <v>31</v>
      </c>
      <c r="J1438" s="197" t="s">
        <v>31</v>
      </c>
      <c r="K1438" s="197" t="s">
        <v>2068</v>
      </c>
    </row>
    <row r="1439" spans="1:11" ht="75" customHeight="1" x14ac:dyDescent="0.25">
      <c r="A1439" s="197">
        <v>77121701</v>
      </c>
      <c r="B1439" s="197" t="s">
        <v>2343</v>
      </c>
      <c r="C1439" s="277">
        <v>42005</v>
      </c>
      <c r="D1439" s="197">
        <v>11</v>
      </c>
      <c r="E1439" s="197" t="s">
        <v>67</v>
      </c>
      <c r="F1439" s="197" t="s">
        <v>1402</v>
      </c>
      <c r="G1439" s="175">
        <v>71379000</v>
      </c>
      <c r="H1439" s="152">
        <v>71379000</v>
      </c>
      <c r="I1439" s="197" t="s">
        <v>31</v>
      </c>
      <c r="J1439" s="197" t="s">
        <v>31</v>
      </c>
      <c r="K1439" s="197" t="s">
        <v>2068</v>
      </c>
    </row>
    <row r="1440" spans="1:11" ht="75" customHeight="1" x14ac:dyDescent="0.25">
      <c r="A1440" s="197">
        <v>77121701</v>
      </c>
      <c r="B1440" s="197" t="s">
        <v>2345</v>
      </c>
      <c r="C1440" s="277">
        <v>42005</v>
      </c>
      <c r="D1440" s="197">
        <v>10</v>
      </c>
      <c r="E1440" s="197" t="s">
        <v>67</v>
      </c>
      <c r="F1440" s="197" t="s">
        <v>1402</v>
      </c>
      <c r="G1440" s="175">
        <v>21733000</v>
      </c>
      <c r="H1440" s="152">
        <v>21733000</v>
      </c>
      <c r="I1440" s="197" t="s">
        <v>31</v>
      </c>
      <c r="J1440" s="197" t="s">
        <v>31</v>
      </c>
      <c r="K1440" s="197" t="s">
        <v>2068</v>
      </c>
    </row>
    <row r="1441" spans="1:11" ht="75" customHeight="1" x14ac:dyDescent="0.25">
      <c r="A1441" s="197">
        <v>77121701</v>
      </c>
      <c r="B1441" s="197" t="s">
        <v>2347</v>
      </c>
      <c r="C1441" s="277">
        <v>42005</v>
      </c>
      <c r="D1441" s="197">
        <v>8</v>
      </c>
      <c r="E1441" s="197" t="s">
        <v>67</v>
      </c>
      <c r="F1441" s="197" t="s">
        <v>1402</v>
      </c>
      <c r="G1441" s="175">
        <v>13678400</v>
      </c>
      <c r="H1441" s="152">
        <v>13678400</v>
      </c>
      <c r="I1441" s="197" t="s">
        <v>31</v>
      </c>
      <c r="J1441" s="197" t="s">
        <v>31</v>
      </c>
      <c r="K1441" s="197" t="s">
        <v>2068</v>
      </c>
    </row>
    <row r="1442" spans="1:11" ht="75" customHeight="1" x14ac:dyDescent="0.25">
      <c r="A1442" s="197">
        <v>77121701</v>
      </c>
      <c r="B1442" s="197" t="s">
        <v>2349</v>
      </c>
      <c r="C1442" s="277">
        <v>42005</v>
      </c>
      <c r="D1442" s="197">
        <v>6</v>
      </c>
      <c r="E1442" s="197" t="s">
        <v>67</v>
      </c>
      <c r="F1442" s="197" t="s">
        <v>1402</v>
      </c>
      <c r="G1442" s="175">
        <v>16562400</v>
      </c>
      <c r="H1442" s="152">
        <v>16562400</v>
      </c>
      <c r="I1442" s="197" t="s">
        <v>31</v>
      </c>
      <c r="J1442" s="197" t="s">
        <v>31</v>
      </c>
      <c r="K1442" s="197" t="s">
        <v>2068</v>
      </c>
    </row>
    <row r="1443" spans="1:11" ht="75" customHeight="1" x14ac:dyDescent="0.25">
      <c r="A1443" s="197">
        <v>77121701</v>
      </c>
      <c r="B1443" s="197" t="s">
        <v>2202</v>
      </c>
      <c r="C1443" s="277">
        <v>42005</v>
      </c>
      <c r="D1443" s="197">
        <v>8</v>
      </c>
      <c r="E1443" s="197" t="s">
        <v>67</v>
      </c>
      <c r="F1443" s="197" t="s">
        <v>1402</v>
      </c>
      <c r="G1443" s="175">
        <v>18869600</v>
      </c>
      <c r="H1443" s="152">
        <v>18869600</v>
      </c>
      <c r="I1443" s="197" t="s">
        <v>31</v>
      </c>
      <c r="J1443" s="197" t="s">
        <v>31</v>
      </c>
      <c r="K1443" s="197" t="s">
        <v>2068</v>
      </c>
    </row>
    <row r="1444" spans="1:11" ht="75" customHeight="1" x14ac:dyDescent="0.25">
      <c r="A1444" s="197">
        <v>77121701</v>
      </c>
      <c r="B1444" s="197" t="s">
        <v>2202</v>
      </c>
      <c r="C1444" s="277">
        <v>42005</v>
      </c>
      <c r="D1444" s="197">
        <v>6</v>
      </c>
      <c r="E1444" s="197" t="s">
        <v>67</v>
      </c>
      <c r="F1444" s="197" t="s">
        <v>2135</v>
      </c>
      <c r="G1444" s="175">
        <v>14152200</v>
      </c>
      <c r="H1444" s="152">
        <v>14152200</v>
      </c>
      <c r="I1444" s="197" t="s">
        <v>31</v>
      </c>
      <c r="J1444" s="197" t="s">
        <v>31</v>
      </c>
      <c r="K1444" s="197" t="s">
        <v>2068</v>
      </c>
    </row>
    <row r="1445" spans="1:11" ht="75" customHeight="1" x14ac:dyDescent="0.25">
      <c r="A1445" s="197">
        <v>77121701</v>
      </c>
      <c r="B1445" s="197" t="s">
        <v>2349</v>
      </c>
      <c r="C1445" s="277">
        <v>42005</v>
      </c>
      <c r="D1445" s="197">
        <v>10</v>
      </c>
      <c r="E1445" s="197" t="s">
        <v>67</v>
      </c>
      <c r="F1445" s="197" t="s">
        <v>1402</v>
      </c>
      <c r="G1445" s="175">
        <v>27604000</v>
      </c>
      <c r="H1445" s="152">
        <v>27604000</v>
      </c>
      <c r="I1445" s="197" t="s">
        <v>31</v>
      </c>
      <c r="J1445" s="197" t="s">
        <v>31</v>
      </c>
      <c r="K1445" s="197" t="s">
        <v>2068</v>
      </c>
    </row>
    <row r="1446" spans="1:11" ht="75" customHeight="1" x14ac:dyDescent="0.25">
      <c r="A1446" s="197">
        <v>77121701</v>
      </c>
      <c r="B1446" s="197" t="s">
        <v>2349</v>
      </c>
      <c r="C1446" s="277">
        <v>42005</v>
      </c>
      <c r="D1446" s="197">
        <v>10</v>
      </c>
      <c r="E1446" s="197" t="s">
        <v>67</v>
      </c>
      <c r="F1446" s="197" t="s">
        <v>1402</v>
      </c>
      <c r="G1446" s="175">
        <v>27604000</v>
      </c>
      <c r="H1446" s="152">
        <v>27604000</v>
      </c>
      <c r="I1446" s="197" t="s">
        <v>31</v>
      </c>
      <c r="J1446" s="197" t="s">
        <v>31</v>
      </c>
      <c r="K1446" s="197" t="s">
        <v>2068</v>
      </c>
    </row>
    <row r="1447" spans="1:11" ht="75" customHeight="1" x14ac:dyDescent="0.25">
      <c r="A1447" s="197">
        <v>77121701</v>
      </c>
      <c r="B1447" s="197" t="s">
        <v>2202</v>
      </c>
      <c r="C1447" s="277">
        <v>42005</v>
      </c>
      <c r="D1447" s="197">
        <v>7</v>
      </c>
      <c r="E1447" s="197" t="s">
        <v>67</v>
      </c>
      <c r="F1447" s="197" t="s">
        <v>1402</v>
      </c>
      <c r="G1447" s="175">
        <v>16510900</v>
      </c>
      <c r="H1447" s="152">
        <v>16510900</v>
      </c>
      <c r="I1447" s="197" t="s">
        <v>31</v>
      </c>
      <c r="J1447" s="197" t="s">
        <v>31</v>
      </c>
      <c r="K1447" s="197" t="s">
        <v>2068</v>
      </c>
    </row>
    <row r="1448" spans="1:11" ht="75" customHeight="1" x14ac:dyDescent="0.25">
      <c r="A1448" s="197">
        <v>77121701</v>
      </c>
      <c r="B1448" s="197" t="s">
        <v>2208</v>
      </c>
      <c r="C1448" s="277">
        <v>42005</v>
      </c>
      <c r="D1448" s="197">
        <v>10</v>
      </c>
      <c r="E1448" s="197" t="s">
        <v>67</v>
      </c>
      <c r="F1448" s="197" t="s">
        <v>1402</v>
      </c>
      <c r="G1448" s="175">
        <v>34711000</v>
      </c>
      <c r="H1448" s="152">
        <v>34711000</v>
      </c>
      <c r="I1448" s="197" t="s">
        <v>31</v>
      </c>
      <c r="J1448" s="197" t="s">
        <v>31</v>
      </c>
      <c r="K1448" s="197" t="s">
        <v>2068</v>
      </c>
    </row>
    <row r="1449" spans="1:11" ht="75" customHeight="1" x14ac:dyDescent="0.25">
      <c r="A1449" s="197">
        <v>77121701</v>
      </c>
      <c r="B1449" s="197" t="s">
        <v>2208</v>
      </c>
      <c r="C1449" s="277">
        <v>42005</v>
      </c>
      <c r="D1449" s="197">
        <v>10</v>
      </c>
      <c r="E1449" s="197" t="s">
        <v>67</v>
      </c>
      <c r="F1449" s="197" t="s">
        <v>1402</v>
      </c>
      <c r="G1449" s="175">
        <v>34711000</v>
      </c>
      <c r="H1449" s="152">
        <v>34711000</v>
      </c>
      <c r="I1449" s="197" t="s">
        <v>31</v>
      </c>
      <c r="J1449" s="197" t="s">
        <v>31</v>
      </c>
      <c r="K1449" s="197" t="s">
        <v>2068</v>
      </c>
    </row>
    <row r="1450" spans="1:11" ht="75" customHeight="1" x14ac:dyDescent="0.25">
      <c r="A1450" s="197">
        <v>77121701</v>
      </c>
      <c r="B1450" s="197" t="s">
        <v>2358</v>
      </c>
      <c r="C1450" s="277">
        <v>42005</v>
      </c>
      <c r="D1450" s="197">
        <v>10</v>
      </c>
      <c r="E1450" s="197" t="s">
        <v>67</v>
      </c>
      <c r="F1450" s="197" t="s">
        <v>1402</v>
      </c>
      <c r="G1450" s="175">
        <v>34711000</v>
      </c>
      <c r="H1450" s="152">
        <v>34711000</v>
      </c>
      <c r="I1450" s="197" t="s">
        <v>31</v>
      </c>
      <c r="J1450" s="197" t="s">
        <v>31</v>
      </c>
      <c r="K1450" s="197" t="s">
        <v>2068</v>
      </c>
    </row>
    <row r="1451" spans="1:11" ht="75" customHeight="1" x14ac:dyDescent="0.25">
      <c r="A1451" s="197">
        <v>77121701</v>
      </c>
      <c r="B1451" s="197" t="s">
        <v>2212</v>
      </c>
      <c r="C1451" s="277">
        <v>42005</v>
      </c>
      <c r="D1451" s="197">
        <v>10</v>
      </c>
      <c r="E1451" s="197" t="s">
        <v>67</v>
      </c>
      <c r="F1451" s="197" t="s">
        <v>1402</v>
      </c>
      <c r="G1451" s="175">
        <v>39964000</v>
      </c>
      <c r="H1451" s="152">
        <v>39964000</v>
      </c>
      <c r="I1451" s="197" t="s">
        <v>31</v>
      </c>
      <c r="J1451" s="197" t="s">
        <v>31</v>
      </c>
      <c r="K1451" s="197" t="s">
        <v>2068</v>
      </c>
    </row>
    <row r="1452" spans="1:11" ht="75" customHeight="1" x14ac:dyDescent="0.25">
      <c r="A1452" s="197">
        <v>77121701</v>
      </c>
      <c r="B1452" s="197" t="s">
        <v>2216</v>
      </c>
      <c r="C1452" s="277">
        <v>42005</v>
      </c>
      <c r="D1452" s="197">
        <v>11</v>
      </c>
      <c r="E1452" s="197" t="s">
        <v>67</v>
      </c>
      <c r="F1452" s="197" t="s">
        <v>1402</v>
      </c>
      <c r="G1452" s="175">
        <v>49738700</v>
      </c>
      <c r="H1452" s="152">
        <v>49738700</v>
      </c>
      <c r="I1452" s="197" t="s">
        <v>31</v>
      </c>
      <c r="J1452" s="197" t="s">
        <v>31</v>
      </c>
      <c r="K1452" s="197" t="s">
        <v>2068</v>
      </c>
    </row>
    <row r="1453" spans="1:11" ht="75" customHeight="1" x14ac:dyDescent="0.25">
      <c r="A1453" s="197">
        <v>80161500</v>
      </c>
      <c r="B1453" s="197" t="s">
        <v>2362</v>
      </c>
      <c r="C1453" s="277">
        <v>42005</v>
      </c>
      <c r="D1453" s="197">
        <v>8</v>
      </c>
      <c r="E1453" s="197" t="s">
        <v>67</v>
      </c>
      <c r="F1453" s="197" t="s">
        <v>1402</v>
      </c>
      <c r="G1453" s="175">
        <v>24637600</v>
      </c>
      <c r="H1453" s="152">
        <v>24637600</v>
      </c>
      <c r="I1453" s="197" t="s">
        <v>31</v>
      </c>
      <c r="J1453" s="197" t="s">
        <v>31</v>
      </c>
      <c r="K1453" s="197" t="s">
        <v>2068</v>
      </c>
    </row>
    <row r="1454" spans="1:11" ht="75" customHeight="1" x14ac:dyDescent="0.25">
      <c r="A1454" s="197">
        <v>80161500</v>
      </c>
      <c r="B1454" s="197" t="s">
        <v>2364</v>
      </c>
      <c r="C1454" s="277">
        <v>42005</v>
      </c>
      <c r="D1454" s="197">
        <v>8</v>
      </c>
      <c r="E1454" s="197" t="s">
        <v>67</v>
      </c>
      <c r="F1454" s="197" t="s">
        <v>1402</v>
      </c>
      <c r="G1454" s="175">
        <v>10382400</v>
      </c>
      <c r="H1454" s="152">
        <v>10382400</v>
      </c>
      <c r="I1454" s="197" t="s">
        <v>31</v>
      </c>
      <c r="J1454" s="197" t="s">
        <v>31</v>
      </c>
      <c r="K1454" s="197" t="s">
        <v>2068</v>
      </c>
    </row>
    <row r="1455" spans="1:11" ht="75" customHeight="1" x14ac:dyDescent="0.25">
      <c r="A1455" s="197">
        <v>80161500</v>
      </c>
      <c r="B1455" s="197" t="s">
        <v>2366</v>
      </c>
      <c r="C1455" s="277">
        <v>42005</v>
      </c>
      <c r="D1455" s="197">
        <v>9</v>
      </c>
      <c r="E1455" s="197" t="s">
        <v>67</v>
      </c>
      <c r="F1455" s="197" t="s">
        <v>1402</v>
      </c>
      <c r="G1455" s="175">
        <v>40695300</v>
      </c>
      <c r="H1455" s="152">
        <v>40695300</v>
      </c>
      <c r="I1455" s="197" t="s">
        <v>31</v>
      </c>
      <c r="J1455" s="197" t="s">
        <v>31</v>
      </c>
      <c r="K1455" s="197" t="s">
        <v>2068</v>
      </c>
    </row>
    <row r="1456" spans="1:11" ht="75" customHeight="1" x14ac:dyDescent="0.25">
      <c r="A1456" s="197">
        <v>77121701</v>
      </c>
      <c r="B1456" s="197" t="s">
        <v>2368</v>
      </c>
      <c r="C1456" s="277">
        <v>42005</v>
      </c>
      <c r="D1456" s="197">
        <v>11</v>
      </c>
      <c r="E1456" s="197" t="s">
        <v>67</v>
      </c>
      <c r="F1456" s="197" t="s">
        <v>1402</v>
      </c>
      <c r="G1456" s="175">
        <v>23906300</v>
      </c>
      <c r="H1456" s="152">
        <v>23906300</v>
      </c>
      <c r="I1456" s="197" t="s">
        <v>31</v>
      </c>
      <c r="J1456" s="197" t="s">
        <v>31</v>
      </c>
      <c r="K1456" s="197" t="s">
        <v>2068</v>
      </c>
    </row>
    <row r="1457" spans="1:11" ht="75" customHeight="1" x14ac:dyDescent="0.25">
      <c r="A1457" s="197">
        <v>77121606</v>
      </c>
      <c r="B1457" s="197" t="s">
        <v>2133</v>
      </c>
      <c r="C1457" s="277">
        <v>42005</v>
      </c>
      <c r="D1457" s="197">
        <v>10</v>
      </c>
      <c r="E1457" s="197" t="s">
        <v>67</v>
      </c>
      <c r="F1457" s="197" t="s">
        <v>2135</v>
      </c>
      <c r="G1457" s="175">
        <v>0</v>
      </c>
      <c r="H1457" s="152">
        <v>0</v>
      </c>
      <c r="I1457" s="197" t="s">
        <v>31</v>
      </c>
      <c r="J1457" s="197" t="s">
        <v>31</v>
      </c>
      <c r="K1457" s="197" t="s">
        <v>2068</v>
      </c>
    </row>
    <row r="1458" spans="1:11" ht="75" customHeight="1" x14ac:dyDescent="0.25">
      <c r="A1458" s="197">
        <v>77121606</v>
      </c>
      <c r="B1458" s="197" t="s">
        <v>2133</v>
      </c>
      <c r="C1458" s="277">
        <v>42005</v>
      </c>
      <c r="D1458" s="197">
        <v>11</v>
      </c>
      <c r="E1458" s="197" t="s">
        <v>67</v>
      </c>
      <c r="F1458" s="197" t="s">
        <v>2135</v>
      </c>
      <c r="G1458" s="175">
        <v>0</v>
      </c>
      <c r="H1458" s="152">
        <v>0</v>
      </c>
      <c r="I1458" s="197" t="s">
        <v>31</v>
      </c>
      <c r="J1458" s="197" t="s">
        <v>31</v>
      </c>
      <c r="K1458" s="197" t="s">
        <v>2068</v>
      </c>
    </row>
    <row r="1459" spans="1:11" ht="75" customHeight="1" x14ac:dyDescent="0.25">
      <c r="A1459" s="197">
        <v>77121606</v>
      </c>
      <c r="B1459" s="197" t="s">
        <v>2133</v>
      </c>
      <c r="C1459" s="277">
        <v>42005</v>
      </c>
      <c r="D1459" s="197">
        <v>2</v>
      </c>
      <c r="E1459" s="197" t="s">
        <v>67</v>
      </c>
      <c r="F1459" s="197" t="s">
        <v>2135</v>
      </c>
      <c r="G1459" s="175">
        <v>0</v>
      </c>
      <c r="H1459" s="152">
        <v>0</v>
      </c>
      <c r="I1459" s="197" t="s">
        <v>31</v>
      </c>
      <c r="J1459" s="197" t="s">
        <v>31</v>
      </c>
      <c r="K1459" s="197" t="s">
        <v>2068</v>
      </c>
    </row>
    <row r="1460" spans="1:11" ht="75" customHeight="1" x14ac:dyDescent="0.25">
      <c r="A1460" s="197">
        <v>77121606</v>
      </c>
      <c r="B1460" s="197" t="s">
        <v>2370</v>
      </c>
      <c r="C1460" s="277">
        <v>42005</v>
      </c>
      <c r="D1460" s="197">
        <v>9</v>
      </c>
      <c r="E1460" s="197" t="s">
        <v>2371</v>
      </c>
      <c r="F1460" s="197" t="s">
        <v>1402</v>
      </c>
      <c r="G1460" s="175">
        <v>18169200</v>
      </c>
      <c r="H1460" s="152">
        <v>18169200</v>
      </c>
      <c r="I1460" s="197" t="s">
        <v>31</v>
      </c>
      <c r="J1460" s="197" t="s">
        <v>31</v>
      </c>
      <c r="K1460" s="197" t="s">
        <v>2068</v>
      </c>
    </row>
    <row r="1461" spans="1:11" ht="75" customHeight="1" x14ac:dyDescent="0.25">
      <c r="A1461" s="197">
        <v>77121606</v>
      </c>
      <c r="B1461" s="197" t="s">
        <v>2373</v>
      </c>
      <c r="C1461" s="277">
        <v>42005</v>
      </c>
      <c r="D1461" s="197">
        <v>9</v>
      </c>
      <c r="E1461" s="197" t="s">
        <v>67</v>
      </c>
      <c r="F1461" s="197" t="s">
        <v>1402</v>
      </c>
      <c r="G1461" s="175">
        <v>35967600</v>
      </c>
      <c r="H1461" s="152">
        <v>35967600</v>
      </c>
      <c r="I1461" s="197" t="s">
        <v>31</v>
      </c>
      <c r="J1461" s="197" t="s">
        <v>31</v>
      </c>
      <c r="K1461" s="197" t="s">
        <v>2068</v>
      </c>
    </row>
    <row r="1462" spans="1:11" ht="75" customHeight="1" x14ac:dyDescent="0.25">
      <c r="A1462" s="197">
        <v>77121606</v>
      </c>
      <c r="B1462" s="197" t="s">
        <v>2133</v>
      </c>
      <c r="C1462" s="277">
        <v>42005</v>
      </c>
      <c r="D1462" s="197"/>
      <c r="E1462" s="197" t="s">
        <v>2134</v>
      </c>
      <c r="F1462" s="197" t="s">
        <v>2135</v>
      </c>
      <c r="G1462" s="175">
        <v>0</v>
      </c>
      <c r="H1462" s="152">
        <v>0</v>
      </c>
      <c r="I1462" s="197" t="s">
        <v>31</v>
      </c>
      <c r="J1462" s="197" t="s">
        <v>31</v>
      </c>
      <c r="K1462" s="197" t="s">
        <v>2068</v>
      </c>
    </row>
    <row r="1463" spans="1:11" ht="75" customHeight="1" x14ac:dyDescent="0.25">
      <c r="A1463" s="197">
        <v>77121606</v>
      </c>
      <c r="B1463" s="197" t="s">
        <v>2375</v>
      </c>
      <c r="C1463" s="277">
        <v>42005</v>
      </c>
      <c r="D1463" s="197">
        <v>11</v>
      </c>
      <c r="E1463" s="197" t="s">
        <v>67</v>
      </c>
      <c r="F1463" s="197" t="s">
        <v>1402</v>
      </c>
      <c r="G1463" s="175">
        <v>61295300</v>
      </c>
      <c r="H1463" s="152">
        <v>61295300</v>
      </c>
      <c r="I1463" s="197" t="s">
        <v>31</v>
      </c>
      <c r="J1463" s="197" t="s">
        <v>31</v>
      </c>
      <c r="K1463" s="197" t="s">
        <v>2068</v>
      </c>
    </row>
    <row r="1464" spans="1:11" ht="75" customHeight="1" x14ac:dyDescent="0.25">
      <c r="A1464" s="197">
        <v>77121606</v>
      </c>
      <c r="B1464" s="197" t="s">
        <v>2377</v>
      </c>
      <c r="C1464" s="277">
        <v>42005</v>
      </c>
      <c r="D1464" s="197">
        <v>10</v>
      </c>
      <c r="E1464" s="197" t="s">
        <v>67</v>
      </c>
      <c r="F1464" s="197" t="s">
        <v>1402</v>
      </c>
      <c r="G1464" s="175">
        <v>34711000</v>
      </c>
      <c r="H1464" s="152">
        <v>34711000</v>
      </c>
      <c r="I1464" s="197" t="s">
        <v>31</v>
      </c>
      <c r="J1464" s="197" t="s">
        <v>31</v>
      </c>
      <c r="K1464" s="197" t="s">
        <v>2068</v>
      </c>
    </row>
    <row r="1465" spans="1:11" ht="75" customHeight="1" x14ac:dyDescent="0.25">
      <c r="A1465" s="197">
        <v>77121606</v>
      </c>
      <c r="B1465" s="197" t="s">
        <v>2379</v>
      </c>
      <c r="C1465" s="277">
        <v>42005</v>
      </c>
      <c r="D1465" s="197">
        <v>9</v>
      </c>
      <c r="E1465" s="197" t="s">
        <v>67</v>
      </c>
      <c r="F1465" s="197" t="s">
        <v>1402</v>
      </c>
      <c r="G1465" s="175">
        <v>35967600</v>
      </c>
      <c r="H1465" s="152">
        <v>35967600</v>
      </c>
      <c r="I1465" s="197" t="s">
        <v>31</v>
      </c>
      <c r="J1465" s="197" t="s">
        <v>31</v>
      </c>
      <c r="K1465" s="197" t="s">
        <v>2068</v>
      </c>
    </row>
    <row r="1466" spans="1:11" ht="75" customHeight="1" x14ac:dyDescent="0.25">
      <c r="A1466" s="197">
        <v>77121606</v>
      </c>
      <c r="B1466" s="197" t="s">
        <v>2133</v>
      </c>
      <c r="C1466" s="277">
        <v>42005</v>
      </c>
      <c r="D1466" s="197">
        <v>11</v>
      </c>
      <c r="E1466" s="197" t="s">
        <v>67</v>
      </c>
      <c r="F1466" s="197" t="s">
        <v>2135</v>
      </c>
      <c r="G1466" s="175">
        <v>0</v>
      </c>
      <c r="H1466" s="152">
        <v>0</v>
      </c>
      <c r="I1466" s="197" t="s">
        <v>31</v>
      </c>
      <c r="J1466" s="197" t="s">
        <v>31</v>
      </c>
      <c r="K1466" s="197" t="s">
        <v>2068</v>
      </c>
    </row>
    <row r="1467" spans="1:11" ht="75" customHeight="1" x14ac:dyDescent="0.25">
      <c r="A1467" s="197">
        <v>77121606</v>
      </c>
      <c r="B1467" s="197" t="s">
        <v>2133</v>
      </c>
      <c r="C1467" s="277">
        <v>42005</v>
      </c>
      <c r="D1467" s="34">
        <v>11</v>
      </c>
      <c r="E1467" s="197" t="s">
        <v>67</v>
      </c>
      <c r="F1467" s="197" t="s">
        <v>2135</v>
      </c>
      <c r="G1467" s="175">
        <v>0</v>
      </c>
      <c r="H1467" s="152">
        <v>0</v>
      </c>
      <c r="I1467" s="197" t="s">
        <v>31</v>
      </c>
      <c r="J1467" s="197" t="s">
        <v>31</v>
      </c>
      <c r="K1467" s="197" t="s">
        <v>2068</v>
      </c>
    </row>
    <row r="1468" spans="1:11" ht="75" customHeight="1" x14ac:dyDescent="0.25">
      <c r="A1468" s="197">
        <v>77121606</v>
      </c>
      <c r="B1468" s="197" t="s">
        <v>2133</v>
      </c>
      <c r="C1468" s="277">
        <v>42005</v>
      </c>
      <c r="D1468" s="34">
        <v>11</v>
      </c>
      <c r="E1468" s="197" t="s">
        <v>67</v>
      </c>
      <c r="F1468" s="197" t="s">
        <v>2135</v>
      </c>
      <c r="G1468" s="175">
        <v>0</v>
      </c>
      <c r="H1468" s="152">
        <v>0</v>
      </c>
      <c r="I1468" s="197" t="s">
        <v>31</v>
      </c>
      <c r="J1468" s="197" t="s">
        <v>31</v>
      </c>
      <c r="K1468" s="197" t="s">
        <v>2068</v>
      </c>
    </row>
    <row r="1469" spans="1:11" ht="75" customHeight="1" x14ac:dyDescent="0.25">
      <c r="A1469" s="197">
        <v>77121701</v>
      </c>
      <c r="B1469" s="197" t="s">
        <v>2175</v>
      </c>
      <c r="C1469" s="277">
        <v>42005</v>
      </c>
      <c r="D1469" s="197">
        <v>8</v>
      </c>
      <c r="E1469" s="197" t="s">
        <v>67</v>
      </c>
      <c r="F1469" s="197" t="s">
        <v>1402</v>
      </c>
      <c r="G1469" s="175">
        <v>22083200</v>
      </c>
      <c r="H1469" s="152">
        <v>22083200</v>
      </c>
      <c r="I1469" s="197" t="s">
        <v>31</v>
      </c>
      <c r="J1469" s="197" t="s">
        <v>31</v>
      </c>
      <c r="K1469" s="197" t="s">
        <v>2068</v>
      </c>
    </row>
    <row r="1470" spans="1:11" ht="75" customHeight="1" x14ac:dyDescent="0.25">
      <c r="A1470" s="197">
        <v>77121701</v>
      </c>
      <c r="B1470" s="197" t="s">
        <v>2381</v>
      </c>
      <c r="C1470" s="277">
        <v>42005</v>
      </c>
      <c r="D1470" s="34">
        <v>11</v>
      </c>
      <c r="E1470" s="34" t="s">
        <v>67</v>
      </c>
      <c r="F1470" s="197" t="s">
        <v>1402</v>
      </c>
      <c r="G1470" s="175">
        <v>61295300</v>
      </c>
      <c r="H1470" s="152">
        <v>61295300</v>
      </c>
      <c r="I1470" s="197" t="s">
        <v>31</v>
      </c>
      <c r="J1470" s="197" t="s">
        <v>31</v>
      </c>
      <c r="K1470" s="197" t="s">
        <v>2068</v>
      </c>
    </row>
    <row r="1471" spans="1:11" ht="75" customHeight="1" x14ac:dyDescent="0.25">
      <c r="A1471" s="197">
        <v>77121701</v>
      </c>
      <c r="B1471" s="197" t="s">
        <v>2383</v>
      </c>
      <c r="C1471" s="277">
        <v>42005</v>
      </c>
      <c r="D1471" s="34">
        <v>6</v>
      </c>
      <c r="E1471" s="34" t="s">
        <v>67</v>
      </c>
      <c r="F1471" s="197" t="s">
        <v>1402</v>
      </c>
      <c r="G1471" s="175">
        <v>707610</v>
      </c>
      <c r="H1471" s="152">
        <v>707610</v>
      </c>
      <c r="I1471" s="197" t="s">
        <v>31</v>
      </c>
      <c r="J1471" s="197" t="s">
        <v>31</v>
      </c>
      <c r="K1471" s="197" t="s">
        <v>2068</v>
      </c>
    </row>
    <row r="1472" spans="1:11" ht="75" customHeight="1" x14ac:dyDescent="0.25">
      <c r="A1472" s="197">
        <v>77121701</v>
      </c>
      <c r="B1472" s="197" t="s">
        <v>2385</v>
      </c>
      <c r="C1472" s="277">
        <v>42005</v>
      </c>
      <c r="D1472" s="34">
        <v>6</v>
      </c>
      <c r="E1472" s="34" t="s">
        <v>67</v>
      </c>
      <c r="F1472" s="197" t="s">
        <v>1402</v>
      </c>
      <c r="G1472" s="279">
        <v>16562400</v>
      </c>
      <c r="H1472" s="280">
        <v>16562400</v>
      </c>
      <c r="I1472" s="197" t="s">
        <v>31</v>
      </c>
      <c r="J1472" s="197" t="s">
        <v>31</v>
      </c>
      <c r="K1472" s="197" t="s">
        <v>2068</v>
      </c>
    </row>
    <row r="1473" spans="1:11" ht="75" customHeight="1" x14ac:dyDescent="0.25">
      <c r="A1473" s="197">
        <v>77121701</v>
      </c>
      <c r="B1473" s="197" t="s">
        <v>2387</v>
      </c>
      <c r="C1473" s="277">
        <v>42005</v>
      </c>
      <c r="D1473" s="197">
        <v>11</v>
      </c>
      <c r="E1473" s="197" t="s">
        <v>67</v>
      </c>
      <c r="F1473" s="197" t="s">
        <v>1402</v>
      </c>
      <c r="G1473" s="175">
        <v>90640000</v>
      </c>
      <c r="H1473" s="152">
        <v>90640000</v>
      </c>
      <c r="I1473" s="197" t="s">
        <v>31</v>
      </c>
      <c r="J1473" s="197" t="s">
        <v>31</v>
      </c>
      <c r="K1473" s="197" t="s">
        <v>2068</v>
      </c>
    </row>
    <row r="1474" spans="1:11" ht="75" customHeight="1" x14ac:dyDescent="0.25">
      <c r="A1474" s="197">
        <v>77121701</v>
      </c>
      <c r="B1474" s="197" t="s">
        <v>2389</v>
      </c>
      <c r="C1474" s="277">
        <v>42005</v>
      </c>
      <c r="D1474" s="197">
        <v>10</v>
      </c>
      <c r="E1474" s="197" t="s">
        <v>2371</v>
      </c>
      <c r="F1474" s="197" t="s">
        <v>1402</v>
      </c>
      <c r="G1474" s="175">
        <v>45217000</v>
      </c>
      <c r="H1474" s="152">
        <v>45217000</v>
      </c>
      <c r="I1474" s="197" t="s">
        <v>31</v>
      </c>
      <c r="J1474" s="197" t="s">
        <v>31</v>
      </c>
      <c r="K1474" s="197" t="s">
        <v>2068</v>
      </c>
    </row>
    <row r="1475" spans="1:11" ht="75" customHeight="1" x14ac:dyDescent="0.25">
      <c r="A1475" s="197">
        <v>77121701</v>
      </c>
      <c r="B1475" s="197" t="s">
        <v>2179</v>
      </c>
      <c r="C1475" s="277">
        <v>42005</v>
      </c>
      <c r="D1475" s="197">
        <v>8</v>
      </c>
      <c r="E1475" s="197" t="s">
        <v>67</v>
      </c>
      <c r="F1475" s="197" t="s">
        <v>1402</v>
      </c>
      <c r="G1475" s="175">
        <v>18869600</v>
      </c>
      <c r="H1475" s="152">
        <v>18869600</v>
      </c>
      <c r="I1475" s="197" t="s">
        <v>31</v>
      </c>
      <c r="J1475" s="197" t="s">
        <v>31</v>
      </c>
      <c r="K1475" s="197" t="s">
        <v>2068</v>
      </c>
    </row>
    <row r="1476" spans="1:11" ht="75" customHeight="1" x14ac:dyDescent="0.25">
      <c r="A1476" s="197">
        <v>77121701</v>
      </c>
      <c r="B1476" s="197" t="s">
        <v>2179</v>
      </c>
      <c r="C1476" s="277">
        <v>42005</v>
      </c>
      <c r="D1476" s="197">
        <v>7</v>
      </c>
      <c r="E1476" s="197" t="s">
        <v>67</v>
      </c>
      <c r="F1476" s="197" t="s">
        <v>1402</v>
      </c>
      <c r="G1476" s="175">
        <v>16510900</v>
      </c>
      <c r="H1476" s="152">
        <v>16510900</v>
      </c>
      <c r="I1476" s="197" t="s">
        <v>31</v>
      </c>
      <c r="J1476" s="197" t="s">
        <v>31</v>
      </c>
      <c r="K1476" s="197" t="s">
        <v>2068</v>
      </c>
    </row>
    <row r="1477" spans="1:11" ht="75" customHeight="1" x14ac:dyDescent="0.25">
      <c r="A1477" s="197">
        <v>77121701</v>
      </c>
      <c r="B1477" s="197" t="s">
        <v>2393</v>
      </c>
      <c r="C1477" s="277">
        <v>42005</v>
      </c>
      <c r="D1477" s="197">
        <v>10</v>
      </c>
      <c r="E1477" s="197" t="s">
        <v>67</v>
      </c>
      <c r="F1477" s="197" t="s">
        <v>1402</v>
      </c>
      <c r="G1477" s="175">
        <v>30797000</v>
      </c>
      <c r="H1477" s="152">
        <v>30797000</v>
      </c>
      <c r="I1477" s="197" t="s">
        <v>31</v>
      </c>
      <c r="J1477" s="197" t="s">
        <v>31</v>
      </c>
      <c r="K1477" s="197" t="s">
        <v>2068</v>
      </c>
    </row>
    <row r="1478" spans="1:11" ht="75" customHeight="1" x14ac:dyDescent="0.25">
      <c r="A1478" s="197">
        <v>77121701</v>
      </c>
      <c r="B1478" s="197" t="s">
        <v>2395</v>
      </c>
      <c r="C1478" s="277">
        <v>42005</v>
      </c>
      <c r="D1478" s="197">
        <v>8</v>
      </c>
      <c r="E1478" s="197" t="s">
        <v>67</v>
      </c>
      <c r="F1478" s="197" t="s">
        <v>1402</v>
      </c>
      <c r="G1478" s="175">
        <v>18869600</v>
      </c>
      <c r="H1478" s="152">
        <v>18869600</v>
      </c>
      <c r="I1478" s="197" t="s">
        <v>31</v>
      </c>
      <c r="J1478" s="197" t="s">
        <v>31</v>
      </c>
      <c r="K1478" s="197" t="s">
        <v>2068</v>
      </c>
    </row>
    <row r="1479" spans="1:11" ht="75" customHeight="1" x14ac:dyDescent="0.25">
      <c r="A1479" s="197">
        <v>77121701</v>
      </c>
      <c r="B1479" s="197" t="s">
        <v>2393</v>
      </c>
      <c r="C1479" s="277">
        <v>42005</v>
      </c>
      <c r="D1479" s="197">
        <v>10</v>
      </c>
      <c r="E1479" s="197" t="s">
        <v>67</v>
      </c>
      <c r="F1479" s="197" t="s">
        <v>1402</v>
      </c>
      <c r="G1479" s="175">
        <v>30797000</v>
      </c>
      <c r="H1479" s="152">
        <v>30797000</v>
      </c>
      <c r="I1479" s="197" t="s">
        <v>31</v>
      </c>
      <c r="J1479" s="197" t="s">
        <v>31</v>
      </c>
      <c r="K1479" s="197" t="s">
        <v>2068</v>
      </c>
    </row>
    <row r="1480" spans="1:11" ht="75" customHeight="1" x14ac:dyDescent="0.25">
      <c r="A1480" s="197">
        <v>77121701</v>
      </c>
      <c r="B1480" s="197" t="s">
        <v>2393</v>
      </c>
      <c r="C1480" s="277">
        <v>42005</v>
      </c>
      <c r="D1480" s="197">
        <v>10</v>
      </c>
      <c r="E1480" s="197" t="s">
        <v>67</v>
      </c>
      <c r="F1480" s="197" t="s">
        <v>1402</v>
      </c>
      <c r="G1480" s="175">
        <v>30797000</v>
      </c>
      <c r="H1480" s="152">
        <v>30797000</v>
      </c>
      <c r="I1480" s="197" t="s">
        <v>31</v>
      </c>
      <c r="J1480" s="197" t="s">
        <v>31</v>
      </c>
      <c r="K1480" s="197" t="s">
        <v>2068</v>
      </c>
    </row>
    <row r="1481" spans="1:11" ht="75" customHeight="1" x14ac:dyDescent="0.25">
      <c r="A1481" s="197">
        <v>77121701</v>
      </c>
      <c r="B1481" s="197" t="s">
        <v>2399</v>
      </c>
      <c r="C1481" s="277">
        <v>42005</v>
      </c>
      <c r="D1481" s="197">
        <v>8</v>
      </c>
      <c r="E1481" s="197" t="s">
        <v>67</v>
      </c>
      <c r="F1481" s="197" t="s">
        <v>1402</v>
      </c>
      <c r="G1481" s="175">
        <v>18869600</v>
      </c>
      <c r="H1481" s="152">
        <v>18869600</v>
      </c>
      <c r="I1481" s="197" t="s">
        <v>31</v>
      </c>
      <c r="J1481" s="197" t="s">
        <v>31</v>
      </c>
      <c r="K1481" s="197" t="s">
        <v>2068</v>
      </c>
    </row>
    <row r="1482" spans="1:11" ht="75" customHeight="1" x14ac:dyDescent="0.25">
      <c r="A1482" s="197">
        <v>77121701</v>
      </c>
      <c r="B1482" s="197" t="s">
        <v>2133</v>
      </c>
      <c r="C1482" s="277">
        <v>42005</v>
      </c>
      <c r="D1482" s="197">
        <v>10</v>
      </c>
      <c r="E1482" s="197" t="s">
        <v>67</v>
      </c>
      <c r="F1482" s="197" t="s">
        <v>2135</v>
      </c>
      <c r="G1482" s="175">
        <v>0</v>
      </c>
      <c r="H1482" s="152">
        <v>0</v>
      </c>
      <c r="I1482" s="197" t="s">
        <v>31</v>
      </c>
      <c r="J1482" s="197" t="s">
        <v>31</v>
      </c>
      <c r="K1482" s="197" t="s">
        <v>2068</v>
      </c>
    </row>
    <row r="1483" spans="1:11" ht="75" customHeight="1" x14ac:dyDescent="0.25">
      <c r="A1483" s="197">
        <v>77121701</v>
      </c>
      <c r="B1483" s="197" t="s">
        <v>2133</v>
      </c>
      <c r="C1483" s="277">
        <v>42005</v>
      </c>
      <c r="D1483" s="197">
        <v>10</v>
      </c>
      <c r="E1483" s="197" t="s">
        <v>67</v>
      </c>
      <c r="F1483" s="197" t="s">
        <v>2135</v>
      </c>
      <c r="G1483" s="175">
        <v>0</v>
      </c>
      <c r="H1483" s="152">
        <v>0</v>
      </c>
      <c r="I1483" s="197" t="s">
        <v>31</v>
      </c>
      <c r="J1483" s="197" t="s">
        <v>31</v>
      </c>
      <c r="K1483" s="197" t="s">
        <v>2068</v>
      </c>
    </row>
    <row r="1484" spans="1:11" ht="75" customHeight="1" x14ac:dyDescent="0.25">
      <c r="A1484" s="197">
        <v>77121701</v>
      </c>
      <c r="B1484" s="197" t="s">
        <v>2133</v>
      </c>
      <c r="C1484" s="277">
        <v>42005</v>
      </c>
      <c r="D1484" s="197">
        <v>10</v>
      </c>
      <c r="E1484" s="197" t="s">
        <v>67</v>
      </c>
      <c r="F1484" s="197" t="s">
        <v>2135</v>
      </c>
      <c r="G1484" s="175">
        <v>0</v>
      </c>
      <c r="H1484" s="152">
        <v>0</v>
      </c>
      <c r="I1484" s="197" t="s">
        <v>31</v>
      </c>
      <c r="J1484" s="197" t="s">
        <v>31</v>
      </c>
      <c r="K1484" s="197" t="s">
        <v>2068</v>
      </c>
    </row>
    <row r="1485" spans="1:11" ht="75" customHeight="1" x14ac:dyDescent="0.25">
      <c r="A1485" s="197">
        <v>77121701</v>
      </c>
      <c r="B1485" s="34" t="s">
        <v>2133</v>
      </c>
      <c r="C1485" s="277">
        <v>42005</v>
      </c>
      <c r="D1485" s="34">
        <v>8</v>
      </c>
      <c r="E1485" s="34" t="s">
        <v>67</v>
      </c>
      <c r="F1485" s="197" t="s">
        <v>2135</v>
      </c>
      <c r="G1485" s="175">
        <v>0</v>
      </c>
      <c r="H1485" s="152">
        <v>0</v>
      </c>
      <c r="I1485" s="197" t="s">
        <v>31</v>
      </c>
      <c r="J1485" s="197" t="s">
        <v>31</v>
      </c>
      <c r="K1485" s="197" t="s">
        <v>2068</v>
      </c>
    </row>
    <row r="1486" spans="1:11" ht="75" customHeight="1" x14ac:dyDescent="0.25">
      <c r="A1486" s="197">
        <v>77121701</v>
      </c>
      <c r="B1486" s="34" t="s">
        <v>2133</v>
      </c>
      <c r="C1486" s="277">
        <v>42005</v>
      </c>
      <c r="D1486" s="34">
        <v>8</v>
      </c>
      <c r="E1486" s="34" t="s">
        <v>67</v>
      </c>
      <c r="F1486" s="197" t="s">
        <v>2135</v>
      </c>
      <c r="G1486" s="175">
        <v>0</v>
      </c>
      <c r="H1486" s="152">
        <v>0</v>
      </c>
      <c r="I1486" s="197" t="s">
        <v>31</v>
      </c>
      <c r="J1486" s="197" t="s">
        <v>31</v>
      </c>
      <c r="K1486" s="197" t="s">
        <v>2068</v>
      </c>
    </row>
    <row r="1487" spans="1:11" ht="75" customHeight="1" x14ac:dyDescent="0.25">
      <c r="A1487" s="197">
        <v>77121701</v>
      </c>
      <c r="B1487" s="34" t="s">
        <v>2191</v>
      </c>
      <c r="C1487" s="277">
        <v>42005</v>
      </c>
      <c r="D1487" s="34">
        <v>11</v>
      </c>
      <c r="E1487" s="34" t="s">
        <v>67</v>
      </c>
      <c r="F1487" s="197" t="s">
        <v>1402</v>
      </c>
      <c r="G1487" s="175">
        <v>38182100</v>
      </c>
      <c r="H1487" s="152">
        <v>38182100</v>
      </c>
      <c r="I1487" s="197" t="s">
        <v>31</v>
      </c>
      <c r="J1487" s="197" t="s">
        <v>31</v>
      </c>
      <c r="K1487" s="197" t="s">
        <v>2068</v>
      </c>
    </row>
    <row r="1488" spans="1:11" ht="75" customHeight="1" x14ac:dyDescent="0.25">
      <c r="A1488" s="197">
        <v>77121701</v>
      </c>
      <c r="B1488" s="197" t="s">
        <v>2402</v>
      </c>
      <c r="C1488" s="277">
        <v>42005</v>
      </c>
      <c r="D1488" s="197">
        <v>11</v>
      </c>
      <c r="E1488" s="197" t="s">
        <v>67</v>
      </c>
      <c r="F1488" s="197" t="s">
        <v>1402</v>
      </c>
      <c r="G1488" s="175">
        <v>65714000</v>
      </c>
      <c r="H1488" s="152">
        <v>65714000</v>
      </c>
      <c r="I1488" s="197" t="s">
        <v>31</v>
      </c>
      <c r="J1488" s="197" t="s">
        <v>31</v>
      </c>
      <c r="K1488" s="197" t="s">
        <v>2068</v>
      </c>
    </row>
    <row r="1489" spans="1:11" ht="75" customHeight="1" x14ac:dyDescent="0.25">
      <c r="A1489" s="197">
        <v>77121701</v>
      </c>
      <c r="B1489" s="197" t="s">
        <v>2339</v>
      </c>
      <c r="C1489" s="277">
        <v>42005</v>
      </c>
      <c r="D1489" s="197">
        <v>10</v>
      </c>
      <c r="E1489" s="197" t="s">
        <v>67</v>
      </c>
      <c r="F1489" s="197" t="s">
        <v>1402</v>
      </c>
      <c r="G1489" s="175">
        <v>15862000</v>
      </c>
      <c r="H1489" s="152">
        <v>15862000</v>
      </c>
      <c r="I1489" s="197" t="s">
        <v>31</v>
      </c>
      <c r="J1489" s="197" t="s">
        <v>31</v>
      </c>
      <c r="K1489" s="197" t="s">
        <v>2068</v>
      </c>
    </row>
    <row r="1490" spans="1:11" ht="75" customHeight="1" x14ac:dyDescent="0.25">
      <c r="A1490" s="197">
        <v>77121701</v>
      </c>
      <c r="B1490" s="197" t="s">
        <v>2339</v>
      </c>
      <c r="C1490" s="277">
        <v>42005</v>
      </c>
      <c r="D1490" s="197">
        <v>11</v>
      </c>
      <c r="E1490" s="197" t="s">
        <v>67</v>
      </c>
      <c r="F1490" s="197" t="s">
        <v>1402</v>
      </c>
      <c r="G1490" s="152">
        <v>17448200</v>
      </c>
      <c r="H1490" s="152">
        <v>17448200</v>
      </c>
      <c r="I1490" s="197" t="s">
        <v>31</v>
      </c>
      <c r="J1490" s="197" t="s">
        <v>31</v>
      </c>
      <c r="K1490" s="197" t="s">
        <v>2068</v>
      </c>
    </row>
    <row r="1491" spans="1:11" ht="75" customHeight="1" x14ac:dyDescent="0.25">
      <c r="A1491" s="197">
        <v>77121701</v>
      </c>
      <c r="B1491" s="197" t="s">
        <v>2107</v>
      </c>
      <c r="C1491" s="277">
        <v>42005</v>
      </c>
      <c r="D1491" s="197">
        <v>10</v>
      </c>
      <c r="E1491" s="197" t="s">
        <v>67</v>
      </c>
      <c r="F1491" s="197" t="s">
        <v>1402</v>
      </c>
      <c r="G1491" s="152">
        <v>15862000</v>
      </c>
      <c r="H1491" s="152">
        <v>15862000</v>
      </c>
      <c r="I1491" s="197" t="s">
        <v>31</v>
      </c>
      <c r="J1491" s="197" t="s">
        <v>31</v>
      </c>
      <c r="K1491" s="197" t="s">
        <v>2068</v>
      </c>
    </row>
    <row r="1492" spans="1:11" ht="75" customHeight="1" x14ac:dyDescent="0.25">
      <c r="A1492" s="197">
        <v>77121701</v>
      </c>
      <c r="B1492" s="197" t="s">
        <v>2343</v>
      </c>
      <c r="C1492" s="277">
        <v>42005</v>
      </c>
      <c r="D1492" s="197">
        <v>11</v>
      </c>
      <c r="E1492" s="197" t="s">
        <v>67</v>
      </c>
      <c r="F1492" s="197" t="s">
        <v>1402</v>
      </c>
      <c r="G1492" s="152">
        <v>71379000</v>
      </c>
      <c r="H1492" s="152">
        <v>71379000</v>
      </c>
      <c r="I1492" s="197" t="s">
        <v>31</v>
      </c>
      <c r="J1492" s="197" t="s">
        <v>31</v>
      </c>
      <c r="K1492" s="197" t="s">
        <v>2068</v>
      </c>
    </row>
    <row r="1493" spans="1:11" ht="75" customHeight="1" x14ac:dyDescent="0.25">
      <c r="A1493" s="197">
        <v>77121701</v>
      </c>
      <c r="B1493" s="197" t="s">
        <v>2212</v>
      </c>
      <c r="C1493" s="277">
        <v>42005</v>
      </c>
      <c r="D1493" s="197">
        <v>10</v>
      </c>
      <c r="E1493" s="197" t="s">
        <v>67</v>
      </c>
      <c r="F1493" s="197" t="s">
        <v>1402</v>
      </c>
      <c r="G1493" s="152">
        <v>39964000</v>
      </c>
      <c r="H1493" s="152">
        <v>39964000</v>
      </c>
      <c r="I1493" s="197" t="s">
        <v>31</v>
      </c>
      <c r="J1493" s="197" t="s">
        <v>31</v>
      </c>
      <c r="K1493" s="197" t="s">
        <v>2068</v>
      </c>
    </row>
    <row r="1494" spans="1:11" ht="75" customHeight="1" x14ac:dyDescent="0.25">
      <c r="A1494" s="197">
        <v>77121701</v>
      </c>
      <c r="B1494" s="197" t="s">
        <v>2202</v>
      </c>
      <c r="C1494" s="277">
        <v>42005</v>
      </c>
      <c r="D1494" s="197">
        <v>8</v>
      </c>
      <c r="E1494" s="197" t="s">
        <v>67</v>
      </c>
      <c r="F1494" s="197" t="s">
        <v>1402</v>
      </c>
      <c r="G1494" s="152">
        <v>18869600</v>
      </c>
      <c r="H1494" s="152">
        <v>18869600</v>
      </c>
      <c r="I1494" s="197" t="s">
        <v>31</v>
      </c>
      <c r="J1494" s="197" t="s">
        <v>31</v>
      </c>
      <c r="K1494" s="197" t="s">
        <v>2068</v>
      </c>
    </row>
    <row r="1495" spans="1:11" ht="75" customHeight="1" x14ac:dyDescent="0.25">
      <c r="A1495" s="197">
        <v>77121701</v>
      </c>
      <c r="B1495" s="197" t="s">
        <v>2349</v>
      </c>
      <c r="C1495" s="277">
        <v>42005</v>
      </c>
      <c r="D1495" s="197">
        <v>10</v>
      </c>
      <c r="E1495" s="197" t="s">
        <v>67</v>
      </c>
      <c r="F1495" s="197" t="s">
        <v>1402</v>
      </c>
      <c r="G1495" s="152">
        <v>27604000</v>
      </c>
      <c r="H1495" s="152">
        <v>27604000</v>
      </c>
      <c r="I1495" s="197" t="s">
        <v>31</v>
      </c>
      <c r="J1495" s="197" t="s">
        <v>31</v>
      </c>
      <c r="K1495" s="197" t="s">
        <v>2068</v>
      </c>
    </row>
    <row r="1496" spans="1:11" ht="75" customHeight="1" x14ac:dyDescent="0.25">
      <c r="A1496" s="197">
        <v>77121701</v>
      </c>
      <c r="B1496" s="197" t="s">
        <v>2202</v>
      </c>
      <c r="C1496" s="277">
        <v>42005</v>
      </c>
      <c r="D1496" s="197">
        <v>8</v>
      </c>
      <c r="E1496" s="197" t="s">
        <v>67</v>
      </c>
      <c r="F1496" s="197" t="s">
        <v>1402</v>
      </c>
      <c r="G1496" s="152">
        <v>18869600</v>
      </c>
      <c r="H1496" s="152">
        <v>18869600</v>
      </c>
      <c r="I1496" s="197" t="s">
        <v>31</v>
      </c>
      <c r="J1496" s="197" t="s">
        <v>31</v>
      </c>
      <c r="K1496" s="197" t="s">
        <v>2068</v>
      </c>
    </row>
    <row r="1497" spans="1:11" ht="75" customHeight="1" x14ac:dyDescent="0.25">
      <c r="A1497" s="197">
        <v>77121701</v>
      </c>
      <c r="B1497" s="197" t="s">
        <v>2202</v>
      </c>
      <c r="C1497" s="277">
        <v>42005</v>
      </c>
      <c r="D1497" s="197">
        <v>7</v>
      </c>
      <c r="E1497" s="197" t="s">
        <v>67</v>
      </c>
      <c r="F1497" s="197" t="s">
        <v>1402</v>
      </c>
      <c r="G1497" s="152">
        <v>16510900</v>
      </c>
      <c r="H1497" s="152">
        <v>16510900</v>
      </c>
      <c r="I1497" s="197" t="s">
        <v>31</v>
      </c>
      <c r="J1497" s="197" t="s">
        <v>31</v>
      </c>
      <c r="K1497" s="197" t="s">
        <v>2068</v>
      </c>
    </row>
    <row r="1498" spans="1:11" ht="75" customHeight="1" x14ac:dyDescent="0.25">
      <c r="A1498" s="197">
        <v>77121701</v>
      </c>
      <c r="B1498" s="197" t="s">
        <v>2208</v>
      </c>
      <c r="C1498" s="277">
        <v>42005</v>
      </c>
      <c r="D1498" s="197">
        <v>10</v>
      </c>
      <c r="E1498" s="197" t="s">
        <v>67</v>
      </c>
      <c r="F1498" s="197" t="s">
        <v>1402</v>
      </c>
      <c r="G1498" s="152">
        <v>34711000</v>
      </c>
      <c r="H1498" s="152">
        <v>34711000</v>
      </c>
      <c r="I1498" s="197" t="s">
        <v>31</v>
      </c>
      <c r="J1498" s="197" t="s">
        <v>31</v>
      </c>
      <c r="K1498" s="197" t="s">
        <v>2068</v>
      </c>
    </row>
    <row r="1499" spans="1:11" ht="75" customHeight="1" x14ac:dyDescent="0.25">
      <c r="A1499" s="197">
        <v>77121701</v>
      </c>
      <c r="B1499" s="197" t="s">
        <v>2208</v>
      </c>
      <c r="C1499" s="277">
        <v>42005</v>
      </c>
      <c r="D1499" s="197">
        <v>10</v>
      </c>
      <c r="E1499" s="197" t="s">
        <v>67</v>
      </c>
      <c r="F1499" s="197" t="s">
        <v>1402</v>
      </c>
      <c r="G1499" s="152">
        <v>34711000</v>
      </c>
      <c r="H1499" s="152">
        <v>34711000</v>
      </c>
      <c r="I1499" s="197" t="s">
        <v>31</v>
      </c>
      <c r="J1499" s="197" t="s">
        <v>31</v>
      </c>
      <c r="K1499" s="197" t="s">
        <v>2068</v>
      </c>
    </row>
    <row r="1500" spans="1:11" ht="75" customHeight="1" x14ac:dyDescent="0.25">
      <c r="A1500" s="197">
        <v>77121701</v>
      </c>
      <c r="B1500" s="197" t="s">
        <v>2202</v>
      </c>
      <c r="C1500" s="277">
        <v>42005</v>
      </c>
      <c r="D1500" s="197">
        <v>10</v>
      </c>
      <c r="E1500" s="197" t="s">
        <v>67</v>
      </c>
      <c r="F1500" s="197" t="s">
        <v>1402</v>
      </c>
      <c r="G1500" s="152">
        <v>23587000</v>
      </c>
      <c r="H1500" s="152">
        <v>23587000</v>
      </c>
      <c r="I1500" s="197" t="s">
        <v>31</v>
      </c>
      <c r="J1500" s="197" t="s">
        <v>31</v>
      </c>
      <c r="K1500" s="197" t="s">
        <v>2068</v>
      </c>
    </row>
    <row r="1501" spans="1:11" ht="75" customHeight="1" x14ac:dyDescent="0.25">
      <c r="A1501" s="197">
        <v>77121701</v>
      </c>
      <c r="B1501" s="197" t="s">
        <v>2133</v>
      </c>
      <c r="C1501" s="277">
        <v>42005</v>
      </c>
      <c r="D1501" s="197">
        <v>11</v>
      </c>
      <c r="E1501" s="197" t="s">
        <v>67</v>
      </c>
      <c r="F1501" s="197" t="s">
        <v>2135</v>
      </c>
      <c r="G1501" s="152">
        <v>0</v>
      </c>
      <c r="H1501" s="152">
        <v>0</v>
      </c>
      <c r="I1501" s="197" t="s">
        <v>31</v>
      </c>
      <c r="J1501" s="197" t="s">
        <v>31</v>
      </c>
      <c r="K1501" s="197" t="s">
        <v>2068</v>
      </c>
    </row>
    <row r="1502" spans="1:11" ht="75" customHeight="1" x14ac:dyDescent="0.25">
      <c r="A1502" s="197">
        <v>77121701</v>
      </c>
      <c r="B1502" s="197" t="s">
        <v>2133</v>
      </c>
      <c r="C1502" s="277">
        <v>42005</v>
      </c>
      <c r="D1502" s="197">
        <v>10</v>
      </c>
      <c r="E1502" s="197" t="s">
        <v>67</v>
      </c>
      <c r="F1502" s="197" t="s">
        <v>2135</v>
      </c>
      <c r="G1502" s="152">
        <v>0</v>
      </c>
      <c r="H1502" s="152">
        <v>0</v>
      </c>
      <c r="I1502" s="197" t="s">
        <v>31</v>
      </c>
      <c r="J1502" s="197" t="s">
        <v>31</v>
      </c>
      <c r="K1502" s="197" t="s">
        <v>2068</v>
      </c>
    </row>
    <row r="1503" spans="1:11" ht="75" customHeight="1" x14ac:dyDescent="0.25">
      <c r="A1503" s="197">
        <v>77121701</v>
      </c>
      <c r="B1503" s="197" t="s">
        <v>2133</v>
      </c>
      <c r="C1503" s="277">
        <v>42005</v>
      </c>
      <c r="D1503" s="197">
        <v>8</v>
      </c>
      <c r="E1503" s="197" t="s">
        <v>67</v>
      </c>
      <c r="F1503" s="197" t="s">
        <v>2135</v>
      </c>
      <c r="G1503" s="152">
        <v>0</v>
      </c>
      <c r="H1503" s="152">
        <v>0</v>
      </c>
      <c r="I1503" s="197" t="s">
        <v>31</v>
      </c>
      <c r="J1503" s="197" t="s">
        <v>31</v>
      </c>
      <c r="K1503" s="197" t="s">
        <v>2068</v>
      </c>
    </row>
    <row r="1504" spans="1:11" ht="75" customHeight="1" x14ac:dyDescent="0.25">
      <c r="A1504" s="197">
        <v>77121701</v>
      </c>
      <c r="B1504" s="197" t="s">
        <v>2133</v>
      </c>
      <c r="C1504" s="277">
        <v>42005</v>
      </c>
      <c r="D1504" s="197">
        <v>8</v>
      </c>
      <c r="E1504" s="197" t="s">
        <v>67</v>
      </c>
      <c r="F1504" s="197" t="s">
        <v>2135</v>
      </c>
      <c r="G1504" s="152">
        <v>0</v>
      </c>
      <c r="H1504" s="152">
        <v>0</v>
      </c>
      <c r="I1504" s="197" t="s">
        <v>31</v>
      </c>
      <c r="J1504" s="197" t="s">
        <v>31</v>
      </c>
      <c r="K1504" s="197" t="s">
        <v>2068</v>
      </c>
    </row>
    <row r="1505" spans="1:11" ht="75" customHeight="1" x14ac:dyDescent="0.25">
      <c r="A1505" s="197">
        <v>77121701</v>
      </c>
      <c r="B1505" s="197" t="s">
        <v>2133</v>
      </c>
      <c r="C1505" s="277">
        <v>42005</v>
      </c>
      <c r="D1505" s="197">
        <v>8</v>
      </c>
      <c r="E1505" s="197" t="s">
        <v>67</v>
      </c>
      <c r="F1505" s="197" t="s">
        <v>2135</v>
      </c>
      <c r="G1505" s="152">
        <v>0</v>
      </c>
      <c r="H1505" s="152">
        <v>0</v>
      </c>
      <c r="I1505" s="197" t="s">
        <v>31</v>
      </c>
      <c r="J1505" s="197" t="s">
        <v>31</v>
      </c>
      <c r="K1505" s="197" t="s">
        <v>2068</v>
      </c>
    </row>
    <row r="1506" spans="1:11" ht="75" customHeight="1" x14ac:dyDescent="0.25">
      <c r="A1506" s="197">
        <v>77121701</v>
      </c>
      <c r="B1506" s="197" t="s">
        <v>2133</v>
      </c>
      <c r="C1506" s="277">
        <v>42005</v>
      </c>
      <c r="D1506" s="197">
        <v>8</v>
      </c>
      <c r="E1506" s="197" t="s">
        <v>67</v>
      </c>
      <c r="F1506" s="197" t="s">
        <v>2135</v>
      </c>
      <c r="G1506" s="152">
        <v>0</v>
      </c>
      <c r="H1506" s="152">
        <v>0</v>
      </c>
      <c r="I1506" s="197" t="s">
        <v>31</v>
      </c>
      <c r="J1506" s="197" t="s">
        <v>31</v>
      </c>
      <c r="K1506" s="197" t="s">
        <v>2068</v>
      </c>
    </row>
    <row r="1507" spans="1:11" ht="75" customHeight="1" x14ac:dyDescent="0.25">
      <c r="A1507" s="197">
        <v>77121701</v>
      </c>
      <c r="B1507" s="197" t="s">
        <v>2133</v>
      </c>
      <c r="C1507" s="277">
        <v>42005</v>
      </c>
      <c r="D1507" s="197">
        <v>11</v>
      </c>
      <c r="E1507" s="197" t="s">
        <v>67</v>
      </c>
      <c r="F1507" s="197" t="s">
        <v>2135</v>
      </c>
      <c r="G1507" s="152">
        <v>0</v>
      </c>
      <c r="H1507" s="152">
        <v>0</v>
      </c>
      <c r="I1507" s="197" t="s">
        <v>31</v>
      </c>
      <c r="J1507" s="197" t="s">
        <v>31</v>
      </c>
      <c r="K1507" s="197" t="s">
        <v>2068</v>
      </c>
    </row>
    <row r="1508" spans="1:11" ht="75" customHeight="1" x14ac:dyDescent="0.25">
      <c r="A1508" s="197">
        <v>77121701</v>
      </c>
      <c r="B1508" s="197" t="s">
        <v>2133</v>
      </c>
      <c r="C1508" s="277">
        <v>42005</v>
      </c>
      <c r="D1508" s="197">
        <v>11</v>
      </c>
      <c r="E1508" s="197" t="s">
        <v>67</v>
      </c>
      <c r="F1508" s="197" t="s">
        <v>2135</v>
      </c>
      <c r="G1508" s="152">
        <v>0</v>
      </c>
      <c r="H1508" s="152">
        <v>0</v>
      </c>
      <c r="I1508" s="197" t="s">
        <v>31</v>
      </c>
      <c r="J1508" s="197" t="s">
        <v>31</v>
      </c>
      <c r="K1508" s="197" t="s">
        <v>2068</v>
      </c>
    </row>
    <row r="1509" spans="1:11" ht="75" customHeight="1" x14ac:dyDescent="0.25">
      <c r="A1509" s="197">
        <v>77121701</v>
      </c>
      <c r="B1509" s="197" t="s">
        <v>2133</v>
      </c>
      <c r="C1509" s="277">
        <v>42005</v>
      </c>
      <c r="D1509" s="197">
        <v>7</v>
      </c>
      <c r="E1509" s="197" t="s">
        <v>67</v>
      </c>
      <c r="F1509" s="197" t="s">
        <v>2135</v>
      </c>
      <c r="G1509" s="152">
        <v>0</v>
      </c>
      <c r="H1509" s="152">
        <v>0</v>
      </c>
      <c r="I1509" s="197" t="s">
        <v>31</v>
      </c>
      <c r="J1509" s="197" t="s">
        <v>31</v>
      </c>
      <c r="K1509" s="197" t="s">
        <v>2068</v>
      </c>
    </row>
    <row r="1510" spans="1:11" ht="75" customHeight="1" x14ac:dyDescent="0.25">
      <c r="A1510" s="197">
        <v>77121701</v>
      </c>
      <c r="B1510" s="197" t="s">
        <v>2212</v>
      </c>
      <c r="C1510" s="277">
        <v>42005</v>
      </c>
      <c r="D1510" s="197">
        <v>10</v>
      </c>
      <c r="E1510" s="197" t="s">
        <v>67</v>
      </c>
      <c r="F1510" s="197" t="s">
        <v>1402</v>
      </c>
      <c r="G1510" s="152">
        <v>39964000</v>
      </c>
      <c r="H1510" s="152">
        <v>39964000</v>
      </c>
      <c r="I1510" s="197" t="s">
        <v>31</v>
      </c>
      <c r="J1510" s="197" t="s">
        <v>31</v>
      </c>
      <c r="K1510" s="197" t="s">
        <v>2068</v>
      </c>
    </row>
    <row r="1511" spans="1:11" ht="75" customHeight="1" x14ac:dyDescent="0.25">
      <c r="A1511" s="197">
        <v>77121701</v>
      </c>
      <c r="B1511" s="197" t="s">
        <v>2216</v>
      </c>
      <c r="C1511" s="277">
        <v>42005</v>
      </c>
      <c r="D1511" s="197">
        <v>11</v>
      </c>
      <c r="E1511" s="197" t="s">
        <v>67</v>
      </c>
      <c r="F1511" s="197" t="s">
        <v>1402</v>
      </c>
      <c r="G1511" s="152">
        <v>49738700</v>
      </c>
      <c r="H1511" s="152">
        <v>49738700</v>
      </c>
      <c r="I1511" s="197" t="s">
        <v>31</v>
      </c>
      <c r="J1511" s="197" t="s">
        <v>31</v>
      </c>
      <c r="K1511" s="197" t="s">
        <v>2068</v>
      </c>
    </row>
    <row r="1512" spans="1:11" ht="75" customHeight="1" x14ac:dyDescent="0.25">
      <c r="A1512" s="197">
        <v>77121707</v>
      </c>
      <c r="B1512" s="197" t="s">
        <v>2287</v>
      </c>
      <c r="C1512" s="277">
        <v>42005</v>
      </c>
      <c r="D1512" s="197" t="s">
        <v>2136</v>
      </c>
      <c r="E1512" s="197" t="s">
        <v>67</v>
      </c>
      <c r="F1512" s="197" t="s">
        <v>1402</v>
      </c>
      <c r="G1512" s="152">
        <v>0</v>
      </c>
      <c r="H1512" s="152">
        <v>0</v>
      </c>
      <c r="I1512" s="197" t="s">
        <v>31</v>
      </c>
      <c r="J1512" s="197" t="s">
        <v>31</v>
      </c>
      <c r="K1512" s="197" t="s">
        <v>2068</v>
      </c>
    </row>
    <row r="1513" spans="1:11" ht="75" customHeight="1" x14ac:dyDescent="0.25">
      <c r="A1513" s="197">
        <v>70171607</v>
      </c>
      <c r="B1513" s="197" t="s">
        <v>2287</v>
      </c>
      <c r="C1513" s="277">
        <v>42005</v>
      </c>
      <c r="D1513" s="197" t="s">
        <v>2136</v>
      </c>
      <c r="E1513" s="197" t="s">
        <v>67</v>
      </c>
      <c r="F1513" s="197" t="s">
        <v>1402</v>
      </c>
      <c r="G1513" s="152">
        <v>0</v>
      </c>
      <c r="H1513" s="152">
        <v>0</v>
      </c>
      <c r="I1513" s="197" t="s">
        <v>31</v>
      </c>
      <c r="J1513" s="197" t="s">
        <v>31</v>
      </c>
      <c r="K1513" s="197" t="s">
        <v>2068</v>
      </c>
    </row>
    <row r="1514" spans="1:11" ht="75" customHeight="1" x14ac:dyDescent="0.25">
      <c r="A1514" s="197">
        <v>70171607</v>
      </c>
      <c r="B1514" s="197" t="s">
        <v>2418</v>
      </c>
      <c r="C1514" s="277">
        <v>42323</v>
      </c>
      <c r="D1514" s="197">
        <v>3</v>
      </c>
      <c r="E1514" s="197" t="s">
        <v>67</v>
      </c>
      <c r="F1514" s="197" t="s">
        <v>2135</v>
      </c>
      <c r="G1514" s="152">
        <v>8281200</v>
      </c>
      <c r="H1514" s="152">
        <v>8281200</v>
      </c>
      <c r="I1514" s="197" t="s">
        <v>31</v>
      </c>
      <c r="J1514" s="197" t="s">
        <v>31</v>
      </c>
      <c r="K1514" s="197" t="s">
        <v>2068</v>
      </c>
    </row>
    <row r="1515" spans="1:11" ht="75" customHeight="1" x14ac:dyDescent="0.25">
      <c r="A1515" s="197">
        <v>77101505</v>
      </c>
      <c r="B1515" s="197" t="s">
        <v>2287</v>
      </c>
      <c r="C1515" s="277">
        <v>42005</v>
      </c>
      <c r="D1515" s="197" t="s">
        <v>2136</v>
      </c>
      <c r="E1515" s="197" t="s">
        <v>67</v>
      </c>
      <c r="F1515" s="197" t="s">
        <v>1402</v>
      </c>
      <c r="G1515" s="152">
        <v>0</v>
      </c>
      <c r="H1515" s="152">
        <v>0</v>
      </c>
      <c r="I1515" s="197" t="s">
        <v>31</v>
      </c>
      <c r="J1515" s="197" t="s">
        <v>31</v>
      </c>
      <c r="K1515" s="197" t="s">
        <v>2068</v>
      </c>
    </row>
    <row r="1516" spans="1:11" ht="75" customHeight="1" x14ac:dyDescent="0.25">
      <c r="A1516" s="197">
        <v>77101505</v>
      </c>
      <c r="B1516" s="197" t="s">
        <v>2287</v>
      </c>
      <c r="C1516" s="277">
        <v>42005</v>
      </c>
      <c r="D1516" s="197" t="s">
        <v>2136</v>
      </c>
      <c r="E1516" s="197" t="s">
        <v>67</v>
      </c>
      <c r="F1516" s="197" t="s">
        <v>1402</v>
      </c>
      <c r="G1516" s="152">
        <v>0</v>
      </c>
      <c r="H1516" s="152">
        <v>0</v>
      </c>
      <c r="I1516" s="197" t="s">
        <v>31</v>
      </c>
      <c r="J1516" s="197" t="s">
        <v>31</v>
      </c>
      <c r="K1516" s="197" t="s">
        <v>2068</v>
      </c>
    </row>
    <row r="1517" spans="1:11" ht="75" customHeight="1" x14ac:dyDescent="0.25">
      <c r="A1517" s="197">
        <v>77101505</v>
      </c>
      <c r="B1517" s="197" t="s">
        <v>2287</v>
      </c>
      <c r="C1517" s="277">
        <v>42005</v>
      </c>
      <c r="D1517" s="197" t="s">
        <v>2136</v>
      </c>
      <c r="E1517" s="197" t="s">
        <v>67</v>
      </c>
      <c r="F1517" s="197" t="s">
        <v>2135</v>
      </c>
      <c r="G1517" s="152">
        <v>0</v>
      </c>
      <c r="H1517" s="152">
        <v>0</v>
      </c>
      <c r="I1517" s="197" t="s">
        <v>31</v>
      </c>
      <c r="J1517" s="197" t="s">
        <v>31</v>
      </c>
      <c r="K1517" s="197" t="s">
        <v>2068</v>
      </c>
    </row>
    <row r="1518" spans="1:11" ht="75" customHeight="1" x14ac:dyDescent="0.25">
      <c r="A1518" s="197">
        <v>77121701</v>
      </c>
      <c r="B1518" s="197" t="s">
        <v>2420</v>
      </c>
      <c r="C1518" s="277">
        <v>42005</v>
      </c>
      <c r="D1518" s="197"/>
      <c r="E1518" s="197" t="s">
        <v>2421</v>
      </c>
      <c r="F1518" s="197" t="s">
        <v>1402</v>
      </c>
      <c r="G1518" s="152">
        <v>85024000</v>
      </c>
      <c r="H1518" s="152">
        <v>85024000</v>
      </c>
      <c r="I1518" s="197" t="s">
        <v>31</v>
      </c>
      <c r="J1518" s="197" t="s">
        <v>31</v>
      </c>
      <c r="K1518" s="197" t="s">
        <v>2068</v>
      </c>
    </row>
    <row r="1519" spans="1:11" ht="75" customHeight="1" x14ac:dyDescent="0.25">
      <c r="A1519" s="197">
        <v>77121701</v>
      </c>
      <c r="B1519" s="197" t="s">
        <v>2202</v>
      </c>
      <c r="C1519" s="277">
        <v>42005</v>
      </c>
      <c r="D1519" s="197">
        <v>8</v>
      </c>
      <c r="E1519" s="197" t="s">
        <v>67</v>
      </c>
      <c r="F1519" s="197" t="s">
        <v>1402</v>
      </c>
      <c r="G1519" s="152">
        <v>18869600</v>
      </c>
      <c r="H1519" s="152">
        <v>18869600</v>
      </c>
      <c r="I1519" s="197" t="s">
        <v>31</v>
      </c>
      <c r="J1519" s="197" t="s">
        <v>31</v>
      </c>
      <c r="K1519" s="197" t="s">
        <v>2068</v>
      </c>
    </row>
    <row r="1520" spans="1:11" ht="75" customHeight="1" x14ac:dyDescent="0.25">
      <c r="A1520" s="197">
        <v>77121701</v>
      </c>
      <c r="B1520" s="197" t="s">
        <v>2202</v>
      </c>
      <c r="C1520" s="277">
        <v>42005</v>
      </c>
      <c r="D1520" s="197">
        <v>8</v>
      </c>
      <c r="E1520" s="197" t="s">
        <v>67</v>
      </c>
      <c r="F1520" s="197" t="s">
        <v>1402</v>
      </c>
      <c r="G1520" s="152">
        <v>18869600</v>
      </c>
      <c r="H1520" s="152">
        <v>18869600</v>
      </c>
      <c r="I1520" s="197" t="s">
        <v>31</v>
      </c>
      <c r="J1520" s="197" t="s">
        <v>31</v>
      </c>
      <c r="K1520" s="197" t="s">
        <v>2068</v>
      </c>
    </row>
    <row r="1521" spans="1:11" ht="75" customHeight="1" x14ac:dyDescent="0.25">
      <c r="A1521" s="197">
        <v>70171607</v>
      </c>
      <c r="B1521" s="197" t="s">
        <v>2424</v>
      </c>
      <c r="C1521" s="277">
        <v>42005</v>
      </c>
      <c r="D1521" s="197">
        <v>3</v>
      </c>
      <c r="E1521" s="197" t="s">
        <v>67</v>
      </c>
      <c r="F1521" s="197" t="s">
        <v>2135</v>
      </c>
      <c r="G1521" s="152">
        <v>10413300</v>
      </c>
      <c r="H1521" s="152">
        <v>10413300</v>
      </c>
      <c r="I1521" s="197" t="s">
        <v>31</v>
      </c>
      <c r="J1521" s="197" t="s">
        <v>31</v>
      </c>
      <c r="K1521" s="197" t="s">
        <v>2068</v>
      </c>
    </row>
    <row r="1522" spans="1:11" ht="75" customHeight="1" x14ac:dyDescent="0.25">
      <c r="A1522" s="197">
        <v>70171607</v>
      </c>
      <c r="B1522" s="197" t="s">
        <v>2425</v>
      </c>
      <c r="C1522" s="277">
        <v>42005</v>
      </c>
      <c r="D1522" s="197">
        <v>3</v>
      </c>
      <c r="E1522" s="197" t="s">
        <v>67</v>
      </c>
      <c r="F1522" s="197" t="s">
        <v>2135</v>
      </c>
      <c r="G1522" s="152">
        <v>9239100</v>
      </c>
      <c r="H1522" s="152">
        <v>9239100</v>
      </c>
      <c r="I1522" s="197" t="s">
        <v>31</v>
      </c>
      <c r="J1522" s="197" t="s">
        <v>31</v>
      </c>
      <c r="K1522" s="197" t="s">
        <v>2068</v>
      </c>
    </row>
    <row r="1523" spans="1:11" ht="75" customHeight="1" x14ac:dyDescent="0.25">
      <c r="A1523" s="197">
        <v>70171607</v>
      </c>
      <c r="B1523" s="197" t="s">
        <v>2133</v>
      </c>
      <c r="C1523" s="277">
        <v>42005</v>
      </c>
      <c r="D1523" s="197">
        <v>3</v>
      </c>
      <c r="E1523" s="197" t="s">
        <v>67</v>
      </c>
      <c r="F1523" s="197" t="s">
        <v>2135</v>
      </c>
      <c r="G1523" s="152">
        <v>0</v>
      </c>
      <c r="H1523" s="152">
        <v>0</v>
      </c>
      <c r="I1523" s="197" t="s">
        <v>31</v>
      </c>
      <c r="J1523" s="197" t="s">
        <v>31</v>
      </c>
      <c r="K1523" s="197" t="s">
        <v>2068</v>
      </c>
    </row>
    <row r="1524" spans="1:11" ht="75" customHeight="1" x14ac:dyDescent="0.25">
      <c r="A1524" s="197">
        <v>77101505</v>
      </c>
      <c r="B1524" s="197" t="s">
        <v>2426</v>
      </c>
      <c r="C1524" s="277">
        <v>42005</v>
      </c>
      <c r="D1524" s="197">
        <v>3</v>
      </c>
      <c r="E1524" s="197" t="s">
        <v>67</v>
      </c>
      <c r="F1524" s="197" t="s">
        <v>2135</v>
      </c>
      <c r="G1524" s="152">
        <v>7076100</v>
      </c>
      <c r="H1524" s="152">
        <v>7076100</v>
      </c>
      <c r="I1524" s="197" t="s">
        <v>31</v>
      </c>
      <c r="J1524" s="197" t="s">
        <v>31</v>
      </c>
      <c r="K1524" s="197" t="s">
        <v>2068</v>
      </c>
    </row>
    <row r="1525" spans="1:11" ht="75" customHeight="1" x14ac:dyDescent="0.25">
      <c r="A1525" s="197">
        <v>77101505</v>
      </c>
      <c r="B1525" s="197" t="s">
        <v>2427</v>
      </c>
      <c r="C1525" s="277">
        <v>42005</v>
      </c>
      <c r="D1525" s="197">
        <v>3</v>
      </c>
      <c r="E1525" s="197" t="s">
        <v>67</v>
      </c>
      <c r="F1525" s="197" t="s">
        <v>2135</v>
      </c>
      <c r="G1525" s="152">
        <v>10413300</v>
      </c>
      <c r="H1525" s="152">
        <v>10413300</v>
      </c>
      <c r="I1525" s="197" t="s">
        <v>31</v>
      </c>
      <c r="J1525" s="197" t="s">
        <v>31</v>
      </c>
      <c r="K1525" s="197" t="s">
        <v>2068</v>
      </c>
    </row>
    <row r="1526" spans="1:11" ht="75" customHeight="1" x14ac:dyDescent="0.25">
      <c r="A1526" s="197">
        <v>77101505</v>
      </c>
      <c r="B1526" s="197" t="s">
        <v>2428</v>
      </c>
      <c r="C1526" s="277">
        <v>42005</v>
      </c>
      <c r="D1526" s="197">
        <v>2.5</v>
      </c>
      <c r="E1526" s="197" t="s">
        <v>67</v>
      </c>
      <c r="F1526" s="197" t="s">
        <v>2135</v>
      </c>
      <c r="G1526" s="152">
        <v>9991000</v>
      </c>
      <c r="H1526" s="152">
        <v>9991000</v>
      </c>
      <c r="I1526" s="197" t="s">
        <v>31</v>
      </c>
      <c r="J1526" s="197" t="s">
        <v>31</v>
      </c>
      <c r="K1526" s="197" t="s">
        <v>2068</v>
      </c>
    </row>
    <row r="1527" spans="1:11" ht="75" customHeight="1" x14ac:dyDescent="0.25">
      <c r="A1527" s="197">
        <v>77101505</v>
      </c>
      <c r="B1527" s="197" t="s">
        <v>2430</v>
      </c>
      <c r="C1527" s="277">
        <v>42005</v>
      </c>
      <c r="D1527" s="197">
        <v>3</v>
      </c>
      <c r="E1527" s="197" t="s">
        <v>67</v>
      </c>
      <c r="F1527" s="197" t="s">
        <v>2135</v>
      </c>
      <c r="G1527" s="152">
        <v>11989200</v>
      </c>
      <c r="H1527" s="152">
        <v>11989200</v>
      </c>
      <c r="I1527" s="197" t="s">
        <v>31</v>
      </c>
      <c r="J1527" s="197" t="s">
        <v>31</v>
      </c>
      <c r="K1527" s="197" t="s">
        <v>2068</v>
      </c>
    </row>
    <row r="1528" spans="1:11" ht="75" customHeight="1" x14ac:dyDescent="0.25">
      <c r="A1528" s="197">
        <v>77101505</v>
      </c>
      <c r="B1528" s="197" t="s">
        <v>2431</v>
      </c>
      <c r="C1528" s="277">
        <v>42005</v>
      </c>
      <c r="D1528" s="197">
        <v>3</v>
      </c>
      <c r="E1528" s="197" t="s">
        <v>67</v>
      </c>
      <c r="F1528" s="197" t="s">
        <v>2135</v>
      </c>
      <c r="G1528" s="152">
        <v>7632300</v>
      </c>
      <c r="H1528" s="152">
        <v>7632300</v>
      </c>
      <c r="I1528" s="197" t="s">
        <v>31</v>
      </c>
      <c r="J1528" s="197" t="s">
        <v>31</v>
      </c>
      <c r="K1528" s="197" t="s">
        <v>2068</v>
      </c>
    </row>
    <row r="1529" spans="1:11" ht="75" customHeight="1" x14ac:dyDescent="0.25">
      <c r="A1529" s="197">
        <v>77101505</v>
      </c>
      <c r="B1529" s="197" t="s">
        <v>2432</v>
      </c>
      <c r="C1529" s="277">
        <v>42005</v>
      </c>
      <c r="D1529" s="197">
        <v>3</v>
      </c>
      <c r="E1529" s="197" t="s">
        <v>67</v>
      </c>
      <c r="F1529" s="197" t="s">
        <v>2135</v>
      </c>
      <c r="G1529" s="152">
        <v>6056400</v>
      </c>
      <c r="H1529" s="152">
        <v>6056400</v>
      </c>
      <c r="I1529" s="197" t="s">
        <v>31</v>
      </c>
      <c r="J1529" s="197" t="s">
        <v>31</v>
      </c>
      <c r="K1529" s="197" t="s">
        <v>2068</v>
      </c>
    </row>
    <row r="1530" spans="1:11" ht="75" customHeight="1" x14ac:dyDescent="0.25">
      <c r="A1530" s="197">
        <v>77121701</v>
      </c>
      <c r="B1530" s="197" t="s">
        <v>2433</v>
      </c>
      <c r="C1530" s="277">
        <v>42005</v>
      </c>
      <c r="D1530" s="197">
        <v>9</v>
      </c>
      <c r="E1530" s="197" t="s">
        <v>67</v>
      </c>
      <c r="F1530" s="197" t="s">
        <v>1402</v>
      </c>
      <c r="G1530" s="152">
        <v>31239900</v>
      </c>
      <c r="H1530" s="152">
        <v>31239900</v>
      </c>
      <c r="I1530" s="197" t="s">
        <v>31</v>
      </c>
      <c r="J1530" s="197" t="s">
        <v>31</v>
      </c>
      <c r="K1530" s="197" t="s">
        <v>2068</v>
      </c>
    </row>
    <row r="1531" spans="1:11" ht="75" customHeight="1" x14ac:dyDescent="0.25">
      <c r="A1531" s="197">
        <v>77121701</v>
      </c>
      <c r="B1531" s="197" t="s">
        <v>2287</v>
      </c>
      <c r="C1531" s="277">
        <v>42005</v>
      </c>
      <c r="D1531" s="197"/>
      <c r="E1531" s="197" t="s">
        <v>67</v>
      </c>
      <c r="F1531" s="197" t="s">
        <v>1402</v>
      </c>
      <c r="G1531" s="152">
        <v>18929457</v>
      </c>
      <c r="H1531" s="152">
        <v>18929457</v>
      </c>
      <c r="I1531" s="197" t="s">
        <v>31</v>
      </c>
      <c r="J1531" s="197" t="s">
        <v>31</v>
      </c>
      <c r="K1531" s="197" t="s">
        <v>2068</v>
      </c>
    </row>
    <row r="1532" spans="1:11" ht="75" customHeight="1" x14ac:dyDescent="0.25">
      <c r="A1532" s="197">
        <v>77121701</v>
      </c>
      <c r="B1532" s="197" t="s">
        <v>2435</v>
      </c>
      <c r="C1532" s="277">
        <v>42262</v>
      </c>
      <c r="D1532" s="197">
        <v>3</v>
      </c>
      <c r="E1532" s="197" t="s">
        <v>67</v>
      </c>
      <c r="F1532" s="197" t="s">
        <v>2135</v>
      </c>
      <c r="G1532" s="152">
        <v>7076100</v>
      </c>
      <c r="H1532" s="152">
        <v>7076100</v>
      </c>
      <c r="I1532" s="197" t="s">
        <v>31</v>
      </c>
      <c r="J1532" s="197" t="s">
        <v>31</v>
      </c>
      <c r="K1532" s="197" t="s">
        <v>2068</v>
      </c>
    </row>
    <row r="1533" spans="1:11" ht="75" customHeight="1" x14ac:dyDescent="0.25">
      <c r="A1533" s="197">
        <v>77121606</v>
      </c>
      <c r="B1533" s="197" t="s">
        <v>2287</v>
      </c>
      <c r="C1533" s="277">
        <v>42005</v>
      </c>
      <c r="D1533" s="197" t="s">
        <v>2136</v>
      </c>
      <c r="E1533" s="197" t="s">
        <v>67</v>
      </c>
      <c r="F1533" s="197" t="s">
        <v>1402</v>
      </c>
      <c r="G1533" s="152">
        <v>0</v>
      </c>
      <c r="H1533" s="152">
        <v>0</v>
      </c>
      <c r="I1533" s="197" t="s">
        <v>31</v>
      </c>
      <c r="J1533" s="197" t="s">
        <v>31</v>
      </c>
      <c r="K1533" s="197" t="s">
        <v>2068</v>
      </c>
    </row>
    <row r="1534" spans="1:11" ht="75" customHeight="1" x14ac:dyDescent="0.25">
      <c r="A1534" s="197">
        <v>77121701</v>
      </c>
      <c r="B1534" s="197" t="s">
        <v>2175</v>
      </c>
      <c r="C1534" s="277">
        <v>42139</v>
      </c>
      <c r="D1534" s="197">
        <v>7</v>
      </c>
      <c r="E1534" s="197" t="s">
        <v>67</v>
      </c>
      <c r="F1534" s="197" t="s">
        <v>1402</v>
      </c>
      <c r="G1534" s="152">
        <v>19322800</v>
      </c>
      <c r="H1534" s="152">
        <v>19322800</v>
      </c>
      <c r="I1534" s="197" t="s">
        <v>31</v>
      </c>
      <c r="J1534" s="197" t="s">
        <v>31</v>
      </c>
      <c r="K1534" s="197" t="s">
        <v>2068</v>
      </c>
    </row>
    <row r="1535" spans="1:11" ht="75" customHeight="1" x14ac:dyDescent="0.25">
      <c r="A1535" s="197">
        <v>77121701</v>
      </c>
      <c r="B1535" s="197" t="s">
        <v>2437</v>
      </c>
      <c r="C1535" s="277">
        <v>42005</v>
      </c>
      <c r="D1535" s="197">
        <v>1</v>
      </c>
      <c r="E1535" s="197" t="s">
        <v>67</v>
      </c>
      <c r="F1535" s="197" t="s">
        <v>1402</v>
      </c>
      <c r="G1535" s="152">
        <v>2760400</v>
      </c>
      <c r="H1535" s="152">
        <v>2760400</v>
      </c>
      <c r="I1535" s="197" t="s">
        <v>31</v>
      </c>
      <c r="J1535" s="197" t="s">
        <v>31</v>
      </c>
      <c r="K1535" s="197" t="s">
        <v>2068</v>
      </c>
    </row>
    <row r="1536" spans="1:11" ht="75" customHeight="1" x14ac:dyDescent="0.25">
      <c r="A1536" s="197">
        <v>77121701</v>
      </c>
      <c r="B1536" s="197" t="s">
        <v>2175</v>
      </c>
      <c r="C1536" s="277">
        <v>42139</v>
      </c>
      <c r="D1536" s="197">
        <v>7</v>
      </c>
      <c r="E1536" s="197" t="s">
        <v>67</v>
      </c>
      <c r="F1536" s="197" t="s">
        <v>1402</v>
      </c>
      <c r="G1536" s="152">
        <v>19322800</v>
      </c>
      <c r="H1536" s="152">
        <v>19322800</v>
      </c>
      <c r="I1536" s="197" t="s">
        <v>31</v>
      </c>
      <c r="J1536" s="197" t="s">
        <v>31</v>
      </c>
      <c r="K1536" s="197" t="s">
        <v>2068</v>
      </c>
    </row>
    <row r="1537" spans="1:11" ht="75" customHeight="1" x14ac:dyDescent="0.25">
      <c r="A1537" s="197">
        <v>77121701</v>
      </c>
      <c r="B1537" s="197" t="s">
        <v>2175</v>
      </c>
      <c r="C1537" s="277">
        <v>42139</v>
      </c>
      <c r="D1537" s="197">
        <v>7</v>
      </c>
      <c r="E1537" s="197" t="s">
        <v>67</v>
      </c>
      <c r="F1537" s="197" t="s">
        <v>1402</v>
      </c>
      <c r="G1537" s="152">
        <v>19322800</v>
      </c>
      <c r="H1537" s="152">
        <v>19322800</v>
      </c>
      <c r="I1537" s="197" t="s">
        <v>31</v>
      </c>
      <c r="J1537" s="197" t="s">
        <v>31</v>
      </c>
      <c r="K1537" s="197" t="s">
        <v>2068</v>
      </c>
    </row>
    <row r="1538" spans="1:11" ht="75" customHeight="1" x14ac:dyDescent="0.25">
      <c r="A1538" s="197">
        <v>77121701</v>
      </c>
      <c r="B1538" s="197" t="s">
        <v>2175</v>
      </c>
      <c r="C1538" s="277">
        <v>42139</v>
      </c>
      <c r="D1538" s="197">
        <v>7</v>
      </c>
      <c r="E1538" s="197" t="s">
        <v>67</v>
      </c>
      <c r="F1538" s="197" t="s">
        <v>1402</v>
      </c>
      <c r="G1538" s="152">
        <v>19322800</v>
      </c>
      <c r="H1538" s="152">
        <v>19322800</v>
      </c>
      <c r="I1538" s="197" t="s">
        <v>31</v>
      </c>
      <c r="J1538" s="197" t="s">
        <v>31</v>
      </c>
      <c r="K1538" s="197" t="s">
        <v>2068</v>
      </c>
    </row>
    <row r="1539" spans="1:11" ht="75" customHeight="1" x14ac:dyDescent="0.25">
      <c r="A1539" s="197">
        <v>77121701</v>
      </c>
      <c r="B1539" s="197" t="s">
        <v>2175</v>
      </c>
      <c r="C1539" s="277">
        <v>42139</v>
      </c>
      <c r="D1539" s="197">
        <v>7</v>
      </c>
      <c r="E1539" s="197" t="s">
        <v>67</v>
      </c>
      <c r="F1539" s="197" t="s">
        <v>1402</v>
      </c>
      <c r="G1539" s="152">
        <v>19322800</v>
      </c>
      <c r="H1539" s="152">
        <v>19322800</v>
      </c>
      <c r="I1539" s="197" t="s">
        <v>31</v>
      </c>
      <c r="J1539" s="197" t="s">
        <v>31</v>
      </c>
      <c r="K1539" s="197" t="s">
        <v>2068</v>
      </c>
    </row>
    <row r="1540" spans="1:11" ht="75" customHeight="1" x14ac:dyDescent="0.25">
      <c r="A1540" s="197">
        <v>77121701</v>
      </c>
      <c r="B1540" s="197" t="s">
        <v>2175</v>
      </c>
      <c r="C1540" s="277">
        <v>42139</v>
      </c>
      <c r="D1540" s="197">
        <v>7</v>
      </c>
      <c r="E1540" s="197" t="s">
        <v>67</v>
      </c>
      <c r="F1540" s="197" t="s">
        <v>1402</v>
      </c>
      <c r="G1540" s="152">
        <v>19322800</v>
      </c>
      <c r="H1540" s="152">
        <v>19322800</v>
      </c>
      <c r="I1540" s="197" t="s">
        <v>31</v>
      </c>
      <c r="J1540" s="197" t="s">
        <v>31</v>
      </c>
      <c r="K1540" s="197" t="s">
        <v>2068</v>
      </c>
    </row>
    <row r="1541" spans="1:11" ht="75" customHeight="1" x14ac:dyDescent="0.25">
      <c r="A1541" s="197">
        <v>77121701</v>
      </c>
      <c r="B1541" s="197" t="s">
        <v>2175</v>
      </c>
      <c r="C1541" s="277">
        <v>42139</v>
      </c>
      <c r="D1541" s="197">
        <v>7</v>
      </c>
      <c r="E1541" s="197" t="s">
        <v>67</v>
      </c>
      <c r="F1541" s="197" t="s">
        <v>1402</v>
      </c>
      <c r="G1541" s="152">
        <v>19322800</v>
      </c>
      <c r="H1541" s="152">
        <v>19322800</v>
      </c>
      <c r="I1541" s="197" t="s">
        <v>31</v>
      </c>
      <c r="J1541" s="197" t="s">
        <v>31</v>
      </c>
      <c r="K1541" s="197" t="s">
        <v>2068</v>
      </c>
    </row>
    <row r="1542" spans="1:11" ht="75" customHeight="1" x14ac:dyDescent="0.25">
      <c r="A1542" s="197">
        <v>77121701</v>
      </c>
      <c r="B1542" s="197" t="s">
        <v>2175</v>
      </c>
      <c r="C1542" s="277">
        <v>42139</v>
      </c>
      <c r="D1542" s="197">
        <v>7</v>
      </c>
      <c r="E1542" s="197" t="s">
        <v>67</v>
      </c>
      <c r="F1542" s="197" t="s">
        <v>1402</v>
      </c>
      <c r="G1542" s="152">
        <v>19322800</v>
      </c>
      <c r="H1542" s="152">
        <v>19322800</v>
      </c>
      <c r="I1542" s="197" t="s">
        <v>31</v>
      </c>
      <c r="J1542" s="197" t="s">
        <v>31</v>
      </c>
      <c r="K1542" s="197" t="s">
        <v>2068</v>
      </c>
    </row>
    <row r="1543" spans="1:11" ht="75" customHeight="1" x14ac:dyDescent="0.25">
      <c r="A1543" s="197">
        <v>77121701</v>
      </c>
      <c r="B1543" s="197" t="s">
        <v>2175</v>
      </c>
      <c r="C1543" s="277">
        <v>42139</v>
      </c>
      <c r="D1543" s="197">
        <v>7</v>
      </c>
      <c r="E1543" s="197" t="s">
        <v>67</v>
      </c>
      <c r="F1543" s="197" t="s">
        <v>1402</v>
      </c>
      <c r="G1543" s="152">
        <v>19322800</v>
      </c>
      <c r="H1543" s="152">
        <v>19322800</v>
      </c>
      <c r="I1543" s="197" t="s">
        <v>31</v>
      </c>
      <c r="J1543" s="197" t="s">
        <v>31</v>
      </c>
      <c r="K1543" s="197" t="s">
        <v>2068</v>
      </c>
    </row>
    <row r="1544" spans="1:11" ht="75" customHeight="1" x14ac:dyDescent="0.25">
      <c r="A1544" s="197">
        <v>77121701</v>
      </c>
      <c r="B1544" s="197" t="s">
        <v>2175</v>
      </c>
      <c r="C1544" s="277">
        <v>42139</v>
      </c>
      <c r="D1544" s="197">
        <v>7</v>
      </c>
      <c r="E1544" s="197" t="s">
        <v>67</v>
      </c>
      <c r="F1544" s="197" t="s">
        <v>1402</v>
      </c>
      <c r="G1544" s="152">
        <v>19322800</v>
      </c>
      <c r="H1544" s="152">
        <v>19322800</v>
      </c>
      <c r="I1544" s="197" t="s">
        <v>31</v>
      </c>
      <c r="J1544" s="197" t="s">
        <v>31</v>
      </c>
      <c r="K1544" s="197" t="s">
        <v>2068</v>
      </c>
    </row>
    <row r="1545" spans="1:11" ht="75" customHeight="1" x14ac:dyDescent="0.25">
      <c r="A1545" s="197">
        <v>77121701</v>
      </c>
      <c r="B1545" s="197" t="s">
        <v>2175</v>
      </c>
      <c r="C1545" s="277">
        <v>42139</v>
      </c>
      <c r="D1545" s="197">
        <v>7</v>
      </c>
      <c r="E1545" s="197" t="s">
        <v>67</v>
      </c>
      <c r="F1545" s="197" t="s">
        <v>1402</v>
      </c>
      <c r="G1545" s="152">
        <v>19322800</v>
      </c>
      <c r="H1545" s="152">
        <v>19322800</v>
      </c>
      <c r="I1545" s="197" t="s">
        <v>31</v>
      </c>
      <c r="J1545" s="197" t="s">
        <v>31</v>
      </c>
      <c r="K1545" s="197" t="s">
        <v>2068</v>
      </c>
    </row>
    <row r="1546" spans="1:11" ht="75" customHeight="1" x14ac:dyDescent="0.25">
      <c r="A1546" s="197">
        <v>77121701</v>
      </c>
      <c r="B1546" s="197" t="s">
        <v>2175</v>
      </c>
      <c r="C1546" s="277">
        <v>42139</v>
      </c>
      <c r="D1546" s="197">
        <v>7</v>
      </c>
      <c r="E1546" s="197" t="s">
        <v>67</v>
      </c>
      <c r="F1546" s="197" t="s">
        <v>1402</v>
      </c>
      <c r="G1546" s="152">
        <v>19322800</v>
      </c>
      <c r="H1546" s="152">
        <v>19322800</v>
      </c>
      <c r="I1546" s="197" t="s">
        <v>31</v>
      </c>
      <c r="J1546" s="197" t="s">
        <v>31</v>
      </c>
      <c r="K1546" s="197" t="s">
        <v>2068</v>
      </c>
    </row>
    <row r="1547" spans="1:11" ht="75" customHeight="1" x14ac:dyDescent="0.25">
      <c r="A1547" s="197">
        <v>77121701</v>
      </c>
      <c r="B1547" s="197" t="s">
        <v>2175</v>
      </c>
      <c r="C1547" s="277">
        <v>42139</v>
      </c>
      <c r="D1547" s="197">
        <v>7</v>
      </c>
      <c r="E1547" s="197" t="s">
        <v>67</v>
      </c>
      <c r="F1547" s="197" t="s">
        <v>1402</v>
      </c>
      <c r="G1547" s="152">
        <v>19322800</v>
      </c>
      <c r="H1547" s="152">
        <v>19322800</v>
      </c>
      <c r="I1547" s="197" t="s">
        <v>31</v>
      </c>
      <c r="J1547" s="197" t="s">
        <v>31</v>
      </c>
      <c r="K1547" s="197" t="s">
        <v>2068</v>
      </c>
    </row>
    <row r="1548" spans="1:11" ht="75" customHeight="1" x14ac:dyDescent="0.25">
      <c r="A1548" s="197">
        <v>77121701</v>
      </c>
      <c r="B1548" s="197" t="s">
        <v>2175</v>
      </c>
      <c r="C1548" s="277">
        <v>42139</v>
      </c>
      <c r="D1548" s="197">
        <v>7</v>
      </c>
      <c r="E1548" s="197" t="s">
        <v>67</v>
      </c>
      <c r="F1548" s="197" t="s">
        <v>1402</v>
      </c>
      <c r="G1548" s="152">
        <v>19322800</v>
      </c>
      <c r="H1548" s="152">
        <v>19322800</v>
      </c>
      <c r="I1548" s="197" t="s">
        <v>31</v>
      </c>
      <c r="J1548" s="197" t="s">
        <v>31</v>
      </c>
      <c r="K1548" s="197" t="s">
        <v>2068</v>
      </c>
    </row>
    <row r="1549" spans="1:11" ht="75" customHeight="1" x14ac:dyDescent="0.25">
      <c r="A1549" s="197">
        <v>77121701</v>
      </c>
      <c r="B1549" s="197" t="s">
        <v>2175</v>
      </c>
      <c r="C1549" s="277">
        <v>42139</v>
      </c>
      <c r="D1549" s="197">
        <v>7</v>
      </c>
      <c r="E1549" s="197" t="s">
        <v>67</v>
      </c>
      <c r="F1549" s="197" t="s">
        <v>1402</v>
      </c>
      <c r="G1549" s="152">
        <v>19322800</v>
      </c>
      <c r="H1549" s="152">
        <v>19322800</v>
      </c>
      <c r="I1549" s="197" t="s">
        <v>31</v>
      </c>
      <c r="J1549" s="197" t="s">
        <v>31</v>
      </c>
      <c r="K1549" s="197" t="s">
        <v>2068</v>
      </c>
    </row>
    <row r="1550" spans="1:11" ht="75" customHeight="1" x14ac:dyDescent="0.25">
      <c r="A1550" s="197">
        <v>77121701</v>
      </c>
      <c r="B1550" s="197" t="s">
        <v>2452</v>
      </c>
      <c r="C1550" s="277">
        <v>42005</v>
      </c>
      <c r="D1550" s="197">
        <v>1</v>
      </c>
      <c r="E1550" s="197" t="s">
        <v>67</v>
      </c>
      <c r="F1550" s="197" t="s">
        <v>1402</v>
      </c>
      <c r="G1550" s="152">
        <v>3996400</v>
      </c>
      <c r="H1550" s="152">
        <v>3996400</v>
      </c>
      <c r="I1550" s="197" t="s">
        <v>31</v>
      </c>
      <c r="J1550" s="197" t="s">
        <v>31</v>
      </c>
      <c r="K1550" s="197" t="s">
        <v>2068</v>
      </c>
    </row>
    <row r="1551" spans="1:11" ht="75" customHeight="1" x14ac:dyDescent="0.25">
      <c r="A1551" s="197">
        <v>77121701</v>
      </c>
      <c r="B1551" s="197" t="s">
        <v>2175</v>
      </c>
      <c r="C1551" s="277">
        <v>42139</v>
      </c>
      <c r="D1551" s="197">
        <v>7</v>
      </c>
      <c r="E1551" s="197" t="s">
        <v>67</v>
      </c>
      <c r="F1551" s="197" t="s">
        <v>1402</v>
      </c>
      <c r="G1551" s="152">
        <v>0</v>
      </c>
      <c r="H1551" s="152">
        <v>0</v>
      </c>
      <c r="I1551" s="197" t="s">
        <v>31</v>
      </c>
      <c r="J1551" s="197" t="s">
        <v>31</v>
      </c>
      <c r="K1551" s="197" t="s">
        <v>2068</v>
      </c>
    </row>
    <row r="1552" spans="1:11" ht="75" customHeight="1" x14ac:dyDescent="0.25">
      <c r="A1552" s="197">
        <v>77121701</v>
      </c>
      <c r="B1552" s="197" t="s">
        <v>2175</v>
      </c>
      <c r="C1552" s="277">
        <v>42139</v>
      </c>
      <c r="D1552" s="197">
        <v>7</v>
      </c>
      <c r="E1552" s="197" t="s">
        <v>67</v>
      </c>
      <c r="F1552" s="197" t="s">
        <v>1402</v>
      </c>
      <c r="G1552" s="152">
        <v>19322800</v>
      </c>
      <c r="H1552" s="152">
        <v>19322800</v>
      </c>
      <c r="I1552" s="197" t="s">
        <v>31</v>
      </c>
      <c r="J1552" s="197" t="s">
        <v>31</v>
      </c>
      <c r="K1552" s="197" t="s">
        <v>2068</v>
      </c>
    </row>
    <row r="1553" spans="1:11" ht="75" customHeight="1" x14ac:dyDescent="0.25">
      <c r="A1553" s="197">
        <v>80161500</v>
      </c>
      <c r="B1553" s="197" t="s">
        <v>2456</v>
      </c>
      <c r="C1553" s="277">
        <v>42005</v>
      </c>
      <c r="D1553" s="197">
        <v>3</v>
      </c>
      <c r="E1553" s="197" t="s">
        <v>67</v>
      </c>
      <c r="F1553" s="197" t="s">
        <v>1402</v>
      </c>
      <c r="G1553" s="152">
        <v>4758600</v>
      </c>
      <c r="H1553" s="152">
        <v>4758600</v>
      </c>
      <c r="I1553" s="197" t="s">
        <v>31</v>
      </c>
      <c r="J1553" s="197" t="s">
        <v>31</v>
      </c>
      <c r="K1553" s="197" t="s">
        <v>2068</v>
      </c>
    </row>
    <row r="1554" spans="1:11" ht="75" customHeight="1" x14ac:dyDescent="0.25">
      <c r="A1554" s="197">
        <v>77121701</v>
      </c>
      <c r="B1554" s="197" t="s">
        <v>2175</v>
      </c>
      <c r="C1554" s="277">
        <v>42139</v>
      </c>
      <c r="D1554" s="197">
        <v>7</v>
      </c>
      <c r="E1554" s="197" t="s">
        <v>67</v>
      </c>
      <c r="F1554" s="197" t="s">
        <v>1402</v>
      </c>
      <c r="G1554" s="152">
        <v>19322800</v>
      </c>
      <c r="H1554" s="152">
        <v>19322800</v>
      </c>
      <c r="I1554" s="197" t="s">
        <v>31</v>
      </c>
      <c r="J1554" s="197" t="s">
        <v>31</v>
      </c>
      <c r="K1554" s="197" t="s">
        <v>2068</v>
      </c>
    </row>
    <row r="1555" spans="1:11" ht="75" customHeight="1" x14ac:dyDescent="0.25">
      <c r="A1555" s="197">
        <v>77121701</v>
      </c>
      <c r="B1555" s="197" t="s">
        <v>2175</v>
      </c>
      <c r="C1555" s="277">
        <v>42139</v>
      </c>
      <c r="D1555" s="197">
        <v>6</v>
      </c>
      <c r="E1555" s="197" t="s">
        <v>67</v>
      </c>
      <c r="F1555" s="197" t="s">
        <v>1402</v>
      </c>
      <c r="G1555" s="152">
        <v>16562400</v>
      </c>
      <c r="H1555" s="152">
        <v>16562400</v>
      </c>
      <c r="I1555" s="197" t="s">
        <v>31</v>
      </c>
      <c r="J1555" s="197" t="s">
        <v>31</v>
      </c>
      <c r="K1555" s="197" t="s">
        <v>2068</v>
      </c>
    </row>
    <row r="1556" spans="1:11" ht="75" customHeight="1" x14ac:dyDescent="0.25">
      <c r="A1556" s="197">
        <v>77121701</v>
      </c>
      <c r="B1556" s="197" t="s">
        <v>2349</v>
      </c>
      <c r="C1556" s="277">
        <v>42005</v>
      </c>
      <c r="D1556" s="197">
        <v>7</v>
      </c>
      <c r="E1556" s="197" t="s">
        <v>67</v>
      </c>
      <c r="F1556" s="197" t="s">
        <v>1402</v>
      </c>
      <c r="G1556" s="152">
        <v>19322800</v>
      </c>
      <c r="H1556" s="152">
        <v>19322800</v>
      </c>
      <c r="I1556" s="197" t="s">
        <v>31</v>
      </c>
      <c r="J1556" s="197" t="s">
        <v>31</v>
      </c>
      <c r="K1556" s="197" t="s">
        <v>2068</v>
      </c>
    </row>
    <row r="1557" spans="1:11" ht="75" customHeight="1" x14ac:dyDescent="0.25">
      <c r="A1557" s="197">
        <v>77121701</v>
      </c>
      <c r="B1557" s="197" t="s">
        <v>2349</v>
      </c>
      <c r="C1557" s="277">
        <v>42005</v>
      </c>
      <c r="D1557" s="197">
        <v>7</v>
      </c>
      <c r="E1557" s="197" t="s">
        <v>67</v>
      </c>
      <c r="F1557" s="197" t="s">
        <v>1402</v>
      </c>
      <c r="G1557" s="152">
        <v>19322800</v>
      </c>
      <c r="H1557" s="152">
        <v>19322800</v>
      </c>
      <c r="I1557" s="197" t="s">
        <v>31</v>
      </c>
      <c r="J1557" s="197" t="s">
        <v>31</v>
      </c>
      <c r="K1557" s="197" t="s">
        <v>2068</v>
      </c>
    </row>
    <row r="1558" spans="1:11" ht="75" customHeight="1" x14ac:dyDescent="0.25">
      <c r="A1558" s="197">
        <v>77121701</v>
      </c>
      <c r="B1558" s="197" t="s">
        <v>2461</v>
      </c>
      <c r="C1558" s="277">
        <v>42005</v>
      </c>
      <c r="D1558" s="197">
        <v>4</v>
      </c>
      <c r="E1558" s="197" t="s">
        <v>67</v>
      </c>
      <c r="F1558" s="197" t="s">
        <v>1402</v>
      </c>
      <c r="G1558" s="152">
        <v>15985600</v>
      </c>
      <c r="H1558" s="152">
        <v>15985600</v>
      </c>
      <c r="I1558" s="197" t="s">
        <v>31</v>
      </c>
      <c r="J1558" s="197" t="s">
        <v>31</v>
      </c>
      <c r="K1558" s="197" t="s">
        <v>2068</v>
      </c>
    </row>
    <row r="1559" spans="1:11" ht="75" customHeight="1" x14ac:dyDescent="0.25">
      <c r="A1559" s="197">
        <v>77101505</v>
      </c>
      <c r="B1559" s="197" t="s">
        <v>2287</v>
      </c>
      <c r="C1559" s="277">
        <v>42005</v>
      </c>
      <c r="D1559" s="197">
        <v>1</v>
      </c>
      <c r="E1559" s="197" t="s">
        <v>521</v>
      </c>
      <c r="F1559" s="197" t="s">
        <v>1402</v>
      </c>
      <c r="G1559" s="152">
        <v>7083187</v>
      </c>
      <c r="H1559" s="152">
        <v>7083187</v>
      </c>
      <c r="I1559" s="197" t="s">
        <v>31</v>
      </c>
      <c r="J1559" s="197" t="s">
        <v>31</v>
      </c>
      <c r="K1559" s="197" t="s">
        <v>2068</v>
      </c>
    </row>
    <row r="1560" spans="1:11" ht="75" customHeight="1" x14ac:dyDescent="0.25">
      <c r="A1560" s="197">
        <v>77101505</v>
      </c>
      <c r="B1560" s="197" t="s">
        <v>2287</v>
      </c>
      <c r="C1560" s="277">
        <v>42005</v>
      </c>
      <c r="D1560" s="197">
        <v>1</v>
      </c>
      <c r="E1560" s="197" t="s">
        <v>67</v>
      </c>
      <c r="F1560" s="197" t="s">
        <v>1402</v>
      </c>
      <c r="G1560" s="152">
        <v>1588903</v>
      </c>
      <c r="H1560" s="152">
        <v>1588903</v>
      </c>
      <c r="I1560" s="197" t="s">
        <v>31</v>
      </c>
      <c r="J1560" s="197" t="s">
        <v>31</v>
      </c>
      <c r="K1560" s="197" t="s">
        <v>2068</v>
      </c>
    </row>
    <row r="1561" spans="1:11" ht="75" customHeight="1" x14ac:dyDescent="0.25">
      <c r="A1561" s="197">
        <v>77101505</v>
      </c>
      <c r="B1561" s="197" t="s">
        <v>2287</v>
      </c>
      <c r="C1561" s="277">
        <v>42005</v>
      </c>
      <c r="D1561" s="197" t="s">
        <v>2136</v>
      </c>
      <c r="E1561" s="197" t="s">
        <v>521</v>
      </c>
      <c r="F1561" s="197" t="s">
        <v>1402</v>
      </c>
      <c r="G1561" s="152">
        <v>9714952</v>
      </c>
      <c r="H1561" s="152">
        <v>9714952</v>
      </c>
      <c r="I1561" s="197" t="s">
        <v>31</v>
      </c>
      <c r="J1561" s="197" t="s">
        <v>31</v>
      </c>
      <c r="K1561" s="197" t="s">
        <v>2068</v>
      </c>
    </row>
    <row r="1562" spans="1:11" ht="75" customHeight="1" x14ac:dyDescent="0.25">
      <c r="A1562" s="197">
        <v>77101505</v>
      </c>
      <c r="B1562" s="197" t="s">
        <v>2287</v>
      </c>
      <c r="C1562" s="277">
        <v>42005</v>
      </c>
      <c r="D1562" s="197">
        <v>1</v>
      </c>
      <c r="E1562" s="197" t="s">
        <v>2151</v>
      </c>
      <c r="F1562" s="197" t="s">
        <v>2135</v>
      </c>
      <c r="G1562" s="152">
        <v>217872</v>
      </c>
      <c r="H1562" s="152">
        <v>217872</v>
      </c>
      <c r="I1562" s="197" t="s">
        <v>31</v>
      </c>
      <c r="J1562" s="197" t="s">
        <v>31</v>
      </c>
      <c r="K1562" s="197" t="s">
        <v>2068</v>
      </c>
    </row>
    <row r="1563" spans="1:11" ht="75" customHeight="1" x14ac:dyDescent="0.25">
      <c r="A1563" s="197">
        <v>77101505</v>
      </c>
      <c r="B1563" s="197" t="s">
        <v>2133</v>
      </c>
      <c r="C1563" s="277">
        <v>42005</v>
      </c>
      <c r="D1563" s="197" t="s">
        <v>2136</v>
      </c>
      <c r="E1563" s="197" t="s">
        <v>2134</v>
      </c>
      <c r="F1563" s="197" t="s">
        <v>2135</v>
      </c>
      <c r="G1563" s="152">
        <v>0</v>
      </c>
      <c r="H1563" s="152">
        <v>0</v>
      </c>
      <c r="I1563" s="197" t="s">
        <v>31</v>
      </c>
      <c r="J1563" s="197" t="s">
        <v>31</v>
      </c>
      <c r="K1563" s="197" t="s">
        <v>2068</v>
      </c>
    </row>
    <row r="1564" spans="1:11" ht="75" customHeight="1" x14ac:dyDescent="0.25">
      <c r="A1564" s="197">
        <v>77101505</v>
      </c>
      <c r="B1564" s="197" t="s">
        <v>2133</v>
      </c>
      <c r="C1564" s="277">
        <v>42005</v>
      </c>
      <c r="D1564" s="197" t="s">
        <v>2136</v>
      </c>
      <c r="E1564" s="197" t="s">
        <v>2134</v>
      </c>
      <c r="F1564" s="197" t="s">
        <v>2135</v>
      </c>
      <c r="G1564" s="152">
        <v>0</v>
      </c>
      <c r="H1564" s="152">
        <v>0</v>
      </c>
      <c r="I1564" s="197" t="s">
        <v>31</v>
      </c>
      <c r="J1564" s="197" t="s">
        <v>31</v>
      </c>
      <c r="K1564" s="197" t="s">
        <v>2068</v>
      </c>
    </row>
    <row r="1565" spans="1:11" ht="75" customHeight="1" x14ac:dyDescent="0.25">
      <c r="A1565" s="197">
        <v>77101505</v>
      </c>
      <c r="B1565" s="197" t="s">
        <v>2133</v>
      </c>
      <c r="C1565" s="277">
        <v>42005</v>
      </c>
      <c r="D1565" s="197" t="s">
        <v>2136</v>
      </c>
      <c r="E1565" s="197" t="s">
        <v>2134</v>
      </c>
      <c r="F1565" s="197" t="s">
        <v>2135</v>
      </c>
      <c r="G1565" s="152">
        <v>0</v>
      </c>
      <c r="H1565" s="152">
        <v>0</v>
      </c>
      <c r="I1565" s="197" t="s">
        <v>31</v>
      </c>
      <c r="J1565" s="197" t="s">
        <v>31</v>
      </c>
      <c r="K1565" s="197" t="s">
        <v>2068</v>
      </c>
    </row>
    <row r="1566" spans="1:11" ht="75" customHeight="1" x14ac:dyDescent="0.25">
      <c r="A1566" s="197">
        <v>77121701</v>
      </c>
      <c r="B1566" s="197" t="s">
        <v>2462</v>
      </c>
      <c r="C1566" s="277">
        <v>42262</v>
      </c>
      <c r="D1566" s="197">
        <v>3</v>
      </c>
      <c r="E1566" s="197" t="s">
        <v>67</v>
      </c>
      <c r="F1566" s="197" t="s">
        <v>1402</v>
      </c>
      <c r="G1566" s="152">
        <v>19467000</v>
      </c>
      <c r="H1566" s="152">
        <v>19467000</v>
      </c>
      <c r="I1566" s="197" t="s">
        <v>31</v>
      </c>
      <c r="J1566" s="197" t="s">
        <v>31</v>
      </c>
      <c r="K1566" s="197" t="s">
        <v>2068</v>
      </c>
    </row>
    <row r="1567" spans="1:11" ht="75" customHeight="1" x14ac:dyDescent="0.25">
      <c r="A1567" s="197">
        <v>77101600</v>
      </c>
      <c r="B1567" s="197" t="s">
        <v>2463</v>
      </c>
      <c r="C1567" s="277">
        <v>42262</v>
      </c>
      <c r="D1567" s="197">
        <v>3</v>
      </c>
      <c r="E1567" s="197" t="s">
        <v>67</v>
      </c>
      <c r="F1567" s="197" t="s">
        <v>1402</v>
      </c>
      <c r="G1567" s="152">
        <v>11989200</v>
      </c>
      <c r="H1567" s="152">
        <v>11989200</v>
      </c>
      <c r="I1567" s="197" t="s">
        <v>31</v>
      </c>
      <c r="J1567" s="197" t="s">
        <v>31</v>
      </c>
      <c r="K1567" s="197" t="s">
        <v>2068</v>
      </c>
    </row>
    <row r="1568" spans="1:11" ht="75" customHeight="1" x14ac:dyDescent="0.25">
      <c r="A1568" s="197">
        <v>77121701</v>
      </c>
      <c r="B1568" s="197" t="s">
        <v>2464</v>
      </c>
      <c r="C1568" s="277">
        <v>42262</v>
      </c>
      <c r="D1568" s="197">
        <v>3</v>
      </c>
      <c r="E1568" s="197" t="s">
        <v>67</v>
      </c>
      <c r="F1568" s="197" t="s">
        <v>1402</v>
      </c>
      <c r="G1568" s="152">
        <v>11989200</v>
      </c>
      <c r="H1568" s="152">
        <v>11989200</v>
      </c>
      <c r="I1568" s="197" t="s">
        <v>31</v>
      </c>
      <c r="J1568" s="197" t="s">
        <v>31</v>
      </c>
      <c r="K1568" s="197" t="s">
        <v>2068</v>
      </c>
    </row>
    <row r="1569" spans="1:11" ht="75" customHeight="1" x14ac:dyDescent="0.25">
      <c r="A1569" s="197">
        <v>77121701</v>
      </c>
      <c r="B1569" s="197" t="s">
        <v>2465</v>
      </c>
      <c r="C1569" s="277">
        <v>42262</v>
      </c>
      <c r="D1569" s="197">
        <v>3</v>
      </c>
      <c r="E1569" s="197" t="s">
        <v>67</v>
      </c>
      <c r="F1569" s="197" t="s">
        <v>1402</v>
      </c>
      <c r="G1569" s="152">
        <v>5129400</v>
      </c>
      <c r="H1569" s="152">
        <v>5129400</v>
      </c>
      <c r="I1569" s="197" t="s">
        <v>31</v>
      </c>
      <c r="J1569" s="197" t="s">
        <v>31</v>
      </c>
      <c r="K1569" s="197" t="s">
        <v>2068</v>
      </c>
    </row>
    <row r="1570" spans="1:11" ht="75" customHeight="1" x14ac:dyDescent="0.25">
      <c r="A1570" s="197">
        <v>77121701</v>
      </c>
      <c r="B1570" s="197" t="s">
        <v>2466</v>
      </c>
      <c r="C1570" s="277">
        <v>42262</v>
      </c>
      <c r="D1570" s="197">
        <v>3</v>
      </c>
      <c r="E1570" s="197" t="s">
        <v>67</v>
      </c>
      <c r="F1570" s="197" t="s">
        <v>1402</v>
      </c>
      <c r="G1570" s="152">
        <v>6519900</v>
      </c>
      <c r="H1570" s="152">
        <v>6519900</v>
      </c>
      <c r="I1570" s="197" t="s">
        <v>31</v>
      </c>
      <c r="J1570" s="197" t="s">
        <v>31</v>
      </c>
      <c r="K1570" s="197" t="s">
        <v>2068</v>
      </c>
    </row>
    <row r="1571" spans="1:11" ht="75" customHeight="1" x14ac:dyDescent="0.25">
      <c r="A1571" s="197">
        <v>77121701</v>
      </c>
      <c r="B1571" s="197" t="s">
        <v>2467</v>
      </c>
      <c r="C1571" s="277">
        <v>42278</v>
      </c>
      <c r="D1571" s="197">
        <v>3.5</v>
      </c>
      <c r="E1571" s="197" t="s">
        <v>67</v>
      </c>
      <c r="F1571" s="197" t="s">
        <v>1402</v>
      </c>
      <c r="G1571" s="152">
        <v>9661400</v>
      </c>
      <c r="H1571" s="152">
        <v>9661400</v>
      </c>
      <c r="I1571" s="197" t="s">
        <v>31</v>
      </c>
      <c r="J1571" s="197" t="s">
        <v>31</v>
      </c>
      <c r="K1571" s="197" t="s">
        <v>2068</v>
      </c>
    </row>
    <row r="1572" spans="1:11" ht="75" customHeight="1" x14ac:dyDescent="0.25">
      <c r="A1572" s="197">
        <v>80161500</v>
      </c>
      <c r="B1572" s="197" t="s">
        <v>2468</v>
      </c>
      <c r="C1572" s="277">
        <v>42278</v>
      </c>
      <c r="D1572" s="197">
        <v>3</v>
      </c>
      <c r="E1572" s="197" t="s">
        <v>67</v>
      </c>
      <c r="F1572" s="197" t="s">
        <v>1402</v>
      </c>
      <c r="G1572" s="152">
        <v>9239100</v>
      </c>
      <c r="H1572" s="152">
        <v>9239100</v>
      </c>
      <c r="I1572" s="197" t="s">
        <v>31</v>
      </c>
      <c r="J1572" s="197" t="s">
        <v>31</v>
      </c>
      <c r="K1572" s="197" t="s">
        <v>2068</v>
      </c>
    </row>
    <row r="1573" spans="1:11" ht="75" customHeight="1" x14ac:dyDescent="0.25">
      <c r="A1573" s="197">
        <v>77121701</v>
      </c>
      <c r="B1573" s="197" t="s">
        <v>2469</v>
      </c>
      <c r="C1573" s="277">
        <v>42278</v>
      </c>
      <c r="D1573" s="197">
        <v>3</v>
      </c>
      <c r="E1573" s="197" t="s">
        <v>67</v>
      </c>
      <c r="F1573" s="197" t="s">
        <v>1402</v>
      </c>
      <c r="G1573" s="152">
        <v>8281200</v>
      </c>
      <c r="H1573" s="152">
        <v>8281200</v>
      </c>
      <c r="I1573" s="197" t="s">
        <v>31</v>
      </c>
      <c r="J1573" s="197" t="s">
        <v>31</v>
      </c>
      <c r="K1573" s="197" t="s">
        <v>2068</v>
      </c>
    </row>
    <row r="1574" spans="1:11" ht="75" customHeight="1" x14ac:dyDescent="0.25">
      <c r="A1574" s="197">
        <v>77121701</v>
      </c>
      <c r="B1574" s="197" t="s">
        <v>2470</v>
      </c>
      <c r="C1574" s="277">
        <v>42278</v>
      </c>
      <c r="D1574" s="197">
        <v>3</v>
      </c>
      <c r="E1574" s="197" t="s">
        <v>67</v>
      </c>
      <c r="F1574" s="197" t="s">
        <v>1402</v>
      </c>
      <c r="G1574" s="152">
        <v>8281200</v>
      </c>
      <c r="H1574" s="152">
        <v>8281200</v>
      </c>
      <c r="I1574" s="197" t="s">
        <v>31</v>
      </c>
      <c r="J1574" s="197" t="s">
        <v>31</v>
      </c>
      <c r="K1574" s="197" t="s">
        <v>2068</v>
      </c>
    </row>
    <row r="1575" spans="1:11" ht="75" customHeight="1" x14ac:dyDescent="0.25">
      <c r="A1575" s="197">
        <v>77121701</v>
      </c>
      <c r="B1575" s="197" t="s">
        <v>2471</v>
      </c>
      <c r="C1575" s="277">
        <v>42278</v>
      </c>
      <c r="D1575" s="197">
        <v>3</v>
      </c>
      <c r="E1575" s="197" t="s">
        <v>67</v>
      </c>
      <c r="F1575" s="197" t="s">
        <v>1402</v>
      </c>
      <c r="G1575" s="152">
        <v>7632300</v>
      </c>
      <c r="H1575" s="152">
        <v>7632300</v>
      </c>
      <c r="I1575" s="197" t="s">
        <v>31</v>
      </c>
      <c r="J1575" s="197" t="s">
        <v>31</v>
      </c>
      <c r="K1575" s="197" t="s">
        <v>2068</v>
      </c>
    </row>
    <row r="1576" spans="1:11" ht="75" customHeight="1" x14ac:dyDescent="0.25">
      <c r="A1576" s="197">
        <v>77121701</v>
      </c>
      <c r="B1576" s="197" t="s">
        <v>2472</v>
      </c>
      <c r="C1576" s="277">
        <v>42323</v>
      </c>
      <c r="D1576" s="197">
        <v>3</v>
      </c>
      <c r="E1576" s="197" t="s">
        <v>67</v>
      </c>
      <c r="F1576" s="197" t="s">
        <v>1402</v>
      </c>
      <c r="G1576" s="152">
        <v>7076100</v>
      </c>
      <c r="H1576" s="152">
        <v>7076100</v>
      </c>
      <c r="I1576" s="197" t="s">
        <v>31</v>
      </c>
      <c r="J1576" s="197" t="s">
        <v>31</v>
      </c>
      <c r="K1576" s="197" t="s">
        <v>2068</v>
      </c>
    </row>
    <row r="1577" spans="1:11" ht="75" customHeight="1" x14ac:dyDescent="0.25">
      <c r="A1577" s="197">
        <v>77121701</v>
      </c>
      <c r="B1577" s="197" t="s">
        <v>2473</v>
      </c>
      <c r="C1577" s="277">
        <v>42323</v>
      </c>
      <c r="D1577" s="197">
        <v>3</v>
      </c>
      <c r="E1577" s="197" t="s">
        <v>67</v>
      </c>
      <c r="F1577" s="197" t="s">
        <v>1402</v>
      </c>
      <c r="G1577" s="152">
        <v>7076100</v>
      </c>
      <c r="H1577" s="152">
        <v>7076100</v>
      </c>
      <c r="I1577" s="197" t="s">
        <v>31</v>
      </c>
      <c r="J1577" s="197" t="s">
        <v>31</v>
      </c>
      <c r="K1577" s="197" t="s">
        <v>2068</v>
      </c>
    </row>
    <row r="1578" spans="1:11" ht="75" customHeight="1" x14ac:dyDescent="0.25">
      <c r="A1578" s="197">
        <v>77121701</v>
      </c>
      <c r="B1578" s="197" t="s">
        <v>2474</v>
      </c>
      <c r="C1578" s="277">
        <v>42323</v>
      </c>
      <c r="D1578" s="197">
        <v>2</v>
      </c>
      <c r="E1578" s="197" t="s">
        <v>67</v>
      </c>
      <c r="F1578" s="197" t="s">
        <v>1402</v>
      </c>
      <c r="G1578" s="152">
        <v>5088200</v>
      </c>
      <c r="H1578" s="152">
        <v>5088200</v>
      </c>
      <c r="I1578" s="197" t="s">
        <v>31</v>
      </c>
      <c r="J1578" s="197" t="s">
        <v>31</v>
      </c>
      <c r="K1578" s="197" t="s">
        <v>2068</v>
      </c>
    </row>
    <row r="1579" spans="1:11" ht="75" customHeight="1" x14ac:dyDescent="0.25">
      <c r="A1579" s="197">
        <v>77121701</v>
      </c>
      <c r="B1579" s="197" t="s">
        <v>2475</v>
      </c>
      <c r="C1579" s="277">
        <v>42323</v>
      </c>
      <c r="D1579" s="197">
        <v>2</v>
      </c>
      <c r="E1579" s="197" t="s">
        <v>67</v>
      </c>
      <c r="F1579" s="197" t="s">
        <v>1402</v>
      </c>
      <c r="G1579" s="152">
        <v>4717400</v>
      </c>
      <c r="H1579" s="152">
        <v>4717400</v>
      </c>
      <c r="I1579" s="197" t="s">
        <v>31</v>
      </c>
      <c r="J1579" s="197" t="s">
        <v>31</v>
      </c>
      <c r="K1579" s="197" t="s">
        <v>2068</v>
      </c>
    </row>
    <row r="1580" spans="1:11" ht="75" customHeight="1" x14ac:dyDescent="0.25">
      <c r="A1580" s="197">
        <v>77121606</v>
      </c>
      <c r="B1580" s="197" t="s">
        <v>2476</v>
      </c>
      <c r="C1580" s="277">
        <v>42323</v>
      </c>
      <c r="D1580" s="197">
        <v>3</v>
      </c>
      <c r="E1580" s="197" t="s">
        <v>2371</v>
      </c>
      <c r="F1580" s="197" t="s">
        <v>1402</v>
      </c>
      <c r="G1580" s="152">
        <v>6056400</v>
      </c>
      <c r="H1580" s="152">
        <v>6056400</v>
      </c>
      <c r="I1580" s="197" t="s">
        <v>31</v>
      </c>
      <c r="J1580" s="197" t="s">
        <v>31</v>
      </c>
      <c r="K1580" s="197" t="s">
        <v>2068</v>
      </c>
    </row>
    <row r="1581" spans="1:11" ht="75" customHeight="1" x14ac:dyDescent="0.25">
      <c r="A1581" s="197">
        <v>77121701</v>
      </c>
      <c r="B1581" s="197" t="s">
        <v>2477</v>
      </c>
      <c r="C1581" s="277">
        <v>42323</v>
      </c>
      <c r="D1581" s="197">
        <v>2</v>
      </c>
      <c r="E1581" s="197" t="s">
        <v>67</v>
      </c>
      <c r="F1581" s="197" t="s">
        <v>1402</v>
      </c>
      <c r="G1581" s="152">
        <v>4717400</v>
      </c>
      <c r="H1581" s="152">
        <v>4717400</v>
      </c>
      <c r="I1581" s="197" t="s">
        <v>31</v>
      </c>
      <c r="J1581" s="197" t="s">
        <v>31</v>
      </c>
      <c r="K1581" s="197" t="s">
        <v>2068</v>
      </c>
    </row>
    <row r="1582" spans="1:11" ht="75" customHeight="1" x14ac:dyDescent="0.25">
      <c r="A1582" s="197">
        <v>77121701</v>
      </c>
      <c r="B1582" s="197" t="s">
        <v>2478</v>
      </c>
      <c r="C1582" s="277">
        <v>42323</v>
      </c>
      <c r="D1582" s="197">
        <v>2</v>
      </c>
      <c r="E1582" s="197" t="s">
        <v>67</v>
      </c>
      <c r="F1582" s="197" t="s">
        <v>1402</v>
      </c>
      <c r="G1582" s="152">
        <v>5520800</v>
      </c>
      <c r="H1582" s="152">
        <v>5520800</v>
      </c>
      <c r="I1582" s="197" t="s">
        <v>31</v>
      </c>
      <c r="J1582" s="197" t="s">
        <v>31</v>
      </c>
      <c r="K1582" s="197" t="s">
        <v>2068</v>
      </c>
    </row>
    <row r="1583" spans="1:11" ht="75" customHeight="1" x14ac:dyDescent="0.25">
      <c r="A1583" s="197">
        <v>77121701</v>
      </c>
      <c r="B1583" s="197" t="s">
        <v>2479</v>
      </c>
      <c r="C1583" s="277">
        <v>42323</v>
      </c>
      <c r="D1583" s="197">
        <v>2</v>
      </c>
      <c r="E1583" s="197" t="s">
        <v>67</v>
      </c>
      <c r="F1583" s="197" t="s">
        <v>1402</v>
      </c>
      <c r="G1583" s="152">
        <v>6942200</v>
      </c>
      <c r="H1583" s="152">
        <v>6942200</v>
      </c>
      <c r="I1583" s="197" t="s">
        <v>31</v>
      </c>
      <c r="J1583" s="197" t="s">
        <v>31</v>
      </c>
      <c r="K1583" s="197" t="s">
        <v>2068</v>
      </c>
    </row>
    <row r="1584" spans="1:11" ht="75" customHeight="1" x14ac:dyDescent="0.25">
      <c r="A1584" s="197">
        <v>80161500</v>
      </c>
      <c r="B1584" s="197" t="s">
        <v>2480</v>
      </c>
      <c r="C1584" s="277">
        <v>42323</v>
      </c>
      <c r="D1584" s="197">
        <v>2</v>
      </c>
      <c r="E1584" s="197" t="s">
        <v>67</v>
      </c>
      <c r="F1584" s="197" t="s">
        <v>1402</v>
      </c>
      <c r="G1584" s="152">
        <v>3172400</v>
      </c>
      <c r="H1584" s="152">
        <v>3172400</v>
      </c>
      <c r="I1584" s="197" t="s">
        <v>31</v>
      </c>
      <c r="J1584" s="197" t="s">
        <v>31</v>
      </c>
      <c r="K1584" s="197" t="s">
        <v>2068</v>
      </c>
    </row>
    <row r="1585" spans="1:11" ht="75" customHeight="1" x14ac:dyDescent="0.25">
      <c r="A1585" s="197">
        <v>77121606</v>
      </c>
      <c r="B1585" s="197" t="s">
        <v>2482</v>
      </c>
      <c r="C1585" s="277">
        <v>42323</v>
      </c>
      <c r="D1585" s="197">
        <v>2.5</v>
      </c>
      <c r="E1585" s="197" t="s">
        <v>67</v>
      </c>
      <c r="F1585" s="197" t="s">
        <v>1402</v>
      </c>
      <c r="G1585" s="152">
        <v>9991000</v>
      </c>
      <c r="H1585" s="152">
        <v>9991000</v>
      </c>
      <c r="I1585" s="197" t="s">
        <v>31</v>
      </c>
      <c r="J1585" s="197" t="s">
        <v>31</v>
      </c>
      <c r="K1585" s="197" t="s">
        <v>2068</v>
      </c>
    </row>
    <row r="1586" spans="1:11" ht="75" customHeight="1" x14ac:dyDescent="0.25">
      <c r="A1586" s="197">
        <v>77121701</v>
      </c>
      <c r="B1586" s="197" t="s">
        <v>2483</v>
      </c>
      <c r="C1586" s="277">
        <v>42323</v>
      </c>
      <c r="D1586" s="197">
        <v>2</v>
      </c>
      <c r="E1586" s="197" t="s">
        <v>67</v>
      </c>
      <c r="F1586" s="197" t="s">
        <v>1402</v>
      </c>
      <c r="G1586" s="152">
        <v>3172400</v>
      </c>
      <c r="H1586" s="152">
        <v>3172400</v>
      </c>
      <c r="I1586" s="197" t="s">
        <v>31</v>
      </c>
      <c r="J1586" s="197" t="s">
        <v>31</v>
      </c>
      <c r="K1586" s="197" t="s">
        <v>2068</v>
      </c>
    </row>
    <row r="1587" spans="1:11" ht="75" customHeight="1" x14ac:dyDescent="0.25">
      <c r="A1587" s="197">
        <v>77121701</v>
      </c>
      <c r="B1587" s="197" t="s">
        <v>2484</v>
      </c>
      <c r="C1587" s="277">
        <v>42323</v>
      </c>
      <c r="D1587" s="197">
        <v>1</v>
      </c>
      <c r="E1587" s="197" t="s">
        <v>67</v>
      </c>
      <c r="F1587" s="197" t="s">
        <v>1402</v>
      </c>
      <c r="G1587" s="152">
        <v>3079700</v>
      </c>
      <c r="H1587" s="152">
        <v>3079700</v>
      </c>
      <c r="I1587" s="197" t="s">
        <v>31</v>
      </c>
      <c r="J1587" s="197" t="s">
        <v>31</v>
      </c>
      <c r="K1587" s="197" t="s">
        <v>2068</v>
      </c>
    </row>
    <row r="1588" spans="1:11" ht="75" customHeight="1" x14ac:dyDescent="0.25">
      <c r="A1588" s="197">
        <v>80161500</v>
      </c>
      <c r="B1588" s="197" t="s">
        <v>2485</v>
      </c>
      <c r="C1588" s="277">
        <v>42309</v>
      </c>
      <c r="D1588" s="197">
        <v>2</v>
      </c>
      <c r="E1588" s="197" t="s">
        <v>67</v>
      </c>
      <c r="F1588" s="197" t="s">
        <v>1402</v>
      </c>
      <c r="G1588" s="152">
        <v>6159400</v>
      </c>
      <c r="H1588" s="152">
        <v>6159400</v>
      </c>
      <c r="I1588" s="197" t="s">
        <v>31</v>
      </c>
      <c r="J1588" s="197" t="s">
        <v>31</v>
      </c>
      <c r="K1588" s="197" t="s">
        <v>2068</v>
      </c>
    </row>
    <row r="1589" spans="1:11" ht="75" customHeight="1" x14ac:dyDescent="0.25">
      <c r="A1589" s="197">
        <v>77121701</v>
      </c>
      <c r="B1589" s="197" t="s">
        <v>2486</v>
      </c>
      <c r="C1589" s="277">
        <v>42323</v>
      </c>
      <c r="D1589" s="197">
        <v>2</v>
      </c>
      <c r="E1589" s="197" t="s">
        <v>67</v>
      </c>
      <c r="F1589" s="197" t="s">
        <v>1402</v>
      </c>
      <c r="G1589" s="152">
        <v>6159400</v>
      </c>
      <c r="H1589" s="152">
        <v>6159400</v>
      </c>
      <c r="I1589" s="197" t="s">
        <v>31</v>
      </c>
      <c r="J1589" s="197" t="s">
        <v>31</v>
      </c>
      <c r="K1589" s="197" t="s">
        <v>2068</v>
      </c>
    </row>
    <row r="1590" spans="1:11" ht="75" customHeight="1" x14ac:dyDescent="0.25">
      <c r="A1590" s="197">
        <v>77121701</v>
      </c>
      <c r="B1590" s="197" t="s">
        <v>2487</v>
      </c>
      <c r="C1590" s="277">
        <v>42323</v>
      </c>
      <c r="D1590" s="197">
        <v>2</v>
      </c>
      <c r="E1590" s="197" t="s">
        <v>67</v>
      </c>
      <c r="F1590" s="197" t="s">
        <v>1402</v>
      </c>
      <c r="G1590" s="152">
        <v>6942200</v>
      </c>
      <c r="H1590" s="152">
        <v>6942200</v>
      </c>
      <c r="I1590" s="197" t="s">
        <v>31</v>
      </c>
      <c r="J1590" s="197" t="s">
        <v>31</v>
      </c>
      <c r="K1590" s="197" t="s">
        <v>2068</v>
      </c>
    </row>
    <row r="1591" spans="1:11" ht="75" customHeight="1" x14ac:dyDescent="0.25">
      <c r="A1591" s="197">
        <v>77101600</v>
      </c>
      <c r="B1591" s="197" t="s">
        <v>2488</v>
      </c>
      <c r="C1591" s="277">
        <v>42323</v>
      </c>
      <c r="D1591" s="197">
        <v>1</v>
      </c>
      <c r="E1591" s="197" t="s">
        <v>67</v>
      </c>
      <c r="F1591" s="197" t="s">
        <v>1402</v>
      </c>
      <c r="G1591" s="152">
        <v>3996400</v>
      </c>
      <c r="H1591" s="152">
        <v>3996400</v>
      </c>
      <c r="I1591" s="197" t="s">
        <v>31</v>
      </c>
      <c r="J1591" s="197" t="s">
        <v>31</v>
      </c>
      <c r="K1591" s="197" t="s">
        <v>2068</v>
      </c>
    </row>
    <row r="1592" spans="1:11" ht="75" customHeight="1" x14ac:dyDescent="0.25">
      <c r="A1592" s="197">
        <v>77101600</v>
      </c>
      <c r="B1592" s="197" t="s">
        <v>2489</v>
      </c>
      <c r="C1592" s="277">
        <v>42323</v>
      </c>
      <c r="D1592" s="197">
        <v>2</v>
      </c>
      <c r="E1592" s="197" t="s">
        <v>67</v>
      </c>
      <c r="F1592" s="197" t="s">
        <v>1402</v>
      </c>
      <c r="G1592" s="152">
        <v>4717400</v>
      </c>
      <c r="H1592" s="152">
        <v>4717400</v>
      </c>
      <c r="I1592" s="197" t="s">
        <v>31</v>
      </c>
      <c r="J1592" s="197" t="s">
        <v>31</v>
      </c>
      <c r="K1592" s="197" t="s">
        <v>2068</v>
      </c>
    </row>
    <row r="1593" spans="1:11" ht="75" customHeight="1" x14ac:dyDescent="0.25">
      <c r="A1593" s="197">
        <v>77121701</v>
      </c>
      <c r="B1593" s="197" t="s">
        <v>2490</v>
      </c>
      <c r="C1593" s="277">
        <v>42323</v>
      </c>
      <c r="D1593" s="197">
        <v>1.5</v>
      </c>
      <c r="E1593" s="197" t="s">
        <v>67</v>
      </c>
      <c r="F1593" s="197" t="s">
        <v>1402</v>
      </c>
      <c r="G1593" s="152">
        <v>4140600</v>
      </c>
      <c r="H1593" s="152">
        <v>4140600</v>
      </c>
      <c r="I1593" s="197" t="s">
        <v>31</v>
      </c>
      <c r="J1593" s="197" t="s">
        <v>31</v>
      </c>
      <c r="K1593" s="197" t="s">
        <v>2068</v>
      </c>
    </row>
    <row r="1594" spans="1:11" ht="75" customHeight="1" x14ac:dyDescent="0.25">
      <c r="A1594" s="197">
        <v>77121701</v>
      </c>
      <c r="B1594" s="197" t="s">
        <v>2491</v>
      </c>
      <c r="C1594" s="277">
        <v>42323</v>
      </c>
      <c r="D1594" s="197">
        <v>1.5</v>
      </c>
      <c r="E1594" s="197" t="s">
        <v>67</v>
      </c>
      <c r="F1594" s="197" t="s">
        <v>1402</v>
      </c>
      <c r="G1594" s="152">
        <v>3028200</v>
      </c>
      <c r="H1594" s="152">
        <v>3028200</v>
      </c>
      <c r="I1594" s="197" t="s">
        <v>31</v>
      </c>
      <c r="J1594" s="197" t="s">
        <v>31</v>
      </c>
      <c r="K1594" s="197" t="s">
        <v>2068</v>
      </c>
    </row>
    <row r="1595" spans="1:11" ht="75" customHeight="1" x14ac:dyDescent="0.25">
      <c r="A1595" s="197">
        <v>77121701</v>
      </c>
      <c r="B1595" s="197" t="s">
        <v>2492</v>
      </c>
      <c r="C1595" s="277">
        <v>42323</v>
      </c>
      <c r="D1595" s="197">
        <v>2</v>
      </c>
      <c r="E1595" s="197" t="s">
        <v>67</v>
      </c>
      <c r="F1595" s="197" t="s">
        <v>1402</v>
      </c>
      <c r="G1595" s="152">
        <v>5520800</v>
      </c>
      <c r="H1595" s="152">
        <v>5520800</v>
      </c>
      <c r="I1595" s="197" t="s">
        <v>31</v>
      </c>
      <c r="J1595" s="197" t="s">
        <v>31</v>
      </c>
      <c r="K1595" s="197" t="s">
        <v>2068</v>
      </c>
    </row>
    <row r="1596" spans="1:11" ht="75" customHeight="1" x14ac:dyDescent="0.25">
      <c r="A1596" s="197">
        <v>77121701</v>
      </c>
      <c r="B1596" s="197" t="s">
        <v>2493</v>
      </c>
      <c r="C1596" s="277">
        <v>42005</v>
      </c>
      <c r="D1596" s="197">
        <v>1</v>
      </c>
      <c r="E1596" s="197" t="s">
        <v>67</v>
      </c>
      <c r="F1596" s="197" t="s">
        <v>1402</v>
      </c>
      <c r="G1596" s="152">
        <v>2760400</v>
      </c>
      <c r="H1596" s="152">
        <v>2760400</v>
      </c>
      <c r="I1596" s="197" t="s">
        <v>31</v>
      </c>
      <c r="J1596" s="197" t="s">
        <v>31</v>
      </c>
      <c r="K1596" s="197" t="s">
        <v>2068</v>
      </c>
    </row>
    <row r="1597" spans="1:11" ht="75" customHeight="1" x14ac:dyDescent="0.25">
      <c r="A1597" s="197">
        <v>77121707</v>
      </c>
      <c r="B1597" s="197" t="s">
        <v>2494</v>
      </c>
      <c r="C1597" s="277">
        <v>42323</v>
      </c>
      <c r="D1597" s="197">
        <v>2</v>
      </c>
      <c r="E1597" s="197" t="s">
        <v>67</v>
      </c>
      <c r="F1597" s="197" t="s">
        <v>1402</v>
      </c>
      <c r="G1597" s="152">
        <v>3172400</v>
      </c>
      <c r="H1597" s="152">
        <v>3172400</v>
      </c>
      <c r="I1597" s="197" t="s">
        <v>31</v>
      </c>
      <c r="J1597" s="197" t="s">
        <v>31</v>
      </c>
      <c r="K1597" s="197" t="s">
        <v>2068</v>
      </c>
    </row>
    <row r="1598" spans="1:11" ht="75" customHeight="1" x14ac:dyDescent="0.25">
      <c r="A1598" s="197">
        <v>77121707</v>
      </c>
      <c r="B1598" s="197" t="s">
        <v>2495</v>
      </c>
      <c r="C1598" s="277">
        <v>42323</v>
      </c>
      <c r="D1598" s="197">
        <v>2</v>
      </c>
      <c r="E1598" s="197" t="s">
        <v>67</v>
      </c>
      <c r="F1598" s="197" t="s">
        <v>1402</v>
      </c>
      <c r="G1598" s="152">
        <v>11948000</v>
      </c>
      <c r="H1598" s="152">
        <v>11948000</v>
      </c>
      <c r="I1598" s="197" t="s">
        <v>31</v>
      </c>
      <c r="J1598" s="197" t="s">
        <v>31</v>
      </c>
      <c r="K1598" s="197" t="s">
        <v>2068</v>
      </c>
    </row>
    <row r="1599" spans="1:11" ht="75" customHeight="1" x14ac:dyDescent="0.25">
      <c r="A1599" s="197">
        <v>77101600</v>
      </c>
      <c r="B1599" s="197" t="s">
        <v>2496</v>
      </c>
      <c r="C1599" s="277">
        <v>42323</v>
      </c>
      <c r="D1599" s="197">
        <v>2</v>
      </c>
      <c r="E1599" s="197" t="s">
        <v>67</v>
      </c>
      <c r="F1599" s="197" t="s">
        <v>1402</v>
      </c>
      <c r="G1599" s="152">
        <v>14008000</v>
      </c>
      <c r="H1599" s="152">
        <v>14008000</v>
      </c>
      <c r="I1599" s="197" t="s">
        <v>31</v>
      </c>
      <c r="J1599" s="197" t="s">
        <v>31</v>
      </c>
      <c r="K1599" s="197" t="s">
        <v>2068</v>
      </c>
    </row>
    <row r="1600" spans="1:11" ht="75" customHeight="1" x14ac:dyDescent="0.25">
      <c r="A1600" s="197">
        <v>80161500</v>
      </c>
      <c r="B1600" s="197" t="s">
        <v>2497</v>
      </c>
      <c r="C1600" s="277">
        <v>42323</v>
      </c>
      <c r="D1600" s="197">
        <v>2</v>
      </c>
      <c r="E1600" s="197" t="s">
        <v>67</v>
      </c>
      <c r="F1600" s="197" t="s">
        <v>1402</v>
      </c>
      <c r="G1600" s="152">
        <v>4346600</v>
      </c>
      <c r="H1600" s="152">
        <v>4346600</v>
      </c>
      <c r="I1600" s="197" t="s">
        <v>31</v>
      </c>
      <c r="J1600" s="197" t="s">
        <v>31</v>
      </c>
      <c r="K1600" s="197" t="s">
        <v>2068</v>
      </c>
    </row>
    <row r="1601" spans="1:11" ht="75" customHeight="1" x14ac:dyDescent="0.25">
      <c r="A1601" s="197">
        <v>77121701</v>
      </c>
      <c r="B1601" s="197" t="s">
        <v>2498</v>
      </c>
      <c r="C1601" s="277">
        <v>42005</v>
      </c>
      <c r="D1601" s="197">
        <v>2</v>
      </c>
      <c r="E1601" s="197" t="s">
        <v>67</v>
      </c>
      <c r="F1601" s="197" t="s">
        <v>1402</v>
      </c>
      <c r="G1601" s="152">
        <v>6942200</v>
      </c>
      <c r="H1601" s="152">
        <v>6942200</v>
      </c>
      <c r="I1601" s="197" t="s">
        <v>31</v>
      </c>
      <c r="J1601" s="197" t="s">
        <v>31</v>
      </c>
      <c r="K1601" s="197" t="s">
        <v>2068</v>
      </c>
    </row>
    <row r="1602" spans="1:11" ht="75" customHeight="1" x14ac:dyDescent="0.25">
      <c r="A1602" s="197">
        <v>77121701</v>
      </c>
      <c r="B1602" s="197" t="s">
        <v>2499</v>
      </c>
      <c r="C1602" s="277">
        <v>42323</v>
      </c>
      <c r="D1602" s="197">
        <v>2</v>
      </c>
      <c r="E1602" s="197" t="s">
        <v>67</v>
      </c>
      <c r="F1602" s="197" t="s">
        <v>1402</v>
      </c>
      <c r="G1602" s="152">
        <v>7992800</v>
      </c>
      <c r="H1602" s="152">
        <v>7992800</v>
      </c>
      <c r="I1602" s="197" t="s">
        <v>31</v>
      </c>
      <c r="J1602" s="197" t="s">
        <v>31</v>
      </c>
      <c r="K1602" s="197" t="s">
        <v>2068</v>
      </c>
    </row>
    <row r="1603" spans="1:11" ht="75" customHeight="1" x14ac:dyDescent="0.25">
      <c r="A1603" s="197">
        <v>77121701</v>
      </c>
      <c r="B1603" s="197" t="s">
        <v>2500</v>
      </c>
      <c r="C1603" s="277">
        <v>42323</v>
      </c>
      <c r="D1603" s="197">
        <v>1.5</v>
      </c>
      <c r="E1603" s="197" t="s">
        <v>67</v>
      </c>
      <c r="F1603" s="197" t="s">
        <v>1402</v>
      </c>
      <c r="G1603" s="152">
        <v>4619550</v>
      </c>
      <c r="H1603" s="152">
        <v>4619550</v>
      </c>
      <c r="I1603" s="197" t="s">
        <v>31</v>
      </c>
      <c r="J1603" s="197" t="s">
        <v>31</v>
      </c>
      <c r="K1603" s="197" t="s">
        <v>2068</v>
      </c>
    </row>
    <row r="1604" spans="1:11" ht="75" customHeight="1" x14ac:dyDescent="0.25">
      <c r="A1604" s="197">
        <v>77121701</v>
      </c>
      <c r="B1604" s="197" t="s">
        <v>2501</v>
      </c>
      <c r="C1604" s="277">
        <v>42323</v>
      </c>
      <c r="D1604" s="197">
        <v>2</v>
      </c>
      <c r="E1604" s="197" t="s">
        <v>67</v>
      </c>
      <c r="F1604" s="197" t="s">
        <v>1402</v>
      </c>
      <c r="G1604" s="152">
        <v>5520800</v>
      </c>
      <c r="H1604" s="152">
        <v>5520800</v>
      </c>
      <c r="I1604" s="197" t="s">
        <v>31</v>
      </c>
      <c r="J1604" s="197" t="s">
        <v>31</v>
      </c>
      <c r="K1604" s="197" t="s">
        <v>2068</v>
      </c>
    </row>
    <row r="1605" spans="1:11" ht="75" customHeight="1" x14ac:dyDescent="0.25">
      <c r="A1605" s="197">
        <v>77121701</v>
      </c>
      <c r="B1605" s="197" t="s">
        <v>2502</v>
      </c>
      <c r="C1605" s="277">
        <v>42323</v>
      </c>
      <c r="D1605" s="197">
        <v>1.5</v>
      </c>
      <c r="E1605" s="197" t="s">
        <v>67</v>
      </c>
      <c r="F1605" s="197" t="s">
        <v>1402</v>
      </c>
      <c r="G1605" s="152">
        <v>8961000</v>
      </c>
      <c r="H1605" s="152">
        <v>8961000</v>
      </c>
      <c r="I1605" s="197" t="s">
        <v>31</v>
      </c>
      <c r="J1605" s="197" t="s">
        <v>31</v>
      </c>
      <c r="K1605" s="197" t="s">
        <v>2068</v>
      </c>
    </row>
    <row r="1606" spans="1:11" ht="75" customHeight="1" x14ac:dyDescent="0.25">
      <c r="A1606" s="197">
        <v>77121701</v>
      </c>
      <c r="B1606" s="197" t="s">
        <v>2503</v>
      </c>
      <c r="C1606" s="277">
        <v>42323</v>
      </c>
      <c r="D1606" s="197">
        <v>2</v>
      </c>
      <c r="E1606" s="197" t="s">
        <v>67</v>
      </c>
      <c r="F1606" s="197" t="s">
        <v>1402</v>
      </c>
      <c r="G1606" s="152">
        <v>7992800</v>
      </c>
      <c r="H1606" s="152">
        <v>7992800</v>
      </c>
      <c r="I1606" s="197" t="s">
        <v>31</v>
      </c>
      <c r="J1606" s="197" t="s">
        <v>31</v>
      </c>
      <c r="K1606" s="197" t="s">
        <v>2068</v>
      </c>
    </row>
    <row r="1607" spans="1:11" ht="75" customHeight="1" x14ac:dyDescent="0.25">
      <c r="A1607" s="197">
        <v>77121701</v>
      </c>
      <c r="B1607" s="197" t="s">
        <v>2504</v>
      </c>
      <c r="C1607" s="277">
        <v>42323</v>
      </c>
      <c r="D1607" s="197">
        <v>1.5</v>
      </c>
      <c r="E1607" s="197" t="s">
        <v>67</v>
      </c>
      <c r="F1607" s="197" t="s">
        <v>1402</v>
      </c>
      <c r="G1607" s="152">
        <v>9733500</v>
      </c>
      <c r="H1607" s="152">
        <v>9733500</v>
      </c>
      <c r="I1607" s="197" t="s">
        <v>31</v>
      </c>
      <c r="J1607" s="197" t="s">
        <v>31</v>
      </c>
      <c r="K1607" s="197" t="s">
        <v>2068</v>
      </c>
    </row>
    <row r="1608" spans="1:11" ht="75" customHeight="1" x14ac:dyDescent="0.25">
      <c r="A1608" s="197">
        <v>77121701</v>
      </c>
      <c r="B1608" s="197" t="s">
        <v>2505</v>
      </c>
      <c r="C1608" s="277">
        <v>42323</v>
      </c>
      <c r="D1608" s="197">
        <v>2</v>
      </c>
      <c r="E1608" s="197" t="s">
        <v>67</v>
      </c>
      <c r="F1608" s="197" t="s">
        <v>1402</v>
      </c>
      <c r="G1608" s="152">
        <v>11948000</v>
      </c>
      <c r="H1608" s="152">
        <v>11948000</v>
      </c>
      <c r="I1608" s="197" t="s">
        <v>31</v>
      </c>
      <c r="J1608" s="197" t="s">
        <v>31</v>
      </c>
      <c r="K1608" s="197" t="s">
        <v>2068</v>
      </c>
    </row>
    <row r="1609" spans="1:11" ht="75" customHeight="1" x14ac:dyDescent="0.25">
      <c r="A1609" s="197">
        <v>77121701</v>
      </c>
      <c r="B1609" s="197" t="s">
        <v>2507</v>
      </c>
      <c r="C1609" s="277">
        <v>42323</v>
      </c>
      <c r="D1609" s="197">
        <v>1.5</v>
      </c>
      <c r="E1609" s="197" t="s">
        <v>67</v>
      </c>
      <c r="F1609" s="197" t="s">
        <v>1402</v>
      </c>
      <c r="G1609" s="152">
        <v>8358450</v>
      </c>
      <c r="H1609" s="152">
        <v>8358450</v>
      </c>
      <c r="I1609" s="197" t="s">
        <v>31</v>
      </c>
      <c r="J1609" s="197" t="s">
        <v>31</v>
      </c>
      <c r="K1609" s="197" t="s">
        <v>2068</v>
      </c>
    </row>
    <row r="1610" spans="1:11" ht="75" customHeight="1" x14ac:dyDescent="0.25">
      <c r="A1610" s="197">
        <v>80161500</v>
      </c>
      <c r="B1610" s="197" t="s">
        <v>2508</v>
      </c>
      <c r="C1610" s="277">
        <v>42323</v>
      </c>
      <c r="D1610" s="197">
        <v>1.5</v>
      </c>
      <c r="E1610" s="197" t="s">
        <v>67</v>
      </c>
      <c r="F1610" s="197" t="s">
        <v>1402</v>
      </c>
      <c r="G1610" s="152">
        <v>2379300</v>
      </c>
      <c r="H1610" s="152">
        <v>2379300</v>
      </c>
      <c r="I1610" s="197" t="s">
        <v>31</v>
      </c>
      <c r="J1610" s="197" t="s">
        <v>31</v>
      </c>
      <c r="K1610" s="197" t="s">
        <v>2068</v>
      </c>
    </row>
    <row r="1611" spans="1:11" ht="75" customHeight="1" x14ac:dyDescent="0.25">
      <c r="A1611" s="197">
        <v>77121701</v>
      </c>
      <c r="B1611" s="197" t="s">
        <v>2510</v>
      </c>
      <c r="C1611" s="277">
        <v>42323</v>
      </c>
      <c r="D1611" s="197">
        <v>1.5</v>
      </c>
      <c r="E1611" s="197" t="s">
        <v>67</v>
      </c>
      <c r="F1611" s="197" t="s">
        <v>1402</v>
      </c>
      <c r="G1611" s="152">
        <v>4619550</v>
      </c>
      <c r="H1611" s="152">
        <v>4619550</v>
      </c>
      <c r="I1611" s="197" t="s">
        <v>31</v>
      </c>
      <c r="J1611" s="197" t="s">
        <v>31</v>
      </c>
      <c r="K1611" s="197" t="s">
        <v>2068</v>
      </c>
    </row>
    <row r="1612" spans="1:11" ht="75" customHeight="1" x14ac:dyDescent="0.25">
      <c r="A1612" s="197">
        <v>80161500</v>
      </c>
      <c r="B1612" s="197" t="s">
        <v>2511</v>
      </c>
      <c r="C1612" s="277">
        <v>42323</v>
      </c>
      <c r="D1612" s="197">
        <v>2</v>
      </c>
      <c r="E1612" s="197" t="s">
        <v>67</v>
      </c>
      <c r="F1612" s="197" t="s">
        <v>1402</v>
      </c>
      <c r="G1612" s="152">
        <v>9043400</v>
      </c>
      <c r="H1612" s="152">
        <v>9043400</v>
      </c>
      <c r="I1612" s="197" t="s">
        <v>31</v>
      </c>
      <c r="J1612" s="197" t="s">
        <v>31</v>
      </c>
      <c r="K1612" s="197" t="s">
        <v>2068</v>
      </c>
    </row>
    <row r="1613" spans="1:11" ht="75" customHeight="1" x14ac:dyDescent="0.25">
      <c r="A1613" s="197">
        <v>77121701</v>
      </c>
      <c r="B1613" s="197" t="s">
        <v>2512</v>
      </c>
      <c r="C1613" s="277">
        <v>42323</v>
      </c>
      <c r="D1613" s="197">
        <v>1</v>
      </c>
      <c r="E1613" s="197" t="s">
        <v>67</v>
      </c>
      <c r="F1613" s="197" t="s">
        <v>1402</v>
      </c>
      <c r="G1613" s="152">
        <v>1586200</v>
      </c>
      <c r="H1613" s="152">
        <v>1586200</v>
      </c>
      <c r="I1613" s="197" t="s">
        <v>31</v>
      </c>
      <c r="J1613" s="197" t="s">
        <v>31</v>
      </c>
      <c r="K1613" s="197" t="s">
        <v>2068</v>
      </c>
    </row>
    <row r="1614" spans="1:11" ht="75" customHeight="1" x14ac:dyDescent="0.25">
      <c r="A1614" s="197">
        <v>77101505</v>
      </c>
      <c r="B1614" s="197" t="s">
        <v>2513</v>
      </c>
      <c r="C1614" s="277">
        <v>42323</v>
      </c>
      <c r="D1614" s="197">
        <v>2</v>
      </c>
      <c r="E1614" s="197" t="s">
        <v>67</v>
      </c>
      <c r="F1614" s="197" t="s">
        <v>2135</v>
      </c>
      <c r="G1614" s="152">
        <v>15038000</v>
      </c>
      <c r="H1614" s="152">
        <v>15038000</v>
      </c>
      <c r="I1614" s="197" t="s">
        <v>31</v>
      </c>
      <c r="J1614" s="197" t="s">
        <v>31</v>
      </c>
      <c r="K1614" s="197" t="s">
        <v>2068</v>
      </c>
    </row>
    <row r="1615" spans="1:11" ht="75" customHeight="1" x14ac:dyDescent="0.25">
      <c r="A1615" s="197">
        <v>77121701</v>
      </c>
      <c r="B1615" s="197" t="s">
        <v>2514</v>
      </c>
      <c r="C1615" s="277">
        <v>42323</v>
      </c>
      <c r="D1615" s="197">
        <v>1</v>
      </c>
      <c r="E1615" s="197" t="s">
        <v>67</v>
      </c>
      <c r="F1615" s="197" t="s">
        <v>1402</v>
      </c>
      <c r="G1615" s="152">
        <v>3996400</v>
      </c>
      <c r="H1615" s="152">
        <v>3996400</v>
      </c>
      <c r="I1615" s="197" t="s">
        <v>31</v>
      </c>
      <c r="J1615" s="197" t="s">
        <v>31</v>
      </c>
      <c r="K1615" s="197" t="s">
        <v>2068</v>
      </c>
    </row>
    <row r="1616" spans="1:11" ht="75" customHeight="1" x14ac:dyDescent="0.25">
      <c r="A1616" s="197">
        <v>77101505</v>
      </c>
      <c r="B1616" s="197" t="s">
        <v>2515</v>
      </c>
      <c r="C1616" s="277">
        <v>42323</v>
      </c>
      <c r="D1616" s="197">
        <v>2</v>
      </c>
      <c r="E1616" s="197" t="s">
        <v>67</v>
      </c>
      <c r="F1616" s="197" t="s">
        <v>1402</v>
      </c>
      <c r="G1616" s="152">
        <v>6159400</v>
      </c>
      <c r="H1616" s="152">
        <v>6159400</v>
      </c>
      <c r="I1616" s="197" t="s">
        <v>31</v>
      </c>
      <c r="J1616" s="197" t="s">
        <v>31</v>
      </c>
      <c r="K1616" s="197" t="s">
        <v>2068</v>
      </c>
    </row>
    <row r="1617" spans="1:11" ht="75" customHeight="1" x14ac:dyDescent="0.25">
      <c r="A1617" s="197">
        <v>80161500</v>
      </c>
      <c r="B1617" s="197" t="s">
        <v>2516</v>
      </c>
      <c r="C1617" s="277">
        <v>42323</v>
      </c>
      <c r="D1617" s="197">
        <v>2</v>
      </c>
      <c r="E1617" s="197" t="s">
        <v>67</v>
      </c>
      <c r="F1617" s="197" t="s">
        <v>1402</v>
      </c>
      <c r="G1617" s="152">
        <v>9043400</v>
      </c>
      <c r="H1617" s="152">
        <v>9043400</v>
      </c>
      <c r="I1617" s="197" t="s">
        <v>31</v>
      </c>
      <c r="J1617" s="197" t="s">
        <v>31</v>
      </c>
      <c r="K1617" s="197" t="s">
        <v>2068</v>
      </c>
    </row>
    <row r="1618" spans="1:11" ht="75" customHeight="1" x14ac:dyDescent="0.25">
      <c r="A1618" s="197">
        <v>77121701</v>
      </c>
      <c r="B1618" s="197" t="s">
        <v>2517</v>
      </c>
      <c r="C1618" s="277">
        <v>42323</v>
      </c>
      <c r="D1618" s="197">
        <v>1</v>
      </c>
      <c r="E1618" s="197" t="s">
        <v>67</v>
      </c>
      <c r="F1618" s="197" t="s">
        <v>1402</v>
      </c>
      <c r="G1618" s="152">
        <v>1586200</v>
      </c>
      <c r="H1618" s="152">
        <v>1586200</v>
      </c>
      <c r="I1618" s="197" t="s">
        <v>31</v>
      </c>
      <c r="J1618" s="197" t="s">
        <v>31</v>
      </c>
      <c r="K1618" s="197" t="s">
        <v>2068</v>
      </c>
    </row>
    <row r="1619" spans="1:11" ht="75" customHeight="1" x14ac:dyDescent="0.25">
      <c r="A1619" s="197">
        <v>77121701</v>
      </c>
      <c r="B1619" s="197" t="s">
        <v>2518</v>
      </c>
      <c r="C1619" s="277">
        <v>42323</v>
      </c>
      <c r="D1619" s="197">
        <v>1.5</v>
      </c>
      <c r="E1619" s="197" t="s">
        <v>67</v>
      </c>
      <c r="F1619" s="197" t="s">
        <v>1402</v>
      </c>
      <c r="G1619" s="152">
        <v>12360000</v>
      </c>
      <c r="H1619" s="152">
        <v>12360000</v>
      </c>
      <c r="I1619" s="197" t="s">
        <v>31</v>
      </c>
      <c r="J1619" s="197" t="s">
        <v>31</v>
      </c>
      <c r="K1619" s="197" t="s">
        <v>2068</v>
      </c>
    </row>
    <row r="1620" spans="1:11" ht="75" customHeight="1" x14ac:dyDescent="0.25">
      <c r="A1620" s="197">
        <v>77121701</v>
      </c>
      <c r="B1620" s="197" t="s">
        <v>2175</v>
      </c>
      <c r="C1620" s="277">
        <v>42323</v>
      </c>
      <c r="D1620" s="197">
        <v>2</v>
      </c>
      <c r="E1620" s="197" t="s">
        <v>67</v>
      </c>
      <c r="F1620" s="197" t="s">
        <v>1402</v>
      </c>
      <c r="G1620" s="152">
        <v>10094000</v>
      </c>
      <c r="H1620" s="152">
        <v>10094000</v>
      </c>
      <c r="I1620" s="197" t="s">
        <v>31</v>
      </c>
      <c r="J1620" s="197" t="s">
        <v>31</v>
      </c>
      <c r="K1620" s="197" t="s">
        <v>2068</v>
      </c>
    </row>
    <row r="1621" spans="1:11" ht="75" customHeight="1" x14ac:dyDescent="0.25">
      <c r="A1621" s="197">
        <v>77121701</v>
      </c>
      <c r="B1621" s="197" t="s">
        <v>2519</v>
      </c>
      <c r="C1621" s="277">
        <v>42323</v>
      </c>
      <c r="D1621" s="197">
        <v>1.5</v>
      </c>
      <c r="E1621" s="197" t="s">
        <v>67</v>
      </c>
      <c r="F1621" s="197" t="s">
        <v>1402</v>
      </c>
      <c r="G1621" s="152">
        <v>5206650</v>
      </c>
      <c r="H1621" s="152">
        <v>5206650</v>
      </c>
      <c r="I1621" s="197" t="s">
        <v>31</v>
      </c>
      <c r="J1621" s="197" t="s">
        <v>31</v>
      </c>
      <c r="K1621" s="197" t="s">
        <v>2068</v>
      </c>
    </row>
    <row r="1622" spans="1:11" ht="75" customHeight="1" x14ac:dyDescent="0.25">
      <c r="A1622" s="197">
        <v>77121701</v>
      </c>
      <c r="B1622" s="197" t="s">
        <v>2520</v>
      </c>
      <c r="C1622" s="277">
        <v>42323</v>
      </c>
      <c r="D1622" s="197">
        <v>1</v>
      </c>
      <c r="E1622" s="197" t="s">
        <v>67</v>
      </c>
      <c r="F1622" s="197" t="s">
        <v>1402</v>
      </c>
      <c r="G1622" s="152">
        <v>1586200</v>
      </c>
      <c r="H1622" s="152">
        <v>1586200</v>
      </c>
      <c r="I1622" s="197" t="s">
        <v>31</v>
      </c>
      <c r="J1622" s="197" t="s">
        <v>31</v>
      </c>
      <c r="K1622" s="197" t="s">
        <v>2068</v>
      </c>
    </row>
    <row r="1623" spans="1:11" ht="75" customHeight="1" x14ac:dyDescent="0.25">
      <c r="A1623" s="197">
        <v>77101600</v>
      </c>
      <c r="B1623" s="197" t="s">
        <v>2521</v>
      </c>
      <c r="C1623" s="277">
        <v>42323</v>
      </c>
      <c r="D1623" s="197">
        <v>1</v>
      </c>
      <c r="E1623" s="197" t="s">
        <v>67</v>
      </c>
      <c r="F1623" s="197" t="s">
        <v>1402</v>
      </c>
      <c r="G1623" s="152">
        <v>8858000</v>
      </c>
      <c r="H1623" s="152">
        <v>8858000</v>
      </c>
      <c r="I1623" s="197" t="s">
        <v>31</v>
      </c>
      <c r="J1623" s="197" t="s">
        <v>31</v>
      </c>
      <c r="K1623" s="197" t="s">
        <v>2068</v>
      </c>
    </row>
    <row r="1624" spans="1:11" ht="75" customHeight="1" x14ac:dyDescent="0.25">
      <c r="A1624" s="197">
        <v>77121707</v>
      </c>
      <c r="B1624" s="197" t="s">
        <v>2522</v>
      </c>
      <c r="C1624" s="277">
        <v>42323</v>
      </c>
      <c r="D1624" s="197">
        <v>1</v>
      </c>
      <c r="E1624" s="197" t="s">
        <v>67</v>
      </c>
      <c r="F1624" s="197" t="s">
        <v>1402</v>
      </c>
      <c r="G1624" s="152">
        <v>6489000</v>
      </c>
      <c r="H1624" s="152">
        <v>6489000</v>
      </c>
      <c r="I1624" s="197" t="s">
        <v>31</v>
      </c>
      <c r="J1624" s="197" t="s">
        <v>31</v>
      </c>
      <c r="K1624" s="197" t="s">
        <v>2068</v>
      </c>
    </row>
    <row r="1625" spans="1:11" ht="75" customHeight="1" x14ac:dyDescent="0.25">
      <c r="A1625" s="197">
        <v>77101600</v>
      </c>
      <c r="B1625" s="197" t="s">
        <v>2523</v>
      </c>
      <c r="C1625" s="277">
        <v>42323</v>
      </c>
      <c r="D1625" s="197">
        <v>1</v>
      </c>
      <c r="E1625" s="197" t="s">
        <v>67</v>
      </c>
      <c r="F1625" s="197" t="s">
        <v>1402</v>
      </c>
      <c r="G1625" s="152">
        <v>4521700</v>
      </c>
      <c r="H1625" s="152">
        <v>4521700</v>
      </c>
      <c r="I1625" s="197" t="s">
        <v>31</v>
      </c>
      <c r="J1625" s="197" t="s">
        <v>31</v>
      </c>
      <c r="K1625" s="197" t="s">
        <v>2068</v>
      </c>
    </row>
    <row r="1626" spans="1:11" ht="75" customHeight="1" x14ac:dyDescent="0.25">
      <c r="A1626" s="197">
        <v>77101600</v>
      </c>
      <c r="B1626" s="197" t="s">
        <v>2524</v>
      </c>
      <c r="C1626" s="277">
        <v>42323</v>
      </c>
      <c r="D1626" s="197">
        <v>1</v>
      </c>
      <c r="E1626" s="197" t="s">
        <v>67</v>
      </c>
      <c r="F1626" s="197" t="s">
        <v>1402</v>
      </c>
      <c r="G1626" s="152">
        <v>3471100</v>
      </c>
      <c r="H1626" s="152">
        <v>3471100</v>
      </c>
      <c r="I1626" s="197" t="s">
        <v>31</v>
      </c>
      <c r="J1626" s="197" t="s">
        <v>31</v>
      </c>
      <c r="K1626" s="197" t="s">
        <v>2068</v>
      </c>
    </row>
    <row r="1627" spans="1:11" ht="75" customHeight="1" x14ac:dyDescent="0.25">
      <c r="A1627" s="197">
        <v>77121701</v>
      </c>
      <c r="B1627" s="197" t="s">
        <v>2525</v>
      </c>
      <c r="C1627" s="277">
        <v>42323</v>
      </c>
      <c r="D1627" s="197">
        <v>1.5</v>
      </c>
      <c r="E1627" s="197" t="s">
        <v>67</v>
      </c>
      <c r="F1627" s="197" t="s">
        <v>1402</v>
      </c>
      <c r="G1627" s="152">
        <v>9733500</v>
      </c>
      <c r="H1627" s="152">
        <v>9733500</v>
      </c>
      <c r="I1627" s="197" t="s">
        <v>31</v>
      </c>
      <c r="J1627" s="197" t="s">
        <v>31</v>
      </c>
      <c r="K1627" s="197" t="s">
        <v>2068</v>
      </c>
    </row>
    <row r="1628" spans="1:11" ht="75" customHeight="1" x14ac:dyDescent="0.25">
      <c r="A1628" s="197">
        <v>77121701</v>
      </c>
      <c r="B1628" s="197" t="s">
        <v>2527</v>
      </c>
      <c r="C1628" s="277">
        <v>42323</v>
      </c>
      <c r="D1628" s="197">
        <v>1.5</v>
      </c>
      <c r="E1628" s="197" t="s">
        <v>67</v>
      </c>
      <c r="F1628" s="197" t="s">
        <v>1402</v>
      </c>
      <c r="G1628" s="152">
        <v>9733500</v>
      </c>
      <c r="H1628" s="152">
        <v>9733500</v>
      </c>
      <c r="I1628" s="197" t="s">
        <v>31</v>
      </c>
      <c r="J1628" s="197" t="s">
        <v>31</v>
      </c>
      <c r="K1628" s="197" t="s">
        <v>2068</v>
      </c>
    </row>
    <row r="1629" spans="1:11" ht="75" customHeight="1" x14ac:dyDescent="0.25">
      <c r="A1629" s="197">
        <v>77121701</v>
      </c>
      <c r="B1629" s="197" t="s">
        <v>2529</v>
      </c>
      <c r="C1629" s="277">
        <v>42323</v>
      </c>
      <c r="D1629" s="197">
        <v>1</v>
      </c>
      <c r="E1629" s="197" t="s">
        <v>67</v>
      </c>
      <c r="F1629" s="197" t="s">
        <v>1402</v>
      </c>
      <c r="G1629" s="152">
        <v>3471100</v>
      </c>
      <c r="H1629" s="152">
        <v>3471100</v>
      </c>
      <c r="I1629" s="197" t="s">
        <v>31</v>
      </c>
      <c r="J1629" s="197" t="s">
        <v>31</v>
      </c>
      <c r="K1629" s="197" t="s">
        <v>2068</v>
      </c>
    </row>
    <row r="1630" spans="1:11" ht="75" customHeight="1" x14ac:dyDescent="0.25">
      <c r="A1630" s="197">
        <v>77121707</v>
      </c>
      <c r="B1630" s="197" t="s">
        <v>2530</v>
      </c>
      <c r="C1630" s="277">
        <v>42323</v>
      </c>
      <c r="D1630" s="197">
        <v>1</v>
      </c>
      <c r="E1630" s="197" t="s">
        <v>67</v>
      </c>
      <c r="F1630" s="197" t="s">
        <v>1402</v>
      </c>
      <c r="G1630" s="152">
        <v>2544100</v>
      </c>
      <c r="H1630" s="152">
        <v>2544100</v>
      </c>
      <c r="I1630" s="197" t="s">
        <v>31</v>
      </c>
      <c r="J1630" s="197" t="s">
        <v>31</v>
      </c>
      <c r="K1630" s="197" t="s">
        <v>2068</v>
      </c>
    </row>
    <row r="1631" spans="1:11" ht="75" customHeight="1" x14ac:dyDescent="0.25">
      <c r="A1631" s="197">
        <v>77121701</v>
      </c>
      <c r="B1631" s="197" t="s">
        <v>2531</v>
      </c>
      <c r="C1631" s="277">
        <v>42323</v>
      </c>
      <c r="D1631" s="197">
        <v>1</v>
      </c>
      <c r="E1631" s="197" t="s">
        <v>67</v>
      </c>
      <c r="F1631" s="197" t="s">
        <v>1402</v>
      </c>
      <c r="G1631" s="152">
        <v>4521700</v>
      </c>
      <c r="H1631" s="152">
        <v>4521700</v>
      </c>
      <c r="I1631" s="197" t="s">
        <v>31</v>
      </c>
      <c r="J1631" s="197" t="s">
        <v>31</v>
      </c>
      <c r="K1631" s="197" t="s">
        <v>2068</v>
      </c>
    </row>
    <row r="1632" spans="1:11" ht="75" customHeight="1" x14ac:dyDescent="0.25">
      <c r="A1632" s="197">
        <v>77121701</v>
      </c>
      <c r="B1632" s="197" t="s">
        <v>2532</v>
      </c>
      <c r="C1632" s="277">
        <v>42323</v>
      </c>
      <c r="D1632" s="197">
        <v>1</v>
      </c>
      <c r="E1632" s="197" t="s">
        <v>67</v>
      </c>
      <c r="F1632" s="197" t="s">
        <v>1402</v>
      </c>
      <c r="G1632" s="152">
        <v>4521700</v>
      </c>
      <c r="H1632" s="152">
        <v>4521700</v>
      </c>
      <c r="I1632" s="197" t="s">
        <v>31</v>
      </c>
      <c r="J1632" s="197" t="s">
        <v>31</v>
      </c>
      <c r="K1632" s="197" t="s">
        <v>2068</v>
      </c>
    </row>
    <row r="1633" spans="1:11" ht="75" customHeight="1" x14ac:dyDescent="0.25">
      <c r="A1633" s="197">
        <v>77121707</v>
      </c>
      <c r="B1633" s="197" t="s">
        <v>2287</v>
      </c>
      <c r="C1633" s="277">
        <v>42323</v>
      </c>
      <c r="D1633" s="197">
        <v>1</v>
      </c>
      <c r="E1633" s="197" t="s">
        <v>67</v>
      </c>
      <c r="F1633" s="197" t="s">
        <v>1402</v>
      </c>
      <c r="G1633" s="152">
        <v>6324200</v>
      </c>
      <c r="H1633" s="152">
        <v>6324200</v>
      </c>
      <c r="I1633" s="197" t="s">
        <v>31</v>
      </c>
      <c r="J1633" s="197" t="s">
        <v>31</v>
      </c>
      <c r="K1633" s="197" t="s">
        <v>2068</v>
      </c>
    </row>
    <row r="1634" spans="1:11" ht="75" customHeight="1" x14ac:dyDescent="0.25">
      <c r="A1634" s="197">
        <v>77121701</v>
      </c>
      <c r="B1634" s="197" t="s">
        <v>2533</v>
      </c>
      <c r="C1634" s="277">
        <v>42323</v>
      </c>
      <c r="D1634" s="197">
        <v>1</v>
      </c>
      <c r="E1634" s="197" t="s">
        <v>67</v>
      </c>
      <c r="F1634" s="197" t="s">
        <v>1402</v>
      </c>
      <c r="G1634" s="152">
        <v>2358700</v>
      </c>
      <c r="H1634" s="152">
        <v>2358700</v>
      </c>
      <c r="I1634" s="197" t="s">
        <v>31</v>
      </c>
      <c r="J1634" s="197" t="s">
        <v>31</v>
      </c>
      <c r="K1634" s="197" t="s">
        <v>2068</v>
      </c>
    </row>
    <row r="1635" spans="1:11" ht="75" customHeight="1" x14ac:dyDescent="0.25">
      <c r="A1635" s="197">
        <v>77121701</v>
      </c>
      <c r="B1635" s="197" t="s">
        <v>2534</v>
      </c>
      <c r="C1635" s="277">
        <v>42323</v>
      </c>
      <c r="D1635" s="197">
        <v>1.5</v>
      </c>
      <c r="E1635" s="197" t="s">
        <v>67</v>
      </c>
      <c r="F1635" s="197" t="s">
        <v>1402</v>
      </c>
      <c r="G1635" s="152">
        <v>9733500</v>
      </c>
      <c r="H1635" s="152">
        <v>9733500</v>
      </c>
      <c r="I1635" s="197" t="s">
        <v>31</v>
      </c>
      <c r="J1635" s="197" t="s">
        <v>31</v>
      </c>
      <c r="K1635" s="197" t="s">
        <v>2068</v>
      </c>
    </row>
    <row r="1636" spans="1:11" ht="75" customHeight="1" x14ac:dyDescent="0.25">
      <c r="A1636" s="197">
        <v>77121701</v>
      </c>
      <c r="B1636" s="197" t="s">
        <v>2536</v>
      </c>
      <c r="C1636" s="277">
        <v>42323</v>
      </c>
      <c r="D1636" s="197">
        <v>1</v>
      </c>
      <c r="E1636" s="197" t="s">
        <v>67</v>
      </c>
      <c r="F1636" s="197" t="s">
        <v>1402</v>
      </c>
      <c r="G1636" s="152">
        <v>4521700</v>
      </c>
      <c r="H1636" s="152">
        <v>4521700</v>
      </c>
      <c r="I1636" s="197" t="s">
        <v>31</v>
      </c>
      <c r="J1636" s="197" t="s">
        <v>31</v>
      </c>
      <c r="K1636" s="197" t="s">
        <v>2068</v>
      </c>
    </row>
    <row r="1637" spans="1:11" ht="75" customHeight="1" x14ac:dyDescent="0.25">
      <c r="A1637" s="197">
        <v>77121606</v>
      </c>
      <c r="B1637" s="197" t="s">
        <v>2537</v>
      </c>
      <c r="C1637" s="277">
        <v>42323</v>
      </c>
      <c r="D1637" s="197">
        <v>1</v>
      </c>
      <c r="E1637" s="197" t="s">
        <v>67</v>
      </c>
      <c r="F1637" s="197" t="s">
        <v>1402</v>
      </c>
      <c r="G1637" s="152">
        <v>3996400</v>
      </c>
      <c r="H1637" s="152">
        <v>3996400</v>
      </c>
      <c r="I1637" s="197" t="s">
        <v>31</v>
      </c>
      <c r="J1637" s="197" t="s">
        <v>31</v>
      </c>
      <c r="K1637" s="197" t="s">
        <v>2068</v>
      </c>
    </row>
    <row r="1638" spans="1:11" ht="75" customHeight="1" x14ac:dyDescent="0.25">
      <c r="A1638" s="197">
        <v>77121707</v>
      </c>
      <c r="B1638" s="197" t="s">
        <v>2538</v>
      </c>
      <c r="C1638" s="277">
        <v>42323</v>
      </c>
      <c r="D1638" s="197">
        <v>0.5</v>
      </c>
      <c r="E1638" s="197" t="s">
        <v>67</v>
      </c>
      <c r="F1638" s="197" t="s">
        <v>1402</v>
      </c>
      <c r="G1638" s="152">
        <v>623150</v>
      </c>
      <c r="H1638" s="152">
        <v>623150</v>
      </c>
      <c r="I1638" s="197" t="s">
        <v>31</v>
      </c>
      <c r="J1638" s="197" t="s">
        <v>31</v>
      </c>
      <c r="K1638" s="197" t="s">
        <v>2068</v>
      </c>
    </row>
    <row r="1639" spans="1:11" ht="75" customHeight="1" x14ac:dyDescent="0.25">
      <c r="A1639" s="197">
        <v>77101505</v>
      </c>
      <c r="B1639" s="197" t="s">
        <v>2539</v>
      </c>
      <c r="C1639" s="277">
        <v>42323</v>
      </c>
      <c r="D1639" s="197">
        <v>1</v>
      </c>
      <c r="E1639" s="197" t="s">
        <v>67</v>
      </c>
      <c r="F1639" s="197" t="s">
        <v>1402</v>
      </c>
      <c r="G1639" s="152">
        <v>2018800</v>
      </c>
      <c r="H1639" s="152">
        <v>2018800</v>
      </c>
      <c r="I1639" s="197" t="s">
        <v>31</v>
      </c>
      <c r="J1639" s="197" t="s">
        <v>31</v>
      </c>
      <c r="K1639" s="197" t="s">
        <v>2068</v>
      </c>
    </row>
    <row r="1640" spans="1:11" ht="75" customHeight="1" x14ac:dyDescent="0.25">
      <c r="A1640" s="197">
        <v>77121707</v>
      </c>
      <c r="B1640" s="197" t="s">
        <v>2540</v>
      </c>
      <c r="C1640" s="277">
        <v>42323</v>
      </c>
      <c r="D1640" s="197">
        <v>0.5</v>
      </c>
      <c r="E1640" s="197" t="s">
        <v>67</v>
      </c>
      <c r="F1640" s="197" t="s">
        <v>1402</v>
      </c>
      <c r="G1640" s="152">
        <v>1735550</v>
      </c>
      <c r="H1640" s="152">
        <v>1735550</v>
      </c>
      <c r="I1640" s="197" t="s">
        <v>31</v>
      </c>
      <c r="J1640" s="197" t="s">
        <v>31</v>
      </c>
      <c r="K1640" s="197" t="s">
        <v>2068</v>
      </c>
    </row>
    <row r="1641" spans="1:11" ht="75" customHeight="1" x14ac:dyDescent="0.25">
      <c r="A1641" s="197">
        <v>77121701</v>
      </c>
      <c r="B1641" s="197" t="s">
        <v>2541</v>
      </c>
      <c r="C1641" s="277">
        <v>42323</v>
      </c>
      <c r="D1641" s="197">
        <v>1.5</v>
      </c>
      <c r="E1641" s="197" t="s">
        <v>67</v>
      </c>
      <c r="F1641" s="197" t="s">
        <v>1402</v>
      </c>
      <c r="G1641" s="152">
        <v>4140600</v>
      </c>
      <c r="H1641" s="152">
        <v>4140600</v>
      </c>
      <c r="I1641" s="197" t="s">
        <v>31</v>
      </c>
      <c r="J1641" s="197" t="s">
        <v>31</v>
      </c>
      <c r="K1641" s="197" t="s">
        <v>2068</v>
      </c>
    </row>
    <row r="1642" spans="1:11" ht="75" customHeight="1" x14ac:dyDescent="0.25">
      <c r="A1642" s="197">
        <v>77101505</v>
      </c>
      <c r="B1642" s="197" t="s">
        <v>2542</v>
      </c>
      <c r="C1642" s="277">
        <v>42323</v>
      </c>
      <c r="D1642" s="197">
        <v>1</v>
      </c>
      <c r="E1642" s="197" t="s">
        <v>67</v>
      </c>
      <c r="F1642" s="197" t="s">
        <v>1402</v>
      </c>
      <c r="G1642" s="152">
        <v>2018800</v>
      </c>
      <c r="H1642" s="152">
        <v>2018800</v>
      </c>
      <c r="I1642" s="197" t="s">
        <v>31</v>
      </c>
      <c r="J1642" s="197" t="s">
        <v>31</v>
      </c>
      <c r="K1642" s="197" t="s">
        <v>2068</v>
      </c>
    </row>
    <row r="1643" spans="1:11" ht="75" customHeight="1" x14ac:dyDescent="0.25">
      <c r="A1643" s="197">
        <v>77121707</v>
      </c>
      <c r="B1643" s="197" t="s">
        <v>2543</v>
      </c>
      <c r="C1643" s="277">
        <v>42323</v>
      </c>
      <c r="D1643" s="197">
        <v>0.5</v>
      </c>
      <c r="E1643" s="197" t="s">
        <v>67</v>
      </c>
      <c r="F1643" s="197" t="s">
        <v>1402</v>
      </c>
      <c r="G1643" s="152">
        <v>1179350</v>
      </c>
      <c r="H1643" s="152">
        <v>1179350</v>
      </c>
      <c r="I1643" s="197" t="s">
        <v>31</v>
      </c>
      <c r="J1643" s="197" t="s">
        <v>31</v>
      </c>
      <c r="K1643" s="197" t="s">
        <v>2068</v>
      </c>
    </row>
    <row r="1644" spans="1:11" ht="75" customHeight="1" x14ac:dyDescent="0.25">
      <c r="A1644" s="197">
        <v>77121701</v>
      </c>
      <c r="B1644" s="197" t="s">
        <v>2544</v>
      </c>
      <c r="C1644" s="277">
        <v>42005</v>
      </c>
      <c r="D1644" s="197">
        <v>0.6</v>
      </c>
      <c r="E1644" s="197" t="s">
        <v>67</v>
      </c>
      <c r="F1644" s="197" t="s">
        <v>1402</v>
      </c>
      <c r="G1644" s="152">
        <v>3783533</v>
      </c>
      <c r="H1644" s="152">
        <v>3783533</v>
      </c>
      <c r="I1644" s="197" t="s">
        <v>31</v>
      </c>
      <c r="J1644" s="197" t="s">
        <v>31</v>
      </c>
      <c r="K1644" s="197" t="s">
        <v>2068</v>
      </c>
    </row>
    <row r="1645" spans="1:11" ht="75" customHeight="1" x14ac:dyDescent="0.25">
      <c r="A1645" s="197">
        <v>77121701</v>
      </c>
      <c r="B1645" s="197" t="s">
        <v>2545</v>
      </c>
      <c r="C1645" s="277">
        <v>42005</v>
      </c>
      <c r="D1645" s="197">
        <v>1</v>
      </c>
      <c r="E1645" s="197" t="s">
        <v>67</v>
      </c>
      <c r="F1645" s="197" t="s">
        <v>1402</v>
      </c>
      <c r="G1645" s="152">
        <v>3471100</v>
      </c>
      <c r="H1645" s="152">
        <v>3471100</v>
      </c>
      <c r="I1645" s="197" t="s">
        <v>31</v>
      </c>
      <c r="J1645" s="197" t="s">
        <v>31</v>
      </c>
      <c r="K1645" s="197" t="s">
        <v>2068</v>
      </c>
    </row>
    <row r="1646" spans="1:11" ht="75" customHeight="1" x14ac:dyDescent="0.25">
      <c r="A1646" s="197">
        <v>77121701</v>
      </c>
      <c r="B1646" s="197" t="s">
        <v>2487</v>
      </c>
      <c r="C1646" s="277">
        <v>42005</v>
      </c>
      <c r="D1646" s="197">
        <v>0.5</v>
      </c>
      <c r="E1646" s="197" t="s">
        <v>67</v>
      </c>
      <c r="F1646" s="197" t="s">
        <v>1402</v>
      </c>
      <c r="G1646" s="152">
        <v>1735550</v>
      </c>
      <c r="H1646" s="152">
        <v>1735550</v>
      </c>
      <c r="I1646" s="197" t="s">
        <v>31</v>
      </c>
      <c r="J1646" s="197" t="s">
        <v>31</v>
      </c>
      <c r="K1646" s="197" t="s">
        <v>2068</v>
      </c>
    </row>
    <row r="1647" spans="1:11" ht="75" customHeight="1" x14ac:dyDescent="0.25">
      <c r="A1647" s="197">
        <v>77101505</v>
      </c>
      <c r="B1647" s="197" t="s">
        <v>2287</v>
      </c>
      <c r="C1647" s="277">
        <v>42323</v>
      </c>
      <c r="D1647" s="197">
        <v>2</v>
      </c>
      <c r="E1647" s="197" t="s">
        <v>67</v>
      </c>
      <c r="F1647" s="197" t="s">
        <v>2135</v>
      </c>
      <c r="G1647" s="152">
        <v>24946600</v>
      </c>
      <c r="H1647" s="152">
        <v>24946600</v>
      </c>
      <c r="I1647" s="197" t="s">
        <v>31</v>
      </c>
      <c r="J1647" s="197" t="s">
        <v>31</v>
      </c>
      <c r="K1647" s="197" t="s">
        <v>2068</v>
      </c>
    </row>
    <row r="1648" spans="1:11" ht="75" customHeight="1" x14ac:dyDescent="0.25">
      <c r="A1648" s="197">
        <v>77121701</v>
      </c>
      <c r="B1648" s="197" t="s">
        <v>2546</v>
      </c>
      <c r="C1648" s="277">
        <v>42323</v>
      </c>
      <c r="D1648" s="197">
        <v>2</v>
      </c>
      <c r="E1648" s="197" t="s">
        <v>67</v>
      </c>
      <c r="F1648" s="197" t="s">
        <v>1402</v>
      </c>
      <c r="G1648" s="152">
        <v>12978000</v>
      </c>
      <c r="H1648" s="152">
        <v>12978000</v>
      </c>
      <c r="I1648" s="197" t="s">
        <v>31</v>
      </c>
      <c r="J1648" s="197" t="s">
        <v>31</v>
      </c>
      <c r="K1648" s="197" t="s">
        <v>2068</v>
      </c>
    </row>
    <row r="1649" spans="1:11" ht="75" customHeight="1" x14ac:dyDescent="0.25">
      <c r="A1649" s="197">
        <v>77101505</v>
      </c>
      <c r="B1649" s="197" t="s">
        <v>2548</v>
      </c>
      <c r="C1649" s="277">
        <v>42323</v>
      </c>
      <c r="D1649" s="197">
        <v>3</v>
      </c>
      <c r="E1649" s="197" t="s">
        <v>67</v>
      </c>
      <c r="F1649" s="197" t="s">
        <v>2135</v>
      </c>
      <c r="G1649" s="152">
        <v>7076100</v>
      </c>
      <c r="H1649" s="152">
        <v>7076100</v>
      </c>
      <c r="I1649" s="197" t="s">
        <v>31</v>
      </c>
      <c r="J1649" s="197" t="s">
        <v>31</v>
      </c>
      <c r="K1649" s="197" t="s">
        <v>2068</v>
      </c>
    </row>
    <row r="1650" spans="1:11" ht="75" customHeight="1" x14ac:dyDescent="0.25">
      <c r="A1650" s="197">
        <v>77101505</v>
      </c>
      <c r="B1650" s="197" t="s">
        <v>2550</v>
      </c>
      <c r="C1650" s="277">
        <v>42323</v>
      </c>
      <c r="D1650" s="197">
        <v>3</v>
      </c>
      <c r="E1650" s="197" t="s">
        <v>67</v>
      </c>
      <c r="F1650" s="197" t="s">
        <v>2135</v>
      </c>
      <c r="G1650" s="152">
        <v>13565100</v>
      </c>
      <c r="H1650" s="152">
        <v>13565100</v>
      </c>
      <c r="I1650" s="197" t="s">
        <v>31</v>
      </c>
      <c r="J1650" s="197" t="s">
        <v>31</v>
      </c>
      <c r="K1650" s="197" t="s">
        <v>2068</v>
      </c>
    </row>
    <row r="1651" spans="1:11" ht="75" customHeight="1" x14ac:dyDescent="0.25">
      <c r="A1651" s="197">
        <v>77101505</v>
      </c>
      <c r="B1651" s="197" t="s">
        <v>2550</v>
      </c>
      <c r="C1651" s="277">
        <v>42323</v>
      </c>
      <c r="D1651" s="197">
        <v>3</v>
      </c>
      <c r="E1651" s="197" t="s">
        <v>67</v>
      </c>
      <c r="F1651" s="197" t="s">
        <v>2135</v>
      </c>
      <c r="G1651" s="152">
        <v>13565100</v>
      </c>
      <c r="H1651" s="152">
        <v>13565100</v>
      </c>
      <c r="I1651" s="197" t="s">
        <v>31</v>
      </c>
      <c r="J1651" s="197" t="s">
        <v>31</v>
      </c>
      <c r="K1651" s="197" t="s">
        <v>2068</v>
      </c>
    </row>
    <row r="1652" spans="1:11" ht="75" customHeight="1" x14ac:dyDescent="0.25">
      <c r="A1652" s="197">
        <v>77101505</v>
      </c>
      <c r="B1652" s="197" t="s">
        <v>2318</v>
      </c>
      <c r="C1652" s="277">
        <v>42323</v>
      </c>
      <c r="D1652" s="197">
        <v>3</v>
      </c>
      <c r="E1652" s="197" t="s">
        <v>67</v>
      </c>
      <c r="F1652" s="197" t="s">
        <v>2135</v>
      </c>
      <c r="G1652" s="152">
        <v>7632300</v>
      </c>
      <c r="H1652" s="152">
        <v>7632300</v>
      </c>
      <c r="I1652" s="197" t="s">
        <v>31</v>
      </c>
      <c r="J1652" s="197" t="s">
        <v>31</v>
      </c>
      <c r="K1652" s="197" t="s">
        <v>2068</v>
      </c>
    </row>
    <row r="1653" spans="1:11" ht="75" customHeight="1" x14ac:dyDescent="0.25">
      <c r="A1653" s="197">
        <v>77101505</v>
      </c>
      <c r="B1653" s="197" t="s">
        <v>2554</v>
      </c>
      <c r="C1653" s="277">
        <v>42323</v>
      </c>
      <c r="D1653" s="197">
        <v>3</v>
      </c>
      <c r="E1653" s="197" t="s">
        <v>67</v>
      </c>
      <c r="F1653" s="197" t="s">
        <v>2135</v>
      </c>
      <c r="G1653" s="152">
        <v>6056400</v>
      </c>
      <c r="H1653" s="152">
        <v>6056400</v>
      </c>
      <c r="I1653" s="197" t="s">
        <v>31</v>
      </c>
      <c r="J1653" s="197" t="s">
        <v>31</v>
      </c>
      <c r="K1653" s="197" t="s">
        <v>2068</v>
      </c>
    </row>
    <row r="1654" spans="1:11" ht="75" customHeight="1" x14ac:dyDescent="0.25">
      <c r="A1654" s="197">
        <v>77101600</v>
      </c>
      <c r="B1654" s="197" t="s">
        <v>2556</v>
      </c>
      <c r="C1654" s="277">
        <v>42005</v>
      </c>
      <c r="D1654" s="197">
        <v>0.5</v>
      </c>
      <c r="E1654" s="197" t="s">
        <v>67</v>
      </c>
      <c r="F1654" s="197" t="s">
        <v>1402</v>
      </c>
      <c r="G1654" s="152">
        <v>821940</v>
      </c>
      <c r="H1654" s="152">
        <v>821940</v>
      </c>
      <c r="I1654" s="197" t="s">
        <v>31</v>
      </c>
      <c r="J1654" s="197" t="s">
        <v>31</v>
      </c>
      <c r="K1654" s="197" t="s">
        <v>2068</v>
      </c>
    </row>
    <row r="1655" spans="1:11" ht="75" customHeight="1" x14ac:dyDescent="0.25">
      <c r="A1655" s="197">
        <v>77121701</v>
      </c>
      <c r="B1655" s="197" t="s">
        <v>2557</v>
      </c>
      <c r="C1655" s="277">
        <v>42139</v>
      </c>
      <c r="D1655" s="197">
        <v>1.5</v>
      </c>
      <c r="E1655" s="197" t="s">
        <v>67</v>
      </c>
      <c r="F1655" s="197" t="s">
        <v>1402</v>
      </c>
      <c r="G1655" s="152">
        <v>4140600</v>
      </c>
      <c r="H1655" s="152">
        <v>4140600</v>
      </c>
      <c r="I1655" s="197" t="s">
        <v>31</v>
      </c>
      <c r="J1655" s="197" t="s">
        <v>31</v>
      </c>
      <c r="K1655" s="197" t="s">
        <v>2068</v>
      </c>
    </row>
    <row r="1656" spans="1:11" ht="75" customHeight="1" x14ac:dyDescent="0.25">
      <c r="A1656" s="197">
        <v>77101600</v>
      </c>
      <c r="B1656" s="197" t="s">
        <v>2558</v>
      </c>
      <c r="C1656" s="277">
        <v>42005</v>
      </c>
      <c r="D1656" s="197">
        <v>2.5</v>
      </c>
      <c r="E1656" s="197" t="s">
        <v>67</v>
      </c>
      <c r="F1656" s="197" t="s">
        <v>1402</v>
      </c>
      <c r="G1656" s="152">
        <v>3244500</v>
      </c>
      <c r="H1656" s="152">
        <v>3244500</v>
      </c>
      <c r="I1656" s="197" t="s">
        <v>31</v>
      </c>
      <c r="J1656" s="197" t="s">
        <v>31</v>
      </c>
      <c r="K1656" s="197" t="s">
        <v>2068</v>
      </c>
    </row>
    <row r="1657" spans="1:11" ht="75" customHeight="1" x14ac:dyDescent="0.25">
      <c r="A1657" s="197">
        <v>77121701</v>
      </c>
      <c r="B1657" s="197" t="s">
        <v>2559</v>
      </c>
      <c r="C1657" s="277">
        <v>42050</v>
      </c>
      <c r="D1657" s="197">
        <v>1</v>
      </c>
      <c r="E1657" s="197" t="s">
        <v>67</v>
      </c>
      <c r="F1657" s="197" t="s">
        <v>1402</v>
      </c>
      <c r="G1657" s="152">
        <v>1709800</v>
      </c>
      <c r="H1657" s="152">
        <v>1709800</v>
      </c>
      <c r="I1657" s="197" t="s">
        <v>31</v>
      </c>
      <c r="J1657" s="197" t="s">
        <v>31</v>
      </c>
      <c r="K1657" s="197" t="s">
        <v>2068</v>
      </c>
    </row>
    <row r="1658" spans="1:11" ht="75" customHeight="1" x14ac:dyDescent="0.25">
      <c r="A1658" s="197">
        <v>70131706</v>
      </c>
      <c r="B1658" s="197" t="s">
        <v>800</v>
      </c>
      <c r="C1658" s="277">
        <v>42005</v>
      </c>
      <c r="D1658" s="197">
        <v>10.5</v>
      </c>
      <c r="E1658" s="197" t="s">
        <v>238</v>
      </c>
      <c r="F1658" s="197" t="s">
        <v>801</v>
      </c>
      <c r="G1658" s="152">
        <v>47477850</v>
      </c>
      <c r="H1658" s="152">
        <v>47477850</v>
      </c>
      <c r="I1658" s="197" t="s">
        <v>31</v>
      </c>
      <c r="J1658" s="197" t="s">
        <v>31</v>
      </c>
      <c r="K1658" s="197" t="s">
        <v>2780</v>
      </c>
    </row>
    <row r="1659" spans="1:11" ht="75" customHeight="1" x14ac:dyDescent="0.25">
      <c r="A1659" s="197">
        <v>70131706</v>
      </c>
      <c r="B1659" s="197" t="s">
        <v>802</v>
      </c>
      <c r="C1659" s="277">
        <v>42005</v>
      </c>
      <c r="D1659" s="197">
        <v>10.5</v>
      </c>
      <c r="E1659" s="197" t="s">
        <v>238</v>
      </c>
      <c r="F1659" s="197" t="s">
        <v>801</v>
      </c>
      <c r="G1659" s="152">
        <v>41828987</v>
      </c>
      <c r="H1659" s="152">
        <v>41828987</v>
      </c>
      <c r="I1659" s="197" t="s">
        <v>31</v>
      </c>
      <c r="J1659" s="197" t="s">
        <v>31</v>
      </c>
      <c r="K1659" s="197" t="s">
        <v>2780</v>
      </c>
    </row>
    <row r="1660" spans="1:11" ht="75" customHeight="1" x14ac:dyDescent="0.25">
      <c r="A1660" s="293">
        <v>70131706</v>
      </c>
      <c r="B1660" s="293" t="s">
        <v>805</v>
      </c>
      <c r="C1660" s="293">
        <v>42186</v>
      </c>
      <c r="D1660" s="294">
        <v>4</v>
      </c>
      <c r="E1660" s="293" t="s">
        <v>806</v>
      </c>
      <c r="F1660" s="293" t="s">
        <v>807</v>
      </c>
      <c r="G1660" s="295">
        <v>337129625</v>
      </c>
      <c r="H1660" s="295">
        <v>337129625</v>
      </c>
      <c r="I1660" s="295" t="s">
        <v>31</v>
      </c>
      <c r="J1660" s="295" t="s">
        <v>31</v>
      </c>
      <c r="K1660" s="295" t="s">
        <v>2780</v>
      </c>
    </row>
    <row r="1661" spans="1:11" ht="75" customHeight="1" x14ac:dyDescent="0.25">
      <c r="A1661" s="197">
        <v>70131706</v>
      </c>
      <c r="B1661" s="197" t="s">
        <v>808</v>
      </c>
      <c r="C1661" s="277">
        <v>42064</v>
      </c>
      <c r="D1661" s="197">
        <v>6</v>
      </c>
      <c r="E1661" s="197" t="s">
        <v>809</v>
      </c>
      <c r="F1661" s="197" t="s">
        <v>807</v>
      </c>
      <c r="G1661" s="175">
        <v>754040875</v>
      </c>
      <c r="H1661" s="152">
        <v>754040875</v>
      </c>
      <c r="I1661" s="197" t="s">
        <v>31</v>
      </c>
      <c r="J1661" s="197" t="s">
        <v>31</v>
      </c>
      <c r="K1661" s="197" t="s">
        <v>2780</v>
      </c>
    </row>
    <row r="1662" spans="1:11" ht="75" customHeight="1" x14ac:dyDescent="0.25">
      <c r="A1662" s="197">
        <v>70131706</v>
      </c>
      <c r="B1662" s="197" t="s">
        <v>810</v>
      </c>
      <c r="C1662" s="277">
        <v>42278</v>
      </c>
      <c r="D1662" s="197">
        <v>6</v>
      </c>
      <c r="E1662" s="197" t="s">
        <v>414</v>
      </c>
      <c r="F1662" s="197" t="s">
        <v>807</v>
      </c>
      <c r="G1662" s="175">
        <v>522442986</v>
      </c>
      <c r="H1662" s="152">
        <v>522442986</v>
      </c>
      <c r="I1662" s="197" t="s">
        <v>31</v>
      </c>
      <c r="J1662" s="197" t="s">
        <v>31</v>
      </c>
      <c r="K1662" s="197" t="s">
        <v>2780</v>
      </c>
    </row>
    <row r="1663" spans="1:11" ht="75" customHeight="1" x14ac:dyDescent="0.25">
      <c r="A1663" s="197">
        <v>70131706</v>
      </c>
      <c r="B1663" s="197" t="s">
        <v>810</v>
      </c>
      <c r="C1663" s="277">
        <v>42278</v>
      </c>
      <c r="D1663" s="197">
        <v>6</v>
      </c>
      <c r="E1663" s="197" t="s">
        <v>414</v>
      </c>
      <c r="F1663" s="197" t="s">
        <v>30</v>
      </c>
      <c r="G1663" s="175">
        <v>180000000</v>
      </c>
      <c r="H1663" s="152">
        <v>180000000</v>
      </c>
      <c r="I1663" s="197" t="s">
        <v>31</v>
      </c>
      <c r="J1663" s="197" t="s">
        <v>31</v>
      </c>
      <c r="K1663" s="197" t="s">
        <v>2780</v>
      </c>
    </row>
    <row r="1664" spans="1:11" ht="75" customHeight="1" x14ac:dyDescent="0.25">
      <c r="A1664" s="197">
        <v>70131706</v>
      </c>
      <c r="B1664" s="197" t="s">
        <v>815</v>
      </c>
      <c r="C1664" s="277">
        <v>42036</v>
      </c>
      <c r="D1664" s="197">
        <v>6</v>
      </c>
      <c r="E1664" s="197" t="s">
        <v>809</v>
      </c>
      <c r="F1664" s="197" t="s">
        <v>30</v>
      </c>
      <c r="G1664" s="175">
        <v>360000000</v>
      </c>
      <c r="H1664" s="152">
        <v>360000000</v>
      </c>
      <c r="I1664" s="197" t="s">
        <v>31</v>
      </c>
      <c r="J1664" s="197" t="s">
        <v>31</v>
      </c>
      <c r="K1664" s="197" t="s">
        <v>2780</v>
      </c>
    </row>
    <row r="1665" spans="1:11" ht="75" customHeight="1" x14ac:dyDescent="0.25">
      <c r="A1665" s="197">
        <v>70131706</v>
      </c>
      <c r="B1665" s="197" t="s">
        <v>816</v>
      </c>
      <c r="C1665" s="277">
        <v>42095</v>
      </c>
      <c r="D1665" s="197">
        <v>5</v>
      </c>
      <c r="E1665" s="197" t="s">
        <v>591</v>
      </c>
      <c r="F1665" s="197" t="s">
        <v>807</v>
      </c>
      <c r="G1665" s="175">
        <v>446336000</v>
      </c>
      <c r="H1665" s="152">
        <v>446336000</v>
      </c>
      <c r="I1665" s="197" t="s">
        <v>31</v>
      </c>
      <c r="J1665" s="197" t="s">
        <v>31</v>
      </c>
      <c r="K1665" s="197" t="s">
        <v>2780</v>
      </c>
    </row>
    <row r="1666" spans="1:11" ht="75" customHeight="1" x14ac:dyDescent="0.25">
      <c r="A1666" s="197">
        <v>70131706</v>
      </c>
      <c r="B1666" s="278" t="s">
        <v>817</v>
      </c>
      <c r="C1666" s="277">
        <v>42095</v>
      </c>
      <c r="D1666" s="197">
        <v>5</v>
      </c>
      <c r="E1666" s="197" t="s">
        <v>818</v>
      </c>
      <c r="F1666" s="197" t="s">
        <v>807</v>
      </c>
      <c r="G1666" s="175">
        <v>53664000</v>
      </c>
      <c r="H1666" s="152">
        <v>53664000</v>
      </c>
      <c r="I1666" s="197" t="s">
        <v>31</v>
      </c>
      <c r="J1666" s="197" t="s">
        <v>31</v>
      </c>
      <c r="K1666" s="197" t="s">
        <v>2780</v>
      </c>
    </row>
    <row r="1667" spans="1:11" ht="75" customHeight="1" x14ac:dyDescent="0.25">
      <c r="A1667" s="197">
        <v>70131706</v>
      </c>
      <c r="B1667" s="197" t="s">
        <v>819</v>
      </c>
      <c r="C1667" s="277">
        <v>42005</v>
      </c>
      <c r="D1667" s="197">
        <v>10.5</v>
      </c>
      <c r="E1667" s="197" t="s">
        <v>238</v>
      </c>
      <c r="F1667" s="197" t="s">
        <v>30</v>
      </c>
      <c r="G1667" s="175">
        <v>58509150</v>
      </c>
      <c r="H1667" s="152">
        <v>58509150</v>
      </c>
      <c r="I1667" s="197" t="s">
        <v>31</v>
      </c>
      <c r="J1667" s="197" t="s">
        <v>31</v>
      </c>
      <c r="K1667" s="197" t="s">
        <v>2780</v>
      </c>
    </row>
    <row r="1668" spans="1:11" ht="75" customHeight="1" x14ac:dyDescent="0.25">
      <c r="A1668" s="197">
        <v>70131706</v>
      </c>
      <c r="B1668" s="197" t="s">
        <v>820</v>
      </c>
      <c r="C1668" s="277">
        <v>42005</v>
      </c>
      <c r="D1668" s="197">
        <v>10.5</v>
      </c>
      <c r="E1668" s="197" t="s">
        <v>238</v>
      </c>
      <c r="F1668" s="197" t="s">
        <v>30</v>
      </c>
      <c r="G1668" s="175">
        <v>52993500</v>
      </c>
      <c r="H1668" s="152">
        <v>52993500</v>
      </c>
      <c r="I1668" s="197" t="s">
        <v>31</v>
      </c>
      <c r="J1668" s="197" t="s">
        <v>31</v>
      </c>
      <c r="K1668" s="197" t="s">
        <v>2780</v>
      </c>
    </row>
    <row r="1669" spans="1:11" ht="75" customHeight="1" x14ac:dyDescent="0.25">
      <c r="A1669" s="197">
        <v>70131706</v>
      </c>
      <c r="B1669" s="197" t="s">
        <v>821</v>
      </c>
      <c r="C1669" s="277">
        <v>42005</v>
      </c>
      <c r="D1669" s="197">
        <v>10.5</v>
      </c>
      <c r="E1669" s="278" t="s">
        <v>238</v>
      </c>
      <c r="F1669" s="197" t="s">
        <v>30</v>
      </c>
      <c r="G1669" s="175">
        <v>24766350</v>
      </c>
      <c r="H1669" s="152">
        <v>24766350</v>
      </c>
      <c r="I1669" s="197" t="s">
        <v>31</v>
      </c>
      <c r="J1669" s="197" t="s">
        <v>31</v>
      </c>
      <c r="K1669" s="197" t="s">
        <v>2780</v>
      </c>
    </row>
    <row r="1670" spans="1:11" ht="75" customHeight="1" x14ac:dyDescent="0.25">
      <c r="A1670" s="197">
        <v>70131706</v>
      </c>
      <c r="B1670" s="197" t="s">
        <v>822</v>
      </c>
      <c r="C1670" s="277">
        <v>42005</v>
      </c>
      <c r="D1670" s="197">
        <v>10.5</v>
      </c>
      <c r="E1670" s="278" t="s">
        <v>238</v>
      </c>
      <c r="F1670" s="197" t="s">
        <v>30</v>
      </c>
      <c r="G1670" s="175">
        <v>47477850</v>
      </c>
      <c r="H1670" s="152">
        <v>47477850</v>
      </c>
      <c r="I1670" s="197" t="s">
        <v>31</v>
      </c>
      <c r="J1670" s="197" t="s">
        <v>31</v>
      </c>
      <c r="K1670" s="197" t="s">
        <v>2780</v>
      </c>
    </row>
    <row r="1671" spans="1:11" ht="75" customHeight="1" x14ac:dyDescent="0.25">
      <c r="A1671" s="197">
        <v>70131706</v>
      </c>
      <c r="B1671" s="197" t="s">
        <v>825</v>
      </c>
      <c r="C1671" s="277">
        <v>42005</v>
      </c>
      <c r="D1671" s="197">
        <v>10.5</v>
      </c>
      <c r="E1671" s="197" t="s">
        <v>238</v>
      </c>
      <c r="F1671" s="197" t="s">
        <v>30</v>
      </c>
      <c r="G1671" s="175">
        <v>41962200</v>
      </c>
      <c r="H1671" s="152">
        <v>41962200</v>
      </c>
      <c r="I1671" s="197" t="s">
        <v>31</v>
      </c>
      <c r="J1671" s="197" t="s">
        <v>31</v>
      </c>
      <c r="K1671" s="197" t="s">
        <v>2780</v>
      </c>
    </row>
    <row r="1672" spans="1:11" ht="75" customHeight="1" x14ac:dyDescent="0.25">
      <c r="A1672" s="197">
        <v>70131706</v>
      </c>
      <c r="B1672" s="197" t="s">
        <v>826</v>
      </c>
      <c r="C1672" s="277">
        <v>42005</v>
      </c>
      <c r="D1672" s="197">
        <v>10.5</v>
      </c>
      <c r="E1672" s="197" t="s">
        <v>238</v>
      </c>
      <c r="F1672" s="197" t="s">
        <v>30</v>
      </c>
      <c r="G1672" s="175">
        <v>41962200</v>
      </c>
      <c r="H1672" s="152">
        <v>41962200</v>
      </c>
      <c r="I1672" s="197" t="s">
        <v>31</v>
      </c>
      <c r="J1672" s="197" t="s">
        <v>31</v>
      </c>
      <c r="K1672" s="197" t="s">
        <v>2780</v>
      </c>
    </row>
    <row r="1673" spans="1:11" ht="75" customHeight="1" x14ac:dyDescent="0.25">
      <c r="A1673" s="197">
        <v>70131706</v>
      </c>
      <c r="B1673" s="197" t="s">
        <v>827</v>
      </c>
      <c r="C1673" s="277">
        <v>42005</v>
      </c>
      <c r="D1673" s="197">
        <v>10.5</v>
      </c>
      <c r="E1673" s="197" t="s">
        <v>238</v>
      </c>
      <c r="F1673" s="197" t="s">
        <v>30</v>
      </c>
      <c r="G1673" s="175">
        <v>28984200</v>
      </c>
      <c r="H1673" s="152">
        <v>28984200</v>
      </c>
      <c r="I1673" s="197" t="s">
        <v>31</v>
      </c>
      <c r="J1673" s="197" t="s">
        <v>31</v>
      </c>
      <c r="K1673" s="197" t="s">
        <v>2780</v>
      </c>
    </row>
    <row r="1674" spans="1:11" ht="75" customHeight="1" x14ac:dyDescent="0.25">
      <c r="A1674" s="197">
        <v>70131706</v>
      </c>
      <c r="B1674" s="197" t="s">
        <v>828</v>
      </c>
      <c r="C1674" s="277">
        <v>42005</v>
      </c>
      <c r="D1674" s="197">
        <v>10.5</v>
      </c>
      <c r="E1674" s="197" t="s">
        <v>238</v>
      </c>
      <c r="F1674" s="197" t="s">
        <v>30</v>
      </c>
      <c r="G1674" s="175">
        <v>24766350</v>
      </c>
      <c r="H1674" s="152">
        <v>24766350</v>
      </c>
      <c r="I1674" s="197" t="s">
        <v>31</v>
      </c>
      <c r="J1674" s="197" t="s">
        <v>31</v>
      </c>
      <c r="K1674" s="197" t="s">
        <v>2780</v>
      </c>
    </row>
    <row r="1675" spans="1:11" ht="75" customHeight="1" x14ac:dyDescent="0.25">
      <c r="A1675" s="197">
        <v>70131706</v>
      </c>
      <c r="B1675" s="197" t="s">
        <v>829</v>
      </c>
      <c r="C1675" s="277">
        <v>42005</v>
      </c>
      <c r="D1675" s="197">
        <v>10.5</v>
      </c>
      <c r="E1675" s="197" t="s">
        <v>238</v>
      </c>
      <c r="F1675" s="197" t="s">
        <v>30</v>
      </c>
      <c r="G1675" s="175">
        <v>24766350</v>
      </c>
      <c r="H1675" s="152">
        <v>24766350</v>
      </c>
      <c r="I1675" s="197" t="s">
        <v>31</v>
      </c>
      <c r="J1675" s="197" t="s">
        <v>31</v>
      </c>
      <c r="K1675" s="197" t="s">
        <v>2780</v>
      </c>
    </row>
    <row r="1676" spans="1:11" ht="75" customHeight="1" x14ac:dyDescent="0.25">
      <c r="A1676" s="197">
        <v>70131706</v>
      </c>
      <c r="B1676" s="197" t="s">
        <v>830</v>
      </c>
      <c r="C1676" s="277">
        <v>42005</v>
      </c>
      <c r="D1676" s="197">
        <v>10.5</v>
      </c>
      <c r="E1676" s="197" t="s">
        <v>238</v>
      </c>
      <c r="F1676" s="197" t="s">
        <v>30</v>
      </c>
      <c r="G1676" s="175">
        <v>41962200</v>
      </c>
      <c r="H1676" s="152">
        <v>41962200</v>
      </c>
      <c r="I1676" s="197" t="s">
        <v>31</v>
      </c>
      <c r="J1676" s="197" t="s">
        <v>31</v>
      </c>
      <c r="K1676" s="197" t="s">
        <v>2780</v>
      </c>
    </row>
    <row r="1677" spans="1:11" ht="75" customHeight="1" x14ac:dyDescent="0.25">
      <c r="A1677" s="197">
        <v>70131706</v>
      </c>
      <c r="B1677" s="197" t="s">
        <v>831</v>
      </c>
      <c r="C1677" s="277">
        <v>42005</v>
      </c>
      <c r="D1677" s="197">
        <v>10.5</v>
      </c>
      <c r="E1677" s="197" t="s">
        <v>238</v>
      </c>
      <c r="F1677" s="197" t="s">
        <v>30</v>
      </c>
      <c r="G1677" s="175">
        <v>41962200</v>
      </c>
      <c r="H1677" s="152">
        <v>41962200</v>
      </c>
      <c r="I1677" s="197" t="s">
        <v>31</v>
      </c>
      <c r="J1677" s="197" t="s">
        <v>31</v>
      </c>
      <c r="K1677" s="197" t="s">
        <v>2780</v>
      </c>
    </row>
    <row r="1678" spans="1:11" ht="75" customHeight="1" x14ac:dyDescent="0.25">
      <c r="A1678" s="197">
        <v>70131706</v>
      </c>
      <c r="B1678" s="197" t="s">
        <v>832</v>
      </c>
      <c r="C1678" s="277">
        <v>42005</v>
      </c>
      <c r="D1678" s="197">
        <v>8</v>
      </c>
      <c r="E1678" s="197" t="s">
        <v>238</v>
      </c>
      <c r="F1678" s="197" t="s">
        <v>30</v>
      </c>
      <c r="G1678" s="175">
        <v>24637600</v>
      </c>
      <c r="H1678" s="152">
        <v>24637600</v>
      </c>
      <c r="I1678" s="197" t="s">
        <v>31</v>
      </c>
      <c r="J1678" s="197" t="s">
        <v>31</v>
      </c>
      <c r="K1678" s="197" t="s">
        <v>2780</v>
      </c>
    </row>
    <row r="1679" spans="1:11" ht="75" customHeight="1" x14ac:dyDescent="0.25">
      <c r="A1679" s="197">
        <v>70131706</v>
      </c>
      <c r="B1679" s="197" t="s">
        <v>833</v>
      </c>
      <c r="C1679" s="277">
        <v>42005</v>
      </c>
      <c r="D1679" s="197">
        <v>10.5</v>
      </c>
      <c r="E1679" s="197" t="s">
        <v>238</v>
      </c>
      <c r="F1679" s="197" t="s">
        <v>30</v>
      </c>
      <c r="G1679" s="175">
        <v>58509150</v>
      </c>
      <c r="H1679" s="152">
        <v>58509150</v>
      </c>
      <c r="I1679" s="197" t="s">
        <v>31</v>
      </c>
      <c r="J1679" s="197" t="s">
        <v>31</v>
      </c>
      <c r="K1679" s="197" t="s">
        <v>2780</v>
      </c>
    </row>
    <row r="1680" spans="1:11" ht="75" customHeight="1" x14ac:dyDescent="0.25">
      <c r="A1680" s="197">
        <v>70131706</v>
      </c>
      <c r="B1680" s="197" t="s">
        <v>834</v>
      </c>
      <c r="C1680" s="277">
        <v>42005</v>
      </c>
      <c r="D1680" s="197">
        <v>10.5</v>
      </c>
      <c r="E1680" s="197" t="s">
        <v>238</v>
      </c>
      <c r="F1680" s="197" t="s">
        <v>30</v>
      </c>
      <c r="G1680" s="175">
        <v>21197400</v>
      </c>
      <c r="H1680" s="152">
        <v>21197400</v>
      </c>
      <c r="I1680" s="197" t="s">
        <v>31</v>
      </c>
      <c r="J1680" s="197" t="s">
        <v>31</v>
      </c>
      <c r="K1680" s="197" t="s">
        <v>2780</v>
      </c>
    </row>
    <row r="1681" spans="1:11" ht="75" customHeight="1" x14ac:dyDescent="0.25">
      <c r="A1681" s="197">
        <v>70131706</v>
      </c>
      <c r="B1681" s="197" t="s">
        <v>835</v>
      </c>
      <c r="C1681" s="277">
        <v>42005</v>
      </c>
      <c r="D1681" s="197">
        <v>10.5</v>
      </c>
      <c r="E1681" s="197" t="s">
        <v>238</v>
      </c>
      <c r="F1681" s="197" t="s">
        <v>30</v>
      </c>
      <c r="G1681" s="175">
        <v>47477850</v>
      </c>
      <c r="H1681" s="152">
        <v>47477850</v>
      </c>
      <c r="I1681" s="197" t="s">
        <v>31</v>
      </c>
      <c r="J1681" s="197" t="s">
        <v>31</v>
      </c>
      <c r="K1681" s="197" t="s">
        <v>2780</v>
      </c>
    </row>
    <row r="1682" spans="1:11" ht="75" customHeight="1" x14ac:dyDescent="0.25">
      <c r="A1682" s="197">
        <v>70131706</v>
      </c>
      <c r="B1682" s="197" t="s">
        <v>836</v>
      </c>
      <c r="C1682" s="277">
        <v>42005</v>
      </c>
      <c r="D1682" s="197">
        <v>10.5</v>
      </c>
      <c r="E1682" s="197" t="s">
        <v>238</v>
      </c>
      <c r="F1682" s="197" t="s">
        <v>30</v>
      </c>
      <c r="G1682" s="175">
        <v>58509150</v>
      </c>
      <c r="H1682" s="152">
        <v>58509150</v>
      </c>
      <c r="I1682" s="197" t="s">
        <v>31</v>
      </c>
      <c r="J1682" s="197" t="s">
        <v>31</v>
      </c>
      <c r="K1682" s="197" t="s">
        <v>2780</v>
      </c>
    </row>
    <row r="1683" spans="1:11" ht="75" customHeight="1" x14ac:dyDescent="0.25">
      <c r="A1683" s="197">
        <v>70131706</v>
      </c>
      <c r="B1683" s="197" t="s">
        <v>837</v>
      </c>
      <c r="C1683" s="277">
        <v>42005</v>
      </c>
      <c r="D1683" s="197">
        <v>10.5</v>
      </c>
      <c r="E1683" s="197" t="s">
        <v>238</v>
      </c>
      <c r="F1683" s="197" t="s">
        <v>30</v>
      </c>
      <c r="G1683" s="175">
        <v>52993500</v>
      </c>
      <c r="H1683" s="152">
        <v>52993500</v>
      </c>
      <c r="I1683" s="197" t="s">
        <v>31</v>
      </c>
      <c r="J1683" s="197" t="s">
        <v>31</v>
      </c>
      <c r="K1683" s="197" t="s">
        <v>2780</v>
      </c>
    </row>
    <row r="1684" spans="1:11" ht="75" customHeight="1" x14ac:dyDescent="0.25">
      <c r="A1684" s="197">
        <v>70131706</v>
      </c>
      <c r="B1684" s="197" t="s">
        <v>838</v>
      </c>
      <c r="C1684" s="277">
        <v>42005</v>
      </c>
      <c r="D1684" s="197">
        <v>10.5</v>
      </c>
      <c r="E1684" s="197" t="s">
        <v>238</v>
      </c>
      <c r="F1684" s="197" t="s">
        <v>30</v>
      </c>
      <c r="G1684" s="175">
        <v>32336850</v>
      </c>
      <c r="H1684" s="152">
        <v>32336850</v>
      </c>
      <c r="I1684" s="197" t="s">
        <v>31</v>
      </c>
      <c r="J1684" s="197" t="s">
        <v>31</v>
      </c>
      <c r="K1684" s="197" t="s">
        <v>2780</v>
      </c>
    </row>
    <row r="1685" spans="1:11" ht="75" customHeight="1" x14ac:dyDescent="0.25">
      <c r="A1685" s="197">
        <v>70131706</v>
      </c>
      <c r="B1685" s="197" t="s">
        <v>839</v>
      </c>
      <c r="C1685" s="277">
        <v>42005</v>
      </c>
      <c r="D1685" s="197">
        <v>10.5</v>
      </c>
      <c r="E1685" s="197" t="s">
        <v>238</v>
      </c>
      <c r="F1685" s="197" t="s">
        <v>30</v>
      </c>
      <c r="G1685" s="175">
        <v>23234947</v>
      </c>
      <c r="H1685" s="152">
        <v>23234947</v>
      </c>
      <c r="I1685" s="197" t="s">
        <v>31</v>
      </c>
      <c r="J1685" s="197" t="s">
        <v>31</v>
      </c>
      <c r="K1685" s="197" t="s">
        <v>2780</v>
      </c>
    </row>
    <row r="1686" spans="1:11" ht="75" customHeight="1" x14ac:dyDescent="0.25">
      <c r="A1686" s="197">
        <v>70131706</v>
      </c>
      <c r="B1686" s="197" t="s">
        <v>840</v>
      </c>
      <c r="C1686" s="277">
        <v>42005</v>
      </c>
      <c r="D1686" s="197">
        <v>10.5</v>
      </c>
      <c r="E1686" s="197" t="s">
        <v>238</v>
      </c>
      <c r="F1686" s="197" t="s">
        <v>30</v>
      </c>
      <c r="G1686" s="175">
        <v>1531403</v>
      </c>
      <c r="H1686" s="152">
        <v>1531403</v>
      </c>
      <c r="I1686" s="197" t="s">
        <v>31</v>
      </c>
      <c r="J1686" s="197" t="s">
        <v>31</v>
      </c>
      <c r="K1686" s="197" t="s">
        <v>2780</v>
      </c>
    </row>
    <row r="1687" spans="1:11" ht="75" customHeight="1" x14ac:dyDescent="0.25">
      <c r="A1687" s="197">
        <v>70131706</v>
      </c>
      <c r="B1687" s="197" t="s">
        <v>841</v>
      </c>
      <c r="C1687" s="277">
        <v>42005</v>
      </c>
      <c r="D1687" s="197">
        <v>10.5</v>
      </c>
      <c r="E1687" s="197" t="s">
        <v>238</v>
      </c>
      <c r="F1687" s="197" t="s">
        <v>30</v>
      </c>
      <c r="G1687" s="175">
        <v>41962200</v>
      </c>
      <c r="H1687" s="152">
        <v>41962200</v>
      </c>
      <c r="I1687" s="197" t="s">
        <v>31</v>
      </c>
      <c r="J1687" s="197" t="s">
        <v>31</v>
      </c>
      <c r="K1687" s="197" t="s">
        <v>2780</v>
      </c>
    </row>
    <row r="1688" spans="1:11" ht="75" customHeight="1" x14ac:dyDescent="0.25">
      <c r="A1688" s="197">
        <v>70131706</v>
      </c>
      <c r="B1688" s="197" t="s">
        <v>842</v>
      </c>
      <c r="C1688" s="277">
        <v>42005</v>
      </c>
      <c r="D1688" s="197">
        <v>7</v>
      </c>
      <c r="E1688" s="197" t="s">
        <v>238</v>
      </c>
      <c r="F1688" s="197" t="s">
        <v>30</v>
      </c>
      <c r="G1688" s="175">
        <v>35329000</v>
      </c>
      <c r="H1688" s="152">
        <v>35329000</v>
      </c>
      <c r="I1688" s="197" t="s">
        <v>31</v>
      </c>
      <c r="J1688" s="197" t="s">
        <v>31</v>
      </c>
      <c r="K1688" s="197" t="s">
        <v>2780</v>
      </c>
    </row>
    <row r="1689" spans="1:11" ht="75" customHeight="1" x14ac:dyDescent="0.25">
      <c r="A1689" s="197">
        <v>70131706</v>
      </c>
      <c r="B1689" s="197" t="s">
        <v>843</v>
      </c>
      <c r="C1689" s="277">
        <v>42005</v>
      </c>
      <c r="D1689" s="197">
        <v>10.5</v>
      </c>
      <c r="E1689" s="197" t="s">
        <v>238</v>
      </c>
      <c r="F1689" s="197" t="s">
        <v>30</v>
      </c>
      <c r="G1689" s="175">
        <v>40376000</v>
      </c>
      <c r="H1689" s="152">
        <v>40376000</v>
      </c>
      <c r="I1689" s="197" t="s">
        <v>31</v>
      </c>
      <c r="J1689" s="197" t="s">
        <v>31</v>
      </c>
      <c r="K1689" s="197" t="s">
        <v>2780</v>
      </c>
    </row>
    <row r="1690" spans="1:11" ht="75" customHeight="1" x14ac:dyDescent="0.25">
      <c r="A1690" s="197">
        <v>70131706</v>
      </c>
      <c r="B1690" s="197" t="s">
        <v>844</v>
      </c>
      <c r="C1690" s="277">
        <v>42005</v>
      </c>
      <c r="D1690" s="197">
        <v>10.5</v>
      </c>
      <c r="E1690" s="197" t="s">
        <v>238</v>
      </c>
      <c r="F1690" s="197" t="s">
        <v>30</v>
      </c>
      <c r="G1690" s="175">
        <v>52993500</v>
      </c>
      <c r="H1690" s="152">
        <v>52993500</v>
      </c>
      <c r="I1690" s="197" t="s">
        <v>31</v>
      </c>
      <c r="J1690" s="197" t="s">
        <v>31</v>
      </c>
      <c r="K1690" s="197" t="s">
        <v>2780</v>
      </c>
    </row>
    <row r="1691" spans="1:11" ht="75" customHeight="1" x14ac:dyDescent="0.25">
      <c r="A1691" s="197">
        <v>70131706</v>
      </c>
      <c r="B1691" s="197" t="s">
        <v>846</v>
      </c>
      <c r="C1691" s="277">
        <v>42005</v>
      </c>
      <c r="D1691" s="197">
        <v>10.5</v>
      </c>
      <c r="E1691" s="197" t="s">
        <v>238</v>
      </c>
      <c r="F1691" s="197" t="s">
        <v>30</v>
      </c>
      <c r="G1691" s="175">
        <v>41962200</v>
      </c>
      <c r="H1691" s="152">
        <v>41962200</v>
      </c>
      <c r="I1691" s="197" t="s">
        <v>31</v>
      </c>
      <c r="J1691" s="197" t="s">
        <v>31</v>
      </c>
      <c r="K1691" s="197" t="s">
        <v>2780</v>
      </c>
    </row>
    <row r="1692" spans="1:11" ht="75" customHeight="1" x14ac:dyDescent="0.25">
      <c r="A1692" s="197">
        <v>70131706</v>
      </c>
      <c r="B1692" s="197" t="s">
        <v>847</v>
      </c>
      <c r="C1692" s="277">
        <v>42005</v>
      </c>
      <c r="D1692" s="197">
        <v>10.5</v>
      </c>
      <c r="E1692" s="197" t="s">
        <v>238</v>
      </c>
      <c r="F1692" s="197" t="s">
        <v>30</v>
      </c>
      <c r="G1692" s="175">
        <v>36446550</v>
      </c>
      <c r="H1692" s="152">
        <v>36446550</v>
      </c>
      <c r="I1692" s="197" t="s">
        <v>31</v>
      </c>
      <c r="J1692" s="197" t="s">
        <v>31</v>
      </c>
      <c r="K1692" s="197" t="s">
        <v>2780</v>
      </c>
    </row>
    <row r="1693" spans="1:11" ht="75" customHeight="1" x14ac:dyDescent="0.25">
      <c r="A1693" s="197">
        <v>70131706</v>
      </c>
      <c r="B1693" s="197" t="s">
        <v>848</v>
      </c>
      <c r="C1693" s="277">
        <v>42005</v>
      </c>
      <c r="D1693" s="197">
        <v>8</v>
      </c>
      <c r="E1693" s="197" t="s">
        <v>238</v>
      </c>
      <c r="F1693" s="197" t="s">
        <v>30</v>
      </c>
      <c r="G1693" s="175">
        <v>36173600</v>
      </c>
      <c r="H1693" s="152">
        <v>36173600</v>
      </c>
      <c r="I1693" s="197" t="s">
        <v>31</v>
      </c>
      <c r="J1693" s="197" t="s">
        <v>31</v>
      </c>
      <c r="K1693" s="197" t="s">
        <v>2780</v>
      </c>
    </row>
    <row r="1694" spans="1:11" ht="75" customHeight="1" x14ac:dyDescent="0.25">
      <c r="A1694" s="197">
        <v>70131706</v>
      </c>
      <c r="B1694" s="197" t="s">
        <v>849</v>
      </c>
      <c r="C1694" s="277">
        <v>42005</v>
      </c>
      <c r="D1694" s="197">
        <v>11</v>
      </c>
      <c r="E1694" s="197" t="s">
        <v>238</v>
      </c>
      <c r="F1694" s="197" t="s">
        <v>30</v>
      </c>
      <c r="G1694" s="175">
        <v>55517000</v>
      </c>
      <c r="H1694" s="152">
        <v>55517000</v>
      </c>
      <c r="I1694" s="197" t="s">
        <v>31</v>
      </c>
      <c r="J1694" s="197" t="s">
        <v>31</v>
      </c>
      <c r="K1694" s="197" t="s">
        <v>2780</v>
      </c>
    </row>
    <row r="1695" spans="1:11" ht="75" customHeight="1" x14ac:dyDescent="0.25">
      <c r="A1695" s="197">
        <v>70131706</v>
      </c>
      <c r="B1695" s="197" t="s">
        <v>850</v>
      </c>
      <c r="C1695" s="277">
        <v>42005</v>
      </c>
      <c r="D1695" s="197">
        <v>10.5</v>
      </c>
      <c r="E1695" s="197" t="s">
        <v>238</v>
      </c>
      <c r="F1695" s="197" t="s">
        <v>30</v>
      </c>
      <c r="G1695" s="175">
        <v>52993500</v>
      </c>
      <c r="H1695" s="152">
        <v>52993500</v>
      </c>
      <c r="I1695" s="197" t="s">
        <v>31</v>
      </c>
      <c r="J1695" s="197" t="s">
        <v>31</v>
      </c>
      <c r="K1695" s="197" t="s">
        <v>2780</v>
      </c>
    </row>
    <row r="1696" spans="1:11" ht="75" customHeight="1" x14ac:dyDescent="0.25">
      <c r="A1696" s="197">
        <v>70131706</v>
      </c>
      <c r="B1696" s="197" t="s">
        <v>851</v>
      </c>
      <c r="C1696" s="277">
        <v>42005</v>
      </c>
      <c r="D1696" s="197">
        <v>9.5</v>
      </c>
      <c r="E1696" s="197" t="s">
        <v>238</v>
      </c>
      <c r="F1696" s="197" t="s">
        <v>30</v>
      </c>
      <c r="G1696" s="175">
        <v>52936850</v>
      </c>
      <c r="H1696" s="152">
        <v>52936850</v>
      </c>
      <c r="I1696" s="197" t="s">
        <v>31</v>
      </c>
      <c r="J1696" s="197" t="s">
        <v>31</v>
      </c>
      <c r="K1696" s="197" t="s">
        <v>2780</v>
      </c>
    </row>
    <row r="1697" spans="1:11" ht="75" customHeight="1" x14ac:dyDescent="0.25">
      <c r="A1697" s="197">
        <v>70131706</v>
      </c>
      <c r="B1697" s="197" t="s">
        <v>852</v>
      </c>
      <c r="C1697" s="277">
        <v>42005</v>
      </c>
      <c r="D1697" s="197">
        <v>10.5</v>
      </c>
      <c r="E1697" s="197" t="s">
        <v>238</v>
      </c>
      <c r="F1697" s="197" t="s">
        <v>30</v>
      </c>
      <c r="G1697" s="175">
        <v>100579500</v>
      </c>
      <c r="H1697" s="152">
        <v>100579500</v>
      </c>
      <c r="I1697" s="197" t="s">
        <v>31</v>
      </c>
      <c r="J1697" s="197" t="s">
        <v>31</v>
      </c>
      <c r="K1697" s="197" t="s">
        <v>2780</v>
      </c>
    </row>
    <row r="1698" spans="1:11" ht="75" customHeight="1" x14ac:dyDescent="0.25">
      <c r="A1698" s="197">
        <v>70131706</v>
      </c>
      <c r="B1698" s="197" t="s">
        <v>185</v>
      </c>
      <c r="C1698" s="277">
        <v>42005</v>
      </c>
      <c r="D1698" s="197">
        <v>8</v>
      </c>
      <c r="E1698" s="197" t="s">
        <v>238</v>
      </c>
      <c r="F1698" s="197" t="s">
        <v>30</v>
      </c>
      <c r="G1698" s="175">
        <v>14485234</v>
      </c>
      <c r="H1698" s="152">
        <v>14485234</v>
      </c>
      <c r="I1698" s="197" t="s">
        <v>31</v>
      </c>
      <c r="J1698" s="197" t="s">
        <v>31</v>
      </c>
      <c r="K1698" s="197" t="s">
        <v>2780</v>
      </c>
    </row>
    <row r="1699" spans="1:11" ht="75" customHeight="1" x14ac:dyDescent="0.25">
      <c r="A1699" s="197">
        <v>70131706</v>
      </c>
      <c r="B1699" s="197" t="s">
        <v>853</v>
      </c>
      <c r="C1699" s="277">
        <v>42005</v>
      </c>
      <c r="D1699" s="197">
        <v>10.5</v>
      </c>
      <c r="E1699" s="197" t="s">
        <v>238</v>
      </c>
      <c r="F1699" s="197" t="s">
        <v>30</v>
      </c>
      <c r="G1699" s="175">
        <v>78949500</v>
      </c>
      <c r="H1699" s="152">
        <v>78949500</v>
      </c>
      <c r="I1699" s="197" t="s">
        <v>31</v>
      </c>
      <c r="J1699" s="197" t="s">
        <v>31</v>
      </c>
      <c r="K1699" s="197" t="s">
        <v>2780</v>
      </c>
    </row>
    <row r="1700" spans="1:11" ht="75" customHeight="1" x14ac:dyDescent="0.25">
      <c r="A1700" s="197">
        <v>70131706</v>
      </c>
      <c r="B1700" s="197" t="s">
        <v>854</v>
      </c>
      <c r="C1700" s="277">
        <v>42005</v>
      </c>
      <c r="D1700" s="197">
        <v>9</v>
      </c>
      <c r="E1700" s="197" t="s">
        <v>238</v>
      </c>
      <c r="F1700" s="197" t="s">
        <v>30</v>
      </c>
      <c r="G1700" s="175">
        <v>40695300</v>
      </c>
      <c r="H1700" s="152">
        <v>40695300</v>
      </c>
      <c r="I1700" s="197" t="s">
        <v>31</v>
      </c>
      <c r="J1700" s="197" t="s">
        <v>31</v>
      </c>
      <c r="K1700" s="197" t="s">
        <v>2780</v>
      </c>
    </row>
    <row r="1701" spans="1:11" ht="75" customHeight="1" x14ac:dyDescent="0.25">
      <c r="A1701" s="197">
        <v>70131706</v>
      </c>
      <c r="B1701" s="197" t="s">
        <v>855</v>
      </c>
      <c r="C1701" s="277">
        <v>42005</v>
      </c>
      <c r="D1701" s="197">
        <v>9</v>
      </c>
      <c r="E1701" s="197" t="s">
        <v>238</v>
      </c>
      <c r="F1701" s="197" t="s">
        <v>30</v>
      </c>
      <c r="G1701" s="175">
        <v>40695300</v>
      </c>
      <c r="H1701" s="152">
        <v>40695300</v>
      </c>
      <c r="I1701" s="197" t="s">
        <v>31</v>
      </c>
      <c r="J1701" s="197" t="s">
        <v>31</v>
      </c>
      <c r="K1701" s="197" t="s">
        <v>2780</v>
      </c>
    </row>
    <row r="1702" spans="1:11" ht="75" customHeight="1" x14ac:dyDescent="0.25">
      <c r="A1702" s="197">
        <v>70131706</v>
      </c>
      <c r="B1702" s="197" t="s">
        <v>856</v>
      </c>
      <c r="C1702" s="277">
        <v>42005</v>
      </c>
      <c r="D1702" s="197">
        <v>9</v>
      </c>
      <c r="E1702" s="197" t="s">
        <v>238</v>
      </c>
      <c r="F1702" s="197" t="s">
        <v>30</v>
      </c>
      <c r="G1702" s="175">
        <v>40695300</v>
      </c>
      <c r="H1702" s="152">
        <v>40695300</v>
      </c>
      <c r="I1702" s="197" t="s">
        <v>31</v>
      </c>
      <c r="J1702" s="197" t="s">
        <v>31</v>
      </c>
      <c r="K1702" s="197" t="s">
        <v>2780</v>
      </c>
    </row>
    <row r="1703" spans="1:11" ht="75" customHeight="1" x14ac:dyDescent="0.25">
      <c r="A1703" s="197">
        <v>70131706</v>
      </c>
      <c r="B1703" s="197" t="s">
        <v>859</v>
      </c>
      <c r="C1703" s="277">
        <v>42125</v>
      </c>
      <c r="D1703" s="197">
        <v>0</v>
      </c>
      <c r="E1703" s="197" t="s">
        <v>74</v>
      </c>
      <c r="F1703" s="197" t="s">
        <v>30</v>
      </c>
      <c r="G1703" s="175">
        <v>128788000</v>
      </c>
      <c r="H1703" s="152">
        <v>128788000</v>
      </c>
      <c r="I1703" s="197" t="s">
        <v>31</v>
      </c>
      <c r="J1703" s="197" t="s">
        <v>31</v>
      </c>
      <c r="K1703" s="197" t="s">
        <v>2780</v>
      </c>
    </row>
    <row r="1704" spans="1:11" ht="75" customHeight="1" x14ac:dyDescent="0.25">
      <c r="A1704" s="197">
        <v>70131706</v>
      </c>
      <c r="B1704" s="197" t="s">
        <v>859</v>
      </c>
      <c r="C1704" s="277">
        <v>42125</v>
      </c>
      <c r="D1704" s="34">
        <v>9</v>
      </c>
      <c r="E1704" s="197" t="s">
        <v>74</v>
      </c>
      <c r="F1704" s="197" t="s">
        <v>30</v>
      </c>
      <c r="G1704" s="175">
        <v>64394000</v>
      </c>
      <c r="H1704" s="152">
        <v>64394000</v>
      </c>
      <c r="I1704" s="197" t="s">
        <v>31</v>
      </c>
      <c r="J1704" s="197" t="s">
        <v>31</v>
      </c>
      <c r="K1704" s="197" t="s">
        <v>2780</v>
      </c>
    </row>
    <row r="1705" spans="1:11" ht="75" customHeight="1" x14ac:dyDescent="0.25">
      <c r="A1705" s="197">
        <v>70131706</v>
      </c>
      <c r="B1705" s="197" t="s">
        <v>859</v>
      </c>
      <c r="C1705" s="277">
        <v>42125</v>
      </c>
      <c r="D1705" s="34">
        <v>9</v>
      </c>
      <c r="E1705" s="197" t="s">
        <v>74</v>
      </c>
      <c r="F1705" s="197" t="s">
        <v>30</v>
      </c>
      <c r="G1705" s="175">
        <v>64394000</v>
      </c>
      <c r="H1705" s="152">
        <v>64394000</v>
      </c>
      <c r="I1705" s="197" t="s">
        <v>31</v>
      </c>
      <c r="J1705" s="197" t="s">
        <v>31</v>
      </c>
      <c r="K1705" s="197" t="s">
        <v>2780</v>
      </c>
    </row>
    <row r="1706" spans="1:11" ht="75" customHeight="1" x14ac:dyDescent="0.25">
      <c r="A1706" s="197">
        <v>70131706</v>
      </c>
      <c r="B1706" s="197" t="s">
        <v>859</v>
      </c>
      <c r="C1706" s="277">
        <v>42125</v>
      </c>
      <c r="D1706" s="197">
        <v>9</v>
      </c>
      <c r="E1706" s="197" t="s">
        <v>74</v>
      </c>
      <c r="F1706" s="197" t="s">
        <v>30</v>
      </c>
      <c r="G1706" s="175">
        <v>64394000</v>
      </c>
      <c r="H1706" s="152">
        <v>64394000</v>
      </c>
      <c r="I1706" s="197" t="s">
        <v>31</v>
      </c>
      <c r="J1706" s="197" t="s">
        <v>31</v>
      </c>
      <c r="K1706" s="197" t="s">
        <v>2780</v>
      </c>
    </row>
    <row r="1707" spans="1:11" ht="75" customHeight="1" x14ac:dyDescent="0.25">
      <c r="A1707" s="197">
        <v>70131706</v>
      </c>
      <c r="B1707" s="197" t="s">
        <v>859</v>
      </c>
      <c r="C1707" s="277">
        <v>42125</v>
      </c>
      <c r="D1707" s="34">
        <v>9</v>
      </c>
      <c r="E1707" s="34" t="s">
        <v>74</v>
      </c>
      <c r="F1707" s="197" t="s">
        <v>30</v>
      </c>
      <c r="G1707" s="175">
        <v>96298150</v>
      </c>
      <c r="H1707" s="152">
        <v>96298150</v>
      </c>
      <c r="I1707" s="197" t="s">
        <v>31</v>
      </c>
      <c r="J1707" s="197" t="s">
        <v>31</v>
      </c>
      <c r="K1707" s="197" t="s">
        <v>2780</v>
      </c>
    </row>
    <row r="1708" spans="1:11" ht="75" customHeight="1" x14ac:dyDescent="0.25">
      <c r="A1708" s="197">
        <v>70131706</v>
      </c>
      <c r="B1708" s="197" t="s">
        <v>859</v>
      </c>
      <c r="C1708" s="277">
        <v>42125</v>
      </c>
      <c r="D1708" s="34">
        <v>9</v>
      </c>
      <c r="E1708" s="34" t="s">
        <v>74</v>
      </c>
      <c r="F1708" s="197" t="s">
        <v>30</v>
      </c>
      <c r="G1708" s="175">
        <v>151800000</v>
      </c>
      <c r="H1708" s="152">
        <v>151800000</v>
      </c>
      <c r="I1708" s="197" t="s">
        <v>31</v>
      </c>
      <c r="J1708" s="197" t="s">
        <v>31</v>
      </c>
      <c r="K1708" s="197" t="s">
        <v>2780</v>
      </c>
    </row>
    <row r="1709" spans="1:11" ht="75" customHeight="1" x14ac:dyDescent="0.25">
      <c r="A1709" s="197">
        <v>70131706</v>
      </c>
      <c r="B1709" s="197" t="s">
        <v>873</v>
      </c>
      <c r="C1709" s="277">
        <v>42005</v>
      </c>
      <c r="D1709" s="34">
        <v>10.5</v>
      </c>
      <c r="E1709" s="34" t="s">
        <v>238</v>
      </c>
      <c r="F1709" s="197" t="s">
        <v>30</v>
      </c>
      <c r="G1709" s="279">
        <v>52993500</v>
      </c>
      <c r="H1709" s="280">
        <v>52993500</v>
      </c>
      <c r="I1709" s="197" t="s">
        <v>31</v>
      </c>
      <c r="J1709" s="197" t="s">
        <v>31</v>
      </c>
      <c r="K1709" s="197" t="s">
        <v>2780</v>
      </c>
    </row>
    <row r="1710" spans="1:11" ht="75" customHeight="1" x14ac:dyDescent="0.25">
      <c r="A1710" s="197">
        <v>70131706</v>
      </c>
      <c r="B1710" s="197" t="s">
        <v>874</v>
      </c>
      <c r="C1710" s="277">
        <v>42005</v>
      </c>
      <c r="D1710" s="197">
        <v>8</v>
      </c>
      <c r="E1710" s="197" t="s">
        <v>238</v>
      </c>
      <c r="F1710" s="197" t="s">
        <v>30</v>
      </c>
      <c r="G1710" s="175">
        <v>40376000</v>
      </c>
      <c r="H1710" s="152">
        <v>40376000</v>
      </c>
      <c r="I1710" s="197" t="s">
        <v>31</v>
      </c>
      <c r="J1710" s="197" t="s">
        <v>31</v>
      </c>
      <c r="K1710" s="197" t="s">
        <v>2780</v>
      </c>
    </row>
    <row r="1711" spans="1:11" ht="75" customHeight="1" x14ac:dyDescent="0.25">
      <c r="A1711" s="197">
        <v>70131706</v>
      </c>
      <c r="B1711" s="197" t="s">
        <v>875</v>
      </c>
      <c r="C1711" s="277">
        <v>42005</v>
      </c>
      <c r="D1711" s="197">
        <v>9</v>
      </c>
      <c r="E1711" s="197" t="s">
        <v>238</v>
      </c>
      <c r="F1711" s="197" t="s">
        <v>30</v>
      </c>
      <c r="G1711" s="175">
        <v>45423000</v>
      </c>
      <c r="H1711" s="152">
        <v>45423000</v>
      </c>
      <c r="I1711" s="197" t="s">
        <v>31</v>
      </c>
      <c r="J1711" s="197" t="s">
        <v>31</v>
      </c>
      <c r="K1711" s="197" t="s">
        <v>2780</v>
      </c>
    </row>
    <row r="1712" spans="1:11" ht="75" customHeight="1" x14ac:dyDescent="0.25">
      <c r="A1712" s="197">
        <v>70131706</v>
      </c>
      <c r="B1712" s="197" t="s">
        <v>876</v>
      </c>
      <c r="C1712" s="277">
        <v>42005</v>
      </c>
      <c r="D1712" s="197">
        <v>7</v>
      </c>
      <c r="E1712" s="197" t="s">
        <v>238</v>
      </c>
      <c r="F1712" s="197" t="s">
        <v>30</v>
      </c>
      <c r="G1712" s="175">
        <v>24297700</v>
      </c>
      <c r="H1712" s="152">
        <v>24297700</v>
      </c>
      <c r="I1712" s="197" t="s">
        <v>31</v>
      </c>
      <c r="J1712" s="197" t="s">
        <v>31</v>
      </c>
      <c r="K1712" s="197" t="s">
        <v>2780</v>
      </c>
    </row>
    <row r="1713" spans="1:11" ht="75" customHeight="1" x14ac:dyDescent="0.25">
      <c r="A1713" s="197">
        <v>70131706</v>
      </c>
      <c r="B1713" s="197" t="s">
        <v>878</v>
      </c>
      <c r="C1713" s="277">
        <v>42095</v>
      </c>
      <c r="D1713" s="197">
        <v>1.5</v>
      </c>
      <c r="E1713" s="197" t="s">
        <v>74</v>
      </c>
      <c r="F1713" s="197" t="s">
        <v>30</v>
      </c>
      <c r="G1713" s="175">
        <v>0</v>
      </c>
      <c r="H1713" s="152">
        <v>0</v>
      </c>
      <c r="I1713" s="197" t="s">
        <v>31</v>
      </c>
      <c r="J1713" s="197" t="s">
        <v>31</v>
      </c>
      <c r="K1713" s="197" t="s">
        <v>2780</v>
      </c>
    </row>
    <row r="1714" spans="1:11" ht="75" customHeight="1" x14ac:dyDescent="0.25">
      <c r="A1714" s="197">
        <v>70131706</v>
      </c>
      <c r="B1714" s="197" t="s">
        <v>879</v>
      </c>
      <c r="C1714" s="277">
        <v>42005</v>
      </c>
      <c r="D1714" s="197">
        <v>10.5</v>
      </c>
      <c r="E1714" s="197" t="s">
        <v>238</v>
      </c>
      <c r="F1714" s="197" t="s">
        <v>30</v>
      </c>
      <c r="G1714" s="175">
        <v>41962200</v>
      </c>
      <c r="H1714" s="152">
        <v>41962200</v>
      </c>
      <c r="I1714" s="197" t="s">
        <v>31</v>
      </c>
      <c r="J1714" s="197" t="s">
        <v>31</v>
      </c>
      <c r="K1714" s="197" t="s">
        <v>2780</v>
      </c>
    </row>
    <row r="1715" spans="1:11" ht="75" customHeight="1" x14ac:dyDescent="0.25">
      <c r="A1715" s="197">
        <v>70131706</v>
      </c>
      <c r="B1715" s="197" t="s">
        <v>880</v>
      </c>
      <c r="C1715" s="277">
        <v>42005</v>
      </c>
      <c r="D1715" s="197">
        <v>10.5</v>
      </c>
      <c r="E1715" s="197" t="s">
        <v>238</v>
      </c>
      <c r="F1715" s="197" t="s">
        <v>30</v>
      </c>
      <c r="G1715" s="175">
        <v>24766350</v>
      </c>
      <c r="H1715" s="152">
        <v>24766350</v>
      </c>
      <c r="I1715" s="197" t="s">
        <v>31</v>
      </c>
      <c r="J1715" s="197" t="s">
        <v>31</v>
      </c>
      <c r="K1715" s="197" t="s">
        <v>2780</v>
      </c>
    </row>
    <row r="1716" spans="1:11" ht="75" customHeight="1" x14ac:dyDescent="0.25">
      <c r="A1716" s="197">
        <v>70131706</v>
      </c>
      <c r="B1716" s="197" t="s">
        <v>881</v>
      </c>
      <c r="C1716" s="277">
        <v>42005</v>
      </c>
      <c r="D1716" s="197">
        <v>10.5</v>
      </c>
      <c r="E1716" s="197" t="s">
        <v>238</v>
      </c>
      <c r="F1716" s="197" t="s">
        <v>30</v>
      </c>
      <c r="G1716" s="175">
        <v>22819650</v>
      </c>
      <c r="H1716" s="152">
        <v>22819650</v>
      </c>
      <c r="I1716" s="197" t="s">
        <v>31</v>
      </c>
      <c r="J1716" s="197" t="s">
        <v>31</v>
      </c>
      <c r="K1716" s="197" t="s">
        <v>2780</v>
      </c>
    </row>
    <row r="1717" spans="1:11" ht="75" customHeight="1" x14ac:dyDescent="0.25">
      <c r="A1717" s="197">
        <v>70131706</v>
      </c>
      <c r="B1717" s="197" t="s">
        <v>882</v>
      </c>
      <c r="C1717" s="277">
        <v>42005</v>
      </c>
      <c r="D1717" s="197">
        <v>10.5</v>
      </c>
      <c r="E1717" s="197" t="s">
        <v>238</v>
      </c>
      <c r="F1717" s="197" t="s">
        <v>30</v>
      </c>
      <c r="G1717" s="175">
        <v>17952900</v>
      </c>
      <c r="H1717" s="152">
        <v>17952900</v>
      </c>
      <c r="I1717" s="197" t="s">
        <v>31</v>
      </c>
      <c r="J1717" s="197" t="s">
        <v>31</v>
      </c>
      <c r="K1717" s="197" t="s">
        <v>2780</v>
      </c>
    </row>
    <row r="1718" spans="1:11" ht="75" customHeight="1" x14ac:dyDescent="0.25">
      <c r="A1718" s="197">
        <v>70131706</v>
      </c>
      <c r="B1718" s="197" t="s">
        <v>883</v>
      </c>
      <c r="C1718" s="277">
        <v>42005</v>
      </c>
      <c r="D1718" s="197">
        <v>10.5</v>
      </c>
      <c r="E1718" s="197" t="s">
        <v>238</v>
      </c>
      <c r="F1718" s="197" t="s">
        <v>30</v>
      </c>
      <c r="G1718" s="175">
        <v>16655100</v>
      </c>
      <c r="H1718" s="152">
        <v>16655100</v>
      </c>
      <c r="I1718" s="197" t="s">
        <v>31</v>
      </c>
      <c r="J1718" s="197" t="s">
        <v>31</v>
      </c>
      <c r="K1718" s="197" t="s">
        <v>2780</v>
      </c>
    </row>
    <row r="1719" spans="1:11" ht="75" customHeight="1" x14ac:dyDescent="0.25">
      <c r="A1719" s="197">
        <v>70131706</v>
      </c>
      <c r="B1719" s="197" t="s">
        <v>884</v>
      </c>
      <c r="C1719" s="277">
        <v>42005</v>
      </c>
      <c r="D1719" s="197">
        <v>10.5</v>
      </c>
      <c r="E1719" s="197" t="s">
        <v>238</v>
      </c>
      <c r="F1719" s="197" t="s">
        <v>30</v>
      </c>
      <c r="G1719" s="175">
        <v>16655100</v>
      </c>
      <c r="H1719" s="152">
        <v>16655100</v>
      </c>
      <c r="I1719" s="197" t="s">
        <v>31</v>
      </c>
      <c r="J1719" s="197" t="s">
        <v>31</v>
      </c>
      <c r="K1719" s="197" t="s">
        <v>2780</v>
      </c>
    </row>
    <row r="1720" spans="1:11" ht="75" customHeight="1" x14ac:dyDescent="0.25">
      <c r="A1720" s="197">
        <v>70131706</v>
      </c>
      <c r="B1720" s="197" t="s">
        <v>885</v>
      </c>
      <c r="C1720" s="277">
        <v>42005</v>
      </c>
      <c r="D1720" s="197">
        <v>10.5</v>
      </c>
      <c r="E1720" s="197" t="s">
        <v>238</v>
      </c>
      <c r="F1720" s="197" t="s">
        <v>30</v>
      </c>
      <c r="G1720" s="175">
        <v>16655100</v>
      </c>
      <c r="H1720" s="152">
        <v>16655100</v>
      </c>
      <c r="I1720" s="197" t="s">
        <v>31</v>
      </c>
      <c r="J1720" s="197" t="s">
        <v>31</v>
      </c>
      <c r="K1720" s="197" t="s">
        <v>2780</v>
      </c>
    </row>
    <row r="1721" spans="1:11" ht="75" customHeight="1" x14ac:dyDescent="0.25">
      <c r="A1721" s="197">
        <v>70131706</v>
      </c>
      <c r="B1721" s="197" t="s">
        <v>886</v>
      </c>
      <c r="C1721" s="277">
        <v>42005</v>
      </c>
      <c r="D1721" s="197">
        <v>10.5</v>
      </c>
      <c r="E1721" s="197" t="s">
        <v>238</v>
      </c>
      <c r="F1721" s="197" t="s">
        <v>30</v>
      </c>
      <c r="G1721" s="175">
        <v>16655100</v>
      </c>
      <c r="H1721" s="152">
        <v>16655100</v>
      </c>
      <c r="I1721" s="197" t="s">
        <v>31</v>
      </c>
      <c r="J1721" s="197" t="s">
        <v>31</v>
      </c>
      <c r="K1721" s="197" t="s">
        <v>2780</v>
      </c>
    </row>
    <row r="1722" spans="1:11" ht="75" customHeight="1" x14ac:dyDescent="0.25">
      <c r="A1722" s="197">
        <v>70131706</v>
      </c>
      <c r="B1722" s="34" t="s">
        <v>886</v>
      </c>
      <c r="C1722" s="277">
        <v>42005</v>
      </c>
      <c r="D1722" s="34">
        <v>10.5</v>
      </c>
      <c r="E1722" s="34" t="s">
        <v>238</v>
      </c>
      <c r="F1722" s="197" t="s">
        <v>30</v>
      </c>
      <c r="G1722" s="175">
        <v>16655100</v>
      </c>
      <c r="H1722" s="152">
        <v>16655100</v>
      </c>
      <c r="I1722" s="197" t="s">
        <v>31</v>
      </c>
      <c r="J1722" s="197" t="s">
        <v>31</v>
      </c>
      <c r="K1722" s="197" t="s">
        <v>2780</v>
      </c>
    </row>
    <row r="1723" spans="1:11" ht="75" customHeight="1" x14ac:dyDescent="0.25">
      <c r="A1723" s="197">
        <v>70131706</v>
      </c>
      <c r="B1723" s="34" t="s">
        <v>887</v>
      </c>
      <c r="C1723" s="277">
        <v>42005</v>
      </c>
      <c r="D1723" s="34">
        <v>8</v>
      </c>
      <c r="E1723" s="34" t="s">
        <v>238</v>
      </c>
      <c r="F1723" s="197" t="s">
        <v>30</v>
      </c>
      <c r="G1723" s="175">
        <v>12689600</v>
      </c>
      <c r="H1723" s="152">
        <v>12689600</v>
      </c>
      <c r="I1723" s="197" t="s">
        <v>31</v>
      </c>
      <c r="J1723" s="197" t="s">
        <v>31</v>
      </c>
      <c r="K1723" s="197" t="s">
        <v>2780</v>
      </c>
    </row>
    <row r="1724" spans="1:11" ht="75" customHeight="1" x14ac:dyDescent="0.25">
      <c r="A1724" s="197">
        <v>70131706</v>
      </c>
      <c r="B1724" s="34" t="s">
        <v>889</v>
      </c>
      <c r="C1724" s="277">
        <v>42005</v>
      </c>
      <c r="D1724" s="34">
        <v>6</v>
      </c>
      <c r="E1724" s="34" t="s">
        <v>818</v>
      </c>
      <c r="F1724" s="197" t="s">
        <v>801</v>
      </c>
      <c r="G1724" s="175">
        <v>360576000</v>
      </c>
      <c r="H1724" s="152">
        <v>360576000</v>
      </c>
      <c r="I1724" s="197" t="s">
        <v>31</v>
      </c>
      <c r="J1724" s="197" t="s">
        <v>31</v>
      </c>
      <c r="K1724" s="197" t="s">
        <v>2780</v>
      </c>
    </row>
    <row r="1725" spans="1:11" ht="75" customHeight="1" x14ac:dyDescent="0.25">
      <c r="A1725" s="197">
        <v>70131706</v>
      </c>
      <c r="B1725" s="197" t="s">
        <v>889</v>
      </c>
      <c r="C1725" s="277">
        <v>42005</v>
      </c>
      <c r="D1725" s="197">
        <v>6</v>
      </c>
      <c r="E1725" s="197" t="s">
        <v>818</v>
      </c>
      <c r="F1725" s="197" t="s">
        <v>890</v>
      </c>
      <c r="G1725" s="175">
        <v>50064000</v>
      </c>
      <c r="H1725" s="152">
        <v>50064000</v>
      </c>
      <c r="I1725" s="197" t="s">
        <v>31</v>
      </c>
      <c r="J1725" s="197" t="s">
        <v>31</v>
      </c>
      <c r="K1725" s="197" t="s">
        <v>2780</v>
      </c>
    </row>
    <row r="1726" spans="1:11" ht="75" customHeight="1" x14ac:dyDescent="0.25">
      <c r="A1726" s="197">
        <v>70131706</v>
      </c>
      <c r="B1726" s="197" t="s">
        <v>891</v>
      </c>
      <c r="C1726" s="277">
        <v>42095</v>
      </c>
      <c r="D1726" s="197">
        <v>3</v>
      </c>
      <c r="E1726" s="197" t="s">
        <v>892</v>
      </c>
      <c r="F1726" s="197" t="s">
        <v>801</v>
      </c>
      <c r="G1726" s="175">
        <v>13000000</v>
      </c>
      <c r="H1726" s="152">
        <v>13000000</v>
      </c>
      <c r="I1726" s="197" t="s">
        <v>31</v>
      </c>
      <c r="J1726" s="197" t="s">
        <v>31</v>
      </c>
      <c r="K1726" s="197" t="s">
        <v>2780</v>
      </c>
    </row>
    <row r="1727" spans="1:11" ht="75" customHeight="1" x14ac:dyDescent="0.25">
      <c r="A1727" s="197">
        <v>70131706</v>
      </c>
      <c r="B1727" s="197" t="s">
        <v>893</v>
      </c>
      <c r="C1727" s="277">
        <v>42005</v>
      </c>
      <c r="D1727" s="197">
        <v>10.5</v>
      </c>
      <c r="E1727" s="197" t="s">
        <v>238</v>
      </c>
      <c r="F1727" s="197" t="s">
        <v>801</v>
      </c>
      <c r="G1727" s="152">
        <v>58509150</v>
      </c>
      <c r="H1727" s="152">
        <v>58509150</v>
      </c>
      <c r="I1727" s="197" t="s">
        <v>31</v>
      </c>
      <c r="J1727" s="197" t="s">
        <v>31</v>
      </c>
      <c r="K1727" s="197" t="s">
        <v>2780</v>
      </c>
    </row>
    <row r="1728" spans="1:11" ht="75" customHeight="1" x14ac:dyDescent="0.25">
      <c r="A1728" s="197">
        <v>70131706</v>
      </c>
      <c r="B1728" s="197" t="s">
        <v>894</v>
      </c>
      <c r="C1728" s="277">
        <v>42005</v>
      </c>
      <c r="D1728" s="197">
        <v>10.5</v>
      </c>
      <c r="E1728" s="197" t="s">
        <v>238</v>
      </c>
      <c r="F1728" s="197" t="s">
        <v>801</v>
      </c>
      <c r="G1728" s="152">
        <v>58509150</v>
      </c>
      <c r="H1728" s="152">
        <v>58509150</v>
      </c>
      <c r="I1728" s="197" t="s">
        <v>31</v>
      </c>
      <c r="J1728" s="197" t="s">
        <v>31</v>
      </c>
      <c r="K1728" s="197" t="s">
        <v>2780</v>
      </c>
    </row>
    <row r="1729" spans="1:11" ht="75" customHeight="1" x14ac:dyDescent="0.25">
      <c r="A1729" s="197">
        <v>70131706</v>
      </c>
      <c r="B1729" s="197" t="s">
        <v>895</v>
      </c>
      <c r="C1729" s="277">
        <v>42005</v>
      </c>
      <c r="D1729" s="197">
        <v>10.5</v>
      </c>
      <c r="E1729" s="197" t="s">
        <v>238</v>
      </c>
      <c r="F1729" s="197" t="s">
        <v>801</v>
      </c>
      <c r="G1729" s="152">
        <v>68134500</v>
      </c>
      <c r="H1729" s="152">
        <v>68134500</v>
      </c>
      <c r="I1729" s="197" t="s">
        <v>31</v>
      </c>
      <c r="J1729" s="197" t="s">
        <v>31</v>
      </c>
      <c r="K1729" s="197" t="s">
        <v>2780</v>
      </c>
    </row>
    <row r="1730" spans="1:11" ht="75" customHeight="1" x14ac:dyDescent="0.25">
      <c r="A1730" s="197">
        <v>70131706</v>
      </c>
      <c r="B1730" s="197" t="s">
        <v>896</v>
      </c>
      <c r="C1730" s="277">
        <v>42005</v>
      </c>
      <c r="D1730" s="197">
        <v>10.5</v>
      </c>
      <c r="E1730" s="197" t="s">
        <v>238</v>
      </c>
      <c r="F1730" s="197" t="s">
        <v>801</v>
      </c>
      <c r="G1730" s="152">
        <v>22819650</v>
      </c>
      <c r="H1730" s="152">
        <v>22819650</v>
      </c>
      <c r="I1730" s="197" t="s">
        <v>31</v>
      </c>
      <c r="J1730" s="197" t="s">
        <v>31</v>
      </c>
      <c r="K1730" s="197" t="s">
        <v>2780</v>
      </c>
    </row>
    <row r="1731" spans="1:11" ht="75" customHeight="1" x14ac:dyDescent="0.25">
      <c r="A1731" s="197">
        <v>70131706</v>
      </c>
      <c r="B1731" s="197" t="s">
        <v>897</v>
      </c>
      <c r="C1731" s="277">
        <v>42005</v>
      </c>
      <c r="D1731" s="197">
        <v>8</v>
      </c>
      <c r="E1731" s="197" t="s">
        <v>238</v>
      </c>
      <c r="F1731" s="197" t="s">
        <v>801</v>
      </c>
      <c r="G1731" s="152">
        <v>47393733</v>
      </c>
      <c r="H1731" s="152">
        <v>47393733</v>
      </c>
      <c r="I1731" s="197" t="s">
        <v>31</v>
      </c>
      <c r="J1731" s="197" t="s">
        <v>31</v>
      </c>
      <c r="K1731" s="197" t="s">
        <v>2780</v>
      </c>
    </row>
    <row r="1732" spans="1:11" ht="75" customHeight="1" x14ac:dyDescent="0.25">
      <c r="A1732" s="197">
        <v>70131706</v>
      </c>
      <c r="B1732" s="197" t="s">
        <v>898</v>
      </c>
      <c r="C1732" s="277"/>
      <c r="D1732" s="197"/>
      <c r="E1732" s="197" t="s">
        <v>238</v>
      </c>
      <c r="F1732" s="197" t="s">
        <v>801</v>
      </c>
      <c r="G1732" s="152">
        <v>2500000</v>
      </c>
      <c r="H1732" s="152">
        <v>2500000</v>
      </c>
      <c r="I1732" s="197" t="s">
        <v>31</v>
      </c>
      <c r="J1732" s="197" t="s">
        <v>31</v>
      </c>
      <c r="K1732" s="197" t="s">
        <v>2780</v>
      </c>
    </row>
    <row r="1733" spans="1:11" ht="75" customHeight="1" x14ac:dyDescent="0.25">
      <c r="A1733" s="197">
        <v>70131706</v>
      </c>
      <c r="B1733" s="197" t="s">
        <v>900</v>
      </c>
      <c r="C1733" s="277">
        <v>42005</v>
      </c>
      <c r="D1733" s="197">
        <v>10.5</v>
      </c>
      <c r="E1733" s="197" t="s">
        <v>238</v>
      </c>
      <c r="F1733" s="197" t="s">
        <v>801</v>
      </c>
      <c r="G1733" s="152">
        <v>41962200</v>
      </c>
      <c r="H1733" s="152">
        <v>41962200</v>
      </c>
      <c r="I1733" s="197" t="s">
        <v>31</v>
      </c>
      <c r="J1733" s="197" t="s">
        <v>31</v>
      </c>
      <c r="K1733" s="197" t="s">
        <v>2780</v>
      </c>
    </row>
    <row r="1734" spans="1:11" ht="75" customHeight="1" x14ac:dyDescent="0.25">
      <c r="A1734" s="197">
        <v>70131706</v>
      </c>
      <c r="B1734" s="197" t="s">
        <v>901</v>
      </c>
      <c r="C1734" s="277">
        <v>42095</v>
      </c>
      <c r="D1734" s="197">
        <v>6</v>
      </c>
      <c r="E1734" s="197" t="s">
        <v>902</v>
      </c>
      <c r="F1734" s="197" t="s">
        <v>30</v>
      </c>
      <c r="G1734" s="152">
        <v>247500000</v>
      </c>
      <c r="H1734" s="152">
        <v>247500000</v>
      </c>
      <c r="I1734" s="197" t="s">
        <v>31</v>
      </c>
      <c r="J1734" s="197" t="s">
        <v>31</v>
      </c>
      <c r="K1734" s="197" t="s">
        <v>2780</v>
      </c>
    </row>
    <row r="1735" spans="1:11" ht="75" customHeight="1" x14ac:dyDescent="0.25">
      <c r="A1735" s="197">
        <v>70131706</v>
      </c>
      <c r="B1735" s="197" t="s">
        <v>901</v>
      </c>
      <c r="C1735" s="277">
        <v>42095</v>
      </c>
      <c r="D1735" s="197">
        <v>6</v>
      </c>
      <c r="E1735" s="197" t="s">
        <v>902</v>
      </c>
      <c r="F1735" s="197" t="s">
        <v>30</v>
      </c>
      <c r="G1735" s="152">
        <v>5595000</v>
      </c>
      <c r="H1735" s="152">
        <v>5595000</v>
      </c>
      <c r="I1735" s="197" t="s">
        <v>31</v>
      </c>
      <c r="J1735" s="197" t="s">
        <v>31</v>
      </c>
      <c r="K1735" s="197" t="s">
        <v>2780</v>
      </c>
    </row>
    <row r="1736" spans="1:11" ht="75" customHeight="1" x14ac:dyDescent="0.25">
      <c r="A1736" s="197">
        <v>70131706</v>
      </c>
      <c r="B1736" s="197" t="s">
        <v>901</v>
      </c>
      <c r="C1736" s="277">
        <v>42095</v>
      </c>
      <c r="D1736" s="197">
        <v>6</v>
      </c>
      <c r="E1736" s="197" t="s">
        <v>902</v>
      </c>
      <c r="F1736" s="197" t="s">
        <v>30</v>
      </c>
      <c r="G1736" s="152">
        <v>6405000</v>
      </c>
      <c r="H1736" s="152">
        <v>6405000</v>
      </c>
      <c r="I1736" s="197" t="s">
        <v>31</v>
      </c>
      <c r="J1736" s="197" t="s">
        <v>31</v>
      </c>
      <c r="K1736" s="197" t="s">
        <v>2780</v>
      </c>
    </row>
    <row r="1737" spans="1:11" ht="75" customHeight="1" x14ac:dyDescent="0.25">
      <c r="A1737" s="197">
        <v>70131706</v>
      </c>
      <c r="B1737" s="197" t="s">
        <v>905</v>
      </c>
      <c r="C1737" s="277">
        <v>42156</v>
      </c>
      <c r="D1737" s="197">
        <v>3</v>
      </c>
      <c r="E1737" s="197" t="s">
        <v>238</v>
      </c>
      <c r="F1737" s="197" t="s">
        <v>30</v>
      </c>
      <c r="G1737" s="152">
        <v>125542350</v>
      </c>
      <c r="H1737" s="152">
        <v>125542350</v>
      </c>
      <c r="I1737" s="197" t="s">
        <v>31</v>
      </c>
      <c r="J1737" s="197" t="s">
        <v>31</v>
      </c>
      <c r="K1737" s="197" t="s">
        <v>2780</v>
      </c>
    </row>
    <row r="1738" spans="1:11" ht="75" customHeight="1" x14ac:dyDescent="0.25">
      <c r="A1738" s="197">
        <v>70131706</v>
      </c>
      <c r="B1738" s="197" t="s">
        <v>906</v>
      </c>
      <c r="C1738" s="277">
        <v>42005</v>
      </c>
      <c r="D1738" s="197">
        <v>10.5</v>
      </c>
      <c r="E1738" s="197" t="s">
        <v>238</v>
      </c>
      <c r="F1738" s="197" t="s">
        <v>30</v>
      </c>
      <c r="G1738" s="152">
        <v>58509150</v>
      </c>
      <c r="H1738" s="152">
        <v>58509150</v>
      </c>
      <c r="I1738" s="197" t="s">
        <v>31</v>
      </c>
      <c r="J1738" s="197" t="s">
        <v>31</v>
      </c>
      <c r="K1738" s="197" t="s">
        <v>2780</v>
      </c>
    </row>
    <row r="1739" spans="1:11" ht="75" customHeight="1" x14ac:dyDescent="0.25">
      <c r="A1739" s="197">
        <v>70131706</v>
      </c>
      <c r="B1739" s="197" t="s">
        <v>907</v>
      </c>
      <c r="C1739" s="277">
        <v>42005</v>
      </c>
      <c r="D1739" s="197">
        <v>10.5</v>
      </c>
      <c r="E1739" s="197" t="s">
        <v>238</v>
      </c>
      <c r="F1739" s="197" t="s">
        <v>30</v>
      </c>
      <c r="G1739" s="152">
        <v>58509150</v>
      </c>
      <c r="H1739" s="152">
        <v>58509150</v>
      </c>
      <c r="I1739" s="197" t="s">
        <v>31</v>
      </c>
      <c r="J1739" s="197" t="s">
        <v>31</v>
      </c>
      <c r="K1739" s="197" t="s">
        <v>2780</v>
      </c>
    </row>
    <row r="1740" spans="1:11" ht="75" customHeight="1" x14ac:dyDescent="0.25">
      <c r="A1740" s="197">
        <v>70131706</v>
      </c>
      <c r="B1740" s="197" t="s">
        <v>908</v>
      </c>
      <c r="C1740" s="277">
        <v>42005</v>
      </c>
      <c r="D1740" s="197">
        <v>10.5</v>
      </c>
      <c r="E1740" s="197" t="s">
        <v>238</v>
      </c>
      <c r="F1740" s="197" t="s">
        <v>30</v>
      </c>
      <c r="G1740" s="152">
        <v>58509150</v>
      </c>
      <c r="H1740" s="152">
        <v>58509150</v>
      </c>
      <c r="I1740" s="197" t="s">
        <v>31</v>
      </c>
      <c r="J1740" s="197" t="s">
        <v>31</v>
      </c>
      <c r="K1740" s="197" t="s">
        <v>2780</v>
      </c>
    </row>
    <row r="1741" spans="1:11" ht="75" customHeight="1" x14ac:dyDescent="0.25">
      <c r="A1741" s="197">
        <v>70131706</v>
      </c>
      <c r="B1741" s="197" t="s">
        <v>909</v>
      </c>
      <c r="C1741" s="277">
        <v>42005</v>
      </c>
      <c r="D1741" s="197">
        <v>10</v>
      </c>
      <c r="E1741" s="197" t="s">
        <v>238</v>
      </c>
      <c r="F1741" s="197" t="s">
        <v>30</v>
      </c>
      <c r="G1741" s="152">
        <v>45217000</v>
      </c>
      <c r="H1741" s="152">
        <v>45217000</v>
      </c>
      <c r="I1741" s="197" t="s">
        <v>31</v>
      </c>
      <c r="J1741" s="197" t="s">
        <v>31</v>
      </c>
      <c r="K1741" s="197" t="s">
        <v>2780</v>
      </c>
    </row>
    <row r="1742" spans="1:11" ht="75" customHeight="1" x14ac:dyDescent="0.25">
      <c r="A1742" s="197">
        <v>70131706</v>
      </c>
      <c r="B1742" s="197" t="s">
        <v>910</v>
      </c>
      <c r="C1742" s="277">
        <v>42005</v>
      </c>
      <c r="D1742" s="197">
        <v>8</v>
      </c>
      <c r="E1742" s="197" t="s">
        <v>238</v>
      </c>
      <c r="F1742" s="197" t="s">
        <v>30</v>
      </c>
      <c r="G1742" s="152">
        <v>24637600</v>
      </c>
      <c r="H1742" s="152">
        <v>24637600</v>
      </c>
      <c r="I1742" s="197" t="s">
        <v>31</v>
      </c>
      <c r="J1742" s="197" t="s">
        <v>31</v>
      </c>
      <c r="K1742" s="197" t="s">
        <v>2780</v>
      </c>
    </row>
    <row r="1743" spans="1:11" ht="75" customHeight="1" x14ac:dyDescent="0.25">
      <c r="A1743" s="197">
        <v>70131706</v>
      </c>
      <c r="B1743" s="197" t="s">
        <v>911</v>
      </c>
      <c r="C1743" s="277">
        <v>42005</v>
      </c>
      <c r="D1743" s="197">
        <v>8</v>
      </c>
      <c r="E1743" s="197" t="s">
        <v>238</v>
      </c>
      <c r="F1743" s="197" t="s">
        <v>30</v>
      </c>
      <c r="G1743" s="152">
        <v>31971200</v>
      </c>
      <c r="H1743" s="152">
        <v>31971200</v>
      </c>
      <c r="I1743" s="197" t="s">
        <v>31</v>
      </c>
      <c r="J1743" s="197" t="s">
        <v>31</v>
      </c>
      <c r="K1743" s="197" t="s">
        <v>2780</v>
      </c>
    </row>
    <row r="1744" spans="1:11" ht="75" customHeight="1" x14ac:dyDescent="0.25">
      <c r="A1744" s="197">
        <v>70131706</v>
      </c>
      <c r="B1744" s="197" t="s">
        <v>912</v>
      </c>
      <c r="C1744" s="277">
        <v>42005</v>
      </c>
      <c r="D1744" s="197">
        <v>10.5</v>
      </c>
      <c r="E1744" s="197" t="s">
        <v>238</v>
      </c>
      <c r="F1744" s="197" t="s">
        <v>30</v>
      </c>
      <c r="G1744" s="152">
        <v>32336850</v>
      </c>
      <c r="H1744" s="152">
        <v>32336850</v>
      </c>
      <c r="I1744" s="197" t="s">
        <v>31</v>
      </c>
      <c r="J1744" s="197" t="s">
        <v>31</v>
      </c>
      <c r="K1744" s="197" t="s">
        <v>2780</v>
      </c>
    </row>
    <row r="1745" spans="1:11" ht="75" customHeight="1" x14ac:dyDescent="0.25">
      <c r="A1745" s="197">
        <v>70131706</v>
      </c>
      <c r="B1745" s="197" t="s">
        <v>913</v>
      </c>
      <c r="C1745" s="277">
        <v>42005</v>
      </c>
      <c r="D1745" s="197">
        <v>8</v>
      </c>
      <c r="E1745" s="197" t="s">
        <v>238</v>
      </c>
      <c r="F1745" s="197" t="s">
        <v>30</v>
      </c>
      <c r="G1745" s="152">
        <v>31971200</v>
      </c>
      <c r="H1745" s="152">
        <v>31971200</v>
      </c>
      <c r="I1745" s="197" t="s">
        <v>31</v>
      </c>
      <c r="J1745" s="197" t="s">
        <v>31</v>
      </c>
      <c r="K1745" s="197" t="s">
        <v>2780</v>
      </c>
    </row>
    <row r="1746" spans="1:11" ht="75" customHeight="1" x14ac:dyDescent="0.25">
      <c r="A1746" s="197">
        <v>70131706</v>
      </c>
      <c r="B1746" s="197" t="s">
        <v>914</v>
      </c>
      <c r="C1746" s="277">
        <v>42005</v>
      </c>
      <c r="D1746" s="197">
        <v>10.5</v>
      </c>
      <c r="E1746" s="197" t="s">
        <v>238</v>
      </c>
      <c r="F1746" s="197" t="s">
        <v>30</v>
      </c>
      <c r="G1746" s="152">
        <v>41962200</v>
      </c>
      <c r="H1746" s="152">
        <v>41962200</v>
      </c>
      <c r="I1746" s="197" t="s">
        <v>31</v>
      </c>
      <c r="J1746" s="197" t="s">
        <v>31</v>
      </c>
      <c r="K1746" s="197" t="s">
        <v>2780</v>
      </c>
    </row>
    <row r="1747" spans="1:11" ht="75" customHeight="1" x14ac:dyDescent="0.25">
      <c r="A1747" s="197">
        <v>70131706</v>
      </c>
      <c r="B1747" s="197" t="s">
        <v>915</v>
      </c>
      <c r="C1747" s="277">
        <v>42005</v>
      </c>
      <c r="D1747" s="197">
        <v>10.5</v>
      </c>
      <c r="E1747" s="197" t="s">
        <v>238</v>
      </c>
      <c r="F1747" s="197" t="s">
        <v>30</v>
      </c>
      <c r="G1747" s="152">
        <v>41962200</v>
      </c>
      <c r="H1747" s="152">
        <v>41962200</v>
      </c>
      <c r="I1747" s="197" t="s">
        <v>31</v>
      </c>
      <c r="J1747" s="197" t="s">
        <v>31</v>
      </c>
      <c r="K1747" s="197" t="s">
        <v>2780</v>
      </c>
    </row>
    <row r="1748" spans="1:11" ht="75" customHeight="1" x14ac:dyDescent="0.25">
      <c r="A1748" s="197">
        <v>70131706</v>
      </c>
      <c r="B1748" s="197" t="s">
        <v>916</v>
      </c>
      <c r="C1748" s="277">
        <v>42095</v>
      </c>
      <c r="D1748" s="197">
        <v>3</v>
      </c>
      <c r="E1748" s="197" t="s">
        <v>591</v>
      </c>
      <c r="F1748" s="197" t="s">
        <v>807</v>
      </c>
      <c r="G1748" s="152">
        <v>273248479</v>
      </c>
      <c r="H1748" s="152">
        <v>273248479</v>
      </c>
      <c r="I1748" s="197" t="s">
        <v>31</v>
      </c>
      <c r="J1748" s="197" t="s">
        <v>31</v>
      </c>
      <c r="K1748" s="197" t="s">
        <v>2780</v>
      </c>
    </row>
    <row r="1749" spans="1:11" ht="75" customHeight="1" x14ac:dyDescent="0.25">
      <c r="A1749" s="197">
        <v>70131706</v>
      </c>
      <c r="B1749" s="197" t="s">
        <v>916</v>
      </c>
      <c r="C1749" s="277">
        <v>42095</v>
      </c>
      <c r="D1749" s="197">
        <v>9</v>
      </c>
      <c r="E1749" s="197" t="s">
        <v>591</v>
      </c>
      <c r="F1749" s="197" t="s">
        <v>30</v>
      </c>
      <c r="G1749" s="152">
        <v>213687521</v>
      </c>
      <c r="H1749" s="152">
        <v>213687521</v>
      </c>
      <c r="I1749" s="197" t="s">
        <v>31</v>
      </c>
      <c r="J1749" s="197" t="s">
        <v>31</v>
      </c>
      <c r="K1749" s="197" t="s">
        <v>2780</v>
      </c>
    </row>
    <row r="1750" spans="1:11" ht="75" customHeight="1" x14ac:dyDescent="0.25">
      <c r="A1750" s="197">
        <v>70131706</v>
      </c>
      <c r="B1750" s="197" t="s">
        <v>917</v>
      </c>
      <c r="C1750" s="277">
        <v>42005</v>
      </c>
      <c r="D1750" s="197">
        <v>10.5</v>
      </c>
      <c r="E1750" s="197" t="s">
        <v>238</v>
      </c>
      <c r="F1750" s="197" t="s">
        <v>30</v>
      </c>
      <c r="G1750" s="152">
        <v>41962200</v>
      </c>
      <c r="H1750" s="152">
        <v>41962200</v>
      </c>
      <c r="I1750" s="197" t="s">
        <v>31</v>
      </c>
      <c r="J1750" s="197" t="s">
        <v>31</v>
      </c>
      <c r="K1750" s="197" t="s">
        <v>2780</v>
      </c>
    </row>
    <row r="1751" spans="1:11" ht="75" customHeight="1" x14ac:dyDescent="0.25">
      <c r="A1751" s="197">
        <v>70131706</v>
      </c>
      <c r="B1751" s="197" t="s">
        <v>918</v>
      </c>
      <c r="C1751" s="277">
        <v>42005</v>
      </c>
      <c r="D1751" s="197">
        <v>7</v>
      </c>
      <c r="E1751" s="197" t="s">
        <v>238</v>
      </c>
      <c r="F1751" s="197" t="s">
        <v>30</v>
      </c>
      <c r="G1751" s="152">
        <v>11103400</v>
      </c>
      <c r="H1751" s="152">
        <v>11103400</v>
      </c>
      <c r="I1751" s="197" t="s">
        <v>31</v>
      </c>
      <c r="J1751" s="197" t="s">
        <v>31</v>
      </c>
      <c r="K1751" s="197" t="s">
        <v>2780</v>
      </c>
    </row>
    <row r="1752" spans="1:11" ht="75" customHeight="1" x14ac:dyDescent="0.25">
      <c r="A1752" s="197">
        <v>70131706</v>
      </c>
      <c r="B1752" s="197" t="s">
        <v>919</v>
      </c>
      <c r="C1752" s="277">
        <v>42005</v>
      </c>
      <c r="D1752" s="197">
        <v>10.5</v>
      </c>
      <c r="E1752" s="197" t="s">
        <v>238</v>
      </c>
      <c r="F1752" s="197" t="s">
        <v>30</v>
      </c>
      <c r="G1752" s="152">
        <v>24766350</v>
      </c>
      <c r="H1752" s="152">
        <v>24766350</v>
      </c>
      <c r="I1752" s="197" t="s">
        <v>31</v>
      </c>
      <c r="J1752" s="197" t="s">
        <v>31</v>
      </c>
      <c r="K1752" s="197" t="s">
        <v>2780</v>
      </c>
    </row>
    <row r="1753" spans="1:11" ht="75" customHeight="1" x14ac:dyDescent="0.25">
      <c r="A1753" s="197">
        <v>70131706</v>
      </c>
      <c r="B1753" s="197" t="s">
        <v>920</v>
      </c>
      <c r="C1753" s="277">
        <v>42005</v>
      </c>
      <c r="D1753" s="197">
        <v>10.5</v>
      </c>
      <c r="E1753" s="197" t="s">
        <v>238</v>
      </c>
      <c r="F1753" s="197" t="s">
        <v>30</v>
      </c>
      <c r="G1753" s="152">
        <v>24766350</v>
      </c>
      <c r="H1753" s="152">
        <v>24766350</v>
      </c>
      <c r="I1753" s="197" t="s">
        <v>31</v>
      </c>
      <c r="J1753" s="197" t="s">
        <v>31</v>
      </c>
      <c r="K1753" s="197" t="s">
        <v>2780</v>
      </c>
    </row>
    <row r="1754" spans="1:11" ht="75" customHeight="1" x14ac:dyDescent="0.25">
      <c r="A1754" s="197">
        <v>70131706</v>
      </c>
      <c r="B1754" s="197" t="s">
        <v>923</v>
      </c>
      <c r="C1754" s="277">
        <v>42005</v>
      </c>
      <c r="D1754" s="197">
        <v>10.5</v>
      </c>
      <c r="E1754" s="197" t="s">
        <v>238</v>
      </c>
      <c r="F1754" s="197" t="s">
        <v>30</v>
      </c>
      <c r="G1754" s="152">
        <v>26412633</v>
      </c>
      <c r="H1754" s="152">
        <v>26412633</v>
      </c>
      <c r="I1754" s="197" t="s">
        <v>31</v>
      </c>
      <c r="J1754" s="197" t="s">
        <v>31</v>
      </c>
      <c r="K1754" s="197" t="s">
        <v>2780</v>
      </c>
    </row>
    <row r="1755" spans="1:11" ht="75" customHeight="1" x14ac:dyDescent="0.25">
      <c r="A1755" s="197">
        <v>70131706</v>
      </c>
      <c r="B1755" s="197" t="s">
        <v>923</v>
      </c>
      <c r="C1755" s="277">
        <v>42005</v>
      </c>
      <c r="D1755" s="197">
        <v>10.5</v>
      </c>
      <c r="E1755" s="197" t="s">
        <v>238</v>
      </c>
      <c r="F1755" s="197" t="s">
        <v>30</v>
      </c>
      <c r="G1755" s="152">
        <v>26580867</v>
      </c>
      <c r="H1755" s="152">
        <v>26580867</v>
      </c>
      <c r="I1755" s="197" t="s">
        <v>31</v>
      </c>
      <c r="J1755" s="197" t="s">
        <v>31</v>
      </c>
      <c r="K1755" s="197" t="s">
        <v>2780</v>
      </c>
    </row>
    <row r="1756" spans="1:11" ht="75" customHeight="1" x14ac:dyDescent="0.25">
      <c r="A1756" s="197">
        <v>70131706</v>
      </c>
      <c r="B1756" s="197" t="s">
        <v>926</v>
      </c>
      <c r="C1756" s="277">
        <v>42005</v>
      </c>
      <c r="D1756" s="197">
        <v>10.5</v>
      </c>
      <c r="E1756" s="197" t="s">
        <v>238</v>
      </c>
      <c r="F1756" s="197" t="s">
        <v>30</v>
      </c>
      <c r="G1756" s="152">
        <v>41962200</v>
      </c>
      <c r="H1756" s="152">
        <v>41962200</v>
      </c>
      <c r="I1756" s="197" t="s">
        <v>31</v>
      </c>
      <c r="J1756" s="197" t="s">
        <v>31</v>
      </c>
      <c r="K1756" s="197" t="s">
        <v>2780</v>
      </c>
    </row>
    <row r="1757" spans="1:11" ht="75" customHeight="1" x14ac:dyDescent="0.25">
      <c r="A1757" s="197">
        <v>70131706</v>
      </c>
      <c r="B1757" s="197" t="s">
        <v>927</v>
      </c>
      <c r="C1757" s="277">
        <v>42005</v>
      </c>
      <c r="D1757" s="197">
        <v>10.5</v>
      </c>
      <c r="E1757" s="197" t="s">
        <v>238</v>
      </c>
      <c r="F1757" s="197" t="s">
        <v>30</v>
      </c>
      <c r="G1757" s="152">
        <v>24609103</v>
      </c>
      <c r="H1757" s="152">
        <v>24609103</v>
      </c>
      <c r="I1757" s="197" t="s">
        <v>31</v>
      </c>
      <c r="J1757" s="197" t="s">
        <v>31</v>
      </c>
      <c r="K1757" s="197" t="s">
        <v>2780</v>
      </c>
    </row>
    <row r="1758" spans="1:11" ht="75" customHeight="1" x14ac:dyDescent="0.25">
      <c r="A1758" s="197">
        <v>70131706</v>
      </c>
      <c r="B1758" s="197" t="s">
        <v>928</v>
      </c>
      <c r="C1758" s="277">
        <v>42005</v>
      </c>
      <c r="D1758" s="197">
        <v>8</v>
      </c>
      <c r="E1758" s="197" t="s">
        <v>238</v>
      </c>
      <c r="F1758" s="197" t="s">
        <v>30</v>
      </c>
      <c r="G1758" s="152">
        <v>17386400</v>
      </c>
      <c r="H1758" s="152">
        <v>17386400</v>
      </c>
      <c r="I1758" s="197" t="s">
        <v>31</v>
      </c>
      <c r="J1758" s="197" t="s">
        <v>31</v>
      </c>
      <c r="K1758" s="197" t="s">
        <v>2780</v>
      </c>
    </row>
    <row r="1759" spans="1:11" ht="75" customHeight="1" x14ac:dyDescent="0.25">
      <c r="A1759" s="197">
        <v>70131706</v>
      </c>
      <c r="B1759" s="197" t="s">
        <v>929</v>
      </c>
      <c r="C1759" s="277">
        <v>42095</v>
      </c>
      <c r="D1759" s="197">
        <v>6</v>
      </c>
      <c r="E1759" s="197" t="s">
        <v>818</v>
      </c>
      <c r="F1759" s="197" t="s">
        <v>807</v>
      </c>
      <c r="G1759" s="152">
        <v>135495000</v>
      </c>
      <c r="H1759" s="152">
        <v>135495000</v>
      </c>
      <c r="I1759" s="197" t="s">
        <v>31</v>
      </c>
      <c r="J1759" s="197" t="s">
        <v>31</v>
      </c>
      <c r="K1759" s="197" t="s">
        <v>2780</v>
      </c>
    </row>
    <row r="1760" spans="1:11" ht="75" customHeight="1" x14ac:dyDescent="0.25">
      <c r="A1760" s="197">
        <v>70131706</v>
      </c>
      <c r="B1760" s="197" t="s">
        <v>930</v>
      </c>
      <c r="C1760" s="277">
        <v>42036</v>
      </c>
      <c r="D1760" s="197">
        <v>8</v>
      </c>
      <c r="E1760" s="197" t="s">
        <v>591</v>
      </c>
      <c r="F1760" s="197" t="s">
        <v>30</v>
      </c>
      <c r="G1760" s="152">
        <v>144234864</v>
      </c>
      <c r="H1760" s="152">
        <v>144234864</v>
      </c>
      <c r="I1760" s="197" t="s">
        <v>31</v>
      </c>
      <c r="J1760" s="197" t="s">
        <v>31</v>
      </c>
      <c r="K1760" s="197" t="s">
        <v>2780</v>
      </c>
    </row>
    <row r="1761" spans="1:11" ht="75" customHeight="1" x14ac:dyDescent="0.25">
      <c r="A1761" s="197">
        <v>70131706</v>
      </c>
      <c r="B1761" s="197" t="s">
        <v>930</v>
      </c>
      <c r="C1761" s="277">
        <v>42036</v>
      </c>
      <c r="D1761" s="197">
        <v>8</v>
      </c>
      <c r="E1761" s="197" t="s">
        <v>591</v>
      </c>
      <c r="F1761" s="197" t="s">
        <v>30</v>
      </c>
      <c r="G1761" s="152">
        <v>101726</v>
      </c>
      <c r="H1761" s="152">
        <v>101726</v>
      </c>
      <c r="I1761" s="197"/>
      <c r="J1761" s="197"/>
      <c r="K1761" s="197" t="s">
        <v>2780</v>
      </c>
    </row>
    <row r="1762" spans="1:11" ht="75" customHeight="1" x14ac:dyDescent="0.25">
      <c r="A1762" s="197">
        <v>70131706</v>
      </c>
      <c r="B1762" s="197" t="s">
        <v>930</v>
      </c>
      <c r="C1762" s="277">
        <v>42036</v>
      </c>
      <c r="D1762" s="197">
        <v>8</v>
      </c>
      <c r="E1762" s="197" t="s">
        <v>591</v>
      </c>
      <c r="F1762" s="197" t="s">
        <v>807</v>
      </c>
      <c r="G1762" s="152">
        <v>1045536646</v>
      </c>
      <c r="H1762" s="152">
        <v>1045536646</v>
      </c>
      <c r="I1762" s="197" t="s">
        <v>31</v>
      </c>
      <c r="J1762" s="197" t="s">
        <v>31</v>
      </c>
      <c r="K1762" s="197" t="s">
        <v>2780</v>
      </c>
    </row>
    <row r="1763" spans="1:11" ht="75" customHeight="1" x14ac:dyDescent="0.25">
      <c r="A1763" s="197">
        <v>70131706</v>
      </c>
      <c r="B1763" s="197" t="s">
        <v>931</v>
      </c>
      <c r="C1763" s="277">
        <v>42064</v>
      </c>
      <c r="D1763" s="197">
        <v>11</v>
      </c>
      <c r="E1763" s="197" t="s">
        <v>932</v>
      </c>
      <c r="F1763" s="197" t="s">
        <v>30</v>
      </c>
      <c r="G1763" s="152">
        <v>25000000</v>
      </c>
      <c r="H1763" s="152">
        <v>25000000</v>
      </c>
      <c r="I1763" s="197" t="s">
        <v>31</v>
      </c>
      <c r="J1763" s="197" t="s">
        <v>31</v>
      </c>
      <c r="K1763" s="197" t="s">
        <v>2780</v>
      </c>
    </row>
    <row r="1764" spans="1:11" ht="75" customHeight="1" x14ac:dyDescent="0.25">
      <c r="A1764" s="197">
        <v>70131706</v>
      </c>
      <c r="B1764" s="197" t="s">
        <v>931</v>
      </c>
      <c r="C1764" s="277">
        <v>42064</v>
      </c>
      <c r="D1764" s="197">
        <v>11</v>
      </c>
      <c r="E1764" s="197" t="s">
        <v>932</v>
      </c>
      <c r="F1764" s="197" t="s">
        <v>30</v>
      </c>
      <c r="G1764" s="152">
        <v>67980000</v>
      </c>
      <c r="H1764" s="152">
        <v>67980000</v>
      </c>
      <c r="I1764" s="197" t="s">
        <v>31</v>
      </c>
      <c r="J1764" s="197" t="s">
        <v>31</v>
      </c>
      <c r="K1764" s="197" t="s">
        <v>2780</v>
      </c>
    </row>
    <row r="1765" spans="1:11" ht="75" customHeight="1" x14ac:dyDescent="0.25">
      <c r="A1765" s="197">
        <v>70131706</v>
      </c>
      <c r="B1765" s="197" t="s">
        <v>933</v>
      </c>
      <c r="C1765" s="277">
        <v>42064</v>
      </c>
      <c r="D1765" s="197">
        <v>2</v>
      </c>
      <c r="E1765" s="197" t="s">
        <v>74</v>
      </c>
      <c r="F1765" s="197" t="s">
        <v>30</v>
      </c>
      <c r="G1765" s="152">
        <v>1500000</v>
      </c>
      <c r="H1765" s="152">
        <v>1500000</v>
      </c>
      <c r="I1765" s="197" t="s">
        <v>31</v>
      </c>
      <c r="J1765" s="197" t="s">
        <v>31</v>
      </c>
      <c r="K1765" s="197" t="s">
        <v>2780</v>
      </c>
    </row>
    <row r="1766" spans="1:11" ht="75" customHeight="1" x14ac:dyDescent="0.25">
      <c r="A1766" s="197">
        <v>70131706</v>
      </c>
      <c r="B1766" s="197" t="s">
        <v>933</v>
      </c>
      <c r="C1766" s="277">
        <v>42064</v>
      </c>
      <c r="D1766" s="197">
        <v>2</v>
      </c>
      <c r="E1766" s="197" t="s">
        <v>74</v>
      </c>
      <c r="F1766" s="197" t="s">
        <v>30</v>
      </c>
      <c r="G1766" s="152">
        <v>6481572</v>
      </c>
      <c r="H1766" s="152">
        <v>6481572</v>
      </c>
      <c r="I1766" s="197" t="s">
        <v>31</v>
      </c>
      <c r="J1766" s="197" t="s">
        <v>31</v>
      </c>
      <c r="K1766" s="197" t="s">
        <v>2780</v>
      </c>
    </row>
    <row r="1767" spans="1:11" ht="75" customHeight="1" x14ac:dyDescent="0.25">
      <c r="A1767" s="197">
        <v>70131706</v>
      </c>
      <c r="B1767" s="197" t="s">
        <v>933</v>
      </c>
      <c r="C1767" s="277">
        <v>42064</v>
      </c>
      <c r="D1767" s="197">
        <v>2</v>
      </c>
      <c r="E1767" s="197" t="s">
        <v>74</v>
      </c>
      <c r="F1767" s="197" t="s">
        <v>30</v>
      </c>
      <c r="G1767" s="152">
        <v>6498286</v>
      </c>
      <c r="H1767" s="152">
        <v>6498286</v>
      </c>
      <c r="I1767" s="197" t="s">
        <v>31</v>
      </c>
      <c r="J1767" s="197" t="s">
        <v>31</v>
      </c>
      <c r="K1767" s="197" t="s">
        <v>2780</v>
      </c>
    </row>
    <row r="1768" spans="1:11" ht="75" customHeight="1" x14ac:dyDescent="0.25">
      <c r="A1768" s="197">
        <v>70131706</v>
      </c>
      <c r="B1768" s="197" t="s">
        <v>878</v>
      </c>
      <c r="C1768" s="277">
        <v>42156</v>
      </c>
      <c r="D1768" s="197">
        <v>1.5</v>
      </c>
      <c r="E1768" s="197" t="s">
        <v>74</v>
      </c>
      <c r="F1768" s="197" t="s">
        <v>30</v>
      </c>
      <c r="G1768" s="152">
        <v>3592900</v>
      </c>
      <c r="H1768" s="152">
        <v>3592900</v>
      </c>
      <c r="I1768" s="197" t="s">
        <v>31</v>
      </c>
      <c r="J1768" s="197" t="s">
        <v>31</v>
      </c>
      <c r="K1768" s="197" t="s">
        <v>2780</v>
      </c>
    </row>
    <row r="1769" spans="1:11" ht="75" customHeight="1" x14ac:dyDescent="0.25">
      <c r="A1769" s="197">
        <v>70131706</v>
      </c>
      <c r="B1769" s="197" t="s">
        <v>878</v>
      </c>
      <c r="C1769" s="277">
        <v>42156</v>
      </c>
      <c r="D1769" s="197">
        <v>1.5</v>
      </c>
      <c r="E1769" s="197" t="s">
        <v>74</v>
      </c>
      <c r="F1769" s="197" t="s">
        <v>30</v>
      </c>
      <c r="G1769" s="152"/>
      <c r="H1769" s="152">
        <v>0</v>
      </c>
      <c r="I1769" s="197" t="s">
        <v>31</v>
      </c>
      <c r="J1769" s="197" t="s">
        <v>31</v>
      </c>
      <c r="K1769" s="197" t="s">
        <v>2780</v>
      </c>
    </row>
    <row r="1770" spans="1:11" ht="75" customHeight="1" x14ac:dyDescent="0.25">
      <c r="A1770" s="197">
        <v>70131706</v>
      </c>
      <c r="B1770" s="197" t="s">
        <v>934</v>
      </c>
      <c r="C1770" s="277">
        <v>42005</v>
      </c>
      <c r="D1770" s="197">
        <v>10.5</v>
      </c>
      <c r="E1770" s="197" t="s">
        <v>238</v>
      </c>
      <c r="F1770" s="197" t="s">
        <v>30</v>
      </c>
      <c r="G1770" s="152">
        <v>39964000</v>
      </c>
      <c r="H1770" s="152">
        <v>39964000</v>
      </c>
      <c r="I1770" s="197" t="s">
        <v>31</v>
      </c>
      <c r="J1770" s="197" t="s">
        <v>31</v>
      </c>
      <c r="K1770" s="197" t="s">
        <v>2780</v>
      </c>
    </row>
    <row r="1771" spans="1:11" ht="75" customHeight="1" x14ac:dyDescent="0.25">
      <c r="A1771" s="197">
        <v>70131706</v>
      </c>
      <c r="B1771" s="197" t="s">
        <v>935</v>
      </c>
      <c r="C1771" s="277">
        <v>42005</v>
      </c>
      <c r="D1771" s="197">
        <v>10.5</v>
      </c>
      <c r="E1771" s="197" t="s">
        <v>238</v>
      </c>
      <c r="F1771" s="197" t="s">
        <v>30</v>
      </c>
      <c r="G1771" s="152">
        <v>36446550</v>
      </c>
      <c r="H1771" s="152">
        <v>36446550</v>
      </c>
      <c r="I1771" s="197" t="s">
        <v>31</v>
      </c>
      <c r="J1771" s="197" t="s">
        <v>31</v>
      </c>
      <c r="K1771" s="197" t="s">
        <v>2780</v>
      </c>
    </row>
    <row r="1772" spans="1:11" ht="75" customHeight="1" x14ac:dyDescent="0.25">
      <c r="A1772" s="197">
        <v>70131706</v>
      </c>
      <c r="B1772" s="197" t="s">
        <v>936</v>
      </c>
      <c r="C1772" s="277">
        <v>42005</v>
      </c>
      <c r="D1772" s="197">
        <v>8</v>
      </c>
      <c r="E1772" s="197" t="s">
        <v>238</v>
      </c>
      <c r="F1772" s="197" t="s">
        <v>30</v>
      </c>
      <c r="G1772" s="152">
        <v>31971200</v>
      </c>
      <c r="H1772" s="152">
        <v>31971200</v>
      </c>
      <c r="I1772" s="197" t="s">
        <v>31</v>
      </c>
      <c r="J1772" s="197" t="s">
        <v>31</v>
      </c>
      <c r="K1772" s="197" t="s">
        <v>2780</v>
      </c>
    </row>
    <row r="1773" spans="1:11" ht="75" customHeight="1" x14ac:dyDescent="0.25">
      <c r="A1773" s="197">
        <v>70131706</v>
      </c>
      <c r="B1773" s="197" t="s">
        <v>937</v>
      </c>
      <c r="C1773" s="277">
        <v>42005</v>
      </c>
      <c r="D1773" s="197">
        <v>10.5</v>
      </c>
      <c r="E1773" s="197" t="s">
        <v>238</v>
      </c>
      <c r="F1773" s="197" t="s">
        <v>30</v>
      </c>
      <c r="G1773" s="152">
        <v>16655100</v>
      </c>
      <c r="H1773" s="152">
        <v>16655100</v>
      </c>
      <c r="I1773" s="197" t="s">
        <v>31</v>
      </c>
      <c r="J1773" s="197" t="s">
        <v>31</v>
      </c>
      <c r="K1773" s="197" t="s">
        <v>2780</v>
      </c>
    </row>
    <row r="1774" spans="1:11" ht="75" customHeight="1" x14ac:dyDescent="0.25">
      <c r="A1774" s="197">
        <v>70131706</v>
      </c>
      <c r="B1774" s="197" t="s">
        <v>938</v>
      </c>
      <c r="C1774" s="277">
        <v>42005</v>
      </c>
      <c r="D1774" s="197">
        <v>8</v>
      </c>
      <c r="E1774" s="197" t="s">
        <v>238</v>
      </c>
      <c r="F1774" s="197" t="s">
        <v>30</v>
      </c>
      <c r="G1774" s="152">
        <v>36173600</v>
      </c>
      <c r="H1774" s="152">
        <v>36173600</v>
      </c>
      <c r="I1774" s="197" t="s">
        <v>31</v>
      </c>
      <c r="J1774" s="197" t="s">
        <v>31</v>
      </c>
      <c r="K1774" s="197" t="s">
        <v>2780</v>
      </c>
    </row>
    <row r="1775" spans="1:11" ht="75" customHeight="1" x14ac:dyDescent="0.25">
      <c r="A1775" s="197">
        <v>70131706</v>
      </c>
      <c r="B1775" s="197" t="s">
        <v>939</v>
      </c>
      <c r="C1775" s="277">
        <v>42005</v>
      </c>
      <c r="D1775" s="197">
        <v>10.5</v>
      </c>
      <c r="E1775" s="197" t="s">
        <v>238</v>
      </c>
      <c r="F1775" s="197" t="s">
        <v>30</v>
      </c>
      <c r="G1775" s="152">
        <v>36446550</v>
      </c>
      <c r="H1775" s="152">
        <v>36446550</v>
      </c>
      <c r="I1775" s="197" t="s">
        <v>31</v>
      </c>
      <c r="J1775" s="197" t="s">
        <v>31</v>
      </c>
      <c r="K1775" s="197" t="s">
        <v>2780</v>
      </c>
    </row>
    <row r="1776" spans="1:11" ht="75" customHeight="1" x14ac:dyDescent="0.25">
      <c r="A1776" s="197">
        <v>70131706</v>
      </c>
      <c r="B1776" s="197" t="s">
        <v>940</v>
      </c>
      <c r="C1776" s="277">
        <v>42005</v>
      </c>
      <c r="D1776" s="197">
        <v>10.5</v>
      </c>
      <c r="E1776" s="197" t="s">
        <v>238</v>
      </c>
      <c r="F1776" s="197" t="s">
        <v>30</v>
      </c>
      <c r="G1776" s="152">
        <v>41962200</v>
      </c>
      <c r="H1776" s="152">
        <v>41962200</v>
      </c>
      <c r="I1776" s="197" t="s">
        <v>31</v>
      </c>
      <c r="J1776" s="197" t="s">
        <v>31</v>
      </c>
      <c r="K1776" s="197" t="s">
        <v>2780</v>
      </c>
    </row>
    <row r="1777" spans="1:11" ht="75" customHeight="1" x14ac:dyDescent="0.25">
      <c r="A1777" s="197">
        <v>70131706</v>
      </c>
      <c r="B1777" s="197" t="s">
        <v>941</v>
      </c>
      <c r="C1777" s="277">
        <v>42005</v>
      </c>
      <c r="D1777" s="197">
        <v>10.5</v>
      </c>
      <c r="E1777" s="197" t="s">
        <v>238</v>
      </c>
      <c r="F1777" s="197" t="s">
        <v>30</v>
      </c>
      <c r="G1777" s="152">
        <v>41962200</v>
      </c>
      <c r="H1777" s="152">
        <v>41962200</v>
      </c>
      <c r="I1777" s="197" t="s">
        <v>31</v>
      </c>
      <c r="J1777" s="197" t="s">
        <v>31</v>
      </c>
      <c r="K1777" s="197" t="s">
        <v>2780</v>
      </c>
    </row>
    <row r="1778" spans="1:11" ht="75" customHeight="1" x14ac:dyDescent="0.25">
      <c r="A1778" s="197">
        <v>70131706</v>
      </c>
      <c r="B1778" s="197" t="s">
        <v>941</v>
      </c>
      <c r="C1778" s="277">
        <v>42005</v>
      </c>
      <c r="D1778" s="197">
        <v>10.5</v>
      </c>
      <c r="E1778" s="197" t="s">
        <v>238</v>
      </c>
      <c r="F1778" s="197" t="s">
        <v>30</v>
      </c>
      <c r="G1778" s="152">
        <v>24766350</v>
      </c>
      <c r="H1778" s="152">
        <v>24766350</v>
      </c>
      <c r="I1778" s="197" t="s">
        <v>31</v>
      </c>
      <c r="J1778" s="197" t="s">
        <v>31</v>
      </c>
      <c r="K1778" s="197" t="s">
        <v>2780</v>
      </c>
    </row>
    <row r="1779" spans="1:11" ht="75" customHeight="1" x14ac:dyDescent="0.25">
      <c r="A1779" s="197">
        <v>70131706</v>
      </c>
      <c r="B1779" s="197" t="s">
        <v>942</v>
      </c>
      <c r="C1779" s="277">
        <v>42005</v>
      </c>
      <c r="D1779" s="197">
        <v>10.5</v>
      </c>
      <c r="E1779" s="197" t="s">
        <v>238</v>
      </c>
      <c r="F1779" s="197" t="s">
        <v>30</v>
      </c>
      <c r="G1779" s="152">
        <v>41962200</v>
      </c>
      <c r="H1779" s="152">
        <v>41962200</v>
      </c>
      <c r="I1779" s="197" t="s">
        <v>31</v>
      </c>
      <c r="J1779" s="197" t="s">
        <v>31</v>
      </c>
      <c r="K1779" s="197" t="s">
        <v>2780</v>
      </c>
    </row>
    <row r="1780" spans="1:11" ht="75" customHeight="1" x14ac:dyDescent="0.25">
      <c r="A1780" s="197">
        <v>70131706</v>
      </c>
      <c r="B1780" s="197" t="s">
        <v>943</v>
      </c>
      <c r="C1780" s="277">
        <v>42005</v>
      </c>
      <c r="D1780" s="197">
        <v>10.5</v>
      </c>
      <c r="E1780" s="197" t="s">
        <v>238</v>
      </c>
      <c r="F1780" s="197" t="s">
        <v>30</v>
      </c>
      <c r="G1780" s="152">
        <v>28984200</v>
      </c>
      <c r="H1780" s="152">
        <v>28984200</v>
      </c>
      <c r="I1780" s="197" t="s">
        <v>31</v>
      </c>
      <c r="J1780" s="197" t="s">
        <v>31</v>
      </c>
      <c r="K1780" s="197" t="s">
        <v>2780</v>
      </c>
    </row>
    <row r="1781" spans="1:11" ht="75" customHeight="1" x14ac:dyDescent="0.25">
      <c r="A1781" s="197">
        <v>70131706</v>
      </c>
      <c r="B1781" s="197" t="s">
        <v>943</v>
      </c>
      <c r="C1781" s="277">
        <v>42005</v>
      </c>
      <c r="D1781" s="197">
        <v>10.5</v>
      </c>
      <c r="E1781" s="197" t="s">
        <v>238</v>
      </c>
      <c r="F1781" s="197" t="s">
        <v>30</v>
      </c>
      <c r="G1781" s="152">
        <v>28984200</v>
      </c>
      <c r="H1781" s="152">
        <v>28984200</v>
      </c>
      <c r="I1781" s="197" t="s">
        <v>31</v>
      </c>
      <c r="J1781" s="197" t="s">
        <v>31</v>
      </c>
      <c r="K1781" s="197" t="s">
        <v>2780</v>
      </c>
    </row>
    <row r="1782" spans="1:11" ht="75" customHeight="1" x14ac:dyDescent="0.25">
      <c r="A1782" s="197">
        <v>70131706</v>
      </c>
      <c r="B1782" s="197" t="s">
        <v>944</v>
      </c>
      <c r="C1782" s="277">
        <v>42005</v>
      </c>
      <c r="D1782" s="197">
        <v>10.5</v>
      </c>
      <c r="E1782" s="197" t="s">
        <v>238</v>
      </c>
      <c r="F1782" s="197" t="s">
        <v>30</v>
      </c>
      <c r="G1782" s="152">
        <v>28984200</v>
      </c>
      <c r="H1782" s="152">
        <v>28984200</v>
      </c>
      <c r="I1782" s="197" t="s">
        <v>31</v>
      </c>
      <c r="J1782" s="197" t="s">
        <v>31</v>
      </c>
      <c r="K1782" s="197" t="s">
        <v>2780</v>
      </c>
    </row>
    <row r="1783" spans="1:11" ht="75" customHeight="1" x14ac:dyDescent="0.25">
      <c r="A1783" s="197">
        <v>70131706</v>
      </c>
      <c r="B1783" s="197" t="s">
        <v>943</v>
      </c>
      <c r="C1783" s="277">
        <v>42005</v>
      </c>
      <c r="D1783" s="197">
        <v>10.5</v>
      </c>
      <c r="E1783" s="197" t="s">
        <v>238</v>
      </c>
      <c r="F1783" s="197" t="s">
        <v>30</v>
      </c>
      <c r="G1783" s="152">
        <v>28984200</v>
      </c>
      <c r="H1783" s="152">
        <v>28984200</v>
      </c>
      <c r="I1783" s="197" t="s">
        <v>31</v>
      </c>
      <c r="J1783" s="197" t="s">
        <v>31</v>
      </c>
      <c r="K1783" s="197" t="s">
        <v>2780</v>
      </c>
    </row>
    <row r="1784" spans="1:11" ht="75" customHeight="1" x14ac:dyDescent="0.25">
      <c r="A1784" s="197">
        <v>70131706</v>
      </c>
      <c r="B1784" s="197" t="s">
        <v>943</v>
      </c>
      <c r="C1784" s="277">
        <v>42005</v>
      </c>
      <c r="D1784" s="197">
        <v>10.5</v>
      </c>
      <c r="E1784" s="197" t="s">
        <v>238</v>
      </c>
      <c r="F1784" s="197" t="s">
        <v>30</v>
      </c>
      <c r="G1784" s="152">
        <v>28984200</v>
      </c>
      <c r="H1784" s="152">
        <v>28984200</v>
      </c>
      <c r="I1784" s="197" t="s">
        <v>31</v>
      </c>
      <c r="J1784" s="197" t="s">
        <v>31</v>
      </c>
      <c r="K1784" s="197" t="s">
        <v>2780</v>
      </c>
    </row>
    <row r="1785" spans="1:11" ht="75" customHeight="1" x14ac:dyDescent="0.25">
      <c r="A1785" s="197">
        <v>70131706</v>
      </c>
      <c r="B1785" s="197" t="s">
        <v>943</v>
      </c>
      <c r="C1785" s="277">
        <v>42005</v>
      </c>
      <c r="D1785" s="197">
        <v>10.5</v>
      </c>
      <c r="E1785" s="197" t="s">
        <v>238</v>
      </c>
      <c r="F1785" s="197" t="s">
        <v>30</v>
      </c>
      <c r="G1785" s="152">
        <v>28984200</v>
      </c>
      <c r="H1785" s="152">
        <v>28984200</v>
      </c>
      <c r="I1785" s="197" t="s">
        <v>31</v>
      </c>
      <c r="J1785" s="197" t="s">
        <v>31</v>
      </c>
      <c r="K1785" s="197" t="s">
        <v>2780</v>
      </c>
    </row>
    <row r="1786" spans="1:11" ht="75" customHeight="1" x14ac:dyDescent="0.25">
      <c r="A1786" s="197">
        <v>70131706</v>
      </c>
      <c r="B1786" s="197" t="s">
        <v>944</v>
      </c>
      <c r="C1786" s="277">
        <v>42005</v>
      </c>
      <c r="D1786" s="197">
        <v>8</v>
      </c>
      <c r="E1786" s="197" t="s">
        <v>238</v>
      </c>
      <c r="F1786" s="197" t="s">
        <v>30</v>
      </c>
      <c r="G1786" s="152">
        <v>22083200</v>
      </c>
      <c r="H1786" s="152">
        <v>22083200</v>
      </c>
      <c r="I1786" s="197" t="s">
        <v>31</v>
      </c>
      <c r="J1786" s="197" t="s">
        <v>31</v>
      </c>
      <c r="K1786" s="197" t="s">
        <v>2780</v>
      </c>
    </row>
    <row r="1787" spans="1:11" ht="75" customHeight="1" x14ac:dyDescent="0.25">
      <c r="A1787" s="197">
        <v>70131706</v>
      </c>
      <c r="B1787" s="197" t="s">
        <v>945</v>
      </c>
      <c r="C1787" s="277">
        <v>42005</v>
      </c>
      <c r="D1787" s="197">
        <v>9</v>
      </c>
      <c r="E1787" s="197" t="s">
        <v>238</v>
      </c>
      <c r="F1787" s="197" t="s">
        <v>30</v>
      </c>
      <c r="G1787" s="152">
        <v>24843600</v>
      </c>
      <c r="H1787" s="152">
        <v>24843600</v>
      </c>
      <c r="I1787" s="197" t="s">
        <v>31</v>
      </c>
      <c r="J1787" s="197" t="s">
        <v>31</v>
      </c>
      <c r="K1787" s="197" t="s">
        <v>2780</v>
      </c>
    </row>
    <row r="1788" spans="1:11" ht="75" customHeight="1" x14ac:dyDescent="0.25">
      <c r="A1788" s="197">
        <v>70131706</v>
      </c>
      <c r="B1788" s="197" t="s">
        <v>946</v>
      </c>
      <c r="C1788" s="277">
        <v>42005</v>
      </c>
      <c r="D1788" s="197">
        <v>10.5</v>
      </c>
      <c r="E1788" s="197" t="s">
        <v>238</v>
      </c>
      <c r="F1788" s="197" t="s">
        <v>30</v>
      </c>
      <c r="G1788" s="152">
        <v>28984200</v>
      </c>
      <c r="H1788" s="152">
        <v>28984200</v>
      </c>
      <c r="I1788" s="197" t="s">
        <v>31</v>
      </c>
      <c r="J1788" s="197" t="s">
        <v>31</v>
      </c>
      <c r="K1788" s="197" t="s">
        <v>2780</v>
      </c>
    </row>
    <row r="1789" spans="1:11" ht="75" customHeight="1" x14ac:dyDescent="0.25">
      <c r="A1789" s="197">
        <v>70131706</v>
      </c>
      <c r="B1789" s="197" t="s">
        <v>947</v>
      </c>
      <c r="C1789" s="277">
        <v>42005</v>
      </c>
      <c r="D1789" s="197">
        <v>10.5</v>
      </c>
      <c r="E1789" s="197" t="s">
        <v>238</v>
      </c>
      <c r="F1789" s="197" t="s">
        <v>30</v>
      </c>
      <c r="G1789" s="152">
        <v>28984200</v>
      </c>
      <c r="H1789" s="152">
        <v>28984200</v>
      </c>
      <c r="I1789" s="197" t="s">
        <v>31</v>
      </c>
      <c r="J1789" s="197" t="s">
        <v>31</v>
      </c>
      <c r="K1789" s="197" t="s">
        <v>2780</v>
      </c>
    </row>
    <row r="1790" spans="1:11" ht="75" customHeight="1" x14ac:dyDescent="0.25">
      <c r="A1790" s="197">
        <v>70131706</v>
      </c>
      <c r="B1790" s="197" t="s">
        <v>943</v>
      </c>
      <c r="C1790" s="277">
        <v>42005</v>
      </c>
      <c r="D1790" s="197">
        <v>10.5</v>
      </c>
      <c r="E1790" s="197" t="s">
        <v>238</v>
      </c>
      <c r="F1790" s="197" t="s">
        <v>30</v>
      </c>
      <c r="G1790" s="152">
        <v>28984200</v>
      </c>
      <c r="H1790" s="152">
        <v>28984200</v>
      </c>
      <c r="I1790" s="197" t="s">
        <v>31</v>
      </c>
      <c r="J1790" s="197" t="s">
        <v>31</v>
      </c>
      <c r="K1790" s="197" t="s">
        <v>2780</v>
      </c>
    </row>
    <row r="1791" spans="1:11" ht="75" customHeight="1" x14ac:dyDescent="0.25">
      <c r="A1791" s="197">
        <v>70131706</v>
      </c>
      <c r="B1791" s="197" t="s">
        <v>948</v>
      </c>
      <c r="C1791" s="277">
        <v>42005</v>
      </c>
      <c r="D1791" s="197">
        <v>10.5</v>
      </c>
      <c r="E1791" s="197" t="s">
        <v>238</v>
      </c>
      <c r="F1791" s="197" t="s">
        <v>30</v>
      </c>
      <c r="G1791" s="152">
        <v>28984200</v>
      </c>
      <c r="H1791" s="152">
        <v>28984200</v>
      </c>
      <c r="I1791" s="197" t="s">
        <v>31</v>
      </c>
      <c r="J1791" s="197" t="s">
        <v>31</v>
      </c>
      <c r="K1791" s="197" t="s">
        <v>2780</v>
      </c>
    </row>
    <row r="1792" spans="1:11" ht="75" customHeight="1" x14ac:dyDescent="0.25">
      <c r="A1792" s="197">
        <v>70131706</v>
      </c>
      <c r="B1792" s="197" t="s">
        <v>949</v>
      </c>
      <c r="C1792" s="277">
        <v>42005</v>
      </c>
      <c r="D1792" s="197">
        <v>10.5</v>
      </c>
      <c r="E1792" s="197" t="s">
        <v>238</v>
      </c>
      <c r="F1792" s="197" t="s">
        <v>30</v>
      </c>
      <c r="G1792" s="152">
        <v>28984200</v>
      </c>
      <c r="H1792" s="152">
        <v>28984200</v>
      </c>
      <c r="I1792" s="197" t="s">
        <v>31</v>
      </c>
      <c r="J1792" s="197" t="s">
        <v>31</v>
      </c>
      <c r="K1792" s="197" t="s">
        <v>2780</v>
      </c>
    </row>
    <row r="1793" spans="1:11" ht="75" customHeight="1" x14ac:dyDescent="0.25">
      <c r="A1793" s="197">
        <v>70131706</v>
      </c>
      <c r="B1793" s="197" t="s">
        <v>950</v>
      </c>
      <c r="C1793" s="277">
        <v>42005</v>
      </c>
      <c r="D1793" s="197">
        <v>10.5</v>
      </c>
      <c r="E1793" s="197" t="s">
        <v>238</v>
      </c>
      <c r="F1793" s="197" t="s">
        <v>30</v>
      </c>
      <c r="G1793" s="152">
        <v>28984200</v>
      </c>
      <c r="H1793" s="152">
        <v>28984200</v>
      </c>
      <c r="I1793" s="197" t="s">
        <v>31</v>
      </c>
      <c r="J1793" s="197" t="s">
        <v>31</v>
      </c>
      <c r="K1793" s="197" t="s">
        <v>2780</v>
      </c>
    </row>
    <row r="1794" spans="1:11" ht="75" customHeight="1" x14ac:dyDescent="0.25">
      <c r="A1794" s="197">
        <v>70131706</v>
      </c>
      <c r="B1794" s="197" t="s">
        <v>951</v>
      </c>
      <c r="C1794" s="277">
        <v>42005</v>
      </c>
      <c r="D1794" s="197">
        <v>10</v>
      </c>
      <c r="E1794" s="197" t="s">
        <v>238</v>
      </c>
      <c r="F1794" s="197" t="s">
        <v>30</v>
      </c>
      <c r="G1794" s="152">
        <v>27604000</v>
      </c>
      <c r="H1794" s="152">
        <v>27604000</v>
      </c>
      <c r="I1794" s="197" t="s">
        <v>31</v>
      </c>
      <c r="J1794" s="197" t="s">
        <v>31</v>
      </c>
      <c r="K1794" s="197" t="s">
        <v>2780</v>
      </c>
    </row>
    <row r="1795" spans="1:11" ht="75" customHeight="1" x14ac:dyDescent="0.25">
      <c r="A1795" s="197">
        <v>70131706</v>
      </c>
      <c r="B1795" s="197" t="s">
        <v>952</v>
      </c>
      <c r="C1795" s="277">
        <v>42005</v>
      </c>
      <c r="D1795" s="197">
        <v>10</v>
      </c>
      <c r="E1795" s="197" t="s">
        <v>238</v>
      </c>
      <c r="F1795" s="197" t="s">
        <v>30</v>
      </c>
      <c r="G1795" s="152">
        <v>27604000</v>
      </c>
      <c r="H1795" s="152">
        <v>27604000</v>
      </c>
      <c r="I1795" s="197" t="s">
        <v>31</v>
      </c>
      <c r="J1795" s="197" t="s">
        <v>31</v>
      </c>
      <c r="K1795" s="197" t="s">
        <v>2780</v>
      </c>
    </row>
    <row r="1796" spans="1:11" ht="75" customHeight="1" x14ac:dyDescent="0.25">
      <c r="A1796" s="197">
        <v>70131706</v>
      </c>
      <c r="B1796" s="197" t="s">
        <v>953</v>
      </c>
      <c r="C1796" s="277">
        <v>42005</v>
      </c>
      <c r="D1796" s="197">
        <v>10</v>
      </c>
      <c r="E1796" s="197" t="s">
        <v>238</v>
      </c>
      <c r="F1796" s="197" t="s">
        <v>30</v>
      </c>
      <c r="G1796" s="152">
        <v>27604000</v>
      </c>
      <c r="H1796" s="152">
        <v>27604000</v>
      </c>
      <c r="I1796" s="197" t="s">
        <v>31</v>
      </c>
      <c r="J1796" s="197" t="s">
        <v>31</v>
      </c>
      <c r="K1796" s="197" t="s">
        <v>2780</v>
      </c>
    </row>
    <row r="1797" spans="1:11" ht="75" customHeight="1" x14ac:dyDescent="0.25">
      <c r="A1797" s="197">
        <v>70131706</v>
      </c>
      <c r="B1797" s="197" t="s">
        <v>954</v>
      </c>
      <c r="C1797" s="277">
        <v>42005</v>
      </c>
      <c r="D1797" s="197">
        <v>10</v>
      </c>
      <c r="E1797" s="197" t="s">
        <v>238</v>
      </c>
      <c r="F1797" s="197" t="s">
        <v>30</v>
      </c>
      <c r="G1797" s="152">
        <v>27604000</v>
      </c>
      <c r="H1797" s="152">
        <v>27604000</v>
      </c>
      <c r="I1797" s="197" t="s">
        <v>31</v>
      </c>
      <c r="J1797" s="197" t="s">
        <v>31</v>
      </c>
      <c r="K1797" s="197" t="s">
        <v>2780</v>
      </c>
    </row>
    <row r="1798" spans="1:11" ht="75" customHeight="1" x14ac:dyDescent="0.25">
      <c r="A1798" s="197">
        <v>70131706</v>
      </c>
      <c r="B1798" s="197" t="s">
        <v>954</v>
      </c>
      <c r="C1798" s="277">
        <v>42005</v>
      </c>
      <c r="D1798" s="197">
        <v>10</v>
      </c>
      <c r="E1798" s="197" t="s">
        <v>238</v>
      </c>
      <c r="F1798" s="197" t="s">
        <v>30</v>
      </c>
      <c r="G1798" s="152">
        <v>27604000</v>
      </c>
      <c r="H1798" s="152">
        <v>27604000</v>
      </c>
      <c r="I1798" s="197" t="s">
        <v>31</v>
      </c>
      <c r="J1798" s="197" t="s">
        <v>31</v>
      </c>
      <c r="K1798" s="197" t="s">
        <v>2780</v>
      </c>
    </row>
    <row r="1799" spans="1:11" ht="75" customHeight="1" x14ac:dyDescent="0.25">
      <c r="A1799" s="197">
        <v>70131706</v>
      </c>
      <c r="B1799" s="197" t="s">
        <v>954</v>
      </c>
      <c r="C1799" s="277">
        <v>42005</v>
      </c>
      <c r="D1799" s="197">
        <v>8</v>
      </c>
      <c r="E1799" s="197" t="s">
        <v>238</v>
      </c>
      <c r="F1799" s="197" t="s">
        <v>30</v>
      </c>
      <c r="G1799" s="152">
        <v>22083200</v>
      </c>
      <c r="H1799" s="152">
        <v>22083200</v>
      </c>
      <c r="I1799" s="197" t="s">
        <v>31</v>
      </c>
      <c r="J1799" s="197" t="s">
        <v>31</v>
      </c>
      <c r="K1799" s="197" t="s">
        <v>2780</v>
      </c>
    </row>
    <row r="1800" spans="1:11" ht="75" customHeight="1" x14ac:dyDescent="0.25">
      <c r="A1800" s="197">
        <v>70131706</v>
      </c>
      <c r="B1800" s="197" t="s">
        <v>952</v>
      </c>
      <c r="C1800" s="277">
        <v>42005</v>
      </c>
      <c r="D1800" s="197">
        <v>10</v>
      </c>
      <c r="E1800" s="197" t="s">
        <v>238</v>
      </c>
      <c r="F1800" s="197" t="s">
        <v>30</v>
      </c>
      <c r="G1800" s="152">
        <v>27604000</v>
      </c>
      <c r="H1800" s="152">
        <v>27604000</v>
      </c>
      <c r="I1800" s="197" t="s">
        <v>31</v>
      </c>
      <c r="J1800" s="197" t="s">
        <v>31</v>
      </c>
      <c r="K1800" s="197" t="s">
        <v>2780</v>
      </c>
    </row>
    <row r="1801" spans="1:11" ht="75" customHeight="1" x14ac:dyDescent="0.25">
      <c r="A1801" s="197">
        <v>70131706</v>
      </c>
      <c r="B1801" s="197" t="s">
        <v>955</v>
      </c>
      <c r="C1801" s="277">
        <v>42005</v>
      </c>
      <c r="D1801" s="197">
        <v>8</v>
      </c>
      <c r="E1801" s="197" t="s">
        <v>238</v>
      </c>
      <c r="F1801" s="197" t="s">
        <v>30</v>
      </c>
      <c r="G1801" s="152">
        <v>22083200</v>
      </c>
      <c r="H1801" s="152">
        <v>22083200</v>
      </c>
      <c r="I1801" s="197" t="s">
        <v>31</v>
      </c>
      <c r="J1801" s="197" t="s">
        <v>31</v>
      </c>
      <c r="K1801" s="197" t="s">
        <v>2780</v>
      </c>
    </row>
    <row r="1802" spans="1:11" ht="75" customHeight="1" x14ac:dyDescent="0.25">
      <c r="A1802" s="197">
        <v>70131706</v>
      </c>
      <c r="B1802" s="197" t="s">
        <v>954</v>
      </c>
      <c r="C1802" s="277">
        <v>42005</v>
      </c>
      <c r="D1802" s="197">
        <v>10</v>
      </c>
      <c r="E1802" s="197" t="s">
        <v>238</v>
      </c>
      <c r="F1802" s="197" t="s">
        <v>30</v>
      </c>
      <c r="G1802" s="152">
        <v>27604000</v>
      </c>
      <c r="H1802" s="152">
        <v>27604000</v>
      </c>
      <c r="I1802" s="197" t="s">
        <v>31</v>
      </c>
      <c r="J1802" s="197" t="s">
        <v>31</v>
      </c>
      <c r="K1802" s="197" t="s">
        <v>2780</v>
      </c>
    </row>
    <row r="1803" spans="1:11" ht="75" customHeight="1" x14ac:dyDescent="0.25">
      <c r="A1803" s="197">
        <v>70131706</v>
      </c>
      <c r="B1803" s="197" t="s">
        <v>956</v>
      </c>
      <c r="C1803" s="277">
        <v>42005</v>
      </c>
      <c r="D1803" s="197">
        <v>10</v>
      </c>
      <c r="E1803" s="197" t="s">
        <v>238</v>
      </c>
      <c r="F1803" s="197" t="s">
        <v>30</v>
      </c>
      <c r="G1803" s="152">
        <v>27604000</v>
      </c>
      <c r="H1803" s="152">
        <v>27604000</v>
      </c>
      <c r="I1803" s="197" t="s">
        <v>31</v>
      </c>
      <c r="J1803" s="197" t="s">
        <v>31</v>
      </c>
      <c r="K1803" s="197" t="s">
        <v>2780</v>
      </c>
    </row>
    <row r="1804" spans="1:11" ht="75" customHeight="1" x14ac:dyDescent="0.25">
      <c r="A1804" s="197">
        <v>70131706</v>
      </c>
      <c r="B1804" s="197" t="s">
        <v>952</v>
      </c>
      <c r="C1804" s="277">
        <v>42005</v>
      </c>
      <c r="D1804" s="197">
        <v>10</v>
      </c>
      <c r="E1804" s="197" t="s">
        <v>238</v>
      </c>
      <c r="F1804" s="197" t="s">
        <v>30</v>
      </c>
      <c r="G1804" s="152">
        <v>27604000</v>
      </c>
      <c r="H1804" s="152">
        <v>27604000</v>
      </c>
      <c r="I1804" s="197" t="s">
        <v>31</v>
      </c>
      <c r="J1804" s="197" t="s">
        <v>31</v>
      </c>
      <c r="K1804" s="197" t="s">
        <v>2780</v>
      </c>
    </row>
    <row r="1805" spans="1:11" ht="75" customHeight="1" x14ac:dyDescent="0.25">
      <c r="A1805" s="197">
        <v>70131706</v>
      </c>
      <c r="B1805" s="197" t="s">
        <v>954</v>
      </c>
      <c r="C1805" s="277">
        <v>42005</v>
      </c>
      <c r="D1805" s="197">
        <v>10</v>
      </c>
      <c r="E1805" s="197" t="s">
        <v>238</v>
      </c>
      <c r="F1805" s="197" t="s">
        <v>30</v>
      </c>
      <c r="G1805" s="152">
        <v>27604000</v>
      </c>
      <c r="H1805" s="152">
        <v>27604000</v>
      </c>
      <c r="I1805" s="197" t="s">
        <v>31</v>
      </c>
      <c r="J1805" s="197" t="s">
        <v>31</v>
      </c>
      <c r="K1805" s="197" t="s">
        <v>2780</v>
      </c>
    </row>
    <row r="1806" spans="1:11" ht="75" customHeight="1" x14ac:dyDescent="0.25">
      <c r="A1806" s="197">
        <v>70131706</v>
      </c>
      <c r="B1806" s="197" t="s">
        <v>957</v>
      </c>
      <c r="C1806" s="277">
        <v>42005</v>
      </c>
      <c r="D1806" s="197">
        <v>9</v>
      </c>
      <c r="E1806" s="197" t="s">
        <v>238</v>
      </c>
      <c r="F1806" s="197" t="s">
        <v>30</v>
      </c>
      <c r="G1806" s="152">
        <v>24843600</v>
      </c>
      <c r="H1806" s="152">
        <v>24843600</v>
      </c>
      <c r="I1806" s="197" t="s">
        <v>31</v>
      </c>
      <c r="J1806" s="197" t="s">
        <v>31</v>
      </c>
      <c r="K1806" s="197" t="s">
        <v>2780</v>
      </c>
    </row>
    <row r="1807" spans="1:11" ht="75" customHeight="1" x14ac:dyDescent="0.25">
      <c r="A1807" s="197">
        <v>70131706</v>
      </c>
      <c r="B1807" s="197" t="s">
        <v>958</v>
      </c>
      <c r="C1807" s="277">
        <v>42005</v>
      </c>
      <c r="D1807" s="197">
        <v>8</v>
      </c>
      <c r="E1807" s="197" t="s">
        <v>238</v>
      </c>
      <c r="F1807" s="197" t="s">
        <v>30</v>
      </c>
      <c r="G1807" s="152">
        <v>22083200</v>
      </c>
      <c r="H1807" s="152">
        <v>22083200</v>
      </c>
      <c r="I1807" s="197" t="s">
        <v>31</v>
      </c>
      <c r="J1807" s="197" t="s">
        <v>31</v>
      </c>
      <c r="K1807" s="197" t="s">
        <v>2780</v>
      </c>
    </row>
    <row r="1808" spans="1:11" ht="75" customHeight="1" x14ac:dyDescent="0.25">
      <c r="A1808" s="197">
        <v>70131706</v>
      </c>
      <c r="B1808" s="197" t="s">
        <v>959</v>
      </c>
      <c r="C1808" s="277">
        <v>42005</v>
      </c>
      <c r="D1808" s="197">
        <v>7</v>
      </c>
      <c r="E1808" s="197" t="s">
        <v>238</v>
      </c>
      <c r="F1808" s="197" t="s">
        <v>30</v>
      </c>
      <c r="G1808" s="152">
        <v>39006100</v>
      </c>
      <c r="H1808" s="152">
        <v>39006100</v>
      </c>
      <c r="I1808" s="197" t="s">
        <v>31</v>
      </c>
      <c r="J1808" s="197" t="s">
        <v>31</v>
      </c>
      <c r="K1808" s="197" t="s">
        <v>2780</v>
      </c>
    </row>
    <row r="1809" spans="1:11" ht="75" customHeight="1" x14ac:dyDescent="0.25">
      <c r="A1809" s="197">
        <v>70131706</v>
      </c>
      <c r="B1809" s="197" t="s">
        <v>960</v>
      </c>
      <c r="C1809" s="277">
        <v>42005</v>
      </c>
      <c r="D1809" s="197">
        <v>10.5</v>
      </c>
      <c r="E1809" s="197" t="s">
        <v>238</v>
      </c>
      <c r="F1809" s="197" t="s">
        <v>30</v>
      </c>
      <c r="G1809" s="152">
        <v>41962200</v>
      </c>
      <c r="H1809" s="152">
        <v>41962200</v>
      </c>
      <c r="I1809" s="197" t="s">
        <v>31</v>
      </c>
      <c r="J1809" s="197" t="s">
        <v>31</v>
      </c>
      <c r="K1809" s="197" t="s">
        <v>2780</v>
      </c>
    </row>
    <row r="1810" spans="1:11" ht="75" customHeight="1" x14ac:dyDescent="0.25">
      <c r="A1810" s="197">
        <v>70131706</v>
      </c>
      <c r="B1810" s="197" t="s">
        <v>961</v>
      </c>
      <c r="C1810" s="277">
        <v>42005</v>
      </c>
      <c r="D1810" s="197">
        <v>10</v>
      </c>
      <c r="E1810" s="197" t="s">
        <v>238</v>
      </c>
      <c r="F1810" s="197" t="s">
        <v>30</v>
      </c>
      <c r="G1810" s="152">
        <v>55723000</v>
      </c>
      <c r="H1810" s="152">
        <v>55723000</v>
      </c>
      <c r="I1810" s="197" t="s">
        <v>31</v>
      </c>
      <c r="J1810" s="197" t="s">
        <v>31</v>
      </c>
      <c r="K1810" s="197" t="s">
        <v>2780</v>
      </c>
    </row>
    <row r="1811" spans="1:11" ht="75" customHeight="1" x14ac:dyDescent="0.25">
      <c r="A1811" s="197">
        <v>70131706</v>
      </c>
      <c r="B1811" s="197" t="s">
        <v>962</v>
      </c>
      <c r="C1811" s="277">
        <v>42005</v>
      </c>
      <c r="D1811" s="197">
        <v>10.5</v>
      </c>
      <c r="E1811" s="197" t="s">
        <v>238</v>
      </c>
      <c r="F1811" s="197" t="s">
        <v>30</v>
      </c>
      <c r="G1811" s="152">
        <v>73542000</v>
      </c>
      <c r="H1811" s="152">
        <v>73542000</v>
      </c>
      <c r="I1811" s="197" t="s">
        <v>31</v>
      </c>
      <c r="J1811" s="197" t="s">
        <v>31</v>
      </c>
      <c r="K1811" s="197" t="s">
        <v>2780</v>
      </c>
    </row>
    <row r="1812" spans="1:11" ht="75" customHeight="1" x14ac:dyDescent="0.25">
      <c r="A1812" s="197">
        <v>70131706</v>
      </c>
      <c r="B1812" s="197" t="s">
        <v>844</v>
      </c>
      <c r="C1812" s="277">
        <v>42005</v>
      </c>
      <c r="D1812" s="197">
        <v>10.5</v>
      </c>
      <c r="E1812" s="197" t="s">
        <v>238</v>
      </c>
      <c r="F1812" s="197" t="s">
        <v>30</v>
      </c>
      <c r="G1812" s="152">
        <v>52993500</v>
      </c>
      <c r="H1812" s="152">
        <v>52993500</v>
      </c>
      <c r="I1812" s="197" t="s">
        <v>31</v>
      </c>
      <c r="J1812" s="197" t="s">
        <v>31</v>
      </c>
      <c r="K1812" s="197" t="s">
        <v>2780</v>
      </c>
    </row>
    <row r="1813" spans="1:11" ht="75" customHeight="1" x14ac:dyDescent="0.25">
      <c r="A1813" s="197">
        <v>70131706</v>
      </c>
      <c r="B1813" s="197" t="s">
        <v>963</v>
      </c>
      <c r="C1813" s="277">
        <v>42005</v>
      </c>
      <c r="D1813" s="197">
        <v>10.5</v>
      </c>
      <c r="E1813" s="197" t="s">
        <v>238</v>
      </c>
      <c r="F1813" s="197" t="s">
        <v>30</v>
      </c>
      <c r="G1813" s="152">
        <v>41962200</v>
      </c>
      <c r="H1813" s="152">
        <v>41962200</v>
      </c>
      <c r="I1813" s="197" t="s">
        <v>31</v>
      </c>
      <c r="J1813" s="197" t="s">
        <v>31</v>
      </c>
      <c r="K1813" s="197" t="s">
        <v>2780</v>
      </c>
    </row>
    <row r="1814" spans="1:11" ht="75" customHeight="1" x14ac:dyDescent="0.25">
      <c r="A1814" s="197">
        <v>70131706</v>
      </c>
      <c r="B1814" s="197" t="s">
        <v>964</v>
      </c>
      <c r="C1814" s="277">
        <v>42005</v>
      </c>
      <c r="D1814" s="197">
        <v>10</v>
      </c>
      <c r="E1814" s="197" t="s">
        <v>238</v>
      </c>
      <c r="F1814" s="197" t="s">
        <v>30</v>
      </c>
      <c r="G1814" s="152">
        <v>34711000</v>
      </c>
      <c r="H1814" s="152">
        <v>34711000</v>
      </c>
      <c r="I1814" s="197" t="s">
        <v>31</v>
      </c>
      <c r="J1814" s="197" t="s">
        <v>31</v>
      </c>
      <c r="K1814" s="197" t="s">
        <v>2780</v>
      </c>
    </row>
    <row r="1815" spans="1:11" ht="75" customHeight="1" x14ac:dyDescent="0.25">
      <c r="A1815" s="197">
        <v>70131706</v>
      </c>
      <c r="B1815" s="197" t="s">
        <v>965</v>
      </c>
      <c r="C1815" s="277">
        <v>42005</v>
      </c>
      <c r="D1815" s="197">
        <v>10.5</v>
      </c>
      <c r="E1815" s="197" t="s">
        <v>238</v>
      </c>
      <c r="F1815" s="197" t="s">
        <v>30</v>
      </c>
      <c r="G1815" s="152">
        <v>36446550</v>
      </c>
      <c r="H1815" s="152">
        <v>36446550</v>
      </c>
      <c r="I1815" s="197" t="s">
        <v>31</v>
      </c>
      <c r="J1815" s="197" t="s">
        <v>31</v>
      </c>
      <c r="K1815" s="197" t="s">
        <v>2780</v>
      </c>
    </row>
    <row r="1816" spans="1:11" ht="75" customHeight="1" x14ac:dyDescent="0.25">
      <c r="A1816" s="197">
        <v>70131706</v>
      </c>
      <c r="B1816" s="197" t="s">
        <v>966</v>
      </c>
      <c r="C1816" s="277">
        <v>42005</v>
      </c>
      <c r="D1816" s="197">
        <v>10.5</v>
      </c>
      <c r="E1816" s="197" t="s">
        <v>238</v>
      </c>
      <c r="F1816" s="197" t="s">
        <v>30</v>
      </c>
      <c r="G1816" s="152">
        <v>36330847</v>
      </c>
      <c r="H1816" s="152">
        <v>36330847</v>
      </c>
      <c r="I1816" s="197" t="s">
        <v>31</v>
      </c>
      <c r="J1816" s="197" t="s">
        <v>31</v>
      </c>
      <c r="K1816" s="197" t="s">
        <v>2780</v>
      </c>
    </row>
    <row r="1817" spans="1:11" ht="75" customHeight="1" x14ac:dyDescent="0.25">
      <c r="A1817" s="197">
        <v>70131706</v>
      </c>
      <c r="B1817" s="197" t="s">
        <v>966</v>
      </c>
      <c r="C1817" s="277">
        <v>42005</v>
      </c>
      <c r="D1817" s="197">
        <v>10.5</v>
      </c>
      <c r="E1817" s="197" t="s">
        <v>238</v>
      </c>
      <c r="F1817" s="197" t="s">
        <v>30</v>
      </c>
      <c r="G1817" s="152">
        <v>115703</v>
      </c>
      <c r="H1817" s="152">
        <v>115703</v>
      </c>
      <c r="I1817" s="197" t="s">
        <v>31</v>
      </c>
      <c r="J1817" s="197" t="s">
        <v>31</v>
      </c>
      <c r="K1817" s="197" t="s">
        <v>2780</v>
      </c>
    </row>
    <row r="1818" spans="1:11" ht="75" customHeight="1" x14ac:dyDescent="0.25">
      <c r="A1818" s="197">
        <v>70131706</v>
      </c>
      <c r="B1818" s="197" t="s">
        <v>967</v>
      </c>
      <c r="C1818" s="277">
        <v>42005</v>
      </c>
      <c r="D1818" s="197">
        <v>10.5</v>
      </c>
      <c r="E1818" s="197" t="s">
        <v>238</v>
      </c>
      <c r="F1818" s="197" t="s">
        <v>30</v>
      </c>
      <c r="G1818" s="152">
        <v>36446550</v>
      </c>
      <c r="H1818" s="152">
        <v>36446550</v>
      </c>
      <c r="I1818" s="197" t="s">
        <v>31</v>
      </c>
      <c r="J1818" s="197" t="s">
        <v>31</v>
      </c>
      <c r="K1818" s="197" t="s">
        <v>2780</v>
      </c>
    </row>
    <row r="1819" spans="1:11" ht="75" customHeight="1" x14ac:dyDescent="0.25">
      <c r="A1819" s="197">
        <v>70131706</v>
      </c>
      <c r="B1819" s="197" t="s">
        <v>968</v>
      </c>
      <c r="C1819" s="277">
        <v>42005</v>
      </c>
      <c r="D1819" s="197">
        <v>10.5</v>
      </c>
      <c r="E1819" s="197" t="s">
        <v>238</v>
      </c>
      <c r="F1819" s="197" t="s">
        <v>30</v>
      </c>
      <c r="G1819" s="152">
        <v>36446550</v>
      </c>
      <c r="H1819" s="152">
        <v>36446550</v>
      </c>
      <c r="I1819" s="197" t="s">
        <v>31</v>
      </c>
      <c r="J1819" s="197" t="s">
        <v>31</v>
      </c>
      <c r="K1819" s="197" t="s">
        <v>2780</v>
      </c>
    </row>
    <row r="1820" spans="1:11" ht="75" customHeight="1" x14ac:dyDescent="0.25">
      <c r="A1820" s="197">
        <v>70131706</v>
      </c>
      <c r="B1820" s="197" t="s">
        <v>966</v>
      </c>
      <c r="C1820" s="277">
        <v>42005</v>
      </c>
      <c r="D1820" s="197">
        <v>10.5</v>
      </c>
      <c r="E1820" s="197" t="s">
        <v>238</v>
      </c>
      <c r="F1820" s="197" t="s">
        <v>30</v>
      </c>
      <c r="G1820" s="152">
        <v>36446550</v>
      </c>
      <c r="H1820" s="152">
        <v>36446550</v>
      </c>
      <c r="I1820" s="197" t="s">
        <v>31</v>
      </c>
      <c r="J1820" s="197" t="s">
        <v>31</v>
      </c>
      <c r="K1820" s="197" t="s">
        <v>2780</v>
      </c>
    </row>
    <row r="1821" spans="1:11" ht="75" customHeight="1" x14ac:dyDescent="0.25">
      <c r="A1821" s="197">
        <v>70131706</v>
      </c>
      <c r="B1821" s="197" t="s">
        <v>969</v>
      </c>
      <c r="C1821" s="277">
        <v>42005</v>
      </c>
      <c r="D1821" s="197">
        <v>8</v>
      </c>
      <c r="E1821" s="197" t="s">
        <v>238</v>
      </c>
      <c r="F1821" s="197" t="s">
        <v>30</v>
      </c>
      <c r="G1821" s="152">
        <v>27768800</v>
      </c>
      <c r="H1821" s="152">
        <v>27768800</v>
      </c>
      <c r="I1821" s="197" t="s">
        <v>31</v>
      </c>
      <c r="J1821" s="197" t="s">
        <v>31</v>
      </c>
      <c r="K1821" s="197" t="s">
        <v>2780</v>
      </c>
    </row>
    <row r="1822" spans="1:11" ht="75" customHeight="1" x14ac:dyDescent="0.25">
      <c r="A1822" s="197">
        <v>70131706</v>
      </c>
      <c r="B1822" s="197" t="s">
        <v>970</v>
      </c>
      <c r="C1822" s="277">
        <v>42005</v>
      </c>
      <c r="D1822" s="197">
        <v>10.5</v>
      </c>
      <c r="E1822" s="197" t="s">
        <v>238</v>
      </c>
      <c r="F1822" s="197" t="s">
        <v>30</v>
      </c>
      <c r="G1822" s="152">
        <v>36446550</v>
      </c>
      <c r="H1822" s="152">
        <v>36446550</v>
      </c>
      <c r="I1822" s="197" t="s">
        <v>31</v>
      </c>
      <c r="J1822" s="197" t="s">
        <v>31</v>
      </c>
      <c r="K1822" s="197" t="s">
        <v>2780</v>
      </c>
    </row>
    <row r="1823" spans="1:11" ht="75" customHeight="1" x14ac:dyDescent="0.25">
      <c r="A1823" s="197">
        <v>70131706</v>
      </c>
      <c r="B1823" s="197" t="s">
        <v>971</v>
      </c>
      <c r="C1823" s="277">
        <v>42005</v>
      </c>
      <c r="D1823" s="197">
        <v>10.5</v>
      </c>
      <c r="E1823" s="197" t="s">
        <v>238</v>
      </c>
      <c r="F1823" s="197" t="s">
        <v>30</v>
      </c>
      <c r="G1823" s="152">
        <v>36446550</v>
      </c>
      <c r="H1823" s="152">
        <v>36446550</v>
      </c>
      <c r="I1823" s="197" t="s">
        <v>31</v>
      </c>
      <c r="J1823" s="197" t="s">
        <v>31</v>
      </c>
      <c r="K1823" s="197" t="s">
        <v>2780</v>
      </c>
    </row>
    <row r="1824" spans="1:11" ht="75" customHeight="1" x14ac:dyDescent="0.25">
      <c r="A1824" s="197">
        <v>70131706</v>
      </c>
      <c r="B1824" s="197" t="s">
        <v>972</v>
      </c>
      <c r="C1824" s="277">
        <v>42005</v>
      </c>
      <c r="D1824" s="197">
        <v>10.5</v>
      </c>
      <c r="E1824" s="197" t="s">
        <v>238</v>
      </c>
      <c r="F1824" s="197" t="s">
        <v>30</v>
      </c>
      <c r="G1824" s="152">
        <v>27768800</v>
      </c>
      <c r="H1824" s="152">
        <v>27768800</v>
      </c>
      <c r="I1824" s="197" t="s">
        <v>31</v>
      </c>
      <c r="J1824" s="197" t="s">
        <v>31</v>
      </c>
      <c r="K1824" s="197" t="s">
        <v>2780</v>
      </c>
    </row>
    <row r="1825" spans="1:11" ht="75" customHeight="1" x14ac:dyDescent="0.25">
      <c r="A1825" s="197">
        <v>70131706</v>
      </c>
      <c r="B1825" s="197" t="s">
        <v>973</v>
      </c>
      <c r="C1825" s="277">
        <v>42005</v>
      </c>
      <c r="D1825" s="197">
        <v>10.5</v>
      </c>
      <c r="E1825" s="197" t="s">
        <v>238</v>
      </c>
      <c r="F1825" s="197" t="s">
        <v>30</v>
      </c>
      <c r="G1825" s="152">
        <v>36446550</v>
      </c>
      <c r="H1825" s="152">
        <v>36446550</v>
      </c>
      <c r="I1825" s="197" t="s">
        <v>31</v>
      </c>
      <c r="J1825" s="197" t="s">
        <v>31</v>
      </c>
      <c r="K1825" s="197" t="s">
        <v>2780</v>
      </c>
    </row>
    <row r="1826" spans="1:11" ht="75" customHeight="1" x14ac:dyDescent="0.25">
      <c r="A1826" s="197">
        <v>70131706</v>
      </c>
      <c r="B1826" s="197" t="s">
        <v>974</v>
      </c>
      <c r="C1826" s="277">
        <v>42005</v>
      </c>
      <c r="D1826" s="197">
        <v>10.5</v>
      </c>
      <c r="E1826" s="197" t="s">
        <v>238</v>
      </c>
      <c r="F1826" s="197" t="s">
        <v>30</v>
      </c>
      <c r="G1826" s="152">
        <v>36446550</v>
      </c>
      <c r="H1826" s="152">
        <v>36446550</v>
      </c>
      <c r="I1826" s="197" t="s">
        <v>31</v>
      </c>
      <c r="J1826" s="197" t="s">
        <v>31</v>
      </c>
      <c r="K1826" s="197" t="s">
        <v>2780</v>
      </c>
    </row>
    <row r="1827" spans="1:11" ht="75" customHeight="1" x14ac:dyDescent="0.25">
      <c r="A1827" s="197">
        <v>70131706</v>
      </c>
      <c r="B1827" s="197" t="s">
        <v>975</v>
      </c>
      <c r="C1827" s="277">
        <v>42005</v>
      </c>
      <c r="D1827" s="197">
        <v>10.5</v>
      </c>
      <c r="E1827" s="197" t="s">
        <v>238</v>
      </c>
      <c r="F1827" s="197" t="s">
        <v>30</v>
      </c>
      <c r="G1827" s="152">
        <v>36446550</v>
      </c>
      <c r="H1827" s="152">
        <v>36446550</v>
      </c>
      <c r="I1827" s="197" t="s">
        <v>31</v>
      </c>
      <c r="J1827" s="197" t="s">
        <v>31</v>
      </c>
      <c r="K1827" s="197" t="s">
        <v>2780</v>
      </c>
    </row>
    <row r="1828" spans="1:11" ht="75" customHeight="1" x14ac:dyDescent="0.25">
      <c r="A1828" s="197">
        <v>70131706</v>
      </c>
      <c r="B1828" s="197" t="s">
        <v>974</v>
      </c>
      <c r="C1828" s="277">
        <v>42005</v>
      </c>
      <c r="D1828" s="197">
        <v>10.5</v>
      </c>
      <c r="E1828" s="197" t="s">
        <v>238</v>
      </c>
      <c r="F1828" s="197" t="s">
        <v>30</v>
      </c>
      <c r="G1828" s="152">
        <v>27768800</v>
      </c>
      <c r="H1828" s="152">
        <v>27768800</v>
      </c>
      <c r="I1828" s="197" t="s">
        <v>31</v>
      </c>
      <c r="J1828" s="197" t="s">
        <v>31</v>
      </c>
      <c r="K1828" s="197" t="s">
        <v>2780</v>
      </c>
    </row>
    <row r="1829" spans="1:11" ht="75" customHeight="1" x14ac:dyDescent="0.25">
      <c r="A1829" s="197">
        <v>70131706</v>
      </c>
      <c r="B1829" s="197" t="s">
        <v>976</v>
      </c>
      <c r="C1829" s="277">
        <v>42005</v>
      </c>
      <c r="D1829" s="197">
        <v>10.5</v>
      </c>
      <c r="E1829" s="197" t="s">
        <v>238</v>
      </c>
      <c r="F1829" s="197" t="s">
        <v>30</v>
      </c>
      <c r="G1829" s="152">
        <v>36446550</v>
      </c>
      <c r="H1829" s="152">
        <v>36446550</v>
      </c>
      <c r="I1829" s="197" t="s">
        <v>31</v>
      </c>
      <c r="J1829" s="197" t="s">
        <v>31</v>
      </c>
      <c r="K1829" s="197" t="s">
        <v>2780</v>
      </c>
    </row>
    <row r="1830" spans="1:11" ht="75" customHeight="1" x14ac:dyDescent="0.25">
      <c r="A1830" s="197">
        <v>70131706</v>
      </c>
      <c r="B1830" s="197" t="s">
        <v>977</v>
      </c>
      <c r="C1830" s="277">
        <v>42005</v>
      </c>
      <c r="D1830" s="197">
        <v>10.5</v>
      </c>
      <c r="E1830" s="197" t="s">
        <v>238</v>
      </c>
      <c r="F1830" s="197" t="s">
        <v>30</v>
      </c>
      <c r="G1830" s="152">
        <v>36446550</v>
      </c>
      <c r="H1830" s="152">
        <v>36446550</v>
      </c>
      <c r="I1830" s="197" t="s">
        <v>31</v>
      </c>
      <c r="J1830" s="197" t="s">
        <v>31</v>
      </c>
      <c r="K1830" s="197" t="s">
        <v>2780</v>
      </c>
    </row>
    <row r="1831" spans="1:11" ht="75" customHeight="1" x14ac:dyDescent="0.25">
      <c r="A1831" s="197">
        <v>70131706</v>
      </c>
      <c r="B1831" s="197" t="s">
        <v>978</v>
      </c>
      <c r="C1831" s="277">
        <v>42005</v>
      </c>
      <c r="D1831" s="197">
        <v>10.5</v>
      </c>
      <c r="E1831" s="197" t="s">
        <v>238</v>
      </c>
      <c r="F1831" s="197" t="s">
        <v>30</v>
      </c>
      <c r="G1831" s="152">
        <v>28984200</v>
      </c>
      <c r="H1831" s="152">
        <v>28984200</v>
      </c>
      <c r="I1831" s="197" t="s">
        <v>31</v>
      </c>
      <c r="J1831" s="197" t="s">
        <v>31</v>
      </c>
      <c r="K1831" s="197" t="s">
        <v>2780</v>
      </c>
    </row>
    <row r="1832" spans="1:11" ht="75" customHeight="1" x14ac:dyDescent="0.25">
      <c r="A1832" s="197">
        <v>70131706</v>
      </c>
      <c r="B1832" s="197" t="s">
        <v>979</v>
      </c>
      <c r="C1832" s="277">
        <v>42005</v>
      </c>
      <c r="D1832" s="197">
        <v>10.5</v>
      </c>
      <c r="E1832" s="197" t="s">
        <v>238</v>
      </c>
      <c r="F1832" s="197" t="s">
        <v>30</v>
      </c>
      <c r="G1832" s="152">
        <v>22819650</v>
      </c>
      <c r="H1832" s="152">
        <v>22819650</v>
      </c>
      <c r="I1832" s="197" t="s">
        <v>31</v>
      </c>
      <c r="J1832" s="197" t="s">
        <v>31</v>
      </c>
      <c r="K1832" s="197" t="s">
        <v>2780</v>
      </c>
    </row>
    <row r="1833" spans="1:11" ht="75" customHeight="1" x14ac:dyDescent="0.25">
      <c r="A1833" s="197">
        <v>70131706</v>
      </c>
      <c r="B1833" s="197" t="s">
        <v>980</v>
      </c>
      <c r="C1833" s="277">
        <v>42005</v>
      </c>
      <c r="D1833" s="197">
        <v>10.5</v>
      </c>
      <c r="E1833" s="197" t="s">
        <v>238</v>
      </c>
      <c r="F1833" s="197" t="s">
        <v>30</v>
      </c>
      <c r="G1833" s="152">
        <v>58509150</v>
      </c>
      <c r="H1833" s="152">
        <v>58509150</v>
      </c>
      <c r="I1833" s="197" t="s">
        <v>31</v>
      </c>
      <c r="J1833" s="197" t="s">
        <v>31</v>
      </c>
      <c r="K1833" s="197" t="s">
        <v>2780</v>
      </c>
    </row>
    <row r="1834" spans="1:11" ht="75" customHeight="1" x14ac:dyDescent="0.25">
      <c r="A1834" s="197">
        <v>70131706</v>
      </c>
      <c r="B1834" s="197" t="s">
        <v>981</v>
      </c>
      <c r="C1834" s="277">
        <v>42005</v>
      </c>
      <c r="D1834" s="197">
        <v>8</v>
      </c>
      <c r="E1834" s="197" t="s">
        <v>238</v>
      </c>
      <c r="F1834" s="197" t="s">
        <v>30</v>
      </c>
      <c r="G1834" s="152">
        <v>44578400</v>
      </c>
      <c r="H1834" s="152">
        <v>44578400</v>
      </c>
      <c r="I1834" s="197" t="s">
        <v>31</v>
      </c>
      <c r="J1834" s="197" t="s">
        <v>31</v>
      </c>
      <c r="K1834" s="197" t="s">
        <v>2780</v>
      </c>
    </row>
    <row r="1835" spans="1:11" ht="75" customHeight="1" x14ac:dyDescent="0.25">
      <c r="A1835" s="197">
        <v>70131706</v>
      </c>
      <c r="B1835" s="197" t="s">
        <v>929</v>
      </c>
      <c r="C1835" s="277">
        <v>42095</v>
      </c>
      <c r="D1835" s="197">
        <v>6</v>
      </c>
      <c r="E1835" s="197" t="s">
        <v>818</v>
      </c>
      <c r="F1835" s="197" t="s">
        <v>807</v>
      </c>
      <c r="G1835" s="152">
        <v>737810</v>
      </c>
      <c r="H1835" s="152">
        <v>737810</v>
      </c>
      <c r="I1835" s="197" t="s">
        <v>31</v>
      </c>
      <c r="J1835" s="197" t="s">
        <v>31</v>
      </c>
      <c r="K1835" s="197" t="s">
        <v>2780</v>
      </c>
    </row>
    <row r="1836" spans="1:11" ht="75" customHeight="1" x14ac:dyDescent="0.25">
      <c r="A1836" s="197">
        <v>70131706</v>
      </c>
      <c r="B1836" s="197" t="s">
        <v>982</v>
      </c>
      <c r="C1836" s="277">
        <v>42095</v>
      </c>
      <c r="D1836" s="197">
        <v>7</v>
      </c>
      <c r="E1836" s="197" t="s">
        <v>809</v>
      </c>
      <c r="F1836" s="197" t="s">
        <v>807</v>
      </c>
      <c r="G1836" s="152">
        <v>250000000</v>
      </c>
      <c r="H1836" s="152">
        <v>250000000</v>
      </c>
      <c r="I1836" s="197" t="s">
        <v>31</v>
      </c>
      <c r="J1836" s="197" t="s">
        <v>31</v>
      </c>
      <c r="K1836" s="197" t="s">
        <v>2780</v>
      </c>
    </row>
    <row r="1837" spans="1:11" ht="75" customHeight="1" x14ac:dyDescent="0.25">
      <c r="A1837" s="197">
        <v>70131706</v>
      </c>
      <c r="B1837" s="197" t="s">
        <v>983</v>
      </c>
      <c r="C1837" s="277">
        <v>42005</v>
      </c>
      <c r="D1837" s="197">
        <v>10.5</v>
      </c>
      <c r="E1837" s="197" t="s">
        <v>238</v>
      </c>
      <c r="F1837" s="197" t="s">
        <v>30</v>
      </c>
      <c r="G1837" s="152">
        <v>32336850</v>
      </c>
      <c r="H1837" s="152">
        <v>32336850</v>
      </c>
      <c r="I1837" s="197" t="s">
        <v>31</v>
      </c>
      <c r="J1837" s="197" t="s">
        <v>31</v>
      </c>
      <c r="K1837" s="197" t="s">
        <v>2780</v>
      </c>
    </row>
    <row r="1838" spans="1:11" ht="75" customHeight="1" x14ac:dyDescent="0.25">
      <c r="A1838" s="197">
        <v>70131706</v>
      </c>
      <c r="B1838" s="197" t="s">
        <v>984</v>
      </c>
      <c r="C1838" s="277">
        <v>42005</v>
      </c>
      <c r="D1838" s="197">
        <v>10.5</v>
      </c>
      <c r="E1838" s="197" t="s">
        <v>238</v>
      </c>
      <c r="F1838" s="197" t="s">
        <v>30</v>
      </c>
      <c r="G1838" s="152">
        <v>47477850</v>
      </c>
      <c r="H1838" s="152">
        <v>47477850</v>
      </c>
      <c r="I1838" s="197" t="s">
        <v>31</v>
      </c>
      <c r="J1838" s="197" t="s">
        <v>31</v>
      </c>
      <c r="K1838" s="197" t="s">
        <v>2780</v>
      </c>
    </row>
    <row r="1839" spans="1:11" ht="75" customHeight="1" x14ac:dyDescent="0.25">
      <c r="A1839" s="197">
        <v>70131706</v>
      </c>
      <c r="B1839" s="197" t="s">
        <v>985</v>
      </c>
      <c r="C1839" s="277">
        <v>42005</v>
      </c>
      <c r="D1839" s="197">
        <v>10.5</v>
      </c>
      <c r="E1839" s="197" t="s">
        <v>238</v>
      </c>
      <c r="F1839" s="197" t="s">
        <v>30</v>
      </c>
      <c r="G1839" s="152">
        <v>36446550</v>
      </c>
      <c r="H1839" s="152">
        <v>36446550</v>
      </c>
      <c r="I1839" s="197" t="s">
        <v>31</v>
      </c>
      <c r="J1839" s="197" t="s">
        <v>31</v>
      </c>
      <c r="K1839" s="197" t="s">
        <v>2780</v>
      </c>
    </row>
    <row r="1840" spans="1:11" ht="75" customHeight="1" x14ac:dyDescent="0.25">
      <c r="A1840" s="197">
        <v>70131706</v>
      </c>
      <c r="B1840" s="197" t="s">
        <v>986</v>
      </c>
      <c r="C1840" s="277">
        <v>42005</v>
      </c>
      <c r="D1840" s="197">
        <v>10.5</v>
      </c>
      <c r="E1840" s="197" t="s">
        <v>238</v>
      </c>
      <c r="F1840" s="197" t="s">
        <v>30</v>
      </c>
      <c r="G1840" s="152">
        <v>68134500</v>
      </c>
      <c r="H1840" s="152">
        <v>68134500</v>
      </c>
      <c r="I1840" s="197" t="s">
        <v>31</v>
      </c>
      <c r="J1840" s="197" t="s">
        <v>31</v>
      </c>
      <c r="K1840" s="197" t="s">
        <v>2780</v>
      </c>
    </row>
    <row r="1841" spans="1:11" ht="75" customHeight="1" x14ac:dyDescent="0.25">
      <c r="A1841" s="197">
        <v>70131706</v>
      </c>
      <c r="B1841" s="197" t="s">
        <v>987</v>
      </c>
      <c r="C1841" s="277">
        <v>42005</v>
      </c>
      <c r="D1841" s="197">
        <v>10.5</v>
      </c>
      <c r="E1841" s="197" t="s">
        <v>238</v>
      </c>
      <c r="F1841" s="197" t="s">
        <v>30</v>
      </c>
      <c r="G1841" s="152">
        <v>36446550</v>
      </c>
      <c r="H1841" s="152">
        <v>36446550</v>
      </c>
      <c r="I1841" s="197" t="s">
        <v>31</v>
      </c>
      <c r="J1841" s="197" t="s">
        <v>31</v>
      </c>
      <c r="K1841" s="197" t="s">
        <v>2780</v>
      </c>
    </row>
    <row r="1842" spans="1:11" ht="75" customHeight="1" x14ac:dyDescent="0.25">
      <c r="A1842" s="197">
        <v>70131706</v>
      </c>
      <c r="B1842" s="197" t="s">
        <v>988</v>
      </c>
      <c r="C1842" s="277">
        <v>42309</v>
      </c>
      <c r="D1842" s="197">
        <v>5</v>
      </c>
      <c r="E1842" s="197" t="s">
        <v>413</v>
      </c>
      <c r="F1842" s="197" t="s">
        <v>807</v>
      </c>
      <c r="G1842" s="152"/>
      <c r="H1842" s="152">
        <v>0</v>
      </c>
      <c r="I1842" s="197" t="s">
        <v>31</v>
      </c>
      <c r="J1842" s="197" t="s">
        <v>31</v>
      </c>
      <c r="K1842" s="197" t="s">
        <v>2780</v>
      </c>
    </row>
    <row r="1843" spans="1:11" ht="75" customHeight="1" x14ac:dyDescent="0.25">
      <c r="A1843" s="197">
        <v>70131706</v>
      </c>
      <c r="B1843" s="197" t="s">
        <v>990</v>
      </c>
      <c r="C1843" s="277">
        <v>42005</v>
      </c>
      <c r="D1843" s="197">
        <v>10.5</v>
      </c>
      <c r="E1843" s="197" t="s">
        <v>238</v>
      </c>
      <c r="F1843" s="197" t="s">
        <v>30</v>
      </c>
      <c r="G1843" s="152">
        <v>47477850</v>
      </c>
      <c r="H1843" s="152">
        <v>47477850</v>
      </c>
      <c r="I1843" s="197" t="s">
        <v>31</v>
      </c>
      <c r="J1843" s="197" t="s">
        <v>31</v>
      </c>
      <c r="K1843" s="197" t="s">
        <v>2780</v>
      </c>
    </row>
    <row r="1844" spans="1:11" ht="75" customHeight="1" x14ac:dyDescent="0.25">
      <c r="A1844" s="197">
        <v>70131706</v>
      </c>
      <c r="B1844" s="197" t="s">
        <v>991</v>
      </c>
      <c r="C1844" s="277">
        <v>42005</v>
      </c>
      <c r="D1844" s="197">
        <v>9.3000000000000007</v>
      </c>
      <c r="E1844" s="197" t="s">
        <v>238</v>
      </c>
      <c r="F1844" s="197" t="s">
        <v>30</v>
      </c>
      <c r="G1844" s="152">
        <v>32281230</v>
      </c>
      <c r="H1844" s="152">
        <v>32281230</v>
      </c>
      <c r="I1844" s="197" t="s">
        <v>31</v>
      </c>
      <c r="J1844" s="197" t="s">
        <v>31</v>
      </c>
      <c r="K1844" s="197" t="s">
        <v>2780</v>
      </c>
    </row>
    <row r="1845" spans="1:11" ht="75" customHeight="1" x14ac:dyDescent="0.25">
      <c r="A1845" s="197">
        <v>70131706</v>
      </c>
      <c r="B1845" s="197" t="s">
        <v>992</v>
      </c>
      <c r="C1845" s="277">
        <v>42036</v>
      </c>
      <c r="D1845" s="197">
        <v>12</v>
      </c>
      <c r="E1845" s="197" t="s">
        <v>238</v>
      </c>
      <c r="F1845" s="197" t="s">
        <v>30</v>
      </c>
      <c r="G1845" s="152">
        <v>69748741</v>
      </c>
      <c r="H1845" s="152">
        <v>69748741</v>
      </c>
      <c r="I1845" s="197" t="s">
        <v>31</v>
      </c>
      <c r="J1845" s="197" t="s">
        <v>31</v>
      </c>
      <c r="K1845" s="197" t="s">
        <v>2780</v>
      </c>
    </row>
    <row r="1846" spans="1:11" ht="75" customHeight="1" x14ac:dyDescent="0.25">
      <c r="A1846" s="197">
        <v>70131706</v>
      </c>
      <c r="B1846" s="197" t="s">
        <v>993</v>
      </c>
      <c r="C1846" s="277">
        <v>42125</v>
      </c>
      <c r="D1846" s="197">
        <v>2</v>
      </c>
      <c r="E1846" s="197" t="s">
        <v>31</v>
      </c>
      <c r="F1846" s="197" t="s">
        <v>30</v>
      </c>
      <c r="G1846" s="152">
        <v>17450000</v>
      </c>
      <c r="H1846" s="152">
        <v>17450000</v>
      </c>
      <c r="I1846" s="197" t="s">
        <v>31</v>
      </c>
      <c r="J1846" s="197" t="s">
        <v>31</v>
      </c>
      <c r="K1846" s="197" t="s">
        <v>2780</v>
      </c>
    </row>
    <row r="1847" spans="1:11" ht="75" customHeight="1" x14ac:dyDescent="0.25">
      <c r="A1847" s="197">
        <v>70131706</v>
      </c>
      <c r="B1847" s="197" t="s">
        <v>994</v>
      </c>
      <c r="C1847" s="277">
        <v>42005</v>
      </c>
      <c r="D1847" s="197">
        <v>10.5</v>
      </c>
      <c r="E1847" s="197" t="s">
        <v>238</v>
      </c>
      <c r="F1847" s="197" t="s">
        <v>30</v>
      </c>
      <c r="G1847" s="152">
        <v>36330847</v>
      </c>
      <c r="H1847" s="152">
        <v>36330847</v>
      </c>
      <c r="I1847" s="197" t="s">
        <v>31</v>
      </c>
      <c r="J1847" s="197" t="s">
        <v>31</v>
      </c>
      <c r="K1847" s="197" t="s">
        <v>2780</v>
      </c>
    </row>
    <row r="1848" spans="1:11" ht="75" customHeight="1" x14ac:dyDescent="0.25">
      <c r="A1848" s="197">
        <v>70131706</v>
      </c>
      <c r="B1848" s="197" t="s">
        <v>995</v>
      </c>
      <c r="C1848" s="277">
        <v>42005</v>
      </c>
      <c r="D1848" s="197">
        <v>10.5</v>
      </c>
      <c r="E1848" s="197" t="s">
        <v>238</v>
      </c>
      <c r="F1848" s="197" t="s">
        <v>30</v>
      </c>
      <c r="G1848" s="152">
        <v>16655100</v>
      </c>
      <c r="H1848" s="152">
        <v>16655100</v>
      </c>
      <c r="I1848" s="197" t="s">
        <v>31</v>
      </c>
      <c r="J1848" s="197" t="s">
        <v>31</v>
      </c>
      <c r="K1848" s="197" t="s">
        <v>2780</v>
      </c>
    </row>
    <row r="1849" spans="1:11" ht="75" customHeight="1" x14ac:dyDescent="0.25">
      <c r="A1849" s="197">
        <v>70131706</v>
      </c>
      <c r="B1849" s="197" t="s">
        <v>996</v>
      </c>
      <c r="C1849" s="277">
        <v>42005</v>
      </c>
      <c r="D1849" s="197">
        <v>10.5</v>
      </c>
      <c r="E1849" s="197" t="s">
        <v>238</v>
      </c>
      <c r="F1849" s="197" t="s">
        <v>30</v>
      </c>
      <c r="G1849" s="152">
        <v>16655100</v>
      </c>
      <c r="H1849" s="152">
        <v>16655100</v>
      </c>
      <c r="I1849" s="197" t="s">
        <v>31</v>
      </c>
      <c r="J1849" s="197" t="s">
        <v>31</v>
      </c>
      <c r="K1849" s="197" t="s">
        <v>2780</v>
      </c>
    </row>
    <row r="1850" spans="1:11" ht="75" customHeight="1" x14ac:dyDescent="0.25">
      <c r="A1850" s="197">
        <v>70131706</v>
      </c>
      <c r="B1850" s="197" t="s">
        <v>997</v>
      </c>
      <c r="C1850" s="277">
        <v>42005</v>
      </c>
      <c r="D1850" s="197">
        <v>10.5</v>
      </c>
      <c r="E1850" s="197" t="s">
        <v>238</v>
      </c>
      <c r="F1850" s="197" t="s">
        <v>30</v>
      </c>
      <c r="G1850" s="152">
        <v>16655100</v>
      </c>
      <c r="H1850" s="152">
        <v>16655100</v>
      </c>
      <c r="I1850" s="197" t="s">
        <v>31</v>
      </c>
      <c r="J1850" s="197" t="s">
        <v>31</v>
      </c>
      <c r="K1850" s="197" t="s">
        <v>2780</v>
      </c>
    </row>
    <row r="1851" spans="1:11" ht="75" customHeight="1" x14ac:dyDescent="0.25">
      <c r="A1851" s="197">
        <v>70131706</v>
      </c>
      <c r="B1851" s="197" t="s">
        <v>417</v>
      </c>
      <c r="C1851" s="277">
        <v>42036</v>
      </c>
      <c r="D1851" s="197">
        <v>5</v>
      </c>
      <c r="E1851" s="197" t="s">
        <v>74</v>
      </c>
      <c r="F1851" s="197" t="s">
        <v>30</v>
      </c>
      <c r="G1851" s="152">
        <v>12082727</v>
      </c>
      <c r="H1851" s="152">
        <v>12082727</v>
      </c>
      <c r="I1851" s="197" t="s">
        <v>31</v>
      </c>
      <c r="J1851" s="197" t="s">
        <v>31</v>
      </c>
      <c r="K1851" s="197" t="s">
        <v>2780</v>
      </c>
    </row>
    <row r="1852" spans="1:11" ht="75" customHeight="1" x14ac:dyDescent="0.25">
      <c r="A1852" s="197">
        <v>70131706</v>
      </c>
      <c r="B1852" s="197" t="s">
        <v>1000</v>
      </c>
      <c r="C1852" s="277">
        <v>42005</v>
      </c>
      <c r="D1852" s="197">
        <v>10.5</v>
      </c>
      <c r="E1852" s="197" t="s">
        <v>238</v>
      </c>
      <c r="F1852" s="197" t="s">
        <v>30</v>
      </c>
      <c r="G1852" s="152">
        <v>58509150</v>
      </c>
      <c r="H1852" s="152">
        <v>58509150</v>
      </c>
      <c r="I1852" s="197" t="s">
        <v>31</v>
      </c>
      <c r="J1852" s="197" t="s">
        <v>31</v>
      </c>
      <c r="K1852" s="197" t="s">
        <v>2780</v>
      </c>
    </row>
    <row r="1853" spans="1:11" ht="75" customHeight="1" x14ac:dyDescent="0.25">
      <c r="A1853" s="197">
        <v>70131706</v>
      </c>
      <c r="B1853" s="197" t="s">
        <v>1001</v>
      </c>
      <c r="C1853" s="277">
        <v>42005</v>
      </c>
      <c r="D1853" s="197">
        <v>10.5</v>
      </c>
      <c r="E1853" s="197" t="s">
        <v>238</v>
      </c>
      <c r="F1853" s="197" t="s">
        <v>30</v>
      </c>
      <c r="G1853" s="152">
        <v>32336850</v>
      </c>
      <c r="H1853" s="152">
        <v>32336850</v>
      </c>
      <c r="I1853" s="197" t="s">
        <v>31</v>
      </c>
      <c r="J1853" s="197" t="s">
        <v>31</v>
      </c>
      <c r="K1853" s="197" t="s">
        <v>2780</v>
      </c>
    </row>
    <row r="1854" spans="1:11" ht="75" customHeight="1" x14ac:dyDescent="0.25">
      <c r="A1854" s="197">
        <v>70131706</v>
      </c>
      <c r="B1854" s="197" t="s">
        <v>131</v>
      </c>
      <c r="C1854" s="277">
        <v>42095</v>
      </c>
      <c r="D1854" s="197">
        <v>8</v>
      </c>
      <c r="E1854" s="197" t="s">
        <v>74</v>
      </c>
      <c r="F1854" s="197" t="s">
        <v>30</v>
      </c>
      <c r="G1854" s="152">
        <v>14396149</v>
      </c>
      <c r="H1854" s="152">
        <v>14396149</v>
      </c>
      <c r="I1854" s="197" t="s">
        <v>31</v>
      </c>
      <c r="J1854" s="197" t="s">
        <v>31</v>
      </c>
      <c r="K1854" s="197" t="s">
        <v>2780</v>
      </c>
    </row>
    <row r="1855" spans="1:11" ht="75" customHeight="1" x14ac:dyDescent="0.25">
      <c r="A1855" s="197">
        <v>70131706</v>
      </c>
      <c r="B1855" s="197" t="s">
        <v>1003</v>
      </c>
      <c r="C1855" s="277">
        <v>42095</v>
      </c>
      <c r="D1855" s="197">
        <v>7</v>
      </c>
      <c r="E1855" s="197" t="s">
        <v>809</v>
      </c>
      <c r="F1855" s="197" t="s">
        <v>30</v>
      </c>
      <c r="G1855" s="152">
        <v>240364500</v>
      </c>
      <c r="H1855" s="152">
        <v>240364500</v>
      </c>
      <c r="I1855" s="197" t="s">
        <v>31</v>
      </c>
      <c r="J1855" s="197" t="s">
        <v>31</v>
      </c>
      <c r="K1855" s="197" t="s">
        <v>2780</v>
      </c>
    </row>
    <row r="1856" spans="1:11" ht="75" customHeight="1" x14ac:dyDescent="0.25">
      <c r="A1856" s="197">
        <v>70131706</v>
      </c>
      <c r="B1856" s="197" t="s">
        <v>1004</v>
      </c>
      <c r="C1856" s="277">
        <v>42005</v>
      </c>
      <c r="D1856" s="197">
        <v>10.5</v>
      </c>
      <c r="E1856" s="197" t="s">
        <v>238</v>
      </c>
      <c r="F1856" s="197" t="s">
        <v>30</v>
      </c>
      <c r="G1856" s="152">
        <v>47477850</v>
      </c>
      <c r="H1856" s="152">
        <v>47477850</v>
      </c>
      <c r="I1856" s="197" t="s">
        <v>31</v>
      </c>
      <c r="J1856" s="197" t="s">
        <v>31</v>
      </c>
      <c r="K1856" s="197" t="s">
        <v>2780</v>
      </c>
    </row>
    <row r="1857" spans="1:11" ht="75" customHeight="1" x14ac:dyDescent="0.25">
      <c r="A1857" s="197">
        <v>70131706</v>
      </c>
      <c r="B1857" s="197" t="s">
        <v>1005</v>
      </c>
      <c r="C1857" s="277">
        <v>42005</v>
      </c>
      <c r="D1857" s="197">
        <v>10.5</v>
      </c>
      <c r="E1857" s="197" t="s">
        <v>238</v>
      </c>
      <c r="F1857" s="197" t="s">
        <v>30</v>
      </c>
      <c r="G1857" s="152">
        <v>47477850</v>
      </c>
      <c r="H1857" s="152">
        <v>47477850</v>
      </c>
      <c r="I1857" s="197" t="s">
        <v>31</v>
      </c>
      <c r="J1857" s="197" t="s">
        <v>31</v>
      </c>
      <c r="K1857" s="197" t="s">
        <v>2780</v>
      </c>
    </row>
    <row r="1858" spans="1:11" ht="75" customHeight="1" x14ac:dyDescent="0.25">
      <c r="A1858" s="197">
        <v>70131706</v>
      </c>
      <c r="B1858" s="197" t="s">
        <v>1006</v>
      </c>
      <c r="C1858" s="277">
        <v>42005</v>
      </c>
      <c r="D1858" s="197">
        <v>10.5</v>
      </c>
      <c r="E1858" s="197" t="s">
        <v>238</v>
      </c>
      <c r="F1858" s="197" t="s">
        <v>30</v>
      </c>
      <c r="G1858" s="152">
        <v>41962200</v>
      </c>
      <c r="H1858" s="152">
        <v>41962200</v>
      </c>
      <c r="I1858" s="197" t="s">
        <v>31</v>
      </c>
      <c r="J1858" s="197" t="s">
        <v>31</v>
      </c>
      <c r="K1858" s="197" t="s">
        <v>2780</v>
      </c>
    </row>
    <row r="1859" spans="1:11" ht="75" customHeight="1" x14ac:dyDescent="0.25">
      <c r="A1859" s="197">
        <v>70131706</v>
      </c>
      <c r="B1859" s="197" t="s">
        <v>1007</v>
      </c>
      <c r="C1859" s="277">
        <v>42005</v>
      </c>
      <c r="D1859" s="197">
        <v>10.5</v>
      </c>
      <c r="E1859" s="197" t="s">
        <v>238</v>
      </c>
      <c r="F1859" s="197" t="s">
        <v>30</v>
      </c>
      <c r="G1859" s="152">
        <v>24766350</v>
      </c>
      <c r="H1859" s="152">
        <v>24766350</v>
      </c>
      <c r="I1859" s="197" t="s">
        <v>31</v>
      </c>
      <c r="J1859" s="197" t="s">
        <v>31</v>
      </c>
      <c r="K1859" s="197" t="s">
        <v>2780</v>
      </c>
    </row>
    <row r="1860" spans="1:11" ht="75" customHeight="1" x14ac:dyDescent="0.25">
      <c r="A1860" s="197">
        <v>70131706</v>
      </c>
      <c r="B1860" s="197" t="s">
        <v>1008</v>
      </c>
      <c r="C1860" s="277">
        <v>42005</v>
      </c>
      <c r="D1860" s="197">
        <v>10.5</v>
      </c>
      <c r="E1860" s="197" t="s">
        <v>238</v>
      </c>
      <c r="F1860" s="197" t="s">
        <v>30</v>
      </c>
      <c r="G1860" s="152">
        <v>68134500</v>
      </c>
      <c r="H1860" s="152">
        <v>68134500</v>
      </c>
      <c r="I1860" s="197" t="s">
        <v>31</v>
      </c>
      <c r="J1860" s="197" t="s">
        <v>31</v>
      </c>
      <c r="K1860" s="197" t="s">
        <v>2780</v>
      </c>
    </row>
    <row r="1861" spans="1:11" ht="75" customHeight="1" x14ac:dyDescent="0.25">
      <c r="A1861" s="197">
        <v>70131706</v>
      </c>
      <c r="B1861" s="197" t="s">
        <v>1009</v>
      </c>
      <c r="C1861" s="277">
        <v>42005</v>
      </c>
      <c r="D1861" s="197">
        <v>10.5</v>
      </c>
      <c r="E1861" s="197" t="s">
        <v>238</v>
      </c>
      <c r="F1861" s="197" t="s">
        <v>30</v>
      </c>
      <c r="G1861" s="152">
        <v>58509150</v>
      </c>
      <c r="H1861" s="152">
        <v>58509150</v>
      </c>
      <c r="I1861" s="197" t="s">
        <v>31</v>
      </c>
      <c r="J1861" s="197" t="s">
        <v>31</v>
      </c>
      <c r="K1861" s="197" t="s">
        <v>2780</v>
      </c>
    </row>
    <row r="1862" spans="1:11" ht="75" customHeight="1" x14ac:dyDescent="0.25">
      <c r="A1862" s="197">
        <v>70131706</v>
      </c>
      <c r="B1862" s="197" t="s">
        <v>1010</v>
      </c>
      <c r="C1862" s="277">
        <v>42005</v>
      </c>
      <c r="D1862" s="197">
        <v>10.5</v>
      </c>
      <c r="E1862" s="197" t="s">
        <v>238</v>
      </c>
      <c r="F1862" s="197" t="s">
        <v>30</v>
      </c>
      <c r="G1862" s="152">
        <v>36446550</v>
      </c>
      <c r="H1862" s="152">
        <v>36446550</v>
      </c>
      <c r="I1862" s="197" t="s">
        <v>31</v>
      </c>
      <c r="J1862" s="197" t="s">
        <v>31</v>
      </c>
      <c r="K1862" s="197" t="s">
        <v>2780</v>
      </c>
    </row>
    <row r="1863" spans="1:11" ht="75" customHeight="1" x14ac:dyDescent="0.25">
      <c r="A1863" s="197">
        <v>70131706</v>
      </c>
      <c r="B1863" s="197" t="s">
        <v>1011</v>
      </c>
      <c r="C1863" s="277">
        <v>42005</v>
      </c>
      <c r="D1863" s="197">
        <v>10.5</v>
      </c>
      <c r="E1863" s="197" t="s">
        <v>238</v>
      </c>
      <c r="F1863" s="197" t="s">
        <v>30</v>
      </c>
      <c r="G1863" s="152">
        <v>36446550</v>
      </c>
      <c r="H1863" s="152">
        <v>36446550</v>
      </c>
      <c r="I1863" s="197" t="s">
        <v>31</v>
      </c>
      <c r="J1863" s="197" t="s">
        <v>31</v>
      </c>
      <c r="K1863" s="197" t="s">
        <v>2780</v>
      </c>
    </row>
    <row r="1864" spans="1:11" ht="75" customHeight="1" x14ac:dyDescent="0.25">
      <c r="A1864" s="197">
        <v>70131706</v>
      </c>
      <c r="B1864" s="197" t="s">
        <v>1012</v>
      </c>
      <c r="C1864" s="277">
        <v>42005</v>
      </c>
      <c r="D1864" s="197">
        <v>10.5</v>
      </c>
      <c r="E1864" s="197" t="s">
        <v>238</v>
      </c>
      <c r="F1864" s="197" t="s">
        <v>30</v>
      </c>
      <c r="G1864" s="152">
        <v>86520000</v>
      </c>
      <c r="H1864" s="152">
        <v>86520000</v>
      </c>
      <c r="I1864" s="197" t="s">
        <v>31</v>
      </c>
      <c r="J1864" s="197" t="s">
        <v>31</v>
      </c>
      <c r="K1864" s="197" t="s">
        <v>2780</v>
      </c>
    </row>
    <row r="1865" spans="1:11" ht="75" customHeight="1" x14ac:dyDescent="0.25">
      <c r="A1865" s="197">
        <v>70131706</v>
      </c>
      <c r="B1865" s="197" t="s">
        <v>1015</v>
      </c>
      <c r="C1865" s="277">
        <v>42005</v>
      </c>
      <c r="D1865" s="197">
        <v>10.5</v>
      </c>
      <c r="E1865" s="197" t="s">
        <v>238</v>
      </c>
      <c r="F1865" s="197" t="s">
        <v>30</v>
      </c>
      <c r="G1865" s="152">
        <v>58323407</v>
      </c>
      <c r="H1865" s="152">
        <v>58323407</v>
      </c>
      <c r="I1865" s="197" t="s">
        <v>31</v>
      </c>
      <c r="J1865" s="197" t="s">
        <v>31</v>
      </c>
      <c r="K1865" s="197" t="s">
        <v>2780</v>
      </c>
    </row>
    <row r="1866" spans="1:11" ht="75" customHeight="1" x14ac:dyDescent="0.25">
      <c r="A1866" s="197">
        <v>70131706</v>
      </c>
      <c r="B1866" s="197" t="s">
        <v>1016</v>
      </c>
      <c r="C1866" s="277">
        <v>42005</v>
      </c>
      <c r="D1866" s="197">
        <v>10.5</v>
      </c>
      <c r="E1866" s="197" t="s">
        <v>238</v>
      </c>
      <c r="F1866" s="197" t="s">
        <v>30</v>
      </c>
      <c r="G1866" s="152">
        <v>52993500</v>
      </c>
      <c r="H1866" s="152">
        <v>52993500</v>
      </c>
      <c r="I1866" s="197" t="s">
        <v>31</v>
      </c>
      <c r="J1866" s="197" t="s">
        <v>31</v>
      </c>
      <c r="K1866" s="197" t="s">
        <v>2780</v>
      </c>
    </row>
    <row r="1867" spans="1:11" ht="75" customHeight="1" x14ac:dyDescent="0.25">
      <c r="A1867" s="197">
        <v>70131706</v>
      </c>
      <c r="B1867" s="197" t="s">
        <v>1017</v>
      </c>
      <c r="C1867" s="277">
        <v>42005</v>
      </c>
      <c r="D1867" s="197">
        <v>10.5</v>
      </c>
      <c r="E1867" s="197" t="s">
        <v>238</v>
      </c>
      <c r="F1867" s="197" t="s">
        <v>30</v>
      </c>
      <c r="G1867" s="152">
        <v>41962200</v>
      </c>
      <c r="H1867" s="152">
        <v>41962200</v>
      </c>
      <c r="I1867" s="197" t="s">
        <v>31</v>
      </c>
      <c r="J1867" s="197" t="s">
        <v>31</v>
      </c>
      <c r="K1867" s="197" t="s">
        <v>2780</v>
      </c>
    </row>
    <row r="1868" spans="1:11" ht="75" customHeight="1" x14ac:dyDescent="0.25">
      <c r="A1868" s="197">
        <v>70131706</v>
      </c>
      <c r="B1868" s="197" t="s">
        <v>1018</v>
      </c>
      <c r="C1868" s="277">
        <v>42005</v>
      </c>
      <c r="D1868" s="197">
        <v>10.5</v>
      </c>
      <c r="E1868" s="197" t="s">
        <v>238</v>
      </c>
      <c r="F1868" s="197" t="s">
        <v>30</v>
      </c>
      <c r="G1868" s="152">
        <v>41962200</v>
      </c>
      <c r="H1868" s="152">
        <v>41962200</v>
      </c>
      <c r="I1868" s="197" t="s">
        <v>31</v>
      </c>
      <c r="J1868" s="197" t="s">
        <v>31</v>
      </c>
      <c r="K1868" s="197" t="s">
        <v>2780</v>
      </c>
    </row>
    <row r="1869" spans="1:11" ht="75" customHeight="1" x14ac:dyDescent="0.25">
      <c r="A1869" s="197">
        <v>70131706</v>
      </c>
      <c r="B1869" s="197" t="s">
        <v>1019</v>
      </c>
      <c r="C1869" s="277">
        <v>42005</v>
      </c>
      <c r="D1869" s="197">
        <v>10.5</v>
      </c>
      <c r="E1869" s="197" t="s">
        <v>238</v>
      </c>
      <c r="F1869" s="197" t="s">
        <v>30</v>
      </c>
      <c r="G1869" s="152">
        <v>41962200</v>
      </c>
      <c r="H1869" s="152">
        <v>41962200</v>
      </c>
      <c r="I1869" s="197" t="s">
        <v>31</v>
      </c>
      <c r="J1869" s="197" t="s">
        <v>31</v>
      </c>
      <c r="K1869" s="197" t="s">
        <v>2780</v>
      </c>
    </row>
    <row r="1870" spans="1:11" ht="75" customHeight="1" x14ac:dyDescent="0.25">
      <c r="A1870" s="197">
        <v>70131706</v>
      </c>
      <c r="B1870" s="197" t="s">
        <v>1020</v>
      </c>
      <c r="C1870" s="277">
        <v>42005</v>
      </c>
      <c r="D1870" s="197">
        <v>9</v>
      </c>
      <c r="E1870" s="197" t="s">
        <v>238</v>
      </c>
      <c r="F1870" s="197" t="s">
        <v>30</v>
      </c>
      <c r="G1870" s="152">
        <v>35967600</v>
      </c>
      <c r="H1870" s="152">
        <v>35967600</v>
      </c>
      <c r="I1870" s="197" t="s">
        <v>31</v>
      </c>
      <c r="J1870" s="197" t="s">
        <v>31</v>
      </c>
      <c r="K1870" s="197" t="s">
        <v>2780</v>
      </c>
    </row>
    <row r="1871" spans="1:11" ht="75" customHeight="1" x14ac:dyDescent="0.25">
      <c r="A1871" s="197">
        <v>70131706</v>
      </c>
      <c r="B1871" s="197" t="s">
        <v>1021</v>
      </c>
      <c r="C1871" s="277">
        <v>42005</v>
      </c>
      <c r="D1871" s="197">
        <v>10.5</v>
      </c>
      <c r="E1871" s="197" t="s">
        <v>238</v>
      </c>
      <c r="F1871" s="197" t="s">
        <v>30</v>
      </c>
      <c r="G1871" s="152">
        <v>24766350</v>
      </c>
      <c r="H1871" s="152">
        <v>24766350</v>
      </c>
      <c r="I1871" s="197" t="s">
        <v>31</v>
      </c>
      <c r="J1871" s="197" t="s">
        <v>31</v>
      </c>
      <c r="K1871" s="197" t="s">
        <v>2780</v>
      </c>
    </row>
    <row r="1872" spans="1:11" ht="75" customHeight="1" x14ac:dyDescent="0.25">
      <c r="A1872" s="197">
        <v>70131706</v>
      </c>
      <c r="B1872" s="197" t="s">
        <v>1022</v>
      </c>
      <c r="C1872" s="277">
        <v>42005</v>
      </c>
      <c r="D1872" s="197">
        <v>10.5</v>
      </c>
      <c r="E1872" s="197" t="s">
        <v>238</v>
      </c>
      <c r="F1872" s="197" t="s">
        <v>30</v>
      </c>
      <c r="G1872" s="152">
        <v>28984200</v>
      </c>
      <c r="H1872" s="152">
        <v>28984200</v>
      </c>
      <c r="I1872" s="197" t="s">
        <v>31</v>
      </c>
      <c r="J1872" s="197" t="s">
        <v>31</v>
      </c>
      <c r="K1872" s="197" t="s">
        <v>2780</v>
      </c>
    </row>
    <row r="1873" spans="1:11" ht="75" customHeight="1" x14ac:dyDescent="0.25">
      <c r="A1873" s="197">
        <v>70131706</v>
      </c>
      <c r="B1873" s="197" t="s">
        <v>1023</v>
      </c>
      <c r="C1873" s="277">
        <v>42005</v>
      </c>
      <c r="D1873" s="197">
        <v>10.5</v>
      </c>
      <c r="E1873" s="197" t="s">
        <v>238</v>
      </c>
      <c r="F1873" s="197" t="s">
        <v>30</v>
      </c>
      <c r="G1873" s="152">
        <v>68134500</v>
      </c>
      <c r="H1873" s="152">
        <v>68134500</v>
      </c>
      <c r="I1873" s="197" t="s">
        <v>31</v>
      </c>
      <c r="J1873" s="197" t="s">
        <v>31</v>
      </c>
      <c r="K1873" s="197" t="s">
        <v>2780</v>
      </c>
    </row>
    <row r="1874" spans="1:11" ht="75" customHeight="1" x14ac:dyDescent="0.25">
      <c r="A1874" s="197">
        <v>70131706</v>
      </c>
      <c r="B1874" s="197" t="s">
        <v>1024</v>
      </c>
      <c r="C1874" s="277">
        <v>42005</v>
      </c>
      <c r="D1874" s="197">
        <v>10</v>
      </c>
      <c r="E1874" s="197" t="s">
        <v>238</v>
      </c>
      <c r="F1874" s="197" t="s">
        <v>30</v>
      </c>
      <c r="G1874" s="152">
        <v>21733000</v>
      </c>
      <c r="H1874" s="152">
        <v>21733000</v>
      </c>
      <c r="I1874" s="197" t="s">
        <v>31</v>
      </c>
      <c r="J1874" s="197" t="s">
        <v>31</v>
      </c>
      <c r="K1874" s="197" t="s">
        <v>2780</v>
      </c>
    </row>
    <row r="1875" spans="1:11" ht="75" customHeight="1" x14ac:dyDescent="0.25">
      <c r="A1875" s="197">
        <v>70131706</v>
      </c>
      <c r="B1875" s="197" t="s">
        <v>1025</v>
      </c>
      <c r="C1875" s="277">
        <v>42005</v>
      </c>
      <c r="D1875" s="197">
        <v>7</v>
      </c>
      <c r="E1875" s="197" t="s">
        <v>238</v>
      </c>
      <c r="F1875" s="197" t="s">
        <v>30</v>
      </c>
      <c r="G1875" s="152">
        <v>11968600</v>
      </c>
      <c r="H1875" s="152">
        <v>11968600</v>
      </c>
      <c r="I1875" s="197" t="s">
        <v>31</v>
      </c>
      <c r="J1875" s="197" t="s">
        <v>31</v>
      </c>
      <c r="K1875" s="197" t="s">
        <v>2780</v>
      </c>
    </row>
    <row r="1876" spans="1:11" ht="75" customHeight="1" x14ac:dyDescent="0.25">
      <c r="A1876" s="197">
        <v>70131706</v>
      </c>
      <c r="B1876" s="197" t="s">
        <v>1026</v>
      </c>
      <c r="C1876" s="277">
        <v>42005</v>
      </c>
      <c r="D1876" s="197">
        <v>8</v>
      </c>
      <c r="E1876" s="197" t="s">
        <v>238</v>
      </c>
      <c r="F1876" s="197" t="s">
        <v>30</v>
      </c>
      <c r="G1876" s="152">
        <v>13678400</v>
      </c>
      <c r="H1876" s="152">
        <v>13678400</v>
      </c>
      <c r="I1876" s="197" t="s">
        <v>31</v>
      </c>
      <c r="J1876" s="197" t="s">
        <v>31</v>
      </c>
      <c r="K1876" s="197" t="s">
        <v>2780</v>
      </c>
    </row>
    <row r="1877" spans="1:11" ht="75" customHeight="1" x14ac:dyDescent="0.25">
      <c r="A1877" s="197">
        <v>70131706</v>
      </c>
      <c r="B1877" s="197" t="s">
        <v>1027</v>
      </c>
      <c r="C1877" s="277">
        <v>42036</v>
      </c>
      <c r="D1877" s="197">
        <v>2</v>
      </c>
      <c r="E1877" s="197" t="s">
        <v>892</v>
      </c>
      <c r="F1877" s="197" t="s">
        <v>30</v>
      </c>
      <c r="G1877" s="152">
        <v>42663410</v>
      </c>
      <c r="H1877" s="152">
        <v>42663410</v>
      </c>
      <c r="I1877" s="197" t="s">
        <v>31</v>
      </c>
      <c r="J1877" s="197" t="s">
        <v>31</v>
      </c>
      <c r="K1877" s="197" t="s">
        <v>2780</v>
      </c>
    </row>
    <row r="1878" spans="1:11" ht="75" customHeight="1" x14ac:dyDescent="0.25">
      <c r="A1878" s="197">
        <v>70131706</v>
      </c>
      <c r="B1878" s="197" t="s">
        <v>1027</v>
      </c>
      <c r="C1878" s="277">
        <v>42036</v>
      </c>
      <c r="D1878" s="197">
        <v>2</v>
      </c>
      <c r="E1878" s="197" t="s">
        <v>892</v>
      </c>
      <c r="F1878" s="197" t="s">
        <v>807</v>
      </c>
      <c r="G1878" s="152">
        <v>351433424</v>
      </c>
      <c r="H1878" s="152">
        <v>351433424</v>
      </c>
      <c r="I1878" s="197" t="s">
        <v>31</v>
      </c>
      <c r="J1878" s="197" t="s">
        <v>31</v>
      </c>
      <c r="K1878" s="197" t="s">
        <v>2780</v>
      </c>
    </row>
    <row r="1879" spans="1:11" ht="75" customHeight="1" x14ac:dyDescent="0.25">
      <c r="A1879" s="197">
        <v>70131706</v>
      </c>
      <c r="B1879" s="197" t="s">
        <v>185</v>
      </c>
      <c r="C1879" s="277">
        <v>42309</v>
      </c>
      <c r="D1879" s="197" t="s">
        <v>1028</v>
      </c>
      <c r="E1879" s="197" t="s">
        <v>31</v>
      </c>
      <c r="F1879" s="197" t="s">
        <v>30</v>
      </c>
      <c r="G1879" s="152">
        <v>0</v>
      </c>
      <c r="H1879" s="152">
        <v>0</v>
      </c>
      <c r="I1879" s="197" t="s">
        <v>31</v>
      </c>
      <c r="J1879" s="197" t="s">
        <v>31</v>
      </c>
      <c r="K1879" s="197" t="s">
        <v>2780</v>
      </c>
    </row>
    <row r="1880" spans="1:11" ht="75" customHeight="1" x14ac:dyDescent="0.25">
      <c r="A1880" s="197">
        <v>70131706</v>
      </c>
      <c r="B1880" s="197" t="s">
        <v>185</v>
      </c>
      <c r="C1880" s="277">
        <v>42005</v>
      </c>
      <c r="D1880" s="197">
        <v>2</v>
      </c>
      <c r="E1880" s="197" t="s">
        <v>238</v>
      </c>
      <c r="F1880" s="197" t="s">
        <v>30</v>
      </c>
      <c r="G1880" s="152">
        <v>24544900</v>
      </c>
      <c r="H1880" s="152">
        <v>24544900</v>
      </c>
      <c r="I1880" s="197" t="s">
        <v>31</v>
      </c>
      <c r="J1880" s="197" t="s">
        <v>31</v>
      </c>
      <c r="K1880" s="197" t="s">
        <v>2780</v>
      </c>
    </row>
    <row r="1881" spans="1:11" ht="75" customHeight="1" x14ac:dyDescent="0.25">
      <c r="A1881" s="197">
        <v>70131706</v>
      </c>
      <c r="B1881" s="197" t="s">
        <v>1029</v>
      </c>
      <c r="C1881" s="277">
        <v>42309</v>
      </c>
      <c r="D1881" s="197">
        <v>1</v>
      </c>
      <c r="E1881" s="197" t="s">
        <v>31</v>
      </c>
      <c r="F1881" s="197" t="s">
        <v>30</v>
      </c>
      <c r="G1881" s="152">
        <v>1671690</v>
      </c>
      <c r="H1881" s="152">
        <v>1671690</v>
      </c>
      <c r="I1881" s="197" t="s">
        <v>31</v>
      </c>
      <c r="J1881" s="197" t="s">
        <v>31</v>
      </c>
      <c r="K1881" s="197" t="s">
        <v>2780</v>
      </c>
    </row>
    <row r="1882" spans="1:11" ht="75" customHeight="1" x14ac:dyDescent="0.25">
      <c r="A1882" s="197">
        <v>70131706</v>
      </c>
      <c r="B1882" s="197" t="s">
        <v>1030</v>
      </c>
      <c r="C1882" s="277">
        <v>42309</v>
      </c>
      <c r="D1882" s="197">
        <v>1</v>
      </c>
      <c r="E1882" s="197" t="s">
        <v>31</v>
      </c>
      <c r="F1882" s="197" t="s">
        <v>30</v>
      </c>
      <c r="G1882" s="152">
        <v>182593</v>
      </c>
      <c r="H1882" s="152">
        <v>182593</v>
      </c>
      <c r="I1882" s="197" t="s">
        <v>31</v>
      </c>
      <c r="J1882" s="197" t="s">
        <v>31</v>
      </c>
      <c r="K1882" s="197" t="s">
        <v>2780</v>
      </c>
    </row>
    <row r="1883" spans="1:11" ht="75" customHeight="1" x14ac:dyDescent="0.25">
      <c r="A1883" s="197">
        <v>70131706</v>
      </c>
      <c r="B1883" s="197" t="s">
        <v>1031</v>
      </c>
      <c r="C1883" s="277">
        <v>42309</v>
      </c>
      <c r="D1883" s="197">
        <v>1</v>
      </c>
      <c r="E1883" s="197" t="s">
        <v>31</v>
      </c>
      <c r="F1883" s="197" t="s">
        <v>30</v>
      </c>
      <c r="G1883" s="152">
        <v>10531561</v>
      </c>
      <c r="H1883" s="152">
        <v>10531561</v>
      </c>
      <c r="I1883" s="197" t="s">
        <v>31</v>
      </c>
      <c r="J1883" s="197" t="s">
        <v>31</v>
      </c>
      <c r="K1883" s="197" t="s">
        <v>2780</v>
      </c>
    </row>
    <row r="1884" spans="1:11" ht="75" customHeight="1" x14ac:dyDescent="0.25">
      <c r="A1884" s="197">
        <v>70131706</v>
      </c>
      <c r="B1884" s="197" t="s">
        <v>185</v>
      </c>
      <c r="C1884" s="277">
        <v>42309</v>
      </c>
      <c r="D1884" s="197" t="s">
        <v>1028</v>
      </c>
      <c r="E1884" s="197" t="s">
        <v>31</v>
      </c>
      <c r="F1884" s="197" t="s">
        <v>801</v>
      </c>
      <c r="G1884" s="152">
        <v>132163</v>
      </c>
      <c r="H1884" s="152">
        <v>132163</v>
      </c>
      <c r="I1884" s="197" t="s">
        <v>31</v>
      </c>
      <c r="J1884" s="197" t="s">
        <v>31</v>
      </c>
      <c r="K1884" s="197" t="s">
        <v>2780</v>
      </c>
    </row>
    <row r="1885" spans="1:11" ht="75" customHeight="1" x14ac:dyDescent="0.25">
      <c r="A1885" s="197">
        <v>70131706</v>
      </c>
      <c r="B1885" s="197" t="s">
        <v>1032</v>
      </c>
      <c r="C1885" s="277">
        <v>42156</v>
      </c>
      <c r="D1885" s="197">
        <v>8</v>
      </c>
      <c r="E1885" s="197" t="s">
        <v>238</v>
      </c>
      <c r="F1885" s="197" t="s">
        <v>807</v>
      </c>
      <c r="G1885" s="152">
        <v>91593226</v>
      </c>
      <c r="H1885" s="152">
        <v>91593226</v>
      </c>
      <c r="I1885" s="197" t="s">
        <v>31</v>
      </c>
      <c r="J1885" s="197" t="s">
        <v>31</v>
      </c>
      <c r="K1885" s="197" t="s">
        <v>2780</v>
      </c>
    </row>
    <row r="1886" spans="1:11" ht="75" customHeight="1" x14ac:dyDescent="0.25">
      <c r="A1886" s="197">
        <v>70131706</v>
      </c>
      <c r="B1886" s="197" t="s">
        <v>1032</v>
      </c>
      <c r="C1886" s="277">
        <v>42156</v>
      </c>
      <c r="D1886" s="197">
        <v>8</v>
      </c>
      <c r="E1886" s="197" t="s">
        <v>238</v>
      </c>
      <c r="F1886" s="197" t="s">
        <v>30</v>
      </c>
      <c r="G1886" s="152">
        <v>8508500</v>
      </c>
      <c r="H1886" s="152">
        <v>8508500</v>
      </c>
      <c r="I1886" s="197" t="s">
        <v>31</v>
      </c>
      <c r="J1886" s="197" t="s">
        <v>31</v>
      </c>
      <c r="K1886" s="197" t="s">
        <v>2780</v>
      </c>
    </row>
    <row r="1887" spans="1:11" ht="75" customHeight="1" x14ac:dyDescent="0.25">
      <c r="A1887" s="197">
        <v>70131706</v>
      </c>
      <c r="B1887" s="197" t="s">
        <v>1032</v>
      </c>
      <c r="C1887" s="277">
        <v>42156</v>
      </c>
      <c r="D1887" s="197">
        <v>8</v>
      </c>
      <c r="E1887" s="197" t="s">
        <v>238</v>
      </c>
      <c r="F1887" s="197" t="s">
        <v>30</v>
      </c>
      <c r="G1887" s="152">
        <v>94379276</v>
      </c>
      <c r="H1887" s="152">
        <v>94379276</v>
      </c>
      <c r="I1887" s="197" t="s">
        <v>31</v>
      </c>
      <c r="J1887" s="197" t="s">
        <v>31</v>
      </c>
      <c r="K1887" s="197" t="s">
        <v>2780</v>
      </c>
    </row>
    <row r="1888" spans="1:11" ht="75" customHeight="1" x14ac:dyDescent="0.25">
      <c r="A1888" s="197">
        <v>70131706</v>
      </c>
      <c r="B1888" s="197" t="s">
        <v>1032</v>
      </c>
      <c r="C1888" s="277">
        <v>42156</v>
      </c>
      <c r="D1888" s="197">
        <v>8</v>
      </c>
      <c r="E1888" s="197" t="s">
        <v>238</v>
      </c>
      <c r="F1888" s="197" t="s">
        <v>30</v>
      </c>
      <c r="G1888" s="152">
        <v>224830226</v>
      </c>
      <c r="H1888" s="152">
        <v>224830226</v>
      </c>
      <c r="I1888" s="197" t="s">
        <v>31</v>
      </c>
      <c r="J1888" s="197" t="s">
        <v>31</v>
      </c>
      <c r="K1888" s="197" t="s">
        <v>2780</v>
      </c>
    </row>
    <row r="1889" spans="1:11" ht="75" customHeight="1" x14ac:dyDescent="0.25">
      <c r="A1889" s="197">
        <v>70131706</v>
      </c>
      <c r="B1889" s="197" t="s">
        <v>1033</v>
      </c>
      <c r="C1889" s="277">
        <v>42186</v>
      </c>
      <c r="D1889" s="197">
        <v>4</v>
      </c>
      <c r="E1889" s="197" t="s">
        <v>238</v>
      </c>
      <c r="F1889" s="197" t="s">
        <v>30</v>
      </c>
      <c r="G1889" s="152">
        <v>180000000</v>
      </c>
      <c r="H1889" s="152">
        <v>180000000</v>
      </c>
      <c r="I1889" s="197" t="s">
        <v>31</v>
      </c>
      <c r="J1889" s="197" t="s">
        <v>31</v>
      </c>
      <c r="K1889" s="197" t="s">
        <v>2780</v>
      </c>
    </row>
    <row r="1890" spans="1:11" ht="75" customHeight="1" x14ac:dyDescent="0.25">
      <c r="A1890" s="197">
        <v>70131706</v>
      </c>
      <c r="B1890" s="197" t="s">
        <v>1034</v>
      </c>
      <c r="C1890" s="277">
        <v>42309</v>
      </c>
      <c r="D1890" s="197">
        <v>1</v>
      </c>
      <c r="E1890" s="197" t="s">
        <v>31</v>
      </c>
      <c r="F1890" s="197" t="s">
        <v>30</v>
      </c>
      <c r="G1890" s="152">
        <v>3989017</v>
      </c>
      <c r="H1890" s="152">
        <v>3989017</v>
      </c>
      <c r="I1890" s="197" t="s">
        <v>31</v>
      </c>
      <c r="J1890" s="197" t="s">
        <v>31</v>
      </c>
      <c r="K1890" s="197" t="s">
        <v>2780</v>
      </c>
    </row>
    <row r="1891" spans="1:11" ht="75" customHeight="1" x14ac:dyDescent="0.25">
      <c r="A1891" s="197">
        <v>70131706</v>
      </c>
      <c r="B1891" s="197" t="s">
        <v>1035</v>
      </c>
      <c r="C1891" s="277">
        <v>42095</v>
      </c>
      <c r="D1891" s="197">
        <v>1</v>
      </c>
      <c r="E1891" s="197" t="s">
        <v>238</v>
      </c>
      <c r="F1891" s="197" t="s">
        <v>30</v>
      </c>
      <c r="G1891" s="152">
        <v>3432867</v>
      </c>
      <c r="H1891" s="152">
        <v>3432867</v>
      </c>
      <c r="I1891" s="197" t="s">
        <v>31</v>
      </c>
      <c r="J1891" s="197" t="s">
        <v>31</v>
      </c>
      <c r="K1891" s="197" t="s">
        <v>2780</v>
      </c>
    </row>
    <row r="1892" spans="1:11" ht="75" customHeight="1" x14ac:dyDescent="0.25">
      <c r="A1892" s="197">
        <v>70131706</v>
      </c>
      <c r="B1892" s="197" t="s">
        <v>185</v>
      </c>
      <c r="C1892" s="277">
        <v>42309</v>
      </c>
      <c r="D1892" s="197">
        <v>1</v>
      </c>
      <c r="E1892" s="197" t="s">
        <v>31</v>
      </c>
      <c r="F1892" s="197" t="s">
        <v>30</v>
      </c>
      <c r="G1892" s="152">
        <v>0</v>
      </c>
      <c r="H1892" s="152">
        <v>0</v>
      </c>
      <c r="I1892" s="197" t="s">
        <v>31</v>
      </c>
      <c r="J1892" s="197" t="s">
        <v>31</v>
      </c>
      <c r="K1892" s="197" t="s">
        <v>2780</v>
      </c>
    </row>
    <row r="1893" spans="1:11" ht="75" customHeight="1" x14ac:dyDescent="0.25">
      <c r="A1893" s="197">
        <v>70131706</v>
      </c>
      <c r="B1893" s="197" t="s">
        <v>1036</v>
      </c>
      <c r="C1893" s="277">
        <v>42309</v>
      </c>
      <c r="D1893" s="197">
        <v>1</v>
      </c>
      <c r="E1893" s="197" t="s">
        <v>31</v>
      </c>
      <c r="F1893" s="197" t="s">
        <v>30</v>
      </c>
      <c r="G1893" s="152">
        <v>4521700</v>
      </c>
      <c r="H1893" s="152">
        <v>4521700</v>
      </c>
      <c r="I1893" s="197" t="s">
        <v>31</v>
      </c>
      <c r="J1893" s="197" t="s">
        <v>31</v>
      </c>
      <c r="K1893" s="197" t="s">
        <v>2780</v>
      </c>
    </row>
    <row r="1894" spans="1:11" ht="75" customHeight="1" x14ac:dyDescent="0.25">
      <c r="A1894" s="197">
        <v>70131706</v>
      </c>
      <c r="B1894" s="197" t="s">
        <v>185</v>
      </c>
      <c r="C1894" s="277">
        <v>42309</v>
      </c>
      <c r="D1894" s="197">
        <v>1</v>
      </c>
      <c r="E1894" s="197" t="s">
        <v>31</v>
      </c>
      <c r="F1894" s="197" t="s">
        <v>30</v>
      </c>
      <c r="G1894" s="152">
        <v>119562.99999999953</v>
      </c>
      <c r="H1894" s="152">
        <v>119562.99999999953</v>
      </c>
      <c r="I1894" s="197" t="s">
        <v>31</v>
      </c>
      <c r="J1894" s="197" t="s">
        <v>31</v>
      </c>
      <c r="K1894" s="197" t="s">
        <v>2780</v>
      </c>
    </row>
    <row r="1895" spans="1:11" ht="75" customHeight="1" x14ac:dyDescent="0.25">
      <c r="A1895" s="197">
        <v>70131706</v>
      </c>
      <c r="B1895" s="197" t="s">
        <v>185</v>
      </c>
      <c r="C1895" s="277">
        <v>42309</v>
      </c>
      <c r="D1895" s="197">
        <v>1</v>
      </c>
      <c r="E1895" s="197" t="s">
        <v>31</v>
      </c>
      <c r="F1895" s="197" t="s">
        <v>801</v>
      </c>
      <c r="G1895" s="152">
        <v>164257</v>
      </c>
      <c r="H1895" s="152">
        <v>164257</v>
      </c>
      <c r="I1895" s="197" t="s">
        <v>31</v>
      </c>
      <c r="J1895" s="197" t="s">
        <v>31</v>
      </c>
      <c r="K1895" s="197" t="s">
        <v>2780</v>
      </c>
    </row>
    <row r="1896" spans="1:11" ht="75" customHeight="1" x14ac:dyDescent="0.25">
      <c r="A1896" s="197">
        <v>70131706</v>
      </c>
      <c r="B1896" s="197" t="s">
        <v>73</v>
      </c>
      <c r="C1896" s="277">
        <v>42095</v>
      </c>
      <c r="D1896" s="197">
        <v>8</v>
      </c>
      <c r="E1896" s="197" t="s">
        <v>74</v>
      </c>
      <c r="F1896" s="197" t="s">
        <v>30</v>
      </c>
      <c r="G1896" s="152">
        <v>9983332</v>
      </c>
      <c r="H1896" s="152">
        <v>9983332</v>
      </c>
      <c r="I1896" s="197" t="s">
        <v>31</v>
      </c>
      <c r="J1896" s="197" t="s">
        <v>31</v>
      </c>
      <c r="K1896" s="197" t="s">
        <v>2780</v>
      </c>
    </row>
    <row r="1897" spans="1:11" ht="75" customHeight="1" x14ac:dyDescent="0.25">
      <c r="A1897" s="293">
        <v>70131706</v>
      </c>
      <c r="B1897" s="293" t="s">
        <v>1037</v>
      </c>
      <c r="C1897" s="293">
        <v>42309</v>
      </c>
      <c r="D1897" s="294">
        <v>1</v>
      </c>
      <c r="E1897" s="293" t="s">
        <v>31</v>
      </c>
      <c r="F1897" s="293" t="s">
        <v>30</v>
      </c>
      <c r="G1897" s="295">
        <v>167783</v>
      </c>
      <c r="H1897" s="295">
        <v>167783</v>
      </c>
      <c r="I1897" s="295" t="s">
        <v>31</v>
      </c>
      <c r="J1897" s="295" t="s">
        <v>31</v>
      </c>
      <c r="K1897" s="295" t="s">
        <v>2780</v>
      </c>
    </row>
    <row r="1898" spans="1:11" ht="75" customHeight="1" x14ac:dyDescent="0.25">
      <c r="A1898" s="197">
        <v>70131706</v>
      </c>
      <c r="B1898" s="197" t="s">
        <v>185</v>
      </c>
      <c r="C1898" s="277">
        <v>42309</v>
      </c>
      <c r="D1898" s="197">
        <v>1</v>
      </c>
      <c r="E1898" s="197" t="s">
        <v>31</v>
      </c>
      <c r="F1898" s="197" t="s">
        <v>30</v>
      </c>
      <c r="G1898" s="175">
        <v>3246925</v>
      </c>
      <c r="H1898" s="152">
        <v>3246925</v>
      </c>
      <c r="I1898" s="197" t="s">
        <v>31</v>
      </c>
      <c r="J1898" s="197" t="s">
        <v>31</v>
      </c>
      <c r="K1898" s="197" t="s">
        <v>2780</v>
      </c>
    </row>
    <row r="1899" spans="1:11" ht="75" customHeight="1" x14ac:dyDescent="0.25">
      <c r="A1899" s="197">
        <v>70131706</v>
      </c>
      <c r="B1899" s="197" t="s">
        <v>1037</v>
      </c>
      <c r="C1899" s="277">
        <v>42309</v>
      </c>
      <c r="D1899" s="197">
        <v>1</v>
      </c>
      <c r="E1899" s="197" t="s">
        <v>31</v>
      </c>
      <c r="F1899" s="197" t="s">
        <v>30</v>
      </c>
      <c r="G1899" s="175"/>
      <c r="H1899" s="152">
        <v>0</v>
      </c>
      <c r="I1899" s="197" t="s">
        <v>31</v>
      </c>
      <c r="J1899" s="197" t="s">
        <v>31</v>
      </c>
      <c r="K1899" s="197" t="s">
        <v>2780</v>
      </c>
    </row>
    <row r="1900" spans="1:11" ht="75" customHeight="1" x14ac:dyDescent="0.25">
      <c r="A1900" s="197">
        <v>70131706</v>
      </c>
      <c r="B1900" s="197" t="s">
        <v>1031</v>
      </c>
      <c r="C1900" s="277">
        <v>42309</v>
      </c>
      <c r="D1900" s="197">
        <v>1</v>
      </c>
      <c r="E1900" s="197" t="s">
        <v>31</v>
      </c>
      <c r="F1900" s="197" t="s">
        <v>30</v>
      </c>
      <c r="G1900" s="175">
        <v>5551700</v>
      </c>
      <c r="H1900" s="152">
        <v>5551700</v>
      </c>
      <c r="I1900" s="197" t="s">
        <v>31</v>
      </c>
      <c r="J1900" s="197" t="s">
        <v>31</v>
      </c>
      <c r="K1900" s="197" t="s">
        <v>2780</v>
      </c>
    </row>
    <row r="1901" spans="1:11" ht="75" customHeight="1" x14ac:dyDescent="0.25">
      <c r="A1901" s="197">
        <v>70131706</v>
      </c>
      <c r="B1901" s="197" t="s">
        <v>1031</v>
      </c>
      <c r="C1901" s="277">
        <v>42309</v>
      </c>
      <c r="D1901" s="197">
        <v>1</v>
      </c>
      <c r="E1901" s="197" t="s">
        <v>31</v>
      </c>
      <c r="F1901" s="197" t="s">
        <v>30</v>
      </c>
      <c r="G1901" s="175">
        <v>8997400</v>
      </c>
      <c r="H1901" s="152">
        <v>8997400</v>
      </c>
      <c r="I1901" s="197" t="s">
        <v>31</v>
      </c>
      <c r="J1901" s="197" t="s">
        <v>31</v>
      </c>
      <c r="K1901" s="197" t="s">
        <v>2780</v>
      </c>
    </row>
    <row r="1902" spans="1:11" ht="75" customHeight="1" x14ac:dyDescent="0.25">
      <c r="A1902" s="197">
        <v>70131706</v>
      </c>
      <c r="B1902" s="197" t="s">
        <v>1038</v>
      </c>
      <c r="C1902" s="277">
        <v>42005</v>
      </c>
      <c r="D1902" s="197">
        <v>10.5</v>
      </c>
      <c r="E1902" s="197" t="s">
        <v>238</v>
      </c>
      <c r="F1902" s="197" t="s">
        <v>30</v>
      </c>
      <c r="G1902" s="175">
        <v>160576295</v>
      </c>
      <c r="H1902" s="152">
        <v>160576295</v>
      </c>
      <c r="I1902" s="197" t="s">
        <v>31</v>
      </c>
      <c r="J1902" s="197" t="s">
        <v>31</v>
      </c>
      <c r="K1902" s="197" t="s">
        <v>2780</v>
      </c>
    </row>
    <row r="1903" spans="1:11" ht="75" customHeight="1" x14ac:dyDescent="0.25">
      <c r="A1903" s="197">
        <v>70131706</v>
      </c>
      <c r="B1903" s="278" t="s">
        <v>185</v>
      </c>
      <c r="C1903" s="277">
        <v>42095</v>
      </c>
      <c r="D1903" s="197">
        <v>6</v>
      </c>
      <c r="E1903" s="197" t="s">
        <v>238</v>
      </c>
      <c r="F1903" s="197" t="s">
        <v>30</v>
      </c>
      <c r="G1903" s="175">
        <v>32732435</v>
      </c>
      <c r="H1903" s="152">
        <v>32732435</v>
      </c>
      <c r="I1903" s="197" t="s">
        <v>31</v>
      </c>
      <c r="J1903" s="197" t="s">
        <v>31</v>
      </c>
      <c r="K1903" s="197" t="s">
        <v>2780</v>
      </c>
    </row>
    <row r="1904" spans="1:11" ht="75" customHeight="1" x14ac:dyDescent="0.25">
      <c r="A1904" s="197">
        <v>70131706</v>
      </c>
      <c r="B1904" s="197" t="s">
        <v>1038</v>
      </c>
      <c r="C1904" s="277">
        <v>42005</v>
      </c>
      <c r="D1904" s="197">
        <v>10.5</v>
      </c>
      <c r="E1904" s="197" t="s">
        <v>238</v>
      </c>
      <c r="F1904" s="197" t="s">
        <v>30</v>
      </c>
      <c r="G1904" s="175">
        <v>28337008</v>
      </c>
      <c r="H1904" s="152">
        <v>28337008</v>
      </c>
      <c r="I1904" s="197" t="s">
        <v>31</v>
      </c>
      <c r="J1904" s="197" t="s">
        <v>31</v>
      </c>
      <c r="K1904" s="197" t="s">
        <v>2780</v>
      </c>
    </row>
    <row r="1905" spans="1:11" ht="75" customHeight="1" x14ac:dyDescent="0.25">
      <c r="A1905" s="197">
        <v>70131706</v>
      </c>
      <c r="B1905" s="197" t="s">
        <v>185</v>
      </c>
      <c r="C1905" s="277">
        <v>42309</v>
      </c>
      <c r="D1905" s="197">
        <v>1</v>
      </c>
      <c r="E1905" s="197" t="s">
        <v>31</v>
      </c>
      <c r="F1905" s="197" t="s">
        <v>30</v>
      </c>
      <c r="G1905" s="175">
        <v>0</v>
      </c>
      <c r="H1905" s="152">
        <v>0</v>
      </c>
      <c r="I1905" s="197" t="s">
        <v>31</v>
      </c>
      <c r="J1905" s="197" t="s">
        <v>31</v>
      </c>
      <c r="K1905" s="197" t="s">
        <v>2780</v>
      </c>
    </row>
    <row r="1906" spans="1:11" ht="75" customHeight="1" x14ac:dyDescent="0.25">
      <c r="A1906" s="197">
        <v>70131706</v>
      </c>
      <c r="B1906" s="197" t="s">
        <v>1037</v>
      </c>
      <c r="C1906" s="277">
        <v>42309</v>
      </c>
      <c r="D1906" s="197">
        <v>1</v>
      </c>
      <c r="E1906" s="278" t="s">
        <v>31</v>
      </c>
      <c r="F1906" s="197" t="s">
        <v>30</v>
      </c>
      <c r="G1906" s="175"/>
      <c r="H1906" s="152">
        <v>0</v>
      </c>
      <c r="I1906" s="197" t="s">
        <v>31</v>
      </c>
      <c r="J1906" s="197" t="s">
        <v>31</v>
      </c>
      <c r="K1906" s="197" t="s">
        <v>2780</v>
      </c>
    </row>
    <row r="1907" spans="1:11" ht="75" customHeight="1" x14ac:dyDescent="0.25">
      <c r="A1907" s="197">
        <v>70131706</v>
      </c>
      <c r="B1907" s="197" t="s">
        <v>1037</v>
      </c>
      <c r="C1907" s="277">
        <v>42309</v>
      </c>
      <c r="D1907" s="197">
        <v>1</v>
      </c>
      <c r="E1907" s="278" t="s">
        <v>31</v>
      </c>
      <c r="F1907" s="197" t="s">
        <v>30</v>
      </c>
      <c r="G1907" s="175"/>
      <c r="H1907" s="152">
        <v>0</v>
      </c>
      <c r="I1907" s="197" t="s">
        <v>31</v>
      </c>
      <c r="J1907" s="197" t="s">
        <v>31</v>
      </c>
      <c r="K1907" s="197" t="s">
        <v>2780</v>
      </c>
    </row>
    <row r="1908" spans="1:11" ht="75" customHeight="1" x14ac:dyDescent="0.25">
      <c r="A1908" s="197">
        <v>70131706</v>
      </c>
      <c r="B1908" s="197" t="s">
        <v>1031</v>
      </c>
      <c r="C1908" s="277">
        <v>42309</v>
      </c>
      <c r="D1908" s="197">
        <v>1</v>
      </c>
      <c r="E1908" s="197" t="s">
        <v>31</v>
      </c>
      <c r="F1908" s="197" t="s">
        <v>30</v>
      </c>
      <c r="G1908" s="175">
        <v>505136</v>
      </c>
      <c r="H1908" s="152">
        <v>505136</v>
      </c>
      <c r="I1908" s="197" t="s">
        <v>31</v>
      </c>
      <c r="J1908" s="197" t="s">
        <v>31</v>
      </c>
      <c r="K1908" s="197" t="s">
        <v>2780</v>
      </c>
    </row>
    <row r="1909" spans="1:11" ht="75" customHeight="1" x14ac:dyDescent="0.25">
      <c r="A1909" s="197">
        <v>70131706</v>
      </c>
      <c r="B1909" s="197" t="s">
        <v>1039</v>
      </c>
      <c r="C1909" s="277">
        <v>42309</v>
      </c>
      <c r="D1909" s="197">
        <v>1</v>
      </c>
      <c r="E1909" s="197" t="s">
        <v>31</v>
      </c>
      <c r="F1909" s="197" t="s">
        <v>30</v>
      </c>
      <c r="G1909" s="175">
        <v>0</v>
      </c>
      <c r="H1909" s="152">
        <v>0</v>
      </c>
      <c r="I1909" s="197" t="s">
        <v>31</v>
      </c>
      <c r="J1909" s="197" t="s">
        <v>31</v>
      </c>
      <c r="K1909" s="197" t="s">
        <v>2780</v>
      </c>
    </row>
    <row r="1910" spans="1:11" ht="75" customHeight="1" x14ac:dyDescent="0.25">
      <c r="A1910" s="197">
        <v>70131706</v>
      </c>
      <c r="B1910" s="197" t="s">
        <v>185</v>
      </c>
      <c r="C1910" s="277">
        <v>42309</v>
      </c>
      <c r="D1910" s="197">
        <v>1</v>
      </c>
      <c r="E1910" s="197" t="s">
        <v>31</v>
      </c>
      <c r="F1910" s="197" t="s">
        <v>807</v>
      </c>
      <c r="G1910" s="175">
        <v>3029930</v>
      </c>
      <c r="H1910" s="152">
        <v>3029930</v>
      </c>
      <c r="I1910" s="197" t="s">
        <v>31</v>
      </c>
      <c r="J1910" s="197" t="s">
        <v>31</v>
      </c>
      <c r="K1910" s="197" t="s">
        <v>2780</v>
      </c>
    </row>
    <row r="1911" spans="1:11" ht="75" customHeight="1" x14ac:dyDescent="0.25">
      <c r="A1911" s="197">
        <v>70131706</v>
      </c>
      <c r="B1911" s="197" t="s">
        <v>185</v>
      </c>
      <c r="C1911" s="277">
        <v>42095</v>
      </c>
      <c r="D1911" s="197">
        <v>6</v>
      </c>
      <c r="E1911" s="197" t="s">
        <v>818</v>
      </c>
      <c r="F1911" s="197" t="s">
        <v>807</v>
      </c>
      <c r="G1911" s="175">
        <v>63665964</v>
      </c>
      <c r="H1911" s="152">
        <v>63665964</v>
      </c>
      <c r="I1911" s="197" t="s">
        <v>31</v>
      </c>
      <c r="J1911" s="197" t="s">
        <v>31</v>
      </c>
      <c r="K1911" s="197" t="s">
        <v>2780</v>
      </c>
    </row>
    <row r="1912" spans="1:11" ht="75" customHeight="1" x14ac:dyDescent="0.25">
      <c r="A1912" s="197">
        <v>70131706</v>
      </c>
      <c r="B1912" s="197" t="s">
        <v>1039</v>
      </c>
      <c r="C1912" s="277">
        <v>42309</v>
      </c>
      <c r="D1912" s="197">
        <v>1</v>
      </c>
      <c r="E1912" s="197" t="s">
        <v>31</v>
      </c>
      <c r="F1912" s="197" t="s">
        <v>30</v>
      </c>
      <c r="G1912" s="175">
        <v>0</v>
      </c>
      <c r="H1912" s="152">
        <v>0</v>
      </c>
      <c r="I1912" s="197" t="s">
        <v>31</v>
      </c>
      <c r="J1912" s="197" t="s">
        <v>31</v>
      </c>
      <c r="K1912" s="197" t="s">
        <v>2780</v>
      </c>
    </row>
    <row r="1913" spans="1:11" ht="75" customHeight="1" x14ac:dyDescent="0.25">
      <c r="A1913" s="197">
        <v>70131706</v>
      </c>
      <c r="B1913" s="197" t="s">
        <v>1037</v>
      </c>
      <c r="C1913" s="277">
        <v>42309</v>
      </c>
      <c r="D1913" s="197">
        <v>1</v>
      </c>
      <c r="E1913" s="197" t="s">
        <v>31</v>
      </c>
      <c r="F1913" s="197" t="s">
        <v>30</v>
      </c>
      <c r="G1913" s="175">
        <v>4700</v>
      </c>
      <c r="H1913" s="152">
        <v>4700</v>
      </c>
      <c r="I1913" s="197" t="s">
        <v>31</v>
      </c>
      <c r="J1913" s="197" t="s">
        <v>31</v>
      </c>
      <c r="K1913" s="197" t="s">
        <v>2780</v>
      </c>
    </row>
    <row r="1914" spans="1:11" ht="75" customHeight="1" x14ac:dyDescent="0.25">
      <c r="A1914" s="197">
        <v>70131706</v>
      </c>
      <c r="B1914" s="197" t="s">
        <v>1040</v>
      </c>
      <c r="C1914" s="277">
        <v>42309</v>
      </c>
      <c r="D1914" s="197">
        <v>4</v>
      </c>
      <c r="E1914" s="197" t="s">
        <v>818</v>
      </c>
      <c r="F1914" s="197" t="s">
        <v>807</v>
      </c>
      <c r="G1914" s="175"/>
      <c r="H1914" s="152">
        <v>0</v>
      </c>
      <c r="I1914" s="197" t="s">
        <v>31</v>
      </c>
      <c r="J1914" s="197" t="s">
        <v>31</v>
      </c>
      <c r="K1914" s="197" t="s">
        <v>2780</v>
      </c>
    </row>
    <row r="1915" spans="1:11" ht="75" customHeight="1" x14ac:dyDescent="0.25">
      <c r="A1915" s="197">
        <v>70131706</v>
      </c>
      <c r="B1915" s="197" t="s">
        <v>1039</v>
      </c>
      <c r="C1915" s="277">
        <v>42309</v>
      </c>
      <c r="D1915" s="197">
        <v>1</v>
      </c>
      <c r="E1915" s="197" t="s">
        <v>31</v>
      </c>
      <c r="F1915" s="197" t="s">
        <v>30</v>
      </c>
      <c r="G1915" s="175">
        <v>0</v>
      </c>
      <c r="H1915" s="152">
        <v>0</v>
      </c>
      <c r="I1915" s="197" t="s">
        <v>31</v>
      </c>
      <c r="J1915" s="197" t="s">
        <v>31</v>
      </c>
      <c r="K1915" s="197" t="s">
        <v>2780</v>
      </c>
    </row>
    <row r="1916" spans="1:11" ht="75" customHeight="1" x14ac:dyDescent="0.25">
      <c r="A1916" s="197">
        <v>70131706</v>
      </c>
      <c r="B1916" s="197" t="s">
        <v>1037</v>
      </c>
      <c r="C1916" s="277">
        <v>42309</v>
      </c>
      <c r="D1916" s="197">
        <v>1</v>
      </c>
      <c r="E1916" s="197" t="s">
        <v>31</v>
      </c>
      <c r="F1916" s="197" t="s">
        <v>30</v>
      </c>
      <c r="G1916" s="175"/>
      <c r="H1916" s="152">
        <v>0</v>
      </c>
      <c r="I1916" s="197" t="s">
        <v>31</v>
      </c>
      <c r="J1916" s="197" t="s">
        <v>31</v>
      </c>
      <c r="K1916" s="197" t="s">
        <v>2780</v>
      </c>
    </row>
    <row r="1917" spans="1:11" ht="75" customHeight="1" x14ac:dyDescent="0.25">
      <c r="A1917" s="197">
        <v>70131706</v>
      </c>
      <c r="B1917" s="197" t="s">
        <v>1039</v>
      </c>
      <c r="C1917" s="277">
        <v>42309</v>
      </c>
      <c r="D1917" s="197">
        <v>1</v>
      </c>
      <c r="E1917" s="197" t="s">
        <v>31</v>
      </c>
      <c r="F1917" s="197" t="s">
        <v>30</v>
      </c>
      <c r="G1917" s="175">
        <v>0</v>
      </c>
      <c r="H1917" s="152">
        <v>0</v>
      </c>
      <c r="I1917" s="197" t="s">
        <v>31</v>
      </c>
      <c r="J1917" s="197" t="s">
        <v>31</v>
      </c>
      <c r="K1917" s="197" t="s">
        <v>2780</v>
      </c>
    </row>
    <row r="1918" spans="1:11" ht="75" customHeight="1" x14ac:dyDescent="0.25">
      <c r="A1918" s="197">
        <v>70131706</v>
      </c>
      <c r="B1918" s="197" t="s">
        <v>1037</v>
      </c>
      <c r="C1918" s="277">
        <v>42309</v>
      </c>
      <c r="D1918" s="197">
        <v>1</v>
      </c>
      <c r="E1918" s="197" t="s">
        <v>31</v>
      </c>
      <c r="F1918" s="197" t="s">
        <v>30</v>
      </c>
      <c r="G1918" s="175"/>
      <c r="H1918" s="152">
        <v>0</v>
      </c>
      <c r="I1918" s="197" t="s">
        <v>31</v>
      </c>
      <c r="J1918" s="197" t="s">
        <v>31</v>
      </c>
      <c r="K1918" s="197" t="s">
        <v>2780</v>
      </c>
    </row>
    <row r="1919" spans="1:11" ht="75" customHeight="1" x14ac:dyDescent="0.25">
      <c r="A1919" s="197">
        <v>70131706</v>
      </c>
      <c r="B1919" s="197" t="s">
        <v>1041</v>
      </c>
      <c r="C1919" s="277">
        <v>42156</v>
      </c>
      <c r="D1919" s="197">
        <v>1.5</v>
      </c>
      <c r="E1919" s="197" t="s">
        <v>74</v>
      </c>
      <c r="F1919" s="197" t="s">
        <v>30</v>
      </c>
      <c r="G1919" s="175">
        <v>6224560</v>
      </c>
      <c r="H1919" s="152">
        <v>6224560</v>
      </c>
      <c r="I1919" s="197" t="s">
        <v>31</v>
      </c>
      <c r="J1919" s="197" t="s">
        <v>31</v>
      </c>
      <c r="K1919" s="197" t="s">
        <v>2780</v>
      </c>
    </row>
    <row r="1920" spans="1:11" ht="75" customHeight="1" x14ac:dyDescent="0.25">
      <c r="A1920" s="197">
        <v>70131706</v>
      </c>
      <c r="B1920" s="197" t="s">
        <v>916</v>
      </c>
      <c r="C1920" s="277">
        <v>42095</v>
      </c>
      <c r="D1920" s="197">
        <v>3</v>
      </c>
      <c r="E1920" s="197" t="s">
        <v>591</v>
      </c>
      <c r="F1920" s="197" t="s">
        <v>807</v>
      </c>
      <c r="G1920" s="175">
        <v>65828523</v>
      </c>
      <c r="H1920" s="152">
        <v>65828523</v>
      </c>
      <c r="I1920" s="197" t="s">
        <v>31</v>
      </c>
      <c r="J1920" s="197" t="s">
        <v>31</v>
      </c>
      <c r="K1920" s="197" t="s">
        <v>2780</v>
      </c>
    </row>
    <row r="1921" spans="1:11" ht="75" customHeight="1" x14ac:dyDescent="0.25">
      <c r="A1921" s="197">
        <v>70131706</v>
      </c>
      <c r="B1921" s="197" t="s">
        <v>1042</v>
      </c>
      <c r="C1921" s="277">
        <v>42095</v>
      </c>
      <c r="D1921" s="197">
        <v>5</v>
      </c>
      <c r="E1921" s="197" t="s">
        <v>31</v>
      </c>
      <c r="F1921" s="197" t="s">
        <v>807</v>
      </c>
      <c r="G1921" s="175">
        <v>400000000</v>
      </c>
      <c r="H1921" s="152">
        <v>400000000</v>
      </c>
      <c r="I1921" s="197" t="s">
        <v>31</v>
      </c>
      <c r="J1921" s="197" t="s">
        <v>31</v>
      </c>
      <c r="K1921" s="197" t="s">
        <v>2780</v>
      </c>
    </row>
    <row r="1922" spans="1:11" ht="75" customHeight="1" x14ac:dyDescent="0.25">
      <c r="A1922" s="197">
        <v>70131706</v>
      </c>
      <c r="B1922" s="197" t="s">
        <v>1042</v>
      </c>
      <c r="C1922" s="277">
        <v>42095</v>
      </c>
      <c r="D1922" s="197">
        <v>5</v>
      </c>
      <c r="E1922" s="197" t="s">
        <v>892</v>
      </c>
      <c r="F1922" s="197" t="s">
        <v>30</v>
      </c>
      <c r="G1922" s="175">
        <v>98762394</v>
      </c>
      <c r="H1922" s="152">
        <v>98762394</v>
      </c>
      <c r="I1922" s="197" t="s">
        <v>31</v>
      </c>
      <c r="J1922" s="197" t="s">
        <v>31</v>
      </c>
      <c r="K1922" s="197" t="s">
        <v>2780</v>
      </c>
    </row>
    <row r="1923" spans="1:11" ht="75" customHeight="1" x14ac:dyDescent="0.25">
      <c r="A1923" s="197">
        <v>70131706</v>
      </c>
      <c r="B1923" s="197" t="s">
        <v>1031</v>
      </c>
      <c r="C1923" s="277">
        <v>42309</v>
      </c>
      <c r="D1923" s="197">
        <v>1</v>
      </c>
      <c r="E1923" s="197" t="s">
        <v>31</v>
      </c>
      <c r="F1923" s="197" t="s">
        <v>30</v>
      </c>
      <c r="G1923" s="175">
        <v>0</v>
      </c>
      <c r="H1923" s="152">
        <v>0</v>
      </c>
      <c r="I1923" s="197" t="s">
        <v>31</v>
      </c>
      <c r="J1923" s="197" t="s">
        <v>31</v>
      </c>
      <c r="K1923" s="197" t="s">
        <v>2780</v>
      </c>
    </row>
    <row r="1924" spans="1:11" ht="75" customHeight="1" x14ac:dyDescent="0.25">
      <c r="A1924" s="197">
        <v>70131706</v>
      </c>
      <c r="B1924" s="197" t="s">
        <v>1031</v>
      </c>
      <c r="C1924" s="277">
        <v>42309</v>
      </c>
      <c r="D1924" s="197">
        <v>1</v>
      </c>
      <c r="E1924" s="197" t="s">
        <v>31</v>
      </c>
      <c r="F1924" s="197" t="s">
        <v>807</v>
      </c>
      <c r="G1924" s="175">
        <v>513959</v>
      </c>
      <c r="H1924" s="152">
        <v>513959</v>
      </c>
      <c r="I1924" s="197" t="s">
        <v>31</v>
      </c>
      <c r="J1924" s="197" t="s">
        <v>31</v>
      </c>
      <c r="K1924" s="197" t="s">
        <v>2780</v>
      </c>
    </row>
    <row r="1925" spans="1:11" ht="75" customHeight="1" x14ac:dyDescent="0.25">
      <c r="A1925" s="197">
        <v>70131706</v>
      </c>
      <c r="B1925" s="197" t="s">
        <v>185</v>
      </c>
      <c r="C1925" s="277">
        <v>42309</v>
      </c>
      <c r="D1925" s="197">
        <v>1</v>
      </c>
      <c r="E1925" s="197" t="s">
        <v>31</v>
      </c>
      <c r="F1925" s="197" t="s">
        <v>30</v>
      </c>
      <c r="G1925" s="175">
        <v>50469</v>
      </c>
      <c r="H1925" s="152">
        <v>50469</v>
      </c>
      <c r="I1925" s="197" t="s">
        <v>31</v>
      </c>
      <c r="J1925" s="197" t="s">
        <v>31</v>
      </c>
      <c r="K1925" s="197" t="s">
        <v>2780</v>
      </c>
    </row>
    <row r="1926" spans="1:11" ht="75" customHeight="1" x14ac:dyDescent="0.25">
      <c r="A1926" s="197">
        <v>70131706</v>
      </c>
      <c r="B1926" s="197" t="s">
        <v>1037</v>
      </c>
      <c r="C1926" s="277">
        <v>42309</v>
      </c>
      <c r="D1926" s="197">
        <v>1</v>
      </c>
      <c r="E1926" s="197" t="s">
        <v>31</v>
      </c>
      <c r="F1926" s="197" t="s">
        <v>30</v>
      </c>
      <c r="G1926" s="175"/>
      <c r="H1926" s="152">
        <v>0</v>
      </c>
      <c r="I1926" s="197" t="s">
        <v>31</v>
      </c>
      <c r="J1926" s="197" t="s">
        <v>31</v>
      </c>
      <c r="K1926" s="197" t="s">
        <v>2780</v>
      </c>
    </row>
    <row r="1927" spans="1:11" ht="75" customHeight="1" x14ac:dyDescent="0.25">
      <c r="A1927" s="197">
        <v>70131706</v>
      </c>
      <c r="B1927" s="197" t="s">
        <v>1043</v>
      </c>
      <c r="C1927" s="277">
        <v>42186</v>
      </c>
      <c r="D1927" s="197">
        <v>5</v>
      </c>
      <c r="E1927" s="197" t="s">
        <v>591</v>
      </c>
      <c r="F1927" s="197" t="s">
        <v>807</v>
      </c>
      <c r="G1927" s="175">
        <v>42596631</v>
      </c>
      <c r="H1927" s="152">
        <v>42596631</v>
      </c>
      <c r="I1927" s="197" t="s">
        <v>31</v>
      </c>
      <c r="J1927" s="197" t="s">
        <v>31</v>
      </c>
      <c r="K1927" s="197" t="s">
        <v>2780</v>
      </c>
    </row>
    <row r="1928" spans="1:11" ht="75" customHeight="1" x14ac:dyDescent="0.25">
      <c r="A1928" s="197">
        <v>70131706</v>
      </c>
      <c r="B1928" s="197" t="s">
        <v>185</v>
      </c>
      <c r="C1928" s="277">
        <v>42309</v>
      </c>
      <c r="D1928" s="197">
        <v>1</v>
      </c>
      <c r="E1928" s="197" t="s">
        <v>31</v>
      </c>
      <c r="F1928" s="197" t="s">
        <v>807</v>
      </c>
      <c r="G1928" s="175">
        <v>15000000</v>
      </c>
      <c r="H1928" s="152">
        <v>15000000</v>
      </c>
      <c r="I1928" s="197" t="s">
        <v>31</v>
      </c>
      <c r="J1928" s="197" t="s">
        <v>31</v>
      </c>
      <c r="K1928" s="197" t="s">
        <v>2780</v>
      </c>
    </row>
    <row r="1929" spans="1:11" ht="75" customHeight="1" x14ac:dyDescent="0.25">
      <c r="A1929" s="197">
        <v>70131706</v>
      </c>
      <c r="B1929" s="197" t="s">
        <v>1044</v>
      </c>
      <c r="C1929" s="277">
        <v>42186</v>
      </c>
      <c r="D1929" s="197">
        <v>5</v>
      </c>
      <c r="E1929" s="197" t="s">
        <v>818</v>
      </c>
      <c r="F1929" s="197" t="s">
        <v>807</v>
      </c>
      <c r="G1929" s="175">
        <v>45538</v>
      </c>
      <c r="H1929" s="152">
        <v>45538</v>
      </c>
      <c r="I1929" s="197" t="s">
        <v>31</v>
      </c>
      <c r="J1929" s="197" t="s">
        <v>31</v>
      </c>
      <c r="K1929" s="197" t="s">
        <v>2780</v>
      </c>
    </row>
    <row r="1930" spans="1:11" ht="75" customHeight="1" x14ac:dyDescent="0.25">
      <c r="A1930" s="197">
        <v>70131706</v>
      </c>
      <c r="B1930" s="197" t="s">
        <v>1031</v>
      </c>
      <c r="C1930" s="277">
        <v>42186</v>
      </c>
      <c r="D1930" s="197">
        <v>5</v>
      </c>
      <c r="E1930" s="197" t="s">
        <v>31</v>
      </c>
      <c r="F1930" s="197" t="s">
        <v>30</v>
      </c>
      <c r="G1930" s="175"/>
      <c r="H1930" s="152">
        <v>0</v>
      </c>
      <c r="I1930" s="197" t="s">
        <v>31</v>
      </c>
      <c r="J1930" s="197" t="s">
        <v>31</v>
      </c>
      <c r="K1930" s="197" t="s">
        <v>2780</v>
      </c>
    </row>
    <row r="1931" spans="1:11" ht="75" customHeight="1" x14ac:dyDescent="0.25">
      <c r="A1931" s="197">
        <v>70131706</v>
      </c>
      <c r="B1931" s="197" t="s">
        <v>1045</v>
      </c>
      <c r="C1931" s="277">
        <v>42095</v>
      </c>
      <c r="D1931" s="197">
        <v>6</v>
      </c>
      <c r="E1931" s="197" t="s">
        <v>415</v>
      </c>
      <c r="F1931" s="197" t="s">
        <v>30</v>
      </c>
      <c r="G1931" s="175">
        <v>11000002</v>
      </c>
      <c r="H1931" s="152">
        <v>11000002</v>
      </c>
      <c r="I1931" s="197" t="s">
        <v>31</v>
      </c>
      <c r="J1931" s="197" t="s">
        <v>31</v>
      </c>
      <c r="K1931" s="197" t="s">
        <v>2780</v>
      </c>
    </row>
    <row r="1932" spans="1:11" ht="75" customHeight="1" x14ac:dyDescent="0.25">
      <c r="A1932" s="197">
        <v>70131706</v>
      </c>
      <c r="B1932" s="197" t="s">
        <v>1046</v>
      </c>
      <c r="C1932" s="277">
        <v>42095</v>
      </c>
      <c r="D1932" s="197">
        <v>7</v>
      </c>
      <c r="E1932" s="197" t="s">
        <v>809</v>
      </c>
      <c r="F1932" s="197" t="s">
        <v>807</v>
      </c>
      <c r="G1932" s="175">
        <v>405462800</v>
      </c>
      <c r="H1932" s="152">
        <v>405462800</v>
      </c>
      <c r="I1932" s="197" t="s">
        <v>31</v>
      </c>
      <c r="J1932" s="197" t="s">
        <v>31</v>
      </c>
      <c r="K1932" s="197" t="s">
        <v>2780</v>
      </c>
    </row>
    <row r="1933" spans="1:11" ht="75" customHeight="1" x14ac:dyDescent="0.25">
      <c r="A1933" s="197">
        <v>70131706</v>
      </c>
      <c r="B1933" s="197" t="s">
        <v>1047</v>
      </c>
      <c r="C1933" s="277">
        <v>42156</v>
      </c>
      <c r="D1933" s="197">
        <v>7</v>
      </c>
      <c r="E1933" s="197" t="s">
        <v>238</v>
      </c>
      <c r="F1933" s="197" t="s">
        <v>807</v>
      </c>
      <c r="G1933" s="175">
        <v>27974800</v>
      </c>
      <c r="H1933" s="152">
        <v>27974800</v>
      </c>
      <c r="I1933" s="197" t="s">
        <v>31</v>
      </c>
      <c r="J1933" s="197" t="s">
        <v>31</v>
      </c>
      <c r="K1933" s="197" t="s">
        <v>2780</v>
      </c>
    </row>
    <row r="1934" spans="1:11" ht="75" customHeight="1" x14ac:dyDescent="0.25">
      <c r="A1934" s="197">
        <v>70131706</v>
      </c>
      <c r="B1934" s="197" t="s">
        <v>1048</v>
      </c>
      <c r="C1934" s="277">
        <v>42156</v>
      </c>
      <c r="D1934" s="197">
        <v>6</v>
      </c>
      <c r="E1934" s="197" t="s">
        <v>238</v>
      </c>
      <c r="F1934" s="197" t="s">
        <v>807</v>
      </c>
      <c r="G1934" s="175">
        <v>16562400</v>
      </c>
      <c r="H1934" s="152">
        <v>16562400</v>
      </c>
      <c r="I1934" s="197" t="s">
        <v>31</v>
      </c>
      <c r="J1934" s="197" t="s">
        <v>31</v>
      </c>
      <c r="K1934" s="197" t="s">
        <v>2780</v>
      </c>
    </row>
    <row r="1935" spans="1:11" ht="75" customHeight="1" x14ac:dyDescent="0.25">
      <c r="A1935" s="197">
        <v>70131706</v>
      </c>
      <c r="B1935" s="197" t="s">
        <v>1049</v>
      </c>
      <c r="C1935" s="277">
        <v>42186</v>
      </c>
      <c r="D1935" s="197">
        <v>5</v>
      </c>
      <c r="E1935" s="197" t="s">
        <v>1050</v>
      </c>
      <c r="F1935" s="197" t="s">
        <v>807</v>
      </c>
      <c r="G1935" s="175">
        <v>2287520</v>
      </c>
      <c r="H1935" s="152">
        <v>2287520</v>
      </c>
      <c r="I1935" s="197" t="s">
        <v>31</v>
      </c>
      <c r="J1935" s="197" t="s">
        <v>31</v>
      </c>
      <c r="K1935" s="197" t="s">
        <v>2780</v>
      </c>
    </row>
    <row r="1936" spans="1:11" ht="75" customHeight="1" x14ac:dyDescent="0.25">
      <c r="A1936" s="197">
        <v>70131706</v>
      </c>
      <c r="B1936" s="197" t="s">
        <v>1051</v>
      </c>
      <c r="C1936" s="277">
        <v>42095</v>
      </c>
      <c r="D1936" s="197">
        <v>6</v>
      </c>
      <c r="E1936" s="197" t="s">
        <v>1050</v>
      </c>
      <c r="F1936" s="197" t="s">
        <v>30</v>
      </c>
      <c r="G1936" s="175">
        <v>20000000</v>
      </c>
      <c r="H1936" s="152">
        <v>20000000</v>
      </c>
      <c r="I1936" s="197" t="s">
        <v>31</v>
      </c>
      <c r="J1936" s="197" t="s">
        <v>31</v>
      </c>
      <c r="K1936" s="197" t="s">
        <v>2780</v>
      </c>
    </row>
    <row r="1937" spans="1:11" ht="75" customHeight="1" x14ac:dyDescent="0.25">
      <c r="A1937" s="197">
        <v>70131706</v>
      </c>
      <c r="B1937" s="197" t="s">
        <v>1039</v>
      </c>
      <c r="C1937" s="277">
        <v>42036</v>
      </c>
      <c r="D1937" s="197">
        <v>5</v>
      </c>
      <c r="E1937" s="197" t="s">
        <v>31</v>
      </c>
      <c r="F1937" s="197" t="s">
        <v>30</v>
      </c>
      <c r="G1937" s="175"/>
      <c r="H1937" s="152">
        <v>0</v>
      </c>
      <c r="I1937" s="197" t="s">
        <v>31</v>
      </c>
      <c r="J1937" s="197" t="s">
        <v>31</v>
      </c>
      <c r="K1937" s="197" t="s">
        <v>2780</v>
      </c>
    </row>
    <row r="1938" spans="1:11" ht="75" customHeight="1" x14ac:dyDescent="0.25">
      <c r="A1938" s="197">
        <v>70131706</v>
      </c>
      <c r="B1938" s="197" t="s">
        <v>185</v>
      </c>
      <c r="C1938" s="277">
        <v>42005</v>
      </c>
      <c r="D1938" s="197">
        <v>12</v>
      </c>
      <c r="E1938" s="197" t="s">
        <v>238</v>
      </c>
      <c r="F1938" s="197" t="s">
        <v>30</v>
      </c>
      <c r="G1938" s="175">
        <v>9231543</v>
      </c>
      <c r="H1938" s="152">
        <v>9231543</v>
      </c>
      <c r="I1938" s="197" t="s">
        <v>31</v>
      </c>
      <c r="J1938" s="197" t="s">
        <v>31</v>
      </c>
      <c r="K1938" s="197" t="s">
        <v>2780</v>
      </c>
    </row>
    <row r="1939" spans="1:11" ht="75" customHeight="1" x14ac:dyDescent="0.25">
      <c r="A1939" s="197">
        <v>70131706</v>
      </c>
      <c r="B1939" s="197" t="s">
        <v>1052</v>
      </c>
      <c r="C1939" s="277">
        <v>42186</v>
      </c>
      <c r="D1939" s="197">
        <v>5</v>
      </c>
      <c r="E1939" s="197" t="s">
        <v>415</v>
      </c>
      <c r="F1939" s="197" t="s">
        <v>807</v>
      </c>
      <c r="G1939" s="175">
        <v>14977420</v>
      </c>
      <c r="H1939" s="152">
        <v>14977420</v>
      </c>
      <c r="I1939" s="197" t="s">
        <v>31</v>
      </c>
      <c r="J1939" s="197" t="s">
        <v>31</v>
      </c>
      <c r="K1939" s="197" t="s">
        <v>2780</v>
      </c>
    </row>
    <row r="1940" spans="1:11" ht="75" customHeight="1" x14ac:dyDescent="0.25">
      <c r="A1940" s="197">
        <v>70131706</v>
      </c>
      <c r="B1940" s="197" t="s">
        <v>1053</v>
      </c>
      <c r="C1940" s="277">
        <v>42156</v>
      </c>
      <c r="D1940" s="197">
        <v>1.5</v>
      </c>
      <c r="E1940" s="197" t="s">
        <v>74</v>
      </c>
      <c r="F1940" s="197" t="s">
        <v>30</v>
      </c>
      <c r="G1940" s="175">
        <v>182540</v>
      </c>
      <c r="H1940" s="152">
        <v>182540</v>
      </c>
      <c r="I1940" s="197" t="s">
        <v>31</v>
      </c>
      <c r="J1940" s="197" t="s">
        <v>31</v>
      </c>
      <c r="K1940" s="197" t="s">
        <v>2780</v>
      </c>
    </row>
    <row r="1941" spans="1:11" ht="75" customHeight="1" x14ac:dyDescent="0.25">
      <c r="A1941" s="197">
        <v>70131706</v>
      </c>
      <c r="B1941" s="197" t="s">
        <v>1054</v>
      </c>
      <c r="C1941" s="277">
        <v>42156</v>
      </c>
      <c r="D1941" s="34">
        <v>1.5</v>
      </c>
      <c r="E1941" s="197" t="s">
        <v>74</v>
      </c>
      <c r="F1941" s="197" t="s">
        <v>30</v>
      </c>
      <c r="G1941" s="175">
        <v>1735064</v>
      </c>
      <c r="H1941" s="152">
        <v>1735064</v>
      </c>
      <c r="I1941" s="197" t="s">
        <v>31</v>
      </c>
      <c r="J1941" s="197" t="s">
        <v>31</v>
      </c>
      <c r="K1941" s="197" t="s">
        <v>2780</v>
      </c>
    </row>
    <row r="1942" spans="1:11" ht="75" customHeight="1" x14ac:dyDescent="0.25">
      <c r="A1942" s="197">
        <v>70131706</v>
      </c>
      <c r="B1942" s="197" t="s">
        <v>185</v>
      </c>
      <c r="C1942" s="277">
        <v>42156</v>
      </c>
      <c r="D1942" s="34">
        <v>1.5</v>
      </c>
      <c r="E1942" s="197" t="s">
        <v>31</v>
      </c>
      <c r="F1942" s="197" t="s">
        <v>30</v>
      </c>
      <c r="G1942" s="175">
        <v>488283</v>
      </c>
      <c r="H1942" s="152">
        <v>488283</v>
      </c>
      <c r="I1942" s="197" t="s">
        <v>31</v>
      </c>
      <c r="J1942" s="197" t="s">
        <v>31</v>
      </c>
      <c r="K1942" s="197" t="s">
        <v>2780</v>
      </c>
    </row>
    <row r="1943" spans="1:11" ht="75" customHeight="1" x14ac:dyDescent="0.25">
      <c r="A1943" s="197">
        <v>70131706</v>
      </c>
      <c r="B1943" s="197" t="s">
        <v>1039</v>
      </c>
      <c r="C1943" s="277">
        <v>42309</v>
      </c>
      <c r="D1943" s="197">
        <v>12</v>
      </c>
      <c r="E1943" s="197" t="s">
        <v>31</v>
      </c>
      <c r="F1943" s="197" t="s">
        <v>30</v>
      </c>
      <c r="G1943" s="175"/>
      <c r="H1943" s="152">
        <v>0</v>
      </c>
      <c r="I1943" s="197" t="s">
        <v>31</v>
      </c>
      <c r="J1943" s="197" t="s">
        <v>31</v>
      </c>
      <c r="K1943" s="197" t="s">
        <v>2780</v>
      </c>
    </row>
    <row r="1944" spans="1:11" ht="75" customHeight="1" x14ac:dyDescent="0.25">
      <c r="A1944" s="197">
        <v>70131706</v>
      </c>
      <c r="B1944" s="197" t="s">
        <v>1039</v>
      </c>
      <c r="C1944" s="277">
        <v>42309</v>
      </c>
      <c r="D1944" s="34">
        <v>12</v>
      </c>
      <c r="E1944" s="34" t="s">
        <v>31</v>
      </c>
      <c r="F1944" s="197" t="s">
        <v>30</v>
      </c>
      <c r="G1944" s="175">
        <v>40490</v>
      </c>
      <c r="H1944" s="152">
        <v>40490</v>
      </c>
      <c r="I1944" s="197" t="s">
        <v>31</v>
      </c>
      <c r="J1944" s="197" t="s">
        <v>31</v>
      </c>
      <c r="K1944" s="197" t="s">
        <v>2780</v>
      </c>
    </row>
    <row r="1945" spans="1:11" ht="75" customHeight="1" x14ac:dyDescent="0.25">
      <c r="A1945" s="197">
        <v>70131706</v>
      </c>
      <c r="B1945" s="197" t="s">
        <v>1055</v>
      </c>
      <c r="C1945" s="277">
        <v>42278</v>
      </c>
      <c r="D1945" s="34">
        <v>1</v>
      </c>
      <c r="E1945" s="34" t="s">
        <v>31</v>
      </c>
      <c r="F1945" s="197" t="s">
        <v>30</v>
      </c>
      <c r="G1945" s="175">
        <v>31817000</v>
      </c>
      <c r="H1945" s="152">
        <v>31817000</v>
      </c>
      <c r="I1945" s="197" t="s">
        <v>31</v>
      </c>
      <c r="J1945" s="197" t="s">
        <v>31</v>
      </c>
      <c r="K1945" s="197" t="s">
        <v>2780</v>
      </c>
    </row>
    <row r="1946" spans="1:11" ht="75" customHeight="1" x14ac:dyDescent="0.25">
      <c r="A1946" s="197">
        <v>70131706</v>
      </c>
      <c r="B1946" s="197" t="s">
        <v>1043</v>
      </c>
      <c r="C1946" s="277">
        <v>42309</v>
      </c>
      <c r="D1946" s="34">
        <v>2</v>
      </c>
      <c r="E1946" s="34" t="s">
        <v>1050</v>
      </c>
      <c r="F1946" s="197" t="s">
        <v>807</v>
      </c>
      <c r="G1946" s="279">
        <v>6000000</v>
      </c>
      <c r="H1946" s="280">
        <v>6000000</v>
      </c>
      <c r="I1946" s="197" t="s">
        <v>31</v>
      </c>
      <c r="J1946" s="197" t="s">
        <v>31</v>
      </c>
      <c r="K1946" s="197" t="s">
        <v>2780</v>
      </c>
    </row>
    <row r="1947" spans="1:11" ht="75" customHeight="1" x14ac:dyDescent="0.25">
      <c r="A1947" s="197">
        <v>70131706</v>
      </c>
      <c r="B1947" s="197" t="s">
        <v>185</v>
      </c>
      <c r="C1947" s="277">
        <v>42005</v>
      </c>
      <c r="D1947" s="197">
        <v>6</v>
      </c>
      <c r="E1947" s="197" t="s">
        <v>238</v>
      </c>
      <c r="F1947" s="197" t="s">
        <v>801</v>
      </c>
      <c r="G1947" s="175">
        <v>9225260</v>
      </c>
      <c r="H1947" s="152">
        <v>9225260</v>
      </c>
      <c r="I1947" s="197" t="s">
        <v>31</v>
      </c>
      <c r="J1947" s="197" t="s">
        <v>31</v>
      </c>
      <c r="K1947" s="197" t="s">
        <v>2780</v>
      </c>
    </row>
    <row r="1948" spans="1:11" ht="75" customHeight="1" x14ac:dyDescent="0.25">
      <c r="A1948" s="197">
        <v>70131706</v>
      </c>
      <c r="B1948" s="197" t="s">
        <v>185</v>
      </c>
      <c r="C1948" s="277">
        <v>42095</v>
      </c>
      <c r="D1948" s="197">
        <v>3</v>
      </c>
      <c r="E1948" s="197" t="s">
        <v>74</v>
      </c>
      <c r="F1948" s="197" t="s">
        <v>807</v>
      </c>
      <c r="G1948" s="175">
        <v>26998</v>
      </c>
      <c r="H1948" s="152">
        <v>26998</v>
      </c>
      <c r="I1948" s="197" t="s">
        <v>31</v>
      </c>
      <c r="J1948" s="197" t="s">
        <v>31</v>
      </c>
      <c r="K1948" s="197" t="s">
        <v>2780</v>
      </c>
    </row>
    <row r="1949" spans="1:11" ht="75" customHeight="1" x14ac:dyDescent="0.25">
      <c r="A1949" s="197">
        <v>70131706</v>
      </c>
      <c r="B1949" s="197" t="s">
        <v>185</v>
      </c>
      <c r="C1949" s="277">
        <v>42095</v>
      </c>
      <c r="D1949" s="197">
        <v>9</v>
      </c>
      <c r="E1949" s="197" t="s">
        <v>238</v>
      </c>
      <c r="F1949" s="197" t="s">
        <v>30</v>
      </c>
      <c r="G1949" s="175">
        <v>85</v>
      </c>
      <c r="H1949" s="152">
        <v>85</v>
      </c>
      <c r="I1949" s="197" t="s">
        <v>31</v>
      </c>
      <c r="J1949" s="197" t="s">
        <v>31</v>
      </c>
      <c r="K1949" s="197" t="s">
        <v>2780</v>
      </c>
    </row>
    <row r="1950" spans="1:11" ht="75" customHeight="1" x14ac:dyDescent="0.25">
      <c r="A1950" s="197">
        <v>70131706</v>
      </c>
      <c r="B1950" s="197" t="s">
        <v>185</v>
      </c>
      <c r="C1950" s="277">
        <v>42095</v>
      </c>
      <c r="D1950" s="197">
        <v>8</v>
      </c>
      <c r="E1950" s="197" t="s">
        <v>591</v>
      </c>
      <c r="F1950" s="197" t="s">
        <v>30</v>
      </c>
      <c r="G1950" s="175">
        <v>6</v>
      </c>
      <c r="H1950" s="152">
        <v>6</v>
      </c>
      <c r="I1950" s="197" t="s">
        <v>31</v>
      </c>
      <c r="J1950" s="197" t="s">
        <v>31</v>
      </c>
      <c r="K1950" s="197" t="s">
        <v>2780</v>
      </c>
    </row>
    <row r="1951" spans="1:11" ht="75" customHeight="1" x14ac:dyDescent="0.25">
      <c r="A1951" s="197">
        <v>70131706</v>
      </c>
      <c r="B1951" s="197" t="s">
        <v>1039</v>
      </c>
      <c r="C1951" s="277">
        <v>42005</v>
      </c>
      <c r="D1951" s="197">
        <v>10.5</v>
      </c>
      <c r="E1951" s="197" t="s">
        <v>31</v>
      </c>
      <c r="F1951" s="197" t="s">
        <v>30</v>
      </c>
      <c r="G1951" s="175"/>
      <c r="H1951" s="152">
        <v>0</v>
      </c>
      <c r="I1951" s="197" t="s">
        <v>31</v>
      </c>
      <c r="J1951" s="197" t="s">
        <v>31</v>
      </c>
      <c r="K1951" s="197" t="s">
        <v>2780</v>
      </c>
    </row>
    <row r="1952" spans="1:11" ht="75" customHeight="1" x14ac:dyDescent="0.25">
      <c r="A1952" s="197">
        <v>70131706</v>
      </c>
      <c r="B1952" s="197" t="s">
        <v>1056</v>
      </c>
      <c r="C1952" s="277"/>
      <c r="D1952" s="197"/>
      <c r="E1952" s="197" t="s">
        <v>415</v>
      </c>
      <c r="F1952" s="197" t="s">
        <v>30</v>
      </c>
      <c r="G1952" s="175">
        <v>199025</v>
      </c>
      <c r="H1952" s="152">
        <v>199025</v>
      </c>
      <c r="I1952" s="197" t="s">
        <v>31</v>
      </c>
      <c r="J1952" s="197" t="s">
        <v>31</v>
      </c>
      <c r="K1952" s="197" t="s">
        <v>2780</v>
      </c>
    </row>
    <row r="1953" spans="1:11" ht="75" customHeight="1" x14ac:dyDescent="0.25">
      <c r="A1953" s="197">
        <v>70131706</v>
      </c>
      <c r="B1953" s="197" t="s">
        <v>1039</v>
      </c>
      <c r="C1953" s="277">
        <v>42095</v>
      </c>
      <c r="D1953" s="197">
        <v>6</v>
      </c>
      <c r="E1953" s="197" t="s">
        <v>238</v>
      </c>
      <c r="F1953" s="197" t="s">
        <v>30</v>
      </c>
      <c r="G1953" s="175">
        <v>600932</v>
      </c>
      <c r="H1953" s="152">
        <v>600932</v>
      </c>
      <c r="I1953" s="197" t="s">
        <v>31</v>
      </c>
      <c r="J1953" s="197" t="s">
        <v>31</v>
      </c>
      <c r="K1953" s="197" t="s">
        <v>2780</v>
      </c>
    </row>
    <row r="1954" spans="1:11" ht="75" customHeight="1" x14ac:dyDescent="0.25">
      <c r="A1954" s="197">
        <v>70131706</v>
      </c>
      <c r="B1954" s="197" t="s">
        <v>1057</v>
      </c>
      <c r="C1954" s="277">
        <v>42309</v>
      </c>
      <c r="D1954" s="197">
        <v>1</v>
      </c>
      <c r="E1954" s="197" t="s">
        <v>238</v>
      </c>
      <c r="F1954" s="197" t="s">
        <v>30</v>
      </c>
      <c r="G1954" s="175">
        <v>7326733</v>
      </c>
      <c r="H1954" s="152">
        <v>7326733</v>
      </c>
      <c r="I1954" s="197" t="s">
        <v>31</v>
      </c>
      <c r="J1954" s="197" t="s">
        <v>31</v>
      </c>
      <c r="K1954" s="197" t="s">
        <v>2780</v>
      </c>
    </row>
    <row r="1955" spans="1:11" ht="75" customHeight="1" x14ac:dyDescent="0.25">
      <c r="A1955" s="197">
        <v>70131706</v>
      </c>
      <c r="B1955" s="197" t="s">
        <v>1043</v>
      </c>
      <c r="C1955" s="277">
        <v>42005</v>
      </c>
      <c r="D1955" s="197">
        <v>12</v>
      </c>
      <c r="E1955" s="197" t="s">
        <v>415</v>
      </c>
      <c r="F1955" s="197" t="s">
        <v>30</v>
      </c>
      <c r="G1955" s="175">
        <v>30000000</v>
      </c>
      <c r="H1955" s="152">
        <v>30000000</v>
      </c>
      <c r="I1955" s="197" t="s">
        <v>31</v>
      </c>
      <c r="J1955" s="197" t="s">
        <v>31</v>
      </c>
      <c r="K1955" s="197" t="s">
        <v>2780</v>
      </c>
    </row>
    <row r="1956" spans="1:11" ht="75" customHeight="1" x14ac:dyDescent="0.25">
      <c r="A1956" s="197">
        <v>70131706</v>
      </c>
      <c r="B1956" s="197" t="s">
        <v>1044</v>
      </c>
      <c r="C1956" s="277">
        <v>42005</v>
      </c>
      <c r="D1956" s="197">
        <v>12</v>
      </c>
      <c r="E1956" s="197" t="s">
        <v>591</v>
      </c>
      <c r="F1956" s="197" t="s">
        <v>30</v>
      </c>
      <c r="G1956" s="175">
        <v>5517125</v>
      </c>
      <c r="H1956" s="152">
        <v>5517125</v>
      </c>
      <c r="I1956" s="197" t="s">
        <v>31</v>
      </c>
      <c r="J1956" s="197" t="s">
        <v>31</v>
      </c>
      <c r="K1956" s="197" t="s">
        <v>2780</v>
      </c>
    </row>
    <row r="1957" spans="1:11" ht="75" customHeight="1" x14ac:dyDescent="0.25">
      <c r="A1957" s="197">
        <v>70131706</v>
      </c>
      <c r="B1957" s="197" t="s">
        <v>185</v>
      </c>
      <c r="C1957" s="277" t="s">
        <v>421</v>
      </c>
      <c r="D1957" s="197">
        <v>5</v>
      </c>
      <c r="E1957" s="197" t="s">
        <v>591</v>
      </c>
      <c r="F1957" s="197" t="s">
        <v>807</v>
      </c>
      <c r="G1957" s="175"/>
      <c r="H1957" s="152">
        <v>0</v>
      </c>
      <c r="I1957" s="197" t="s">
        <v>31</v>
      </c>
      <c r="J1957" s="197" t="s">
        <v>31</v>
      </c>
      <c r="K1957" s="197" t="s">
        <v>2780</v>
      </c>
    </row>
    <row r="1958" spans="1:11" ht="75" customHeight="1" x14ac:dyDescent="0.25">
      <c r="A1958" s="197">
        <v>70131706</v>
      </c>
      <c r="B1958" s="197" t="s">
        <v>1058</v>
      </c>
      <c r="C1958" s="277">
        <v>42309</v>
      </c>
      <c r="D1958" s="197">
        <v>1</v>
      </c>
      <c r="E1958" s="197" t="s">
        <v>238</v>
      </c>
      <c r="F1958" s="197" t="s">
        <v>30</v>
      </c>
      <c r="G1958" s="175">
        <v>9579000</v>
      </c>
      <c r="H1958" s="152">
        <v>9579000</v>
      </c>
      <c r="I1958" s="197" t="s">
        <v>31</v>
      </c>
      <c r="J1958" s="197" t="s">
        <v>31</v>
      </c>
      <c r="K1958" s="197" t="s">
        <v>2780</v>
      </c>
    </row>
    <row r="1959" spans="1:11" ht="75" customHeight="1" x14ac:dyDescent="0.25">
      <c r="A1959" s="197">
        <v>70131706</v>
      </c>
      <c r="B1959" s="34" t="s">
        <v>1059</v>
      </c>
      <c r="C1959" s="277">
        <v>42309</v>
      </c>
      <c r="D1959" s="34">
        <v>0.5</v>
      </c>
      <c r="E1959" s="34" t="s">
        <v>238</v>
      </c>
      <c r="F1959" s="197" t="s">
        <v>30</v>
      </c>
      <c r="G1959" s="175">
        <v>1572466</v>
      </c>
      <c r="H1959" s="152">
        <v>1572466</v>
      </c>
      <c r="I1959" s="197" t="s">
        <v>31</v>
      </c>
      <c r="J1959" s="197" t="s">
        <v>31</v>
      </c>
      <c r="K1959" s="197" t="s">
        <v>2780</v>
      </c>
    </row>
    <row r="1960" spans="1:11" ht="75" customHeight="1" x14ac:dyDescent="0.25">
      <c r="A1960" s="197">
        <v>70131706</v>
      </c>
      <c r="B1960" s="34" t="s">
        <v>1060</v>
      </c>
      <c r="C1960" s="277">
        <v>42309</v>
      </c>
      <c r="D1960" s="34">
        <v>1</v>
      </c>
      <c r="E1960" s="34" t="s">
        <v>31</v>
      </c>
      <c r="F1960" s="197" t="s">
        <v>30</v>
      </c>
      <c r="G1960" s="175">
        <v>5861387</v>
      </c>
      <c r="H1960" s="152">
        <v>5861387</v>
      </c>
      <c r="I1960" s="197" t="s">
        <v>31</v>
      </c>
      <c r="J1960" s="197" t="s">
        <v>31</v>
      </c>
      <c r="K1960" s="197" t="s">
        <v>2780</v>
      </c>
    </row>
    <row r="1961" spans="1:11" ht="75" customHeight="1" x14ac:dyDescent="0.25">
      <c r="A1961" s="197">
        <v>70131706</v>
      </c>
      <c r="B1961" s="34" t="s">
        <v>185</v>
      </c>
      <c r="C1961" s="277">
        <v>42309</v>
      </c>
      <c r="D1961" s="34">
        <v>1</v>
      </c>
      <c r="E1961" s="34" t="s">
        <v>31</v>
      </c>
      <c r="F1961" s="197" t="s">
        <v>30</v>
      </c>
      <c r="G1961" s="175">
        <v>44289.666666508012</v>
      </c>
      <c r="H1961" s="152">
        <v>44289.666666508012</v>
      </c>
      <c r="I1961" s="197" t="s">
        <v>31</v>
      </c>
      <c r="J1961" s="197" t="s">
        <v>31</v>
      </c>
      <c r="K1961" s="197" t="s">
        <v>2780</v>
      </c>
    </row>
    <row r="1962" spans="1:11" ht="75" customHeight="1" x14ac:dyDescent="0.25">
      <c r="A1962" s="197">
        <v>70131706</v>
      </c>
      <c r="B1962" s="197" t="s">
        <v>1061</v>
      </c>
      <c r="C1962" s="277">
        <v>42309</v>
      </c>
      <c r="D1962" s="197">
        <v>1</v>
      </c>
      <c r="E1962" s="197" t="s">
        <v>238</v>
      </c>
      <c r="F1962" s="197" t="s">
        <v>30</v>
      </c>
      <c r="G1962" s="175">
        <v>2314067</v>
      </c>
      <c r="H1962" s="152">
        <v>2314067</v>
      </c>
      <c r="I1962" s="197" t="s">
        <v>31</v>
      </c>
      <c r="J1962" s="197" t="s">
        <v>31</v>
      </c>
      <c r="K1962" s="197" t="s">
        <v>2780</v>
      </c>
    </row>
    <row r="1963" spans="1:11" ht="75" customHeight="1" x14ac:dyDescent="0.25">
      <c r="A1963" s="197">
        <v>70131706</v>
      </c>
      <c r="B1963" s="197" t="s">
        <v>185</v>
      </c>
      <c r="C1963" s="277">
        <v>42309</v>
      </c>
      <c r="D1963" s="197">
        <v>1</v>
      </c>
      <c r="E1963" s="197" t="s">
        <v>238</v>
      </c>
      <c r="F1963" s="197" t="s">
        <v>30</v>
      </c>
      <c r="G1963" s="175">
        <v>44289.333333300427</v>
      </c>
      <c r="H1963" s="152">
        <v>44289.333333300427</v>
      </c>
      <c r="I1963" s="197" t="s">
        <v>31</v>
      </c>
      <c r="J1963" s="197" t="s">
        <v>31</v>
      </c>
      <c r="K1963" s="197" t="s">
        <v>2780</v>
      </c>
    </row>
    <row r="1964" spans="1:11" ht="75" customHeight="1" x14ac:dyDescent="0.25">
      <c r="A1964" s="197">
        <v>70131706</v>
      </c>
      <c r="B1964" s="197" t="s">
        <v>1062</v>
      </c>
      <c r="C1964" s="277">
        <v>42309</v>
      </c>
      <c r="D1964" s="197">
        <v>1</v>
      </c>
      <c r="E1964" s="197" t="s">
        <v>31</v>
      </c>
      <c r="F1964" s="197" t="s">
        <v>30</v>
      </c>
      <c r="G1964" s="152">
        <v>1965583</v>
      </c>
      <c r="H1964" s="152">
        <v>1965583</v>
      </c>
      <c r="I1964" s="197" t="s">
        <v>31</v>
      </c>
      <c r="J1964" s="197" t="s">
        <v>31</v>
      </c>
      <c r="K1964" s="197" t="s">
        <v>2780</v>
      </c>
    </row>
    <row r="1965" spans="1:11" ht="75" customHeight="1" x14ac:dyDescent="0.25">
      <c r="A1965" s="197">
        <v>70131706</v>
      </c>
      <c r="B1965" s="197" t="s">
        <v>1030</v>
      </c>
      <c r="C1965" s="277">
        <v>42309</v>
      </c>
      <c r="D1965" s="197">
        <v>1</v>
      </c>
      <c r="E1965" s="197" t="s">
        <v>31</v>
      </c>
      <c r="F1965" s="197" t="s">
        <v>30</v>
      </c>
      <c r="G1965" s="152">
        <v>1065706</v>
      </c>
      <c r="H1965" s="152">
        <v>1065706</v>
      </c>
      <c r="I1965" s="197" t="s">
        <v>31</v>
      </c>
      <c r="J1965" s="197" t="s">
        <v>31</v>
      </c>
      <c r="K1965" s="197" t="s">
        <v>2780</v>
      </c>
    </row>
    <row r="1966" spans="1:11" ht="75" customHeight="1" x14ac:dyDescent="0.25">
      <c r="A1966" s="197">
        <v>70131706</v>
      </c>
      <c r="B1966" s="197" t="s">
        <v>185</v>
      </c>
      <c r="C1966" s="277">
        <v>42309</v>
      </c>
      <c r="D1966" s="197">
        <v>1</v>
      </c>
      <c r="E1966" s="197" t="s">
        <v>31</v>
      </c>
      <c r="F1966" s="197" t="s">
        <v>30</v>
      </c>
      <c r="G1966" s="152">
        <v>5837</v>
      </c>
      <c r="H1966" s="152">
        <v>5837</v>
      </c>
      <c r="I1966" s="197" t="s">
        <v>31</v>
      </c>
      <c r="J1966" s="197" t="s">
        <v>31</v>
      </c>
      <c r="K1966" s="197" t="s">
        <v>2780</v>
      </c>
    </row>
    <row r="1967" spans="1:11" ht="75" customHeight="1" x14ac:dyDescent="0.25">
      <c r="A1967" s="197">
        <v>70131706</v>
      </c>
      <c r="B1967" s="197" t="s">
        <v>1063</v>
      </c>
      <c r="C1967" s="277">
        <v>42309</v>
      </c>
      <c r="D1967" s="197">
        <v>2</v>
      </c>
      <c r="E1967" s="197" t="s">
        <v>31</v>
      </c>
      <c r="F1967" s="197" t="s">
        <v>30</v>
      </c>
      <c r="G1967" s="152">
        <v>12545400</v>
      </c>
      <c r="H1967" s="152">
        <v>12545400</v>
      </c>
      <c r="I1967" s="197" t="s">
        <v>31</v>
      </c>
      <c r="J1967" s="197" t="s">
        <v>31</v>
      </c>
      <c r="K1967" s="197" t="s">
        <v>2780</v>
      </c>
    </row>
    <row r="1968" spans="1:11" ht="75" customHeight="1" x14ac:dyDescent="0.25">
      <c r="A1968" s="197">
        <v>70131706</v>
      </c>
      <c r="B1968" s="197" t="s">
        <v>1064</v>
      </c>
      <c r="C1968" s="277">
        <v>42156</v>
      </c>
      <c r="D1968" s="197">
        <v>6</v>
      </c>
      <c r="E1968" s="197" t="s">
        <v>238</v>
      </c>
      <c r="F1968" s="197" t="s">
        <v>807</v>
      </c>
      <c r="G1968" s="152">
        <v>2208320</v>
      </c>
      <c r="H1968" s="152">
        <v>2208320</v>
      </c>
      <c r="I1968" s="197" t="s">
        <v>31</v>
      </c>
      <c r="J1968" s="197" t="s">
        <v>31</v>
      </c>
      <c r="K1968" s="197" t="s">
        <v>2780</v>
      </c>
    </row>
    <row r="1969" spans="1:11" ht="75" customHeight="1" x14ac:dyDescent="0.25">
      <c r="A1969" s="197">
        <v>70131706</v>
      </c>
      <c r="B1969" s="197" t="s">
        <v>185</v>
      </c>
      <c r="C1969" s="277">
        <v>42005</v>
      </c>
      <c r="D1969" s="197">
        <v>1</v>
      </c>
      <c r="E1969" s="197" t="s">
        <v>238</v>
      </c>
      <c r="F1969" s="197" t="s">
        <v>30</v>
      </c>
      <c r="G1969" s="152">
        <v>177160</v>
      </c>
      <c r="H1969" s="152">
        <v>177160</v>
      </c>
      <c r="I1969" s="197" t="s">
        <v>31</v>
      </c>
      <c r="J1969" s="197" t="s">
        <v>31</v>
      </c>
      <c r="K1969" s="197" t="s">
        <v>2780</v>
      </c>
    </row>
    <row r="1970" spans="1:11" ht="75" customHeight="1" x14ac:dyDescent="0.25">
      <c r="A1970" s="197">
        <v>70131706</v>
      </c>
      <c r="B1970" s="197" t="s">
        <v>1065</v>
      </c>
      <c r="C1970" s="277">
        <v>42005</v>
      </c>
      <c r="D1970" s="197">
        <v>2</v>
      </c>
      <c r="E1970" s="197" t="s">
        <v>238</v>
      </c>
      <c r="F1970" s="197" t="s">
        <v>30</v>
      </c>
      <c r="G1970" s="152">
        <v>10587370</v>
      </c>
      <c r="H1970" s="152">
        <v>10587370</v>
      </c>
      <c r="I1970" s="197" t="s">
        <v>31</v>
      </c>
      <c r="J1970" s="197" t="s">
        <v>31</v>
      </c>
      <c r="K1970" s="197" t="s">
        <v>2780</v>
      </c>
    </row>
    <row r="1971" spans="1:11" ht="75" customHeight="1" x14ac:dyDescent="0.25">
      <c r="A1971" s="197">
        <v>70131706</v>
      </c>
      <c r="B1971" s="197" t="s">
        <v>1030</v>
      </c>
      <c r="C1971" s="277">
        <v>42005</v>
      </c>
      <c r="D1971" s="197">
        <v>1</v>
      </c>
      <c r="E1971" s="197" t="s">
        <v>238</v>
      </c>
      <c r="F1971" s="197" t="s">
        <v>30</v>
      </c>
      <c r="G1971" s="152">
        <v>37423</v>
      </c>
      <c r="H1971" s="152">
        <v>37423</v>
      </c>
      <c r="I1971" s="197" t="s">
        <v>31</v>
      </c>
      <c r="J1971" s="197" t="s">
        <v>31</v>
      </c>
      <c r="K1971" s="197" t="s">
        <v>2780</v>
      </c>
    </row>
    <row r="1972" spans="1:11" ht="75" customHeight="1" x14ac:dyDescent="0.25">
      <c r="A1972" s="197">
        <v>70131706</v>
      </c>
      <c r="B1972" s="197" t="s">
        <v>1066</v>
      </c>
      <c r="C1972" s="277">
        <v>42309</v>
      </c>
      <c r="D1972" s="197">
        <v>2</v>
      </c>
      <c r="E1972" s="197" t="s">
        <v>238</v>
      </c>
      <c r="F1972" s="197" t="s">
        <v>30</v>
      </c>
      <c r="G1972" s="152">
        <v>10587370</v>
      </c>
      <c r="H1972" s="152">
        <v>10587370</v>
      </c>
      <c r="I1972" s="197" t="s">
        <v>31</v>
      </c>
      <c r="J1972" s="197" t="s">
        <v>31</v>
      </c>
      <c r="K1972" s="197" t="s">
        <v>2780</v>
      </c>
    </row>
    <row r="1973" spans="1:11" ht="75" customHeight="1" x14ac:dyDescent="0.25">
      <c r="A1973" s="197">
        <v>70131706</v>
      </c>
      <c r="B1973" s="197" t="s">
        <v>1067</v>
      </c>
      <c r="C1973" s="277">
        <v>42309</v>
      </c>
      <c r="D1973" s="197">
        <v>1</v>
      </c>
      <c r="E1973" s="197" t="s">
        <v>238</v>
      </c>
      <c r="F1973" s="197" t="s">
        <v>30</v>
      </c>
      <c r="G1973" s="152">
        <v>7193520</v>
      </c>
      <c r="H1973" s="152">
        <v>7193520</v>
      </c>
      <c r="I1973" s="197" t="s">
        <v>31</v>
      </c>
      <c r="J1973" s="197" t="s">
        <v>31</v>
      </c>
      <c r="K1973" s="197" t="s">
        <v>2780</v>
      </c>
    </row>
    <row r="1974" spans="1:11" ht="75" customHeight="1" x14ac:dyDescent="0.25">
      <c r="A1974" s="197">
        <v>70131706</v>
      </c>
      <c r="B1974" s="197" t="s">
        <v>1068</v>
      </c>
      <c r="C1974" s="277">
        <v>42309</v>
      </c>
      <c r="D1974" s="197">
        <v>1</v>
      </c>
      <c r="E1974" s="197" t="s">
        <v>31</v>
      </c>
      <c r="F1974" s="197" t="s">
        <v>30</v>
      </c>
      <c r="G1974" s="152">
        <v>7686890</v>
      </c>
      <c r="H1974" s="152">
        <v>7686890</v>
      </c>
      <c r="I1974" s="197" t="s">
        <v>31</v>
      </c>
      <c r="J1974" s="197" t="s">
        <v>31</v>
      </c>
      <c r="K1974" s="197" t="s">
        <v>2780</v>
      </c>
    </row>
    <row r="1975" spans="1:11" ht="75" customHeight="1" x14ac:dyDescent="0.25">
      <c r="A1975" s="197">
        <v>70131706</v>
      </c>
      <c r="B1975" s="197" t="s">
        <v>1069</v>
      </c>
      <c r="C1975" s="277">
        <v>42309</v>
      </c>
      <c r="D1975" s="197">
        <v>1</v>
      </c>
      <c r="E1975" s="197" t="s">
        <v>31</v>
      </c>
      <c r="F1975" s="197" t="s">
        <v>30</v>
      </c>
      <c r="G1975" s="152">
        <v>3066653</v>
      </c>
      <c r="H1975" s="152">
        <v>3066653</v>
      </c>
      <c r="I1975" s="197" t="s">
        <v>31</v>
      </c>
      <c r="J1975" s="197" t="s">
        <v>31</v>
      </c>
      <c r="K1975" s="197" t="s">
        <v>2780</v>
      </c>
    </row>
    <row r="1976" spans="1:11" ht="75" customHeight="1" x14ac:dyDescent="0.25">
      <c r="A1976" s="197">
        <v>70131706</v>
      </c>
      <c r="B1976" s="197" t="s">
        <v>1070</v>
      </c>
      <c r="C1976" s="277">
        <v>42309</v>
      </c>
      <c r="D1976" s="197">
        <v>1</v>
      </c>
      <c r="E1976" s="197" t="s">
        <v>31</v>
      </c>
      <c r="F1976" s="197" t="s">
        <v>30</v>
      </c>
      <c r="G1976" s="152">
        <v>8075200</v>
      </c>
      <c r="H1976" s="152">
        <v>8075200</v>
      </c>
      <c r="I1976" s="197" t="s">
        <v>31</v>
      </c>
      <c r="J1976" s="197" t="s">
        <v>31</v>
      </c>
      <c r="K1976" s="197" t="s">
        <v>2780</v>
      </c>
    </row>
    <row r="1977" spans="1:11" ht="75" customHeight="1" x14ac:dyDescent="0.25">
      <c r="A1977" s="197">
        <v>70131706</v>
      </c>
      <c r="B1977" s="197" t="s">
        <v>1071</v>
      </c>
      <c r="C1977" s="277">
        <v>42309</v>
      </c>
      <c r="D1977" s="197">
        <v>1</v>
      </c>
      <c r="E1977" s="197" t="s">
        <v>31</v>
      </c>
      <c r="F1977" s="197" t="s">
        <v>30</v>
      </c>
      <c r="G1977" s="152">
        <v>4324283</v>
      </c>
      <c r="H1977" s="152">
        <v>4324283</v>
      </c>
      <c r="I1977" s="197" t="s">
        <v>31</v>
      </c>
      <c r="J1977" s="197" t="s">
        <v>31</v>
      </c>
      <c r="K1977" s="197" t="s">
        <v>2780</v>
      </c>
    </row>
    <row r="1978" spans="1:11" ht="75" customHeight="1" x14ac:dyDescent="0.25">
      <c r="A1978" s="197">
        <v>70131706</v>
      </c>
      <c r="B1978" s="197" t="s">
        <v>1072</v>
      </c>
      <c r="C1978" s="277">
        <v>42309</v>
      </c>
      <c r="D1978" s="197">
        <v>1</v>
      </c>
      <c r="E1978" s="197" t="s">
        <v>31</v>
      </c>
      <c r="F1978" s="197" t="s">
        <v>30</v>
      </c>
      <c r="G1978" s="152">
        <v>7193520</v>
      </c>
      <c r="H1978" s="152">
        <v>7193520</v>
      </c>
      <c r="I1978" s="197" t="s">
        <v>31</v>
      </c>
      <c r="J1978" s="197" t="s">
        <v>31</v>
      </c>
      <c r="K1978" s="197" t="s">
        <v>2780</v>
      </c>
    </row>
    <row r="1979" spans="1:11" ht="75" customHeight="1" x14ac:dyDescent="0.25">
      <c r="A1979" s="197">
        <v>70131706</v>
      </c>
      <c r="B1979" s="197" t="s">
        <v>1073</v>
      </c>
      <c r="C1979" s="277">
        <v>42309</v>
      </c>
      <c r="D1979" s="197">
        <v>1</v>
      </c>
      <c r="E1979" s="197" t="s">
        <v>31</v>
      </c>
      <c r="F1979" s="197" t="s">
        <v>30</v>
      </c>
      <c r="G1979" s="152">
        <v>4009790</v>
      </c>
      <c r="H1979" s="152">
        <v>4009790</v>
      </c>
      <c r="I1979" s="197" t="s">
        <v>31</v>
      </c>
      <c r="J1979" s="197" t="s">
        <v>31</v>
      </c>
      <c r="K1979" s="197" t="s">
        <v>2780</v>
      </c>
    </row>
    <row r="1980" spans="1:11" ht="75" customHeight="1" x14ac:dyDescent="0.25">
      <c r="A1980" s="197">
        <v>70131706</v>
      </c>
      <c r="B1980" s="197" t="s">
        <v>878</v>
      </c>
      <c r="C1980" s="277">
        <v>42309</v>
      </c>
      <c r="D1980" s="197">
        <v>1</v>
      </c>
      <c r="E1980" s="197" t="s">
        <v>74</v>
      </c>
      <c r="F1980" s="197" t="s">
        <v>30</v>
      </c>
      <c r="G1980" s="152">
        <v>30000000</v>
      </c>
      <c r="H1980" s="152">
        <v>30000000</v>
      </c>
      <c r="I1980" s="197" t="s">
        <v>31</v>
      </c>
      <c r="J1980" s="197" t="s">
        <v>31</v>
      </c>
      <c r="K1980" s="197" t="s">
        <v>2780</v>
      </c>
    </row>
    <row r="1981" spans="1:11" ht="75" customHeight="1" x14ac:dyDescent="0.25">
      <c r="A1981" s="197">
        <v>70131706</v>
      </c>
      <c r="B1981" s="197" t="s">
        <v>1074</v>
      </c>
      <c r="C1981" s="277">
        <v>42309</v>
      </c>
      <c r="D1981" s="197">
        <v>1</v>
      </c>
      <c r="E1981" s="197" t="s">
        <v>31</v>
      </c>
      <c r="F1981" s="197" t="s">
        <v>30</v>
      </c>
      <c r="G1981" s="152"/>
      <c r="H1981" s="152">
        <v>0</v>
      </c>
      <c r="I1981" s="197" t="s">
        <v>31</v>
      </c>
      <c r="J1981" s="197" t="s">
        <v>31</v>
      </c>
      <c r="K1981" s="197" t="s">
        <v>2780</v>
      </c>
    </row>
    <row r="1982" spans="1:11" ht="75" customHeight="1" x14ac:dyDescent="0.25">
      <c r="A1982" s="197">
        <v>70131706</v>
      </c>
      <c r="B1982" s="197" t="s">
        <v>878</v>
      </c>
      <c r="C1982" s="277">
        <v>42095</v>
      </c>
      <c r="D1982" s="197">
        <v>6</v>
      </c>
      <c r="E1982" s="197" t="s">
        <v>238</v>
      </c>
      <c r="F1982" s="197" t="s">
        <v>30</v>
      </c>
      <c r="G1982" s="152">
        <v>3200041</v>
      </c>
      <c r="H1982" s="152">
        <v>3200041</v>
      </c>
      <c r="I1982" s="197" t="s">
        <v>31</v>
      </c>
      <c r="J1982" s="197" t="s">
        <v>31</v>
      </c>
      <c r="K1982" s="197" t="s">
        <v>2780</v>
      </c>
    </row>
    <row r="1983" spans="1:11" ht="75" customHeight="1" x14ac:dyDescent="0.25">
      <c r="A1983" s="197">
        <v>70131706</v>
      </c>
      <c r="B1983" s="197" t="s">
        <v>185</v>
      </c>
      <c r="C1983" s="277">
        <v>42005</v>
      </c>
      <c r="D1983" s="197">
        <v>10.5</v>
      </c>
      <c r="E1983" s="197" t="s">
        <v>238</v>
      </c>
      <c r="F1983" s="197" t="s">
        <v>30</v>
      </c>
      <c r="G1983" s="152">
        <v>159288</v>
      </c>
      <c r="H1983" s="152">
        <v>159288</v>
      </c>
      <c r="I1983" s="197" t="s">
        <v>31</v>
      </c>
      <c r="J1983" s="197" t="s">
        <v>31</v>
      </c>
      <c r="K1983" s="197" t="s">
        <v>2780</v>
      </c>
    </row>
    <row r="1984" spans="1:11" ht="75" customHeight="1" x14ac:dyDescent="0.25">
      <c r="A1984" s="197">
        <v>70131706</v>
      </c>
      <c r="B1984" s="197" t="s">
        <v>1037</v>
      </c>
      <c r="C1984" s="277">
        <v>42309</v>
      </c>
      <c r="D1984" s="197">
        <v>1</v>
      </c>
      <c r="E1984" s="197" t="s">
        <v>31</v>
      </c>
      <c r="F1984" s="197" t="s">
        <v>30</v>
      </c>
      <c r="G1984" s="152"/>
      <c r="H1984" s="152">
        <v>0</v>
      </c>
      <c r="I1984" s="197" t="s">
        <v>31</v>
      </c>
      <c r="J1984" s="197" t="s">
        <v>31</v>
      </c>
      <c r="K1984" s="197" t="s">
        <v>2780</v>
      </c>
    </row>
    <row r="1985" spans="1:11" ht="75" customHeight="1" x14ac:dyDescent="0.25">
      <c r="A1985" s="197">
        <v>70131706</v>
      </c>
      <c r="B1985" s="197" t="s">
        <v>1075</v>
      </c>
      <c r="C1985" s="277">
        <v>42005</v>
      </c>
      <c r="D1985" s="197">
        <v>1</v>
      </c>
      <c r="E1985" s="197" t="s">
        <v>238</v>
      </c>
      <c r="F1985" s="197" t="s">
        <v>30</v>
      </c>
      <c r="G1985" s="152">
        <v>2198363</v>
      </c>
      <c r="H1985" s="152">
        <v>2198363</v>
      </c>
      <c r="I1985" s="197" t="s">
        <v>31</v>
      </c>
      <c r="J1985" s="197" t="s">
        <v>31</v>
      </c>
      <c r="K1985" s="197" t="s">
        <v>2780</v>
      </c>
    </row>
    <row r="1986" spans="1:11" ht="75" customHeight="1" x14ac:dyDescent="0.25">
      <c r="A1986" s="197">
        <v>70131706</v>
      </c>
      <c r="B1986" s="197" t="s">
        <v>1076</v>
      </c>
      <c r="C1986" s="277">
        <v>42005</v>
      </c>
      <c r="D1986" s="197">
        <v>1</v>
      </c>
      <c r="E1986" s="197" t="s">
        <v>238</v>
      </c>
      <c r="F1986" s="197" t="s">
        <v>30</v>
      </c>
      <c r="G1986" s="152">
        <v>2110127</v>
      </c>
      <c r="H1986" s="152">
        <v>2110127</v>
      </c>
      <c r="I1986" s="197" t="s">
        <v>31</v>
      </c>
      <c r="J1986" s="197" t="s">
        <v>31</v>
      </c>
      <c r="K1986" s="197" t="s">
        <v>2780</v>
      </c>
    </row>
    <row r="1987" spans="1:11" ht="75" customHeight="1" x14ac:dyDescent="0.25">
      <c r="A1987" s="197">
        <v>70131706</v>
      </c>
      <c r="B1987" s="197" t="s">
        <v>1077</v>
      </c>
      <c r="C1987" s="277">
        <v>42005</v>
      </c>
      <c r="D1987" s="197">
        <v>0.5</v>
      </c>
      <c r="E1987" s="197" t="s">
        <v>238</v>
      </c>
      <c r="F1987" s="197" t="s">
        <v>30</v>
      </c>
      <c r="G1987" s="152">
        <v>1465347</v>
      </c>
      <c r="H1987" s="152">
        <v>1465347</v>
      </c>
      <c r="I1987" s="197" t="s">
        <v>31</v>
      </c>
      <c r="J1987" s="197" t="s">
        <v>31</v>
      </c>
      <c r="K1987" s="197" t="s">
        <v>2780</v>
      </c>
    </row>
    <row r="1988" spans="1:11" ht="75" customHeight="1" x14ac:dyDescent="0.25">
      <c r="A1988" s="197">
        <v>70131706</v>
      </c>
      <c r="B1988" s="197" t="s">
        <v>1078</v>
      </c>
      <c r="C1988" s="277">
        <v>42309</v>
      </c>
      <c r="D1988" s="197">
        <v>1</v>
      </c>
      <c r="E1988" s="197" t="s">
        <v>31</v>
      </c>
      <c r="F1988" s="197" t="s">
        <v>30</v>
      </c>
      <c r="G1988" s="152">
        <v>3079700</v>
      </c>
      <c r="H1988" s="152">
        <v>3079700</v>
      </c>
      <c r="I1988" s="197" t="s">
        <v>31</v>
      </c>
      <c r="J1988" s="197" t="s">
        <v>31</v>
      </c>
      <c r="K1988" s="197" t="s">
        <v>2780</v>
      </c>
    </row>
    <row r="1989" spans="1:11" ht="75" customHeight="1" x14ac:dyDescent="0.25">
      <c r="A1989" s="197">
        <v>70131706</v>
      </c>
      <c r="B1989" s="197" t="s">
        <v>1079</v>
      </c>
      <c r="C1989" s="277">
        <v>42309</v>
      </c>
      <c r="D1989" s="197">
        <v>1</v>
      </c>
      <c r="E1989" s="197" t="s">
        <v>31</v>
      </c>
      <c r="F1989" s="197" t="s">
        <v>30</v>
      </c>
      <c r="G1989" s="152">
        <v>4370977</v>
      </c>
      <c r="H1989" s="152">
        <v>4370977</v>
      </c>
      <c r="I1989" s="197" t="s">
        <v>31</v>
      </c>
      <c r="J1989" s="197" t="s">
        <v>31</v>
      </c>
      <c r="K1989" s="197" t="s">
        <v>2780</v>
      </c>
    </row>
    <row r="1990" spans="1:11" ht="75" customHeight="1" x14ac:dyDescent="0.25">
      <c r="A1990" s="197">
        <v>70131706</v>
      </c>
      <c r="B1990" s="197" t="s">
        <v>1080</v>
      </c>
      <c r="C1990" s="277">
        <v>42309</v>
      </c>
      <c r="D1990" s="197">
        <v>1</v>
      </c>
      <c r="E1990" s="197" t="s">
        <v>31</v>
      </c>
      <c r="F1990" s="197" t="s">
        <v>30</v>
      </c>
      <c r="G1990" s="152">
        <v>2429770</v>
      </c>
      <c r="H1990" s="152">
        <v>2429770</v>
      </c>
      <c r="I1990" s="197" t="s">
        <v>31</v>
      </c>
      <c r="J1990" s="197" t="s">
        <v>31</v>
      </c>
      <c r="K1990" s="197" t="s">
        <v>2780</v>
      </c>
    </row>
    <row r="1991" spans="1:11" ht="75" customHeight="1" x14ac:dyDescent="0.25">
      <c r="A1991" s="197">
        <v>70131706</v>
      </c>
      <c r="B1991" s="197" t="s">
        <v>185</v>
      </c>
      <c r="C1991" s="277">
        <v>42309</v>
      </c>
      <c r="D1991" s="197">
        <v>1</v>
      </c>
      <c r="E1991" s="197" t="s">
        <v>31</v>
      </c>
      <c r="F1991" s="197" t="s">
        <v>30</v>
      </c>
      <c r="G1991" s="152">
        <v>578513</v>
      </c>
      <c r="H1991" s="152">
        <v>578513</v>
      </c>
      <c r="I1991" s="197"/>
      <c r="J1991" s="197"/>
      <c r="K1991" s="197" t="s">
        <v>2780</v>
      </c>
    </row>
    <row r="1992" spans="1:11" ht="75" customHeight="1" x14ac:dyDescent="0.25">
      <c r="A1992" s="197">
        <v>70131706</v>
      </c>
      <c r="B1992" s="197" t="s">
        <v>1081</v>
      </c>
      <c r="C1992" s="277">
        <v>42005</v>
      </c>
      <c r="D1992" s="197">
        <v>1</v>
      </c>
      <c r="E1992" s="197" t="s">
        <v>238</v>
      </c>
      <c r="F1992" s="197" t="s">
        <v>30</v>
      </c>
      <c r="G1992" s="152">
        <v>4457840</v>
      </c>
      <c r="H1992" s="152">
        <v>4457840</v>
      </c>
      <c r="I1992" s="197" t="s">
        <v>31</v>
      </c>
      <c r="J1992" s="197" t="s">
        <v>31</v>
      </c>
      <c r="K1992" s="197" t="s">
        <v>2780</v>
      </c>
    </row>
    <row r="1993" spans="1:11" ht="75" customHeight="1" x14ac:dyDescent="0.25">
      <c r="A1993" s="197">
        <v>70131706</v>
      </c>
      <c r="B1993" s="197" t="s">
        <v>1082</v>
      </c>
      <c r="C1993" s="277">
        <v>42309</v>
      </c>
      <c r="D1993" s="197">
        <v>1</v>
      </c>
      <c r="E1993" s="197" t="s">
        <v>31</v>
      </c>
      <c r="F1993" s="197" t="s">
        <v>801</v>
      </c>
      <c r="G1993" s="152">
        <v>12329100</v>
      </c>
      <c r="H1993" s="152">
        <v>12329100</v>
      </c>
      <c r="I1993" s="197" t="s">
        <v>31</v>
      </c>
      <c r="J1993" s="197" t="s">
        <v>31</v>
      </c>
      <c r="K1993" s="197" t="s">
        <v>2780</v>
      </c>
    </row>
    <row r="1994" spans="1:11" ht="75" customHeight="1" x14ac:dyDescent="0.25">
      <c r="A1994" s="197">
        <v>70131706</v>
      </c>
      <c r="B1994" s="197" t="s">
        <v>1083</v>
      </c>
      <c r="C1994" s="277">
        <v>42309</v>
      </c>
      <c r="D1994" s="197">
        <v>1</v>
      </c>
      <c r="E1994" s="197" t="s">
        <v>31</v>
      </c>
      <c r="F1994" s="197" t="s">
        <v>30</v>
      </c>
      <c r="G1994" s="152">
        <v>3806880</v>
      </c>
      <c r="H1994" s="152">
        <v>3806880</v>
      </c>
      <c r="I1994" s="197" t="s">
        <v>31</v>
      </c>
      <c r="J1994" s="197" t="s">
        <v>31</v>
      </c>
      <c r="K1994" s="197" t="s">
        <v>2780</v>
      </c>
    </row>
    <row r="1995" spans="1:11" ht="75" customHeight="1" x14ac:dyDescent="0.25">
      <c r="A1995" s="197">
        <v>70131706</v>
      </c>
      <c r="B1995" s="197" t="s">
        <v>1084</v>
      </c>
      <c r="C1995" s="277">
        <v>42309</v>
      </c>
      <c r="D1995" s="197">
        <v>2</v>
      </c>
      <c r="E1995" s="197" t="s">
        <v>31</v>
      </c>
      <c r="F1995" s="197" t="s">
        <v>30</v>
      </c>
      <c r="G1995" s="152">
        <v>3754007</v>
      </c>
      <c r="H1995" s="152">
        <v>3754007</v>
      </c>
      <c r="I1995" s="197" t="s">
        <v>31</v>
      </c>
      <c r="J1995" s="197" t="s">
        <v>31</v>
      </c>
      <c r="K1995" s="197" t="s">
        <v>2780</v>
      </c>
    </row>
    <row r="1996" spans="1:11" ht="75" customHeight="1" x14ac:dyDescent="0.25">
      <c r="A1996" s="197">
        <v>70131706</v>
      </c>
      <c r="B1996" s="197" t="s">
        <v>1085</v>
      </c>
      <c r="C1996" s="277">
        <v>42309</v>
      </c>
      <c r="D1996" s="197">
        <v>2</v>
      </c>
      <c r="E1996" s="197" t="s">
        <v>31</v>
      </c>
      <c r="F1996" s="197" t="s">
        <v>30</v>
      </c>
      <c r="G1996" s="152">
        <v>3754007</v>
      </c>
      <c r="H1996" s="152">
        <v>3754007</v>
      </c>
      <c r="I1996" s="197" t="s">
        <v>31</v>
      </c>
      <c r="J1996" s="197" t="s">
        <v>31</v>
      </c>
      <c r="K1996" s="197" t="s">
        <v>2780</v>
      </c>
    </row>
    <row r="1997" spans="1:11" ht="75" customHeight="1" x14ac:dyDescent="0.25">
      <c r="A1997" s="197">
        <v>70131706</v>
      </c>
      <c r="B1997" s="197" t="s">
        <v>1086</v>
      </c>
      <c r="C1997" s="277">
        <v>42309</v>
      </c>
      <c r="D1997" s="197">
        <v>1</v>
      </c>
      <c r="E1997" s="197" t="s">
        <v>238</v>
      </c>
      <c r="F1997" s="197" t="s">
        <v>30</v>
      </c>
      <c r="G1997" s="152">
        <v>6686760</v>
      </c>
      <c r="H1997" s="152">
        <v>6686760</v>
      </c>
      <c r="I1997" s="197" t="s">
        <v>31</v>
      </c>
      <c r="J1997" s="197" t="s">
        <v>31</v>
      </c>
      <c r="K1997" s="197" t="s">
        <v>2780</v>
      </c>
    </row>
    <row r="1998" spans="1:11" ht="75" customHeight="1" x14ac:dyDescent="0.25">
      <c r="A1998" s="197">
        <v>70131706</v>
      </c>
      <c r="B1998" s="197" t="s">
        <v>1087</v>
      </c>
      <c r="C1998" s="277">
        <v>42309</v>
      </c>
      <c r="D1998" s="197">
        <v>1</v>
      </c>
      <c r="E1998" s="197" t="s">
        <v>238</v>
      </c>
      <c r="F1998" s="197" t="s">
        <v>30</v>
      </c>
      <c r="G1998" s="152">
        <v>6315273.333333334</v>
      </c>
      <c r="H1998" s="152">
        <v>6315273.333333334</v>
      </c>
      <c r="I1998" s="197" t="s">
        <v>31</v>
      </c>
      <c r="J1998" s="197" t="s">
        <v>31</v>
      </c>
      <c r="K1998" s="197" t="s">
        <v>2780</v>
      </c>
    </row>
    <row r="1999" spans="1:11" ht="75" customHeight="1" x14ac:dyDescent="0.25">
      <c r="A1999" s="197">
        <v>70131706</v>
      </c>
      <c r="B1999" s="197" t="s">
        <v>1088</v>
      </c>
      <c r="C1999" s="277">
        <v>42309</v>
      </c>
      <c r="D1999" s="197">
        <v>1</v>
      </c>
      <c r="E1999" s="197" t="s">
        <v>238</v>
      </c>
      <c r="F1999" s="197" t="s">
        <v>30</v>
      </c>
      <c r="G1999" s="152">
        <v>5195320</v>
      </c>
      <c r="H1999" s="152">
        <v>5195320</v>
      </c>
      <c r="I1999" s="197" t="s">
        <v>31</v>
      </c>
      <c r="J1999" s="197" t="s">
        <v>31</v>
      </c>
      <c r="K1999" s="197" t="s">
        <v>2780</v>
      </c>
    </row>
    <row r="2000" spans="1:11" ht="75" customHeight="1" x14ac:dyDescent="0.25">
      <c r="A2000" s="197">
        <v>70131706</v>
      </c>
      <c r="B2000" s="197" t="s">
        <v>1089</v>
      </c>
      <c r="C2000" s="277">
        <v>42309</v>
      </c>
      <c r="D2000" s="197">
        <v>1</v>
      </c>
      <c r="E2000" s="197" t="s">
        <v>238</v>
      </c>
      <c r="F2000" s="197" t="s">
        <v>30</v>
      </c>
      <c r="G2000" s="152">
        <v>3008287</v>
      </c>
      <c r="H2000" s="152">
        <v>3008287</v>
      </c>
      <c r="I2000" s="197" t="s">
        <v>31</v>
      </c>
      <c r="J2000" s="197" t="s">
        <v>31</v>
      </c>
      <c r="K2000" s="197" t="s">
        <v>2780</v>
      </c>
    </row>
    <row r="2001" spans="1:11" ht="75" customHeight="1" x14ac:dyDescent="0.25">
      <c r="A2001" s="197">
        <v>70131706</v>
      </c>
      <c r="B2001" s="197" t="s">
        <v>185</v>
      </c>
      <c r="C2001" s="277">
        <v>42309</v>
      </c>
      <c r="D2001" s="197">
        <v>1</v>
      </c>
      <c r="E2001" s="197" t="s">
        <v>238</v>
      </c>
      <c r="F2001" s="197" t="s">
        <v>30</v>
      </c>
      <c r="G2001" s="152">
        <v>4208923.333333334</v>
      </c>
      <c r="H2001" s="152">
        <v>4208923.333333334</v>
      </c>
      <c r="I2001" s="197" t="s">
        <v>31</v>
      </c>
      <c r="J2001" s="197" t="s">
        <v>31</v>
      </c>
      <c r="K2001" s="197" t="s">
        <v>2780</v>
      </c>
    </row>
    <row r="2002" spans="1:11" ht="75" customHeight="1" x14ac:dyDescent="0.25">
      <c r="A2002" s="197">
        <v>70131706</v>
      </c>
      <c r="B2002" s="197" t="s">
        <v>1090</v>
      </c>
      <c r="C2002" s="277">
        <v>42309</v>
      </c>
      <c r="D2002" s="197">
        <v>1</v>
      </c>
      <c r="E2002" s="197" t="s">
        <v>238</v>
      </c>
      <c r="F2002" s="197" t="s">
        <v>30</v>
      </c>
      <c r="G2002" s="152">
        <v>4003610</v>
      </c>
      <c r="H2002" s="152">
        <v>4003610</v>
      </c>
      <c r="I2002" s="197" t="s">
        <v>31</v>
      </c>
      <c r="J2002" s="197" t="s">
        <v>31</v>
      </c>
      <c r="K2002" s="197" t="s">
        <v>2780</v>
      </c>
    </row>
    <row r="2003" spans="1:11" ht="75" customHeight="1" x14ac:dyDescent="0.25">
      <c r="A2003" s="197">
        <v>70131706</v>
      </c>
      <c r="B2003" s="197" t="s">
        <v>1091</v>
      </c>
      <c r="C2003" s="277">
        <v>42309</v>
      </c>
      <c r="D2003" s="197">
        <v>1</v>
      </c>
      <c r="E2003" s="197" t="s">
        <v>31</v>
      </c>
      <c r="F2003" s="197" t="s">
        <v>30</v>
      </c>
      <c r="G2003" s="152">
        <v>1465347</v>
      </c>
      <c r="H2003" s="152">
        <v>1465347</v>
      </c>
      <c r="I2003" s="197" t="s">
        <v>31</v>
      </c>
      <c r="J2003" s="197" t="s">
        <v>31</v>
      </c>
      <c r="K2003" s="197" t="s">
        <v>2780</v>
      </c>
    </row>
    <row r="2004" spans="1:11" ht="75" customHeight="1" x14ac:dyDescent="0.25">
      <c r="A2004" s="197">
        <v>70131706</v>
      </c>
      <c r="B2004" s="197" t="s">
        <v>1092</v>
      </c>
      <c r="C2004" s="277">
        <v>42309</v>
      </c>
      <c r="D2004" s="197">
        <v>1</v>
      </c>
      <c r="E2004" s="197" t="s">
        <v>31</v>
      </c>
      <c r="F2004" s="197" t="s">
        <v>30</v>
      </c>
      <c r="G2004" s="152">
        <v>4165320</v>
      </c>
      <c r="H2004" s="152">
        <v>4165320</v>
      </c>
      <c r="I2004" s="197" t="s">
        <v>31</v>
      </c>
      <c r="J2004" s="197" t="s">
        <v>31</v>
      </c>
      <c r="K2004" s="197" t="s">
        <v>2780</v>
      </c>
    </row>
    <row r="2005" spans="1:11" ht="75" customHeight="1" x14ac:dyDescent="0.25">
      <c r="A2005" s="197">
        <v>70131706</v>
      </c>
      <c r="B2005" s="197" t="s">
        <v>1093</v>
      </c>
      <c r="C2005" s="277">
        <v>42309</v>
      </c>
      <c r="D2005" s="197">
        <v>1</v>
      </c>
      <c r="E2005" s="197" t="s">
        <v>31</v>
      </c>
      <c r="F2005" s="197" t="s">
        <v>30</v>
      </c>
      <c r="G2005" s="152">
        <v>1735550</v>
      </c>
      <c r="H2005" s="152">
        <v>1735550</v>
      </c>
      <c r="I2005" s="197" t="s">
        <v>31</v>
      </c>
      <c r="J2005" s="197" t="s">
        <v>31</v>
      </c>
      <c r="K2005" s="197" t="s">
        <v>2780</v>
      </c>
    </row>
    <row r="2006" spans="1:11" ht="75" customHeight="1" x14ac:dyDescent="0.25">
      <c r="A2006" s="197">
        <v>70131706</v>
      </c>
      <c r="B2006" s="197" t="s">
        <v>1094</v>
      </c>
      <c r="C2006" s="277">
        <v>42309</v>
      </c>
      <c r="D2006" s="197">
        <v>1</v>
      </c>
      <c r="E2006" s="197" t="s">
        <v>31</v>
      </c>
      <c r="F2006" s="197" t="s">
        <v>30</v>
      </c>
      <c r="G2006" s="152">
        <v>1840267</v>
      </c>
      <c r="H2006" s="152">
        <v>1840267</v>
      </c>
      <c r="I2006" s="197" t="s">
        <v>31</v>
      </c>
      <c r="J2006" s="197" t="s">
        <v>31</v>
      </c>
      <c r="K2006" s="197" t="s">
        <v>2780</v>
      </c>
    </row>
    <row r="2007" spans="1:11" ht="75" customHeight="1" x14ac:dyDescent="0.25">
      <c r="A2007" s="197">
        <v>70131706</v>
      </c>
      <c r="B2007" s="197" t="s">
        <v>1095</v>
      </c>
      <c r="C2007" s="277">
        <v>42309</v>
      </c>
      <c r="D2007" s="197">
        <v>1</v>
      </c>
      <c r="E2007" s="197" t="s">
        <v>31</v>
      </c>
      <c r="F2007" s="197" t="s">
        <v>30</v>
      </c>
      <c r="G2007" s="152">
        <v>1272737</v>
      </c>
      <c r="H2007" s="152">
        <v>1272737</v>
      </c>
      <c r="I2007" s="197" t="s">
        <v>31</v>
      </c>
      <c r="J2007" s="197" t="s">
        <v>31</v>
      </c>
      <c r="K2007" s="197" t="s">
        <v>2780</v>
      </c>
    </row>
    <row r="2008" spans="1:11" ht="75" customHeight="1" x14ac:dyDescent="0.25">
      <c r="A2008" s="197">
        <v>70131706</v>
      </c>
      <c r="B2008" s="197" t="s">
        <v>1096</v>
      </c>
      <c r="C2008" s="277">
        <v>42309</v>
      </c>
      <c r="D2008" s="197">
        <v>1</v>
      </c>
      <c r="E2008" s="197" t="s">
        <v>31</v>
      </c>
      <c r="F2008" s="197" t="s">
        <v>30</v>
      </c>
      <c r="G2008" s="152">
        <v>3008287</v>
      </c>
      <c r="H2008" s="152">
        <v>3008287</v>
      </c>
      <c r="I2008" s="197" t="s">
        <v>31</v>
      </c>
      <c r="J2008" s="197" t="s">
        <v>31</v>
      </c>
      <c r="K2008" s="197" t="s">
        <v>2780</v>
      </c>
    </row>
    <row r="2009" spans="1:11" ht="75" customHeight="1" x14ac:dyDescent="0.25">
      <c r="A2009" s="197">
        <v>70131706</v>
      </c>
      <c r="B2009" s="197" t="s">
        <v>1097</v>
      </c>
      <c r="C2009" s="277">
        <v>42309</v>
      </c>
      <c r="D2009" s="197">
        <v>1</v>
      </c>
      <c r="E2009" s="197" t="s">
        <v>31</v>
      </c>
      <c r="F2009" s="197" t="s">
        <v>30</v>
      </c>
      <c r="G2009" s="152">
        <v>1998200.0000000002</v>
      </c>
      <c r="H2009" s="152">
        <v>1998200.0000000002</v>
      </c>
      <c r="I2009" s="197" t="s">
        <v>31</v>
      </c>
      <c r="J2009" s="197" t="s">
        <v>31</v>
      </c>
      <c r="K2009" s="197" t="s">
        <v>2780</v>
      </c>
    </row>
    <row r="2010" spans="1:11" ht="75" customHeight="1" x14ac:dyDescent="0.25">
      <c r="A2010" s="197">
        <v>70131706</v>
      </c>
      <c r="B2010" s="197" t="s">
        <v>1098</v>
      </c>
      <c r="C2010" s="277">
        <v>42309</v>
      </c>
      <c r="D2010" s="197">
        <v>1</v>
      </c>
      <c r="E2010" s="197" t="s">
        <v>31</v>
      </c>
      <c r="F2010" s="197" t="s">
        <v>30</v>
      </c>
      <c r="G2010" s="152">
        <v>5728173</v>
      </c>
      <c r="H2010" s="152">
        <v>5728173</v>
      </c>
      <c r="I2010" s="197" t="s">
        <v>31</v>
      </c>
      <c r="J2010" s="197" t="s">
        <v>31</v>
      </c>
      <c r="K2010" s="197" t="s">
        <v>2780</v>
      </c>
    </row>
    <row r="2011" spans="1:11" ht="75" customHeight="1" x14ac:dyDescent="0.25">
      <c r="A2011" s="197">
        <v>70131706</v>
      </c>
      <c r="B2011" s="197" t="s">
        <v>1099</v>
      </c>
      <c r="C2011" s="277">
        <v>42309</v>
      </c>
      <c r="D2011" s="197">
        <v>1</v>
      </c>
      <c r="E2011" s="197" t="s">
        <v>31</v>
      </c>
      <c r="F2011" s="197" t="s">
        <v>30</v>
      </c>
      <c r="G2011" s="152">
        <v>13373520</v>
      </c>
      <c r="H2011" s="152">
        <v>13373520</v>
      </c>
      <c r="I2011" s="197" t="s">
        <v>31</v>
      </c>
      <c r="J2011" s="197" t="s">
        <v>31</v>
      </c>
      <c r="K2011" s="197" t="s">
        <v>2780</v>
      </c>
    </row>
    <row r="2012" spans="1:11" ht="75" customHeight="1" x14ac:dyDescent="0.25">
      <c r="A2012" s="197">
        <v>70131706</v>
      </c>
      <c r="B2012" s="197" t="s">
        <v>1100</v>
      </c>
      <c r="C2012" s="277">
        <v>42309</v>
      </c>
      <c r="D2012" s="197">
        <v>1</v>
      </c>
      <c r="E2012" s="197" t="s">
        <v>31</v>
      </c>
      <c r="F2012" s="197" t="s">
        <v>30</v>
      </c>
      <c r="G2012" s="152">
        <v>229004</v>
      </c>
      <c r="H2012" s="152">
        <v>229004</v>
      </c>
      <c r="I2012" s="197" t="s">
        <v>31</v>
      </c>
      <c r="J2012" s="197" t="s">
        <v>31</v>
      </c>
      <c r="K2012" s="197" t="s">
        <v>2780</v>
      </c>
    </row>
    <row r="2013" spans="1:11" ht="75" customHeight="1" x14ac:dyDescent="0.25">
      <c r="A2013" s="197">
        <v>70131706</v>
      </c>
      <c r="B2013" s="197" t="s">
        <v>1101</v>
      </c>
      <c r="C2013" s="277">
        <v>42309</v>
      </c>
      <c r="D2013" s="197">
        <v>1</v>
      </c>
      <c r="E2013" s="197" t="s">
        <v>31</v>
      </c>
      <c r="F2013" s="197" t="s">
        <v>30</v>
      </c>
      <c r="G2013" s="152">
        <v>3529123</v>
      </c>
      <c r="H2013" s="152">
        <v>3529123</v>
      </c>
      <c r="I2013" s="197" t="s">
        <v>31</v>
      </c>
      <c r="J2013" s="197" t="s">
        <v>31</v>
      </c>
      <c r="K2013" s="197" t="s">
        <v>2780</v>
      </c>
    </row>
    <row r="2014" spans="1:11" ht="75" customHeight="1" x14ac:dyDescent="0.25">
      <c r="A2014" s="197">
        <v>70131706</v>
      </c>
      <c r="B2014" s="197" t="s">
        <v>1102</v>
      </c>
      <c r="C2014" s="277">
        <v>42309</v>
      </c>
      <c r="D2014" s="197">
        <v>1</v>
      </c>
      <c r="E2014" s="197" t="s">
        <v>31</v>
      </c>
      <c r="F2014" s="197" t="s">
        <v>30</v>
      </c>
      <c r="G2014" s="152">
        <v>3496507</v>
      </c>
      <c r="H2014" s="152">
        <v>3496507</v>
      </c>
      <c r="I2014" s="197" t="s">
        <v>31</v>
      </c>
      <c r="J2014" s="197" t="s">
        <v>31</v>
      </c>
      <c r="K2014" s="197" t="s">
        <v>2780</v>
      </c>
    </row>
    <row r="2015" spans="1:11" ht="75" customHeight="1" x14ac:dyDescent="0.25">
      <c r="A2015" s="197">
        <v>70131706</v>
      </c>
      <c r="B2015" s="197" t="s">
        <v>1103</v>
      </c>
      <c r="C2015" s="277">
        <v>42309</v>
      </c>
      <c r="D2015" s="197">
        <v>1</v>
      </c>
      <c r="E2015" s="197" t="s">
        <v>31</v>
      </c>
      <c r="F2015" s="197" t="s">
        <v>30</v>
      </c>
      <c r="G2015" s="152">
        <v>4049617</v>
      </c>
      <c r="H2015" s="152">
        <v>4049617</v>
      </c>
      <c r="I2015" s="197" t="s">
        <v>31</v>
      </c>
      <c r="J2015" s="197" t="s">
        <v>31</v>
      </c>
      <c r="K2015" s="197" t="s">
        <v>2780</v>
      </c>
    </row>
    <row r="2016" spans="1:11" ht="75" customHeight="1" x14ac:dyDescent="0.25">
      <c r="A2016" s="197">
        <v>70131706</v>
      </c>
      <c r="B2016" s="197" t="s">
        <v>1104</v>
      </c>
      <c r="C2016" s="277">
        <v>42309</v>
      </c>
      <c r="D2016" s="197">
        <v>1</v>
      </c>
      <c r="E2016" s="197" t="s">
        <v>31</v>
      </c>
      <c r="F2016" s="197" t="s">
        <v>30</v>
      </c>
      <c r="G2016" s="152">
        <v>422987</v>
      </c>
      <c r="H2016" s="152">
        <v>422987</v>
      </c>
      <c r="I2016" s="197" t="s">
        <v>31</v>
      </c>
      <c r="J2016" s="197" t="s">
        <v>31</v>
      </c>
      <c r="K2016" s="197" t="s">
        <v>2780</v>
      </c>
    </row>
    <row r="2017" spans="1:11" ht="75" customHeight="1" x14ac:dyDescent="0.25">
      <c r="A2017" s="197">
        <v>70131706</v>
      </c>
      <c r="B2017" s="197" t="s">
        <v>1105</v>
      </c>
      <c r="C2017" s="277">
        <v>42309</v>
      </c>
      <c r="D2017" s="197">
        <v>1</v>
      </c>
      <c r="E2017" s="197" t="s">
        <v>31</v>
      </c>
      <c r="F2017" s="197" t="s">
        <v>30</v>
      </c>
      <c r="G2017" s="152">
        <v>3042620</v>
      </c>
      <c r="H2017" s="152">
        <v>3042620</v>
      </c>
      <c r="I2017" s="197" t="s">
        <v>31</v>
      </c>
      <c r="J2017" s="197" t="s">
        <v>31</v>
      </c>
      <c r="K2017" s="197" t="s">
        <v>2780</v>
      </c>
    </row>
    <row r="2018" spans="1:11" ht="75" customHeight="1" x14ac:dyDescent="0.25">
      <c r="A2018" s="197">
        <v>70131706</v>
      </c>
      <c r="B2018" s="197" t="s">
        <v>1106</v>
      </c>
      <c r="C2018" s="277">
        <v>42309</v>
      </c>
      <c r="D2018" s="197">
        <v>1</v>
      </c>
      <c r="E2018" s="197" t="s">
        <v>31</v>
      </c>
      <c r="F2018" s="197" t="s">
        <v>30</v>
      </c>
      <c r="G2018" s="152">
        <v>3586803</v>
      </c>
      <c r="H2018" s="152">
        <v>3586803</v>
      </c>
      <c r="I2018" s="197" t="s">
        <v>31</v>
      </c>
      <c r="J2018" s="197" t="s">
        <v>31</v>
      </c>
      <c r="K2018" s="197" t="s">
        <v>2780</v>
      </c>
    </row>
    <row r="2019" spans="1:11" ht="75" customHeight="1" x14ac:dyDescent="0.25">
      <c r="A2019" s="197">
        <v>70131706</v>
      </c>
      <c r="B2019" s="197" t="s">
        <v>1107</v>
      </c>
      <c r="C2019" s="277">
        <v>42309</v>
      </c>
      <c r="D2019" s="197">
        <v>1</v>
      </c>
      <c r="E2019" s="197" t="s">
        <v>31</v>
      </c>
      <c r="F2019" s="197" t="s">
        <v>30</v>
      </c>
      <c r="G2019" s="152">
        <v>512940</v>
      </c>
      <c r="H2019" s="152">
        <v>512940</v>
      </c>
      <c r="I2019" s="197" t="s">
        <v>31</v>
      </c>
      <c r="J2019" s="197" t="s">
        <v>31</v>
      </c>
      <c r="K2019" s="197" t="s">
        <v>2780</v>
      </c>
    </row>
    <row r="2020" spans="1:11" ht="75" customHeight="1" x14ac:dyDescent="0.25">
      <c r="A2020" s="197">
        <v>70131706</v>
      </c>
      <c r="B2020" s="197" t="s">
        <v>1108</v>
      </c>
      <c r="C2020" s="277">
        <v>42309</v>
      </c>
      <c r="D2020" s="197">
        <v>1</v>
      </c>
      <c r="E2020" s="197" t="s">
        <v>31</v>
      </c>
      <c r="F2020" s="197" t="s">
        <v>30</v>
      </c>
      <c r="G2020" s="152">
        <v>2664267</v>
      </c>
      <c r="H2020" s="152">
        <v>2664267</v>
      </c>
      <c r="I2020" s="197" t="s">
        <v>31</v>
      </c>
      <c r="J2020" s="197" t="s">
        <v>31</v>
      </c>
      <c r="K2020" s="197" t="s">
        <v>2780</v>
      </c>
    </row>
    <row r="2021" spans="1:11" ht="75" customHeight="1" x14ac:dyDescent="0.25">
      <c r="A2021" s="197">
        <v>70131706</v>
      </c>
      <c r="B2021" s="197" t="s">
        <v>1109</v>
      </c>
      <c r="C2021" s="277">
        <v>42309</v>
      </c>
      <c r="D2021" s="197">
        <v>1</v>
      </c>
      <c r="E2021" s="197" t="s">
        <v>31</v>
      </c>
      <c r="F2021" s="197" t="s">
        <v>30</v>
      </c>
      <c r="G2021" s="152">
        <v>4037599.9999999995</v>
      </c>
      <c r="H2021" s="152">
        <v>4037599.9999999995</v>
      </c>
      <c r="I2021" s="197" t="s">
        <v>31</v>
      </c>
      <c r="J2021" s="197" t="s">
        <v>31</v>
      </c>
      <c r="K2021" s="197" t="s">
        <v>2780</v>
      </c>
    </row>
    <row r="2022" spans="1:11" ht="75" customHeight="1" x14ac:dyDescent="0.25">
      <c r="A2022" s="197">
        <v>70131706</v>
      </c>
      <c r="B2022" s="197" t="s">
        <v>1110</v>
      </c>
      <c r="C2022" s="277">
        <v>42309</v>
      </c>
      <c r="D2022" s="197">
        <v>1</v>
      </c>
      <c r="E2022" s="197" t="s">
        <v>31</v>
      </c>
      <c r="F2022" s="197" t="s">
        <v>30</v>
      </c>
      <c r="G2022" s="152">
        <v>2830440</v>
      </c>
      <c r="H2022" s="152">
        <v>2830440</v>
      </c>
      <c r="I2022" s="197" t="s">
        <v>31</v>
      </c>
      <c r="J2022" s="197" t="s">
        <v>31</v>
      </c>
      <c r="K2022" s="197" t="s">
        <v>2780</v>
      </c>
    </row>
    <row r="2023" spans="1:11" ht="75" customHeight="1" x14ac:dyDescent="0.25">
      <c r="A2023" s="197">
        <v>70131706</v>
      </c>
      <c r="B2023" s="197" t="s">
        <v>1111</v>
      </c>
      <c r="C2023" s="277">
        <v>42309</v>
      </c>
      <c r="D2023" s="197">
        <v>1</v>
      </c>
      <c r="E2023" s="197" t="s">
        <v>31</v>
      </c>
      <c r="F2023" s="197" t="s">
        <v>30</v>
      </c>
      <c r="G2023" s="152">
        <v>3532900</v>
      </c>
      <c r="H2023" s="152">
        <v>3532900</v>
      </c>
      <c r="I2023" s="197" t="s">
        <v>31</v>
      </c>
      <c r="J2023" s="197" t="s">
        <v>31</v>
      </c>
      <c r="K2023" s="197" t="s">
        <v>2780</v>
      </c>
    </row>
    <row r="2024" spans="1:11" ht="75" customHeight="1" x14ac:dyDescent="0.25">
      <c r="A2024" s="197">
        <v>70131706</v>
      </c>
      <c r="B2024" s="197" t="s">
        <v>1112</v>
      </c>
      <c r="C2024" s="277">
        <v>42309</v>
      </c>
      <c r="D2024" s="197">
        <v>1</v>
      </c>
      <c r="E2024" s="197" t="s">
        <v>31</v>
      </c>
      <c r="F2024" s="197" t="s">
        <v>30</v>
      </c>
      <c r="G2024" s="152">
        <v>5047000</v>
      </c>
      <c r="H2024" s="152">
        <v>5047000</v>
      </c>
      <c r="I2024" s="197" t="s">
        <v>31</v>
      </c>
      <c r="J2024" s="197" t="s">
        <v>31</v>
      </c>
      <c r="K2024" s="197" t="s">
        <v>2780</v>
      </c>
    </row>
    <row r="2025" spans="1:11" ht="75" customHeight="1" x14ac:dyDescent="0.25">
      <c r="A2025" s="197">
        <v>70131706</v>
      </c>
      <c r="B2025" s="197" t="s">
        <v>1113</v>
      </c>
      <c r="C2025" s="277">
        <v>42309</v>
      </c>
      <c r="D2025" s="197">
        <v>1</v>
      </c>
      <c r="E2025" s="197" t="s">
        <v>31</v>
      </c>
      <c r="F2025" s="197" t="s">
        <v>30</v>
      </c>
      <c r="G2025" s="152">
        <v>8172707</v>
      </c>
      <c r="H2025" s="152">
        <v>8172707</v>
      </c>
      <c r="I2025" s="197" t="s">
        <v>31</v>
      </c>
      <c r="J2025" s="197" t="s">
        <v>31</v>
      </c>
      <c r="K2025" s="197" t="s">
        <v>2780</v>
      </c>
    </row>
    <row r="2026" spans="1:11" ht="75" customHeight="1" x14ac:dyDescent="0.25">
      <c r="A2026" s="197">
        <v>70131706</v>
      </c>
      <c r="B2026" s="197" t="s">
        <v>1114</v>
      </c>
      <c r="C2026" s="277">
        <v>42309</v>
      </c>
      <c r="D2026" s="197">
        <v>1</v>
      </c>
      <c r="E2026" s="197" t="s">
        <v>31</v>
      </c>
      <c r="F2026" s="197" t="s">
        <v>30</v>
      </c>
      <c r="G2026" s="152">
        <v>4710533</v>
      </c>
      <c r="H2026" s="152">
        <v>4710533</v>
      </c>
      <c r="I2026" s="197" t="s">
        <v>31</v>
      </c>
      <c r="J2026" s="197" t="s">
        <v>31</v>
      </c>
      <c r="K2026" s="197" t="s">
        <v>2780</v>
      </c>
    </row>
    <row r="2027" spans="1:11" ht="75" customHeight="1" x14ac:dyDescent="0.25">
      <c r="A2027" s="197">
        <v>70131706</v>
      </c>
      <c r="B2027" s="197" t="s">
        <v>1115</v>
      </c>
      <c r="C2027" s="277">
        <v>42309</v>
      </c>
      <c r="D2027" s="197">
        <v>1</v>
      </c>
      <c r="E2027" s="197" t="s">
        <v>31</v>
      </c>
      <c r="F2027" s="197" t="s">
        <v>30</v>
      </c>
      <c r="G2027" s="152">
        <v>5551700</v>
      </c>
      <c r="H2027" s="152">
        <v>5551700</v>
      </c>
      <c r="I2027" s="197" t="s">
        <v>31</v>
      </c>
      <c r="J2027" s="197" t="s">
        <v>31</v>
      </c>
      <c r="K2027" s="197" t="s">
        <v>2780</v>
      </c>
    </row>
    <row r="2028" spans="1:11" ht="75" customHeight="1" x14ac:dyDescent="0.25">
      <c r="A2028" s="197">
        <v>70131706</v>
      </c>
      <c r="B2028" s="197" t="s">
        <v>1115</v>
      </c>
      <c r="C2028" s="277">
        <v>42309</v>
      </c>
      <c r="D2028" s="197">
        <v>1</v>
      </c>
      <c r="E2028" s="197" t="s">
        <v>31</v>
      </c>
      <c r="F2028" s="197" t="s">
        <v>30</v>
      </c>
      <c r="G2028" s="152">
        <v>168233.33333333395</v>
      </c>
      <c r="H2028" s="152">
        <v>168233.33333333395</v>
      </c>
      <c r="I2028" s="197" t="s">
        <v>31</v>
      </c>
      <c r="J2028" s="197" t="s">
        <v>31</v>
      </c>
      <c r="K2028" s="197" t="s">
        <v>2780</v>
      </c>
    </row>
    <row r="2029" spans="1:11" ht="75" customHeight="1" x14ac:dyDescent="0.25">
      <c r="A2029" s="197">
        <v>70131706</v>
      </c>
      <c r="B2029" s="197" t="s">
        <v>1116</v>
      </c>
      <c r="C2029" s="277">
        <v>42309</v>
      </c>
      <c r="D2029" s="197">
        <v>1</v>
      </c>
      <c r="E2029" s="197" t="s">
        <v>31</v>
      </c>
      <c r="F2029" s="197" t="s">
        <v>30</v>
      </c>
      <c r="G2029" s="152">
        <v>1572467</v>
      </c>
      <c r="H2029" s="152">
        <v>1572467</v>
      </c>
      <c r="I2029" s="197" t="s">
        <v>31</v>
      </c>
      <c r="J2029" s="197" t="s">
        <v>31</v>
      </c>
      <c r="K2029" s="197" t="s">
        <v>2780</v>
      </c>
    </row>
    <row r="2030" spans="1:11" ht="75" customHeight="1" x14ac:dyDescent="0.25">
      <c r="A2030" s="197">
        <v>70131706</v>
      </c>
      <c r="B2030" s="197" t="s">
        <v>1117</v>
      </c>
      <c r="C2030" s="277">
        <v>42309</v>
      </c>
      <c r="D2030" s="197">
        <v>1</v>
      </c>
      <c r="E2030" s="197" t="s">
        <v>31</v>
      </c>
      <c r="F2030" s="197" t="s">
        <v>30</v>
      </c>
      <c r="G2030" s="152">
        <v>9101423</v>
      </c>
      <c r="H2030" s="152">
        <v>9101423</v>
      </c>
      <c r="I2030" s="197" t="s">
        <v>31</v>
      </c>
      <c r="J2030" s="197" t="s">
        <v>31</v>
      </c>
      <c r="K2030" s="197" t="s">
        <v>2780</v>
      </c>
    </row>
    <row r="2031" spans="1:11" ht="75" customHeight="1" x14ac:dyDescent="0.25">
      <c r="A2031" s="197">
        <v>70131706</v>
      </c>
      <c r="B2031" s="197" t="s">
        <v>1118</v>
      </c>
      <c r="C2031" s="277">
        <v>42309</v>
      </c>
      <c r="D2031" s="197">
        <v>1</v>
      </c>
      <c r="E2031" s="197" t="s">
        <v>31</v>
      </c>
      <c r="F2031" s="197" t="s">
        <v>30</v>
      </c>
      <c r="G2031" s="152">
        <v>9579000</v>
      </c>
      <c r="H2031" s="152">
        <v>9579000</v>
      </c>
      <c r="I2031" s="197" t="s">
        <v>31</v>
      </c>
      <c r="J2031" s="197" t="s">
        <v>31</v>
      </c>
      <c r="K2031" s="197" t="s">
        <v>2780</v>
      </c>
    </row>
    <row r="2032" spans="1:11" ht="75" customHeight="1" x14ac:dyDescent="0.25">
      <c r="A2032" s="197">
        <v>70131706</v>
      </c>
      <c r="B2032" s="197" t="s">
        <v>1119</v>
      </c>
      <c r="C2032" s="277">
        <v>42309</v>
      </c>
      <c r="D2032" s="197">
        <v>1</v>
      </c>
      <c r="E2032" s="197" t="s">
        <v>31</v>
      </c>
      <c r="F2032" s="197" t="s">
        <v>30</v>
      </c>
      <c r="G2032" s="152">
        <v>2664267</v>
      </c>
      <c r="H2032" s="152">
        <v>2664267</v>
      </c>
      <c r="I2032" s="197" t="s">
        <v>31</v>
      </c>
      <c r="J2032" s="197" t="s">
        <v>31</v>
      </c>
      <c r="K2032" s="197" t="s">
        <v>2780</v>
      </c>
    </row>
    <row r="2033" spans="1:11" ht="75" customHeight="1" x14ac:dyDescent="0.25">
      <c r="A2033" s="197">
        <v>70131706</v>
      </c>
      <c r="B2033" s="197" t="s">
        <v>1120</v>
      </c>
      <c r="C2033" s="277">
        <v>42309</v>
      </c>
      <c r="D2033" s="197">
        <v>1</v>
      </c>
      <c r="E2033" s="197" t="s">
        <v>31</v>
      </c>
      <c r="F2033" s="197" t="s">
        <v>30</v>
      </c>
      <c r="G2033" s="152">
        <v>5275317</v>
      </c>
      <c r="H2033" s="152">
        <v>5275317</v>
      </c>
      <c r="I2033" s="197" t="s">
        <v>31</v>
      </c>
      <c r="J2033" s="197" t="s">
        <v>31</v>
      </c>
      <c r="K2033" s="197" t="s">
        <v>2780</v>
      </c>
    </row>
    <row r="2034" spans="1:11" ht="75" customHeight="1" x14ac:dyDescent="0.25">
      <c r="A2034" s="197">
        <v>70131706</v>
      </c>
      <c r="B2034" s="197" t="s">
        <v>1121</v>
      </c>
      <c r="C2034" s="277">
        <v>42309</v>
      </c>
      <c r="D2034" s="197">
        <v>1</v>
      </c>
      <c r="E2034" s="197" t="s">
        <v>31</v>
      </c>
      <c r="F2034" s="197" t="s">
        <v>30</v>
      </c>
      <c r="G2034" s="152">
        <v>1619846</v>
      </c>
      <c r="H2034" s="152">
        <v>1619846</v>
      </c>
      <c r="I2034" s="197" t="s">
        <v>31</v>
      </c>
      <c r="J2034" s="197" t="s">
        <v>31</v>
      </c>
      <c r="K2034" s="197" t="s">
        <v>2780</v>
      </c>
    </row>
    <row r="2035" spans="1:11" ht="75" customHeight="1" x14ac:dyDescent="0.25">
      <c r="A2035" s="197">
        <v>70131706</v>
      </c>
      <c r="B2035" s="197" t="s">
        <v>1122</v>
      </c>
      <c r="C2035" s="277">
        <v>42309</v>
      </c>
      <c r="D2035" s="197">
        <v>1</v>
      </c>
      <c r="E2035" s="197" t="s">
        <v>31</v>
      </c>
      <c r="F2035" s="197" t="s">
        <v>30</v>
      </c>
      <c r="G2035" s="152">
        <v>1864987</v>
      </c>
      <c r="H2035" s="152">
        <v>1864987</v>
      </c>
      <c r="I2035" s="197" t="s">
        <v>31</v>
      </c>
      <c r="J2035" s="197" t="s">
        <v>31</v>
      </c>
      <c r="K2035" s="197" t="s">
        <v>2780</v>
      </c>
    </row>
    <row r="2036" spans="1:11" ht="75" customHeight="1" x14ac:dyDescent="0.25">
      <c r="A2036" s="197">
        <v>70131706</v>
      </c>
      <c r="B2036" s="197" t="s">
        <v>1123</v>
      </c>
      <c r="C2036" s="277">
        <v>42309</v>
      </c>
      <c r="D2036" s="197">
        <v>1</v>
      </c>
      <c r="E2036" s="197" t="s">
        <v>31</v>
      </c>
      <c r="F2036" s="197" t="s">
        <v>30</v>
      </c>
      <c r="G2036" s="152">
        <v>1057467</v>
      </c>
      <c r="H2036" s="152">
        <v>1057467</v>
      </c>
      <c r="I2036" s="197" t="s">
        <v>31</v>
      </c>
      <c r="J2036" s="197" t="s">
        <v>31</v>
      </c>
      <c r="K2036" s="197" t="s">
        <v>2780</v>
      </c>
    </row>
    <row r="2037" spans="1:11" ht="75" customHeight="1" x14ac:dyDescent="0.25">
      <c r="A2037" s="197">
        <v>70131706</v>
      </c>
      <c r="B2037" s="197" t="s">
        <v>1124</v>
      </c>
      <c r="C2037" s="277">
        <v>42309</v>
      </c>
      <c r="D2037" s="197">
        <v>1</v>
      </c>
      <c r="E2037" s="197" t="s">
        <v>31</v>
      </c>
      <c r="F2037" s="197" t="s">
        <v>30</v>
      </c>
      <c r="G2037" s="152">
        <v>793100</v>
      </c>
      <c r="H2037" s="152">
        <v>793100</v>
      </c>
      <c r="I2037" s="197" t="s">
        <v>31</v>
      </c>
      <c r="J2037" s="197" t="s">
        <v>31</v>
      </c>
      <c r="K2037" s="197" t="s">
        <v>2780</v>
      </c>
    </row>
    <row r="2038" spans="1:11" ht="75" customHeight="1" x14ac:dyDescent="0.25">
      <c r="A2038" s="197">
        <v>70131706</v>
      </c>
      <c r="B2038" s="197" t="s">
        <v>1125</v>
      </c>
      <c r="C2038" s="277">
        <v>42309</v>
      </c>
      <c r="D2038" s="197">
        <v>1</v>
      </c>
      <c r="E2038" s="197" t="s">
        <v>31</v>
      </c>
      <c r="F2038" s="197" t="s">
        <v>30</v>
      </c>
      <c r="G2038" s="152">
        <v>1163213</v>
      </c>
      <c r="H2038" s="152">
        <v>1163213</v>
      </c>
      <c r="I2038" s="197" t="s">
        <v>31</v>
      </c>
      <c r="J2038" s="197" t="s">
        <v>31</v>
      </c>
      <c r="K2038" s="197" t="s">
        <v>2780</v>
      </c>
    </row>
    <row r="2039" spans="1:11" ht="75" customHeight="1" x14ac:dyDescent="0.25">
      <c r="A2039" s="197">
        <v>70131706</v>
      </c>
      <c r="B2039" s="197" t="s">
        <v>1126</v>
      </c>
      <c r="C2039" s="277">
        <v>42309</v>
      </c>
      <c r="D2039" s="197">
        <v>1</v>
      </c>
      <c r="E2039" s="197" t="s">
        <v>31</v>
      </c>
      <c r="F2039" s="197" t="s">
        <v>30</v>
      </c>
      <c r="G2039" s="152">
        <v>1744820</v>
      </c>
      <c r="H2039" s="152">
        <v>1744820</v>
      </c>
      <c r="I2039" s="197" t="s">
        <v>31</v>
      </c>
      <c r="J2039" s="197" t="s">
        <v>31</v>
      </c>
      <c r="K2039" s="197" t="s">
        <v>2780</v>
      </c>
    </row>
    <row r="2040" spans="1:11" ht="75" customHeight="1" x14ac:dyDescent="0.25">
      <c r="A2040" s="197">
        <v>70131706</v>
      </c>
      <c r="B2040" s="197" t="s">
        <v>1127</v>
      </c>
      <c r="C2040" s="277">
        <v>42309</v>
      </c>
      <c r="D2040" s="197">
        <v>1</v>
      </c>
      <c r="E2040" s="197" t="s">
        <v>31</v>
      </c>
      <c r="F2040" s="197" t="s">
        <v>30</v>
      </c>
      <c r="G2040" s="152">
        <v>1163213</v>
      </c>
      <c r="H2040" s="152">
        <v>1163213</v>
      </c>
      <c r="I2040" s="197" t="s">
        <v>31</v>
      </c>
      <c r="J2040" s="197" t="s">
        <v>31</v>
      </c>
      <c r="K2040" s="197" t="s">
        <v>2780</v>
      </c>
    </row>
    <row r="2041" spans="1:11" ht="75" customHeight="1" x14ac:dyDescent="0.25">
      <c r="A2041" s="197">
        <v>70131706</v>
      </c>
      <c r="B2041" s="197" t="s">
        <v>1128</v>
      </c>
      <c r="C2041" s="277">
        <v>42309</v>
      </c>
      <c r="D2041" s="197">
        <v>1</v>
      </c>
      <c r="E2041" s="197" t="s">
        <v>31</v>
      </c>
      <c r="F2041" s="197" t="s">
        <v>30</v>
      </c>
      <c r="G2041" s="152">
        <v>3463546.666666667</v>
      </c>
      <c r="H2041" s="152">
        <v>3463546.666666667</v>
      </c>
      <c r="I2041" s="197" t="s">
        <v>31</v>
      </c>
      <c r="J2041" s="197" t="s">
        <v>31</v>
      </c>
      <c r="K2041" s="197" t="s">
        <v>2780</v>
      </c>
    </row>
    <row r="2042" spans="1:11" ht="75" customHeight="1" x14ac:dyDescent="0.25">
      <c r="A2042" s="197">
        <v>70131706</v>
      </c>
      <c r="B2042" s="197" t="s">
        <v>1129</v>
      </c>
      <c r="C2042" s="277">
        <v>42309</v>
      </c>
      <c r="D2042" s="197">
        <v>1</v>
      </c>
      <c r="E2042" s="197" t="s">
        <v>31</v>
      </c>
      <c r="F2042" s="197" t="s">
        <v>30</v>
      </c>
      <c r="G2042" s="152">
        <v>4396040</v>
      </c>
      <c r="H2042" s="152">
        <v>4396040</v>
      </c>
      <c r="I2042" s="197" t="s">
        <v>31</v>
      </c>
      <c r="J2042" s="197" t="s">
        <v>31</v>
      </c>
      <c r="K2042" s="197" t="s">
        <v>2780</v>
      </c>
    </row>
    <row r="2043" spans="1:11" ht="75" customHeight="1" x14ac:dyDescent="0.25">
      <c r="A2043" s="197">
        <v>70131706</v>
      </c>
      <c r="B2043" s="197" t="s">
        <v>1130</v>
      </c>
      <c r="C2043" s="277">
        <v>42309</v>
      </c>
      <c r="D2043" s="197">
        <v>1</v>
      </c>
      <c r="E2043" s="197" t="s">
        <v>31</v>
      </c>
      <c r="F2043" s="197" t="s">
        <v>30</v>
      </c>
      <c r="G2043" s="152">
        <v>2131413.3333333335</v>
      </c>
      <c r="H2043" s="152">
        <v>2131413.3333333335</v>
      </c>
      <c r="I2043" s="197" t="s">
        <v>31</v>
      </c>
      <c r="J2043" s="197" t="s">
        <v>31</v>
      </c>
      <c r="K2043" s="197" t="s">
        <v>2780</v>
      </c>
    </row>
    <row r="2044" spans="1:11" ht="75" customHeight="1" x14ac:dyDescent="0.25">
      <c r="A2044" s="197">
        <v>70131706</v>
      </c>
      <c r="B2044" s="197" t="s">
        <v>1131</v>
      </c>
      <c r="C2044" s="277">
        <v>42309</v>
      </c>
      <c r="D2044" s="197">
        <v>1</v>
      </c>
      <c r="E2044" s="197" t="s">
        <v>238</v>
      </c>
      <c r="F2044" s="197" t="s">
        <v>30</v>
      </c>
      <c r="G2044" s="152">
        <v>1864987</v>
      </c>
      <c r="H2044" s="152">
        <v>1864987</v>
      </c>
      <c r="I2044" s="197" t="s">
        <v>31</v>
      </c>
      <c r="J2044" s="197" t="s">
        <v>31</v>
      </c>
      <c r="K2044" s="197" t="s">
        <v>2780</v>
      </c>
    </row>
    <row r="2045" spans="1:11" ht="75" customHeight="1" x14ac:dyDescent="0.25">
      <c r="A2045" s="197">
        <v>70131706</v>
      </c>
      <c r="B2045" s="197" t="s">
        <v>1132</v>
      </c>
      <c r="C2045" s="277">
        <v>42309</v>
      </c>
      <c r="D2045" s="197">
        <v>1</v>
      </c>
      <c r="E2045" s="197" t="s">
        <v>238</v>
      </c>
      <c r="F2045" s="197" t="s">
        <v>30</v>
      </c>
      <c r="G2045" s="152">
        <v>150723</v>
      </c>
      <c r="H2045" s="152">
        <v>150723</v>
      </c>
      <c r="I2045" s="197" t="s">
        <v>31</v>
      </c>
      <c r="J2045" s="197" t="s">
        <v>31</v>
      </c>
      <c r="K2045" s="197" t="s">
        <v>2780</v>
      </c>
    </row>
    <row r="2046" spans="1:11" ht="75" customHeight="1" x14ac:dyDescent="0.25">
      <c r="A2046" s="197">
        <v>70131706</v>
      </c>
      <c r="B2046" s="197" t="s">
        <v>1133</v>
      </c>
      <c r="C2046" s="277">
        <v>42309</v>
      </c>
      <c r="D2046" s="197">
        <v>1</v>
      </c>
      <c r="E2046" s="197" t="s">
        <v>238</v>
      </c>
      <c r="F2046" s="197" t="s">
        <v>30</v>
      </c>
      <c r="G2046" s="152">
        <v>1657957</v>
      </c>
      <c r="H2046" s="152">
        <v>1657957</v>
      </c>
      <c r="I2046" s="197" t="s">
        <v>31</v>
      </c>
      <c r="J2046" s="197" t="s">
        <v>31</v>
      </c>
      <c r="K2046" s="197" t="s">
        <v>2780</v>
      </c>
    </row>
    <row r="2047" spans="1:11" ht="75" customHeight="1" x14ac:dyDescent="0.25">
      <c r="A2047" s="197">
        <v>70131706</v>
      </c>
      <c r="B2047" s="197" t="s">
        <v>1134</v>
      </c>
      <c r="C2047" s="277">
        <v>42734</v>
      </c>
      <c r="D2047" s="197">
        <v>1</v>
      </c>
      <c r="E2047" s="197" t="s">
        <v>892</v>
      </c>
      <c r="F2047" s="197" t="s">
        <v>807</v>
      </c>
      <c r="G2047" s="152">
        <v>15420509</v>
      </c>
      <c r="H2047" s="152">
        <v>15420509</v>
      </c>
      <c r="I2047" s="197" t="s">
        <v>31</v>
      </c>
      <c r="J2047" s="197" t="s">
        <v>31</v>
      </c>
      <c r="K2047" s="197" t="s">
        <v>2780</v>
      </c>
    </row>
    <row r="2048" spans="1:11" ht="75" customHeight="1" x14ac:dyDescent="0.25">
      <c r="A2048" s="197">
        <v>70131706</v>
      </c>
      <c r="B2048" s="197" t="s">
        <v>1134</v>
      </c>
      <c r="C2048" s="277">
        <v>42734</v>
      </c>
      <c r="D2048" s="197">
        <v>1</v>
      </c>
      <c r="E2048" s="197" t="s">
        <v>892</v>
      </c>
      <c r="F2048" s="197" t="s">
        <v>807</v>
      </c>
      <c r="G2048" s="152">
        <v>6168204</v>
      </c>
      <c r="H2048" s="152">
        <v>6168204</v>
      </c>
      <c r="I2048" s="197" t="s">
        <v>31</v>
      </c>
      <c r="J2048" s="197" t="s">
        <v>31</v>
      </c>
      <c r="K2048" s="197" t="s">
        <v>2780</v>
      </c>
    </row>
    <row r="2049" spans="1:11" ht="75" customHeight="1" x14ac:dyDescent="0.25">
      <c r="A2049" s="197">
        <v>70131706</v>
      </c>
      <c r="B2049" s="197" t="s">
        <v>1134</v>
      </c>
      <c r="C2049" s="277">
        <v>42734</v>
      </c>
      <c r="D2049" s="197">
        <v>1</v>
      </c>
      <c r="E2049" s="197" t="s">
        <v>892</v>
      </c>
      <c r="F2049" s="197" t="s">
        <v>807</v>
      </c>
      <c r="G2049" s="152">
        <v>125659115</v>
      </c>
      <c r="H2049" s="152">
        <v>125659115</v>
      </c>
      <c r="I2049" s="197" t="s">
        <v>31</v>
      </c>
      <c r="J2049" s="197" t="s">
        <v>31</v>
      </c>
      <c r="K2049" s="197" t="s">
        <v>2780</v>
      </c>
    </row>
    <row r="2050" spans="1:11" ht="75" customHeight="1" x14ac:dyDescent="0.25">
      <c r="A2050" s="197">
        <v>70131706</v>
      </c>
      <c r="B2050" s="197" t="s">
        <v>1134</v>
      </c>
      <c r="C2050" s="277">
        <v>42734</v>
      </c>
      <c r="D2050" s="197">
        <v>1</v>
      </c>
      <c r="E2050" s="197" t="s">
        <v>892</v>
      </c>
      <c r="F2050" s="197" t="s">
        <v>807</v>
      </c>
      <c r="G2050" s="152">
        <v>50263648</v>
      </c>
      <c r="H2050" s="152">
        <v>50263648</v>
      </c>
      <c r="I2050" s="197" t="s">
        <v>31</v>
      </c>
      <c r="J2050" s="197" t="s">
        <v>31</v>
      </c>
      <c r="K2050" s="197" t="s">
        <v>2780</v>
      </c>
    </row>
    <row r="2051" spans="1:11" ht="75" customHeight="1" x14ac:dyDescent="0.25">
      <c r="A2051" s="197">
        <v>80101505</v>
      </c>
      <c r="B2051" s="197" t="s">
        <v>1313</v>
      </c>
      <c r="C2051" s="277">
        <v>42021</v>
      </c>
      <c r="D2051" s="197">
        <v>1</v>
      </c>
      <c r="E2051" s="197" t="s">
        <v>67</v>
      </c>
      <c r="F2051" s="197" t="s">
        <v>30</v>
      </c>
      <c r="G2051" s="152">
        <v>3471100</v>
      </c>
      <c r="H2051" s="152">
        <v>3471100</v>
      </c>
      <c r="I2051" s="197" t="s">
        <v>31</v>
      </c>
      <c r="J2051" s="197" t="s">
        <v>31</v>
      </c>
      <c r="K2051" s="197" t="s">
        <v>1314</v>
      </c>
    </row>
    <row r="2052" spans="1:11" ht="75" customHeight="1" x14ac:dyDescent="0.25">
      <c r="A2052" s="197">
        <v>80101505</v>
      </c>
      <c r="B2052" s="197" t="s">
        <v>1316</v>
      </c>
      <c r="C2052" s="277">
        <v>42021</v>
      </c>
      <c r="D2052" s="197">
        <v>1.5</v>
      </c>
      <c r="E2052" s="197" t="s">
        <v>67</v>
      </c>
      <c r="F2052" s="197" t="s">
        <v>30</v>
      </c>
      <c r="G2052" s="152">
        <v>5206650</v>
      </c>
      <c r="H2052" s="152">
        <v>5206650</v>
      </c>
      <c r="I2052" s="197" t="s">
        <v>31</v>
      </c>
      <c r="J2052" s="197" t="s">
        <v>31</v>
      </c>
      <c r="K2052" s="197" t="s">
        <v>1314</v>
      </c>
    </row>
    <row r="2053" spans="1:11" ht="75" customHeight="1" x14ac:dyDescent="0.25">
      <c r="A2053" s="197">
        <v>80111501</v>
      </c>
      <c r="B2053" s="197" t="s">
        <v>1318</v>
      </c>
      <c r="C2053" s="277">
        <v>42021</v>
      </c>
      <c r="D2053" s="197">
        <v>2</v>
      </c>
      <c r="E2053" s="197" t="s">
        <v>67</v>
      </c>
      <c r="F2053" s="197" t="s">
        <v>30</v>
      </c>
      <c r="G2053" s="152">
        <v>4346600</v>
      </c>
      <c r="H2053" s="152">
        <v>4346600</v>
      </c>
      <c r="I2053" s="197" t="s">
        <v>31</v>
      </c>
      <c r="J2053" s="197" t="s">
        <v>31</v>
      </c>
      <c r="K2053" s="197" t="s">
        <v>1314</v>
      </c>
    </row>
    <row r="2054" spans="1:11" ht="75" customHeight="1" x14ac:dyDescent="0.25">
      <c r="A2054" s="197">
        <v>80111501</v>
      </c>
      <c r="B2054" s="197" t="s">
        <v>1324</v>
      </c>
      <c r="C2054" s="277">
        <v>42021</v>
      </c>
      <c r="D2054" s="197">
        <v>1</v>
      </c>
      <c r="E2054" s="197" t="s">
        <v>415</v>
      </c>
      <c r="F2054" s="197" t="s">
        <v>30</v>
      </c>
      <c r="G2054" s="152">
        <v>10000000</v>
      </c>
      <c r="H2054" s="152">
        <v>10000000</v>
      </c>
      <c r="I2054" s="197" t="s">
        <v>31</v>
      </c>
      <c r="J2054" s="197" t="s">
        <v>31</v>
      </c>
      <c r="K2054" s="197" t="s">
        <v>1314</v>
      </c>
    </row>
    <row r="2055" spans="1:11" ht="75" customHeight="1" x14ac:dyDescent="0.25">
      <c r="A2055" s="197">
        <v>80101505</v>
      </c>
      <c r="B2055" s="197" t="s">
        <v>1326</v>
      </c>
      <c r="C2055" s="277">
        <v>42021</v>
      </c>
      <c r="D2055" s="197">
        <v>11</v>
      </c>
      <c r="E2055" s="197" t="s">
        <v>67</v>
      </c>
      <c r="F2055" s="197" t="s">
        <v>30</v>
      </c>
      <c r="G2055" s="152">
        <v>65714000</v>
      </c>
      <c r="H2055" s="152">
        <v>65714000</v>
      </c>
      <c r="I2055" s="197" t="s">
        <v>31</v>
      </c>
      <c r="J2055" s="197" t="s">
        <v>31</v>
      </c>
      <c r="K2055" s="197" t="s">
        <v>1314</v>
      </c>
    </row>
    <row r="2056" spans="1:11" ht="75" customHeight="1" x14ac:dyDescent="0.25">
      <c r="A2056" s="197">
        <v>80101505</v>
      </c>
      <c r="B2056" s="197" t="s">
        <v>1328</v>
      </c>
      <c r="C2056" s="277">
        <v>42021</v>
      </c>
      <c r="D2056" s="197">
        <v>11</v>
      </c>
      <c r="E2056" s="197" t="s">
        <v>67</v>
      </c>
      <c r="F2056" s="197" t="s">
        <v>30</v>
      </c>
      <c r="G2056" s="152">
        <v>33876700</v>
      </c>
      <c r="H2056" s="152">
        <v>33876700</v>
      </c>
      <c r="I2056" s="197" t="s">
        <v>31</v>
      </c>
      <c r="J2056" s="197" t="s">
        <v>31</v>
      </c>
      <c r="K2056" s="197" t="s">
        <v>1314</v>
      </c>
    </row>
    <row r="2057" spans="1:11" ht="75" customHeight="1" x14ac:dyDescent="0.25">
      <c r="A2057" s="197">
        <v>80101505</v>
      </c>
      <c r="B2057" s="197" t="s">
        <v>1330</v>
      </c>
      <c r="C2057" s="277">
        <v>42021</v>
      </c>
      <c r="D2057" s="197">
        <v>11</v>
      </c>
      <c r="E2057" s="197" t="s">
        <v>67</v>
      </c>
      <c r="F2057" s="197" t="s">
        <v>30</v>
      </c>
      <c r="G2057" s="152">
        <v>38182100</v>
      </c>
      <c r="H2057" s="152">
        <v>38182100</v>
      </c>
      <c r="I2057" s="197" t="s">
        <v>31</v>
      </c>
      <c r="J2057" s="197" t="s">
        <v>31</v>
      </c>
      <c r="K2057" s="197" t="s">
        <v>1314</v>
      </c>
    </row>
    <row r="2058" spans="1:11" ht="75" customHeight="1" x14ac:dyDescent="0.25">
      <c r="A2058" s="197">
        <v>80101505</v>
      </c>
      <c r="B2058" s="197" t="s">
        <v>1330</v>
      </c>
      <c r="C2058" s="277">
        <v>42021</v>
      </c>
      <c r="D2058" s="197">
        <v>11</v>
      </c>
      <c r="E2058" s="197" t="s">
        <v>67</v>
      </c>
      <c r="F2058" s="197" t="s">
        <v>30</v>
      </c>
      <c r="G2058" s="152">
        <v>38182100</v>
      </c>
      <c r="H2058" s="152">
        <v>38182100</v>
      </c>
      <c r="I2058" s="197" t="s">
        <v>31</v>
      </c>
      <c r="J2058" s="197" t="s">
        <v>31</v>
      </c>
      <c r="K2058" s="197" t="s">
        <v>1314</v>
      </c>
    </row>
    <row r="2059" spans="1:11" ht="75" customHeight="1" x14ac:dyDescent="0.25">
      <c r="A2059" s="197">
        <v>80101505</v>
      </c>
      <c r="B2059" s="197" t="s">
        <v>1331</v>
      </c>
      <c r="C2059" s="277">
        <v>42021</v>
      </c>
      <c r="D2059" s="197">
        <v>11</v>
      </c>
      <c r="E2059" s="197" t="s">
        <v>67</v>
      </c>
      <c r="F2059" s="197" t="s">
        <v>30</v>
      </c>
      <c r="G2059" s="152">
        <v>27985100</v>
      </c>
      <c r="H2059" s="152">
        <v>27985100</v>
      </c>
      <c r="I2059" s="197" t="s">
        <v>31</v>
      </c>
      <c r="J2059" s="197" t="s">
        <v>31</v>
      </c>
      <c r="K2059" s="197" t="s">
        <v>1314</v>
      </c>
    </row>
    <row r="2060" spans="1:11" ht="75" customHeight="1" x14ac:dyDescent="0.25">
      <c r="A2060" s="197">
        <v>80101505</v>
      </c>
      <c r="B2060" s="197" t="s">
        <v>1331</v>
      </c>
      <c r="C2060" s="277">
        <v>42021</v>
      </c>
      <c r="D2060" s="197">
        <v>11</v>
      </c>
      <c r="E2060" s="197" t="s">
        <v>67</v>
      </c>
      <c r="F2060" s="197" t="s">
        <v>30</v>
      </c>
      <c r="G2060" s="152">
        <v>27985100</v>
      </c>
      <c r="H2060" s="152">
        <v>27985100</v>
      </c>
      <c r="I2060" s="197" t="s">
        <v>31</v>
      </c>
      <c r="J2060" s="197" t="s">
        <v>31</v>
      </c>
      <c r="K2060" s="197" t="s">
        <v>1314</v>
      </c>
    </row>
    <row r="2061" spans="1:11" ht="75" customHeight="1" x14ac:dyDescent="0.25">
      <c r="A2061" s="197">
        <v>80111501</v>
      </c>
      <c r="B2061" s="197" t="s">
        <v>614</v>
      </c>
      <c r="C2061" s="277">
        <v>42021</v>
      </c>
      <c r="D2061" s="197">
        <v>0</v>
      </c>
      <c r="E2061" s="197" t="s">
        <v>67</v>
      </c>
      <c r="F2061" s="197" t="s">
        <v>30</v>
      </c>
      <c r="G2061" s="152">
        <v>0</v>
      </c>
      <c r="H2061" s="152">
        <v>0</v>
      </c>
      <c r="I2061" s="197" t="s">
        <v>31</v>
      </c>
      <c r="J2061" s="197" t="s">
        <v>31</v>
      </c>
      <c r="K2061" s="197" t="s">
        <v>1314</v>
      </c>
    </row>
    <row r="2062" spans="1:11" ht="75" customHeight="1" x14ac:dyDescent="0.25">
      <c r="A2062" s="197">
        <v>80111501</v>
      </c>
      <c r="B2062" s="197" t="s">
        <v>614</v>
      </c>
      <c r="C2062" s="277">
        <v>42021</v>
      </c>
      <c r="D2062" s="197">
        <v>1</v>
      </c>
      <c r="E2062" s="197" t="s">
        <v>67</v>
      </c>
      <c r="F2062" s="197" t="s">
        <v>30</v>
      </c>
      <c r="G2062" s="152">
        <v>0</v>
      </c>
      <c r="H2062" s="152">
        <v>0</v>
      </c>
      <c r="I2062" s="197" t="s">
        <v>31</v>
      </c>
      <c r="J2062" s="197" t="s">
        <v>31</v>
      </c>
      <c r="K2062" s="197" t="s">
        <v>1314</v>
      </c>
    </row>
    <row r="2063" spans="1:11" ht="75" customHeight="1" x14ac:dyDescent="0.25">
      <c r="A2063" s="197">
        <v>80111501</v>
      </c>
      <c r="B2063" s="197" t="s">
        <v>1334</v>
      </c>
      <c r="C2063" s="277">
        <v>42021</v>
      </c>
      <c r="D2063" s="197">
        <v>9</v>
      </c>
      <c r="E2063" s="197" t="s">
        <v>67</v>
      </c>
      <c r="F2063" s="197" t="s">
        <v>30</v>
      </c>
      <c r="G2063" s="152">
        <v>63036000</v>
      </c>
      <c r="H2063" s="152">
        <v>63036000</v>
      </c>
      <c r="I2063" s="197" t="s">
        <v>31</v>
      </c>
      <c r="J2063" s="197" t="s">
        <v>31</v>
      </c>
      <c r="K2063" s="197" t="s">
        <v>1314</v>
      </c>
    </row>
    <row r="2064" spans="1:11" ht="75" customHeight="1" x14ac:dyDescent="0.25">
      <c r="A2064" s="197">
        <v>80111501</v>
      </c>
      <c r="B2064" s="197" t="s">
        <v>1336</v>
      </c>
      <c r="C2064" s="277">
        <v>42021</v>
      </c>
      <c r="D2064" s="197">
        <v>11</v>
      </c>
      <c r="E2064" s="197" t="s">
        <v>67</v>
      </c>
      <c r="F2064" s="197" t="s">
        <v>30</v>
      </c>
      <c r="G2064" s="152">
        <v>43960400</v>
      </c>
      <c r="H2064" s="152">
        <v>43960400</v>
      </c>
      <c r="I2064" s="197" t="s">
        <v>31</v>
      </c>
      <c r="J2064" s="197" t="s">
        <v>31</v>
      </c>
      <c r="K2064" s="197" t="s">
        <v>1314</v>
      </c>
    </row>
    <row r="2065" spans="1:11" ht="75" customHeight="1" x14ac:dyDescent="0.25">
      <c r="A2065" s="197">
        <v>80111501</v>
      </c>
      <c r="B2065" s="197" t="s">
        <v>1338</v>
      </c>
      <c r="C2065" s="277">
        <v>42021</v>
      </c>
      <c r="D2065" s="197">
        <v>11</v>
      </c>
      <c r="E2065" s="197" t="s">
        <v>67</v>
      </c>
      <c r="F2065" s="197" t="s">
        <v>30</v>
      </c>
      <c r="G2065" s="152">
        <v>22206800</v>
      </c>
      <c r="H2065" s="152">
        <v>22206800</v>
      </c>
      <c r="I2065" s="197" t="s">
        <v>31</v>
      </c>
      <c r="J2065" s="197" t="s">
        <v>31</v>
      </c>
      <c r="K2065" s="197" t="s">
        <v>1314</v>
      </c>
    </row>
    <row r="2066" spans="1:11" ht="75" customHeight="1" x14ac:dyDescent="0.25">
      <c r="A2066" s="197">
        <v>80111501</v>
      </c>
      <c r="B2066" s="197" t="s">
        <v>1338</v>
      </c>
      <c r="C2066" s="277">
        <v>42021</v>
      </c>
      <c r="D2066" s="197">
        <v>11</v>
      </c>
      <c r="E2066" s="197" t="s">
        <v>67</v>
      </c>
      <c r="F2066" s="197" t="s">
        <v>30</v>
      </c>
      <c r="G2066" s="152">
        <v>22206800</v>
      </c>
      <c r="H2066" s="152">
        <v>22206800</v>
      </c>
      <c r="I2066" s="197" t="s">
        <v>31</v>
      </c>
      <c r="J2066" s="197" t="s">
        <v>31</v>
      </c>
      <c r="K2066" s="197" t="s">
        <v>1314</v>
      </c>
    </row>
    <row r="2067" spans="1:11" ht="75" customHeight="1" x14ac:dyDescent="0.25">
      <c r="A2067" s="197">
        <v>80111501</v>
      </c>
      <c r="B2067" s="197" t="s">
        <v>1341</v>
      </c>
      <c r="C2067" s="277">
        <v>42021</v>
      </c>
      <c r="D2067" s="197">
        <v>11</v>
      </c>
      <c r="E2067" s="197" t="s">
        <v>67</v>
      </c>
      <c r="F2067" s="197" t="s">
        <v>30</v>
      </c>
      <c r="G2067" s="152">
        <v>17448200</v>
      </c>
      <c r="H2067" s="152">
        <v>17448200</v>
      </c>
      <c r="I2067" s="197" t="s">
        <v>31</v>
      </c>
      <c r="J2067" s="197" t="s">
        <v>31</v>
      </c>
      <c r="K2067" s="197" t="s">
        <v>1314</v>
      </c>
    </row>
    <row r="2068" spans="1:11" ht="75" customHeight="1" x14ac:dyDescent="0.25">
      <c r="A2068" s="197">
        <v>80111501</v>
      </c>
      <c r="B2068" s="197" t="s">
        <v>614</v>
      </c>
      <c r="C2068" s="277">
        <v>42021</v>
      </c>
      <c r="D2068" s="197">
        <v>0</v>
      </c>
      <c r="E2068" s="197" t="s">
        <v>67</v>
      </c>
      <c r="F2068" s="197" t="s">
        <v>30</v>
      </c>
      <c r="G2068" s="152">
        <v>0</v>
      </c>
      <c r="H2068" s="152">
        <v>0</v>
      </c>
      <c r="I2068" s="197" t="s">
        <v>31</v>
      </c>
      <c r="J2068" s="197" t="s">
        <v>31</v>
      </c>
      <c r="K2068" s="197" t="s">
        <v>1314</v>
      </c>
    </row>
    <row r="2069" spans="1:11" ht="75" customHeight="1" x14ac:dyDescent="0.25">
      <c r="A2069" s="197">
        <v>80111501</v>
      </c>
      <c r="B2069" s="197" t="s">
        <v>1343</v>
      </c>
      <c r="C2069" s="277">
        <v>42021</v>
      </c>
      <c r="D2069" s="197">
        <v>1</v>
      </c>
      <c r="E2069" s="197" t="s">
        <v>67</v>
      </c>
      <c r="F2069" s="197" t="s">
        <v>30</v>
      </c>
      <c r="G2069" s="152">
        <v>2544100</v>
      </c>
      <c r="H2069" s="152">
        <v>2544100</v>
      </c>
      <c r="I2069" s="197" t="s">
        <v>31</v>
      </c>
      <c r="J2069" s="197" t="s">
        <v>31</v>
      </c>
      <c r="K2069" s="197" t="s">
        <v>1314</v>
      </c>
    </row>
    <row r="2070" spans="1:11" ht="75" customHeight="1" x14ac:dyDescent="0.25">
      <c r="A2070" s="197">
        <v>80101505</v>
      </c>
      <c r="B2070" s="197" t="s">
        <v>614</v>
      </c>
      <c r="C2070" s="277">
        <v>42021</v>
      </c>
      <c r="D2070" s="197" t="e">
        <v>#N/A</v>
      </c>
      <c r="E2070" s="197" t="s">
        <v>67</v>
      </c>
      <c r="F2070" s="197" t="s">
        <v>30</v>
      </c>
      <c r="G2070" s="152">
        <v>0</v>
      </c>
      <c r="H2070" s="152">
        <v>0</v>
      </c>
      <c r="I2070" s="197" t="s">
        <v>31</v>
      </c>
      <c r="J2070" s="197" t="s">
        <v>31</v>
      </c>
      <c r="K2070" s="197" t="s">
        <v>1314</v>
      </c>
    </row>
    <row r="2071" spans="1:11" ht="75" customHeight="1" x14ac:dyDescent="0.25">
      <c r="A2071" s="197">
        <v>80101505</v>
      </c>
      <c r="B2071" s="197" t="s">
        <v>1344</v>
      </c>
      <c r="C2071" s="277">
        <v>42021</v>
      </c>
      <c r="D2071" s="197">
        <v>1</v>
      </c>
      <c r="E2071" s="197" t="s">
        <v>74</v>
      </c>
      <c r="F2071" s="197" t="s">
        <v>30</v>
      </c>
      <c r="G2071" s="152">
        <v>10000000</v>
      </c>
      <c r="H2071" s="152">
        <v>10000000</v>
      </c>
      <c r="I2071" s="197" t="s">
        <v>31</v>
      </c>
      <c r="J2071" s="197" t="s">
        <v>31</v>
      </c>
      <c r="K2071" s="197" t="s">
        <v>1314</v>
      </c>
    </row>
    <row r="2072" spans="1:11" ht="75" customHeight="1" x14ac:dyDescent="0.25">
      <c r="A2072" s="197">
        <v>80111501</v>
      </c>
      <c r="B2072" s="197" t="s">
        <v>1349</v>
      </c>
      <c r="C2072" s="277">
        <v>42021</v>
      </c>
      <c r="D2072" s="197">
        <v>1</v>
      </c>
      <c r="E2072" s="197" t="s">
        <v>74</v>
      </c>
      <c r="F2072" s="197" t="s">
        <v>30</v>
      </c>
      <c r="G2072" s="152">
        <v>29526478</v>
      </c>
      <c r="H2072" s="152">
        <v>29526478</v>
      </c>
      <c r="I2072" s="197" t="s">
        <v>31</v>
      </c>
      <c r="J2072" s="197" t="s">
        <v>31</v>
      </c>
      <c r="K2072" s="197" t="s">
        <v>1314</v>
      </c>
    </row>
    <row r="2073" spans="1:11" ht="75" customHeight="1" x14ac:dyDescent="0.25">
      <c r="A2073" s="197">
        <v>80111501</v>
      </c>
      <c r="B2073" s="197" t="s">
        <v>1351</v>
      </c>
      <c r="C2073" s="277">
        <v>42021</v>
      </c>
      <c r="D2073" s="197">
        <v>1</v>
      </c>
      <c r="E2073" s="197" t="s">
        <v>67</v>
      </c>
      <c r="F2073" s="197" t="s">
        <v>30</v>
      </c>
      <c r="G2073" s="152">
        <v>2544100</v>
      </c>
      <c r="H2073" s="152">
        <v>2544100</v>
      </c>
      <c r="I2073" s="197" t="s">
        <v>31</v>
      </c>
      <c r="J2073" s="197" t="s">
        <v>31</v>
      </c>
      <c r="K2073" s="197" t="s">
        <v>1314</v>
      </c>
    </row>
    <row r="2074" spans="1:11" ht="75" customHeight="1" x14ac:dyDescent="0.25">
      <c r="A2074" s="197">
        <v>80101505</v>
      </c>
      <c r="B2074" s="197" t="s">
        <v>1354</v>
      </c>
      <c r="C2074" s="277">
        <v>42021</v>
      </c>
      <c r="D2074" s="197">
        <v>12</v>
      </c>
      <c r="E2074" s="197" t="s">
        <v>67</v>
      </c>
      <c r="F2074" s="197" t="s">
        <v>30</v>
      </c>
      <c r="G2074" s="152">
        <v>108000000</v>
      </c>
      <c r="H2074" s="152">
        <v>108000000</v>
      </c>
      <c r="I2074" s="197" t="s">
        <v>31</v>
      </c>
      <c r="J2074" s="197" t="s">
        <v>31</v>
      </c>
      <c r="K2074" s="197" t="s">
        <v>1314</v>
      </c>
    </row>
    <row r="2075" spans="1:11" ht="75" customHeight="1" x14ac:dyDescent="0.25">
      <c r="A2075" s="197">
        <v>80101505</v>
      </c>
      <c r="B2075" s="197" t="s">
        <v>1356</v>
      </c>
      <c r="C2075" s="277">
        <v>42021</v>
      </c>
      <c r="D2075" s="197">
        <v>9</v>
      </c>
      <c r="E2075" s="197" t="s">
        <v>67</v>
      </c>
      <c r="F2075" s="197" t="s">
        <v>30</v>
      </c>
      <c r="G2075" s="152">
        <v>11680200</v>
      </c>
      <c r="H2075" s="152">
        <v>11680200</v>
      </c>
      <c r="I2075" s="197" t="s">
        <v>31</v>
      </c>
      <c r="J2075" s="197" t="s">
        <v>31</v>
      </c>
      <c r="K2075" s="197" t="s">
        <v>1314</v>
      </c>
    </row>
    <row r="2076" spans="1:11" ht="75" customHeight="1" x14ac:dyDescent="0.25">
      <c r="A2076" s="197">
        <v>80101505</v>
      </c>
      <c r="B2076" s="197" t="s">
        <v>1358</v>
      </c>
      <c r="C2076" s="277">
        <v>42021</v>
      </c>
      <c r="D2076" s="197">
        <v>9</v>
      </c>
      <c r="E2076" s="197" t="s">
        <v>67</v>
      </c>
      <c r="F2076" s="197" t="s">
        <v>30</v>
      </c>
      <c r="G2076" s="152">
        <v>14275800</v>
      </c>
      <c r="H2076" s="152">
        <v>14275800</v>
      </c>
      <c r="I2076" s="197" t="s">
        <v>31</v>
      </c>
      <c r="J2076" s="197" t="s">
        <v>31</v>
      </c>
      <c r="K2076" s="197" t="s">
        <v>1314</v>
      </c>
    </row>
    <row r="2077" spans="1:11" ht="75" customHeight="1" x14ac:dyDescent="0.25">
      <c r="A2077" s="197">
        <v>80101505</v>
      </c>
      <c r="B2077" s="197" t="s">
        <v>1360</v>
      </c>
      <c r="C2077" s="277">
        <v>42021</v>
      </c>
      <c r="D2077" s="197">
        <v>9</v>
      </c>
      <c r="E2077" s="197" t="s">
        <v>67</v>
      </c>
      <c r="F2077" s="197" t="s">
        <v>30</v>
      </c>
      <c r="G2077" s="152">
        <v>15388200</v>
      </c>
      <c r="H2077" s="152">
        <v>15388200</v>
      </c>
      <c r="I2077" s="197" t="s">
        <v>31</v>
      </c>
      <c r="J2077" s="197" t="s">
        <v>31</v>
      </c>
      <c r="K2077" s="197" t="s">
        <v>1314</v>
      </c>
    </row>
    <row r="2078" spans="1:11" ht="75" customHeight="1" x14ac:dyDescent="0.25">
      <c r="A2078" s="197">
        <v>80101505</v>
      </c>
      <c r="B2078" s="197" t="s">
        <v>1362</v>
      </c>
      <c r="C2078" s="277">
        <v>42021</v>
      </c>
      <c r="D2078" s="197">
        <v>9</v>
      </c>
      <c r="E2078" s="197" t="s">
        <v>67</v>
      </c>
      <c r="F2078" s="197" t="s">
        <v>30</v>
      </c>
      <c r="G2078" s="152">
        <v>18169200</v>
      </c>
      <c r="H2078" s="152">
        <v>18169200</v>
      </c>
      <c r="I2078" s="197" t="s">
        <v>31</v>
      </c>
      <c r="J2078" s="197" t="s">
        <v>31</v>
      </c>
      <c r="K2078" s="197" t="s">
        <v>1314</v>
      </c>
    </row>
    <row r="2079" spans="1:11" ht="75" customHeight="1" x14ac:dyDescent="0.25">
      <c r="A2079" s="197">
        <v>80101505</v>
      </c>
      <c r="B2079" s="197" t="s">
        <v>1364</v>
      </c>
      <c r="C2079" s="277">
        <v>42021</v>
      </c>
      <c r="D2079" s="197">
        <v>5</v>
      </c>
      <c r="E2079" s="197" t="s">
        <v>67</v>
      </c>
      <c r="F2079" s="197" t="s">
        <v>30</v>
      </c>
      <c r="G2079" s="152">
        <v>41200000</v>
      </c>
      <c r="H2079" s="152">
        <v>41200000</v>
      </c>
      <c r="I2079" s="197" t="s">
        <v>31</v>
      </c>
      <c r="J2079" s="197" t="s">
        <v>31</v>
      </c>
      <c r="K2079" s="197" t="s">
        <v>1314</v>
      </c>
    </row>
    <row r="2080" spans="1:11" ht="75" customHeight="1" x14ac:dyDescent="0.25">
      <c r="A2080" s="197">
        <v>80101505</v>
      </c>
      <c r="B2080" s="197" t="s">
        <v>1366</v>
      </c>
      <c r="C2080" s="277">
        <v>42021</v>
      </c>
      <c r="D2080" s="197">
        <v>9</v>
      </c>
      <c r="E2080" s="197" t="s">
        <v>67</v>
      </c>
      <c r="F2080" s="197" t="s">
        <v>30</v>
      </c>
      <c r="G2080" s="152">
        <v>11680200</v>
      </c>
      <c r="H2080" s="152">
        <v>11680200</v>
      </c>
      <c r="I2080" s="197" t="s">
        <v>31</v>
      </c>
      <c r="J2080" s="197" t="s">
        <v>31</v>
      </c>
      <c r="K2080" s="197" t="s">
        <v>1314</v>
      </c>
    </row>
    <row r="2081" spans="1:11" ht="75" customHeight="1" x14ac:dyDescent="0.25">
      <c r="A2081" s="197">
        <v>80101505</v>
      </c>
      <c r="B2081" s="197" t="s">
        <v>1368</v>
      </c>
      <c r="C2081" s="277">
        <v>42021</v>
      </c>
      <c r="D2081" s="197">
        <v>9</v>
      </c>
      <c r="E2081" s="197" t="s">
        <v>67</v>
      </c>
      <c r="F2081" s="197" t="s">
        <v>30</v>
      </c>
      <c r="G2081" s="152">
        <v>11680200</v>
      </c>
      <c r="H2081" s="152">
        <v>11680200</v>
      </c>
      <c r="I2081" s="197" t="s">
        <v>31</v>
      </c>
      <c r="J2081" s="197" t="s">
        <v>31</v>
      </c>
      <c r="K2081" s="197" t="s">
        <v>1314</v>
      </c>
    </row>
    <row r="2082" spans="1:11" ht="75" customHeight="1" x14ac:dyDescent="0.25">
      <c r="A2082" s="197">
        <v>80101505</v>
      </c>
      <c r="B2082" s="197" t="s">
        <v>1370</v>
      </c>
      <c r="C2082" s="277">
        <v>42021</v>
      </c>
      <c r="D2082" s="197">
        <v>9</v>
      </c>
      <c r="E2082" s="197" t="s">
        <v>67</v>
      </c>
      <c r="F2082" s="197" t="s">
        <v>30</v>
      </c>
      <c r="G2082" s="152">
        <v>11680200</v>
      </c>
      <c r="H2082" s="152">
        <v>11680200</v>
      </c>
      <c r="I2082" s="197" t="s">
        <v>31</v>
      </c>
      <c r="J2082" s="197" t="s">
        <v>31</v>
      </c>
      <c r="K2082" s="197" t="s">
        <v>1314</v>
      </c>
    </row>
    <row r="2083" spans="1:11" ht="75" customHeight="1" x14ac:dyDescent="0.25">
      <c r="A2083" s="197">
        <v>80101505</v>
      </c>
      <c r="B2083" s="197" t="s">
        <v>1372</v>
      </c>
      <c r="C2083" s="277">
        <v>42021</v>
      </c>
      <c r="D2083" s="197">
        <v>9</v>
      </c>
      <c r="E2083" s="197" t="s">
        <v>67</v>
      </c>
      <c r="F2083" s="197" t="s">
        <v>30</v>
      </c>
      <c r="G2083" s="152">
        <v>11680200</v>
      </c>
      <c r="H2083" s="152">
        <v>11680200</v>
      </c>
      <c r="I2083" s="197" t="s">
        <v>31</v>
      </c>
      <c r="J2083" s="197" t="s">
        <v>31</v>
      </c>
      <c r="K2083" s="197" t="s">
        <v>1314</v>
      </c>
    </row>
    <row r="2084" spans="1:11" ht="75" customHeight="1" x14ac:dyDescent="0.25">
      <c r="A2084" s="197">
        <v>80101505</v>
      </c>
      <c r="B2084" s="197" t="s">
        <v>1374</v>
      </c>
      <c r="C2084" s="277">
        <v>42021</v>
      </c>
      <c r="D2084" s="197">
        <v>9</v>
      </c>
      <c r="E2084" s="197" t="s">
        <v>67</v>
      </c>
      <c r="F2084" s="197" t="s">
        <v>30</v>
      </c>
      <c r="G2084" s="152">
        <v>11680200</v>
      </c>
      <c r="H2084" s="152">
        <v>11680200</v>
      </c>
      <c r="I2084" s="197" t="s">
        <v>31</v>
      </c>
      <c r="J2084" s="197" t="s">
        <v>31</v>
      </c>
      <c r="K2084" s="197" t="s">
        <v>1314</v>
      </c>
    </row>
    <row r="2085" spans="1:11" ht="75" customHeight="1" x14ac:dyDescent="0.25">
      <c r="A2085" s="197">
        <v>80101505</v>
      </c>
      <c r="B2085" s="197" t="s">
        <v>1368</v>
      </c>
      <c r="C2085" s="277">
        <v>42021</v>
      </c>
      <c r="D2085" s="197">
        <v>9</v>
      </c>
      <c r="E2085" s="197" t="s">
        <v>67</v>
      </c>
      <c r="F2085" s="197" t="s">
        <v>30</v>
      </c>
      <c r="G2085" s="152">
        <v>14275800</v>
      </c>
      <c r="H2085" s="152">
        <v>14275800</v>
      </c>
      <c r="I2085" s="197" t="s">
        <v>31</v>
      </c>
      <c r="J2085" s="197" t="s">
        <v>31</v>
      </c>
      <c r="K2085" s="197" t="s">
        <v>1314</v>
      </c>
    </row>
    <row r="2086" spans="1:11" ht="75" customHeight="1" x14ac:dyDescent="0.25">
      <c r="A2086" s="197">
        <v>80101505</v>
      </c>
      <c r="B2086" s="197" t="s">
        <v>1377</v>
      </c>
      <c r="C2086" s="277">
        <v>42021</v>
      </c>
      <c r="D2086" s="197">
        <v>9</v>
      </c>
      <c r="E2086" s="197" t="s">
        <v>67</v>
      </c>
      <c r="F2086" s="197" t="s">
        <v>30</v>
      </c>
      <c r="G2086" s="152">
        <v>14275800</v>
      </c>
      <c r="H2086" s="152">
        <v>14275800</v>
      </c>
      <c r="I2086" s="197" t="s">
        <v>31</v>
      </c>
      <c r="J2086" s="197" t="s">
        <v>31</v>
      </c>
      <c r="K2086" s="197" t="s">
        <v>1314</v>
      </c>
    </row>
    <row r="2087" spans="1:11" ht="75" customHeight="1" x14ac:dyDescent="0.25">
      <c r="A2087" s="197">
        <v>80101505</v>
      </c>
      <c r="B2087" s="197" t="s">
        <v>1379</v>
      </c>
      <c r="C2087" s="277">
        <v>42021</v>
      </c>
      <c r="D2087" s="197">
        <v>9</v>
      </c>
      <c r="E2087" s="197" t="s">
        <v>67</v>
      </c>
      <c r="F2087" s="197" t="s">
        <v>30</v>
      </c>
      <c r="G2087" s="152">
        <v>14275800</v>
      </c>
      <c r="H2087" s="152">
        <v>14275800</v>
      </c>
      <c r="I2087" s="197" t="s">
        <v>31</v>
      </c>
      <c r="J2087" s="197" t="s">
        <v>31</v>
      </c>
      <c r="K2087" s="197" t="s">
        <v>1314</v>
      </c>
    </row>
    <row r="2088" spans="1:11" ht="75" customHeight="1" x14ac:dyDescent="0.25">
      <c r="A2088" s="197">
        <v>80101505</v>
      </c>
      <c r="B2088" s="197" t="s">
        <v>1381</v>
      </c>
      <c r="C2088" s="277">
        <v>42021</v>
      </c>
      <c r="D2088" s="197">
        <v>9</v>
      </c>
      <c r="E2088" s="197" t="s">
        <v>67</v>
      </c>
      <c r="F2088" s="197" t="s">
        <v>30</v>
      </c>
      <c r="G2088" s="152">
        <v>14275800</v>
      </c>
      <c r="H2088" s="152">
        <v>14275800</v>
      </c>
      <c r="I2088" s="197" t="s">
        <v>31</v>
      </c>
      <c r="J2088" s="197" t="s">
        <v>31</v>
      </c>
      <c r="K2088" s="197" t="s">
        <v>1314</v>
      </c>
    </row>
    <row r="2089" spans="1:11" ht="75" customHeight="1" x14ac:dyDescent="0.25">
      <c r="A2089" s="197">
        <v>80101505</v>
      </c>
      <c r="B2089" s="197" t="s">
        <v>1383</v>
      </c>
      <c r="C2089" s="277">
        <v>42021</v>
      </c>
      <c r="D2089" s="197">
        <v>9</v>
      </c>
      <c r="E2089" s="197" t="s">
        <v>67</v>
      </c>
      <c r="F2089" s="197" t="s">
        <v>30</v>
      </c>
      <c r="G2089" s="152">
        <v>14275800</v>
      </c>
      <c r="H2089" s="152">
        <v>14275800</v>
      </c>
      <c r="I2089" s="197" t="s">
        <v>31</v>
      </c>
      <c r="J2089" s="197" t="s">
        <v>31</v>
      </c>
      <c r="K2089" s="197" t="s">
        <v>1314</v>
      </c>
    </row>
    <row r="2090" spans="1:11" ht="75" customHeight="1" x14ac:dyDescent="0.25">
      <c r="A2090" s="197">
        <v>80101505</v>
      </c>
      <c r="B2090" s="197" t="s">
        <v>614</v>
      </c>
      <c r="C2090" s="277">
        <v>42021</v>
      </c>
      <c r="D2090" s="197">
        <v>9</v>
      </c>
      <c r="E2090" s="197" t="s">
        <v>67</v>
      </c>
      <c r="F2090" s="197" t="s">
        <v>30</v>
      </c>
      <c r="G2090" s="152">
        <v>0</v>
      </c>
      <c r="H2090" s="152">
        <v>0</v>
      </c>
      <c r="I2090" s="197" t="s">
        <v>31</v>
      </c>
      <c r="J2090" s="197" t="s">
        <v>31</v>
      </c>
      <c r="K2090" s="197" t="s">
        <v>1314</v>
      </c>
    </row>
    <row r="2091" spans="1:11" ht="75" customHeight="1" x14ac:dyDescent="0.25">
      <c r="A2091" s="197">
        <v>80101505</v>
      </c>
      <c r="B2091" s="197" t="s">
        <v>1385</v>
      </c>
      <c r="C2091" s="277">
        <v>42021</v>
      </c>
      <c r="D2091" s="197">
        <v>9</v>
      </c>
      <c r="E2091" s="197" t="s">
        <v>67</v>
      </c>
      <c r="F2091" s="197" t="s">
        <v>30</v>
      </c>
      <c r="G2091" s="152">
        <v>14275800</v>
      </c>
      <c r="H2091" s="152">
        <v>14275800</v>
      </c>
      <c r="I2091" s="197" t="s">
        <v>31</v>
      </c>
      <c r="J2091" s="197" t="s">
        <v>31</v>
      </c>
      <c r="K2091" s="197" t="s">
        <v>1314</v>
      </c>
    </row>
    <row r="2092" spans="1:11" ht="75" customHeight="1" x14ac:dyDescent="0.25">
      <c r="A2092" s="197">
        <v>80101505</v>
      </c>
      <c r="B2092" s="197" t="s">
        <v>1387</v>
      </c>
      <c r="C2092" s="277">
        <v>42021</v>
      </c>
      <c r="D2092" s="197">
        <v>9</v>
      </c>
      <c r="E2092" s="197" t="s">
        <v>67</v>
      </c>
      <c r="F2092" s="197" t="s">
        <v>30</v>
      </c>
      <c r="G2092" s="152">
        <v>14275800</v>
      </c>
      <c r="H2092" s="152">
        <v>14275800</v>
      </c>
      <c r="I2092" s="197" t="s">
        <v>31</v>
      </c>
      <c r="J2092" s="197" t="s">
        <v>31</v>
      </c>
      <c r="K2092" s="197" t="s">
        <v>1314</v>
      </c>
    </row>
    <row r="2093" spans="1:11" ht="75" customHeight="1" x14ac:dyDescent="0.25">
      <c r="A2093" s="197">
        <v>80101505</v>
      </c>
      <c r="B2093" s="197" t="s">
        <v>1389</v>
      </c>
      <c r="C2093" s="277">
        <v>42021</v>
      </c>
      <c r="D2093" s="197">
        <v>9</v>
      </c>
      <c r="E2093" s="197" t="s">
        <v>67</v>
      </c>
      <c r="F2093" s="197" t="s">
        <v>30</v>
      </c>
      <c r="G2093" s="152">
        <v>14275800</v>
      </c>
      <c r="H2093" s="152">
        <v>14275800</v>
      </c>
      <c r="I2093" s="197" t="s">
        <v>31</v>
      </c>
      <c r="J2093" s="197" t="s">
        <v>31</v>
      </c>
      <c r="K2093" s="197" t="s">
        <v>1314</v>
      </c>
    </row>
    <row r="2094" spans="1:11" ht="75" customHeight="1" x14ac:dyDescent="0.25">
      <c r="A2094" s="197">
        <v>80101505</v>
      </c>
      <c r="B2094" s="197" t="s">
        <v>1391</v>
      </c>
      <c r="C2094" s="277">
        <v>42021</v>
      </c>
      <c r="D2094" s="197">
        <v>9</v>
      </c>
      <c r="E2094" s="197" t="s">
        <v>67</v>
      </c>
      <c r="F2094" s="197" t="s">
        <v>30</v>
      </c>
      <c r="G2094" s="152">
        <v>15388200</v>
      </c>
      <c r="H2094" s="152">
        <v>15388200</v>
      </c>
      <c r="I2094" s="197" t="s">
        <v>31</v>
      </c>
      <c r="J2094" s="197" t="s">
        <v>31</v>
      </c>
      <c r="K2094" s="197" t="s">
        <v>1314</v>
      </c>
    </row>
    <row r="2095" spans="1:11" ht="75" customHeight="1" x14ac:dyDescent="0.25">
      <c r="A2095" s="197">
        <v>80101505</v>
      </c>
      <c r="B2095" s="197" t="s">
        <v>614</v>
      </c>
      <c r="C2095" s="277">
        <v>42021</v>
      </c>
      <c r="D2095" s="197">
        <v>9</v>
      </c>
      <c r="E2095" s="197" t="s">
        <v>67</v>
      </c>
      <c r="F2095" s="197" t="s">
        <v>30</v>
      </c>
      <c r="G2095" s="152">
        <v>0</v>
      </c>
      <c r="H2095" s="152">
        <v>0</v>
      </c>
      <c r="I2095" s="197" t="s">
        <v>31</v>
      </c>
      <c r="J2095" s="197" t="s">
        <v>31</v>
      </c>
      <c r="K2095" s="197" t="s">
        <v>1314</v>
      </c>
    </row>
    <row r="2096" spans="1:11" ht="75" customHeight="1" x14ac:dyDescent="0.25">
      <c r="A2096" s="197">
        <v>80101505</v>
      </c>
      <c r="B2096" s="197" t="s">
        <v>1393</v>
      </c>
      <c r="C2096" s="277">
        <v>42021</v>
      </c>
      <c r="D2096" s="197">
        <v>1</v>
      </c>
      <c r="E2096" s="197" t="s">
        <v>67</v>
      </c>
      <c r="F2096" s="197" t="s">
        <v>30</v>
      </c>
      <c r="G2096" s="152">
        <v>5974000</v>
      </c>
      <c r="H2096" s="152">
        <v>5974000</v>
      </c>
      <c r="I2096" s="197" t="s">
        <v>31</v>
      </c>
      <c r="J2096" s="197" t="s">
        <v>31</v>
      </c>
      <c r="K2096" s="197" t="s">
        <v>1314</v>
      </c>
    </row>
    <row r="2097" spans="1:11" ht="75" customHeight="1" x14ac:dyDescent="0.25">
      <c r="A2097" s="197">
        <v>80101505</v>
      </c>
      <c r="B2097" s="197" t="s">
        <v>614</v>
      </c>
      <c r="C2097" s="277">
        <v>42021</v>
      </c>
      <c r="D2097" s="197">
        <v>0</v>
      </c>
      <c r="E2097" s="197" t="s">
        <v>67</v>
      </c>
      <c r="F2097" s="197" t="s">
        <v>30</v>
      </c>
      <c r="G2097" s="152">
        <v>9272250</v>
      </c>
      <c r="H2097" s="152">
        <v>9272250</v>
      </c>
      <c r="I2097" s="197" t="s">
        <v>31</v>
      </c>
      <c r="J2097" s="197" t="s">
        <v>31</v>
      </c>
      <c r="K2097" s="197" t="s">
        <v>1314</v>
      </c>
    </row>
    <row r="2098" spans="1:11" ht="75" customHeight="1" x14ac:dyDescent="0.25">
      <c r="A2098" s="197">
        <v>80111501</v>
      </c>
      <c r="B2098" s="197" t="s">
        <v>614</v>
      </c>
      <c r="C2098" s="277">
        <v>42021</v>
      </c>
      <c r="D2098" s="197">
        <v>1</v>
      </c>
      <c r="E2098" s="197" t="s">
        <v>67</v>
      </c>
      <c r="F2098" s="197" t="s">
        <v>30</v>
      </c>
      <c r="G2098" s="152">
        <v>10000000</v>
      </c>
      <c r="H2098" s="152">
        <v>10000000</v>
      </c>
      <c r="I2098" s="197" t="s">
        <v>31</v>
      </c>
      <c r="J2098" s="197" t="s">
        <v>31</v>
      </c>
      <c r="K2098" s="197" t="s">
        <v>1314</v>
      </c>
    </row>
    <row r="2099" spans="1:11" ht="75" customHeight="1" x14ac:dyDescent="0.25">
      <c r="A2099" s="197">
        <v>80111501</v>
      </c>
      <c r="B2099" s="197" t="s">
        <v>614</v>
      </c>
      <c r="C2099" s="277">
        <v>42021</v>
      </c>
      <c r="D2099" s="197">
        <v>1</v>
      </c>
      <c r="E2099" s="197" t="s">
        <v>67</v>
      </c>
      <c r="F2099" s="197" t="s">
        <v>30</v>
      </c>
      <c r="G2099" s="152">
        <v>6473522</v>
      </c>
      <c r="H2099" s="152">
        <v>6473522</v>
      </c>
      <c r="I2099" s="197" t="s">
        <v>31</v>
      </c>
      <c r="J2099" s="197" t="s">
        <v>31</v>
      </c>
      <c r="K2099" s="197" t="s">
        <v>1314</v>
      </c>
    </row>
    <row r="2100" spans="1:11" ht="75" customHeight="1" x14ac:dyDescent="0.25">
      <c r="A2100" s="197">
        <v>80101505</v>
      </c>
      <c r="B2100" s="197" t="s">
        <v>1401</v>
      </c>
      <c r="C2100" s="277">
        <v>42021</v>
      </c>
      <c r="D2100" s="197">
        <v>4</v>
      </c>
      <c r="E2100" s="197" t="s">
        <v>67</v>
      </c>
      <c r="F2100" s="197" t="s">
        <v>1402</v>
      </c>
      <c r="G2100" s="152">
        <v>32959999</v>
      </c>
      <c r="H2100" s="152">
        <v>32959999</v>
      </c>
      <c r="I2100" s="197" t="s">
        <v>31</v>
      </c>
      <c r="J2100" s="197" t="s">
        <v>31</v>
      </c>
      <c r="K2100" s="197" t="s">
        <v>1314</v>
      </c>
    </row>
    <row r="2101" spans="1:11" ht="75" customHeight="1" x14ac:dyDescent="0.25">
      <c r="A2101" s="197">
        <v>80101505</v>
      </c>
      <c r="B2101" s="197" t="s">
        <v>1404</v>
      </c>
      <c r="C2101" s="277">
        <v>42021</v>
      </c>
      <c r="D2101" s="197">
        <v>9</v>
      </c>
      <c r="E2101" s="197" t="s">
        <v>67</v>
      </c>
      <c r="F2101" s="197" t="s">
        <v>1402</v>
      </c>
      <c r="G2101" s="152">
        <v>67671000</v>
      </c>
      <c r="H2101" s="152">
        <v>67671000</v>
      </c>
      <c r="I2101" s="197" t="s">
        <v>31</v>
      </c>
      <c r="J2101" s="197" t="s">
        <v>31</v>
      </c>
      <c r="K2101" s="197" t="s">
        <v>1314</v>
      </c>
    </row>
    <row r="2102" spans="1:11" ht="75" customHeight="1" x14ac:dyDescent="0.25">
      <c r="A2102" s="197">
        <v>80101505</v>
      </c>
      <c r="B2102" s="197" t="s">
        <v>1406</v>
      </c>
      <c r="C2102" s="277">
        <v>42021</v>
      </c>
      <c r="D2102" s="197">
        <v>11</v>
      </c>
      <c r="E2102" s="197" t="s">
        <v>67</v>
      </c>
      <c r="F2102" s="197" t="s">
        <v>1402</v>
      </c>
      <c r="G2102" s="152">
        <v>71379000</v>
      </c>
      <c r="H2102" s="152">
        <v>71379000</v>
      </c>
      <c r="I2102" s="197" t="s">
        <v>31</v>
      </c>
      <c r="J2102" s="197" t="s">
        <v>31</v>
      </c>
      <c r="K2102" s="197" t="s">
        <v>1314</v>
      </c>
    </row>
    <row r="2103" spans="1:11" ht="75" customHeight="1" x14ac:dyDescent="0.25">
      <c r="A2103" s="197">
        <v>80101505</v>
      </c>
      <c r="B2103" s="197" t="s">
        <v>1408</v>
      </c>
      <c r="C2103" s="277">
        <v>42021</v>
      </c>
      <c r="D2103" s="197">
        <v>9</v>
      </c>
      <c r="E2103" s="197" t="s">
        <v>67</v>
      </c>
      <c r="F2103" s="197" t="s">
        <v>1402</v>
      </c>
      <c r="G2103" s="152">
        <v>86211000</v>
      </c>
      <c r="H2103" s="152">
        <v>86211000</v>
      </c>
      <c r="I2103" s="197" t="s">
        <v>31</v>
      </c>
      <c r="J2103" s="197" t="s">
        <v>31</v>
      </c>
      <c r="K2103" s="197" t="s">
        <v>1314</v>
      </c>
    </row>
    <row r="2104" spans="1:11" ht="75" customHeight="1" x14ac:dyDescent="0.25">
      <c r="A2104" s="197">
        <v>80101505</v>
      </c>
      <c r="B2104" s="197" t="s">
        <v>1410</v>
      </c>
      <c r="C2104" s="277">
        <v>42021</v>
      </c>
      <c r="D2104" s="197">
        <v>11</v>
      </c>
      <c r="E2104" s="197" t="s">
        <v>67</v>
      </c>
      <c r="F2104" s="197" t="s">
        <v>1402</v>
      </c>
      <c r="G2104" s="152">
        <v>55517000</v>
      </c>
      <c r="H2104" s="152">
        <v>55517000</v>
      </c>
      <c r="I2104" s="197" t="s">
        <v>31</v>
      </c>
      <c r="J2104" s="197" t="s">
        <v>31</v>
      </c>
      <c r="K2104" s="197" t="s">
        <v>1314</v>
      </c>
    </row>
    <row r="2105" spans="1:11" ht="75" customHeight="1" x14ac:dyDescent="0.25">
      <c r="A2105" s="197">
        <v>80101505</v>
      </c>
      <c r="B2105" s="197" t="s">
        <v>1412</v>
      </c>
      <c r="C2105" s="277">
        <v>42156</v>
      </c>
      <c r="D2105" s="197">
        <v>0.8</v>
      </c>
      <c r="E2105" s="197" t="s">
        <v>67</v>
      </c>
      <c r="F2105" s="197" t="s">
        <v>1402</v>
      </c>
      <c r="G2105" s="152">
        <v>1738640</v>
      </c>
      <c r="H2105" s="152">
        <v>1738640</v>
      </c>
      <c r="I2105" s="197" t="s">
        <v>31</v>
      </c>
      <c r="J2105" s="197" t="s">
        <v>31</v>
      </c>
      <c r="K2105" s="197" t="s">
        <v>1314</v>
      </c>
    </row>
    <row r="2106" spans="1:11" ht="75" customHeight="1" x14ac:dyDescent="0.25">
      <c r="A2106" s="197">
        <v>80101505</v>
      </c>
      <c r="B2106" s="197" t="s">
        <v>1414</v>
      </c>
      <c r="C2106" s="277">
        <v>42021</v>
      </c>
      <c r="D2106" s="197">
        <v>10</v>
      </c>
      <c r="E2106" s="197" t="s">
        <v>67</v>
      </c>
      <c r="F2106" s="197" t="s">
        <v>1402</v>
      </c>
      <c r="G2106" s="152">
        <v>20188000</v>
      </c>
      <c r="H2106" s="152">
        <v>20188000</v>
      </c>
      <c r="I2106" s="197" t="s">
        <v>31</v>
      </c>
      <c r="J2106" s="197" t="s">
        <v>31</v>
      </c>
      <c r="K2106" s="197" t="s">
        <v>1314</v>
      </c>
    </row>
    <row r="2107" spans="1:11" ht="75" customHeight="1" x14ac:dyDescent="0.25">
      <c r="A2107" s="197">
        <v>80101505</v>
      </c>
      <c r="B2107" s="197" t="s">
        <v>1416</v>
      </c>
      <c r="C2107" s="277">
        <v>42021</v>
      </c>
      <c r="D2107" s="197">
        <v>2.4</v>
      </c>
      <c r="E2107" s="197" t="s">
        <v>67</v>
      </c>
      <c r="F2107" s="197" t="s">
        <v>1402</v>
      </c>
      <c r="G2107" s="152">
        <v>14337600</v>
      </c>
      <c r="H2107" s="152">
        <v>14337600</v>
      </c>
      <c r="I2107" s="197" t="s">
        <v>31</v>
      </c>
      <c r="J2107" s="197" t="s">
        <v>31</v>
      </c>
      <c r="K2107" s="197" t="s">
        <v>1314</v>
      </c>
    </row>
    <row r="2108" spans="1:11" ht="75" customHeight="1" x14ac:dyDescent="0.25">
      <c r="A2108" s="197">
        <v>80101505</v>
      </c>
      <c r="B2108" s="197" t="s">
        <v>1418</v>
      </c>
      <c r="C2108" s="277">
        <v>42021</v>
      </c>
      <c r="D2108" s="197">
        <v>10</v>
      </c>
      <c r="E2108" s="197" t="s">
        <v>67</v>
      </c>
      <c r="F2108" s="197" t="s">
        <v>1402</v>
      </c>
      <c r="G2108" s="152">
        <v>32661300</v>
      </c>
      <c r="H2108" s="152">
        <v>32661300</v>
      </c>
      <c r="I2108" s="197" t="s">
        <v>31</v>
      </c>
      <c r="J2108" s="197" t="s">
        <v>31</v>
      </c>
      <c r="K2108" s="197" t="s">
        <v>1314</v>
      </c>
    </row>
    <row r="2109" spans="1:11" ht="75" customHeight="1" x14ac:dyDescent="0.25">
      <c r="A2109" s="197">
        <v>80111501</v>
      </c>
      <c r="B2109" s="197" t="s">
        <v>1420</v>
      </c>
      <c r="C2109" s="277">
        <v>42021</v>
      </c>
      <c r="D2109" s="197">
        <v>10</v>
      </c>
      <c r="E2109" s="197" t="s">
        <v>67</v>
      </c>
      <c r="F2109" s="197" t="s">
        <v>1402</v>
      </c>
      <c r="G2109" s="152">
        <v>21733000</v>
      </c>
      <c r="H2109" s="152">
        <v>21733000</v>
      </c>
      <c r="I2109" s="197" t="s">
        <v>31</v>
      </c>
      <c r="J2109" s="197" t="s">
        <v>31</v>
      </c>
      <c r="K2109" s="197" t="s">
        <v>1314</v>
      </c>
    </row>
    <row r="2110" spans="1:11" ht="75" customHeight="1" x14ac:dyDescent="0.25">
      <c r="A2110" s="197">
        <v>80101505</v>
      </c>
      <c r="B2110" s="197" t="s">
        <v>1422</v>
      </c>
      <c r="C2110" s="277">
        <v>42021</v>
      </c>
      <c r="D2110" s="197">
        <v>11</v>
      </c>
      <c r="E2110" s="197" t="s">
        <v>67</v>
      </c>
      <c r="F2110" s="197" t="s">
        <v>1402</v>
      </c>
      <c r="G2110" s="152">
        <v>71379000</v>
      </c>
      <c r="H2110" s="152">
        <v>71379000</v>
      </c>
      <c r="I2110" s="197" t="s">
        <v>31</v>
      </c>
      <c r="J2110" s="197" t="s">
        <v>31</v>
      </c>
      <c r="K2110" s="197" t="s">
        <v>1314</v>
      </c>
    </row>
    <row r="2111" spans="1:11" ht="75" customHeight="1" x14ac:dyDescent="0.25">
      <c r="A2111" s="197">
        <v>80111501</v>
      </c>
      <c r="B2111" s="197" t="s">
        <v>1424</v>
      </c>
      <c r="C2111" s="277">
        <v>42021</v>
      </c>
      <c r="D2111" s="197">
        <v>10</v>
      </c>
      <c r="E2111" s="197" t="s">
        <v>67</v>
      </c>
      <c r="F2111" s="197" t="s">
        <v>1402</v>
      </c>
      <c r="G2111" s="152">
        <v>20188000</v>
      </c>
      <c r="H2111" s="152">
        <v>20188000</v>
      </c>
      <c r="I2111" s="197" t="s">
        <v>31</v>
      </c>
      <c r="J2111" s="197" t="s">
        <v>31</v>
      </c>
      <c r="K2111" s="197" t="s">
        <v>1314</v>
      </c>
    </row>
    <row r="2112" spans="1:11" ht="75" customHeight="1" x14ac:dyDescent="0.25">
      <c r="A2112" s="197">
        <v>80111501</v>
      </c>
      <c r="B2112" s="197" t="s">
        <v>1426</v>
      </c>
      <c r="C2112" s="277">
        <v>42021</v>
      </c>
      <c r="D2112" s="197">
        <v>11</v>
      </c>
      <c r="E2112" s="197" t="s">
        <v>67</v>
      </c>
      <c r="F2112" s="197" t="s">
        <v>1402</v>
      </c>
      <c r="G2112" s="152">
        <v>23906300</v>
      </c>
      <c r="H2112" s="152">
        <v>23906300</v>
      </c>
      <c r="I2112" s="197" t="s">
        <v>31</v>
      </c>
      <c r="J2112" s="197" t="s">
        <v>31</v>
      </c>
      <c r="K2112" s="197" t="s">
        <v>1314</v>
      </c>
    </row>
    <row r="2113" spans="1:11" ht="75" customHeight="1" x14ac:dyDescent="0.25">
      <c r="A2113" s="197">
        <v>80111501</v>
      </c>
      <c r="B2113" s="197" t="s">
        <v>1428</v>
      </c>
      <c r="C2113" s="277">
        <v>42021</v>
      </c>
      <c r="D2113" s="197">
        <v>10</v>
      </c>
      <c r="E2113" s="197" t="s">
        <v>67</v>
      </c>
      <c r="F2113" s="197" t="s">
        <v>1402</v>
      </c>
      <c r="G2113" s="152">
        <v>15862000</v>
      </c>
      <c r="H2113" s="152">
        <v>15862000</v>
      </c>
      <c r="I2113" s="197" t="s">
        <v>31</v>
      </c>
      <c r="J2113" s="197" t="s">
        <v>31</v>
      </c>
      <c r="K2113" s="197" t="s">
        <v>1314</v>
      </c>
    </row>
    <row r="2114" spans="1:11" ht="75" customHeight="1" x14ac:dyDescent="0.25">
      <c r="A2114" s="197">
        <v>80111501</v>
      </c>
      <c r="B2114" s="197" t="s">
        <v>1430</v>
      </c>
      <c r="C2114" s="277">
        <v>42021</v>
      </c>
      <c r="D2114" s="197">
        <v>10</v>
      </c>
      <c r="E2114" s="197" t="s">
        <v>67</v>
      </c>
      <c r="F2114" s="197" t="s">
        <v>1402</v>
      </c>
      <c r="G2114" s="152">
        <v>15862000</v>
      </c>
      <c r="H2114" s="152">
        <v>15862000</v>
      </c>
      <c r="I2114" s="197" t="s">
        <v>31</v>
      </c>
      <c r="J2114" s="197" t="s">
        <v>31</v>
      </c>
      <c r="K2114" s="197" t="s">
        <v>1314</v>
      </c>
    </row>
    <row r="2115" spans="1:11" ht="75" customHeight="1" x14ac:dyDescent="0.25">
      <c r="A2115" s="197">
        <v>80111501</v>
      </c>
      <c r="B2115" s="197" t="s">
        <v>1432</v>
      </c>
      <c r="C2115" s="277">
        <v>42021</v>
      </c>
      <c r="D2115" s="197">
        <v>10</v>
      </c>
      <c r="E2115" s="197" t="s">
        <v>67</v>
      </c>
      <c r="F2115" s="197" t="s">
        <v>1402</v>
      </c>
      <c r="G2115" s="152">
        <v>15862000</v>
      </c>
      <c r="H2115" s="152">
        <v>15862000</v>
      </c>
      <c r="I2115" s="197" t="s">
        <v>31</v>
      </c>
      <c r="J2115" s="197" t="s">
        <v>31</v>
      </c>
      <c r="K2115" s="197" t="s">
        <v>1314</v>
      </c>
    </row>
    <row r="2116" spans="1:11" ht="75" customHeight="1" x14ac:dyDescent="0.25">
      <c r="A2116" s="197">
        <v>80111501</v>
      </c>
      <c r="B2116" s="197" t="s">
        <v>1434</v>
      </c>
      <c r="C2116" s="277">
        <v>42021</v>
      </c>
      <c r="D2116" s="197">
        <v>7</v>
      </c>
      <c r="E2116" s="197" t="s">
        <v>67</v>
      </c>
      <c r="F2116" s="197" t="s">
        <v>1402</v>
      </c>
      <c r="G2116" s="152">
        <v>57680000</v>
      </c>
      <c r="H2116" s="152">
        <v>57680000</v>
      </c>
      <c r="I2116" s="197" t="s">
        <v>31</v>
      </c>
      <c r="J2116" s="197" t="s">
        <v>31</v>
      </c>
      <c r="K2116" s="197" t="s">
        <v>1314</v>
      </c>
    </row>
    <row r="2117" spans="1:11" ht="75" customHeight="1" x14ac:dyDescent="0.25">
      <c r="A2117" s="197">
        <v>80111501</v>
      </c>
      <c r="B2117" s="197" t="s">
        <v>1436</v>
      </c>
      <c r="C2117" s="277">
        <v>42021</v>
      </c>
      <c r="D2117" s="197">
        <v>7</v>
      </c>
      <c r="E2117" s="197" t="s">
        <v>67</v>
      </c>
      <c r="F2117" s="197" t="s">
        <v>1402</v>
      </c>
      <c r="G2117" s="152">
        <v>57680000</v>
      </c>
      <c r="H2117" s="152">
        <v>57680000</v>
      </c>
      <c r="I2117" s="197"/>
      <c r="J2117" s="197" t="s">
        <v>31</v>
      </c>
      <c r="K2117" s="197" t="s">
        <v>1314</v>
      </c>
    </row>
    <row r="2118" spans="1:11" ht="75" customHeight="1" x14ac:dyDescent="0.25">
      <c r="A2118" s="197">
        <v>80101505</v>
      </c>
      <c r="B2118" s="197" t="s">
        <v>1438</v>
      </c>
      <c r="C2118" s="277">
        <v>42021</v>
      </c>
      <c r="D2118" s="197">
        <v>10</v>
      </c>
      <c r="E2118" s="197" t="s">
        <v>67</v>
      </c>
      <c r="F2118" s="197" t="s">
        <v>1402</v>
      </c>
      <c r="G2118" s="152">
        <v>45217000</v>
      </c>
      <c r="H2118" s="152">
        <v>45217000</v>
      </c>
      <c r="I2118" s="197" t="s">
        <v>31</v>
      </c>
      <c r="J2118" s="197" t="s">
        <v>31</v>
      </c>
      <c r="K2118" s="197" t="s">
        <v>1314</v>
      </c>
    </row>
    <row r="2119" spans="1:11" ht="75" customHeight="1" x14ac:dyDescent="0.25">
      <c r="A2119" s="197">
        <v>80111501</v>
      </c>
      <c r="B2119" s="197" t="s">
        <v>1440</v>
      </c>
      <c r="C2119" s="277">
        <v>42021</v>
      </c>
      <c r="D2119" s="197">
        <v>10</v>
      </c>
      <c r="E2119" s="197" t="s">
        <v>67</v>
      </c>
      <c r="F2119" s="197" t="s">
        <v>1402</v>
      </c>
      <c r="G2119" s="152">
        <v>30797000</v>
      </c>
      <c r="H2119" s="152">
        <v>30797000</v>
      </c>
      <c r="I2119" s="197" t="s">
        <v>31</v>
      </c>
      <c r="J2119" s="197" t="s">
        <v>31</v>
      </c>
      <c r="K2119" s="197" t="s">
        <v>1314</v>
      </c>
    </row>
    <row r="2120" spans="1:11" ht="75" customHeight="1" x14ac:dyDescent="0.25">
      <c r="A2120" s="197">
        <v>80101505</v>
      </c>
      <c r="B2120" s="197" t="s">
        <v>1442</v>
      </c>
      <c r="C2120" s="277">
        <v>42021</v>
      </c>
      <c r="D2120" s="197">
        <v>10</v>
      </c>
      <c r="E2120" s="197" t="s">
        <v>67</v>
      </c>
      <c r="F2120" s="197" t="s">
        <v>1402</v>
      </c>
      <c r="G2120" s="152">
        <v>45217000</v>
      </c>
      <c r="H2120" s="152">
        <v>45217000</v>
      </c>
      <c r="I2120" s="197" t="s">
        <v>31</v>
      </c>
      <c r="J2120" s="197" t="s">
        <v>31</v>
      </c>
      <c r="K2120" s="197" t="s">
        <v>1314</v>
      </c>
    </row>
    <row r="2121" spans="1:11" ht="75" customHeight="1" x14ac:dyDescent="0.25">
      <c r="A2121" s="197">
        <v>80111501</v>
      </c>
      <c r="B2121" s="197" t="s">
        <v>1444</v>
      </c>
      <c r="C2121" s="277">
        <v>42021</v>
      </c>
      <c r="D2121" s="197">
        <v>10</v>
      </c>
      <c r="E2121" s="197" t="s">
        <v>67</v>
      </c>
      <c r="F2121" s="197" t="s">
        <v>1402</v>
      </c>
      <c r="G2121" s="152">
        <v>23587000</v>
      </c>
      <c r="H2121" s="152">
        <v>23587000</v>
      </c>
      <c r="I2121" s="197" t="s">
        <v>31</v>
      </c>
      <c r="J2121" s="197" t="s">
        <v>31</v>
      </c>
      <c r="K2121" s="197" t="s">
        <v>1314</v>
      </c>
    </row>
    <row r="2122" spans="1:11" ht="75" customHeight="1" x14ac:dyDescent="0.25">
      <c r="A2122" s="197">
        <v>80101505</v>
      </c>
      <c r="B2122" s="197" t="s">
        <v>1446</v>
      </c>
      <c r="C2122" s="277">
        <v>42021</v>
      </c>
      <c r="D2122" s="197">
        <v>10</v>
      </c>
      <c r="E2122" s="197" t="s">
        <v>67</v>
      </c>
      <c r="F2122" s="197" t="s">
        <v>1402</v>
      </c>
      <c r="G2122" s="152">
        <v>50470000</v>
      </c>
      <c r="H2122" s="152">
        <v>50470000</v>
      </c>
      <c r="I2122" s="197" t="s">
        <v>31</v>
      </c>
      <c r="J2122" s="197" t="s">
        <v>31</v>
      </c>
      <c r="K2122" s="197" t="s">
        <v>1314</v>
      </c>
    </row>
    <row r="2123" spans="1:11" ht="75" customHeight="1" x14ac:dyDescent="0.25">
      <c r="A2123" s="197">
        <v>80101505</v>
      </c>
      <c r="B2123" s="197" t="s">
        <v>1448</v>
      </c>
      <c r="C2123" s="277">
        <v>42021</v>
      </c>
      <c r="D2123" s="197">
        <v>10</v>
      </c>
      <c r="E2123" s="197" t="s">
        <v>67</v>
      </c>
      <c r="F2123" s="197" t="s">
        <v>1402</v>
      </c>
      <c r="G2123" s="152">
        <v>50470000</v>
      </c>
      <c r="H2123" s="152">
        <v>50470000</v>
      </c>
      <c r="I2123" s="197" t="s">
        <v>31</v>
      </c>
      <c r="J2123" s="197" t="s">
        <v>31</v>
      </c>
      <c r="K2123" s="197" t="s">
        <v>1314</v>
      </c>
    </row>
    <row r="2124" spans="1:11" ht="75" customHeight="1" x14ac:dyDescent="0.25">
      <c r="A2124" s="197">
        <v>80111501</v>
      </c>
      <c r="B2124" s="197" t="s">
        <v>1450</v>
      </c>
      <c r="C2124" s="277">
        <v>42021</v>
      </c>
      <c r="D2124" s="197">
        <v>10</v>
      </c>
      <c r="E2124" s="197" t="s">
        <v>67</v>
      </c>
      <c r="F2124" s="197" t="s">
        <v>1402</v>
      </c>
      <c r="G2124" s="152">
        <v>30797000</v>
      </c>
      <c r="H2124" s="152">
        <v>30797000</v>
      </c>
      <c r="I2124" s="197" t="s">
        <v>31</v>
      </c>
      <c r="J2124" s="197" t="s">
        <v>31</v>
      </c>
      <c r="K2124" s="197" t="s">
        <v>1314</v>
      </c>
    </row>
    <row r="2125" spans="1:11" ht="75" customHeight="1" x14ac:dyDescent="0.25">
      <c r="A2125" s="197">
        <v>80111501</v>
      </c>
      <c r="B2125" s="197" t="s">
        <v>1452</v>
      </c>
      <c r="C2125" s="277">
        <v>42021</v>
      </c>
      <c r="D2125" s="197">
        <v>8</v>
      </c>
      <c r="E2125" s="197" t="s">
        <v>67</v>
      </c>
      <c r="F2125" s="197" t="s">
        <v>1402</v>
      </c>
      <c r="G2125" s="152">
        <v>40376000</v>
      </c>
      <c r="H2125" s="152">
        <v>40376000</v>
      </c>
      <c r="I2125" s="197" t="s">
        <v>31</v>
      </c>
      <c r="J2125" s="197" t="s">
        <v>31</v>
      </c>
      <c r="K2125" s="197" t="s">
        <v>1314</v>
      </c>
    </row>
    <row r="2126" spans="1:11" ht="75" customHeight="1" x14ac:dyDescent="0.25">
      <c r="A2126" s="197">
        <v>80111501</v>
      </c>
      <c r="B2126" s="197" t="s">
        <v>1454</v>
      </c>
      <c r="C2126" s="277">
        <v>42021</v>
      </c>
      <c r="D2126" s="197">
        <v>10</v>
      </c>
      <c r="E2126" s="197" t="s">
        <v>67</v>
      </c>
      <c r="F2126" s="197" t="s">
        <v>1402</v>
      </c>
      <c r="G2126" s="152">
        <v>17098000</v>
      </c>
      <c r="H2126" s="152">
        <v>17098000</v>
      </c>
      <c r="I2126" s="197" t="s">
        <v>31</v>
      </c>
      <c r="J2126" s="197" t="s">
        <v>31</v>
      </c>
      <c r="K2126" s="197" t="s">
        <v>1314</v>
      </c>
    </row>
    <row r="2127" spans="1:11" ht="75" customHeight="1" x14ac:dyDescent="0.25">
      <c r="A2127" s="197">
        <v>80111501</v>
      </c>
      <c r="B2127" s="197" t="s">
        <v>186</v>
      </c>
      <c r="C2127" s="277">
        <v>42005</v>
      </c>
      <c r="D2127" s="197">
        <v>0</v>
      </c>
      <c r="E2127" s="197" t="s">
        <v>67</v>
      </c>
      <c r="F2127" s="197" t="s">
        <v>1402</v>
      </c>
      <c r="G2127" s="152">
        <v>5326130</v>
      </c>
      <c r="H2127" s="152">
        <v>5326130</v>
      </c>
      <c r="I2127" s="197" t="s">
        <v>31</v>
      </c>
      <c r="J2127" s="197" t="s">
        <v>31</v>
      </c>
      <c r="K2127" s="197" t="s">
        <v>1314</v>
      </c>
    </row>
    <row r="2128" spans="1:11" ht="75" customHeight="1" x14ac:dyDescent="0.25">
      <c r="A2128" s="197">
        <v>80111501</v>
      </c>
      <c r="B2128" s="197" t="s">
        <v>1457</v>
      </c>
      <c r="C2128" s="277">
        <v>42021</v>
      </c>
      <c r="D2128" s="197">
        <v>11</v>
      </c>
      <c r="E2128" s="197" t="s">
        <v>67</v>
      </c>
      <c r="F2128" s="197" t="s">
        <v>1402</v>
      </c>
      <c r="G2128" s="152">
        <v>25945700</v>
      </c>
      <c r="H2128" s="152">
        <v>25945700</v>
      </c>
      <c r="I2128" s="197" t="s">
        <v>31</v>
      </c>
      <c r="J2128" s="197" t="s">
        <v>31</v>
      </c>
      <c r="K2128" s="197" t="s">
        <v>1314</v>
      </c>
    </row>
    <row r="2129" spans="1:11" ht="75" customHeight="1" x14ac:dyDescent="0.25">
      <c r="A2129" s="197">
        <v>80111501</v>
      </c>
      <c r="B2129" s="197" t="s">
        <v>1457</v>
      </c>
      <c r="C2129" s="277">
        <v>42021</v>
      </c>
      <c r="D2129" s="197">
        <v>11</v>
      </c>
      <c r="E2129" s="197" t="s">
        <v>67</v>
      </c>
      <c r="F2129" s="197" t="s">
        <v>1402</v>
      </c>
      <c r="G2129" s="152">
        <v>25945700</v>
      </c>
      <c r="H2129" s="152">
        <v>25945700</v>
      </c>
      <c r="I2129" s="197" t="s">
        <v>31</v>
      </c>
      <c r="J2129" s="197" t="s">
        <v>31</v>
      </c>
      <c r="K2129" s="197" t="s">
        <v>1314</v>
      </c>
    </row>
    <row r="2130" spans="1:11" ht="75" customHeight="1" x14ac:dyDescent="0.25">
      <c r="A2130" s="197">
        <v>80101505</v>
      </c>
      <c r="B2130" s="197" t="s">
        <v>1460</v>
      </c>
      <c r="C2130" s="277">
        <v>42021</v>
      </c>
      <c r="D2130" s="197">
        <v>3.5</v>
      </c>
      <c r="E2130" s="197" t="s">
        <v>67</v>
      </c>
      <c r="F2130" s="197" t="s">
        <v>1402</v>
      </c>
      <c r="G2130" s="152">
        <v>7606550</v>
      </c>
      <c r="H2130" s="152">
        <v>7606550</v>
      </c>
      <c r="I2130" s="197" t="s">
        <v>31</v>
      </c>
      <c r="J2130" s="197" t="s">
        <v>31</v>
      </c>
      <c r="K2130" s="197" t="s">
        <v>1314</v>
      </c>
    </row>
    <row r="2131" spans="1:11" ht="75" customHeight="1" x14ac:dyDescent="0.25">
      <c r="A2131" s="197">
        <v>80101505</v>
      </c>
      <c r="B2131" s="197" t="s">
        <v>1461</v>
      </c>
      <c r="C2131" s="277">
        <v>42021</v>
      </c>
      <c r="D2131" s="197">
        <v>2</v>
      </c>
      <c r="E2131" s="197" t="s">
        <v>67</v>
      </c>
      <c r="F2131" s="197" t="s">
        <v>1402</v>
      </c>
      <c r="G2131" s="152">
        <v>12978000</v>
      </c>
      <c r="H2131" s="152">
        <v>12978000</v>
      </c>
      <c r="I2131" s="197" t="s">
        <v>31</v>
      </c>
      <c r="J2131" s="197" t="s">
        <v>31</v>
      </c>
      <c r="K2131" s="197" t="s">
        <v>1314</v>
      </c>
    </row>
    <row r="2132" spans="1:11" ht="75" customHeight="1" x14ac:dyDescent="0.25">
      <c r="A2132" s="197">
        <v>94131503</v>
      </c>
      <c r="B2132" s="197" t="s">
        <v>1462</v>
      </c>
      <c r="C2132" s="277">
        <v>42021</v>
      </c>
      <c r="D2132" s="197">
        <v>1</v>
      </c>
      <c r="E2132" s="197" t="s">
        <v>31</v>
      </c>
      <c r="F2132" s="197" t="s">
        <v>1402</v>
      </c>
      <c r="G2132" s="152">
        <v>11851425</v>
      </c>
      <c r="H2132" s="152">
        <v>11851425</v>
      </c>
      <c r="I2132" s="197" t="s">
        <v>31</v>
      </c>
      <c r="J2132" s="197" t="s">
        <v>31</v>
      </c>
      <c r="K2132" s="197" t="s">
        <v>1314</v>
      </c>
    </row>
    <row r="2133" spans="1:11" ht="75" customHeight="1" x14ac:dyDescent="0.25">
      <c r="A2133" s="197">
        <v>80111501</v>
      </c>
      <c r="B2133" s="197" t="s">
        <v>1465</v>
      </c>
      <c r="C2133" s="277">
        <v>42021</v>
      </c>
      <c r="D2133" s="197">
        <v>4.196205</v>
      </c>
      <c r="E2133" s="197" t="s">
        <v>67</v>
      </c>
      <c r="F2133" s="197" t="s">
        <v>1402</v>
      </c>
      <c r="G2133" s="152">
        <v>25090800</v>
      </c>
      <c r="H2133" s="152">
        <v>25090800</v>
      </c>
      <c r="I2133" s="197" t="s">
        <v>31</v>
      </c>
      <c r="J2133" s="197" t="s">
        <v>31</v>
      </c>
      <c r="K2133" s="197" t="s">
        <v>1314</v>
      </c>
    </row>
    <row r="2134" spans="1:11" ht="75" customHeight="1" x14ac:dyDescent="0.25">
      <c r="A2134" s="293">
        <v>25161507</v>
      </c>
      <c r="B2134" s="293" t="s">
        <v>186</v>
      </c>
      <c r="C2134" s="293">
        <v>42021</v>
      </c>
      <c r="D2134" s="294">
        <v>0</v>
      </c>
      <c r="E2134" s="293" t="s">
        <v>67</v>
      </c>
      <c r="F2134" s="293" t="s">
        <v>1402</v>
      </c>
      <c r="G2134" s="295">
        <v>0</v>
      </c>
      <c r="H2134" s="295">
        <v>0</v>
      </c>
      <c r="I2134" s="295" t="s">
        <v>31</v>
      </c>
      <c r="J2134" s="295" t="s">
        <v>31</v>
      </c>
      <c r="K2134" s="295" t="s">
        <v>1314</v>
      </c>
    </row>
    <row r="2135" spans="1:11" ht="75" customHeight="1" x14ac:dyDescent="0.25">
      <c r="A2135" s="197">
        <v>80111501</v>
      </c>
      <c r="B2135" s="197" t="s">
        <v>1468</v>
      </c>
      <c r="C2135" s="277">
        <v>42021</v>
      </c>
      <c r="D2135" s="197">
        <v>2</v>
      </c>
      <c r="E2135" s="197" t="s">
        <v>67</v>
      </c>
      <c r="F2135" s="197" t="s">
        <v>1402</v>
      </c>
      <c r="G2135" s="175">
        <v>4346600</v>
      </c>
      <c r="H2135" s="152">
        <v>4346600</v>
      </c>
      <c r="I2135" s="197" t="s">
        <v>31</v>
      </c>
      <c r="J2135" s="197" t="s">
        <v>31</v>
      </c>
      <c r="K2135" s="197" t="s">
        <v>1314</v>
      </c>
    </row>
    <row r="2136" spans="1:11" ht="75" customHeight="1" x14ac:dyDescent="0.25">
      <c r="A2136" s="197">
        <v>80101604</v>
      </c>
      <c r="B2136" s="197" t="s">
        <v>1470</v>
      </c>
      <c r="C2136" s="277">
        <v>42021</v>
      </c>
      <c r="D2136" s="197">
        <v>1.96666666</v>
      </c>
      <c r="E2136" s="197" t="s">
        <v>67</v>
      </c>
      <c r="F2136" s="197" t="s">
        <v>1402</v>
      </c>
      <c r="G2136" s="175">
        <v>14787366</v>
      </c>
      <c r="H2136" s="152">
        <v>14787366</v>
      </c>
      <c r="I2136" s="197" t="s">
        <v>31</v>
      </c>
      <c r="J2136" s="197" t="s">
        <v>31</v>
      </c>
      <c r="K2136" s="197" t="s">
        <v>1314</v>
      </c>
    </row>
    <row r="2137" spans="1:11" ht="75" customHeight="1" x14ac:dyDescent="0.25">
      <c r="A2137" s="197">
        <v>80101505</v>
      </c>
      <c r="B2137" s="197" t="s">
        <v>1474</v>
      </c>
      <c r="C2137" s="277">
        <v>42021</v>
      </c>
      <c r="D2137" s="197">
        <v>12</v>
      </c>
      <c r="E2137" s="197" t="s">
        <v>67</v>
      </c>
      <c r="F2137" s="197" t="s">
        <v>1402</v>
      </c>
      <c r="G2137" s="175">
        <v>66867600</v>
      </c>
      <c r="H2137" s="152">
        <v>66867600</v>
      </c>
      <c r="I2137" s="197" t="s">
        <v>31</v>
      </c>
      <c r="J2137" s="197" t="s">
        <v>31</v>
      </c>
      <c r="K2137" s="197" t="s">
        <v>1314</v>
      </c>
    </row>
    <row r="2138" spans="1:11" ht="75" customHeight="1" x14ac:dyDescent="0.25">
      <c r="A2138" s="197">
        <v>80101505</v>
      </c>
      <c r="B2138" s="197" t="s">
        <v>1476</v>
      </c>
      <c r="C2138" s="277">
        <v>42021</v>
      </c>
      <c r="D2138" s="197">
        <v>5</v>
      </c>
      <c r="E2138" s="197" t="s">
        <v>67</v>
      </c>
      <c r="F2138" s="197" t="s">
        <v>1402</v>
      </c>
      <c r="G2138" s="175">
        <v>24417180</v>
      </c>
      <c r="H2138" s="152">
        <v>24417180</v>
      </c>
      <c r="I2138" s="197" t="s">
        <v>31</v>
      </c>
      <c r="J2138" s="197" t="s">
        <v>31</v>
      </c>
      <c r="K2138" s="197" t="s">
        <v>1314</v>
      </c>
    </row>
    <row r="2139" spans="1:11" ht="75" customHeight="1" x14ac:dyDescent="0.25">
      <c r="A2139" s="197">
        <v>80101505</v>
      </c>
      <c r="B2139" s="197" t="s">
        <v>1478</v>
      </c>
      <c r="C2139" s="277">
        <v>42021</v>
      </c>
      <c r="D2139" s="197">
        <v>8</v>
      </c>
      <c r="E2139" s="197" t="s">
        <v>67</v>
      </c>
      <c r="F2139" s="197" t="s">
        <v>1402</v>
      </c>
      <c r="G2139" s="175">
        <v>36173600</v>
      </c>
      <c r="H2139" s="152">
        <v>36173600</v>
      </c>
      <c r="I2139" s="197" t="s">
        <v>31</v>
      </c>
      <c r="J2139" s="197" t="s">
        <v>31</v>
      </c>
      <c r="K2139" s="197" t="s">
        <v>1314</v>
      </c>
    </row>
    <row r="2140" spans="1:11" ht="75" customHeight="1" x14ac:dyDescent="0.25">
      <c r="A2140" s="197">
        <v>80101505</v>
      </c>
      <c r="B2140" s="278" t="s">
        <v>1480</v>
      </c>
      <c r="C2140" s="277">
        <v>42021</v>
      </c>
      <c r="D2140" s="197">
        <v>11</v>
      </c>
      <c r="E2140" s="197" t="s">
        <v>67</v>
      </c>
      <c r="F2140" s="197" t="s">
        <v>1402</v>
      </c>
      <c r="G2140" s="175">
        <v>49738700</v>
      </c>
      <c r="H2140" s="152">
        <v>49738700</v>
      </c>
      <c r="I2140" s="197" t="s">
        <v>31</v>
      </c>
      <c r="J2140" s="197" t="s">
        <v>31</v>
      </c>
      <c r="K2140" s="197" t="s">
        <v>1314</v>
      </c>
    </row>
    <row r="2141" spans="1:11" ht="75" customHeight="1" x14ac:dyDescent="0.25">
      <c r="A2141" s="197">
        <v>80111501</v>
      </c>
      <c r="B2141" s="197" t="s">
        <v>1482</v>
      </c>
      <c r="C2141" s="277">
        <v>42021</v>
      </c>
      <c r="D2141" s="197">
        <v>11</v>
      </c>
      <c r="E2141" s="197" t="s">
        <v>67</v>
      </c>
      <c r="F2141" s="197" t="s">
        <v>1402</v>
      </c>
      <c r="G2141" s="175">
        <v>33876700</v>
      </c>
      <c r="H2141" s="152">
        <v>33876700</v>
      </c>
      <c r="I2141" s="197" t="s">
        <v>31</v>
      </c>
      <c r="J2141" s="197" t="s">
        <v>31</v>
      </c>
      <c r="K2141" s="197" t="s">
        <v>1314</v>
      </c>
    </row>
    <row r="2142" spans="1:11" ht="75" customHeight="1" x14ac:dyDescent="0.25">
      <c r="A2142" s="197">
        <v>80111501</v>
      </c>
      <c r="B2142" s="197" t="s">
        <v>1484</v>
      </c>
      <c r="C2142" s="277">
        <v>42021</v>
      </c>
      <c r="D2142" s="197">
        <v>11</v>
      </c>
      <c r="E2142" s="197" t="s">
        <v>67</v>
      </c>
      <c r="F2142" s="197" t="s">
        <v>1402</v>
      </c>
      <c r="G2142" s="175">
        <v>33876700</v>
      </c>
      <c r="H2142" s="152">
        <v>33876700</v>
      </c>
      <c r="I2142" s="197" t="s">
        <v>31</v>
      </c>
      <c r="J2142" s="197" t="s">
        <v>31</v>
      </c>
      <c r="K2142" s="197" t="s">
        <v>1314</v>
      </c>
    </row>
    <row r="2143" spans="1:11" ht="75" customHeight="1" x14ac:dyDescent="0.25">
      <c r="A2143" s="197">
        <v>80111501</v>
      </c>
      <c r="B2143" s="197" t="s">
        <v>1486</v>
      </c>
      <c r="C2143" s="277">
        <v>42021</v>
      </c>
      <c r="D2143" s="197">
        <v>2.5</v>
      </c>
      <c r="E2143" s="278" t="s">
        <v>31</v>
      </c>
      <c r="F2143" s="197" t="s">
        <v>1402</v>
      </c>
      <c r="G2143" s="175">
        <v>3965500</v>
      </c>
      <c r="H2143" s="152">
        <v>3965500</v>
      </c>
      <c r="I2143" s="197" t="s">
        <v>31</v>
      </c>
      <c r="J2143" s="197" t="s">
        <v>31</v>
      </c>
      <c r="K2143" s="197" t="s">
        <v>1314</v>
      </c>
    </row>
    <row r="2144" spans="1:11" ht="75" customHeight="1" x14ac:dyDescent="0.25">
      <c r="A2144" s="197">
        <v>80111616</v>
      </c>
      <c r="B2144" s="197" t="s">
        <v>1487</v>
      </c>
      <c r="C2144" s="277">
        <v>42287</v>
      </c>
      <c r="D2144" s="197">
        <v>1</v>
      </c>
      <c r="E2144" s="278" t="s">
        <v>67</v>
      </c>
      <c r="F2144" s="197" t="s">
        <v>1402</v>
      </c>
      <c r="G2144" s="175">
        <v>3712000</v>
      </c>
      <c r="H2144" s="152">
        <v>3712000</v>
      </c>
      <c r="I2144" s="197" t="s">
        <v>31</v>
      </c>
      <c r="J2144" s="197" t="s">
        <v>31</v>
      </c>
      <c r="K2144" s="197" t="s">
        <v>1314</v>
      </c>
    </row>
    <row r="2145" spans="1:11" ht="75" customHeight="1" x14ac:dyDescent="0.25">
      <c r="A2145" s="197">
        <v>80111616</v>
      </c>
      <c r="B2145" s="197" t="s">
        <v>1489</v>
      </c>
      <c r="C2145" s="277">
        <v>42019</v>
      </c>
      <c r="D2145" s="197">
        <v>1</v>
      </c>
      <c r="E2145" s="197" t="s">
        <v>67</v>
      </c>
      <c r="F2145" s="197" t="s">
        <v>1402</v>
      </c>
      <c r="G2145" s="175">
        <v>7424000</v>
      </c>
      <c r="H2145" s="152">
        <v>7424000</v>
      </c>
      <c r="I2145" s="197" t="s">
        <v>31</v>
      </c>
      <c r="J2145" s="197" t="s">
        <v>31</v>
      </c>
      <c r="K2145" s="197" t="s">
        <v>1314</v>
      </c>
    </row>
    <row r="2146" spans="1:11" ht="75" customHeight="1" x14ac:dyDescent="0.25">
      <c r="A2146" s="197">
        <v>80111616</v>
      </c>
      <c r="B2146" s="197" t="s">
        <v>1491</v>
      </c>
      <c r="C2146" s="277">
        <v>42037</v>
      </c>
      <c r="D2146" s="197">
        <v>1</v>
      </c>
      <c r="E2146" s="197" t="s">
        <v>1492</v>
      </c>
      <c r="F2146" s="197" t="s">
        <v>1402</v>
      </c>
      <c r="G2146" s="175">
        <v>11228800</v>
      </c>
      <c r="H2146" s="152">
        <v>11228800</v>
      </c>
      <c r="I2146" s="197" t="s">
        <v>31</v>
      </c>
      <c r="J2146" s="197" t="s">
        <v>31</v>
      </c>
      <c r="K2146" s="197" t="s">
        <v>1314</v>
      </c>
    </row>
    <row r="2147" spans="1:11" ht="75" customHeight="1" x14ac:dyDescent="0.25">
      <c r="A2147" s="197">
        <v>80111501</v>
      </c>
      <c r="B2147" s="197" t="s">
        <v>1496</v>
      </c>
      <c r="C2147" s="277">
        <v>42021</v>
      </c>
      <c r="D2147" s="197">
        <v>11</v>
      </c>
      <c r="E2147" s="197" t="s">
        <v>67</v>
      </c>
      <c r="F2147" s="197" t="s">
        <v>1402</v>
      </c>
      <c r="G2147" s="175">
        <v>22206800</v>
      </c>
      <c r="H2147" s="152">
        <v>22206800</v>
      </c>
      <c r="I2147" s="197" t="s">
        <v>31</v>
      </c>
      <c r="J2147" s="197" t="s">
        <v>31</v>
      </c>
      <c r="K2147" s="197" t="s">
        <v>1314</v>
      </c>
    </row>
    <row r="2148" spans="1:11" ht="75" customHeight="1" x14ac:dyDescent="0.25">
      <c r="A2148" s="197">
        <v>80111616</v>
      </c>
      <c r="B2148" s="197" t="s">
        <v>1498</v>
      </c>
      <c r="C2148" s="277">
        <v>42021</v>
      </c>
      <c r="D2148" s="197">
        <v>1</v>
      </c>
      <c r="E2148" s="197" t="s">
        <v>1492</v>
      </c>
      <c r="F2148" s="197" t="s">
        <v>1402</v>
      </c>
      <c r="G2148" s="175">
        <v>117020153</v>
      </c>
      <c r="H2148" s="152">
        <v>117020153</v>
      </c>
      <c r="I2148" s="197" t="s">
        <v>31</v>
      </c>
      <c r="J2148" s="197" t="s">
        <v>31</v>
      </c>
      <c r="K2148" s="197" t="s">
        <v>1314</v>
      </c>
    </row>
    <row r="2149" spans="1:11" ht="75" customHeight="1" x14ac:dyDescent="0.25">
      <c r="A2149" s="197">
        <v>80111616</v>
      </c>
      <c r="B2149" s="197" t="s">
        <v>1500</v>
      </c>
      <c r="C2149" s="277">
        <v>42036</v>
      </c>
      <c r="D2149" s="197">
        <v>1</v>
      </c>
      <c r="E2149" s="197" t="s">
        <v>1492</v>
      </c>
      <c r="F2149" s="197" t="s">
        <v>1402</v>
      </c>
      <c r="G2149" s="175">
        <v>41664188</v>
      </c>
      <c r="H2149" s="152">
        <v>41664188</v>
      </c>
      <c r="I2149" s="197" t="s">
        <v>31</v>
      </c>
      <c r="J2149" s="197" t="s">
        <v>31</v>
      </c>
      <c r="K2149" s="197" t="s">
        <v>1314</v>
      </c>
    </row>
    <row r="2150" spans="1:11" ht="75" customHeight="1" x14ac:dyDescent="0.25">
      <c r="A2150" s="197">
        <v>80111616</v>
      </c>
      <c r="B2150" s="197" t="s">
        <v>1503</v>
      </c>
      <c r="C2150" s="277">
        <v>42021</v>
      </c>
      <c r="D2150" s="197">
        <v>12</v>
      </c>
      <c r="E2150" s="197" t="s">
        <v>1504</v>
      </c>
      <c r="F2150" s="197" t="s">
        <v>1402</v>
      </c>
      <c r="G2150" s="175">
        <v>177515710</v>
      </c>
      <c r="H2150" s="152">
        <v>177515710</v>
      </c>
      <c r="I2150" s="197" t="s">
        <v>31</v>
      </c>
      <c r="J2150" s="197" t="s">
        <v>31</v>
      </c>
      <c r="K2150" s="197" t="s">
        <v>1314</v>
      </c>
    </row>
    <row r="2151" spans="1:11" ht="75" customHeight="1" x14ac:dyDescent="0.25">
      <c r="A2151" s="197">
        <v>80101505</v>
      </c>
      <c r="B2151" s="197" t="s">
        <v>186</v>
      </c>
      <c r="C2151" s="277">
        <v>42021</v>
      </c>
      <c r="D2151" s="197">
        <v>0</v>
      </c>
      <c r="E2151" s="197" t="s">
        <v>67</v>
      </c>
      <c r="F2151" s="197" t="s">
        <v>1402</v>
      </c>
      <c r="G2151" s="175">
        <v>0</v>
      </c>
      <c r="H2151" s="152">
        <v>0</v>
      </c>
      <c r="I2151" s="197" t="s">
        <v>31</v>
      </c>
      <c r="J2151" s="197" t="s">
        <v>31</v>
      </c>
      <c r="K2151" s="197" t="s">
        <v>1314</v>
      </c>
    </row>
    <row r="2152" spans="1:11" ht="75" customHeight="1" x14ac:dyDescent="0.25">
      <c r="A2152" s="197">
        <v>80111616</v>
      </c>
      <c r="B2152" s="197" t="s">
        <v>1510</v>
      </c>
      <c r="C2152" s="277">
        <v>42021</v>
      </c>
      <c r="D2152" s="197">
        <v>11</v>
      </c>
      <c r="E2152" s="197" t="s">
        <v>67</v>
      </c>
      <c r="F2152" s="197" t="s">
        <v>1402</v>
      </c>
      <c r="G2152" s="175">
        <v>23906300</v>
      </c>
      <c r="H2152" s="152">
        <v>23906300</v>
      </c>
      <c r="I2152" s="197" t="s">
        <v>31</v>
      </c>
      <c r="J2152" s="197" t="s">
        <v>31</v>
      </c>
      <c r="K2152" s="197" t="s">
        <v>1314</v>
      </c>
    </row>
    <row r="2153" spans="1:11" ht="75" customHeight="1" x14ac:dyDescent="0.25">
      <c r="A2153" s="197">
        <v>80111616</v>
      </c>
      <c r="B2153" s="197" t="s">
        <v>1512</v>
      </c>
      <c r="C2153" s="277">
        <v>42021</v>
      </c>
      <c r="D2153" s="197">
        <v>10</v>
      </c>
      <c r="E2153" s="197" t="s">
        <v>67</v>
      </c>
      <c r="F2153" s="197" t="s">
        <v>1402</v>
      </c>
      <c r="G2153" s="175">
        <v>15862000</v>
      </c>
      <c r="H2153" s="152">
        <v>15862000</v>
      </c>
      <c r="I2153" s="197" t="s">
        <v>31</v>
      </c>
      <c r="J2153" s="197" t="s">
        <v>31</v>
      </c>
      <c r="K2153" s="197" t="s">
        <v>1314</v>
      </c>
    </row>
    <row r="2154" spans="1:11" ht="75" customHeight="1" x14ac:dyDescent="0.25">
      <c r="A2154" s="197">
        <v>80111616</v>
      </c>
      <c r="B2154" s="197" t="s">
        <v>1514</v>
      </c>
      <c r="C2154" s="277">
        <v>42021</v>
      </c>
      <c r="D2154" s="197">
        <v>10</v>
      </c>
      <c r="E2154" s="197" t="s">
        <v>67</v>
      </c>
      <c r="F2154" s="197" t="s">
        <v>1402</v>
      </c>
      <c r="G2154" s="175">
        <v>15862000</v>
      </c>
      <c r="H2154" s="152">
        <v>15862000</v>
      </c>
      <c r="I2154" s="197" t="s">
        <v>31</v>
      </c>
      <c r="J2154" s="197" t="s">
        <v>31</v>
      </c>
      <c r="K2154" s="197" t="s">
        <v>1314</v>
      </c>
    </row>
    <row r="2155" spans="1:11" ht="75" customHeight="1" x14ac:dyDescent="0.25">
      <c r="A2155" s="197">
        <v>80111616</v>
      </c>
      <c r="B2155" s="197" t="s">
        <v>1512</v>
      </c>
      <c r="C2155" s="277">
        <v>42021</v>
      </c>
      <c r="D2155" s="197">
        <v>10</v>
      </c>
      <c r="E2155" s="197" t="s">
        <v>67</v>
      </c>
      <c r="F2155" s="197" t="s">
        <v>1402</v>
      </c>
      <c r="G2155" s="175">
        <v>15862000</v>
      </c>
      <c r="H2155" s="152">
        <v>15862000</v>
      </c>
      <c r="I2155" s="197" t="s">
        <v>31</v>
      </c>
      <c r="J2155" s="197" t="s">
        <v>31</v>
      </c>
      <c r="K2155" s="197" t="s">
        <v>1314</v>
      </c>
    </row>
    <row r="2156" spans="1:11" ht="75" customHeight="1" x14ac:dyDescent="0.25">
      <c r="A2156" s="197">
        <v>80111616</v>
      </c>
      <c r="B2156" s="197" t="s">
        <v>1512</v>
      </c>
      <c r="C2156" s="277">
        <v>42021</v>
      </c>
      <c r="D2156" s="197">
        <v>10</v>
      </c>
      <c r="E2156" s="197" t="s">
        <v>67</v>
      </c>
      <c r="F2156" s="197" t="s">
        <v>1402</v>
      </c>
      <c r="G2156" s="175">
        <v>15862000</v>
      </c>
      <c r="H2156" s="152">
        <v>15862000</v>
      </c>
      <c r="I2156" s="197" t="s">
        <v>31</v>
      </c>
      <c r="J2156" s="197" t="s">
        <v>31</v>
      </c>
      <c r="K2156" s="197" t="s">
        <v>1314</v>
      </c>
    </row>
    <row r="2157" spans="1:11" ht="75" customHeight="1" x14ac:dyDescent="0.25">
      <c r="A2157" s="197">
        <v>80111616</v>
      </c>
      <c r="B2157" s="197" t="s">
        <v>1518</v>
      </c>
      <c r="C2157" s="277">
        <v>42021</v>
      </c>
      <c r="D2157" s="197">
        <v>10</v>
      </c>
      <c r="E2157" s="197" t="s">
        <v>67</v>
      </c>
      <c r="F2157" s="197" t="s">
        <v>1402</v>
      </c>
      <c r="G2157" s="175">
        <v>15862000</v>
      </c>
      <c r="H2157" s="152">
        <v>15862000</v>
      </c>
      <c r="I2157" s="197" t="s">
        <v>31</v>
      </c>
      <c r="J2157" s="197" t="s">
        <v>31</v>
      </c>
      <c r="K2157" s="197" t="s">
        <v>1314</v>
      </c>
    </row>
    <row r="2158" spans="1:11" ht="75" customHeight="1" x14ac:dyDescent="0.25">
      <c r="A2158" s="197">
        <v>80111616</v>
      </c>
      <c r="B2158" s="197" t="s">
        <v>1514</v>
      </c>
      <c r="C2158" s="277">
        <v>42021</v>
      </c>
      <c r="D2158" s="197">
        <v>10</v>
      </c>
      <c r="E2158" s="197" t="s">
        <v>67</v>
      </c>
      <c r="F2158" s="197" t="s">
        <v>1402</v>
      </c>
      <c r="G2158" s="175">
        <v>15862000</v>
      </c>
      <c r="H2158" s="152">
        <v>15862000</v>
      </c>
      <c r="I2158" s="197" t="s">
        <v>31</v>
      </c>
      <c r="J2158" s="197" t="s">
        <v>31</v>
      </c>
      <c r="K2158" s="197" t="s">
        <v>1314</v>
      </c>
    </row>
    <row r="2159" spans="1:11" ht="75" customHeight="1" x14ac:dyDescent="0.25">
      <c r="A2159" s="197">
        <v>80111616</v>
      </c>
      <c r="B2159" s="197" t="s">
        <v>1521</v>
      </c>
      <c r="C2159" s="277">
        <v>42021</v>
      </c>
      <c r="D2159" s="197">
        <v>10</v>
      </c>
      <c r="E2159" s="197" t="s">
        <v>67</v>
      </c>
      <c r="F2159" s="197" t="s">
        <v>1402</v>
      </c>
      <c r="G2159" s="175">
        <v>15862000</v>
      </c>
      <c r="H2159" s="152">
        <v>15862000</v>
      </c>
      <c r="I2159" s="197" t="s">
        <v>31</v>
      </c>
      <c r="J2159" s="197" t="s">
        <v>31</v>
      </c>
      <c r="K2159" s="197" t="s">
        <v>1314</v>
      </c>
    </row>
    <row r="2160" spans="1:11" ht="75" customHeight="1" x14ac:dyDescent="0.25">
      <c r="A2160" s="197">
        <v>80111616</v>
      </c>
      <c r="B2160" s="197" t="s">
        <v>1523</v>
      </c>
      <c r="C2160" s="277">
        <v>42021</v>
      </c>
      <c r="D2160" s="197">
        <v>10</v>
      </c>
      <c r="E2160" s="197" t="s">
        <v>67</v>
      </c>
      <c r="F2160" s="197" t="s">
        <v>1402</v>
      </c>
      <c r="G2160" s="175">
        <v>15862000</v>
      </c>
      <c r="H2160" s="152">
        <v>15862000</v>
      </c>
      <c r="I2160" s="197" t="s">
        <v>31</v>
      </c>
      <c r="J2160" s="197" t="s">
        <v>31</v>
      </c>
      <c r="K2160" s="197" t="s">
        <v>1314</v>
      </c>
    </row>
    <row r="2161" spans="1:11" ht="75" customHeight="1" x14ac:dyDescent="0.25">
      <c r="A2161" s="197">
        <v>80111616</v>
      </c>
      <c r="B2161" s="197" t="s">
        <v>1525</v>
      </c>
      <c r="C2161" s="277">
        <v>42021</v>
      </c>
      <c r="D2161" s="197">
        <v>10</v>
      </c>
      <c r="E2161" s="197" t="s">
        <v>67</v>
      </c>
      <c r="F2161" s="197" t="s">
        <v>1402</v>
      </c>
      <c r="G2161" s="175">
        <v>17098000</v>
      </c>
      <c r="H2161" s="152">
        <v>17098000</v>
      </c>
      <c r="I2161" s="197" t="s">
        <v>31</v>
      </c>
      <c r="J2161" s="197" t="s">
        <v>31</v>
      </c>
      <c r="K2161" s="197" t="s">
        <v>1314</v>
      </c>
    </row>
    <row r="2162" spans="1:11" ht="75" customHeight="1" x14ac:dyDescent="0.25">
      <c r="A2162" s="197">
        <v>80111616</v>
      </c>
      <c r="B2162" s="197" t="s">
        <v>186</v>
      </c>
      <c r="C2162" s="277">
        <v>42021</v>
      </c>
      <c r="D2162" s="197">
        <v>0</v>
      </c>
      <c r="E2162" s="197" t="s">
        <v>67</v>
      </c>
      <c r="F2162" s="197" t="s">
        <v>1402</v>
      </c>
      <c r="G2162" s="175">
        <v>0</v>
      </c>
      <c r="H2162" s="152">
        <v>0</v>
      </c>
      <c r="I2162" s="197" t="s">
        <v>31</v>
      </c>
      <c r="J2162" s="197" t="s">
        <v>31</v>
      </c>
      <c r="K2162" s="197" t="s">
        <v>1314</v>
      </c>
    </row>
    <row r="2163" spans="1:11" ht="75" customHeight="1" x14ac:dyDescent="0.25">
      <c r="A2163" s="197">
        <v>80111616</v>
      </c>
      <c r="B2163" s="197" t="s">
        <v>1527</v>
      </c>
      <c r="C2163" s="277">
        <v>42021</v>
      </c>
      <c r="D2163" s="197">
        <v>11</v>
      </c>
      <c r="E2163" s="197" t="s">
        <v>67</v>
      </c>
      <c r="F2163" s="197" t="s">
        <v>1402</v>
      </c>
      <c r="G2163" s="175">
        <v>18807800</v>
      </c>
      <c r="H2163" s="152">
        <v>18807800</v>
      </c>
      <c r="I2163" s="197" t="s">
        <v>31</v>
      </c>
      <c r="J2163" s="197" t="s">
        <v>31</v>
      </c>
      <c r="K2163" s="197" t="s">
        <v>1314</v>
      </c>
    </row>
    <row r="2164" spans="1:11" ht="75" customHeight="1" x14ac:dyDescent="0.25">
      <c r="A2164" s="197">
        <v>80111616</v>
      </c>
      <c r="B2164" s="197" t="s">
        <v>1529</v>
      </c>
      <c r="C2164" s="277">
        <v>42021</v>
      </c>
      <c r="D2164" s="197">
        <v>1</v>
      </c>
      <c r="E2164" s="197" t="s">
        <v>67</v>
      </c>
      <c r="F2164" s="197" t="s">
        <v>1402</v>
      </c>
      <c r="G2164" s="175">
        <v>1586200</v>
      </c>
      <c r="H2164" s="152">
        <v>1586200</v>
      </c>
      <c r="I2164" s="197" t="s">
        <v>31</v>
      </c>
      <c r="J2164" s="197" t="s">
        <v>31</v>
      </c>
      <c r="K2164" s="197" t="s">
        <v>1314</v>
      </c>
    </row>
    <row r="2165" spans="1:11" ht="75" customHeight="1" x14ac:dyDescent="0.25">
      <c r="A2165" s="197">
        <v>80111616</v>
      </c>
      <c r="B2165" s="197" t="s">
        <v>1525</v>
      </c>
      <c r="C2165" s="277">
        <v>42021</v>
      </c>
      <c r="D2165" s="197">
        <v>11</v>
      </c>
      <c r="E2165" s="197" t="s">
        <v>67</v>
      </c>
      <c r="F2165" s="197" t="s">
        <v>1402</v>
      </c>
      <c r="G2165" s="175">
        <v>18807800</v>
      </c>
      <c r="H2165" s="152">
        <v>18807800</v>
      </c>
      <c r="I2165" s="197" t="s">
        <v>31</v>
      </c>
      <c r="J2165" s="197" t="s">
        <v>31</v>
      </c>
      <c r="K2165" s="197" t="s">
        <v>1314</v>
      </c>
    </row>
    <row r="2166" spans="1:11" ht="75" customHeight="1" x14ac:dyDescent="0.25">
      <c r="A2166" s="197">
        <v>80111616</v>
      </c>
      <c r="B2166" s="197" t="s">
        <v>186</v>
      </c>
      <c r="C2166" s="277">
        <v>42021</v>
      </c>
      <c r="D2166" s="197">
        <v>0</v>
      </c>
      <c r="E2166" s="197" t="s">
        <v>67</v>
      </c>
      <c r="F2166" s="197" t="s">
        <v>1402</v>
      </c>
      <c r="G2166" s="175">
        <v>0</v>
      </c>
      <c r="H2166" s="152">
        <v>0</v>
      </c>
      <c r="I2166" s="197" t="s">
        <v>31</v>
      </c>
      <c r="J2166" s="197" t="s">
        <v>31</v>
      </c>
      <c r="K2166" s="197" t="s">
        <v>1314</v>
      </c>
    </row>
    <row r="2167" spans="1:11" ht="75" customHeight="1" x14ac:dyDescent="0.25">
      <c r="A2167" s="197">
        <v>80111616</v>
      </c>
      <c r="B2167" s="197" t="s">
        <v>1527</v>
      </c>
      <c r="C2167" s="277">
        <v>42021</v>
      </c>
      <c r="D2167" s="197">
        <v>11</v>
      </c>
      <c r="E2167" s="197" t="s">
        <v>67</v>
      </c>
      <c r="F2167" s="197" t="s">
        <v>1402</v>
      </c>
      <c r="G2167" s="175">
        <v>18807800</v>
      </c>
      <c r="H2167" s="152">
        <v>18807800</v>
      </c>
      <c r="I2167" s="197" t="s">
        <v>31</v>
      </c>
      <c r="J2167" s="197" t="s">
        <v>31</v>
      </c>
      <c r="K2167" s="197" t="s">
        <v>1314</v>
      </c>
    </row>
    <row r="2168" spans="1:11" ht="75" customHeight="1" x14ac:dyDescent="0.25">
      <c r="A2168" s="197">
        <v>80111616</v>
      </c>
      <c r="B2168" s="197" t="s">
        <v>1533</v>
      </c>
      <c r="C2168" s="277">
        <v>42021</v>
      </c>
      <c r="D2168" s="197">
        <v>11</v>
      </c>
      <c r="E2168" s="197" t="s">
        <v>67</v>
      </c>
      <c r="F2168" s="197" t="s">
        <v>1402</v>
      </c>
      <c r="G2168" s="175">
        <v>1211280</v>
      </c>
      <c r="H2168" s="152">
        <v>1211280</v>
      </c>
      <c r="I2168" s="197" t="s">
        <v>31</v>
      </c>
      <c r="J2168" s="197" t="s">
        <v>31</v>
      </c>
      <c r="K2168" s="197" t="s">
        <v>1314</v>
      </c>
    </row>
    <row r="2169" spans="1:11" ht="75" customHeight="1" x14ac:dyDescent="0.25">
      <c r="A2169" s="197">
        <v>80111616</v>
      </c>
      <c r="B2169" s="197" t="s">
        <v>1533</v>
      </c>
      <c r="C2169" s="277">
        <v>42021</v>
      </c>
      <c r="D2169" s="197">
        <v>11</v>
      </c>
      <c r="E2169" s="197" t="s">
        <v>67</v>
      </c>
      <c r="F2169" s="197" t="s">
        <v>1402</v>
      </c>
      <c r="G2169" s="175">
        <v>22206800</v>
      </c>
      <c r="H2169" s="152">
        <v>22206800</v>
      </c>
      <c r="I2169" s="197" t="s">
        <v>31</v>
      </c>
      <c r="J2169" s="197" t="s">
        <v>31</v>
      </c>
      <c r="K2169" s="197" t="s">
        <v>1314</v>
      </c>
    </row>
    <row r="2170" spans="1:11" ht="75" customHeight="1" x14ac:dyDescent="0.25">
      <c r="A2170" s="197">
        <v>80111616</v>
      </c>
      <c r="B2170" s="197" t="s">
        <v>1533</v>
      </c>
      <c r="C2170" s="277">
        <v>42021</v>
      </c>
      <c r="D2170" s="197">
        <v>11</v>
      </c>
      <c r="E2170" s="197" t="s">
        <v>67</v>
      </c>
      <c r="F2170" s="197" t="s">
        <v>1402</v>
      </c>
      <c r="G2170" s="175">
        <v>22206800</v>
      </c>
      <c r="H2170" s="152">
        <v>22206800</v>
      </c>
      <c r="I2170" s="197" t="s">
        <v>31</v>
      </c>
      <c r="J2170" s="197" t="s">
        <v>31</v>
      </c>
      <c r="K2170" s="197" t="s">
        <v>1314</v>
      </c>
    </row>
    <row r="2171" spans="1:11" ht="75" customHeight="1" x14ac:dyDescent="0.25">
      <c r="A2171" s="197">
        <v>80111616</v>
      </c>
      <c r="B2171" s="197" t="s">
        <v>1533</v>
      </c>
      <c r="C2171" s="277">
        <v>42021</v>
      </c>
      <c r="D2171" s="197">
        <v>11</v>
      </c>
      <c r="E2171" s="197" t="s">
        <v>67</v>
      </c>
      <c r="F2171" s="197" t="s">
        <v>1402</v>
      </c>
      <c r="G2171" s="175">
        <v>22206800</v>
      </c>
      <c r="H2171" s="152">
        <v>22206800</v>
      </c>
      <c r="I2171" s="197" t="s">
        <v>31</v>
      </c>
      <c r="J2171" s="197" t="s">
        <v>31</v>
      </c>
      <c r="K2171" s="197" t="s">
        <v>1314</v>
      </c>
    </row>
    <row r="2172" spans="1:11" ht="75" customHeight="1" x14ac:dyDescent="0.25">
      <c r="A2172" s="197">
        <v>80111616</v>
      </c>
      <c r="B2172" s="197" t="s">
        <v>186</v>
      </c>
      <c r="C2172" s="277">
        <v>42021</v>
      </c>
      <c r="D2172" s="197">
        <v>0</v>
      </c>
      <c r="E2172" s="197" t="s">
        <v>67</v>
      </c>
      <c r="F2172" s="197" t="s">
        <v>1402</v>
      </c>
      <c r="G2172" s="175">
        <v>0</v>
      </c>
      <c r="H2172" s="152">
        <v>0</v>
      </c>
      <c r="I2172" s="197" t="s">
        <v>31</v>
      </c>
      <c r="J2172" s="197" t="s">
        <v>31</v>
      </c>
      <c r="K2172" s="197" t="s">
        <v>1314</v>
      </c>
    </row>
    <row r="2173" spans="1:11" ht="75" customHeight="1" x14ac:dyDescent="0.25">
      <c r="A2173" s="197">
        <v>80111616</v>
      </c>
      <c r="B2173" s="197" t="s">
        <v>1533</v>
      </c>
      <c r="C2173" s="277">
        <v>42021</v>
      </c>
      <c r="D2173" s="197">
        <v>11</v>
      </c>
      <c r="E2173" s="197" t="s">
        <v>67</v>
      </c>
      <c r="F2173" s="197" t="s">
        <v>1402</v>
      </c>
      <c r="G2173" s="175">
        <v>22206800</v>
      </c>
      <c r="H2173" s="152">
        <v>22206800</v>
      </c>
      <c r="I2173" s="197" t="s">
        <v>31</v>
      </c>
      <c r="J2173" s="197" t="s">
        <v>31</v>
      </c>
      <c r="K2173" s="197" t="s">
        <v>1314</v>
      </c>
    </row>
    <row r="2174" spans="1:11" ht="75" customHeight="1" x14ac:dyDescent="0.25">
      <c r="A2174" s="197">
        <v>80111616</v>
      </c>
      <c r="B2174" s="197" t="s">
        <v>1533</v>
      </c>
      <c r="C2174" s="277">
        <v>42021</v>
      </c>
      <c r="D2174" s="197">
        <v>11</v>
      </c>
      <c r="E2174" s="197" t="s">
        <v>67</v>
      </c>
      <c r="F2174" s="197" t="s">
        <v>1402</v>
      </c>
      <c r="G2174" s="175">
        <v>22206800</v>
      </c>
      <c r="H2174" s="152">
        <v>22206800</v>
      </c>
      <c r="I2174" s="197" t="s">
        <v>31</v>
      </c>
      <c r="J2174" s="197" t="s">
        <v>31</v>
      </c>
      <c r="K2174" s="197" t="s">
        <v>1314</v>
      </c>
    </row>
    <row r="2175" spans="1:11" ht="75" customHeight="1" x14ac:dyDescent="0.25">
      <c r="A2175" s="197">
        <v>80111616</v>
      </c>
      <c r="B2175" s="197" t="s">
        <v>1540</v>
      </c>
      <c r="C2175" s="277">
        <v>42021</v>
      </c>
      <c r="D2175" s="197">
        <v>1</v>
      </c>
      <c r="E2175" s="197" t="s">
        <v>67</v>
      </c>
      <c r="F2175" s="197" t="s">
        <v>1402</v>
      </c>
      <c r="G2175" s="175">
        <v>2018800</v>
      </c>
      <c r="H2175" s="152">
        <v>2018800</v>
      </c>
      <c r="I2175" s="197" t="s">
        <v>31</v>
      </c>
      <c r="J2175" s="197" t="s">
        <v>31</v>
      </c>
      <c r="K2175" s="197" t="s">
        <v>1314</v>
      </c>
    </row>
    <row r="2176" spans="1:11" ht="75" customHeight="1" x14ac:dyDescent="0.25">
      <c r="A2176" s="197">
        <v>80111616</v>
      </c>
      <c r="B2176" s="197" t="s">
        <v>1541</v>
      </c>
      <c r="C2176" s="277">
        <v>42021</v>
      </c>
      <c r="D2176" s="197">
        <v>10</v>
      </c>
      <c r="E2176" s="197" t="s">
        <v>67</v>
      </c>
      <c r="F2176" s="197" t="s">
        <v>1402</v>
      </c>
      <c r="G2176" s="175">
        <v>17098000</v>
      </c>
      <c r="H2176" s="152">
        <v>17098000</v>
      </c>
      <c r="I2176" s="197" t="s">
        <v>31</v>
      </c>
      <c r="J2176" s="197" t="s">
        <v>31</v>
      </c>
      <c r="K2176" s="197" t="s">
        <v>1314</v>
      </c>
    </row>
    <row r="2177" spans="1:11" ht="75" customHeight="1" x14ac:dyDescent="0.25">
      <c r="A2177" s="197">
        <v>80111616</v>
      </c>
      <c r="B2177" s="197" t="s">
        <v>1543</v>
      </c>
      <c r="C2177" s="277">
        <v>42309</v>
      </c>
      <c r="D2177" s="197">
        <v>1</v>
      </c>
      <c r="E2177" s="197" t="s">
        <v>67</v>
      </c>
      <c r="F2177" s="197" t="s">
        <v>1402</v>
      </c>
      <c r="G2177" s="175">
        <v>1709800</v>
      </c>
      <c r="H2177" s="152">
        <v>1709800</v>
      </c>
      <c r="I2177" s="197" t="s">
        <v>31</v>
      </c>
      <c r="J2177" s="197" t="s">
        <v>31</v>
      </c>
      <c r="K2177" s="197" t="s">
        <v>1314</v>
      </c>
    </row>
    <row r="2178" spans="1:11" ht="75" customHeight="1" x14ac:dyDescent="0.25">
      <c r="A2178" s="197">
        <v>80111616</v>
      </c>
      <c r="B2178" s="197" t="s">
        <v>186</v>
      </c>
      <c r="C2178" s="277">
        <v>42021</v>
      </c>
      <c r="D2178" s="34">
        <v>0</v>
      </c>
      <c r="E2178" s="197" t="s">
        <v>67</v>
      </c>
      <c r="F2178" s="197" t="s">
        <v>1402</v>
      </c>
      <c r="G2178" s="175">
        <v>0</v>
      </c>
      <c r="H2178" s="152">
        <v>0</v>
      </c>
      <c r="I2178" s="197" t="s">
        <v>31</v>
      </c>
      <c r="J2178" s="197" t="s">
        <v>31</v>
      </c>
      <c r="K2178" s="197" t="s">
        <v>1314</v>
      </c>
    </row>
    <row r="2179" spans="1:11" ht="75" customHeight="1" x14ac:dyDescent="0.25">
      <c r="A2179" s="197">
        <v>80111616</v>
      </c>
      <c r="B2179" s="197" t="s">
        <v>1533</v>
      </c>
      <c r="C2179" s="277">
        <v>42021</v>
      </c>
      <c r="D2179" s="34">
        <v>11</v>
      </c>
      <c r="E2179" s="197" t="s">
        <v>67</v>
      </c>
      <c r="F2179" s="197" t="s">
        <v>1402</v>
      </c>
      <c r="G2179" s="175">
        <v>22206800</v>
      </c>
      <c r="H2179" s="152">
        <v>22206800</v>
      </c>
      <c r="I2179" s="197" t="s">
        <v>31</v>
      </c>
      <c r="J2179" s="197" t="s">
        <v>31</v>
      </c>
      <c r="K2179" s="197" t="s">
        <v>1314</v>
      </c>
    </row>
    <row r="2180" spans="1:11" ht="75" customHeight="1" x14ac:dyDescent="0.25">
      <c r="A2180" s="197">
        <v>80111616</v>
      </c>
      <c r="B2180" s="197" t="s">
        <v>1533</v>
      </c>
      <c r="C2180" s="277">
        <v>42021</v>
      </c>
      <c r="D2180" s="197">
        <v>11</v>
      </c>
      <c r="E2180" s="197" t="s">
        <v>67</v>
      </c>
      <c r="F2180" s="197" t="s">
        <v>1402</v>
      </c>
      <c r="G2180" s="175">
        <v>22206800</v>
      </c>
      <c r="H2180" s="152">
        <v>22206800</v>
      </c>
      <c r="I2180" s="197" t="s">
        <v>31</v>
      </c>
      <c r="J2180" s="197" t="s">
        <v>31</v>
      </c>
      <c r="K2180" s="197" t="s">
        <v>1314</v>
      </c>
    </row>
    <row r="2181" spans="1:11" ht="75" customHeight="1" x14ac:dyDescent="0.25">
      <c r="A2181" s="197">
        <v>80111616</v>
      </c>
      <c r="B2181" s="197" t="s">
        <v>1533</v>
      </c>
      <c r="C2181" s="277">
        <v>42021</v>
      </c>
      <c r="D2181" s="34">
        <v>11</v>
      </c>
      <c r="E2181" s="34" t="s">
        <v>67</v>
      </c>
      <c r="F2181" s="197" t="s">
        <v>1402</v>
      </c>
      <c r="G2181" s="175">
        <v>22206800</v>
      </c>
      <c r="H2181" s="152">
        <v>22206800</v>
      </c>
      <c r="I2181" s="197" t="s">
        <v>31</v>
      </c>
      <c r="J2181" s="197" t="s">
        <v>31</v>
      </c>
      <c r="K2181" s="197" t="s">
        <v>1314</v>
      </c>
    </row>
    <row r="2182" spans="1:11" ht="75" customHeight="1" x14ac:dyDescent="0.25">
      <c r="A2182" s="197">
        <v>80111616</v>
      </c>
      <c r="B2182" s="197" t="s">
        <v>1533</v>
      </c>
      <c r="C2182" s="277">
        <v>42021</v>
      </c>
      <c r="D2182" s="34">
        <v>11</v>
      </c>
      <c r="E2182" s="34" t="s">
        <v>67</v>
      </c>
      <c r="F2182" s="197" t="s">
        <v>1402</v>
      </c>
      <c r="G2182" s="175">
        <v>22206800</v>
      </c>
      <c r="H2182" s="152">
        <v>22206800</v>
      </c>
      <c r="I2182" s="197" t="s">
        <v>31</v>
      </c>
      <c r="J2182" s="197" t="s">
        <v>31</v>
      </c>
      <c r="K2182" s="197" t="s">
        <v>1314</v>
      </c>
    </row>
    <row r="2183" spans="1:11" ht="75" customHeight="1" x14ac:dyDescent="0.25">
      <c r="A2183" s="197">
        <v>80111616</v>
      </c>
      <c r="B2183" s="197" t="s">
        <v>1533</v>
      </c>
      <c r="C2183" s="277">
        <v>42021</v>
      </c>
      <c r="D2183" s="34">
        <v>11</v>
      </c>
      <c r="E2183" s="34" t="s">
        <v>67</v>
      </c>
      <c r="F2183" s="197" t="s">
        <v>1402</v>
      </c>
      <c r="G2183" s="279">
        <v>22206800</v>
      </c>
      <c r="H2183" s="280">
        <v>22206800</v>
      </c>
      <c r="I2183" s="197" t="s">
        <v>31</v>
      </c>
      <c r="J2183" s="197" t="s">
        <v>31</v>
      </c>
      <c r="K2183" s="197" t="s">
        <v>1314</v>
      </c>
    </row>
    <row r="2184" spans="1:11" ht="75" customHeight="1" x14ac:dyDescent="0.25">
      <c r="A2184" s="197">
        <v>80101505</v>
      </c>
      <c r="B2184" s="197" t="s">
        <v>1549</v>
      </c>
      <c r="C2184" s="277">
        <v>42021</v>
      </c>
      <c r="D2184" s="197">
        <v>2.5</v>
      </c>
      <c r="E2184" s="197" t="s">
        <v>67</v>
      </c>
      <c r="F2184" s="197" t="s">
        <v>1402</v>
      </c>
      <c r="G2184" s="175">
        <v>3965500</v>
      </c>
      <c r="H2184" s="152">
        <v>3965500</v>
      </c>
      <c r="I2184" s="197" t="s">
        <v>31</v>
      </c>
      <c r="J2184" s="197" t="s">
        <v>31</v>
      </c>
      <c r="K2184" s="197" t="s">
        <v>1314</v>
      </c>
    </row>
    <row r="2185" spans="1:11" ht="75" customHeight="1" x14ac:dyDescent="0.25">
      <c r="A2185" s="197">
        <v>80101505</v>
      </c>
      <c r="B2185" s="197" t="s">
        <v>1550</v>
      </c>
      <c r="C2185" s="277">
        <v>42021</v>
      </c>
      <c r="D2185" s="197">
        <v>2</v>
      </c>
      <c r="E2185" s="197" t="s">
        <v>67</v>
      </c>
      <c r="F2185" s="197" t="s">
        <v>1402</v>
      </c>
      <c r="G2185" s="175">
        <v>9043400</v>
      </c>
      <c r="H2185" s="152">
        <v>9043400</v>
      </c>
      <c r="I2185" s="197" t="s">
        <v>31</v>
      </c>
      <c r="J2185" s="197" t="s">
        <v>31</v>
      </c>
      <c r="K2185" s="197" t="s">
        <v>1314</v>
      </c>
    </row>
    <row r="2186" spans="1:11" ht="75" customHeight="1" x14ac:dyDescent="0.25">
      <c r="A2186" s="197">
        <v>80111616</v>
      </c>
      <c r="B2186" s="197" t="s">
        <v>1533</v>
      </c>
      <c r="C2186" s="277">
        <v>42021</v>
      </c>
      <c r="D2186" s="197">
        <v>11</v>
      </c>
      <c r="E2186" s="197" t="s">
        <v>67</v>
      </c>
      <c r="F2186" s="197" t="s">
        <v>1402</v>
      </c>
      <c r="G2186" s="175">
        <v>22206800</v>
      </c>
      <c r="H2186" s="152">
        <v>22206800</v>
      </c>
      <c r="I2186" s="197" t="s">
        <v>31</v>
      </c>
      <c r="J2186" s="197" t="s">
        <v>31</v>
      </c>
      <c r="K2186" s="197" t="s">
        <v>1314</v>
      </c>
    </row>
    <row r="2187" spans="1:11" ht="75" customHeight="1" x14ac:dyDescent="0.25">
      <c r="A2187" s="197">
        <v>80111616</v>
      </c>
      <c r="B2187" s="197" t="s">
        <v>1533</v>
      </c>
      <c r="C2187" s="277">
        <v>42021</v>
      </c>
      <c r="D2187" s="197">
        <v>11</v>
      </c>
      <c r="E2187" s="197" t="s">
        <v>67</v>
      </c>
      <c r="F2187" s="197" t="s">
        <v>1402</v>
      </c>
      <c r="G2187" s="175">
        <v>22206800</v>
      </c>
      <c r="H2187" s="152">
        <v>22206800</v>
      </c>
      <c r="I2187" s="197" t="s">
        <v>31</v>
      </c>
      <c r="J2187" s="197" t="s">
        <v>31</v>
      </c>
      <c r="K2187" s="197" t="s">
        <v>1314</v>
      </c>
    </row>
    <row r="2188" spans="1:11" ht="75" customHeight="1" x14ac:dyDescent="0.25">
      <c r="A2188" s="197">
        <v>80111616</v>
      </c>
      <c r="B2188" s="197" t="s">
        <v>1533</v>
      </c>
      <c r="C2188" s="277">
        <v>42021</v>
      </c>
      <c r="D2188" s="197">
        <v>11</v>
      </c>
      <c r="E2188" s="197" t="s">
        <v>67</v>
      </c>
      <c r="F2188" s="197" t="s">
        <v>1402</v>
      </c>
      <c r="G2188" s="175">
        <v>22206800</v>
      </c>
      <c r="H2188" s="152">
        <v>22206800</v>
      </c>
      <c r="I2188" s="197" t="s">
        <v>31</v>
      </c>
      <c r="J2188" s="197" t="s">
        <v>31</v>
      </c>
      <c r="K2188" s="197" t="s">
        <v>1314</v>
      </c>
    </row>
    <row r="2189" spans="1:11" ht="75" customHeight="1" x14ac:dyDescent="0.25">
      <c r="A2189" s="197">
        <v>80111501</v>
      </c>
      <c r="B2189" s="197" t="s">
        <v>1554</v>
      </c>
      <c r="C2189" s="277">
        <v>42021</v>
      </c>
      <c r="D2189" s="197">
        <v>2.5</v>
      </c>
      <c r="E2189" s="197" t="s">
        <v>67</v>
      </c>
      <c r="F2189" s="197" t="s">
        <v>1402</v>
      </c>
      <c r="G2189" s="175">
        <v>11304250</v>
      </c>
      <c r="H2189" s="152">
        <v>11304250</v>
      </c>
      <c r="I2189" s="197" t="s">
        <v>31</v>
      </c>
      <c r="J2189" s="197" t="s">
        <v>31</v>
      </c>
      <c r="K2189" s="197" t="s">
        <v>1314</v>
      </c>
    </row>
    <row r="2190" spans="1:11" ht="75" customHeight="1" x14ac:dyDescent="0.25">
      <c r="A2190" s="197">
        <v>80111616</v>
      </c>
      <c r="B2190" s="197" t="s">
        <v>1533</v>
      </c>
      <c r="C2190" s="277">
        <v>42021</v>
      </c>
      <c r="D2190" s="197">
        <v>11</v>
      </c>
      <c r="E2190" s="197" t="s">
        <v>67</v>
      </c>
      <c r="F2190" s="197" t="s">
        <v>1402</v>
      </c>
      <c r="G2190" s="175">
        <v>22206800</v>
      </c>
      <c r="H2190" s="152">
        <v>22206800</v>
      </c>
      <c r="I2190" s="197" t="s">
        <v>31</v>
      </c>
      <c r="J2190" s="197" t="s">
        <v>31</v>
      </c>
      <c r="K2190" s="197" t="s">
        <v>1314</v>
      </c>
    </row>
    <row r="2191" spans="1:11" ht="75" customHeight="1" x14ac:dyDescent="0.25">
      <c r="A2191" s="197">
        <v>80111616</v>
      </c>
      <c r="B2191" s="197" t="s">
        <v>1533</v>
      </c>
      <c r="C2191" s="277">
        <v>42021</v>
      </c>
      <c r="D2191" s="197">
        <v>11</v>
      </c>
      <c r="E2191" s="197" t="s">
        <v>67</v>
      </c>
      <c r="F2191" s="197" t="s">
        <v>1402</v>
      </c>
      <c r="G2191" s="175">
        <v>22206800</v>
      </c>
      <c r="H2191" s="152">
        <v>22206800</v>
      </c>
      <c r="I2191" s="197" t="s">
        <v>31</v>
      </c>
      <c r="J2191" s="197" t="s">
        <v>31</v>
      </c>
      <c r="K2191" s="197" t="s">
        <v>1314</v>
      </c>
    </row>
    <row r="2192" spans="1:11" ht="75" customHeight="1" x14ac:dyDescent="0.25">
      <c r="A2192" s="197">
        <v>80111616</v>
      </c>
      <c r="B2192" s="197" t="s">
        <v>1557</v>
      </c>
      <c r="C2192" s="277">
        <v>42021</v>
      </c>
      <c r="D2192" s="197">
        <v>8</v>
      </c>
      <c r="E2192" s="197" t="s">
        <v>67</v>
      </c>
      <c r="F2192" s="197" t="s">
        <v>1402</v>
      </c>
      <c r="G2192" s="175">
        <v>16150400</v>
      </c>
      <c r="H2192" s="152">
        <v>16150400</v>
      </c>
      <c r="I2192" s="197" t="s">
        <v>31</v>
      </c>
      <c r="J2192" s="197" t="s">
        <v>31</v>
      </c>
      <c r="K2192" s="197" t="s">
        <v>1314</v>
      </c>
    </row>
    <row r="2193" spans="1:11" ht="75" customHeight="1" x14ac:dyDescent="0.25">
      <c r="A2193" s="197">
        <v>80111616</v>
      </c>
      <c r="B2193" s="197" t="s">
        <v>1557</v>
      </c>
      <c r="C2193" s="277">
        <v>42021</v>
      </c>
      <c r="D2193" s="197">
        <v>8</v>
      </c>
      <c r="E2193" s="197" t="s">
        <v>67</v>
      </c>
      <c r="F2193" s="197" t="s">
        <v>1402</v>
      </c>
      <c r="G2193" s="175">
        <v>16150400</v>
      </c>
      <c r="H2193" s="152">
        <v>16150400</v>
      </c>
      <c r="I2193" s="197" t="s">
        <v>31</v>
      </c>
      <c r="J2193" s="197" t="s">
        <v>31</v>
      </c>
      <c r="K2193" s="197" t="s">
        <v>1314</v>
      </c>
    </row>
    <row r="2194" spans="1:11" ht="75" customHeight="1" x14ac:dyDescent="0.25">
      <c r="A2194" s="197">
        <v>80111616</v>
      </c>
      <c r="B2194" s="197" t="s">
        <v>1557</v>
      </c>
      <c r="C2194" s="277">
        <v>42021</v>
      </c>
      <c r="D2194" s="197">
        <v>8</v>
      </c>
      <c r="E2194" s="197" t="s">
        <v>67</v>
      </c>
      <c r="F2194" s="197" t="s">
        <v>1402</v>
      </c>
      <c r="G2194" s="175">
        <v>16150400</v>
      </c>
      <c r="H2194" s="152">
        <v>16150400</v>
      </c>
      <c r="I2194" s="197" t="s">
        <v>31</v>
      </c>
      <c r="J2194" s="197" t="s">
        <v>31</v>
      </c>
      <c r="K2194" s="197" t="s">
        <v>1314</v>
      </c>
    </row>
    <row r="2195" spans="1:11" ht="75" customHeight="1" x14ac:dyDescent="0.25">
      <c r="A2195" s="197">
        <v>80111616</v>
      </c>
      <c r="B2195" s="197" t="s">
        <v>1561</v>
      </c>
      <c r="C2195" s="277">
        <v>42021</v>
      </c>
      <c r="D2195" s="197">
        <v>11</v>
      </c>
      <c r="E2195" s="197" t="s">
        <v>67</v>
      </c>
      <c r="F2195" s="197" t="s">
        <v>1402</v>
      </c>
      <c r="G2195" s="175">
        <v>25945700</v>
      </c>
      <c r="H2195" s="152">
        <v>25945700</v>
      </c>
      <c r="I2195" s="197" t="s">
        <v>31</v>
      </c>
      <c r="J2195" s="197" t="s">
        <v>31</v>
      </c>
      <c r="K2195" s="197" t="s">
        <v>1314</v>
      </c>
    </row>
    <row r="2196" spans="1:11" ht="75" customHeight="1" x14ac:dyDescent="0.25">
      <c r="A2196" s="197">
        <v>80111616</v>
      </c>
      <c r="B2196" s="34" t="s">
        <v>1561</v>
      </c>
      <c r="C2196" s="277">
        <v>42021</v>
      </c>
      <c r="D2196" s="34">
        <v>11</v>
      </c>
      <c r="E2196" s="34" t="s">
        <v>67</v>
      </c>
      <c r="F2196" s="197" t="s">
        <v>1402</v>
      </c>
      <c r="G2196" s="175">
        <v>25945700</v>
      </c>
      <c r="H2196" s="152">
        <v>25945700</v>
      </c>
      <c r="I2196" s="197" t="s">
        <v>31</v>
      </c>
      <c r="J2196" s="197" t="s">
        <v>31</v>
      </c>
      <c r="K2196" s="197" t="s">
        <v>1314</v>
      </c>
    </row>
    <row r="2197" spans="1:11" ht="75" customHeight="1" x14ac:dyDescent="0.25">
      <c r="A2197" s="197">
        <v>80111616</v>
      </c>
      <c r="B2197" s="34" t="s">
        <v>1561</v>
      </c>
      <c r="C2197" s="277">
        <v>42021</v>
      </c>
      <c r="D2197" s="34">
        <v>11</v>
      </c>
      <c r="E2197" s="34" t="s">
        <v>67</v>
      </c>
      <c r="F2197" s="197" t="s">
        <v>1402</v>
      </c>
      <c r="G2197" s="175">
        <v>25945700</v>
      </c>
      <c r="H2197" s="152">
        <v>25945700</v>
      </c>
      <c r="I2197" s="197" t="s">
        <v>31</v>
      </c>
      <c r="J2197" s="197" t="s">
        <v>31</v>
      </c>
      <c r="K2197" s="197" t="s">
        <v>1314</v>
      </c>
    </row>
    <row r="2198" spans="1:11" ht="75" customHeight="1" x14ac:dyDescent="0.25">
      <c r="A2198" s="197">
        <v>80111616</v>
      </c>
      <c r="B2198" s="34" t="s">
        <v>1565</v>
      </c>
      <c r="C2198" s="277">
        <v>42021</v>
      </c>
      <c r="D2198" s="34">
        <v>0.5</v>
      </c>
      <c r="E2198" s="34" t="s">
        <v>67</v>
      </c>
      <c r="F2198" s="197" t="s">
        <v>1402</v>
      </c>
      <c r="G2198" s="175">
        <v>1009400</v>
      </c>
      <c r="H2198" s="152">
        <v>1009400</v>
      </c>
      <c r="I2198" s="197" t="s">
        <v>31</v>
      </c>
      <c r="J2198" s="197" t="s">
        <v>31</v>
      </c>
      <c r="K2198" s="197" t="s">
        <v>1314</v>
      </c>
    </row>
    <row r="2199" spans="1:11" ht="75" customHeight="1" x14ac:dyDescent="0.25">
      <c r="A2199" s="197">
        <v>80111616</v>
      </c>
      <c r="B2199" s="197" t="s">
        <v>186</v>
      </c>
      <c r="C2199" s="277">
        <v>42005</v>
      </c>
      <c r="D2199" s="197">
        <v>0</v>
      </c>
      <c r="E2199" s="197" t="s">
        <v>67</v>
      </c>
      <c r="F2199" s="197" t="s">
        <v>1402</v>
      </c>
      <c r="G2199" s="175">
        <v>6276820</v>
      </c>
      <c r="H2199" s="152">
        <v>6276820</v>
      </c>
      <c r="I2199" s="197" t="s">
        <v>31</v>
      </c>
      <c r="J2199" s="197" t="s">
        <v>31</v>
      </c>
      <c r="K2199" s="197" t="s">
        <v>1314</v>
      </c>
    </row>
    <row r="2200" spans="1:11" ht="75" customHeight="1" x14ac:dyDescent="0.25">
      <c r="A2200" s="197">
        <v>80111616</v>
      </c>
      <c r="B2200" s="197" t="s">
        <v>1561</v>
      </c>
      <c r="C2200" s="277">
        <v>42021</v>
      </c>
      <c r="D2200" s="197">
        <v>11</v>
      </c>
      <c r="E2200" s="197" t="s">
        <v>67</v>
      </c>
      <c r="F2200" s="197" t="s">
        <v>1402</v>
      </c>
      <c r="G2200" s="175">
        <v>25945700</v>
      </c>
      <c r="H2200" s="152">
        <v>25945700</v>
      </c>
      <c r="I2200" s="197" t="s">
        <v>31</v>
      </c>
      <c r="J2200" s="197" t="s">
        <v>31</v>
      </c>
      <c r="K2200" s="197" t="s">
        <v>1314</v>
      </c>
    </row>
    <row r="2201" spans="1:11" ht="75" customHeight="1" x14ac:dyDescent="0.25">
      <c r="A2201" s="197">
        <v>80111501</v>
      </c>
      <c r="B2201" s="197" t="s">
        <v>1567</v>
      </c>
      <c r="C2201" s="277">
        <v>42021</v>
      </c>
      <c r="D2201" s="197">
        <v>2</v>
      </c>
      <c r="E2201" s="197" t="s">
        <v>67</v>
      </c>
      <c r="F2201" s="197" t="s">
        <v>1402</v>
      </c>
      <c r="G2201" s="152">
        <v>6159400</v>
      </c>
      <c r="H2201" s="152">
        <v>6159400</v>
      </c>
      <c r="I2201" s="197" t="s">
        <v>31</v>
      </c>
      <c r="J2201" s="197" t="s">
        <v>31</v>
      </c>
      <c r="K2201" s="197" t="s">
        <v>1314</v>
      </c>
    </row>
    <row r="2202" spans="1:11" ht="75" customHeight="1" x14ac:dyDescent="0.25">
      <c r="A2202" s="197">
        <v>43212110</v>
      </c>
      <c r="B2202" s="197" t="s">
        <v>1344</v>
      </c>
      <c r="C2202" s="277">
        <v>42021</v>
      </c>
      <c r="D2202" s="197">
        <v>1</v>
      </c>
      <c r="E2202" s="197" t="s">
        <v>521</v>
      </c>
      <c r="F2202" s="197" t="s">
        <v>1402</v>
      </c>
      <c r="G2202" s="152">
        <v>30000000</v>
      </c>
      <c r="H2202" s="152">
        <v>30000000</v>
      </c>
      <c r="I2202" s="197" t="s">
        <v>31</v>
      </c>
      <c r="J2202" s="197" t="s">
        <v>31</v>
      </c>
      <c r="K2202" s="197" t="s">
        <v>1314</v>
      </c>
    </row>
    <row r="2203" spans="1:11" ht="75" customHeight="1" x14ac:dyDescent="0.25">
      <c r="A2203" s="197">
        <v>80111501</v>
      </c>
      <c r="B2203" s="197" t="s">
        <v>1568</v>
      </c>
      <c r="C2203" s="277">
        <v>42021</v>
      </c>
      <c r="D2203" s="197">
        <v>2.5</v>
      </c>
      <c r="E2203" s="197" t="s">
        <v>67</v>
      </c>
      <c r="F2203" s="197" t="s">
        <v>1402</v>
      </c>
      <c r="G2203" s="152">
        <v>4274500</v>
      </c>
      <c r="H2203" s="152">
        <v>4274500</v>
      </c>
      <c r="I2203" s="197" t="s">
        <v>31</v>
      </c>
      <c r="J2203" s="197" t="s">
        <v>31</v>
      </c>
      <c r="K2203" s="197" t="s">
        <v>1314</v>
      </c>
    </row>
    <row r="2204" spans="1:11" ht="75" customHeight="1" x14ac:dyDescent="0.25">
      <c r="A2204" s="197">
        <v>72141117</v>
      </c>
      <c r="B2204" s="197" t="s">
        <v>416</v>
      </c>
      <c r="C2204" s="277">
        <v>42021</v>
      </c>
      <c r="D2204" s="197">
        <v>1</v>
      </c>
      <c r="E2204" s="197" t="s">
        <v>67</v>
      </c>
      <c r="F2204" s="197" t="s">
        <v>1402</v>
      </c>
      <c r="G2204" s="152">
        <v>14593788</v>
      </c>
      <c r="H2204" s="152">
        <v>14593788</v>
      </c>
      <c r="I2204" s="197" t="s">
        <v>31</v>
      </c>
      <c r="J2204" s="197" t="s">
        <v>31</v>
      </c>
      <c r="K2204" s="197" t="s">
        <v>1314</v>
      </c>
    </row>
    <row r="2205" spans="1:11" ht="75" customHeight="1" x14ac:dyDescent="0.25">
      <c r="A2205" s="197">
        <v>80111616</v>
      </c>
      <c r="B2205" s="197" t="s">
        <v>1570</v>
      </c>
      <c r="C2205" s="277">
        <v>42021</v>
      </c>
      <c r="D2205" s="197">
        <v>2.5</v>
      </c>
      <c r="E2205" s="197" t="s">
        <v>67</v>
      </c>
      <c r="F2205" s="197" t="s">
        <v>1402</v>
      </c>
      <c r="G2205" s="152">
        <v>3965500</v>
      </c>
      <c r="H2205" s="152">
        <v>3965500</v>
      </c>
      <c r="I2205" s="197" t="s">
        <v>31</v>
      </c>
      <c r="J2205" s="197" t="s">
        <v>31</v>
      </c>
      <c r="K2205" s="197" t="s">
        <v>1314</v>
      </c>
    </row>
    <row r="2206" spans="1:11" ht="75" customHeight="1" x14ac:dyDescent="0.25">
      <c r="A2206" s="197">
        <v>80111616</v>
      </c>
      <c r="B2206" s="197" t="s">
        <v>1523</v>
      </c>
      <c r="C2206" s="277">
        <v>42021</v>
      </c>
      <c r="D2206" s="197">
        <v>11</v>
      </c>
      <c r="E2206" s="197" t="s">
        <v>67</v>
      </c>
      <c r="F2206" s="197" t="s">
        <v>1402</v>
      </c>
      <c r="G2206" s="152">
        <v>17448200</v>
      </c>
      <c r="H2206" s="152">
        <v>17448200</v>
      </c>
      <c r="I2206" s="197" t="s">
        <v>31</v>
      </c>
      <c r="J2206" s="197" t="s">
        <v>31</v>
      </c>
      <c r="K2206" s="197" t="s">
        <v>1314</v>
      </c>
    </row>
    <row r="2207" spans="1:11" ht="75" customHeight="1" x14ac:dyDescent="0.25">
      <c r="A2207" s="197">
        <v>80111616</v>
      </c>
      <c r="B2207" s="197" t="s">
        <v>1572</v>
      </c>
      <c r="C2207" s="277">
        <v>42021</v>
      </c>
      <c r="D2207" s="197">
        <v>1</v>
      </c>
      <c r="E2207" s="197" t="s">
        <v>67</v>
      </c>
      <c r="F2207" s="197" t="s">
        <v>1402</v>
      </c>
      <c r="G2207" s="152">
        <v>1586200</v>
      </c>
      <c r="H2207" s="152">
        <v>1586200</v>
      </c>
      <c r="I2207" s="197" t="s">
        <v>31</v>
      </c>
      <c r="J2207" s="197" t="s">
        <v>31</v>
      </c>
      <c r="K2207" s="197" t="s">
        <v>1314</v>
      </c>
    </row>
    <row r="2208" spans="1:11" ht="75" customHeight="1" x14ac:dyDescent="0.25">
      <c r="A2208" s="197">
        <v>80111616</v>
      </c>
      <c r="B2208" s="197" t="s">
        <v>1573</v>
      </c>
      <c r="C2208" s="277">
        <v>42287</v>
      </c>
      <c r="D2208" s="197">
        <v>3.5</v>
      </c>
      <c r="E2208" s="197" t="s">
        <v>31</v>
      </c>
      <c r="F2208" s="197" t="s">
        <v>1402</v>
      </c>
      <c r="G2208" s="152">
        <v>7488215</v>
      </c>
      <c r="H2208" s="152">
        <v>7488215</v>
      </c>
      <c r="I2208" s="197" t="s">
        <v>31</v>
      </c>
      <c r="J2208" s="197" t="s">
        <v>31</v>
      </c>
      <c r="K2208" s="197" t="s">
        <v>1314</v>
      </c>
    </row>
    <row r="2209" spans="1:11" ht="75" customHeight="1" x14ac:dyDescent="0.25">
      <c r="A2209" s="197">
        <v>80111616</v>
      </c>
      <c r="B2209" s="197" t="s">
        <v>1575</v>
      </c>
      <c r="C2209" s="277">
        <v>42021</v>
      </c>
      <c r="D2209" s="197">
        <v>8</v>
      </c>
      <c r="E2209" s="197" t="s">
        <v>67</v>
      </c>
      <c r="F2209" s="197" t="s">
        <v>1402</v>
      </c>
      <c r="G2209" s="152">
        <v>12689600</v>
      </c>
      <c r="H2209" s="152">
        <v>12689600</v>
      </c>
      <c r="I2209" s="197" t="s">
        <v>31</v>
      </c>
      <c r="J2209" s="197" t="s">
        <v>31</v>
      </c>
      <c r="K2209" s="197" t="s">
        <v>1314</v>
      </c>
    </row>
    <row r="2210" spans="1:11" ht="75" customHeight="1" x14ac:dyDescent="0.25">
      <c r="A2210" s="197">
        <v>80101505</v>
      </c>
      <c r="B2210" s="197" t="s">
        <v>1576</v>
      </c>
      <c r="C2210" s="277">
        <v>42021</v>
      </c>
      <c r="D2210" s="197">
        <v>2</v>
      </c>
      <c r="E2210" s="197" t="s">
        <v>67</v>
      </c>
      <c r="F2210" s="197" t="s">
        <v>1402</v>
      </c>
      <c r="G2210" s="152">
        <v>10094000</v>
      </c>
      <c r="H2210" s="152">
        <v>10094000</v>
      </c>
      <c r="I2210" s="197" t="s">
        <v>31</v>
      </c>
      <c r="J2210" s="197" t="s">
        <v>31</v>
      </c>
      <c r="K2210" s="197" t="s">
        <v>1314</v>
      </c>
    </row>
    <row r="2211" spans="1:11" ht="75" customHeight="1" x14ac:dyDescent="0.25">
      <c r="A2211" s="197">
        <v>80111616</v>
      </c>
      <c r="B2211" s="197" t="s">
        <v>1577</v>
      </c>
      <c r="C2211" s="277">
        <v>42021</v>
      </c>
      <c r="D2211" s="197">
        <v>3</v>
      </c>
      <c r="E2211" s="197" t="s">
        <v>67</v>
      </c>
      <c r="F2211" s="197" t="s">
        <v>1402</v>
      </c>
      <c r="G2211" s="152">
        <v>4758600</v>
      </c>
      <c r="H2211" s="152">
        <v>4758600</v>
      </c>
      <c r="I2211" s="197" t="s">
        <v>31</v>
      </c>
      <c r="J2211" s="197" t="s">
        <v>31</v>
      </c>
      <c r="K2211" s="197" t="s">
        <v>1314</v>
      </c>
    </row>
    <row r="2212" spans="1:11" ht="75" customHeight="1" x14ac:dyDescent="0.25">
      <c r="A2212" s="197">
        <v>80111616</v>
      </c>
      <c r="B2212" s="197" t="s">
        <v>186</v>
      </c>
      <c r="C2212" s="277">
        <v>42036</v>
      </c>
      <c r="D2212" s="197">
        <v>0</v>
      </c>
      <c r="E2212" s="197" t="s">
        <v>1492</v>
      </c>
      <c r="F2212" s="197" t="s">
        <v>1402</v>
      </c>
      <c r="G2212" s="152">
        <v>0</v>
      </c>
      <c r="H2212" s="152">
        <v>0</v>
      </c>
      <c r="I2212" s="197" t="s">
        <v>31</v>
      </c>
      <c r="J2212" s="197" t="s">
        <v>31</v>
      </c>
      <c r="K2212" s="197" t="s">
        <v>1314</v>
      </c>
    </row>
    <row r="2213" spans="1:11" ht="75" customHeight="1" x14ac:dyDescent="0.25">
      <c r="A2213" s="197">
        <v>80101505</v>
      </c>
      <c r="B2213" s="197" t="s">
        <v>1578</v>
      </c>
      <c r="C2213" s="277">
        <v>42021</v>
      </c>
      <c r="D2213" s="197">
        <v>7</v>
      </c>
      <c r="E2213" s="197" t="s">
        <v>67</v>
      </c>
      <c r="F2213" s="197" t="s">
        <v>1402</v>
      </c>
      <c r="G2213" s="152">
        <v>57680000</v>
      </c>
      <c r="H2213" s="152">
        <v>57680000</v>
      </c>
      <c r="I2213" s="197" t="s">
        <v>31</v>
      </c>
      <c r="J2213" s="197" t="s">
        <v>31</v>
      </c>
      <c r="K2213" s="197" t="s">
        <v>1314</v>
      </c>
    </row>
    <row r="2214" spans="1:11" ht="75" customHeight="1" x14ac:dyDescent="0.25">
      <c r="A2214" s="197">
        <v>80101505</v>
      </c>
      <c r="B2214" s="197" t="s">
        <v>1580</v>
      </c>
      <c r="C2214" s="277">
        <v>42021</v>
      </c>
      <c r="D2214" s="197">
        <v>7</v>
      </c>
      <c r="E2214" s="197" t="s">
        <v>67</v>
      </c>
      <c r="F2214" s="197" t="s">
        <v>1402</v>
      </c>
      <c r="G2214" s="152">
        <v>57680000</v>
      </c>
      <c r="H2214" s="152">
        <v>57680000</v>
      </c>
      <c r="I2214" s="197" t="s">
        <v>31</v>
      </c>
      <c r="J2214" s="197" t="s">
        <v>31</v>
      </c>
      <c r="K2214" s="197" t="s">
        <v>1314</v>
      </c>
    </row>
    <row r="2215" spans="1:11" ht="75" customHeight="1" x14ac:dyDescent="0.25">
      <c r="A2215" s="197">
        <v>80101505</v>
      </c>
      <c r="B2215" s="197" t="s">
        <v>1582</v>
      </c>
      <c r="C2215" s="277">
        <v>42021</v>
      </c>
      <c r="D2215" s="197">
        <v>6.5</v>
      </c>
      <c r="E2215" s="197" t="s">
        <v>67</v>
      </c>
      <c r="F2215" s="197" t="s">
        <v>1402</v>
      </c>
      <c r="G2215" s="152">
        <v>48873500</v>
      </c>
      <c r="H2215" s="152">
        <v>48873500</v>
      </c>
      <c r="I2215" s="197" t="s">
        <v>31</v>
      </c>
      <c r="J2215" s="197" t="s">
        <v>31</v>
      </c>
      <c r="K2215" s="197" t="s">
        <v>1314</v>
      </c>
    </row>
    <row r="2216" spans="1:11" ht="75" customHeight="1" x14ac:dyDescent="0.25">
      <c r="A2216" s="197">
        <v>80101505</v>
      </c>
      <c r="B2216" s="197" t="s">
        <v>1584</v>
      </c>
      <c r="C2216" s="277">
        <v>42156</v>
      </c>
      <c r="D2216" s="197">
        <v>7</v>
      </c>
      <c r="E2216" s="197" t="s">
        <v>67</v>
      </c>
      <c r="F2216" s="197" t="s">
        <v>1402</v>
      </c>
      <c r="G2216" s="152">
        <v>15213100</v>
      </c>
      <c r="H2216" s="152">
        <v>15213100</v>
      </c>
      <c r="I2216" s="197" t="s">
        <v>31</v>
      </c>
      <c r="J2216" s="197" t="s">
        <v>31</v>
      </c>
      <c r="K2216" s="197" t="s">
        <v>1314</v>
      </c>
    </row>
    <row r="2217" spans="1:11" ht="75" customHeight="1" x14ac:dyDescent="0.25">
      <c r="A2217" s="197">
        <v>80101505</v>
      </c>
      <c r="B2217" s="197" t="s">
        <v>1585</v>
      </c>
      <c r="C2217" s="277">
        <v>42021</v>
      </c>
      <c r="D2217" s="197">
        <v>2</v>
      </c>
      <c r="E2217" s="197" t="s">
        <v>67</v>
      </c>
      <c r="F2217" s="197" t="s">
        <v>1402</v>
      </c>
      <c r="G2217" s="152">
        <v>12978000</v>
      </c>
      <c r="H2217" s="152">
        <v>12978000</v>
      </c>
      <c r="I2217" s="197" t="s">
        <v>31</v>
      </c>
      <c r="J2217" s="197" t="s">
        <v>31</v>
      </c>
      <c r="K2217" s="197" t="s">
        <v>1314</v>
      </c>
    </row>
    <row r="2218" spans="1:11" ht="75" customHeight="1" x14ac:dyDescent="0.25">
      <c r="A2218" s="197">
        <v>80101505</v>
      </c>
      <c r="B2218" s="197" t="s">
        <v>186</v>
      </c>
      <c r="C2218" s="277">
        <v>42021</v>
      </c>
      <c r="D2218" s="197">
        <v>0</v>
      </c>
      <c r="E2218" s="197" t="s">
        <v>67</v>
      </c>
      <c r="F2218" s="197" t="s">
        <v>1402</v>
      </c>
      <c r="G2218" s="152">
        <v>0</v>
      </c>
      <c r="H2218" s="152">
        <v>0</v>
      </c>
      <c r="I2218" s="197" t="s">
        <v>31</v>
      </c>
      <c r="J2218" s="197" t="s">
        <v>31</v>
      </c>
      <c r="K2218" s="197" t="s">
        <v>1314</v>
      </c>
    </row>
    <row r="2219" spans="1:11" ht="75" customHeight="1" x14ac:dyDescent="0.25">
      <c r="A2219" s="197">
        <v>80111616</v>
      </c>
      <c r="B2219" s="197" t="s">
        <v>1586</v>
      </c>
      <c r="C2219" s="277">
        <v>42021</v>
      </c>
      <c r="D2219" s="197">
        <v>2</v>
      </c>
      <c r="E2219" s="197" t="s">
        <v>67</v>
      </c>
      <c r="F2219" s="197" t="s">
        <v>1402</v>
      </c>
      <c r="G2219" s="152">
        <v>4717400</v>
      </c>
      <c r="H2219" s="152">
        <v>4717400</v>
      </c>
      <c r="I2219" s="197" t="s">
        <v>31</v>
      </c>
      <c r="J2219" s="197" t="s">
        <v>31</v>
      </c>
      <c r="K2219" s="197" t="s">
        <v>1314</v>
      </c>
    </row>
    <row r="2220" spans="1:11" ht="75" customHeight="1" x14ac:dyDescent="0.25">
      <c r="A2220" s="197">
        <v>80111616</v>
      </c>
      <c r="B2220" s="197" t="s">
        <v>1503</v>
      </c>
      <c r="C2220" s="277">
        <v>42021</v>
      </c>
      <c r="D2220" s="197">
        <v>1</v>
      </c>
      <c r="E2220" s="197" t="s">
        <v>1504</v>
      </c>
      <c r="F2220" s="197" t="s">
        <v>1402</v>
      </c>
      <c r="G2220" s="152">
        <v>220410138</v>
      </c>
      <c r="H2220" s="152">
        <v>220410138</v>
      </c>
      <c r="I2220" s="197" t="s">
        <v>31</v>
      </c>
      <c r="J2220" s="197" t="s">
        <v>31</v>
      </c>
      <c r="K2220" s="197" t="s">
        <v>1314</v>
      </c>
    </row>
    <row r="2221" spans="1:11" ht="75" customHeight="1" x14ac:dyDescent="0.25">
      <c r="A2221" s="197">
        <v>80111616</v>
      </c>
      <c r="B2221" s="197" t="s">
        <v>1588</v>
      </c>
      <c r="C2221" s="277">
        <v>42021</v>
      </c>
      <c r="D2221" s="197">
        <v>3</v>
      </c>
      <c r="E2221" s="197" t="s">
        <v>67</v>
      </c>
      <c r="F2221" s="197" t="s">
        <v>1402</v>
      </c>
      <c r="G2221" s="152">
        <v>4758600</v>
      </c>
      <c r="H2221" s="152">
        <v>4758600</v>
      </c>
      <c r="I2221" s="197" t="s">
        <v>31</v>
      </c>
      <c r="J2221" s="197" t="s">
        <v>31</v>
      </c>
      <c r="K2221" s="197" t="s">
        <v>1314</v>
      </c>
    </row>
    <row r="2222" spans="1:11" ht="75" customHeight="1" x14ac:dyDescent="0.25">
      <c r="A2222" s="197">
        <v>80111616</v>
      </c>
      <c r="B2222" s="197" t="s">
        <v>1589</v>
      </c>
      <c r="C2222" s="277">
        <v>42021</v>
      </c>
      <c r="D2222" s="197">
        <v>3</v>
      </c>
      <c r="E2222" s="197" t="s">
        <v>67</v>
      </c>
      <c r="F2222" s="197" t="s">
        <v>1402</v>
      </c>
      <c r="G2222" s="152">
        <v>4758600</v>
      </c>
      <c r="H2222" s="152">
        <v>4758600</v>
      </c>
      <c r="I2222" s="197" t="s">
        <v>31</v>
      </c>
      <c r="J2222" s="197" t="s">
        <v>31</v>
      </c>
      <c r="K2222" s="197" t="s">
        <v>1314</v>
      </c>
    </row>
    <row r="2223" spans="1:11" ht="75" customHeight="1" x14ac:dyDescent="0.25">
      <c r="A2223" s="197">
        <v>80111616</v>
      </c>
      <c r="B2223" s="197" t="s">
        <v>186</v>
      </c>
      <c r="C2223" s="277">
        <v>42021</v>
      </c>
      <c r="D2223" s="197">
        <v>0</v>
      </c>
      <c r="E2223" s="197" t="s">
        <v>67</v>
      </c>
      <c r="F2223" s="197" t="s">
        <v>1402</v>
      </c>
      <c r="G2223" s="152">
        <v>0</v>
      </c>
      <c r="H2223" s="152">
        <v>0</v>
      </c>
      <c r="I2223" s="197" t="s">
        <v>31</v>
      </c>
      <c r="J2223" s="197" t="s">
        <v>31</v>
      </c>
      <c r="K2223" s="197" t="s">
        <v>1314</v>
      </c>
    </row>
    <row r="2224" spans="1:11" ht="75" customHeight="1" x14ac:dyDescent="0.25">
      <c r="A2224" s="197">
        <v>80111616</v>
      </c>
      <c r="B2224" s="197" t="s">
        <v>1590</v>
      </c>
      <c r="C2224" s="277">
        <v>42021</v>
      </c>
      <c r="D2224" s="197">
        <v>1.5</v>
      </c>
      <c r="E2224" s="197" t="s">
        <v>67</v>
      </c>
      <c r="F2224" s="197" t="s">
        <v>1402</v>
      </c>
      <c r="G2224" s="152">
        <v>2379300</v>
      </c>
      <c r="H2224" s="152">
        <v>2379300</v>
      </c>
      <c r="I2224" s="197" t="s">
        <v>31</v>
      </c>
      <c r="J2224" s="197" t="s">
        <v>31</v>
      </c>
      <c r="K2224" s="197" t="s">
        <v>1314</v>
      </c>
    </row>
    <row r="2225" spans="1:11" ht="75" customHeight="1" x14ac:dyDescent="0.25">
      <c r="A2225" s="197">
        <v>80111616</v>
      </c>
      <c r="B2225" s="197" t="s">
        <v>1591</v>
      </c>
      <c r="C2225" s="277">
        <v>42021</v>
      </c>
      <c r="D2225" s="197">
        <v>0.5</v>
      </c>
      <c r="E2225" s="197" t="s">
        <v>67</v>
      </c>
      <c r="F2225" s="197" t="s">
        <v>1402</v>
      </c>
      <c r="G2225" s="152">
        <v>1009400</v>
      </c>
      <c r="H2225" s="152">
        <v>1009400</v>
      </c>
      <c r="I2225" s="197" t="s">
        <v>31</v>
      </c>
      <c r="J2225" s="197" t="s">
        <v>31</v>
      </c>
      <c r="K2225" s="197" t="s">
        <v>1314</v>
      </c>
    </row>
    <row r="2226" spans="1:11" ht="75" customHeight="1" x14ac:dyDescent="0.25">
      <c r="A2226" s="197">
        <v>80111616</v>
      </c>
      <c r="B2226" s="197" t="s">
        <v>1592</v>
      </c>
      <c r="C2226" s="277">
        <v>42021</v>
      </c>
      <c r="D2226" s="197">
        <v>0.5</v>
      </c>
      <c r="E2226" s="197" t="s">
        <v>67</v>
      </c>
      <c r="F2226" s="197" t="s">
        <v>1402</v>
      </c>
      <c r="G2226" s="152">
        <v>1009400</v>
      </c>
      <c r="H2226" s="152">
        <v>1009400</v>
      </c>
      <c r="I2226" s="197" t="s">
        <v>31</v>
      </c>
      <c r="J2226" s="197" t="s">
        <v>31</v>
      </c>
      <c r="K2226" s="197" t="s">
        <v>1314</v>
      </c>
    </row>
    <row r="2227" spans="1:11" ht="75" customHeight="1" x14ac:dyDescent="0.25">
      <c r="A2227" s="197">
        <v>80111616</v>
      </c>
      <c r="B2227" s="197" t="s">
        <v>186</v>
      </c>
      <c r="C2227" s="277">
        <v>42021</v>
      </c>
      <c r="D2227" s="197">
        <v>0</v>
      </c>
      <c r="E2227" s="197" t="s">
        <v>67</v>
      </c>
      <c r="F2227" s="197" t="s">
        <v>1402</v>
      </c>
      <c r="G2227" s="152">
        <v>0</v>
      </c>
      <c r="H2227" s="152">
        <v>0</v>
      </c>
      <c r="I2227" s="197" t="s">
        <v>31</v>
      </c>
      <c r="J2227" s="197" t="s">
        <v>31</v>
      </c>
      <c r="K2227" s="197" t="s">
        <v>1314</v>
      </c>
    </row>
    <row r="2228" spans="1:11" ht="75" customHeight="1" x14ac:dyDescent="0.25">
      <c r="A2228" s="197">
        <v>94131503</v>
      </c>
      <c r="B2228" s="197" t="s">
        <v>1593</v>
      </c>
      <c r="C2228" s="277">
        <v>42186</v>
      </c>
      <c r="D2228" s="197">
        <v>0</v>
      </c>
      <c r="E2228" s="197" t="s">
        <v>1594</v>
      </c>
      <c r="F2228" s="197" t="s">
        <v>1402</v>
      </c>
      <c r="G2228" s="152">
        <v>261000000</v>
      </c>
      <c r="H2228" s="152">
        <v>261000000</v>
      </c>
      <c r="I2228" s="197" t="s">
        <v>31</v>
      </c>
      <c r="J2228" s="197" t="s">
        <v>31</v>
      </c>
      <c r="K2228" s="197" t="s">
        <v>1314</v>
      </c>
    </row>
    <row r="2229" spans="1:11" ht="75" customHeight="1" x14ac:dyDescent="0.25">
      <c r="A2229" s="197">
        <v>94131503</v>
      </c>
      <c r="B2229" s="197" t="s">
        <v>1596</v>
      </c>
      <c r="C2229" s="277">
        <v>42186</v>
      </c>
      <c r="D2229" s="197">
        <v>0</v>
      </c>
      <c r="E2229" s="197" t="s">
        <v>415</v>
      </c>
      <c r="F2229" s="197" t="s">
        <v>1402</v>
      </c>
      <c r="G2229" s="152">
        <v>12096500</v>
      </c>
      <c r="H2229" s="152">
        <v>12096500</v>
      </c>
      <c r="I2229" s="197" t="s">
        <v>31</v>
      </c>
      <c r="J2229" s="197" t="s">
        <v>31</v>
      </c>
      <c r="K2229" s="197" t="s">
        <v>1314</v>
      </c>
    </row>
    <row r="2230" spans="1:11" ht="75" customHeight="1" x14ac:dyDescent="0.25">
      <c r="A2230" s="197">
        <v>94131503</v>
      </c>
      <c r="B2230" s="197" t="s">
        <v>1598</v>
      </c>
      <c r="C2230" s="277">
        <v>42186</v>
      </c>
      <c r="D2230" s="197">
        <v>0</v>
      </c>
      <c r="E2230" s="197" t="s">
        <v>67</v>
      </c>
      <c r="F2230" s="197" t="s">
        <v>1402</v>
      </c>
      <c r="G2230" s="152">
        <v>56221200</v>
      </c>
      <c r="H2230" s="152">
        <v>56221200</v>
      </c>
      <c r="I2230" s="197" t="s">
        <v>31</v>
      </c>
      <c r="J2230" s="197" t="s">
        <v>31</v>
      </c>
      <c r="K2230" s="197" t="s">
        <v>1314</v>
      </c>
    </row>
    <row r="2231" spans="1:11" ht="75" customHeight="1" x14ac:dyDescent="0.25">
      <c r="A2231" s="197">
        <v>80111616</v>
      </c>
      <c r="B2231" s="197" t="s">
        <v>1600</v>
      </c>
      <c r="C2231" s="277">
        <v>42021</v>
      </c>
      <c r="D2231" s="197">
        <v>2.5</v>
      </c>
      <c r="E2231" s="197" t="s">
        <v>67</v>
      </c>
      <c r="F2231" s="197" t="s">
        <v>1402</v>
      </c>
      <c r="G2231" s="152">
        <v>3965500</v>
      </c>
      <c r="H2231" s="152">
        <v>3965500</v>
      </c>
      <c r="I2231" s="197" t="s">
        <v>31</v>
      </c>
      <c r="J2231" s="197" t="s">
        <v>31</v>
      </c>
      <c r="K2231" s="197" t="s">
        <v>1314</v>
      </c>
    </row>
    <row r="2232" spans="1:11" ht="75" customHeight="1" x14ac:dyDescent="0.25">
      <c r="A2232" s="197">
        <v>80111501</v>
      </c>
      <c r="B2232" s="197" t="s">
        <v>1601</v>
      </c>
      <c r="C2232" s="277">
        <v>42021</v>
      </c>
      <c r="D2232" s="197">
        <v>2</v>
      </c>
      <c r="E2232" s="197" t="s">
        <v>67</v>
      </c>
      <c r="F2232" s="197" t="s">
        <v>1402</v>
      </c>
      <c r="G2232" s="152">
        <v>4717400</v>
      </c>
      <c r="H2232" s="152">
        <v>4717400</v>
      </c>
      <c r="I2232" s="197" t="s">
        <v>31</v>
      </c>
      <c r="J2232" s="197" t="s">
        <v>31</v>
      </c>
      <c r="K2232" s="197" t="s">
        <v>1314</v>
      </c>
    </row>
    <row r="2233" spans="1:11" ht="75" customHeight="1" x14ac:dyDescent="0.25">
      <c r="A2233" s="197">
        <v>80111501</v>
      </c>
      <c r="B2233" s="197" t="s">
        <v>1602</v>
      </c>
      <c r="C2233" s="277">
        <v>42021</v>
      </c>
      <c r="D2233" s="197">
        <v>2</v>
      </c>
      <c r="E2233" s="197" t="s">
        <v>67</v>
      </c>
      <c r="F2233" s="197" t="s">
        <v>1402</v>
      </c>
      <c r="G2233" s="152">
        <v>10094000</v>
      </c>
      <c r="H2233" s="152">
        <v>10094000</v>
      </c>
      <c r="I2233" s="197" t="s">
        <v>31</v>
      </c>
      <c r="J2233" s="197" t="s">
        <v>31</v>
      </c>
      <c r="K2233" s="197" t="s">
        <v>1314</v>
      </c>
    </row>
    <row r="2234" spans="1:11" ht="75" customHeight="1" x14ac:dyDescent="0.25">
      <c r="A2234" s="197">
        <v>80111501</v>
      </c>
      <c r="B2234" s="197" t="s">
        <v>1603</v>
      </c>
      <c r="C2234" s="277">
        <v>42021</v>
      </c>
      <c r="D2234" s="197">
        <v>3</v>
      </c>
      <c r="E2234" s="197" t="s">
        <v>67</v>
      </c>
      <c r="F2234" s="197" t="s">
        <v>1402</v>
      </c>
      <c r="G2234" s="152">
        <v>15141000</v>
      </c>
      <c r="H2234" s="152">
        <v>15141000</v>
      </c>
      <c r="I2234" s="197" t="s">
        <v>31</v>
      </c>
      <c r="J2234" s="197" t="s">
        <v>31</v>
      </c>
      <c r="K2234" s="197" t="s">
        <v>1314</v>
      </c>
    </row>
    <row r="2235" spans="1:11" ht="75" customHeight="1" x14ac:dyDescent="0.25">
      <c r="A2235" s="197">
        <v>80111501</v>
      </c>
      <c r="B2235" s="197" t="s">
        <v>1604</v>
      </c>
      <c r="C2235" s="277" t="s">
        <v>1605</v>
      </c>
      <c r="D2235" s="197">
        <v>2.5</v>
      </c>
      <c r="E2235" s="197" t="s">
        <v>67</v>
      </c>
      <c r="F2235" s="197" t="s">
        <v>1402</v>
      </c>
      <c r="G2235" s="152">
        <v>7699250</v>
      </c>
      <c r="H2235" s="152">
        <v>7699250</v>
      </c>
      <c r="I2235" s="197" t="s">
        <v>31</v>
      </c>
      <c r="J2235" s="197" t="s">
        <v>31</v>
      </c>
      <c r="K2235" s="197" t="s">
        <v>1314</v>
      </c>
    </row>
    <row r="2236" spans="1:11" ht="75" customHeight="1" x14ac:dyDescent="0.25">
      <c r="A2236" s="197">
        <v>80111616</v>
      </c>
      <c r="B2236" s="197" t="s">
        <v>186</v>
      </c>
      <c r="C2236" s="277">
        <v>42019</v>
      </c>
      <c r="D2236" s="197">
        <v>0</v>
      </c>
      <c r="E2236" s="197" t="s">
        <v>67</v>
      </c>
      <c r="F2236" s="197" t="s">
        <v>1402</v>
      </c>
      <c r="G2236" s="152">
        <v>95081</v>
      </c>
      <c r="H2236" s="152">
        <v>95081</v>
      </c>
      <c r="I2236" s="197" t="s">
        <v>31</v>
      </c>
      <c r="J2236" s="197" t="s">
        <v>31</v>
      </c>
      <c r="K2236" s="197" t="s">
        <v>1314</v>
      </c>
    </row>
    <row r="2237" spans="1:11" ht="75" customHeight="1" x14ac:dyDescent="0.25">
      <c r="A2237" s="197">
        <v>80111501</v>
      </c>
      <c r="B2237" s="197" t="s">
        <v>1606</v>
      </c>
      <c r="C2237" s="277">
        <v>42021</v>
      </c>
      <c r="D2237" s="197">
        <v>1</v>
      </c>
      <c r="E2237" s="197" t="s">
        <v>67</v>
      </c>
      <c r="F2237" s="197" t="s">
        <v>1402</v>
      </c>
      <c r="G2237" s="152">
        <v>2018800</v>
      </c>
      <c r="H2237" s="152">
        <v>2018800</v>
      </c>
      <c r="I2237" s="197" t="s">
        <v>31</v>
      </c>
      <c r="J2237" s="197" t="s">
        <v>31</v>
      </c>
      <c r="K2237" s="197" t="s">
        <v>1314</v>
      </c>
    </row>
    <row r="2238" spans="1:11" ht="75" customHeight="1" x14ac:dyDescent="0.25">
      <c r="A2238" s="197">
        <v>80111616</v>
      </c>
      <c r="B2238" s="197" t="s">
        <v>1607</v>
      </c>
      <c r="C2238" s="277">
        <v>42019</v>
      </c>
      <c r="D2238" s="197">
        <v>1</v>
      </c>
      <c r="E2238" s="197" t="s">
        <v>31</v>
      </c>
      <c r="F2238" s="197" t="s">
        <v>1402</v>
      </c>
      <c r="G2238" s="152">
        <v>23979520</v>
      </c>
      <c r="H2238" s="152">
        <v>23979520</v>
      </c>
      <c r="I2238" s="197" t="s">
        <v>31</v>
      </c>
      <c r="J2238" s="197" t="s">
        <v>31</v>
      </c>
      <c r="K2238" s="197" t="s">
        <v>1314</v>
      </c>
    </row>
    <row r="2239" spans="1:11" ht="75" customHeight="1" x14ac:dyDescent="0.25">
      <c r="A2239" s="197">
        <v>25161507</v>
      </c>
      <c r="B2239" s="197" t="s">
        <v>186</v>
      </c>
      <c r="C2239" s="277">
        <v>42021</v>
      </c>
      <c r="D2239" s="197">
        <v>0</v>
      </c>
      <c r="E2239" s="197" t="s">
        <v>1492</v>
      </c>
      <c r="F2239" s="197" t="s">
        <v>1402</v>
      </c>
      <c r="G2239" s="152">
        <v>0</v>
      </c>
      <c r="H2239" s="152">
        <v>0</v>
      </c>
      <c r="I2239" s="197" t="s">
        <v>31</v>
      </c>
      <c r="J2239" s="197" t="s">
        <v>31</v>
      </c>
      <c r="K2239" s="197" t="s">
        <v>1314</v>
      </c>
    </row>
    <row r="2240" spans="1:11" ht="75" customHeight="1" x14ac:dyDescent="0.25">
      <c r="A2240" s="197">
        <v>80111616</v>
      </c>
      <c r="B2240" s="197" t="s">
        <v>1609</v>
      </c>
      <c r="C2240" s="277">
        <v>42021</v>
      </c>
      <c r="D2240" s="197">
        <v>3</v>
      </c>
      <c r="E2240" s="197" t="s">
        <v>67</v>
      </c>
      <c r="F2240" s="197" t="s">
        <v>1402</v>
      </c>
      <c r="G2240" s="152">
        <v>4758600</v>
      </c>
      <c r="H2240" s="152">
        <v>4758600</v>
      </c>
      <c r="I2240" s="197"/>
      <c r="J2240" s="197"/>
      <c r="K2240" s="197"/>
    </row>
    <row r="2241" spans="1:11" ht="75" customHeight="1" x14ac:dyDescent="0.25">
      <c r="A2241" s="197">
        <v>80101505</v>
      </c>
      <c r="B2241" s="197" t="s">
        <v>1610</v>
      </c>
      <c r="C2241" s="277">
        <v>42021</v>
      </c>
      <c r="D2241" s="197">
        <v>1</v>
      </c>
      <c r="E2241" s="197" t="s">
        <v>67</v>
      </c>
      <c r="F2241" s="197" t="s">
        <v>1402</v>
      </c>
      <c r="G2241" s="152">
        <v>4521700</v>
      </c>
      <c r="H2241" s="152">
        <v>4521700</v>
      </c>
      <c r="I2241" s="197" t="s">
        <v>31</v>
      </c>
      <c r="J2241" s="197" t="s">
        <v>31</v>
      </c>
      <c r="K2241" s="197" t="s">
        <v>1314</v>
      </c>
    </row>
    <row r="2242" spans="1:11" ht="75" customHeight="1" x14ac:dyDescent="0.25">
      <c r="A2242" s="197">
        <v>80111501</v>
      </c>
      <c r="B2242" s="197" t="s">
        <v>1611</v>
      </c>
      <c r="C2242" s="277">
        <v>42021</v>
      </c>
      <c r="D2242" s="197">
        <v>1</v>
      </c>
      <c r="E2242" s="197" t="s">
        <v>67</v>
      </c>
      <c r="F2242" s="197" t="s">
        <v>1402</v>
      </c>
      <c r="G2242" s="152">
        <v>3079700</v>
      </c>
      <c r="H2242" s="152">
        <v>3079700</v>
      </c>
      <c r="I2242" s="197" t="s">
        <v>31</v>
      </c>
      <c r="J2242" s="197" t="s">
        <v>31</v>
      </c>
      <c r="K2242" s="197" t="s">
        <v>1314</v>
      </c>
    </row>
    <row r="2243" spans="1:11" ht="75" customHeight="1" x14ac:dyDescent="0.25">
      <c r="A2243" s="197">
        <v>80111616</v>
      </c>
      <c r="B2243" s="197" t="s">
        <v>1612</v>
      </c>
      <c r="C2243" s="277">
        <v>42021</v>
      </c>
      <c r="D2243" s="197">
        <v>2</v>
      </c>
      <c r="E2243" s="197" t="s">
        <v>67</v>
      </c>
      <c r="F2243" s="197" t="s">
        <v>1402</v>
      </c>
      <c r="G2243" s="152">
        <v>4037600</v>
      </c>
      <c r="H2243" s="152">
        <v>4037600</v>
      </c>
      <c r="I2243" s="197" t="s">
        <v>31</v>
      </c>
      <c r="J2243" s="197" t="s">
        <v>31</v>
      </c>
      <c r="K2243" s="197" t="s">
        <v>1314</v>
      </c>
    </row>
    <row r="2244" spans="1:11" ht="75" customHeight="1" x14ac:dyDescent="0.25">
      <c r="A2244" s="197">
        <v>80111616</v>
      </c>
      <c r="B2244" s="197" t="s">
        <v>1614</v>
      </c>
      <c r="C2244" s="277">
        <v>42021</v>
      </c>
      <c r="D2244" s="197">
        <v>2</v>
      </c>
      <c r="E2244" s="197" t="s">
        <v>67</v>
      </c>
      <c r="F2244" s="197" t="s">
        <v>1402</v>
      </c>
      <c r="G2244" s="152">
        <v>4037600</v>
      </c>
      <c r="H2244" s="152">
        <v>4037600</v>
      </c>
      <c r="I2244" s="197" t="s">
        <v>31</v>
      </c>
      <c r="J2244" s="197" t="s">
        <v>31</v>
      </c>
      <c r="K2244" s="197" t="s">
        <v>1314</v>
      </c>
    </row>
    <row r="2245" spans="1:11" ht="75" customHeight="1" x14ac:dyDescent="0.25">
      <c r="A2245" s="197">
        <v>80111616</v>
      </c>
      <c r="B2245" s="197" t="s">
        <v>1616</v>
      </c>
      <c r="C2245" s="277">
        <v>42021</v>
      </c>
      <c r="D2245" s="197">
        <v>2</v>
      </c>
      <c r="E2245" s="197" t="s">
        <v>67</v>
      </c>
      <c r="F2245" s="197" t="s">
        <v>1402</v>
      </c>
      <c r="G2245" s="152">
        <v>4037600</v>
      </c>
      <c r="H2245" s="152">
        <v>4037600</v>
      </c>
      <c r="I2245" s="197" t="s">
        <v>31</v>
      </c>
      <c r="J2245" s="197" t="s">
        <v>31</v>
      </c>
      <c r="K2245" s="197" t="s">
        <v>1314</v>
      </c>
    </row>
    <row r="2246" spans="1:11" ht="75" customHeight="1" x14ac:dyDescent="0.25">
      <c r="A2246" s="197">
        <v>80111616</v>
      </c>
      <c r="B2246" s="197" t="s">
        <v>1618</v>
      </c>
      <c r="C2246" s="277">
        <v>42021</v>
      </c>
      <c r="D2246" s="197">
        <v>1.5</v>
      </c>
      <c r="E2246" s="197" t="s">
        <v>67</v>
      </c>
      <c r="F2246" s="197" t="s">
        <v>1402</v>
      </c>
      <c r="G2246" s="152">
        <v>3028200</v>
      </c>
      <c r="H2246" s="152">
        <v>3028200</v>
      </c>
      <c r="I2246" s="197" t="s">
        <v>31</v>
      </c>
      <c r="J2246" s="197" t="s">
        <v>31</v>
      </c>
      <c r="K2246" s="197" t="s">
        <v>1314</v>
      </c>
    </row>
    <row r="2247" spans="1:11" ht="75" customHeight="1" x14ac:dyDescent="0.25">
      <c r="A2247" s="197">
        <v>80101604</v>
      </c>
      <c r="B2247" s="197" t="s">
        <v>186</v>
      </c>
      <c r="C2247" s="277">
        <v>42021</v>
      </c>
      <c r="D2247" s="197">
        <v>0</v>
      </c>
      <c r="E2247" s="197" t="s">
        <v>67</v>
      </c>
      <c r="F2247" s="197" t="s">
        <v>1402</v>
      </c>
      <c r="G2247" s="152">
        <v>1</v>
      </c>
      <c r="H2247" s="152">
        <v>1</v>
      </c>
      <c r="I2247" s="197" t="s">
        <v>31</v>
      </c>
      <c r="J2247" s="197" t="s">
        <v>31</v>
      </c>
      <c r="K2247" s="197" t="s">
        <v>1314</v>
      </c>
    </row>
    <row r="2248" spans="1:11" ht="75" customHeight="1" x14ac:dyDescent="0.25">
      <c r="A2248" s="197">
        <v>80101505</v>
      </c>
      <c r="B2248" s="197" t="s">
        <v>1619</v>
      </c>
      <c r="C2248" s="277">
        <v>42021</v>
      </c>
      <c r="D2248" s="197">
        <v>0.7</v>
      </c>
      <c r="E2248" s="197" t="s">
        <v>67</v>
      </c>
      <c r="F2248" s="197" t="s">
        <v>1402</v>
      </c>
      <c r="G2248" s="152">
        <v>5263300</v>
      </c>
      <c r="H2248" s="152">
        <v>5263300</v>
      </c>
      <c r="I2248" s="197" t="s">
        <v>31</v>
      </c>
      <c r="J2248" s="197" t="s">
        <v>31</v>
      </c>
      <c r="K2248" s="197" t="s">
        <v>1314</v>
      </c>
    </row>
    <row r="2249" spans="1:11" ht="75" customHeight="1" x14ac:dyDescent="0.25">
      <c r="A2249" s="197">
        <v>53102710</v>
      </c>
      <c r="B2249" s="197" t="s">
        <v>2848</v>
      </c>
      <c r="C2249" s="277">
        <v>42138</v>
      </c>
      <c r="D2249" s="197" t="s">
        <v>2850</v>
      </c>
      <c r="E2249" s="197" t="s">
        <v>3178</v>
      </c>
      <c r="F2249" s="197" t="s">
        <v>2852</v>
      </c>
      <c r="G2249" s="152">
        <v>1702645</v>
      </c>
      <c r="H2249" s="152">
        <v>1702645</v>
      </c>
      <c r="I2249" s="197" t="s">
        <v>439</v>
      </c>
      <c r="J2249" s="197" t="s">
        <v>31</v>
      </c>
      <c r="K2249" s="197" t="s">
        <v>2853</v>
      </c>
    </row>
    <row r="2250" spans="1:11" ht="75" customHeight="1" x14ac:dyDescent="0.25">
      <c r="A2250" s="197">
        <v>81112303</v>
      </c>
      <c r="B2250" s="197" t="s">
        <v>2854</v>
      </c>
      <c r="C2250" s="277">
        <v>42094</v>
      </c>
      <c r="D2250" s="197" t="s">
        <v>2856</v>
      </c>
      <c r="E2250" s="197" t="s">
        <v>2857</v>
      </c>
      <c r="F2250" s="197" t="s">
        <v>2858</v>
      </c>
      <c r="G2250" s="152">
        <v>143728000</v>
      </c>
      <c r="H2250" s="152">
        <v>143728000</v>
      </c>
      <c r="I2250" s="197" t="s">
        <v>439</v>
      </c>
      <c r="J2250" s="197" t="s">
        <v>31</v>
      </c>
      <c r="K2250" s="197" t="s">
        <v>2859</v>
      </c>
    </row>
    <row r="2251" spans="1:11" ht="75" customHeight="1" x14ac:dyDescent="0.25">
      <c r="A2251" s="197">
        <v>81112401</v>
      </c>
      <c r="B2251" s="197" t="s">
        <v>2860</v>
      </c>
      <c r="C2251" s="277">
        <v>42079</v>
      </c>
      <c r="D2251" s="197" t="s">
        <v>2862</v>
      </c>
      <c r="E2251" s="197" t="s">
        <v>2863</v>
      </c>
      <c r="F2251" s="197" t="s">
        <v>2858</v>
      </c>
      <c r="G2251" s="152">
        <v>568083538</v>
      </c>
      <c r="H2251" s="152">
        <v>568083538</v>
      </c>
      <c r="I2251" s="197" t="s">
        <v>439</v>
      </c>
      <c r="J2251" s="197" t="s">
        <v>31</v>
      </c>
      <c r="K2251" s="197" t="s">
        <v>2859</v>
      </c>
    </row>
    <row r="2252" spans="1:11" ht="75" customHeight="1" x14ac:dyDescent="0.25">
      <c r="A2252" s="197">
        <v>81112501</v>
      </c>
      <c r="B2252" s="197" t="s">
        <v>2864</v>
      </c>
      <c r="C2252" s="277">
        <v>42072</v>
      </c>
      <c r="D2252" s="197" t="s">
        <v>2866</v>
      </c>
      <c r="E2252" s="197" t="s">
        <v>2867</v>
      </c>
      <c r="F2252" s="197" t="s">
        <v>2858</v>
      </c>
      <c r="G2252" s="152">
        <v>27121206</v>
      </c>
      <c r="H2252" s="152">
        <v>27121206</v>
      </c>
      <c r="I2252" s="197" t="s">
        <v>439</v>
      </c>
      <c r="J2252" s="197" t="s">
        <v>31</v>
      </c>
      <c r="K2252" s="197" t="s">
        <v>2859</v>
      </c>
    </row>
    <row r="2253" spans="1:11" ht="75" customHeight="1" x14ac:dyDescent="0.25">
      <c r="A2253" s="197" t="s">
        <v>2868</v>
      </c>
      <c r="B2253" s="197" t="s">
        <v>2869</v>
      </c>
      <c r="C2253" s="277">
        <v>42165</v>
      </c>
      <c r="D2253" s="197" t="s">
        <v>2871</v>
      </c>
      <c r="E2253" s="197" t="s">
        <v>2863</v>
      </c>
      <c r="F2253" s="197" t="s">
        <v>2858</v>
      </c>
      <c r="G2253" s="152">
        <v>173877069</v>
      </c>
      <c r="H2253" s="152">
        <v>173877069</v>
      </c>
      <c r="I2253" s="197" t="s">
        <v>439</v>
      </c>
      <c r="J2253" s="197" t="s">
        <v>31</v>
      </c>
      <c r="K2253" s="197" t="s">
        <v>2853</v>
      </c>
    </row>
    <row r="2254" spans="1:11" ht="75" customHeight="1" x14ac:dyDescent="0.25">
      <c r="A2254" s="197">
        <v>81112213</v>
      </c>
      <c r="B2254" s="197" t="s">
        <v>2872</v>
      </c>
      <c r="C2254" s="277">
        <v>42118</v>
      </c>
      <c r="D2254" s="197" t="s">
        <v>2862</v>
      </c>
      <c r="E2254" s="197" t="s">
        <v>2874</v>
      </c>
      <c r="F2254" s="197" t="s">
        <v>2858</v>
      </c>
      <c r="G2254" s="152">
        <v>37100000</v>
      </c>
      <c r="H2254" s="152">
        <v>37100000</v>
      </c>
      <c r="I2254" s="197" t="s">
        <v>439</v>
      </c>
      <c r="J2254" s="197" t="s">
        <v>31</v>
      </c>
      <c r="K2254" s="197" t="s">
        <v>2875</v>
      </c>
    </row>
    <row r="2255" spans="1:11" ht="75" customHeight="1" x14ac:dyDescent="0.25">
      <c r="A2255" s="197">
        <v>81112203</v>
      </c>
      <c r="B2255" s="197" t="s">
        <v>2876</v>
      </c>
      <c r="C2255" s="277">
        <v>42129</v>
      </c>
      <c r="D2255" s="197" t="s">
        <v>2866</v>
      </c>
      <c r="E2255" s="197" t="s">
        <v>2867</v>
      </c>
      <c r="F2255" s="197" t="s">
        <v>2858</v>
      </c>
      <c r="G2255" s="152">
        <v>4408000</v>
      </c>
      <c r="H2255" s="152">
        <v>4408000</v>
      </c>
      <c r="I2255" s="197" t="s">
        <v>439</v>
      </c>
      <c r="J2255" s="197" t="s">
        <v>31</v>
      </c>
      <c r="K2255" s="197" t="s">
        <v>2859</v>
      </c>
    </row>
    <row r="2256" spans="1:11" ht="75" customHeight="1" x14ac:dyDescent="0.25">
      <c r="A2256" s="197" t="s">
        <v>2878</v>
      </c>
      <c r="B2256" s="197" t="s">
        <v>2879</v>
      </c>
      <c r="C2256" s="277">
        <v>42242</v>
      </c>
      <c r="D2256" s="197" t="s">
        <v>2880</v>
      </c>
      <c r="E2256" s="197" t="s">
        <v>2863</v>
      </c>
      <c r="F2256" s="197" t="s">
        <v>2858</v>
      </c>
      <c r="G2256" s="152">
        <v>186059793</v>
      </c>
      <c r="H2256" s="152">
        <v>186059793</v>
      </c>
      <c r="I2256" s="197" t="s">
        <v>439</v>
      </c>
      <c r="J2256" s="197" t="s">
        <v>31</v>
      </c>
      <c r="K2256" s="197" t="s">
        <v>2859</v>
      </c>
    </row>
    <row r="2257" spans="1:11" ht="75" customHeight="1" x14ac:dyDescent="0.25">
      <c r="A2257" s="197" t="s">
        <v>2881</v>
      </c>
      <c r="B2257" s="197" t="s">
        <v>2882</v>
      </c>
      <c r="C2257" s="277">
        <v>42030</v>
      </c>
      <c r="D2257" s="197" t="s">
        <v>2862</v>
      </c>
      <c r="E2257" s="197" t="s">
        <v>2884</v>
      </c>
      <c r="F2257" s="197" t="s">
        <v>2885</v>
      </c>
      <c r="G2257" s="152">
        <v>62590490</v>
      </c>
      <c r="H2257" s="152">
        <v>62590490</v>
      </c>
      <c r="I2257" s="197" t="s">
        <v>439</v>
      </c>
      <c r="J2257" s="197" t="s">
        <v>31</v>
      </c>
      <c r="K2257" s="197" t="s">
        <v>2853</v>
      </c>
    </row>
    <row r="2258" spans="1:11" ht="75" customHeight="1" x14ac:dyDescent="0.25">
      <c r="A2258" s="197" t="s">
        <v>2881</v>
      </c>
      <c r="B2258" s="197" t="s">
        <v>2886</v>
      </c>
      <c r="C2258" s="277">
        <v>42005</v>
      </c>
      <c r="D2258" s="197" t="s">
        <v>2862</v>
      </c>
      <c r="E2258" s="197" t="s">
        <v>2857</v>
      </c>
      <c r="F2258" s="197" t="s">
        <v>2885</v>
      </c>
      <c r="G2258" s="152">
        <v>25009510</v>
      </c>
      <c r="H2258" s="152">
        <v>25009510</v>
      </c>
      <c r="I2258" s="197" t="s">
        <v>439</v>
      </c>
      <c r="J2258" s="197" t="s">
        <v>31</v>
      </c>
      <c r="K2258" s="197" t="s">
        <v>2853</v>
      </c>
    </row>
    <row r="2259" spans="1:11" ht="75" customHeight="1" x14ac:dyDescent="0.25">
      <c r="A2259" s="197">
        <v>14111500</v>
      </c>
      <c r="B2259" s="197" t="s">
        <v>2888</v>
      </c>
      <c r="C2259" s="277">
        <v>42156</v>
      </c>
      <c r="D2259" s="197" t="s">
        <v>2890</v>
      </c>
      <c r="E2259" s="197" t="s">
        <v>2851</v>
      </c>
      <c r="F2259" s="197" t="s">
        <v>2891</v>
      </c>
      <c r="G2259" s="152">
        <v>39101998</v>
      </c>
      <c r="H2259" s="152">
        <v>39101998</v>
      </c>
      <c r="I2259" s="197" t="s">
        <v>439</v>
      </c>
      <c r="J2259" s="197" t="s">
        <v>31</v>
      </c>
      <c r="K2259" s="197" t="s">
        <v>2853</v>
      </c>
    </row>
    <row r="2260" spans="1:11" ht="75" customHeight="1" x14ac:dyDescent="0.25">
      <c r="A2260" s="197" t="s">
        <v>2892</v>
      </c>
      <c r="B2260" s="197" t="s">
        <v>2893</v>
      </c>
      <c r="C2260" s="277">
        <v>42065</v>
      </c>
      <c r="D2260" s="197" t="s">
        <v>2871</v>
      </c>
      <c r="E2260" s="197" t="s">
        <v>2851</v>
      </c>
      <c r="F2260" s="197" t="s">
        <v>2891</v>
      </c>
      <c r="G2260" s="152">
        <v>50582823</v>
      </c>
      <c r="H2260" s="152">
        <v>50582823</v>
      </c>
      <c r="I2260" s="197" t="s">
        <v>439</v>
      </c>
      <c r="J2260" s="197" t="s">
        <v>31</v>
      </c>
      <c r="K2260" s="197" t="s">
        <v>2853</v>
      </c>
    </row>
    <row r="2261" spans="1:11" ht="75" customHeight="1" x14ac:dyDescent="0.25">
      <c r="A2261" s="197">
        <v>30103600</v>
      </c>
      <c r="B2261" s="197" t="s">
        <v>2895</v>
      </c>
      <c r="C2261" s="277">
        <v>42327</v>
      </c>
      <c r="D2261" s="197" t="s">
        <v>2866</v>
      </c>
      <c r="E2261" s="197" t="s">
        <v>2863</v>
      </c>
      <c r="F2261" s="197" t="s">
        <v>2891</v>
      </c>
      <c r="G2261" s="152">
        <v>89296602</v>
      </c>
      <c r="H2261" s="152">
        <v>89296602</v>
      </c>
      <c r="I2261" s="197" t="s">
        <v>439</v>
      </c>
      <c r="J2261" s="197" t="s">
        <v>31</v>
      </c>
      <c r="K2261" s="197" t="s">
        <v>2853</v>
      </c>
    </row>
    <row r="2262" spans="1:11" ht="75" customHeight="1" x14ac:dyDescent="0.25">
      <c r="A2262" s="197" t="s">
        <v>2896</v>
      </c>
      <c r="B2262" s="197" t="s">
        <v>2897</v>
      </c>
      <c r="C2262" s="277">
        <v>42122</v>
      </c>
      <c r="D2262" s="197" t="s">
        <v>779</v>
      </c>
      <c r="E2262" s="197" t="s">
        <v>2867</v>
      </c>
      <c r="F2262" s="197" t="s">
        <v>2899</v>
      </c>
      <c r="G2262" s="152">
        <v>10179999</v>
      </c>
      <c r="H2262" s="152">
        <v>10179999</v>
      </c>
      <c r="I2262" s="197" t="s">
        <v>439</v>
      </c>
      <c r="J2262" s="197" t="s">
        <v>31</v>
      </c>
      <c r="K2262" s="197" t="s">
        <v>2853</v>
      </c>
    </row>
    <row r="2263" spans="1:11" ht="75" customHeight="1" x14ac:dyDescent="0.25">
      <c r="A2263" s="197">
        <v>80131505</v>
      </c>
      <c r="B2263" s="197" t="s">
        <v>2900</v>
      </c>
      <c r="C2263" s="277">
        <v>42030</v>
      </c>
      <c r="D2263" s="197" t="s">
        <v>2866</v>
      </c>
      <c r="E2263" s="197" t="s">
        <v>2874</v>
      </c>
      <c r="F2263" s="197" t="s">
        <v>2902</v>
      </c>
      <c r="G2263" s="152">
        <v>63338400</v>
      </c>
      <c r="H2263" s="152">
        <v>63338400</v>
      </c>
      <c r="I2263" s="197" t="s">
        <v>439</v>
      </c>
      <c r="J2263" s="197" t="s">
        <v>31</v>
      </c>
      <c r="K2263" s="197" t="s">
        <v>2853</v>
      </c>
    </row>
    <row r="2264" spans="1:11" ht="75" customHeight="1" x14ac:dyDescent="0.25">
      <c r="A2264" s="197">
        <v>78102203</v>
      </c>
      <c r="B2264" s="197" t="s">
        <v>2903</v>
      </c>
      <c r="C2264" s="277">
        <v>42081</v>
      </c>
      <c r="D2264" s="197" t="s">
        <v>2862</v>
      </c>
      <c r="E2264" s="197" t="s">
        <v>2874</v>
      </c>
      <c r="F2264" s="197" t="s">
        <v>2905</v>
      </c>
      <c r="G2264" s="152">
        <v>70356900</v>
      </c>
      <c r="H2264" s="152">
        <v>70356900</v>
      </c>
      <c r="I2264" s="197" t="s">
        <v>439</v>
      </c>
      <c r="J2264" s="197" t="s">
        <v>31</v>
      </c>
      <c r="K2264" s="197" t="s">
        <v>2906</v>
      </c>
    </row>
    <row r="2265" spans="1:11" ht="75" customHeight="1" x14ac:dyDescent="0.25">
      <c r="A2265" s="197">
        <v>78102200</v>
      </c>
      <c r="B2265" s="197" t="s">
        <v>2907</v>
      </c>
      <c r="C2265" s="277">
        <v>42089</v>
      </c>
      <c r="D2265" s="197" t="s">
        <v>2909</v>
      </c>
      <c r="E2265" s="197" t="s">
        <v>2857</v>
      </c>
      <c r="F2265" s="197" t="s">
        <v>2905</v>
      </c>
      <c r="G2265" s="152">
        <v>146200000</v>
      </c>
      <c r="H2265" s="152">
        <v>146200000</v>
      </c>
      <c r="I2265" s="197" t="s">
        <v>439</v>
      </c>
      <c r="J2265" s="197" t="s">
        <v>31</v>
      </c>
      <c r="K2265" s="197" t="s">
        <v>2910</v>
      </c>
    </row>
    <row r="2266" spans="1:11" ht="75" customHeight="1" x14ac:dyDescent="0.25">
      <c r="A2266" s="197">
        <v>80111713</v>
      </c>
      <c r="B2266" s="197" t="s">
        <v>2911</v>
      </c>
      <c r="C2266" s="277">
        <v>42118</v>
      </c>
      <c r="D2266" s="197" t="s">
        <v>2862</v>
      </c>
      <c r="E2266" s="197" t="s">
        <v>2913</v>
      </c>
      <c r="F2266" s="197" t="s">
        <v>2905</v>
      </c>
      <c r="G2266" s="152">
        <v>374059990</v>
      </c>
      <c r="H2266" s="152">
        <v>374059990</v>
      </c>
      <c r="I2266" s="197" t="s">
        <v>439</v>
      </c>
      <c r="J2266" s="197" t="s">
        <v>31</v>
      </c>
      <c r="K2266" s="197" t="s">
        <v>2859</v>
      </c>
    </row>
    <row r="2267" spans="1:11" ht="75" customHeight="1" x14ac:dyDescent="0.25">
      <c r="A2267" s="197">
        <v>32131000</v>
      </c>
      <c r="B2267" s="197" t="s">
        <v>2914</v>
      </c>
      <c r="C2267" s="277">
        <v>42167</v>
      </c>
      <c r="D2267" s="197" t="s">
        <v>2862</v>
      </c>
      <c r="E2267" s="197" t="s">
        <v>2857</v>
      </c>
      <c r="F2267" s="197" t="s">
        <v>2916</v>
      </c>
      <c r="G2267" s="152">
        <v>75731648</v>
      </c>
      <c r="H2267" s="152">
        <v>75731648</v>
      </c>
      <c r="I2267" s="197" t="s">
        <v>439</v>
      </c>
      <c r="J2267" s="197" t="s">
        <v>31</v>
      </c>
      <c r="K2267" s="197" t="s">
        <v>2859</v>
      </c>
    </row>
    <row r="2268" spans="1:11" ht="75" customHeight="1" x14ac:dyDescent="0.25">
      <c r="A2268" s="197">
        <v>78181507</v>
      </c>
      <c r="B2268" s="197" t="s">
        <v>2886</v>
      </c>
      <c r="C2268" s="277">
        <v>42157</v>
      </c>
      <c r="D2268" s="197" t="s">
        <v>2862</v>
      </c>
      <c r="E2268" s="197" t="s">
        <v>2857</v>
      </c>
      <c r="F2268" s="197" t="s">
        <v>2916</v>
      </c>
      <c r="G2268" s="152">
        <v>103850682</v>
      </c>
      <c r="H2268" s="152">
        <v>103850682</v>
      </c>
      <c r="I2268" s="197" t="s">
        <v>439</v>
      </c>
      <c r="J2268" s="197" t="s">
        <v>31</v>
      </c>
      <c r="K2268" s="197" t="s">
        <v>2853</v>
      </c>
    </row>
    <row r="2269" spans="1:11" ht="75" customHeight="1" x14ac:dyDescent="0.25">
      <c r="A2269" s="197">
        <v>92101501</v>
      </c>
      <c r="B2269" s="197" t="s">
        <v>2917</v>
      </c>
      <c r="C2269" s="277">
        <v>42118</v>
      </c>
      <c r="D2269" s="197" t="s">
        <v>2919</v>
      </c>
      <c r="E2269" s="197" t="s">
        <v>2863</v>
      </c>
      <c r="F2269" s="197" t="s">
        <v>2916</v>
      </c>
      <c r="G2269" s="152">
        <v>768855559</v>
      </c>
      <c r="H2269" s="152">
        <v>768855559</v>
      </c>
      <c r="I2269" s="197" t="s">
        <v>439</v>
      </c>
      <c r="J2269" s="197" t="s">
        <v>31</v>
      </c>
      <c r="K2269" s="197" t="s">
        <v>2853</v>
      </c>
    </row>
    <row r="2270" spans="1:11" ht="75" customHeight="1" x14ac:dyDescent="0.25">
      <c r="A2270" s="197" t="s">
        <v>2920</v>
      </c>
      <c r="B2270" s="197" t="s">
        <v>2921</v>
      </c>
      <c r="C2270" s="277">
        <v>42065</v>
      </c>
      <c r="D2270" s="197" t="s">
        <v>2862</v>
      </c>
      <c r="E2270" s="197" t="s">
        <v>2851</v>
      </c>
      <c r="F2270" s="197" t="s">
        <v>2916</v>
      </c>
      <c r="G2270" s="152">
        <v>268724111</v>
      </c>
      <c r="H2270" s="152">
        <v>268724111</v>
      </c>
      <c r="I2270" s="197" t="s">
        <v>439</v>
      </c>
      <c r="J2270" s="197" t="s">
        <v>31</v>
      </c>
      <c r="K2270" s="197" t="s">
        <v>2853</v>
      </c>
    </row>
    <row r="2271" spans="1:11" ht="75" customHeight="1" x14ac:dyDescent="0.25">
      <c r="A2271" s="197">
        <v>72121100</v>
      </c>
      <c r="B2271" s="197" t="s">
        <v>2922</v>
      </c>
      <c r="C2271" s="277">
        <v>42202</v>
      </c>
      <c r="D2271" s="197" t="s">
        <v>2856</v>
      </c>
      <c r="E2271" s="197" t="s">
        <v>2857</v>
      </c>
      <c r="F2271" s="197" t="s">
        <v>2916</v>
      </c>
      <c r="G2271" s="152">
        <v>126634505</v>
      </c>
      <c r="H2271" s="152">
        <v>126634505</v>
      </c>
      <c r="I2271" s="197" t="s">
        <v>439</v>
      </c>
      <c r="J2271" s="197" t="s">
        <v>31</v>
      </c>
      <c r="K2271" s="197" t="s">
        <v>2853</v>
      </c>
    </row>
    <row r="2272" spans="1:11" ht="75" customHeight="1" x14ac:dyDescent="0.25">
      <c r="A2272" s="197">
        <v>72121100</v>
      </c>
      <c r="B2272" s="197" t="s">
        <v>2924</v>
      </c>
      <c r="C2272" s="277">
        <v>42040</v>
      </c>
      <c r="D2272" s="197" t="s">
        <v>779</v>
      </c>
      <c r="E2272" s="197" t="s">
        <v>2867</v>
      </c>
      <c r="F2272" s="197" t="s">
        <v>2916</v>
      </c>
      <c r="G2272" s="152">
        <v>8830065</v>
      </c>
      <c r="H2272" s="152">
        <v>8830065</v>
      </c>
      <c r="I2272" s="197" t="s">
        <v>439</v>
      </c>
      <c r="J2272" s="197" t="s">
        <v>31</v>
      </c>
      <c r="K2272" s="197" t="s">
        <v>2853</v>
      </c>
    </row>
    <row r="2273" spans="1:11" ht="75" customHeight="1" x14ac:dyDescent="0.25">
      <c r="A2273" s="197">
        <v>78181507</v>
      </c>
      <c r="B2273" s="197" t="s">
        <v>2926</v>
      </c>
      <c r="C2273" s="277">
        <v>42157</v>
      </c>
      <c r="D2273" s="197" t="s">
        <v>2862</v>
      </c>
      <c r="E2273" s="197" t="s">
        <v>2884</v>
      </c>
      <c r="F2273" s="197" t="s">
        <v>2927</v>
      </c>
      <c r="G2273" s="152">
        <v>2044063</v>
      </c>
      <c r="H2273" s="152">
        <v>2044063</v>
      </c>
      <c r="I2273" s="197" t="s">
        <v>439</v>
      </c>
      <c r="J2273" s="197" t="s">
        <v>31</v>
      </c>
      <c r="K2273" s="197" t="s">
        <v>2853</v>
      </c>
    </row>
    <row r="2274" spans="1:11" ht="75" customHeight="1" x14ac:dyDescent="0.25">
      <c r="A2274" s="197">
        <v>84131501</v>
      </c>
      <c r="B2274" s="197" t="s">
        <v>2928</v>
      </c>
      <c r="C2274" s="277">
        <v>42109</v>
      </c>
      <c r="D2274" s="197" t="s">
        <v>2871</v>
      </c>
      <c r="E2274" s="197" t="s">
        <v>2857</v>
      </c>
      <c r="F2274" s="197" t="s">
        <v>2930</v>
      </c>
      <c r="G2274" s="152">
        <v>91740427</v>
      </c>
      <c r="H2274" s="152">
        <v>91740427</v>
      </c>
      <c r="I2274" s="197" t="s">
        <v>439</v>
      </c>
      <c r="J2274" s="197" t="s">
        <v>31</v>
      </c>
      <c r="K2274" s="197" t="s">
        <v>2853</v>
      </c>
    </row>
    <row r="2275" spans="1:11" ht="75" customHeight="1" x14ac:dyDescent="0.25">
      <c r="A2275" s="197">
        <v>86101705</v>
      </c>
      <c r="B2275" s="197" t="s">
        <v>2931</v>
      </c>
      <c r="C2275" s="277">
        <v>42359</v>
      </c>
      <c r="D2275" s="197" t="s">
        <v>2871</v>
      </c>
      <c r="E2275" s="197" t="s">
        <v>2933</v>
      </c>
      <c r="F2275" s="197" t="s">
        <v>2934</v>
      </c>
      <c r="G2275" s="152">
        <v>39700300</v>
      </c>
      <c r="H2275" s="152">
        <v>39700300</v>
      </c>
      <c r="I2275" s="197" t="s">
        <v>439</v>
      </c>
      <c r="J2275" s="197" t="s">
        <v>31</v>
      </c>
      <c r="K2275" s="197" t="s">
        <v>2935</v>
      </c>
    </row>
    <row r="2276" spans="1:11" ht="75" customHeight="1" x14ac:dyDescent="0.25">
      <c r="A2276" s="197">
        <v>93141506</v>
      </c>
      <c r="B2276" s="197" t="s">
        <v>2936</v>
      </c>
      <c r="C2276" s="277">
        <v>42265</v>
      </c>
      <c r="D2276" s="197" t="s">
        <v>2937</v>
      </c>
      <c r="E2276" s="197" t="s">
        <v>2884</v>
      </c>
      <c r="F2276" s="197" t="s">
        <v>2938</v>
      </c>
      <c r="G2276" s="152">
        <v>109903371</v>
      </c>
      <c r="H2276" s="152">
        <v>109903371</v>
      </c>
      <c r="I2276" s="197" t="s">
        <v>439</v>
      </c>
      <c r="J2276" s="197" t="s">
        <v>31</v>
      </c>
      <c r="K2276" s="197" t="s">
        <v>2939</v>
      </c>
    </row>
    <row r="2277" spans="1:11" ht="75" customHeight="1" x14ac:dyDescent="0.25">
      <c r="A2277" s="197">
        <v>46181500</v>
      </c>
      <c r="B2277" s="197" t="s">
        <v>2940</v>
      </c>
      <c r="C2277" s="277">
        <v>42186</v>
      </c>
      <c r="D2277" s="197" t="s">
        <v>779</v>
      </c>
      <c r="E2277" s="197" t="s">
        <v>2867</v>
      </c>
      <c r="F2277" s="197" t="s">
        <v>2941</v>
      </c>
      <c r="G2277" s="152">
        <v>13212779</v>
      </c>
      <c r="H2277" s="152">
        <v>13212779</v>
      </c>
      <c r="I2277" s="197" t="s">
        <v>439</v>
      </c>
      <c r="J2277" s="197" t="s">
        <v>31</v>
      </c>
      <c r="K2277" s="197" t="s">
        <v>2939</v>
      </c>
    </row>
    <row r="2278" spans="1:11" ht="75" customHeight="1" x14ac:dyDescent="0.25">
      <c r="A2278" s="197">
        <v>85121600</v>
      </c>
      <c r="B2278" s="197" t="s">
        <v>2942</v>
      </c>
      <c r="C2278" s="277">
        <v>42229</v>
      </c>
      <c r="D2278" s="197" t="s">
        <v>2862</v>
      </c>
      <c r="E2278" s="197" t="s">
        <v>2867</v>
      </c>
      <c r="F2278" s="197" t="s">
        <v>2941</v>
      </c>
      <c r="G2278" s="152">
        <v>21894600</v>
      </c>
      <c r="H2278" s="152">
        <v>21894600</v>
      </c>
      <c r="I2278" s="197" t="s">
        <v>439</v>
      </c>
      <c r="J2278" s="197" t="s">
        <v>31</v>
      </c>
      <c r="K2278" s="197" t="s">
        <v>2939</v>
      </c>
    </row>
    <row r="2279" spans="1:11" ht="75" customHeight="1" x14ac:dyDescent="0.25">
      <c r="A2279" s="197">
        <v>77111500</v>
      </c>
      <c r="B2279" s="197" t="s">
        <v>2944</v>
      </c>
      <c r="C2279" s="277">
        <v>42177</v>
      </c>
      <c r="D2279" s="197" t="s">
        <v>2937</v>
      </c>
      <c r="E2279" s="197" t="s">
        <v>2867</v>
      </c>
      <c r="F2279" s="197" t="s">
        <v>2941</v>
      </c>
      <c r="G2279" s="152">
        <v>7192000</v>
      </c>
      <c r="H2279" s="152">
        <v>7192000</v>
      </c>
      <c r="I2279" s="197" t="s">
        <v>439</v>
      </c>
      <c r="J2279" s="197" t="s">
        <v>31</v>
      </c>
      <c r="K2279" s="197" t="s">
        <v>2939</v>
      </c>
    </row>
    <row r="2280" spans="1:11" ht="75" customHeight="1" x14ac:dyDescent="0.25">
      <c r="A2280" s="197">
        <v>81161706</v>
      </c>
      <c r="B2280" s="197" t="s">
        <v>2946</v>
      </c>
      <c r="C2280" s="277">
        <v>42074</v>
      </c>
      <c r="D2280" s="197" t="s">
        <v>2947</v>
      </c>
      <c r="E2280" s="197" t="s">
        <v>2857</v>
      </c>
      <c r="F2280" s="197" t="s">
        <v>2905</v>
      </c>
      <c r="G2280" s="152">
        <v>23515448</v>
      </c>
      <c r="H2280" s="152">
        <v>23515448</v>
      </c>
      <c r="I2280" s="197" t="s">
        <v>439</v>
      </c>
      <c r="J2280" s="197" t="s">
        <v>31</v>
      </c>
      <c r="K2280" s="197" t="s">
        <v>2939</v>
      </c>
    </row>
    <row r="2281" spans="1:11" ht="75" customHeight="1" x14ac:dyDescent="0.25">
      <c r="A2281" s="197">
        <v>80131505</v>
      </c>
      <c r="B2281" s="197" t="s">
        <v>2948</v>
      </c>
      <c r="C2281" s="277">
        <v>42060</v>
      </c>
      <c r="D2281" s="197" t="s">
        <v>2950</v>
      </c>
      <c r="E2281" s="197" t="s">
        <v>2867</v>
      </c>
      <c r="F2281" s="197" t="s">
        <v>2902</v>
      </c>
      <c r="G2281" s="152">
        <v>9563040</v>
      </c>
      <c r="H2281" s="152">
        <v>9563040</v>
      </c>
      <c r="I2281" s="197" t="s">
        <v>439</v>
      </c>
      <c r="J2281" s="197" t="s">
        <v>31</v>
      </c>
      <c r="K2281" s="197" t="s">
        <v>2939</v>
      </c>
    </row>
    <row r="2282" spans="1:11" ht="75" customHeight="1" x14ac:dyDescent="0.25">
      <c r="A2282" s="197">
        <v>81112203</v>
      </c>
      <c r="B2282" s="197" t="s">
        <v>2951</v>
      </c>
      <c r="C2282" s="277">
        <v>42293</v>
      </c>
      <c r="D2282" s="197" t="s">
        <v>2953</v>
      </c>
      <c r="E2282" s="197" t="s">
        <v>2851</v>
      </c>
      <c r="F2282" s="197" t="s">
        <v>2858</v>
      </c>
      <c r="G2282" s="152">
        <v>67862728</v>
      </c>
      <c r="H2282" s="152">
        <v>67862728</v>
      </c>
      <c r="I2282" s="197" t="s">
        <v>439</v>
      </c>
      <c r="J2282" s="197" t="s">
        <v>31</v>
      </c>
      <c r="K2282" s="197" t="s">
        <v>2859</v>
      </c>
    </row>
    <row r="2283" spans="1:11" ht="75" customHeight="1" x14ac:dyDescent="0.25">
      <c r="A2283" s="197">
        <v>72101516</v>
      </c>
      <c r="B2283" s="197" t="s">
        <v>2954</v>
      </c>
      <c r="C2283" s="277">
        <v>42186</v>
      </c>
      <c r="D2283" s="197" t="s">
        <v>779</v>
      </c>
      <c r="E2283" s="197" t="s">
        <v>2867</v>
      </c>
      <c r="F2283" s="197" t="s">
        <v>2916</v>
      </c>
      <c r="G2283" s="152">
        <v>2084000</v>
      </c>
      <c r="H2283" s="152">
        <v>2084000</v>
      </c>
      <c r="I2283" s="197" t="s">
        <v>439</v>
      </c>
      <c r="J2283" s="197" t="s">
        <v>31</v>
      </c>
      <c r="K2283" s="197" t="s">
        <v>2939</v>
      </c>
    </row>
    <row r="2284" spans="1:11" ht="75" customHeight="1" x14ac:dyDescent="0.25">
      <c r="A2284" s="197">
        <v>43000000</v>
      </c>
      <c r="B2284" s="197" t="s">
        <v>2956</v>
      </c>
      <c r="C2284" s="277">
        <v>42276</v>
      </c>
      <c r="D2284" s="197" t="s">
        <v>779</v>
      </c>
      <c r="E2284" s="197" t="s">
        <v>2867</v>
      </c>
      <c r="F2284" s="197" t="s">
        <v>2899</v>
      </c>
      <c r="G2284" s="152">
        <v>11198663</v>
      </c>
      <c r="H2284" s="152">
        <v>11198663</v>
      </c>
      <c r="I2284" s="197" t="s">
        <v>439</v>
      </c>
      <c r="J2284" s="197" t="s">
        <v>31</v>
      </c>
      <c r="K2284" s="197" t="s">
        <v>2859</v>
      </c>
    </row>
    <row r="2285" spans="1:11" ht="75" customHeight="1" x14ac:dyDescent="0.25">
      <c r="A2285" s="197">
        <v>80131505</v>
      </c>
      <c r="B2285" s="197" t="s">
        <v>2957</v>
      </c>
      <c r="C2285" s="277">
        <v>42179</v>
      </c>
      <c r="D2285" s="197" t="s">
        <v>2866</v>
      </c>
      <c r="E2285" s="197" t="s">
        <v>2874</v>
      </c>
      <c r="F2285" s="197" t="s">
        <v>2902</v>
      </c>
      <c r="G2285" s="152">
        <v>70000000</v>
      </c>
      <c r="H2285" s="152">
        <v>70000000</v>
      </c>
      <c r="I2285" s="197" t="s">
        <v>439</v>
      </c>
      <c r="J2285" s="197" t="s">
        <v>31</v>
      </c>
      <c r="K2285" s="197" t="s">
        <v>2939</v>
      </c>
    </row>
    <row r="2286" spans="1:11" ht="75" customHeight="1" x14ac:dyDescent="0.25">
      <c r="A2286" s="197">
        <v>72121100</v>
      </c>
      <c r="B2286" s="197" t="s">
        <v>2959</v>
      </c>
      <c r="C2286" s="277">
        <v>42327</v>
      </c>
      <c r="D2286" s="197" t="s">
        <v>779</v>
      </c>
      <c r="E2286" s="197" t="s">
        <v>2863</v>
      </c>
      <c r="F2286" s="197" t="s">
        <v>2916</v>
      </c>
      <c r="G2286" s="152">
        <v>9297284</v>
      </c>
      <c r="H2286" s="152">
        <v>9297284</v>
      </c>
      <c r="I2286" s="197" t="s">
        <v>439</v>
      </c>
      <c r="J2286" s="197" t="s">
        <v>31</v>
      </c>
      <c r="K2286" s="197" t="s">
        <v>2939</v>
      </c>
    </row>
    <row r="2287" spans="1:11" ht="75" customHeight="1" x14ac:dyDescent="0.25">
      <c r="A2287" s="197">
        <v>76111501</v>
      </c>
      <c r="B2287" s="197" t="s">
        <v>2960</v>
      </c>
      <c r="C2287" s="277">
        <v>42230</v>
      </c>
      <c r="D2287" s="197" t="s">
        <v>2890</v>
      </c>
      <c r="E2287" s="197" t="s">
        <v>2867</v>
      </c>
      <c r="F2287" s="197" t="s">
        <v>2891</v>
      </c>
      <c r="G2287" s="152">
        <v>3261300</v>
      </c>
      <c r="H2287" s="152">
        <v>3261300</v>
      </c>
      <c r="I2287" s="197" t="s">
        <v>439</v>
      </c>
      <c r="J2287" s="197" t="s">
        <v>31</v>
      </c>
      <c r="K2287" s="197" t="s">
        <v>2853</v>
      </c>
    </row>
    <row r="2288" spans="1:11" ht="75" customHeight="1" x14ac:dyDescent="0.25">
      <c r="A2288" s="197">
        <v>84131501</v>
      </c>
      <c r="B2288" s="197" t="s">
        <v>2962</v>
      </c>
      <c r="C2288" s="277">
        <v>42209</v>
      </c>
      <c r="D2288" s="197" t="s">
        <v>2890</v>
      </c>
      <c r="E2288" s="197" t="s">
        <v>2851</v>
      </c>
      <c r="F2288" s="197" t="s">
        <v>2930</v>
      </c>
      <c r="G2288" s="152">
        <v>6245974</v>
      </c>
      <c r="H2288" s="152">
        <v>6245974</v>
      </c>
      <c r="I2288" s="197" t="s">
        <v>439</v>
      </c>
      <c r="J2288" s="197" t="s">
        <v>31</v>
      </c>
      <c r="K2288" s="197" t="s">
        <v>2853</v>
      </c>
    </row>
    <row r="2289" spans="1:11" ht="75" customHeight="1" x14ac:dyDescent="0.25">
      <c r="A2289" s="197">
        <v>44111515</v>
      </c>
      <c r="B2289" s="197" t="s">
        <v>2964</v>
      </c>
      <c r="C2289" s="277">
        <v>42307</v>
      </c>
      <c r="D2289" s="197" t="s">
        <v>2966</v>
      </c>
      <c r="E2289" s="197" t="s">
        <v>2851</v>
      </c>
      <c r="F2289" s="197" t="s">
        <v>2891</v>
      </c>
      <c r="G2289" s="152">
        <v>2893760</v>
      </c>
      <c r="H2289" s="152">
        <v>2893760</v>
      </c>
      <c r="I2289" s="197" t="s">
        <v>31</v>
      </c>
      <c r="J2289" s="197" t="s">
        <v>31</v>
      </c>
      <c r="K2289" s="197" t="s">
        <v>2939</v>
      </c>
    </row>
    <row r="2290" spans="1:11" ht="75" customHeight="1" x14ac:dyDescent="0.25">
      <c r="A2290" s="197" t="s">
        <v>2967</v>
      </c>
      <c r="B2290" s="197" t="s">
        <v>2968</v>
      </c>
      <c r="C2290" s="277">
        <v>42310</v>
      </c>
      <c r="D2290" s="197" t="s">
        <v>2970</v>
      </c>
      <c r="E2290" s="197" t="s">
        <v>2867</v>
      </c>
      <c r="F2290" s="197" t="s">
        <v>2899</v>
      </c>
      <c r="G2290" s="152">
        <v>3736098</v>
      </c>
      <c r="H2290" s="152">
        <v>3736098</v>
      </c>
      <c r="I2290" s="197" t="s">
        <v>31</v>
      </c>
      <c r="J2290" s="197" t="s">
        <v>31</v>
      </c>
      <c r="K2290" s="197" t="s">
        <v>2939</v>
      </c>
    </row>
    <row r="2291" spans="1:11" ht="75" customHeight="1" x14ac:dyDescent="0.25">
      <c r="A2291" s="197">
        <v>93141506</v>
      </c>
      <c r="B2291" s="197" t="s">
        <v>2971</v>
      </c>
      <c r="C2291" s="277">
        <v>42265</v>
      </c>
      <c r="D2291" s="197" t="s">
        <v>779</v>
      </c>
      <c r="E2291" s="197" t="s">
        <v>2973</v>
      </c>
      <c r="F2291" s="197" t="s">
        <v>2938</v>
      </c>
      <c r="G2291" s="152">
        <v>5000000</v>
      </c>
      <c r="H2291" s="152">
        <v>5000000</v>
      </c>
      <c r="I2291" s="197" t="s">
        <v>439</v>
      </c>
      <c r="J2291" s="197" t="s">
        <v>31</v>
      </c>
      <c r="K2291" s="197" t="s">
        <v>2939</v>
      </c>
    </row>
    <row r="2292" spans="1:11" ht="75" customHeight="1" x14ac:dyDescent="0.25">
      <c r="A2292" s="197">
        <v>46181500</v>
      </c>
      <c r="B2292" s="197" t="s">
        <v>2974</v>
      </c>
      <c r="C2292" s="277">
        <v>42229</v>
      </c>
      <c r="D2292" s="197" t="s">
        <v>779</v>
      </c>
      <c r="E2292" s="197" t="s">
        <v>2867</v>
      </c>
      <c r="F2292" s="197" t="s">
        <v>2941</v>
      </c>
      <c r="G2292" s="152">
        <v>6434600</v>
      </c>
      <c r="H2292" s="152">
        <v>6434600</v>
      </c>
      <c r="I2292" s="197" t="s">
        <v>439</v>
      </c>
      <c r="J2292" s="197" t="s">
        <v>31</v>
      </c>
      <c r="K2292" s="197" t="s">
        <v>2939</v>
      </c>
    </row>
    <row r="2293" spans="1:11" ht="75" customHeight="1" x14ac:dyDescent="0.25">
      <c r="A2293" s="197">
        <v>81110000</v>
      </c>
      <c r="B2293" s="197" t="s">
        <v>2975</v>
      </c>
      <c r="C2293" s="277">
        <v>42342</v>
      </c>
      <c r="D2293" s="197" t="s">
        <v>2976</v>
      </c>
      <c r="E2293" s="197" t="s">
        <v>2867</v>
      </c>
      <c r="F2293" s="197" t="s">
        <v>2858</v>
      </c>
      <c r="G2293" s="152">
        <v>3894000</v>
      </c>
      <c r="H2293" s="152">
        <v>3894000</v>
      </c>
      <c r="I2293" s="197" t="s">
        <v>439</v>
      </c>
      <c r="J2293" s="197" t="s">
        <v>31</v>
      </c>
      <c r="K2293" s="197" t="s">
        <v>2939</v>
      </c>
    </row>
    <row r="2294" spans="1:11" ht="75" customHeight="1" x14ac:dyDescent="0.25">
      <c r="A2294" s="197">
        <v>93141506</v>
      </c>
      <c r="B2294" s="197" t="s">
        <v>2977</v>
      </c>
      <c r="C2294" s="277">
        <v>42347</v>
      </c>
      <c r="D2294" s="197" t="s">
        <v>779</v>
      </c>
      <c r="E2294" s="197" t="s">
        <v>2973</v>
      </c>
      <c r="F2294" s="197" t="s">
        <v>2938</v>
      </c>
      <c r="G2294" s="152">
        <v>4554884</v>
      </c>
      <c r="H2294" s="152">
        <v>4554884</v>
      </c>
      <c r="I2294" s="197" t="s">
        <v>439</v>
      </c>
      <c r="J2294" s="197" t="s">
        <v>31</v>
      </c>
      <c r="K2294" s="197" t="s">
        <v>2939</v>
      </c>
    </row>
    <row r="2295" spans="1:11" ht="75" customHeight="1" x14ac:dyDescent="0.25">
      <c r="A2295" s="197" t="s">
        <v>2868</v>
      </c>
      <c r="B2295" s="197" t="s">
        <v>2979</v>
      </c>
      <c r="C2295" s="277">
        <v>42200</v>
      </c>
      <c r="D2295" s="197" t="s">
        <v>2980</v>
      </c>
      <c r="E2295" s="197" t="s">
        <v>2851</v>
      </c>
      <c r="F2295" s="197" t="s">
        <v>2858</v>
      </c>
      <c r="G2295" s="152">
        <v>1513731</v>
      </c>
      <c r="H2295" s="152">
        <v>1513731</v>
      </c>
      <c r="I2295" s="197" t="s">
        <v>439</v>
      </c>
      <c r="J2295" s="197" t="s">
        <v>31</v>
      </c>
      <c r="K2295" s="197" t="s">
        <v>2939</v>
      </c>
    </row>
    <row r="2296" spans="1:11" ht="75" customHeight="1" x14ac:dyDescent="0.25">
      <c r="A2296" s="197">
        <v>81112303</v>
      </c>
      <c r="B2296" s="197" t="s">
        <v>2981</v>
      </c>
      <c r="C2296" s="277">
        <v>42311</v>
      </c>
      <c r="D2296" s="197" t="s">
        <v>2866</v>
      </c>
      <c r="E2296" s="197" t="s">
        <v>2983</v>
      </c>
      <c r="F2296" s="197" t="s">
        <v>2858</v>
      </c>
      <c r="G2296" s="152">
        <v>1498550</v>
      </c>
      <c r="H2296" s="152">
        <v>1498550</v>
      </c>
      <c r="I2296" s="197" t="s">
        <v>439</v>
      </c>
      <c r="J2296" s="197" t="s">
        <v>31</v>
      </c>
      <c r="K2296" s="197" t="s">
        <v>2939</v>
      </c>
    </row>
    <row r="2297" spans="1:11" ht="75" customHeight="1" x14ac:dyDescent="0.25">
      <c r="A2297" s="197">
        <v>81112501</v>
      </c>
      <c r="B2297" s="197" t="s">
        <v>2984</v>
      </c>
      <c r="C2297" s="277">
        <v>42321</v>
      </c>
      <c r="D2297" s="197" t="s">
        <v>2937</v>
      </c>
      <c r="E2297" s="197" t="s">
        <v>2983</v>
      </c>
      <c r="F2297" s="197" t="s">
        <v>2858</v>
      </c>
      <c r="G2297" s="152">
        <v>15562847</v>
      </c>
      <c r="H2297" s="152">
        <v>15562847</v>
      </c>
      <c r="I2297" s="197" t="s">
        <v>439</v>
      </c>
      <c r="J2297" s="197" t="s">
        <v>31</v>
      </c>
      <c r="K2297" s="197" t="s">
        <v>2939</v>
      </c>
    </row>
    <row r="2298" spans="1:11" ht="75" customHeight="1" x14ac:dyDescent="0.25">
      <c r="A2298" s="197" t="s">
        <v>2881</v>
      </c>
      <c r="B2298" s="197" t="s">
        <v>2986</v>
      </c>
      <c r="C2298" s="277">
        <v>42083</v>
      </c>
      <c r="D2298" s="197" t="s">
        <v>2988</v>
      </c>
      <c r="E2298" s="197" t="s">
        <v>2983</v>
      </c>
      <c r="F2298" s="197" t="s">
        <v>2885</v>
      </c>
      <c r="G2298" s="152">
        <v>12400000</v>
      </c>
      <c r="H2298" s="152">
        <v>12400000</v>
      </c>
      <c r="I2298" s="197" t="s">
        <v>439</v>
      </c>
      <c r="J2298" s="197" t="s">
        <v>31</v>
      </c>
      <c r="K2298" s="197" t="s">
        <v>2853</v>
      </c>
    </row>
    <row r="2299" spans="1:11" ht="75" customHeight="1" x14ac:dyDescent="0.25">
      <c r="A2299" s="197">
        <v>78111502</v>
      </c>
      <c r="B2299" s="197" t="s">
        <v>2989</v>
      </c>
      <c r="C2299" s="277">
        <v>42044</v>
      </c>
      <c r="D2299" s="197" t="s">
        <v>779</v>
      </c>
      <c r="E2299" s="197" t="s">
        <v>2874</v>
      </c>
      <c r="F2299" s="197" t="s">
        <v>2990</v>
      </c>
      <c r="G2299" s="152">
        <v>686900</v>
      </c>
      <c r="H2299" s="152">
        <v>686900</v>
      </c>
      <c r="I2299" s="197" t="s">
        <v>439</v>
      </c>
      <c r="J2299" s="197" t="s">
        <v>31</v>
      </c>
      <c r="K2299" s="197" t="s">
        <v>2939</v>
      </c>
    </row>
    <row r="2300" spans="1:11" ht="75" customHeight="1" x14ac:dyDescent="0.25">
      <c r="A2300" s="197">
        <v>78111502</v>
      </c>
      <c r="B2300" s="197" t="s">
        <v>2991</v>
      </c>
      <c r="C2300" s="277">
        <v>42045</v>
      </c>
      <c r="D2300" s="197" t="s">
        <v>779</v>
      </c>
      <c r="E2300" s="197" t="s">
        <v>2874</v>
      </c>
      <c r="F2300" s="197" t="s">
        <v>2990</v>
      </c>
      <c r="G2300" s="152">
        <v>118646</v>
      </c>
      <c r="H2300" s="152">
        <v>118646</v>
      </c>
      <c r="I2300" s="197" t="s">
        <v>439</v>
      </c>
      <c r="J2300" s="197" t="s">
        <v>31</v>
      </c>
      <c r="K2300" s="197" t="s">
        <v>2939</v>
      </c>
    </row>
    <row r="2301" spans="1:11" ht="75" customHeight="1" x14ac:dyDescent="0.25">
      <c r="A2301" s="197">
        <v>78111502</v>
      </c>
      <c r="B2301" s="197" t="s">
        <v>2992</v>
      </c>
      <c r="C2301" s="277">
        <v>42086</v>
      </c>
      <c r="D2301" s="197" t="s">
        <v>779</v>
      </c>
      <c r="E2301" s="197" t="s">
        <v>2874</v>
      </c>
      <c r="F2301" s="197" t="s">
        <v>2990</v>
      </c>
      <c r="G2301" s="152">
        <v>4745100</v>
      </c>
      <c r="H2301" s="152">
        <v>4745100</v>
      </c>
      <c r="I2301" s="197" t="s">
        <v>439</v>
      </c>
      <c r="J2301" s="197" t="s">
        <v>31</v>
      </c>
      <c r="K2301" s="197" t="s">
        <v>2939</v>
      </c>
    </row>
    <row r="2302" spans="1:11" ht="75" customHeight="1" x14ac:dyDescent="0.25">
      <c r="A2302" s="197">
        <v>78111502</v>
      </c>
      <c r="B2302" s="197" t="s">
        <v>2993</v>
      </c>
      <c r="C2302" s="277">
        <v>42089</v>
      </c>
      <c r="D2302" s="197" t="s">
        <v>779</v>
      </c>
      <c r="E2302" s="197" t="s">
        <v>2874</v>
      </c>
      <c r="F2302" s="197" t="s">
        <v>2990</v>
      </c>
      <c r="G2302" s="152">
        <v>4042864</v>
      </c>
      <c r="H2302" s="152">
        <v>4042864</v>
      </c>
      <c r="I2302" s="197" t="s">
        <v>439</v>
      </c>
      <c r="J2302" s="197" t="s">
        <v>31</v>
      </c>
      <c r="K2302" s="197" t="s">
        <v>2939</v>
      </c>
    </row>
    <row r="2303" spans="1:11" ht="75" customHeight="1" x14ac:dyDescent="0.25">
      <c r="A2303" s="197">
        <v>78111502</v>
      </c>
      <c r="B2303" s="197" t="s">
        <v>2994</v>
      </c>
      <c r="C2303" s="277">
        <v>42202</v>
      </c>
      <c r="D2303" s="197" t="s">
        <v>779</v>
      </c>
      <c r="E2303" s="197" t="s">
        <v>2874</v>
      </c>
      <c r="F2303" s="197" t="s">
        <v>2990</v>
      </c>
      <c r="G2303" s="152">
        <v>7680960</v>
      </c>
      <c r="H2303" s="152">
        <v>7680960</v>
      </c>
      <c r="I2303" s="197" t="s">
        <v>439</v>
      </c>
      <c r="J2303" s="197" t="s">
        <v>31</v>
      </c>
      <c r="K2303" s="197" t="s">
        <v>2939</v>
      </c>
    </row>
    <row r="2304" spans="1:11" ht="75" customHeight="1" x14ac:dyDescent="0.25">
      <c r="A2304" s="197">
        <v>78111502</v>
      </c>
      <c r="B2304" s="197" t="s">
        <v>2995</v>
      </c>
      <c r="C2304" s="277">
        <v>42202</v>
      </c>
      <c r="D2304" s="197" t="s">
        <v>779</v>
      </c>
      <c r="E2304" s="197" t="s">
        <v>2874</v>
      </c>
      <c r="F2304" s="197" t="s">
        <v>2990</v>
      </c>
      <c r="G2304" s="152">
        <v>7266000</v>
      </c>
      <c r="H2304" s="152">
        <v>7266000</v>
      </c>
      <c r="I2304" s="197" t="s">
        <v>439</v>
      </c>
      <c r="J2304" s="197" t="s">
        <v>31</v>
      </c>
      <c r="K2304" s="197" t="s">
        <v>2939</v>
      </c>
    </row>
    <row r="2305" spans="1:11" ht="75" customHeight="1" x14ac:dyDescent="0.25">
      <c r="A2305" s="197">
        <v>78111502</v>
      </c>
      <c r="B2305" s="197" t="s">
        <v>2996</v>
      </c>
      <c r="C2305" s="277">
        <v>42269</v>
      </c>
      <c r="D2305" s="197" t="s">
        <v>779</v>
      </c>
      <c r="E2305" s="197" t="s">
        <v>2874</v>
      </c>
      <c r="F2305" s="197" t="s">
        <v>2990</v>
      </c>
      <c r="G2305" s="152">
        <v>471464</v>
      </c>
      <c r="H2305" s="152">
        <v>471464</v>
      </c>
      <c r="I2305" s="197" t="s">
        <v>439</v>
      </c>
      <c r="J2305" s="197" t="s">
        <v>31</v>
      </c>
      <c r="K2305" s="197" t="s">
        <v>2939</v>
      </c>
    </row>
    <row r="2306" spans="1:11" ht="75" customHeight="1" x14ac:dyDescent="0.25">
      <c r="A2306" s="197">
        <v>78111502</v>
      </c>
      <c r="B2306" s="197" t="s">
        <v>2997</v>
      </c>
      <c r="C2306" s="277">
        <v>42269</v>
      </c>
      <c r="D2306" s="197" t="s">
        <v>779</v>
      </c>
      <c r="E2306" s="197" t="s">
        <v>2874</v>
      </c>
      <c r="F2306" s="197" t="s">
        <v>2990</v>
      </c>
      <c r="G2306" s="152">
        <v>496700</v>
      </c>
      <c r="H2306" s="152">
        <v>496700</v>
      </c>
      <c r="I2306" s="197" t="s">
        <v>439</v>
      </c>
      <c r="J2306" s="197" t="s">
        <v>31</v>
      </c>
      <c r="K2306" s="197" t="s">
        <v>2939</v>
      </c>
    </row>
    <row r="2307" spans="1:11" ht="75" customHeight="1" x14ac:dyDescent="0.25">
      <c r="A2307" s="197">
        <v>78111502</v>
      </c>
      <c r="B2307" s="197" t="s">
        <v>2998</v>
      </c>
      <c r="C2307" s="277">
        <v>42319</v>
      </c>
      <c r="D2307" s="197" t="s">
        <v>779</v>
      </c>
      <c r="E2307" s="197" t="s">
        <v>2874</v>
      </c>
      <c r="F2307" s="197" t="s">
        <v>2990</v>
      </c>
      <c r="G2307" s="152">
        <v>372525</v>
      </c>
      <c r="H2307" s="152">
        <v>372525</v>
      </c>
      <c r="I2307" s="197" t="s">
        <v>439</v>
      </c>
      <c r="J2307" s="197" t="s">
        <v>31</v>
      </c>
      <c r="K2307" s="197" t="s">
        <v>2939</v>
      </c>
    </row>
    <row r="2308" spans="1:11" ht="75" customHeight="1" x14ac:dyDescent="0.25">
      <c r="A2308" s="197">
        <v>78111502</v>
      </c>
      <c r="B2308" s="197" t="s">
        <v>2999</v>
      </c>
      <c r="C2308" s="277">
        <v>42334</v>
      </c>
      <c r="D2308" s="197" t="s">
        <v>779</v>
      </c>
      <c r="E2308" s="197" t="s">
        <v>2874</v>
      </c>
      <c r="F2308" s="197" t="s">
        <v>2990</v>
      </c>
      <c r="G2308" s="152">
        <v>8887680</v>
      </c>
      <c r="H2308" s="152">
        <v>8887680</v>
      </c>
      <c r="I2308" s="197" t="s">
        <v>439</v>
      </c>
      <c r="J2308" s="197" t="s">
        <v>31</v>
      </c>
      <c r="K2308" s="197" t="s">
        <v>2939</v>
      </c>
    </row>
    <row r="2309" spans="1:11" ht="75" customHeight="1" x14ac:dyDescent="0.25">
      <c r="A2309" s="197">
        <v>78111502</v>
      </c>
      <c r="B2309" s="197" t="s">
        <v>3000</v>
      </c>
      <c r="C2309" s="277">
        <v>42334</v>
      </c>
      <c r="D2309" s="197" t="s">
        <v>779</v>
      </c>
      <c r="E2309" s="197" t="s">
        <v>2874</v>
      </c>
      <c r="F2309" s="197" t="s">
        <v>2990</v>
      </c>
      <c r="G2309" s="152">
        <v>5695000</v>
      </c>
      <c r="H2309" s="152">
        <v>5695000</v>
      </c>
      <c r="I2309" s="197" t="s">
        <v>439</v>
      </c>
      <c r="J2309" s="197" t="s">
        <v>31</v>
      </c>
      <c r="K2309" s="197" t="s">
        <v>2939</v>
      </c>
    </row>
    <row r="2310" spans="1:11" ht="75" customHeight="1" x14ac:dyDescent="0.25">
      <c r="A2310" s="197">
        <v>78102200</v>
      </c>
      <c r="B2310" s="197" t="s">
        <v>3001</v>
      </c>
      <c r="C2310" s="277">
        <v>42027</v>
      </c>
      <c r="D2310" s="197" t="s">
        <v>2988</v>
      </c>
      <c r="E2310" s="197" t="s">
        <v>2983</v>
      </c>
      <c r="F2310" s="197" t="s">
        <v>2905</v>
      </c>
      <c r="G2310" s="152">
        <v>28013900</v>
      </c>
      <c r="H2310" s="152">
        <v>28013900</v>
      </c>
      <c r="I2310" s="197" t="s">
        <v>439</v>
      </c>
      <c r="J2310" s="197" t="s">
        <v>31</v>
      </c>
      <c r="K2310" s="197" t="s">
        <v>2939</v>
      </c>
    </row>
    <row r="2311" spans="1:11" ht="75" customHeight="1" x14ac:dyDescent="0.25">
      <c r="A2311" s="197">
        <v>80111713</v>
      </c>
      <c r="B2311" s="197" t="s">
        <v>3003</v>
      </c>
      <c r="C2311" s="277">
        <v>42055</v>
      </c>
      <c r="D2311" s="197" t="s">
        <v>2988</v>
      </c>
      <c r="E2311" s="197" t="s">
        <v>2983</v>
      </c>
      <c r="F2311" s="197" t="s">
        <v>2905</v>
      </c>
      <c r="G2311" s="152">
        <v>12598132</v>
      </c>
      <c r="H2311" s="152">
        <v>12598132</v>
      </c>
      <c r="I2311" s="197" t="s">
        <v>439</v>
      </c>
      <c r="J2311" s="197" t="s">
        <v>31</v>
      </c>
      <c r="K2311" s="197" t="s">
        <v>2939</v>
      </c>
    </row>
    <row r="2312" spans="1:11" ht="75" customHeight="1" x14ac:dyDescent="0.25">
      <c r="A2312" s="197">
        <v>80161801</v>
      </c>
      <c r="B2312" s="197" t="s">
        <v>3005</v>
      </c>
      <c r="C2312" s="277">
        <v>42237</v>
      </c>
      <c r="D2312" s="197" t="s">
        <v>2937</v>
      </c>
      <c r="E2312" s="197" t="s">
        <v>2983</v>
      </c>
      <c r="F2312" s="197" t="s">
        <v>3007</v>
      </c>
      <c r="G2312" s="152">
        <v>43200000</v>
      </c>
      <c r="H2312" s="152">
        <v>43200000</v>
      </c>
      <c r="I2312" s="197" t="s">
        <v>439</v>
      </c>
      <c r="J2312" s="197" t="s">
        <v>31</v>
      </c>
      <c r="K2312" s="197" t="s">
        <v>2939</v>
      </c>
    </row>
    <row r="2313" spans="1:11" ht="75" customHeight="1" x14ac:dyDescent="0.25">
      <c r="A2313" s="197">
        <v>84131501</v>
      </c>
      <c r="B2313" s="197" t="s">
        <v>2928</v>
      </c>
      <c r="C2313" s="277">
        <v>42109</v>
      </c>
      <c r="D2313" s="197" t="s">
        <v>2871</v>
      </c>
      <c r="E2313" s="197" t="s">
        <v>2857</v>
      </c>
      <c r="F2313" s="197" t="s">
        <v>2930</v>
      </c>
      <c r="G2313" s="152">
        <v>155690037</v>
      </c>
      <c r="H2313" s="152">
        <v>155690037</v>
      </c>
      <c r="I2313" s="197" t="s">
        <v>439</v>
      </c>
      <c r="J2313" s="197" t="s">
        <v>31</v>
      </c>
      <c r="K2313" s="197" t="s">
        <v>2853</v>
      </c>
    </row>
    <row r="2314" spans="1:11" ht="75" customHeight="1" x14ac:dyDescent="0.25">
      <c r="A2314" s="197">
        <v>92101501</v>
      </c>
      <c r="B2314" s="197" t="s">
        <v>3009</v>
      </c>
      <c r="C2314" s="277">
        <v>42040</v>
      </c>
      <c r="D2314" s="197" t="s">
        <v>2988</v>
      </c>
      <c r="E2314" s="197" t="s">
        <v>2983</v>
      </c>
      <c r="F2314" s="197" t="s">
        <v>2916</v>
      </c>
      <c r="G2314" s="152">
        <v>213410711</v>
      </c>
      <c r="H2314" s="152">
        <v>213410711</v>
      </c>
      <c r="I2314" s="197" t="s">
        <v>439</v>
      </c>
      <c r="J2314" s="197" t="s">
        <v>31</v>
      </c>
      <c r="K2314" s="197" t="s">
        <v>2939</v>
      </c>
    </row>
    <row r="2315" spans="1:11" ht="75" customHeight="1" x14ac:dyDescent="0.25">
      <c r="A2315" s="197">
        <v>80111600</v>
      </c>
      <c r="B2315" s="197" t="s">
        <v>3011</v>
      </c>
      <c r="C2315" s="277">
        <v>42101</v>
      </c>
      <c r="D2315" s="197" t="s">
        <v>3012</v>
      </c>
      <c r="E2315" s="197" t="s">
        <v>2874</v>
      </c>
      <c r="F2315" s="197" t="s">
        <v>3013</v>
      </c>
      <c r="G2315" s="152">
        <v>264477</v>
      </c>
      <c r="H2315" s="152">
        <v>264477</v>
      </c>
      <c r="I2315" s="197" t="s">
        <v>439</v>
      </c>
      <c r="J2315" s="197" t="s">
        <v>31</v>
      </c>
      <c r="K2315" s="197" t="s">
        <v>2939</v>
      </c>
    </row>
    <row r="2316" spans="1:11" ht="75" customHeight="1" x14ac:dyDescent="0.25">
      <c r="A2316" s="197">
        <v>80111600</v>
      </c>
      <c r="B2316" s="197" t="s">
        <v>3014</v>
      </c>
      <c r="C2316" s="277">
        <v>42104</v>
      </c>
      <c r="D2316" s="197" t="s">
        <v>3015</v>
      </c>
      <c r="E2316" s="197" t="s">
        <v>2874</v>
      </c>
      <c r="F2316" s="197" t="s">
        <v>3013</v>
      </c>
      <c r="G2316" s="152">
        <v>69700</v>
      </c>
      <c r="H2316" s="152">
        <v>69700</v>
      </c>
      <c r="I2316" s="197" t="s">
        <v>439</v>
      </c>
      <c r="J2316" s="197" t="s">
        <v>31</v>
      </c>
      <c r="K2316" s="197" t="s">
        <v>2939</v>
      </c>
    </row>
    <row r="2317" spans="1:11" ht="75" customHeight="1" x14ac:dyDescent="0.25">
      <c r="A2317" s="197">
        <v>80111600</v>
      </c>
      <c r="B2317" s="197" t="s">
        <v>3016</v>
      </c>
      <c r="C2317" s="277">
        <v>42104</v>
      </c>
      <c r="D2317" s="197" t="s">
        <v>3015</v>
      </c>
      <c r="E2317" s="197" t="s">
        <v>2874</v>
      </c>
      <c r="F2317" s="197" t="s">
        <v>3013</v>
      </c>
      <c r="G2317" s="152">
        <v>72877</v>
      </c>
      <c r="H2317" s="152">
        <v>72877</v>
      </c>
      <c r="I2317" s="197" t="s">
        <v>439</v>
      </c>
      <c r="J2317" s="197" t="s">
        <v>31</v>
      </c>
      <c r="K2317" s="197" t="s">
        <v>2939</v>
      </c>
    </row>
    <row r="2318" spans="1:11" ht="75" customHeight="1" x14ac:dyDescent="0.25">
      <c r="A2318" s="197">
        <v>80111600</v>
      </c>
      <c r="B2318" s="197" t="s">
        <v>3017</v>
      </c>
      <c r="C2318" s="277">
        <v>42104</v>
      </c>
      <c r="D2318" s="197" t="s">
        <v>3018</v>
      </c>
      <c r="E2318" s="197" t="s">
        <v>2874</v>
      </c>
      <c r="F2318" s="197" t="s">
        <v>3013</v>
      </c>
      <c r="G2318" s="152">
        <v>72877</v>
      </c>
      <c r="H2318" s="152">
        <v>72877</v>
      </c>
      <c r="I2318" s="197" t="s">
        <v>439</v>
      </c>
      <c r="J2318" s="197" t="s">
        <v>31</v>
      </c>
      <c r="K2318" s="197" t="s">
        <v>2939</v>
      </c>
    </row>
    <row r="2319" spans="1:11" ht="75" customHeight="1" x14ac:dyDescent="0.25">
      <c r="A2319" s="197">
        <v>80111600</v>
      </c>
      <c r="B2319" s="197" t="s">
        <v>3019</v>
      </c>
      <c r="C2319" s="277">
        <v>42123</v>
      </c>
      <c r="D2319" s="197" t="s">
        <v>3015</v>
      </c>
      <c r="E2319" s="197" t="s">
        <v>2874</v>
      </c>
      <c r="F2319" s="197" t="s">
        <v>3013</v>
      </c>
      <c r="G2319" s="152">
        <v>264477</v>
      </c>
      <c r="H2319" s="152">
        <v>264477</v>
      </c>
      <c r="I2319" s="197" t="s">
        <v>439</v>
      </c>
      <c r="J2319" s="197" t="s">
        <v>31</v>
      </c>
      <c r="K2319" s="197" t="s">
        <v>2939</v>
      </c>
    </row>
    <row r="2320" spans="1:11" ht="75" customHeight="1" x14ac:dyDescent="0.25">
      <c r="A2320" s="197">
        <v>80111600</v>
      </c>
      <c r="B2320" s="197" t="s">
        <v>3020</v>
      </c>
      <c r="C2320" s="277">
        <v>42156</v>
      </c>
      <c r="D2320" s="197" t="s">
        <v>3015</v>
      </c>
      <c r="E2320" s="197" t="s">
        <v>2874</v>
      </c>
      <c r="F2320" s="197" t="s">
        <v>3013</v>
      </c>
      <c r="G2320" s="152">
        <v>264477</v>
      </c>
      <c r="H2320" s="152">
        <v>264477</v>
      </c>
      <c r="I2320" s="197" t="s">
        <v>439</v>
      </c>
      <c r="J2320" s="197" t="s">
        <v>31</v>
      </c>
      <c r="K2320" s="197" t="s">
        <v>2939</v>
      </c>
    </row>
    <row r="2321" spans="1:11" ht="75" customHeight="1" x14ac:dyDescent="0.25">
      <c r="A2321" s="197">
        <v>80111600</v>
      </c>
      <c r="B2321" s="197" t="s">
        <v>3021</v>
      </c>
      <c r="C2321" s="277">
        <v>42191</v>
      </c>
      <c r="D2321" s="197" t="s">
        <v>3015</v>
      </c>
      <c r="E2321" s="197" t="s">
        <v>2874</v>
      </c>
      <c r="F2321" s="197" t="s">
        <v>3013</v>
      </c>
      <c r="G2321" s="152">
        <v>264477</v>
      </c>
      <c r="H2321" s="152">
        <v>264477</v>
      </c>
      <c r="I2321" s="197" t="s">
        <v>439</v>
      </c>
      <c r="J2321" s="197" t="s">
        <v>31</v>
      </c>
      <c r="K2321" s="197" t="s">
        <v>2939</v>
      </c>
    </row>
    <row r="2322" spans="1:11" ht="75" customHeight="1" x14ac:dyDescent="0.25">
      <c r="A2322" s="197">
        <v>80111600</v>
      </c>
      <c r="B2322" s="197" t="s">
        <v>3022</v>
      </c>
      <c r="C2322" s="277">
        <v>42219</v>
      </c>
      <c r="D2322" s="197" t="s">
        <v>3012</v>
      </c>
      <c r="E2322" s="197" t="s">
        <v>2874</v>
      </c>
      <c r="F2322" s="197" t="s">
        <v>3013</v>
      </c>
      <c r="G2322" s="152">
        <v>264477</v>
      </c>
      <c r="H2322" s="152">
        <v>264477</v>
      </c>
      <c r="I2322" s="197" t="s">
        <v>439</v>
      </c>
      <c r="J2322" s="197" t="s">
        <v>31</v>
      </c>
      <c r="K2322" s="197" t="s">
        <v>2939</v>
      </c>
    </row>
    <row r="2323" spans="1:11" ht="75" customHeight="1" x14ac:dyDescent="0.25">
      <c r="A2323" s="197">
        <v>80111600</v>
      </c>
      <c r="B2323" s="197" t="s">
        <v>3023</v>
      </c>
      <c r="C2323" s="277">
        <v>42248</v>
      </c>
      <c r="D2323" s="197" t="s">
        <v>3018</v>
      </c>
      <c r="E2323" s="197" t="s">
        <v>2874</v>
      </c>
      <c r="F2323" s="197" t="s">
        <v>3013</v>
      </c>
      <c r="G2323" s="152">
        <v>264477</v>
      </c>
      <c r="H2323" s="152">
        <v>264477</v>
      </c>
      <c r="I2323" s="197" t="s">
        <v>439</v>
      </c>
      <c r="J2323" s="197" t="s">
        <v>31</v>
      </c>
      <c r="K2323" s="197" t="s">
        <v>2939</v>
      </c>
    </row>
    <row r="2324" spans="1:11" ht="75" customHeight="1" x14ac:dyDescent="0.25">
      <c r="A2324" s="197">
        <v>80111600</v>
      </c>
      <c r="B2324" s="197" t="s">
        <v>3024</v>
      </c>
      <c r="C2324" s="277">
        <v>42282</v>
      </c>
      <c r="D2324" s="197" t="s">
        <v>3025</v>
      </c>
      <c r="E2324" s="197" t="s">
        <v>2874</v>
      </c>
      <c r="F2324" s="197" t="s">
        <v>3013</v>
      </c>
      <c r="G2324" s="152">
        <v>264477</v>
      </c>
      <c r="H2324" s="152">
        <v>264477</v>
      </c>
      <c r="I2324" s="197" t="s">
        <v>439</v>
      </c>
      <c r="J2324" s="197" t="s">
        <v>31</v>
      </c>
      <c r="K2324" s="197" t="s">
        <v>2939</v>
      </c>
    </row>
    <row r="2325" spans="1:11" ht="75" customHeight="1" x14ac:dyDescent="0.25">
      <c r="A2325" s="197">
        <v>80111600</v>
      </c>
      <c r="B2325" s="197" t="s">
        <v>3026</v>
      </c>
      <c r="C2325" s="277">
        <v>42313</v>
      </c>
      <c r="D2325" s="197" t="s">
        <v>3025</v>
      </c>
      <c r="E2325" s="197" t="s">
        <v>2874</v>
      </c>
      <c r="F2325" s="197" t="s">
        <v>3013</v>
      </c>
      <c r="G2325" s="152">
        <v>264477</v>
      </c>
      <c r="H2325" s="152">
        <v>264477</v>
      </c>
      <c r="I2325" s="197" t="s">
        <v>439</v>
      </c>
      <c r="J2325" s="197" t="s">
        <v>31</v>
      </c>
      <c r="K2325" s="197" t="s">
        <v>2939</v>
      </c>
    </row>
    <row r="2326" spans="1:11" ht="75" customHeight="1" x14ac:dyDescent="0.25">
      <c r="A2326" s="197">
        <v>80111600</v>
      </c>
      <c r="B2326" s="197" t="s">
        <v>3027</v>
      </c>
      <c r="C2326" s="277">
        <v>42340</v>
      </c>
      <c r="D2326" s="197" t="s">
        <v>3015</v>
      </c>
      <c r="E2326" s="197" t="s">
        <v>2874</v>
      </c>
      <c r="F2326" s="197" t="s">
        <v>3013</v>
      </c>
      <c r="G2326" s="152">
        <v>264477</v>
      </c>
      <c r="H2326" s="152">
        <v>264477</v>
      </c>
      <c r="I2326" s="197" t="s">
        <v>439</v>
      </c>
      <c r="J2326" s="197" t="s">
        <v>31</v>
      </c>
      <c r="K2326" s="197" t="s">
        <v>2939</v>
      </c>
    </row>
    <row r="2327" spans="1:11" ht="75" customHeight="1" x14ac:dyDescent="0.25">
      <c r="A2327" s="197">
        <v>80111600</v>
      </c>
      <c r="B2327" s="197" t="s">
        <v>3028</v>
      </c>
      <c r="C2327" s="277">
        <v>42076</v>
      </c>
      <c r="D2327" s="197" t="s">
        <v>3012</v>
      </c>
      <c r="E2327" s="197" t="s">
        <v>2874</v>
      </c>
      <c r="F2327" s="197" t="s">
        <v>3029</v>
      </c>
      <c r="G2327" s="152">
        <v>400000</v>
      </c>
      <c r="H2327" s="152">
        <v>400000</v>
      </c>
      <c r="I2327" s="197" t="s">
        <v>439</v>
      </c>
      <c r="J2327" s="197" t="s">
        <v>31</v>
      </c>
      <c r="K2327" s="197" t="s">
        <v>2939</v>
      </c>
    </row>
    <row r="2328" spans="1:11" ht="75" customHeight="1" x14ac:dyDescent="0.25">
      <c r="A2328" s="197">
        <v>80111600</v>
      </c>
      <c r="B2328" s="197" t="s">
        <v>3027</v>
      </c>
      <c r="C2328" s="277">
        <v>42356</v>
      </c>
      <c r="D2328" s="197" t="s">
        <v>3012</v>
      </c>
      <c r="E2328" s="197" t="s">
        <v>2874</v>
      </c>
      <c r="F2328" s="197" t="s">
        <v>3013</v>
      </c>
      <c r="G2328" s="152">
        <v>404253</v>
      </c>
      <c r="H2328" s="152">
        <v>404253</v>
      </c>
      <c r="I2328" s="197" t="s">
        <v>439</v>
      </c>
      <c r="J2328" s="197" t="s">
        <v>31</v>
      </c>
      <c r="K2328" s="197" t="s">
        <v>2939</v>
      </c>
    </row>
    <row r="2329" spans="1:11" ht="75" customHeight="1" x14ac:dyDescent="0.25">
      <c r="A2329" s="197">
        <v>80111600</v>
      </c>
      <c r="B2329" s="197" t="s">
        <v>3030</v>
      </c>
      <c r="C2329" s="277">
        <v>42089</v>
      </c>
      <c r="D2329" s="197" t="s">
        <v>3025</v>
      </c>
      <c r="E2329" s="197" t="s">
        <v>2874</v>
      </c>
      <c r="F2329" s="197" t="s">
        <v>3029</v>
      </c>
      <c r="G2329" s="152">
        <v>1610875</v>
      </c>
      <c r="H2329" s="152">
        <v>1610875</v>
      </c>
      <c r="I2329" s="197" t="s">
        <v>439</v>
      </c>
      <c r="J2329" s="197" t="s">
        <v>31</v>
      </c>
      <c r="K2329" s="197" t="s">
        <v>2939</v>
      </c>
    </row>
    <row r="2330" spans="1:11" ht="75" customHeight="1" x14ac:dyDescent="0.25">
      <c r="A2330" s="197">
        <v>80111600</v>
      </c>
      <c r="B2330" s="197" t="s">
        <v>3031</v>
      </c>
      <c r="C2330" s="277">
        <v>42116</v>
      </c>
      <c r="D2330" s="197" t="s">
        <v>3012</v>
      </c>
      <c r="E2330" s="197" t="s">
        <v>2874</v>
      </c>
      <c r="F2330" s="197" t="s">
        <v>3029</v>
      </c>
      <c r="G2330" s="152">
        <v>250000</v>
      </c>
      <c r="H2330" s="152">
        <v>250000</v>
      </c>
      <c r="I2330" s="197" t="s">
        <v>439</v>
      </c>
      <c r="J2330" s="197" t="s">
        <v>31</v>
      </c>
      <c r="K2330" s="197" t="s">
        <v>2939</v>
      </c>
    </row>
    <row r="2331" spans="1:11" ht="75" customHeight="1" x14ac:dyDescent="0.25">
      <c r="A2331" s="197">
        <v>80111600</v>
      </c>
      <c r="B2331" s="197" t="s">
        <v>3032</v>
      </c>
      <c r="C2331" s="277">
        <v>42116</v>
      </c>
      <c r="D2331" s="197" t="s">
        <v>3018</v>
      </c>
      <c r="E2331" s="197" t="s">
        <v>2874</v>
      </c>
      <c r="F2331" s="197" t="s">
        <v>3029</v>
      </c>
      <c r="G2331" s="152">
        <v>300017</v>
      </c>
      <c r="H2331" s="152">
        <v>300017</v>
      </c>
      <c r="I2331" s="197" t="s">
        <v>439</v>
      </c>
      <c r="J2331" s="197" t="s">
        <v>31</v>
      </c>
      <c r="K2331" s="197" t="s">
        <v>2939</v>
      </c>
    </row>
    <row r="2332" spans="1:11" ht="75" customHeight="1" x14ac:dyDescent="0.25">
      <c r="A2332" s="197">
        <v>80111600</v>
      </c>
      <c r="B2332" s="197" t="s">
        <v>3033</v>
      </c>
      <c r="C2332" s="277">
        <v>42122</v>
      </c>
      <c r="D2332" s="197" t="s">
        <v>3018</v>
      </c>
      <c r="E2332" s="197" t="s">
        <v>2874</v>
      </c>
      <c r="F2332" s="197" t="s">
        <v>3029</v>
      </c>
      <c r="G2332" s="152">
        <v>500000</v>
      </c>
      <c r="H2332" s="152">
        <v>500000</v>
      </c>
      <c r="I2332" s="197" t="s">
        <v>439</v>
      </c>
      <c r="J2332" s="197" t="s">
        <v>31</v>
      </c>
      <c r="K2332" s="197" t="s">
        <v>2939</v>
      </c>
    </row>
    <row r="2333" spans="1:11" ht="75" customHeight="1" x14ac:dyDescent="0.25">
      <c r="A2333" s="197">
        <v>80111600</v>
      </c>
      <c r="B2333" s="197" t="s">
        <v>3034</v>
      </c>
      <c r="C2333" s="277">
        <v>42150</v>
      </c>
      <c r="D2333" s="197" t="s">
        <v>3012</v>
      </c>
      <c r="E2333" s="197" t="s">
        <v>2874</v>
      </c>
      <c r="F2333" s="197" t="s">
        <v>3029</v>
      </c>
      <c r="G2333" s="152">
        <v>900450</v>
      </c>
      <c r="H2333" s="152">
        <v>900450</v>
      </c>
      <c r="I2333" s="197" t="s">
        <v>439</v>
      </c>
      <c r="J2333" s="197" t="s">
        <v>31</v>
      </c>
      <c r="K2333" s="197" t="s">
        <v>2939</v>
      </c>
    </row>
    <row r="2334" spans="1:11" ht="75" customHeight="1" x14ac:dyDescent="0.25">
      <c r="A2334" s="197">
        <v>80111600</v>
      </c>
      <c r="B2334" s="197" t="s">
        <v>3035</v>
      </c>
      <c r="C2334" s="277">
        <v>42269</v>
      </c>
      <c r="D2334" s="197" t="s">
        <v>3036</v>
      </c>
      <c r="E2334" s="197" t="s">
        <v>2874</v>
      </c>
      <c r="F2334" s="197" t="s">
        <v>3029</v>
      </c>
      <c r="G2334" s="152">
        <v>2018963</v>
      </c>
      <c r="H2334" s="152">
        <v>2018963</v>
      </c>
      <c r="I2334" s="197" t="s">
        <v>439</v>
      </c>
      <c r="J2334" s="197" t="s">
        <v>31</v>
      </c>
      <c r="K2334" s="197" t="s">
        <v>2939</v>
      </c>
    </row>
    <row r="2335" spans="1:11" ht="75" customHeight="1" x14ac:dyDescent="0.25">
      <c r="A2335" s="197">
        <v>80111600</v>
      </c>
      <c r="B2335" s="197" t="s">
        <v>3037</v>
      </c>
      <c r="C2335" s="277">
        <v>42368</v>
      </c>
      <c r="D2335" s="197" t="s">
        <v>3038</v>
      </c>
      <c r="E2335" s="197" t="s">
        <v>2874</v>
      </c>
      <c r="F2335" s="197" t="s">
        <v>3029</v>
      </c>
      <c r="G2335" s="152">
        <v>900450</v>
      </c>
      <c r="H2335" s="152">
        <v>900450</v>
      </c>
      <c r="I2335" s="197" t="s">
        <v>439</v>
      </c>
      <c r="J2335" s="197" t="s">
        <v>31</v>
      </c>
      <c r="K2335" s="197" t="s">
        <v>2939</v>
      </c>
    </row>
    <row r="2336" spans="1:11" ht="75" customHeight="1" x14ac:dyDescent="0.25">
      <c r="A2336" s="197">
        <v>80111600</v>
      </c>
      <c r="B2336" s="197" t="s">
        <v>3039</v>
      </c>
      <c r="C2336" s="277">
        <v>42012</v>
      </c>
      <c r="D2336" s="197" t="s">
        <v>3015</v>
      </c>
      <c r="E2336" s="197" t="s">
        <v>2874</v>
      </c>
      <c r="F2336" s="197" t="s">
        <v>3029</v>
      </c>
      <c r="G2336" s="152">
        <v>84048000</v>
      </c>
      <c r="H2336" s="152">
        <v>84048000</v>
      </c>
      <c r="I2336" s="197" t="s">
        <v>439</v>
      </c>
      <c r="J2336" s="197" t="s">
        <v>31</v>
      </c>
      <c r="K2336" s="197" t="s">
        <v>2939</v>
      </c>
    </row>
    <row r="2337" spans="1:11" ht="75" customHeight="1" x14ac:dyDescent="0.25">
      <c r="A2337" s="197">
        <v>80111600</v>
      </c>
      <c r="B2337" s="197" t="s">
        <v>3040</v>
      </c>
      <c r="C2337" s="277">
        <v>42362</v>
      </c>
      <c r="D2337" s="197" t="s">
        <v>3015</v>
      </c>
      <c r="E2337" s="197" t="s">
        <v>2874</v>
      </c>
      <c r="F2337" s="197" t="s">
        <v>3029</v>
      </c>
      <c r="G2337" s="152">
        <v>7004000</v>
      </c>
      <c r="H2337" s="152">
        <v>7004000</v>
      </c>
      <c r="I2337" s="197" t="s">
        <v>439</v>
      </c>
      <c r="J2337" s="197" t="s">
        <v>31</v>
      </c>
      <c r="K2337" s="197" t="s">
        <v>2939</v>
      </c>
    </row>
    <row r="2338" spans="1:11" ht="75" customHeight="1" x14ac:dyDescent="0.25">
      <c r="A2338" s="197">
        <v>80111600</v>
      </c>
      <c r="B2338" s="197" t="s">
        <v>3041</v>
      </c>
      <c r="C2338" s="277">
        <v>42012</v>
      </c>
      <c r="D2338" s="197" t="s">
        <v>3015</v>
      </c>
      <c r="E2338" s="197" t="s">
        <v>2874</v>
      </c>
      <c r="F2338" s="197" t="s">
        <v>3013</v>
      </c>
      <c r="G2338" s="152">
        <v>24225600</v>
      </c>
      <c r="H2338" s="152">
        <v>24225600</v>
      </c>
      <c r="I2338" s="197" t="s">
        <v>439</v>
      </c>
      <c r="J2338" s="197" t="s">
        <v>31</v>
      </c>
      <c r="K2338" s="197" t="s">
        <v>2939</v>
      </c>
    </row>
    <row r="2339" spans="1:11" ht="75" customHeight="1" x14ac:dyDescent="0.25">
      <c r="A2339" s="197">
        <v>80111600</v>
      </c>
      <c r="B2339" s="197" t="s">
        <v>3027</v>
      </c>
      <c r="C2339" s="277">
        <v>42362</v>
      </c>
      <c r="D2339" s="197" t="s">
        <v>3015</v>
      </c>
      <c r="E2339" s="197" t="s">
        <v>2874</v>
      </c>
      <c r="F2339" s="197" t="s">
        <v>3013</v>
      </c>
      <c r="G2339" s="152">
        <v>2018800</v>
      </c>
      <c r="H2339" s="152">
        <v>2018800</v>
      </c>
      <c r="I2339" s="197" t="s">
        <v>439</v>
      </c>
      <c r="J2339" s="197" t="s">
        <v>31</v>
      </c>
      <c r="K2339" s="197" t="s">
        <v>2939</v>
      </c>
    </row>
    <row r="2340" spans="1:11" ht="75" customHeight="1" x14ac:dyDescent="0.25">
      <c r="A2340" s="197">
        <v>80111600</v>
      </c>
      <c r="B2340" s="197" t="s">
        <v>3039</v>
      </c>
      <c r="C2340" s="277">
        <v>42013</v>
      </c>
      <c r="D2340" s="197" t="s">
        <v>3015</v>
      </c>
      <c r="E2340" s="197" t="s">
        <v>2874</v>
      </c>
      <c r="F2340" s="197" t="s">
        <v>3029</v>
      </c>
      <c r="G2340" s="152">
        <v>54260400</v>
      </c>
      <c r="H2340" s="152">
        <v>54260400</v>
      </c>
      <c r="I2340" s="197" t="s">
        <v>439</v>
      </c>
      <c r="J2340" s="197" t="s">
        <v>31</v>
      </c>
      <c r="K2340" s="197" t="s">
        <v>2939</v>
      </c>
    </row>
    <row r="2341" spans="1:11" ht="75" customHeight="1" x14ac:dyDescent="0.25">
      <c r="A2341" s="197">
        <v>80111600</v>
      </c>
      <c r="B2341" s="197" t="s">
        <v>3042</v>
      </c>
      <c r="C2341" s="277">
        <v>42362</v>
      </c>
      <c r="D2341" s="197" t="s">
        <v>3015</v>
      </c>
      <c r="E2341" s="197" t="s">
        <v>2874</v>
      </c>
      <c r="F2341" s="197" t="s">
        <v>3029</v>
      </c>
      <c r="G2341" s="152">
        <v>4521700</v>
      </c>
      <c r="H2341" s="152">
        <v>4521700</v>
      </c>
      <c r="I2341" s="197" t="s">
        <v>439</v>
      </c>
      <c r="J2341" s="197" t="s">
        <v>31</v>
      </c>
      <c r="K2341" s="197" t="s">
        <v>2939</v>
      </c>
    </row>
    <row r="2342" spans="1:11" ht="75" customHeight="1" x14ac:dyDescent="0.25">
      <c r="A2342" s="197">
        <v>80111600</v>
      </c>
      <c r="B2342" s="197" t="s">
        <v>3043</v>
      </c>
      <c r="C2342" s="277">
        <v>42013</v>
      </c>
      <c r="D2342" s="197" t="s">
        <v>3012</v>
      </c>
      <c r="E2342" s="197" t="s">
        <v>2874</v>
      </c>
      <c r="F2342" s="197" t="s">
        <v>3029</v>
      </c>
      <c r="G2342" s="152">
        <v>25945700</v>
      </c>
      <c r="H2342" s="152">
        <v>25945700</v>
      </c>
      <c r="I2342" s="197" t="s">
        <v>439</v>
      </c>
      <c r="J2342" s="197" t="s">
        <v>31</v>
      </c>
      <c r="K2342" s="197" t="s">
        <v>2939</v>
      </c>
    </row>
    <row r="2343" spans="1:11" ht="75" customHeight="1" x14ac:dyDescent="0.25">
      <c r="A2343" s="197">
        <v>80111600</v>
      </c>
      <c r="B2343" s="197" t="s">
        <v>3044</v>
      </c>
      <c r="C2343" s="277">
        <v>42251</v>
      </c>
      <c r="D2343" s="197" t="s">
        <v>3012</v>
      </c>
      <c r="E2343" s="197" t="s">
        <v>2874</v>
      </c>
      <c r="F2343" s="197" t="s">
        <v>3029</v>
      </c>
      <c r="G2343" s="152">
        <v>7076100</v>
      </c>
      <c r="H2343" s="152">
        <v>7076100</v>
      </c>
      <c r="I2343" s="197" t="s">
        <v>439</v>
      </c>
      <c r="J2343" s="197" t="s">
        <v>31</v>
      </c>
      <c r="K2343" s="197" t="s">
        <v>2939</v>
      </c>
    </row>
    <row r="2344" spans="1:11" ht="75" customHeight="1" x14ac:dyDescent="0.25">
      <c r="A2344" s="197">
        <v>80111600</v>
      </c>
      <c r="B2344" s="197" t="s">
        <v>3045</v>
      </c>
      <c r="C2344" s="277">
        <v>42013</v>
      </c>
      <c r="D2344" s="197" t="s">
        <v>3015</v>
      </c>
      <c r="E2344" s="197" t="s">
        <v>2874</v>
      </c>
      <c r="F2344" s="197" t="s">
        <v>3013</v>
      </c>
      <c r="G2344" s="152">
        <v>24225600</v>
      </c>
      <c r="H2344" s="152">
        <v>24225600</v>
      </c>
      <c r="I2344" s="197" t="s">
        <v>439</v>
      </c>
      <c r="J2344" s="197" t="s">
        <v>31</v>
      </c>
      <c r="K2344" s="197" t="s">
        <v>2939</v>
      </c>
    </row>
    <row r="2345" spans="1:11" ht="75" customHeight="1" x14ac:dyDescent="0.25">
      <c r="A2345" s="197">
        <v>80111600</v>
      </c>
      <c r="B2345" s="197" t="s">
        <v>3046</v>
      </c>
      <c r="C2345" s="277">
        <v>42013</v>
      </c>
      <c r="D2345" s="197" t="s">
        <v>3015</v>
      </c>
      <c r="E2345" s="197" t="s">
        <v>2874</v>
      </c>
      <c r="F2345" s="197" t="s">
        <v>3013</v>
      </c>
      <c r="G2345" s="152">
        <v>20517600</v>
      </c>
      <c r="H2345" s="152">
        <v>20517600</v>
      </c>
      <c r="I2345" s="197" t="s">
        <v>439</v>
      </c>
      <c r="J2345" s="197" t="s">
        <v>31</v>
      </c>
      <c r="K2345" s="197" t="s">
        <v>2939</v>
      </c>
    </row>
    <row r="2346" spans="1:11" ht="75" customHeight="1" x14ac:dyDescent="0.25">
      <c r="A2346" s="197">
        <v>80111600</v>
      </c>
      <c r="B2346" s="197" t="s">
        <v>3047</v>
      </c>
      <c r="C2346" s="277">
        <v>42017</v>
      </c>
      <c r="D2346" s="197" t="s">
        <v>3048</v>
      </c>
      <c r="E2346" s="197" t="s">
        <v>2874</v>
      </c>
      <c r="F2346" s="197" t="s">
        <v>3029</v>
      </c>
      <c r="G2346" s="152">
        <v>45423000</v>
      </c>
      <c r="H2346" s="152">
        <v>45423000</v>
      </c>
      <c r="I2346" s="197" t="s">
        <v>439</v>
      </c>
      <c r="J2346" s="197" t="s">
        <v>31</v>
      </c>
      <c r="K2346" s="197" t="s">
        <v>2939</v>
      </c>
    </row>
    <row r="2347" spans="1:11" ht="75" customHeight="1" x14ac:dyDescent="0.25">
      <c r="A2347" s="197">
        <v>80111600</v>
      </c>
      <c r="B2347" s="197" t="s">
        <v>3049</v>
      </c>
      <c r="C2347" s="277">
        <v>42017</v>
      </c>
      <c r="D2347" s="197" t="s">
        <v>3012</v>
      </c>
      <c r="E2347" s="197" t="s">
        <v>2874</v>
      </c>
      <c r="F2347" s="197" t="s">
        <v>3029</v>
      </c>
      <c r="G2347" s="152">
        <v>61295300</v>
      </c>
      <c r="H2347" s="152">
        <v>61295300</v>
      </c>
      <c r="I2347" s="197" t="s">
        <v>439</v>
      </c>
      <c r="J2347" s="197" t="s">
        <v>31</v>
      </c>
      <c r="K2347" s="197" t="s">
        <v>2939</v>
      </c>
    </row>
    <row r="2348" spans="1:11" ht="75" customHeight="1" x14ac:dyDescent="0.25">
      <c r="A2348" s="197">
        <v>80111600</v>
      </c>
      <c r="B2348" s="197" t="s">
        <v>3050</v>
      </c>
      <c r="C2348" s="277">
        <v>42017</v>
      </c>
      <c r="D2348" s="197" t="s">
        <v>3012</v>
      </c>
      <c r="E2348" s="197" t="s">
        <v>2874</v>
      </c>
      <c r="F2348" s="197" t="s">
        <v>3029</v>
      </c>
      <c r="G2348" s="152">
        <v>61295300</v>
      </c>
      <c r="H2348" s="152">
        <v>61295300</v>
      </c>
      <c r="I2348" s="197" t="s">
        <v>439</v>
      </c>
      <c r="J2348" s="197" t="s">
        <v>31</v>
      </c>
      <c r="K2348" s="197" t="s">
        <v>2939</v>
      </c>
    </row>
    <row r="2349" spans="1:11" ht="75" customHeight="1" x14ac:dyDescent="0.25">
      <c r="A2349" s="197">
        <v>80111600</v>
      </c>
      <c r="B2349" s="197" t="s">
        <v>3051</v>
      </c>
      <c r="C2349" s="277">
        <v>42304</v>
      </c>
      <c r="D2349" s="197" t="s">
        <v>3012</v>
      </c>
      <c r="E2349" s="197" t="s">
        <v>2874</v>
      </c>
      <c r="F2349" s="197" t="s">
        <v>3029</v>
      </c>
      <c r="G2349" s="152">
        <v>8915679</v>
      </c>
      <c r="H2349" s="152">
        <v>8915679</v>
      </c>
      <c r="I2349" s="197" t="s">
        <v>439</v>
      </c>
      <c r="J2349" s="197" t="s">
        <v>31</v>
      </c>
      <c r="K2349" s="197" t="s">
        <v>2939</v>
      </c>
    </row>
    <row r="2350" spans="1:11" ht="75" customHeight="1" x14ac:dyDescent="0.25">
      <c r="A2350" s="197">
        <v>80111600</v>
      </c>
      <c r="B2350" s="197" t="s">
        <v>3050</v>
      </c>
      <c r="C2350" s="277">
        <v>42017</v>
      </c>
      <c r="D2350" s="197" t="s">
        <v>3015</v>
      </c>
      <c r="E2350" s="197" t="s">
        <v>2874</v>
      </c>
      <c r="F2350" s="197" t="s">
        <v>3029</v>
      </c>
      <c r="G2350" s="152">
        <v>66867600</v>
      </c>
      <c r="H2350" s="152">
        <v>66867600</v>
      </c>
      <c r="I2350" s="197" t="s">
        <v>439</v>
      </c>
      <c r="J2350" s="197" t="s">
        <v>31</v>
      </c>
      <c r="K2350" s="197" t="s">
        <v>2939</v>
      </c>
    </row>
    <row r="2351" spans="1:11" ht="75" customHeight="1" x14ac:dyDescent="0.25">
      <c r="A2351" s="197">
        <v>80111600</v>
      </c>
      <c r="B2351" s="197" t="s">
        <v>3052</v>
      </c>
      <c r="C2351" s="277">
        <v>42243</v>
      </c>
      <c r="D2351" s="197" t="s">
        <v>3015</v>
      </c>
      <c r="E2351" s="197" t="s">
        <v>2874</v>
      </c>
      <c r="F2351" s="197" t="s">
        <v>3029</v>
      </c>
      <c r="G2351" s="152">
        <v>11144600</v>
      </c>
      <c r="H2351" s="152">
        <v>11144600</v>
      </c>
      <c r="I2351" s="197" t="s">
        <v>439</v>
      </c>
      <c r="J2351" s="197" t="s">
        <v>31</v>
      </c>
      <c r="K2351" s="197" t="s">
        <v>2939</v>
      </c>
    </row>
    <row r="2352" spans="1:11" ht="75" customHeight="1" x14ac:dyDescent="0.25">
      <c r="A2352" s="197">
        <v>80111600</v>
      </c>
      <c r="B2352" s="197" t="s">
        <v>3053</v>
      </c>
      <c r="C2352" s="277">
        <v>42017</v>
      </c>
      <c r="D2352" s="197" t="s">
        <v>3015</v>
      </c>
      <c r="E2352" s="197" t="s">
        <v>2874</v>
      </c>
      <c r="F2352" s="197" t="s">
        <v>3013</v>
      </c>
      <c r="G2352" s="152">
        <v>19034400</v>
      </c>
      <c r="H2352" s="152">
        <v>19034400</v>
      </c>
      <c r="I2352" s="197" t="s">
        <v>439</v>
      </c>
      <c r="J2352" s="197" t="s">
        <v>31</v>
      </c>
      <c r="K2352" s="197" t="s">
        <v>2939</v>
      </c>
    </row>
    <row r="2353" spans="1:11" ht="75" customHeight="1" x14ac:dyDescent="0.25">
      <c r="A2353" s="197">
        <v>80111600</v>
      </c>
      <c r="B2353" s="197" t="s">
        <v>3054</v>
      </c>
      <c r="C2353" s="277">
        <v>42367</v>
      </c>
      <c r="D2353" s="197" t="s">
        <v>3015</v>
      </c>
      <c r="E2353" s="197" t="s">
        <v>2874</v>
      </c>
      <c r="F2353" s="197" t="s">
        <v>3013</v>
      </c>
      <c r="G2353" s="152">
        <v>1533327</v>
      </c>
      <c r="H2353" s="152">
        <v>1533327</v>
      </c>
      <c r="I2353" s="197" t="s">
        <v>439</v>
      </c>
      <c r="J2353" s="197" t="s">
        <v>31</v>
      </c>
      <c r="K2353" s="197" t="s">
        <v>2939</v>
      </c>
    </row>
    <row r="2354" spans="1:11" ht="75" customHeight="1" x14ac:dyDescent="0.25">
      <c r="A2354" s="197">
        <v>80111600</v>
      </c>
      <c r="B2354" s="197" t="s">
        <v>3055</v>
      </c>
      <c r="C2354" s="277">
        <v>42017</v>
      </c>
      <c r="D2354" s="197" t="s">
        <v>3015</v>
      </c>
      <c r="E2354" s="197" t="s">
        <v>2874</v>
      </c>
      <c r="F2354" s="197" t="s">
        <v>3013</v>
      </c>
      <c r="G2354" s="152">
        <v>24225600</v>
      </c>
      <c r="H2354" s="152">
        <v>24225600</v>
      </c>
      <c r="I2354" s="197" t="s">
        <v>439</v>
      </c>
      <c r="J2354" s="197" t="s">
        <v>31</v>
      </c>
      <c r="K2354" s="197" t="s">
        <v>2939</v>
      </c>
    </row>
    <row r="2355" spans="1:11" ht="75" customHeight="1" x14ac:dyDescent="0.25">
      <c r="A2355" s="197">
        <v>80111600</v>
      </c>
      <c r="B2355" s="197" t="s">
        <v>3056</v>
      </c>
      <c r="C2355" s="277">
        <v>42367</v>
      </c>
      <c r="D2355" s="197" t="s">
        <v>3015</v>
      </c>
      <c r="E2355" s="197" t="s">
        <v>2874</v>
      </c>
      <c r="F2355" s="197" t="s">
        <v>3013</v>
      </c>
      <c r="G2355" s="152">
        <v>2018800</v>
      </c>
      <c r="H2355" s="152">
        <v>2018800</v>
      </c>
      <c r="I2355" s="197" t="s">
        <v>439</v>
      </c>
      <c r="J2355" s="197" t="s">
        <v>31</v>
      </c>
      <c r="K2355" s="197" t="s">
        <v>2939</v>
      </c>
    </row>
    <row r="2356" spans="1:11" ht="75" customHeight="1" x14ac:dyDescent="0.25">
      <c r="A2356" s="197">
        <v>80111600</v>
      </c>
      <c r="B2356" s="197" t="s">
        <v>3057</v>
      </c>
      <c r="C2356" s="277">
        <v>42017</v>
      </c>
      <c r="D2356" s="197" t="s">
        <v>3015</v>
      </c>
      <c r="E2356" s="197" t="s">
        <v>2874</v>
      </c>
      <c r="F2356" s="197" t="s">
        <v>3013</v>
      </c>
      <c r="G2356" s="152">
        <v>20517600</v>
      </c>
      <c r="H2356" s="152">
        <v>20517600</v>
      </c>
      <c r="I2356" s="197" t="s">
        <v>439</v>
      </c>
      <c r="J2356" s="197" t="s">
        <v>31</v>
      </c>
      <c r="K2356" s="197" t="s">
        <v>2939</v>
      </c>
    </row>
    <row r="2357" spans="1:11" ht="75" customHeight="1" x14ac:dyDescent="0.25">
      <c r="A2357" s="197">
        <v>80111600</v>
      </c>
      <c r="B2357" s="197" t="s">
        <v>3058</v>
      </c>
      <c r="C2357" s="277">
        <v>42030</v>
      </c>
      <c r="D2357" s="197" t="s">
        <v>3015</v>
      </c>
      <c r="E2357" s="197" t="s">
        <v>2874</v>
      </c>
      <c r="F2357" s="197" t="s">
        <v>3029</v>
      </c>
      <c r="G2357" s="152">
        <v>3370000</v>
      </c>
      <c r="H2357" s="152">
        <v>3370000</v>
      </c>
      <c r="I2357" s="197" t="s">
        <v>439</v>
      </c>
      <c r="J2357" s="197" t="s">
        <v>31</v>
      </c>
      <c r="K2357" s="197" t="s">
        <v>2939</v>
      </c>
    </row>
    <row r="2358" spans="1:11" ht="75" customHeight="1" x14ac:dyDescent="0.25">
      <c r="A2358" s="197">
        <v>80111600</v>
      </c>
      <c r="B2358" s="197" t="s">
        <v>3059</v>
      </c>
      <c r="C2358" s="277">
        <v>42018</v>
      </c>
      <c r="D2358" s="197" t="s">
        <v>3015</v>
      </c>
      <c r="E2358" s="197" t="s">
        <v>2874</v>
      </c>
      <c r="F2358" s="197" t="s">
        <v>3013</v>
      </c>
      <c r="G2358" s="152">
        <v>26079600</v>
      </c>
      <c r="H2358" s="152">
        <v>26079600</v>
      </c>
      <c r="I2358" s="197" t="s">
        <v>439</v>
      </c>
      <c r="J2358" s="197" t="s">
        <v>31</v>
      </c>
      <c r="K2358" s="197" t="s">
        <v>2939</v>
      </c>
    </row>
    <row r="2359" spans="1:11" ht="75" customHeight="1" x14ac:dyDescent="0.25">
      <c r="A2359" s="197">
        <v>80111600</v>
      </c>
      <c r="B2359" s="197" t="s">
        <v>3060</v>
      </c>
      <c r="C2359" s="277">
        <v>42019</v>
      </c>
      <c r="D2359" s="197" t="s">
        <v>3048</v>
      </c>
      <c r="E2359" s="197" t="s">
        <v>2874</v>
      </c>
      <c r="F2359" s="197" t="s">
        <v>3029</v>
      </c>
      <c r="G2359" s="152">
        <v>40695300</v>
      </c>
      <c r="H2359" s="152">
        <v>40695300</v>
      </c>
      <c r="I2359" s="197" t="s">
        <v>439</v>
      </c>
      <c r="J2359" s="197" t="s">
        <v>31</v>
      </c>
      <c r="K2359" s="197" t="s">
        <v>2939</v>
      </c>
    </row>
    <row r="2360" spans="1:11" ht="75" customHeight="1" x14ac:dyDescent="0.25">
      <c r="A2360" s="197">
        <v>80111600</v>
      </c>
      <c r="B2360" s="197" t="s">
        <v>3061</v>
      </c>
      <c r="C2360" s="277">
        <v>42243</v>
      </c>
      <c r="D2360" s="197" t="s">
        <v>3048</v>
      </c>
      <c r="E2360" s="197" t="s">
        <v>2874</v>
      </c>
      <c r="F2360" s="197" t="s">
        <v>3029</v>
      </c>
      <c r="G2360" s="152">
        <v>15825950</v>
      </c>
      <c r="H2360" s="152">
        <v>15825950</v>
      </c>
      <c r="I2360" s="197" t="s">
        <v>439</v>
      </c>
      <c r="J2360" s="197" t="s">
        <v>31</v>
      </c>
      <c r="K2360" s="197" t="s">
        <v>2939</v>
      </c>
    </row>
    <row r="2361" spans="1:11" ht="75" customHeight="1" x14ac:dyDescent="0.25">
      <c r="A2361" s="197">
        <v>80111600</v>
      </c>
      <c r="B2361" s="197" t="s">
        <v>3062</v>
      </c>
      <c r="C2361" s="277">
        <v>42019</v>
      </c>
      <c r="D2361" s="197" t="s">
        <v>3015</v>
      </c>
      <c r="E2361" s="197" t="s">
        <v>2874</v>
      </c>
      <c r="F2361" s="197" t="s">
        <v>3029</v>
      </c>
      <c r="G2361" s="152">
        <v>47956800</v>
      </c>
      <c r="H2361" s="152">
        <v>47956800</v>
      </c>
      <c r="I2361" s="197" t="s">
        <v>439</v>
      </c>
      <c r="J2361" s="197" t="s">
        <v>31</v>
      </c>
      <c r="K2361" s="197" t="s">
        <v>2939</v>
      </c>
    </row>
    <row r="2362" spans="1:11" ht="75" customHeight="1" x14ac:dyDescent="0.25">
      <c r="A2362" s="197">
        <v>80111600</v>
      </c>
      <c r="B2362" s="197" t="s">
        <v>3063</v>
      </c>
      <c r="C2362" s="277">
        <v>42362</v>
      </c>
      <c r="D2362" s="197" t="s">
        <v>3015</v>
      </c>
      <c r="E2362" s="197" t="s">
        <v>2874</v>
      </c>
      <c r="F2362" s="197" t="s">
        <v>3029</v>
      </c>
      <c r="G2362" s="152">
        <v>3996400</v>
      </c>
      <c r="H2362" s="152">
        <v>3996400</v>
      </c>
      <c r="I2362" s="197" t="s">
        <v>439</v>
      </c>
      <c r="J2362" s="197" t="s">
        <v>31</v>
      </c>
      <c r="K2362" s="197" t="s">
        <v>2939</v>
      </c>
    </row>
    <row r="2363" spans="1:11" ht="75" customHeight="1" x14ac:dyDescent="0.25">
      <c r="A2363" s="197">
        <v>80111600</v>
      </c>
      <c r="B2363" s="197" t="s">
        <v>3064</v>
      </c>
      <c r="C2363" s="277">
        <v>42020</v>
      </c>
      <c r="D2363" s="197" t="s">
        <v>3015</v>
      </c>
      <c r="E2363" s="197" t="s">
        <v>2874</v>
      </c>
      <c r="F2363" s="197" t="s">
        <v>3013</v>
      </c>
      <c r="G2363" s="152">
        <v>19034400</v>
      </c>
      <c r="H2363" s="152">
        <v>19034400</v>
      </c>
      <c r="I2363" s="197" t="s">
        <v>439</v>
      </c>
      <c r="J2363" s="197" t="s">
        <v>31</v>
      </c>
      <c r="K2363" s="197" t="s">
        <v>2939</v>
      </c>
    </row>
    <row r="2364" spans="1:11" ht="75" customHeight="1" x14ac:dyDescent="0.25">
      <c r="A2364" s="197">
        <v>80111600</v>
      </c>
      <c r="B2364" s="197" t="s">
        <v>3065</v>
      </c>
      <c r="C2364" s="277">
        <v>42023</v>
      </c>
      <c r="D2364" s="197" t="s">
        <v>3012</v>
      </c>
      <c r="E2364" s="197" t="s">
        <v>2874</v>
      </c>
      <c r="F2364" s="197" t="s">
        <v>3029</v>
      </c>
      <c r="G2364" s="152">
        <v>38182100</v>
      </c>
      <c r="H2364" s="152">
        <v>38182100</v>
      </c>
      <c r="I2364" s="197" t="s">
        <v>439</v>
      </c>
      <c r="J2364" s="197" t="s">
        <v>31</v>
      </c>
      <c r="K2364" s="197" t="s">
        <v>2939</v>
      </c>
    </row>
    <row r="2365" spans="1:11" ht="75" customHeight="1" x14ac:dyDescent="0.25">
      <c r="A2365" s="197">
        <v>80111600</v>
      </c>
      <c r="B2365" s="197" t="s">
        <v>3066</v>
      </c>
      <c r="C2365" s="277">
        <v>42306</v>
      </c>
      <c r="D2365" s="197" t="s">
        <v>3012</v>
      </c>
      <c r="E2365" s="197" t="s">
        <v>2874</v>
      </c>
      <c r="F2365" s="197" t="s">
        <v>3029</v>
      </c>
      <c r="G2365" s="152">
        <v>8214937</v>
      </c>
      <c r="H2365" s="152">
        <v>8214937</v>
      </c>
      <c r="I2365" s="197" t="s">
        <v>439</v>
      </c>
      <c r="J2365" s="197" t="s">
        <v>31</v>
      </c>
      <c r="K2365" s="197" t="s">
        <v>2939</v>
      </c>
    </row>
    <row r="2366" spans="1:11" ht="75" customHeight="1" x14ac:dyDescent="0.25">
      <c r="A2366" s="197">
        <v>80111600</v>
      </c>
      <c r="B2366" s="197" t="s">
        <v>3067</v>
      </c>
      <c r="C2366" s="277">
        <v>42023</v>
      </c>
      <c r="D2366" s="197" t="s">
        <v>3012</v>
      </c>
      <c r="E2366" s="197" t="s">
        <v>2874</v>
      </c>
      <c r="F2366" s="197" t="s">
        <v>3029</v>
      </c>
      <c r="G2366" s="152">
        <v>49738700</v>
      </c>
      <c r="H2366" s="152">
        <v>49738700</v>
      </c>
      <c r="I2366" s="197" t="s">
        <v>439</v>
      </c>
      <c r="J2366" s="197" t="s">
        <v>31</v>
      </c>
      <c r="K2366" s="197" t="s">
        <v>2939</v>
      </c>
    </row>
    <row r="2367" spans="1:11" ht="75" customHeight="1" x14ac:dyDescent="0.25">
      <c r="A2367" s="197">
        <v>80111600</v>
      </c>
      <c r="B2367" s="197" t="s">
        <v>3068</v>
      </c>
      <c r="C2367" s="277">
        <v>42304</v>
      </c>
      <c r="D2367" s="197" t="s">
        <v>3012</v>
      </c>
      <c r="E2367" s="197" t="s">
        <v>2874</v>
      </c>
      <c r="F2367" s="197" t="s">
        <v>3029</v>
      </c>
      <c r="G2367" s="152">
        <v>10701357</v>
      </c>
      <c r="H2367" s="152">
        <v>10701357</v>
      </c>
      <c r="I2367" s="197" t="s">
        <v>439</v>
      </c>
      <c r="J2367" s="197" t="s">
        <v>31</v>
      </c>
      <c r="K2367" s="197" t="s">
        <v>2939</v>
      </c>
    </row>
    <row r="2368" spans="1:11" ht="75" customHeight="1" x14ac:dyDescent="0.25">
      <c r="A2368" s="197">
        <v>80111600</v>
      </c>
      <c r="B2368" s="197" t="s">
        <v>3069</v>
      </c>
      <c r="C2368" s="277">
        <v>42023</v>
      </c>
      <c r="D2368" s="197" t="s">
        <v>3015</v>
      </c>
      <c r="E2368" s="197" t="s">
        <v>2874</v>
      </c>
      <c r="F2368" s="197" t="s">
        <v>3029</v>
      </c>
      <c r="G2368" s="152">
        <v>54260400</v>
      </c>
      <c r="H2368" s="152">
        <v>54260400</v>
      </c>
      <c r="I2368" s="197" t="s">
        <v>439</v>
      </c>
      <c r="J2368" s="197" t="s">
        <v>31</v>
      </c>
      <c r="K2368" s="197" t="s">
        <v>2939</v>
      </c>
    </row>
    <row r="2369" spans="1:11" ht="75" customHeight="1" x14ac:dyDescent="0.25">
      <c r="A2369" s="197">
        <v>80111600</v>
      </c>
      <c r="B2369" s="197" t="s">
        <v>3070</v>
      </c>
      <c r="C2369" s="277">
        <v>42023</v>
      </c>
      <c r="D2369" s="197" t="s">
        <v>3018</v>
      </c>
      <c r="E2369" s="197" t="s">
        <v>2874</v>
      </c>
      <c r="F2369" s="197" t="s">
        <v>3029</v>
      </c>
      <c r="G2369" s="152">
        <v>64890000</v>
      </c>
      <c r="H2369" s="152">
        <v>64890000</v>
      </c>
      <c r="I2369" s="197" t="s">
        <v>439</v>
      </c>
      <c r="J2369" s="197" t="s">
        <v>31</v>
      </c>
      <c r="K2369" s="197" t="s">
        <v>2939</v>
      </c>
    </row>
    <row r="2370" spans="1:11" ht="75" customHeight="1" x14ac:dyDescent="0.25">
      <c r="A2370" s="197">
        <v>80111600</v>
      </c>
      <c r="B2370" s="197" t="s">
        <v>3071</v>
      </c>
      <c r="C2370" s="277">
        <v>42306</v>
      </c>
      <c r="D2370" s="197" t="s">
        <v>3018</v>
      </c>
      <c r="E2370" s="197" t="s">
        <v>2874</v>
      </c>
      <c r="F2370" s="197" t="s">
        <v>3029</v>
      </c>
      <c r="G2370" s="152">
        <v>20764800</v>
      </c>
      <c r="H2370" s="152">
        <v>20764800</v>
      </c>
      <c r="I2370" s="197" t="s">
        <v>439</v>
      </c>
      <c r="J2370" s="197" t="s">
        <v>31</v>
      </c>
      <c r="K2370" s="197" t="s">
        <v>2939</v>
      </c>
    </row>
    <row r="2371" spans="1:11" ht="75" customHeight="1" x14ac:dyDescent="0.25">
      <c r="A2371" s="293">
        <v>80111600</v>
      </c>
      <c r="B2371" s="293" t="s">
        <v>3050</v>
      </c>
      <c r="C2371" s="293">
        <v>42023</v>
      </c>
      <c r="D2371" s="294" t="s">
        <v>3012</v>
      </c>
      <c r="E2371" s="293" t="s">
        <v>2874</v>
      </c>
      <c r="F2371" s="293" t="s">
        <v>3029</v>
      </c>
      <c r="G2371" s="295">
        <v>30364400</v>
      </c>
      <c r="H2371" s="295">
        <v>30364400</v>
      </c>
      <c r="I2371" s="295" t="s">
        <v>439</v>
      </c>
      <c r="J2371" s="295" t="s">
        <v>31</v>
      </c>
      <c r="K2371" s="295" t="s">
        <v>2939</v>
      </c>
    </row>
    <row r="2372" spans="1:11" ht="75" customHeight="1" x14ac:dyDescent="0.25">
      <c r="A2372" s="197">
        <v>80111600</v>
      </c>
      <c r="B2372" s="197" t="s">
        <v>3072</v>
      </c>
      <c r="C2372" s="277">
        <v>42243</v>
      </c>
      <c r="D2372" s="197" t="s">
        <v>3012</v>
      </c>
      <c r="E2372" s="197" t="s">
        <v>2874</v>
      </c>
      <c r="F2372" s="197" t="s">
        <v>3029</v>
      </c>
      <c r="G2372" s="175">
        <v>5520800</v>
      </c>
      <c r="H2372" s="152">
        <v>5520800</v>
      </c>
      <c r="I2372" s="197" t="s">
        <v>439</v>
      </c>
      <c r="J2372" s="197" t="s">
        <v>31</v>
      </c>
      <c r="K2372" s="197" t="s">
        <v>2939</v>
      </c>
    </row>
    <row r="2373" spans="1:11" ht="75" customHeight="1" x14ac:dyDescent="0.25">
      <c r="A2373" s="197">
        <v>80111600</v>
      </c>
      <c r="B2373" s="197" t="s">
        <v>3073</v>
      </c>
      <c r="C2373" s="277">
        <v>42023</v>
      </c>
      <c r="D2373" s="197" t="s">
        <v>3015</v>
      </c>
      <c r="E2373" s="197" t="s">
        <v>2874</v>
      </c>
      <c r="F2373" s="197" t="s">
        <v>3013</v>
      </c>
      <c r="G2373" s="175">
        <v>26079600</v>
      </c>
      <c r="H2373" s="152">
        <v>26079600</v>
      </c>
      <c r="I2373" s="197" t="s">
        <v>439</v>
      </c>
      <c r="J2373" s="197" t="s">
        <v>31</v>
      </c>
      <c r="K2373" s="197" t="s">
        <v>2939</v>
      </c>
    </row>
    <row r="2374" spans="1:11" ht="75" customHeight="1" x14ac:dyDescent="0.25">
      <c r="A2374" s="197">
        <v>80111600</v>
      </c>
      <c r="B2374" s="197" t="s">
        <v>3074</v>
      </c>
      <c r="C2374" s="277">
        <v>42368</v>
      </c>
      <c r="D2374" s="197" t="s">
        <v>3015</v>
      </c>
      <c r="E2374" s="197" t="s">
        <v>2874</v>
      </c>
      <c r="F2374" s="197" t="s">
        <v>3013</v>
      </c>
      <c r="G2374" s="175">
        <v>2173300</v>
      </c>
      <c r="H2374" s="152">
        <v>2173300</v>
      </c>
      <c r="I2374" s="197" t="s">
        <v>439</v>
      </c>
      <c r="J2374" s="197" t="s">
        <v>31</v>
      </c>
      <c r="K2374" s="197" t="s">
        <v>2939</v>
      </c>
    </row>
    <row r="2375" spans="1:11" ht="75" customHeight="1" x14ac:dyDescent="0.25">
      <c r="A2375" s="197">
        <v>80111600</v>
      </c>
      <c r="B2375" s="197" t="s">
        <v>3075</v>
      </c>
      <c r="C2375" s="277">
        <v>42023</v>
      </c>
      <c r="D2375" s="197" t="s">
        <v>3015</v>
      </c>
      <c r="E2375" s="197" t="s">
        <v>2874</v>
      </c>
      <c r="F2375" s="197" t="s">
        <v>3029</v>
      </c>
      <c r="G2375" s="175">
        <v>41653200</v>
      </c>
      <c r="H2375" s="152">
        <v>41653200</v>
      </c>
      <c r="I2375" s="197" t="s">
        <v>439</v>
      </c>
      <c r="J2375" s="197" t="s">
        <v>31</v>
      </c>
      <c r="K2375" s="197" t="s">
        <v>2939</v>
      </c>
    </row>
    <row r="2376" spans="1:11" ht="75" customHeight="1" x14ac:dyDescent="0.25">
      <c r="A2376" s="197">
        <v>80111600</v>
      </c>
      <c r="B2376" s="197" t="s">
        <v>3076</v>
      </c>
      <c r="C2376" s="277">
        <v>42023</v>
      </c>
      <c r="D2376" s="197" t="s">
        <v>3015</v>
      </c>
      <c r="E2376" s="197" t="s">
        <v>2874</v>
      </c>
      <c r="F2376" s="197" t="s">
        <v>3029</v>
      </c>
      <c r="G2376" s="175">
        <v>66867600</v>
      </c>
      <c r="H2376" s="152">
        <v>66867600</v>
      </c>
      <c r="I2376" s="197" t="s">
        <v>439</v>
      </c>
      <c r="J2376" s="197" t="s">
        <v>31</v>
      </c>
      <c r="K2376" s="197" t="s">
        <v>2939</v>
      </c>
    </row>
    <row r="2377" spans="1:11" ht="75" customHeight="1" x14ac:dyDescent="0.25">
      <c r="A2377" s="197">
        <v>80111600</v>
      </c>
      <c r="B2377" s="278" t="s">
        <v>3077</v>
      </c>
      <c r="C2377" s="277">
        <v>42367</v>
      </c>
      <c r="D2377" s="197" t="s">
        <v>3015</v>
      </c>
      <c r="E2377" s="197" t="s">
        <v>2874</v>
      </c>
      <c r="F2377" s="197" t="s">
        <v>3029</v>
      </c>
      <c r="G2377" s="175">
        <v>5572300</v>
      </c>
      <c r="H2377" s="152">
        <v>5572300</v>
      </c>
      <c r="I2377" s="197" t="s">
        <v>439</v>
      </c>
      <c r="J2377" s="197" t="s">
        <v>31</v>
      </c>
      <c r="K2377" s="197" t="s">
        <v>2939</v>
      </c>
    </row>
    <row r="2378" spans="1:11" ht="75" customHeight="1" x14ac:dyDescent="0.25">
      <c r="A2378" s="197">
        <v>80111600</v>
      </c>
      <c r="B2378" s="197" t="s">
        <v>3078</v>
      </c>
      <c r="C2378" s="277">
        <v>42023</v>
      </c>
      <c r="D2378" s="197" t="s">
        <v>3015</v>
      </c>
      <c r="E2378" s="197" t="s">
        <v>2874</v>
      </c>
      <c r="F2378" s="197" t="s">
        <v>3029</v>
      </c>
      <c r="G2378" s="175">
        <v>90228000</v>
      </c>
      <c r="H2378" s="152">
        <v>90228000</v>
      </c>
      <c r="I2378" s="197" t="s">
        <v>439</v>
      </c>
      <c r="J2378" s="197" t="s">
        <v>31</v>
      </c>
      <c r="K2378" s="197" t="s">
        <v>2939</v>
      </c>
    </row>
    <row r="2379" spans="1:11" ht="75" customHeight="1" x14ac:dyDescent="0.25">
      <c r="A2379" s="197">
        <v>80111600</v>
      </c>
      <c r="B2379" s="197" t="s">
        <v>3079</v>
      </c>
      <c r="C2379" s="277">
        <v>42023</v>
      </c>
      <c r="D2379" s="197" t="s">
        <v>3080</v>
      </c>
      <c r="E2379" s="197" t="s">
        <v>2874</v>
      </c>
      <c r="F2379" s="197" t="s">
        <v>3029</v>
      </c>
      <c r="G2379" s="175">
        <v>36173600</v>
      </c>
      <c r="H2379" s="152">
        <v>36173600</v>
      </c>
      <c r="I2379" s="197" t="s">
        <v>439</v>
      </c>
      <c r="J2379" s="197" t="s">
        <v>31</v>
      </c>
      <c r="K2379" s="197" t="s">
        <v>2939</v>
      </c>
    </row>
    <row r="2380" spans="1:11" ht="75" customHeight="1" x14ac:dyDescent="0.25">
      <c r="A2380" s="197">
        <v>80111600</v>
      </c>
      <c r="B2380" s="197" t="s">
        <v>3081</v>
      </c>
      <c r="C2380" s="277">
        <v>42024</v>
      </c>
      <c r="D2380" s="197" t="s">
        <v>3015</v>
      </c>
      <c r="E2380" s="278" t="s">
        <v>2874</v>
      </c>
      <c r="F2380" s="197" t="s">
        <v>3029</v>
      </c>
      <c r="G2380" s="175">
        <v>60564000</v>
      </c>
      <c r="H2380" s="152">
        <v>60564000</v>
      </c>
      <c r="I2380" s="197" t="s">
        <v>439</v>
      </c>
      <c r="J2380" s="197" t="s">
        <v>31</v>
      </c>
      <c r="K2380" s="197" t="s">
        <v>2939</v>
      </c>
    </row>
    <row r="2381" spans="1:11" ht="75" customHeight="1" x14ac:dyDescent="0.25">
      <c r="A2381" s="197">
        <v>80111600</v>
      </c>
      <c r="B2381" s="197" t="s">
        <v>3082</v>
      </c>
      <c r="C2381" s="277">
        <v>42354</v>
      </c>
      <c r="D2381" s="197" t="s">
        <v>3015</v>
      </c>
      <c r="E2381" s="278" t="s">
        <v>2874</v>
      </c>
      <c r="F2381" s="197" t="s">
        <v>3029</v>
      </c>
      <c r="G2381" s="175">
        <v>5047000</v>
      </c>
      <c r="H2381" s="152">
        <v>5047000</v>
      </c>
      <c r="I2381" s="197" t="s">
        <v>439</v>
      </c>
      <c r="J2381" s="197" t="s">
        <v>31</v>
      </c>
      <c r="K2381" s="197" t="s">
        <v>2939</v>
      </c>
    </row>
    <row r="2382" spans="1:11" ht="75" customHeight="1" x14ac:dyDescent="0.25">
      <c r="A2382" s="197">
        <v>80111600</v>
      </c>
      <c r="B2382" s="197" t="s">
        <v>3083</v>
      </c>
      <c r="C2382" s="277">
        <v>42025</v>
      </c>
      <c r="D2382" s="197" t="s">
        <v>3012</v>
      </c>
      <c r="E2382" s="197" t="s">
        <v>2874</v>
      </c>
      <c r="F2382" s="197" t="s">
        <v>3029</v>
      </c>
      <c r="G2382" s="175">
        <v>55517000</v>
      </c>
      <c r="H2382" s="152">
        <v>55517000</v>
      </c>
      <c r="I2382" s="197" t="s">
        <v>439</v>
      </c>
      <c r="J2382" s="197" t="s">
        <v>31</v>
      </c>
      <c r="K2382" s="197" t="s">
        <v>2939</v>
      </c>
    </row>
    <row r="2383" spans="1:11" ht="75" customHeight="1" x14ac:dyDescent="0.25">
      <c r="A2383" s="197">
        <v>80111600</v>
      </c>
      <c r="B2383" s="197" t="s">
        <v>3084</v>
      </c>
      <c r="C2383" s="277">
        <v>42304</v>
      </c>
      <c r="D2383" s="197" t="s">
        <v>3012</v>
      </c>
      <c r="E2383" s="197" t="s">
        <v>2874</v>
      </c>
      <c r="F2383" s="197" t="s">
        <v>3029</v>
      </c>
      <c r="G2383" s="175">
        <v>11776333</v>
      </c>
      <c r="H2383" s="152">
        <v>11776333</v>
      </c>
      <c r="I2383" s="197" t="s">
        <v>439</v>
      </c>
      <c r="J2383" s="197" t="s">
        <v>31</v>
      </c>
      <c r="K2383" s="197" t="s">
        <v>2939</v>
      </c>
    </row>
    <row r="2384" spans="1:11" ht="75" customHeight="1" x14ac:dyDescent="0.25">
      <c r="A2384" s="197">
        <v>80111600</v>
      </c>
      <c r="B2384" s="197" t="s">
        <v>3049</v>
      </c>
      <c r="C2384" s="277">
        <v>42025</v>
      </c>
      <c r="D2384" s="197" t="s">
        <v>3012</v>
      </c>
      <c r="E2384" s="197" t="s">
        <v>2874</v>
      </c>
      <c r="F2384" s="197" t="s">
        <v>3029</v>
      </c>
      <c r="G2384" s="175">
        <v>61295300</v>
      </c>
      <c r="H2384" s="152">
        <v>61295300</v>
      </c>
      <c r="I2384" s="197" t="s">
        <v>439</v>
      </c>
      <c r="J2384" s="197" t="s">
        <v>31</v>
      </c>
      <c r="K2384" s="197" t="s">
        <v>2939</v>
      </c>
    </row>
    <row r="2385" spans="1:11" ht="75" customHeight="1" x14ac:dyDescent="0.25">
      <c r="A2385" s="197">
        <v>80111600</v>
      </c>
      <c r="B2385" s="197" t="s">
        <v>3085</v>
      </c>
      <c r="C2385" s="277">
        <v>42306</v>
      </c>
      <c r="D2385" s="197" t="s">
        <v>3012</v>
      </c>
      <c r="E2385" s="197" t="s">
        <v>2874</v>
      </c>
      <c r="F2385" s="197" t="s">
        <v>3029</v>
      </c>
      <c r="G2385" s="175">
        <v>16716900</v>
      </c>
      <c r="H2385" s="152">
        <v>16716900</v>
      </c>
      <c r="I2385" s="197" t="s">
        <v>439</v>
      </c>
      <c r="J2385" s="197" t="s">
        <v>31</v>
      </c>
      <c r="K2385" s="197" t="s">
        <v>2939</v>
      </c>
    </row>
    <row r="2386" spans="1:11" ht="75" customHeight="1" x14ac:dyDescent="0.25">
      <c r="A2386" s="197">
        <v>80111600</v>
      </c>
      <c r="B2386" s="197" t="s">
        <v>3086</v>
      </c>
      <c r="C2386" s="277">
        <v>42025</v>
      </c>
      <c r="D2386" s="197" t="s">
        <v>3048</v>
      </c>
      <c r="E2386" s="197" t="s">
        <v>2874</v>
      </c>
      <c r="F2386" s="197" t="s">
        <v>3029</v>
      </c>
      <c r="G2386" s="175">
        <v>21228300</v>
      </c>
      <c r="H2386" s="152">
        <v>21228300</v>
      </c>
      <c r="I2386" s="197" t="s">
        <v>439</v>
      </c>
      <c r="J2386" s="197" t="s">
        <v>31</v>
      </c>
      <c r="K2386" s="197" t="s">
        <v>2939</v>
      </c>
    </row>
    <row r="2387" spans="1:11" ht="75" customHeight="1" x14ac:dyDescent="0.25">
      <c r="A2387" s="197">
        <v>80111600</v>
      </c>
      <c r="B2387" s="197" t="s">
        <v>3087</v>
      </c>
      <c r="C2387" s="277">
        <v>42275</v>
      </c>
      <c r="D2387" s="197" t="s">
        <v>3048</v>
      </c>
      <c r="E2387" s="197" t="s">
        <v>2874</v>
      </c>
      <c r="F2387" s="197" t="s">
        <v>3029</v>
      </c>
      <c r="G2387" s="175">
        <v>10614150</v>
      </c>
      <c r="H2387" s="152">
        <v>10614150</v>
      </c>
      <c r="I2387" s="197" t="s">
        <v>439</v>
      </c>
      <c r="J2387" s="197" t="s">
        <v>31</v>
      </c>
      <c r="K2387" s="197" t="s">
        <v>2939</v>
      </c>
    </row>
    <row r="2388" spans="1:11" ht="75" customHeight="1" x14ac:dyDescent="0.25">
      <c r="A2388" s="197">
        <v>80111600</v>
      </c>
      <c r="B2388" s="197" t="s">
        <v>3088</v>
      </c>
      <c r="C2388" s="277">
        <v>42025</v>
      </c>
      <c r="D2388" s="197" t="s">
        <v>3015</v>
      </c>
      <c r="E2388" s="197" t="s">
        <v>2874</v>
      </c>
      <c r="F2388" s="197" t="s">
        <v>3013</v>
      </c>
      <c r="G2388" s="175">
        <v>24225600</v>
      </c>
      <c r="H2388" s="152">
        <v>24225600</v>
      </c>
      <c r="I2388" s="197" t="s">
        <v>439</v>
      </c>
      <c r="J2388" s="197" t="s">
        <v>31</v>
      </c>
      <c r="K2388" s="197" t="s">
        <v>2939</v>
      </c>
    </row>
    <row r="2389" spans="1:11" ht="75" customHeight="1" x14ac:dyDescent="0.25">
      <c r="A2389" s="197">
        <v>80111600</v>
      </c>
      <c r="B2389" s="197" t="s">
        <v>3089</v>
      </c>
      <c r="C2389" s="277">
        <v>42027</v>
      </c>
      <c r="D2389" s="197" t="s">
        <v>3015</v>
      </c>
      <c r="E2389" s="197" t="s">
        <v>2874</v>
      </c>
      <c r="F2389" s="197" t="s">
        <v>3013</v>
      </c>
      <c r="G2389" s="175">
        <v>20517600</v>
      </c>
      <c r="H2389" s="152">
        <v>20517600</v>
      </c>
      <c r="I2389" s="197" t="s">
        <v>439</v>
      </c>
      <c r="J2389" s="197" t="s">
        <v>31</v>
      </c>
      <c r="K2389" s="197" t="s">
        <v>2939</v>
      </c>
    </row>
    <row r="2390" spans="1:11" ht="75" customHeight="1" x14ac:dyDescent="0.25">
      <c r="A2390" s="197">
        <v>80111600</v>
      </c>
      <c r="B2390" s="197" t="s">
        <v>3090</v>
      </c>
      <c r="C2390" s="277">
        <v>42030</v>
      </c>
      <c r="D2390" s="197" t="s">
        <v>3012</v>
      </c>
      <c r="E2390" s="197" t="s">
        <v>2874</v>
      </c>
      <c r="F2390" s="197" t="s">
        <v>3029</v>
      </c>
      <c r="G2390" s="175">
        <v>49738700</v>
      </c>
      <c r="H2390" s="152">
        <v>49738700</v>
      </c>
      <c r="I2390" s="197" t="s">
        <v>439</v>
      </c>
      <c r="J2390" s="197" t="s">
        <v>31</v>
      </c>
      <c r="K2390" s="197" t="s">
        <v>2939</v>
      </c>
    </row>
    <row r="2391" spans="1:11" ht="75" customHeight="1" x14ac:dyDescent="0.25">
      <c r="A2391" s="197">
        <v>80111600</v>
      </c>
      <c r="B2391" s="197" t="s">
        <v>3091</v>
      </c>
      <c r="C2391" s="277">
        <v>42306</v>
      </c>
      <c r="D2391" s="197" t="s">
        <v>3012</v>
      </c>
      <c r="E2391" s="197" t="s">
        <v>2874</v>
      </c>
      <c r="F2391" s="197" t="s">
        <v>3029</v>
      </c>
      <c r="G2391" s="175">
        <v>9646293</v>
      </c>
      <c r="H2391" s="152">
        <v>9646293</v>
      </c>
      <c r="I2391" s="197" t="s">
        <v>439</v>
      </c>
      <c r="J2391" s="197" t="s">
        <v>31</v>
      </c>
      <c r="K2391" s="197" t="s">
        <v>2939</v>
      </c>
    </row>
    <row r="2392" spans="1:11" ht="75" customHeight="1" x14ac:dyDescent="0.25">
      <c r="A2392" s="197">
        <v>80111600</v>
      </c>
      <c r="B2392" s="197" t="s">
        <v>3092</v>
      </c>
      <c r="C2392" s="277">
        <v>42030</v>
      </c>
      <c r="D2392" s="197" t="s">
        <v>3048</v>
      </c>
      <c r="E2392" s="197" t="s">
        <v>2874</v>
      </c>
      <c r="F2392" s="197" t="s">
        <v>3029</v>
      </c>
      <c r="G2392" s="175">
        <v>40695300</v>
      </c>
      <c r="H2392" s="152">
        <v>40695300</v>
      </c>
      <c r="I2392" s="197" t="s">
        <v>439</v>
      </c>
      <c r="J2392" s="197" t="s">
        <v>31</v>
      </c>
      <c r="K2392" s="197" t="s">
        <v>2939</v>
      </c>
    </row>
    <row r="2393" spans="1:11" ht="75" customHeight="1" x14ac:dyDescent="0.25">
      <c r="A2393" s="197">
        <v>80111600</v>
      </c>
      <c r="B2393" s="197" t="s">
        <v>3093</v>
      </c>
      <c r="C2393" s="277">
        <v>42271</v>
      </c>
      <c r="D2393" s="197" t="s">
        <v>3048</v>
      </c>
      <c r="E2393" s="197" t="s">
        <v>2874</v>
      </c>
      <c r="F2393" s="197" t="s">
        <v>3029</v>
      </c>
      <c r="G2393" s="175">
        <v>18086800</v>
      </c>
      <c r="H2393" s="152">
        <v>18086800</v>
      </c>
      <c r="I2393" s="197" t="s">
        <v>439</v>
      </c>
      <c r="J2393" s="197" t="s">
        <v>31</v>
      </c>
      <c r="K2393" s="197" t="s">
        <v>2939</v>
      </c>
    </row>
    <row r="2394" spans="1:11" ht="75" customHeight="1" x14ac:dyDescent="0.25">
      <c r="A2394" s="197">
        <v>80111600</v>
      </c>
      <c r="B2394" s="197" t="s">
        <v>3094</v>
      </c>
      <c r="C2394" s="277">
        <v>42033</v>
      </c>
      <c r="D2394" s="197" t="s">
        <v>3048</v>
      </c>
      <c r="E2394" s="197" t="s">
        <v>2874</v>
      </c>
      <c r="F2394" s="197" t="s">
        <v>3029</v>
      </c>
      <c r="G2394" s="175">
        <v>40695300</v>
      </c>
      <c r="H2394" s="152">
        <v>40695300</v>
      </c>
      <c r="I2394" s="197" t="s">
        <v>439</v>
      </c>
      <c r="J2394" s="197" t="s">
        <v>31</v>
      </c>
      <c r="K2394" s="197" t="s">
        <v>2939</v>
      </c>
    </row>
    <row r="2395" spans="1:11" ht="75" customHeight="1" x14ac:dyDescent="0.25">
      <c r="A2395" s="197">
        <v>80111600</v>
      </c>
      <c r="B2395" s="197" t="s">
        <v>3095</v>
      </c>
      <c r="C2395" s="277">
        <v>42285</v>
      </c>
      <c r="D2395" s="197" t="s">
        <v>3048</v>
      </c>
      <c r="E2395" s="197" t="s">
        <v>2874</v>
      </c>
      <c r="F2395" s="197" t="s">
        <v>3029</v>
      </c>
      <c r="G2395" s="175">
        <v>18086800</v>
      </c>
      <c r="H2395" s="152">
        <v>18086800</v>
      </c>
      <c r="I2395" s="197" t="s">
        <v>439</v>
      </c>
      <c r="J2395" s="197" t="s">
        <v>31</v>
      </c>
      <c r="K2395" s="197" t="s">
        <v>2939</v>
      </c>
    </row>
    <row r="2396" spans="1:11" ht="75" customHeight="1" x14ac:dyDescent="0.25">
      <c r="A2396" s="197">
        <v>80111600</v>
      </c>
      <c r="B2396" s="197" t="s">
        <v>3096</v>
      </c>
      <c r="C2396" s="277">
        <v>42033</v>
      </c>
      <c r="D2396" s="197" t="s">
        <v>3048</v>
      </c>
      <c r="E2396" s="197" t="s">
        <v>2874</v>
      </c>
      <c r="F2396" s="197" t="s">
        <v>3029</v>
      </c>
      <c r="G2396" s="175">
        <v>50150700</v>
      </c>
      <c r="H2396" s="152">
        <v>50150700</v>
      </c>
      <c r="I2396" s="197" t="s">
        <v>439</v>
      </c>
      <c r="J2396" s="197" t="s">
        <v>31</v>
      </c>
      <c r="K2396" s="197" t="s">
        <v>2939</v>
      </c>
    </row>
    <row r="2397" spans="1:11" ht="75" customHeight="1" x14ac:dyDescent="0.25">
      <c r="A2397" s="197">
        <v>80111600</v>
      </c>
      <c r="B2397" s="197" t="s">
        <v>3097</v>
      </c>
      <c r="C2397" s="277">
        <v>42269</v>
      </c>
      <c r="D2397" s="197" t="s">
        <v>3048</v>
      </c>
      <c r="E2397" s="197" t="s">
        <v>2874</v>
      </c>
      <c r="F2397" s="197" t="s">
        <v>3029</v>
      </c>
      <c r="G2397" s="175">
        <v>22289200</v>
      </c>
      <c r="H2397" s="152">
        <v>22289200</v>
      </c>
      <c r="I2397" s="197" t="s">
        <v>439</v>
      </c>
      <c r="J2397" s="197" t="s">
        <v>31</v>
      </c>
      <c r="K2397" s="197" t="s">
        <v>2939</v>
      </c>
    </row>
    <row r="2398" spans="1:11" ht="75" customHeight="1" x14ac:dyDescent="0.25">
      <c r="A2398" s="197">
        <v>80111600</v>
      </c>
      <c r="B2398" s="197" t="s">
        <v>3098</v>
      </c>
      <c r="C2398" s="277">
        <v>42033</v>
      </c>
      <c r="D2398" s="197" t="s">
        <v>3048</v>
      </c>
      <c r="E2398" s="197" t="s">
        <v>2874</v>
      </c>
      <c r="F2398" s="197" t="s">
        <v>3029</v>
      </c>
      <c r="G2398" s="175">
        <v>27717300</v>
      </c>
      <c r="H2398" s="152">
        <v>27717300</v>
      </c>
      <c r="I2398" s="197" t="s">
        <v>439</v>
      </c>
      <c r="J2398" s="197" t="s">
        <v>31</v>
      </c>
      <c r="K2398" s="197" t="s">
        <v>2939</v>
      </c>
    </row>
    <row r="2399" spans="1:11" ht="75" customHeight="1" x14ac:dyDescent="0.25">
      <c r="A2399" s="197">
        <v>80111600</v>
      </c>
      <c r="B2399" s="197" t="s">
        <v>3099</v>
      </c>
      <c r="C2399" s="277">
        <v>42275</v>
      </c>
      <c r="D2399" s="197" t="s">
        <v>3048</v>
      </c>
      <c r="E2399" s="197" t="s">
        <v>2874</v>
      </c>
      <c r="F2399" s="197" t="s">
        <v>3029</v>
      </c>
      <c r="G2399" s="175">
        <v>12318800</v>
      </c>
      <c r="H2399" s="152">
        <v>12318800</v>
      </c>
      <c r="I2399" s="197" t="s">
        <v>439</v>
      </c>
      <c r="J2399" s="197" t="s">
        <v>31</v>
      </c>
      <c r="K2399" s="197" t="s">
        <v>2939</v>
      </c>
    </row>
    <row r="2400" spans="1:11" ht="75" customHeight="1" x14ac:dyDescent="0.25">
      <c r="A2400" s="197">
        <v>80111600</v>
      </c>
      <c r="B2400" s="197" t="s">
        <v>3100</v>
      </c>
      <c r="C2400" s="277">
        <v>42033</v>
      </c>
      <c r="D2400" s="197" t="s">
        <v>3018</v>
      </c>
      <c r="E2400" s="197" t="s">
        <v>2874</v>
      </c>
      <c r="F2400" s="197" t="s">
        <v>3029</v>
      </c>
      <c r="G2400" s="175">
        <v>64890000</v>
      </c>
      <c r="H2400" s="152">
        <v>64890000</v>
      </c>
      <c r="I2400" s="197" t="s">
        <v>439</v>
      </c>
      <c r="J2400" s="197" t="s">
        <v>31</v>
      </c>
      <c r="K2400" s="197" t="s">
        <v>2939</v>
      </c>
    </row>
    <row r="2401" spans="1:11" ht="75" customHeight="1" x14ac:dyDescent="0.25">
      <c r="A2401" s="197">
        <v>80111600</v>
      </c>
      <c r="B2401" s="197" t="s">
        <v>3101</v>
      </c>
      <c r="C2401" s="277">
        <v>42345</v>
      </c>
      <c r="D2401" s="197" t="s">
        <v>3018</v>
      </c>
      <c r="E2401" s="197" t="s">
        <v>2874</v>
      </c>
      <c r="F2401" s="197" t="s">
        <v>3029</v>
      </c>
      <c r="G2401" s="175">
        <v>16222500</v>
      </c>
      <c r="H2401" s="152">
        <v>16222500</v>
      </c>
      <c r="I2401" s="197" t="s">
        <v>439</v>
      </c>
      <c r="J2401" s="197" t="s">
        <v>31</v>
      </c>
      <c r="K2401" s="197" t="s">
        <v>2939</v>
      </c>
    </row>
    <row r="2402" spans="1:11" ht="75" customHeight="1" x14ac:dyDescent="0.25">
      <c r="A2402" s="197">
        <v>80111600</v>
      </c>
      <c r="B2402" s="197" t="s">
        <v>3102</v>
      </c>
      <c r="C2402" s="277">
        <v>42033</v>
      </c>
      <c r="D2402" s="197" t="s">
        <v>3038</v>
      </c>
      <c r="E2402" s="197" t="s">
        <v>2874</v>
      </c>
      <c r="F2402" s="197" t="s">
        <v>3029</v>
      </c>
      <c r="G2402" s="175">
        <v>7300000</v>
      </c>
      <c r="H2402" s="152">
        <v>7300000</v>
      </c>
      <c r="I2402" s="197" t="s">
        <v>439</v>
      </c>
      <c r="J2402" s="197" t="s">
        <v>31</v>
      </c>
      <c r="K2402" s="197" t="s">
        <v>2939</v>
      </c>
    </row>
    <row r="2403" spans="1:11" ht="75" customHeight="1" x14ac:dyDescent="0.25">
      <c r="A2403" s="197">
        <v>80111600</v>
      </c>
      <c r="B2403" s="197" t="s">
        <v>3103</v>
      </c>
      <c r="C2403" s="277">
        <v>42033</v>
      </c>
      <c r="D2403" s="197" t="s">
        <v>3015</v>
      </c>
      <c r="E2403" s="197" t="s">
        <v>2874</v>
      </c>
      <c r="F2403" s="197" t="s">
        <v>3013</v>
      </c>
      <c r="G2403" s="175">
        <v>20517600</v>
      </c>
      <c r="H2403" s="152">
        <v>20517600</v>
      </c>
      <c r="I2403" s="197" t="s">
        <v>439</v>
      </c>
      <c r="J2403" s="197" t="s">
        <v>31</v>
      </c>
      <c r="K2403" s="197" t="s">
        <v>2939</v>
      </c>
    </row>
    <row r="2404" spans="1:11" ht="75" customHeight="1" x14ac:dyDescent="0.25">
      <c r="A2404" s="197">
        <v>80111600</v>
      </c>
      <c r="B2404" s="197" t="s">
        <v>3104</v>
      </c>
      <c r="C2404" s="277">
        <v>42033</v>
      </c>
      <c r="D2404" s="197" t="s">
        <v>3015</v>
      </c>
      <c r="E2404" s="197" t="s">
        <v>2874</v>
      </c>
      <c r="F2404" s="197" t="s">
        <v>3029</v>
      </c>
      <c r="G2404" s="175">
        <v>36956400</v>
      </c>
      <c r="H2404" s="152">
        <v>36956400</v>
      </c>
      <c r="I2404" s="197" t="s">
        <v>439</v>
      </c>
      <c r="J2404" s="197" t="s">
        <v>31</v>
      </c>
      <c r="K2404" s="197" t="s">
        <v>2939</v>
      </c>
    </row>
    <row r="2405" spans="1:11" ht="75" customHeight="1" x14ac:dyDescent="0.25">
      <c r="A2405" s="197">
        <v>80111600</v>
      </c>
      <c r="B2405" s="197" t="s">
        <v>3105</v>
      </c>
      <c r="C2405" s="277">
        <v>42313</v>
      </c>
      <c r="D2405" s="197" t="s">
        <v>3015</v>
      </c>
      <c r="E2405" s="197" t="s">
        <v>2874</v>
      </c>
      <c r="F2405" s="197" t="s">
        <v>3029</v>
      </c>
      <c r="G2405" s="175">
        <v>3079700</v>
      </c>
      <c r="H2405" s="152">
        <v>3079700</v>
      </c>
      <c r="I2405" s="197" t="s">
        <v>439</v>
      </c>
      <c r="J2405" s="197" t="s">
        <v>31</v>
      </c>
      <c r="K2405" s="197" t="s">
        <v>2939</v>
      </c>
    </row>
    <row r="2406" spans="1:11" ht="75" customHeight="1" x14ac:dyDescent="0.25">
      <c r="A2406" s="197">
        <v>80111600</v>
      </c>
      <c r="B2406" s="197" t="s">
        <v>3106</v>
      </c>
      <c r="C2406" s="277">
        <v>42034</v>
      </c>
      <c r="D2406" s="197" t="s">
        <v>3015</v>
      </c>
      <c r="E2406" s="197" t="s">
        <v>2874</v>
      </c>
      <c r="F2406" s="197" t="s">
        <v>3029</v>
      </c>
      <c r="G2406" s="175">
        <v>47956800</v>
      </c>
      <c r="H2406" s="152">
        <v>47956800</v>
      </c>
      <c r="I2406" s="197" t="s">
        <v>439</v>
      </c>
      <c r="J2406" s="197" t="s">
        <v>31</v>
      </c>
      <c r="K2406" s="197" t="s">
        <v>2939</v>
      </c>
    </row>
    <row r="2407" spans="1:11" ht="75" customHeight="1" x14ac:dyDescent="0.25">
      <c r="A2407" s="197">
        <v>80111600</v>
      </c>
      <c r="B2407" s="197" t="s">
        <v>3107</v>
      </c>
      <c r="C2407" s="277">
        <v>42367</v>
      </c>
      <c r="D2407" s="197" t="s">
        <v>3015</v>
      </c>
      <c r="E2407" s="197" t="s">
        <v>2874</v>
      </c>
      <c r="F2407" s="197" t="s">
        <v>3029</v>
      </c>
      <c r="G2407" s="175">
        <v>3996400</v>
      </c>
      <c r="H2407" s="152">
        <v>3996400</v>
      </c>
      <c r="I2407" s="197" t="s">
        <v>439</v>
      </c>
      <c r="J2407" s="197" t="s">
        <v>31</v>
      </c>
      <c r="K2407" s="197" t="s">
        <v>2939</v>
      </c>
    </row>
    <row r="2408" spans="1:11" ht="75" customHeight="1" x14ac:dyDescent="0.25">
      <c r="A2408" s="197">
        <v>80111600</v>
      </c>
      <c r="B2408" s="197" t="s">
        <v>3108</v>
      </c>
      <c r="C2408" s="277">
        <v>42034</v>
      </c>
      <c r="D2408" s="197" t="s">
        <v>3018</v>
      </c>
      <c r="E2408" s="197" t="s">
        <v>2874</v>
      </c>
      <c r="F2408" s="197" t="s">
        <v>3029</v>
      </c>
      <c r="G2408" s="175">
        <v>75190000</v>
      </c>
      <c r="H2408" s="152">
        <v>75190000</v>
      </c>
      <c r="I2408" s="197" t="s">
        <v>439</v>
      </c>
      <c r="J2408" s="197" t="s">
        <v>31</v>
      </c>
      <c r="K2408" s="197" t="s">
        <v>2939</v>
      </c>
    </row>
    <row r="2409" spans="1:11" ht="75" customHeight="1" x14ac:dyDescent="0.25">
      <c r="A2409" s="197">
        <v>80111600</v>
      </c>
      <c r="B2409" s="197" t="s">
        <v>3109</v>
      </c>
      <c r="C2409" s="277">
        <v>42248</v>
      </c>
      <c r="D2409" s="197" t="s">
        <v>3018</v>
      </c>
      <c r="E2409" s="197" t="s">
        <v>2874</v>
      </c>
      <c r="F2409" s="197" t="s">
        <v>3029</v>
      </c>
      <c r="G2409" s="175">
        <v>22557000</v>
      </c>
      <c r="H2409" s="152">
        <v>22557000</v>
      </c>
      <c r="I2409" s="197" t="s">
        <v>439</v>
      </c>
      <c r="J2409" s="197" t="s">
        <v>31</v>
      </c>
      <c r="K2409" s="197" t="s">
        <v>2939</v>
      </c>
    </row>
    <row r="2410" spans="1:11" ht="75" customHeight="1" x14ac:dyDescent="0.25">
      <c r="A2410" s="197">
        <v>80111600</v>
      </c>
      <c r="B2410" s="197" t="s">
        <v>3110</v>
      </c>
      <c r="C2410" s="277">
        <v>42038</v>
      </c>
      <c r="D2410" s="197" t="s">
        <v>3015</v>
      </c>
      <c r="E2410" s="197" t="s">
        <v>2874</v>
      </c>
      <c r="F2410" s="197" t="s">
        <v>3013</v>
      </c>
      <c r="G2410" s="175">
        <v>19034400</v>
      </c>
      <c r="H2410" s="152">
        <v>19034400</v>
      </c>
      <c r="I2410" s="197" t="s">
        <v>439</v>
      </c>
      <c r="J2410" s="197" t="s">
        <v>31</v>
      </c>
      <c r="K2410" s="197" t="s">
        <v>2939</v>
      </c>
    </row>
    <row r="2411" spans="1:11" ht="75" customHeight="1" x14ac:dyDescent="0.25">
      <c r="A2411" s="197">
        <v>80111600</v>
      </c>
      <c r="B2411" s="197" t="s">
        <v>3111</v>
      </c>
      <c r="C2411" s="277">
        <v>42038</v>
      </c>
      <c r="D2411" s="197" t="s">
        <v>3012</v>
      </c>
      <c r="E2411" s="197" t="s">
        <v>2874</v>
      </c>
      <c r="F2411" s="197" t="s">
        <v>3029</v>
      </c>
      <c r="G2411" s="175">
        <v>38182100</v>
      </c>
      <c r="H2411" s="152">
        <v>38182100</v>
      </c>
      <c r="I2411" s="197" t="s">
        <v>439</v>
      </c>
      <c r="J2411" s="197" t="s">
        <v>31</v>
      </c>
      <c r="K2411" s="197" t="s">
        <v>2939</v>
      </c>
    </row>
    <row r="2412" spans="1:11" ht="75" customHeight="1" x14ac:dyDescent="0.25">
      <c r="A2412" s="197">
        <v>80111600</v>
      </c>
      <c r="B2412" s="197" t="s">
        <v>3112</v>
      </c>
      <c r="C2412" s="277">
        <v>42040</v>
      </c>
      <c r="D2412" s="197" t="s">
        <v>3048</v>
      </c>
      <c r="E2412" s="197" t="s">
        <v>2874</v>
      </c>
      <c r="F2412" s="197" t="s">
        <v>3029</v>
      </c>
      <c r="G2412" s="175">
        <v>86211000</v>
      </c>
      <c r="H2412" s="152">
        <v>86211000</v>
      </c>
      <c r="I2412" s="197" t="s">
        <v>439</v>
      </c>
      <c r="J2412" s="197" t="s">
        <v>31</v>
      </c>
      <c r="K2412" s="197" t="s">
        <v>2939</v>
      </c>
    </row>
    <row r="2413" spans="1:11" ht="75" customHeight="1" x14ac:dyDescent="0.25">
      <c r="A2413" s="197">
        <v>80111600</v>
      </c>
      <c r="B2413" s="197" t="s">
        <v>3113</v>
      </c>
      <c r="C2413" s="277">
        <v>42041</v>
      </c>
      <c r="D2413" s="197" t="s">
        <v>3018</v>
      </c>
      <c r="E2413" s="197" t="s">
        <v>2874</v>
      </c>
      <c r="F2413" s="197" t="s">
        <v>3029</v>
      </c>
      <c r="G2413" s="175">
        <v>64890000</v>
      </c>
      <c r="H2413" s="152">
        <v>64890000</v>
      </c>
      <c r="I2413" s="197" t="s">
        <v>439</v>
      </c>
      <c r="J2413" s="197" t="s">
        <v>31</v>
      </c>
      <c r="K2413" s="197" t="s">
        <v>2939</v>
      </c>
    </row>
    <row r="2414" spans="1:11" ht="75" customHeight="1" x14ac:dyDescent="0.25">
      <c r="A2414" s="197">
        <v>80111600</v>
      </c>
      <c r="B2414" s="197" t="s">
        <v>3114</v>
      </c>
      <c r="C2414" s="277">
        <v>42044</v>
      </c>
      <c r="D2414" s="197" t="s">
        <v>3012</v>
      </c>
      <c r="E2414" s="197" t="s">
        <v>2874</v>
      </c>
      <c r="F2414" s="197" t="s">
        <v>3029</v>
      </c>
      <c r="G2414" s="175">
        <v>30364400</v>
      </c>
      <c r="H2414" s="152">
        <v>30364400</v>
      </c>
      <c r="I2414" s="197" t="s">
        <v>439</v>
      </c>
      <c r="J2414" s="197" t="s">
        <v>31</v>
      </c>
      <c r="K2414" s="197" t="s">
        <v>2939</v>
      </c>
    </row>
    <row r="2415" spans="1:11" ht="75" customHeight="1" x14ac:dyDescent="0.25">
      <c r="A2415" s="197">
        <v>80111600</v>
      </c>
      <c r="B2415" s="197" t="s">
        <v>3115</v>
      </c>
      <c r="C2415" s="277">
        <v>42304</v>
      </c>
      <c r="D2415" s="34" t="s">
        <v>3012</v>
      </c>
      <c r="E2415" s="197" t="s">
        <v>2874</v>
      </c>
      <c r="F2415" s="197" t="s">
        <v>3029</v>
      </c>
      <c r="G2415" s="175">
        <v>4692680</v>
      </c>
      <c r="H2415" s="152">
        <v>4692680</v>
      </c>
      <c r="I2415" s="197" t="s">
        <v>439</v>
      </c>
      <c r="J2415" s="197" t="s">
        <v>31</v>
      </c>
      <c r="K2415" s="197" t="s">
        <v>2939</v>
      </c>
    </row>
    <row r="2416" spans="1:11" ht="75" customHeight="1" x14ac:dyDescent="0.25">
      <c r="A2416" s="197">
        <v>80111600</v>
      </c>
      <c r="B2416" s="197" t="s">
        <v>3116</v>
      </c>
      <c r="C2416" s="277">
        <v>42044</v>
      </c>
      <c r="D2416" s="34" t="s">
        <v>3015</v>
      </c>
      <c r="E2416" s="197" t="s">
        <v>2874</v>
      </c>
      <c r="F2416" s="197" t="s">
        <v>3029</v>
      </c>
      <c r="G2416" s="175">
        <v>66867600</v>
      </c>
      <c r="H2416" s="152">
        <v>66867600</v>
      </c>
      <c r="I2416" s="197" t="s">
        <v>439</v>
      </c>
      <c r="J2416" s="197" t="s">
        <v>31</v>
      </c>
      <c r="K2416" s="197" t="s">
        <v>2939</v>
      </c>
    </row>
    <row r="2417" spans="1:11" ht="75" customHeight="1" x14ac:dyDescent="0.25">
      <c r="A2417" s="197">
        <v>80111600</v>
      </c>
      <c r="B2417" s="197" t="s">
        <v>3117</v>
      </c>
      <c r="C2417" s="277">
        <v>42044</v>
      </c>
      <c r="D2417" s="197" t="s">
        <v>3118</v>
      </c>
      <c r="E2417" s="197" t="s">
        <v>2874</v>
      </c>
      <c r="F2417" s="197" t="s">
        <v>3029</v>
      </c>
      <c r="G2417" s="175">
        <v>38434450</v>
      </c>
      <c r="H2417" s="152">
        <v>38434450</v>
      </c>
      <c r="I2417" s="197" t="s">
        <v>439</v>
      </c>
      <c r="J2417" s="197" t="s">
        <v>31</v>
      </c>
      <c r="K2417" s="197" t="s">
        <v>2939</v>
      </c>
    </row>
    <row r="2418" spans="1:11" ht="75" customHeight="1" x14ac:dyDescent="0.25">
      <c r="A2418" s="197">
        <v>80111600</v>
      </c>
      <c r="B2418" s="197" t="s">
        <v>3119</v>
      </c>
      <c r="C2418" s="277">
        <v>42269</v>
      </c>
      <c r="D2418" s="34" t="s">
        <v>3118</v>
      </c>
      <c r="E2418" s="34" t="s">
        <v>2874</v>
      </c>
      <c r="F2418" s="197" t="s">
        <v>3029</v>
      </c>
      <c r="G2418" s="175">
        <v>18086800</v>
      </c>
      <c r="H2418" s="152">
        <v>18086800</v>
      </c>
      <c r="I2418" s="197" t="s">
        <v>439</v>
      </c>
      <c r="J2418" s="197" t="s">
        <v>31</v>
      </c>
      <c r="K2418" s="197" t="s">
        <v>2939</v>
      </c>
    </row>
    <row r="2419" spans="1:11" ht="75" customHeight="1" x14ac:dyDescent="0.25">
      <c r="A2419" s="197">
        <v>80111600</v>
      </c>
      <c r="B2419" s="197" t="s">
        <v>3120</v>
      </c>
      <c r="C2419" s="277">
        <v>42045</v>
      </c>
      <c r="D2419" s="34" t="s">
        <v>3048</v>
      </c>
      <c r="E2419" s="34" t="s">
        <v>2874</v>
      </c>
      <c r="F2419" s="197" t="s">
        <v>3029</v>
      </c>
      <c r="G2419" s="175">
        <v>40695300</v>
      </c>
      <c r="H2419" s="152">
        <v>40695300</v>
      </c>
      <c r="I2419" s="197" t="s">
        <v>439</v>
      </c>
      <c r="J2419" s="197" t="s">
        <v>31</v>
      </c>
      <c r="K2419" s="197" t="s">
        <v>2939</v>
      </c>
    </row>
    <row r="2420" spans="1:11" ht="75" customHeight="1" x14ac:dyDescent="0.25">
      <c r="A2420" s="197">
        <v>80111600</v>
      </c>
      <c r="B2420" s="197" t="s">
        <v>3121</v>
      </c>
      <c r="C2420" s="277">
        <v>42051</v>
      </c>
      <c r="D2420" s="34" t="s">
        <v>3015</v>
      </c>
      <c r="E2420" s="34" t="s">
        <v>2874</v>
      </c>
      <c r="F2420" s="197" t="s">
        <v>3013</v>
      </c>
      <c r="G2420" s="279">
        <v>26079600</v>
      </c>
      <c r="H2420" s="280">
        <v>26079600</v>
      </c>
      <c r="I2420" s="197" t="s">
        <v>439</v>
      </c>
      <c r="J2420" s="197" t="s">
        <v>31</v>
      </c>
      <c r="K2420" s="197" t="s">
        <v>2939</v>
      </c>
    </row>
    <row r="2421" spans="1:11" ht="75" customHeight="1" x14ac:dyDescent="0.25">
      <c r="A2421" s="197">
        <v>80111600</v>
      </c>
      <c r="B2421" s="197" t="s">
        <v>3122</v>
      </c>
      <c r="C2421" s="277">
        <v>42304</v>
      </c>
      <c r="D2421" s="197" t="s">
        <v>3015</v>
      </c>
      <c r="E2421" s="197" t="s">
        <v>2874</v>
      </c>
      <c r="F2421" s="197" t="s">
        <v>3013</v>
      </c>
      <c r="G2421" s="175">
        <v>3187507</v>
      </c>
      <c r="H2421" s="152">
        <v>3187507</v>
      </c>
      <c r="I2421" s="197" t="s">
        <v>439</v>
      </c>
      <c r="J2421" s="197" t="s">
        <v>31</v>
      </c>
      <c r="K2421" s="197" t="s">
        <v>2939</v>
      </c>
    </row>
    <row r="2422" spans="1:11" ht="75" customHeight="1" x14ac:dyDescent="0.25">
      <c r="A2422" s="197">
        <v>80111600</v>
      </c>
      <c r="B2422" s="197" t="s">
        <v>3123</v>
      </c>
      <c r="C2422" s="277">
        <v>42053</v>
      </c>
      <c r="D2422" s="197" t="s">
        <v>3015</v>
      </c>
      <c r="E2422" s="197" t="s">
        <v>2874</v>
      </c>
      <c r="F2422" s="197" t="s">
        <v>3013</v>
      </c>
      <c r="G2422" s="175">
        <v>26079600</v>
      </c>
      <c r="H2422" s="152">
        <v>26079600</v>
      </c>
      <c r="I2422" s="197" t="s">
        <v>439</v>
      </c>
      <c r="J2422" s="197" t="s">
        <v>31</v>
      </c>
      <c r="K2422" s="197" t="s">
        <v>2939</v>
      </c>
    </row>
    <row r="2423" spans="1:11" ht="75" customHeight="1" x14ac:dyDescent="0.25">
      <c r="A2423" s="197">
        <v>80111600</v>
      </c>
      <c r="B2423" s="197" t="s">
        <v>3124</v>
      </c>
      <c r="C2423" s="277">
        <v>42368</v>
      </c>
      <c r="D2423" s="197" t="s">
        <v>3015</v>
      </c>
      <c r="E2423" s="197" t="s">
        <v>2874</v>
      </c>
      <c r="F2423" s="197" t="s">
        <v>3013</v>
      </c>
      <c r="G2423" s="175">
        <v>2173300</v>
      </c>
      <c r="H2423" s="152">
        <v>2173300</v>
      </c>
      <c r="I2423" s="197" t="s">
        <v>439</v>
      </c>
      <c r="J2423" s="197" t="s">
        <v>31</v>
      </c>
      <c r="K2423" s="197" t="s">
        <v>2939</v>
      </c>
    </row>
    <row r="2424" spans="1:11" ht="75" customHeight="1" x14ac:dyDescent="0.25">
      <c r="A2424" s="197">
        <v>80111600</v>
      </c>
      <c r="B2424" s="197" t="s">
        <v>3125</v>
      </c>
      <c r="C2424" s="277">
        <v>42054</v>
      </c>
      <c r="D2424" s="197" t="s">
        <v>3015</v>
      </c>
      <c r="E2424" s="197" t="s">
        <v>2874</v>
      </c>
      <c r="F2424" s="197" t="s">
        <v>3013</v>
      </c>
      <c r="G2424" s="175">
        <v>26079600</v>
      </c>
      <c r="H2424" s="152">
        <v>26079600</v>
      </c>
      <c r="I2424" s="197" t="s">
        <v>439</v>
      </c>
      <c r="J2424" s="197" t="s">
        <v>31</v>
      </c>
      <c r="K2424" s="197" t="s">
        <v>2939</v>
      </c>
    </row>
    <row r="2425" spans="1:11" ht="75" customHeight="1" x14ac:dyDescent="0.25">
      <c r="A2425" s="197">
        <v>80111600</v>
      </c>
      <c r="B2425" s="197" t="s">
        <v>3126</v>
      </c>
      <c r="C2425" s="277">
        <v>42304</v>
      </c>
      <c r="D2425" s="197" t="s">
        <v>3015</v>
      </c>
      <c r="E2425" s="197" t="s">
        <v>2874</v>
      </c>
      <c r="F2425" s="197" t="s">
        <v>3013</v>
      </c>
      <c r="G2425" s="175">
        <v>2970177</v>
      </c>
      <c r="H2425" s="152">
        <v>2970177</v>
      </c>
      <c r="I2425" s="197" t="s">
        <v>439</v>
      </c>
      <c r="J2425" s="197" t="s">
        <v>31</v>
      </c>
      <c r="K2425" s="197" t="s">
        <v>2939</v>
      </c>
    </row>
    <row r="2426" spans="1:11" ht="75" customHeight="1" x14ac:dyDescent="0.25">
      <c r="A2426" s="197">
        <v>80111600</v>
      </c>
      <c r="B2426" s="197" t="s">
        <v>3127</v>
      </c>
      <c r="C2426" s="277">
        <v>42059</v>
      </c>
      <c r="D2426" s="197" t="s">
        <v>3015</v>
      </c>
      <c r="E2426" s="197" t="s">
        <v>2874</v>
      </c>
      <c r="F2426" s="197" t="s">
        <v>3013</v>
      </c>
      <c r="G2426" s="175">
        <v>19034400</v>
      </c>
      <c r="H2426" s="152">
        <v>19034400</v>
      </c>
      <c r="I2426" s="197" t="s">
        <v>439</v>
      </c>
      <c r="J2426" s="197" t="s">
        <v>31</v>
      </c>
      <c r="K2426" s="197" t="s">
        <v>2939</v>
      </c>
    </row>
    <row r="2427" spans="1:11" ht="75" customHeight="1" x14ac:dyDescent="0.25">
      <c r="A2427" s="197">
        <v>80111600</v>
      </c>
      <c r="B2427" s="197" t="s">
        <v>3128</v>
      </c>
      <c r="C2427" s="277">
        <v>42060</v>
      </c>
      <c r="D2427" s="197" t="s">
        <v>3015</v>
      </c>
      <c r="E2427" s="197" t="s">
        <v>2874</v>
      </c>
      <c r="F2427" s="197" t="s">
        <v>3013</v>
      </c>
      <c r="G2427" s="175">
        <v>19034400</v>
      </c>
      <c r="H2427" s="152">
        <v>19034400</v>
      </c>
      <c r="I2427" s="197" t="s">
        <v>439</v>
      </c>
      <c r="J2427" s="197" t="s">
        <v>31</v>
      </c>
      <c r="K2427" s="197" t="s">
        <v>2939</v>
      </c>
    </row>
    <row r="2428" spans="1:11" ht="75" customHeight="1" x14ac:dyDescent="0.25">
      <c r="A2428" s="197">
        <v>80111600</v>
      </c>
      <c r="B2428" s="197" t="s">
        <v>3129</v>
      </c>
      <c r="C2428" s="277">
        <v>42060</v>
      </c>
      <c r="D2428" s="197" t="s">
        <v>3015</v>
      </c>
      <c r="E2428" s="197" t="s">
        <v>2874</v>
      </c>
      <c r="F2428" s="197" t="s">
        <v>3013</v>
      </c>
      <c r="G2428" s="175">
        <v>19034400</v>
      </c>
      <c r="H2428" s="152">
        <v>19034400</v>
      </c>
      <c r="I2428" s="197" t="s">
        <v>439</v>
      </c>
      <c r="J2428" s="197" t="s">
        <v>31</v>
      </c>
      <c r="K2428" s="197" t="s">
        <v>2939</v>
      </c>
    </row>
    <row r="2429" spans="1:11" ht="75" customHeight="1" x14ac:dyDescent="0.25">
      <c r="A2429" s="197">
        <v>80111600</v>
      </c>
      <c r="B2429" s="197" t="s">
        <v>3130</v>
      </c>
      <c r="C2429" s="277">
        <v>42060</v>
      </c>
      <c r="D2429" s="197" t="s">
        <v>3015</v>
      </c>
      <c r="E2429" s="197" t="s">
        <v>2874</v>
      </c>
      <c r="F2429" s="197" t="s">
        <v>3013</v>
      </c>
      <c r="G2429" s="175">
        <v>19034400</v>
      </c>
      <c r="H2429" s="152">
        <v>19034400</v>
      </c>
      <c r="I2429" s="197" t="s">
        <v>439</v>
      </c>
      <c r="J2429" s="197" t="s">
        <v>31</v>
      </c>
      <c r="K2429" s="197" t="s">
        <v>2939</v>
      </c>
    </row>
    <row r="2430" spans="1:11" ht="75" customHeight="1" x14ac:dyDescent="0.25">
      <c r="A2430" s="197">
        <v>80111600</v>
      </c>
      <c r="B2430" s="197" t="s">
        <v>3131</v>
      </c>
      <c r="C2430" s="277">
        <v>42060</v>
      </c>
      <c r="D2430" s="197" t="s">
        <v>3012</v>
      </c>
      <c r="E2430" s="197" t="s">
        <v>2874</v>
      </c>
      <c r="F2430" s="197" t="s">
        <v>3013</v>
      </c>
      <c r="G2430" s="175">
        <v>14275800</v>
      </c>
      <c r="H2430" s="152">
        <v>14275800</v>
      </c>
      <c r="I2430" s="197" t="s">
        <v>439</v>
      </c>
      <c r="J2430" s="197" t="s">
        <v>31</v>
      </c>
      <c r="K2430" s="197" t="s">
        <v>2939</v>
      </c>
    </row>
    <row r="2431" spans="1:11" ht="75" customHeight="1" x14ac:dyDescent="0.25">
      <c r="A2431" s="197">
        <v>80111600</v>
      </c>
      <c r="B2431" s="197" t="s">
        <v>3027</v>
      </c>
      <c r="C2431" s="277">
        <v>42271</v>
      </c>
      <c r="D2431" s="197" t="s">
        <v>3012</v>
      </c>
      <c r="E2431" s="197" t="s">
        <v>2874</v>
      </c>
      <c r="F2431" s="197" t="s">
        <v>3013</v>
      </c>
      <c r="G2431" s="175">
        <v>2595600</v>
      </c>
      <c r="H2431" s="152">
        <v>2595600</v>
      </c>
      <c r="I2431" s="197" t="s">
        <v>439</v>
      </c>
      <c r="J2431" s="197" t="s">
        <v>31</v>
      </c>
      <c r="K2431" s="197" t="s">
        <v>2939</v>
      </c>
    </row>
    <row r="2432" spans="1:11" ht="75" customHeight="1" x14ac:dyDescent="0.25">
      <c r="A2432" s="197">
        <v>80111600</v>
      </c>
      <c r="B2432" s="197" t="s">
        <v>3132</v>
      </c>
      <c r="C2432" s="277">
        <v>42060</v>
      </c>
      <c r="D2432" s="197" t="s">
        <v>3048</v>
      </c>
      <c r="E2432" s="197" t="s">
        <v>2874</v>
      </c>
      <c r="F2432" s="197" t="s">
        <v>3029</v>
      </c>
      <c r="G2432" s="175">
        <v>40695300</v>
      </c>
      <c r="H2432" s="152">
        <v>40695300</v>
      </c>
      <c r="I2432" s="197" t="s">
        <v>439</v>
      </c>
      <c r="J2432" s="197" t="s">
        <v>31</v>
      </c>
      <c r="K2432" s="197" t="s">
        <v>2939</v>
      </c>
    </row>
    <row r="2433" spans="1:11" ht="75" customHeight="1" x14ac:dyDescent="0.25">
      <c r="A2433" s="197">
        <v>80111600</v>
      </c>
      <c r="B2433" s="34" t="s">
        <v>3133</v>
      </c>
      <c r="C2433" s="277">
        <v>42275</v>
      </c>
      <c r="D2433" s="34" t="s">
        <v>3048</v>
      </c>
      <c r="E2433" s="34" t="s">
        <v>2874</v>
      </c>
      <c r="F2433" s="197" t="s">
        <v>3029</v>
      </c>
      <c r="G2433" s="175">
        <v>18086800</v>
      </c>
      <c r="H2433" s="152">
        <v>18086800</v>
      </c>
      <c r="I2433" s="197" t="s">
        <v>439</v>
      </c>
      <c r="J2433" s="197" t="s">
        <v>31</v>
      </c>
      <c r="K2433" s="197" t="s">
        <v>2939</v>
      </c>
    </row>
    <row r="2434" spans="1:11" ht="75" customHeight="1" x14ac:dyDescent="0.25">
      <c r="A2434" s="197">
        <v>80111600</v>
      </c>
      <c r="B2434" s="34" t="s">
        <v>3134</v>
      </c>
      <c r="C2434" s="277">
        <v>42061</v>
      </c>
      <c r="D2434" s="34" t="s">
        <v>3015</v>
      </c>
      <c r="E2434" s="34" t="s">
        <v>2874</v>
      </c>
      <c r="F2434" s="197" t="s">
        <v>3029</v>
      </c>
      <c r="G2434" s="175">
        <v>71688000</v>
      </c>
      <c r="H2434" s="152">
        <v>71688000</v>
      </c>
      <c r="I2434" s="197" t="s">
        <v>439</v>
      </c>
      <c r="J2434" s="197" t="s">
        <v>31</v>
      </c>
      <c r="K2434" s="197" t="s">
        <v>2939</v>
      </c>
    </row>
    <row r="2435" spans="1:11" ht="75" customHeight="1" x14ac:dyDescent="0.25">
      <c r="A2435" s="197">
        <v>80111600</v>
      </c>
      <c r="B2435" s="34" t="s">
        <v>3135</v>
      </c>
      <c r="C2435" s="277">
        <v>42062</v>
      </c>
      <c r="D2435" s="34" t="s">
        <v>3080</v>
      </c>
      <c r="E2435" s="34" t="s">
        <v>2874</v>
      </c>
      <c r="F2435" s="197" t="s">
        <v>3029</v>
      </c>
      <c r="G2435" s="175">
        <v>27768800</v>
      </c>
      <c r="H2435" s="152">
        <v>27768800</v>
      </c>
      <c r="I2435" s="197" t="s">
        <v>439</v>
      </c>
      <c r="J2435" s="197" t="s">
        <v>31</v>
      </c>
      <c r="K2435" s="197" t="s">
        <v>2939</v>
      </c>
    </row>
    <row r="2436" spans="1:11" ht="75" customHeight="1" x14ac:dyDescent="0.25">
      <c r="A2436" s="197">
        <v>80111600</v>
      </c>
      <c r="B2436" s="197" t="s">
        <v>3136</v>
      </c>
      <c r="C2436" s="277">
        <v>42269</v>
      </c>
      <c r="D2436" s="197" t="s">
        <v>3080</v>
      </c>
      <c r="E2436" s="197" t="s">
        <v>2874</v>
      </c>
      <c r="F2436" s="197" t="s">
        <v>3029</v>
      </c>
      <c r="G2436" s="175">
        <v>13884400</v>
      </c>
      <c r="H2436" s="152">
        <v>13884400</v>
      </c>
      <c r="I2436" s="197" t="s">
        <v>439</v>
      </c>
      <c r="J2436" s="197" t="s">
        <v>31</v>
      </c>
      <c r="K2436" s="197" t="s">
        <v>2939</v>
      </c>
    </row>
    <row r="2437" spans="1:11" ht="75" customHeight="1" x14ac:dyDescent="0.25">
      <c r="A2437" s="197">
        <v>80111600</v>
      </c>
      <c r="B2437" s="197" t="s">
        <v>3137</v>
      </c>
      <c r="C2437" s="277">
        <v>42066</v>
      </c>
      <c r="D2437" s="197" t="s">
        <v>3015</v>
      </c>
      <c r="E2437" s="197" t="s">
        <v>2874</v>
      </c>
      <c r="F2437" s="197" t="s">
        <v>3013</v>
      </c>
      <c r="G2437" s="175">
        <v>20517600</v>
      </c>
      <c r="H2437" s="152">
        <v>20517600</v>
      </c>
      <c r="I2437" s="197" t="s">
        <v>439</v>
      </c>
      <c r="J2437" s="197" t="s">
        <v>31</v>
      </c>
      <c r="K2437" s="197" t="s">
        <v>2939</v>
      </c>
    </row>
    <row r="2438" spans="1:11" ht="75" customHeight="1" x14ac:dyDescent="0.25">
      <c r="A2438" s="197">
        <v>80111600</v>
      </c>
      <c r="B2438" s="197" t="s">
        <v>3138</v>
      </c>
      <c r="C2438" s="277">
        <v>42068</v>
      </c>
      <c r="D2438" s="197" t="s">
        <v>3048</v>
      </c>
      <c r="E2438" s="197" t="s">
        <v>2874</v>
      </c>
      <c r="F2438" s="197" t="s">
        <v>3029</v>
      </c>
      <c r="G2438" s="152">
        <v>58401000</v>
      </c>
      <c r="H2438" s="152">
        <v>58401000</v>
      </c>
      <c r="I2438" s="197" t="s">
        <v>439</v>
      </c>
      <c r="J2438" s="197" t="s">
        <v>31</v>
      </c>
      <c r="K2438" s="197" t="s">
        <v>2939</v>
      </c>
    </row>
    <row r="2439" spans="1:11" ht="75" customHeight="1" x14ac:dyDescent="0.25">
      <c r="A2439" s="197">
        <v>80111600</v>
      </c>
      <c r="B2439" s="197" t="s">
        <v>3139</v>
      </c>
      <c r="C2439" s="277">
        <v>42342</v>
      </c>
      <c r="D2439" s="197" t="s">
        <v>3048</v>
      </c>
      <c r="E2439" s="197" t="s">
        <v>2874</v>
      </c>
      <c r="F2439" s="197" t="s">
        <v>3029</v>
      </c>
      <c r="G2439" s="152">
        <v>3244500</v>
      </c>
      <c r="H2439" s="152">
        <v>3244500</v>
      </c>
      <c r="I2439" s="197" t="s">
        <v>439</v>
      </c>
      <c r="J2439" s="197" t="s">
        <v>31</v>
      </c>
      <c r="K2439" s="197" t="s">
        <v>2939</v>
      </c>
    </row>
    <row r="2440" spans="1:11" ht="75" customHeight="1" x14ac:dyDescent="0.25">
      <c r="A2440" s="197">
        <v>80111600</v>
      </c>
      <c r="B2440" s="197" t="s">
        <v>3140</v>
      </c>
      <c r="C2440" s="277">
        <v>42075</v>
      </c>
      <c r="D2440" s="197" t="s">
        <v>3141</v>
      </c>
      <c r="E2440" s="197" t="s">
        <v>2874</v>
      </c>
      <c r="F2440" s="197" t="s">
        <v>3013</v>
      </c>
      <c r="G2440" s="152">
        <v>4037600</v>
      </c>
      <c r="H2440" s="152">
        <v>4037600</v>
      </c>
      <c r="I2440" s="197" t="s">
        <v>439</v>
      </c>
      <c r="J2440" s="197" t="s">
        <v>31</v>
      </c>
      <c r="K2440" s="197" t="s">
        <v>2939</v>
      </c>
    </row>
    <row r="2441" spans="1:11" ht="75" customHeight="1" x14ac:dyDescent="0.25">
      <c r="A2441" s="197">
        <v>80111600</v>
      </c>
      <c r="B2441" s="197" t="s">
        <v>3142</v>
      </c>
      <c r="C2441" s="277">
        <v>42076</v>
      </c>
      <c r="D2441" s="197" t="s">
        <v>3141</v>
      </c>
      <c r="E2441" s="197" t="s">
        <v>2874</v>
      </c>
      <c r="F2441" s="197" t="s">
        <v>3029</v>
      </c>
      <c r="G2441" s="152">
        <v>6159400</v>
      </c>
      <c r="H2441" s="152">
        <v>6159400</v>
      </c>
      <c r="I2441" s="197" t="s">
        <v>439</v>
      </c>
      <c r="J2441" s="197" t="s">
        <v>31</v>
      </c>
      <c r="K2441" s="197" t="s">
        <v>2939</v>
      </c>
    </row>
    <row r="2442" spans="1:11" ht="75" customHeight="1" x14ac:dyDescent="0.25">
      <c r="A2442" s="197">
        <v>80111600</v>
      </c>
      <c r="B2442" s="197" t="s">
        <v>3143</v>
      </c>
      <c r="C2442" s="277">
        <v>42090</v>
      </c>
      <c r="D2442" s="197" t="s">
        <v>3048</v>
      </c>
      <c r="E2442" s="197" t="s">
        <v>2874</v>
      </c>
      <c r="F2442" s="197" t="s">
        <v>3029</v>
      </c>
      <c r="G2442" s="152">
        <v>86211000</v>
      </c>
      <c r="H2442" s="152">
        <v>86211000</v>
      </c>
      <c r="I2442" s="197" t="s">
        <v>439</v>
      </c>
      <c r="J2442" s="197" t="s">
        <v>31</v>
      </c>
      <c r="K2442" s="197" t="s">
        <v>2939</v>
      </c>
    </row>
    <row r="2443" spans="1:11" ht="75" customHeight="1" x14ac:dyDescent="0.25">
      <c r="A2443" s="197">
        <v>80111600</v>
      </c>
      <c r="B2443" s="197" t="s">
        <v>3144</v>
      </c>
      <c r="C2443" s="277">
        <v>42100</v>
      </c>
      <c r="D2443" s="197" t="s">
        <v>3145</v>
      </c>
      <c r="E2443" s="197" t="s">
        <v>2874</v>
      </c>
      <c r="F2443" s="197" t="s">
        <v>3013</v>
      </c>
      <c r="G2443" s="152">
        <v>7786800</v>
      </c>
      <c r="H2443" s="152">
        <v>7786800</v>
      </c>
      <c r="I2443" s="197" t="s">
        <v>439</v>
      </c>
      <c r="J2443" s="197" t="s">
        <v>31</v>
      </c>
      <c r="K2443" s="197" t="s">
        <v>2939</v>
      </c>
    </row>
    <row r="2444" spans="1:11" ht="75" customHeight="1" x14ac:dyDescent="0.25">
      <c r="A2444" s="197">
        <v>80111600</v>
      </c>
      <c r="B2444" s="197" t="s">
        <v>3027</v>
      </c>
      <c r="C2444" s="277">
        <v>42283</v>
      </c>
      <c r="D2444" s="197" t="s">
        <v>3145</v>
      </c>
      <c r="E2444" s="197" t="s">
        <v>2874</v>
      </c>
      <c r="F2444" s="197" t="s">
        <v>3013</v>
      </c>
      <c r="G2444" s="152">
        <v>3893400</v>
      </c>
      <c r="H2444" s="152">
        <v>3893400</v>
      </c>
      <c r="I2444" s="197" t="s">
        <v>439</v>
      </c>
      <c r="J2444" s="197" t="s">
        <v>31</v>
      </c>
      <c r="K2444" s="197" t="s">
        <v>2939</v>
      </c>
    </row>
    <row r="2445" spans="1:11" ht="75" customHeight="1" x14ac:dyDescent="0.25">
      <c r="A2445" s="197">
        <v>80111600</v>
      </c>
      <c r="B2445" s="197" t="s">
        <v>3146</v>
      </c>
      <c r="C2445" s="277">
        <v>42101</v>
      </c>
      <c r="D2445" s="197" t="s">
        <v>3018</v>
      </c>
      <c r="E2445" s="197" t="s">
        <v>2874</v>
      </c>
      <c r="F2445" s="197" t="s">
        <v>3029</v>
      </c>
      <c r="G2445" s="152">
        <v>50470000</v>
      </c>
      <c r="H2445" s="152">
        <v>50470000</v>
      </c>
      <c r="I2445" s="197" t="s">
        <v>439</v>
      </c>
      <c r="J2445" s="197" t="s">
        <v>31</v>
      </c>
      <c r="K2445" s="197" t="s">
        <v>2939</v>
      </c>
    </row>
    <row r="2446" spans="1:11" ht="75" customHeight="1" x14ac:dyDescent="0.25">
      <c r="A2446" s="197">
        <v>80111600</v>
      </c>
      <c r="B2446" s="197" t="s">
        <v>3147</v>
      </c>
      <c r="C2446" s="277">
        <v>42101</v>
      </c>
      <c r="D2446" s="197" t="s">
        <v>3018</v>
      </c>
      <c r="E2446" s="197" t="s">
        <v>2874</v>
      </c>
      <c r="F2446" s="197" t="s">
        <v>3029</v>
      </c>
      <c r="G2446" s="152">
        <v>14420000</v>
      </c>
      <c r="H2446" s="152">
        <v>14420000</v>
      </c>
      <c r="I2446" s="197" t="s">
        <v>439</v>
      </c>
      <c r="J2446" s="197" t="s">
        <v>31</v>
      </c>
      <c r="K2446" s="197" t="s">
        <v>2939</v>
      </c>
    </row>
    <row r="2447" spans="1:11" ht="75" customHeight="1" x14ac:dyDescent="0.25">
      <c r="A2447" s="197">
        <v>80111600</v>
      </c>
      <c r="B2447" s="197" t="s">
        <v>3147</v>
      </c>
      <c r="C2447" s="277">
        <v>42114</v>
      </c>
      <c r="D2447" s="197" t="s">
        <v>3080</v>
      </c>
      <c r="E2447" s="197" t="s">
        <v>2874</v>
      </c>
      <c r="F2447" s="197" t="s">
        <v>3029</v>
      </c>
      <c r="G2447" s="152">
        <v>36173600</v>
      </c>
      <c r="H2447" s="152">
        <v>36173600</v>
      </c>
      <c r="I2447" s="197" t="s">
        <v>439</v>
      </c>
      <c r="J2447" s="197" t="s">
        <v>31</v>
      </c>
      <c r="K2447" s="197" t="s">
        <v>2939</v>
      </c>
    </row>
    <row r="2448" spans="1:11" ht="75" customHeight="1" x14ac:dyDescent="0.25">
      <c r="A2448" s="197">
        <v>80111600</v>
      </c>
      <c r="B2448" s="197" t="s">
        <v>3148</v>
      </c>
      <c r="C2448" s="277">
        <v>42356</v>
      </c>
      <c r="D2448" s="197" t="s">
        <v>3080</v>
      </c>
      <c r="E2448" s="197" t="s">
        <v>2874</v>
      </c>
      <c r="F2448" s="197" t="s">
        <v>3029</v>
      </c>
      <c r="G2448" s="152">
        <v>11304250</v>
      </c>
      <c r="H2448" s="152">
        <v>11304250</v>
      </c>
      <c r="I2448" s="197" t="s">
        <v>439</v>
      </c>
      <c r="J2448" s="197" t="s">
        <v>31</v>
      </c>
      <c r="K2448" s="197" t="s">
        <v>2939</v>
      </c>
    </row>
    <row r="2449" spans="1:11" ht="75" customHeight="1" x14ac:dyDescent="0.25">
      <c r="A2449" s="197">
        <v>80111600</v>
      </c>
      <c r="B2449" s="197" t="s">
        <v>3149</v>
      </c>
      <c r="C2449" s="277">
        <v>42122</v>
      </c>
      <c r="D2449" s="197" t="s">
        <v>3150</v>
      </c>
      <c r="E2449" s="197" t="s">
        <v>2874</v>
      </c>
      <c r="F2449" s="197" t="s">
        <v>3029</v>
      </c>
      <c r="G2449" s="152">
        <v>16291167</v>
      </c>
      <c r="H2449" s="152">
        <v>16291167</v>
      </c>
      <c r="I2449" s="197" t="s">
        <v>439</v>
      </c>
      <c r="J2449" s="197" t="s">
        <v>31</v>
      </c>
      <c r="K2449" s="197" t="s">
        <v>2939</v>
      </c>
    </row>
    <row r="2450" spans="1:11" ht="75" customHeight="1" x14ac:dyDescent="0.25">
      <c r="A2450" s="197">
        <v>80111600</v>
      </c>
      <c r="B2450" s="197" t="s">
        <v>3027</v>
      </c>
      <c r="C2450" s="277">
        <v>42129</v>
      </c>
      <c r="D2450" s="197" t="s">
        <v>3048</v>
      </c>
      <c r="E2450" s="197" t="s">
        <v>2874</v>
      </c>
      <c r="F2450" s="197" t="s">
        <v>3013</v>
      </c>
      <c r="G2450" s="152">
        <v>14275800</v>
      </c>
      <c r="H2450" s="152">
        <v>14275800</v>
      </c>
      <c r="I2450" s="197" t="s">
        <v>439</v>
      </c>
      <c r="J2450" s="197" t="s">
        <v>31</v>
      </c>
      <c r="K2450" s="197" t="s">
        <v>2939</v>
      </c>
    </row>
    <row r="2451" spans="1:11" ht="75" customHeight="1" x14ac:dyDescent="0.25">
      <c r="A2451" s="197">
        <v>80111600</v>
      </c>
      <c r="B2451" s="197" t="s">
        <v>3151</v>
      </c>
      <c r="C2451" s="277">
        <v>42129</v>
      </c>
      <c r="D2451" s="197" t="s">
        <v>3048</v>
      </c>
      <c r="E2451" s="197" t="s">
        <v>2874</v>
      </c>
      <c r="F2451" s="197" t="s">
        <v>3013</v>
      </c>
      <c r="G2451" s="152">
        <v>11216700</v>
      </c>
      <c r="H2451" s="152">
        <v>11216700</v>
      </c>
      <c r="I2451" s="197" t="s">
        <v>439</v>
      </c>
      <c r="J2451" s="197" t="s">
        <v>31</v>
      </c>
      <c r="K2451" s="197" t="s">
        <v>2939</v>
      </c>
    </row>
    <row r="2452" spans="1:11" ht="75" customHeight="1" x14ac:dyDescent="0.25">
      <c r="A2452" s="197">
        <v>80111600</v>
      </c>
      <c r="B2452" s="197" t="s">
        <v>3152</v>
      </c>
      <c r="C2452" s="277">
        <v>42129</v>
      </c>
      <c r="D2452" s="197" t="s">
        <v>3048</v>
      </c>
      <c r="E2452" s="197" t="s">
        <v>2874</v>
      </c>
      <c r="F2452" s="197" t="s">
        <v>3013</v>
      </c>
      <c r="G2452" s="152">
        <v>14275800</v>
      </c>
      <c r="H2452" s="152">
        <v>14275800</v>
      </c>
      <c r="I2452" s="197" t="s">
        <v>439</v>
      </c>
      <c r="J2452" s="197" t="s">
        <v>31</v>
      </c>
      <c r="K2452" s="197" t="s">
        <v>2939</v>
      </c>
    </row>
    <row r="2453" spans="1:11" ht="75" customHeight="1" x14ac:dyDescent="0.25">
      <c r="A2453" s="197">
        <v>80111600</v>
      </c>
      <c r="B2453" s="197" t="s">
        <v>3151</v>
      </c>
      <c r="C2453" s="277">
        <v>42129</v>
      </c>
      <c r="D2453" s="197" t="s">
        <v>3048</v>
      </c>
      <c r="E2453" s="197" t="s">
        <v>2874</v>
      </c>
      <c r="F2453" s="197" t="s">
        <v>3013</v>
      </c>
      <c r="G2453" s="152">
        <v>14275800</v>
      </c>
      <c r="H2453" s="152">
        <v>14275800</v>
      </c>
      <c r="I2453" s="197" t="s">
        <v>439</v>
      </c>
      <c r="J2453" s="197" t="s">
        <v>31</v>
      </c>
      <c r="K2453" s="197" t="s">
        <v>2939</v>
      </c>
    </row>
    <row r="2454" spans="1:11" ht="75" customHeight="1" x14ac:dyDescent="0.25">
      <c r="A2454" s="197">
        <v>80111600</v>
      </c>
      <c r="B2454" s="197" t="s">
        <v>3151</v>
      </c>
      <c r="C2454" s="277">
        <v>42136</v>
      </c>
      <c r="D2454" s="197" t="s">
        <v>3048</v>
      </c>
      <c r="E2454" s="197" t="s">
        <v>2874</v>
      </c>
      <c r="F2454" s="197" t="s">
        <v>3013</v>
      </c>
      <c r="G2454" s="152">
        <v>15388200</v>
      </c>
      <c r="H2454" s="152">
        <v>15388200</v>
      </c>
      <c r="I2454" s="197" t="s">
        <v>439</v>
      </c>
      <c r="J2454" s="197" t="s">
        <v>31</v>
      </c>
      <c r="K2454" s="197" t="s">
        <v>2939</v>
      </c>
    </row>
    <row r="2455" spans="1:11" ht="75" customHeight="1" x14ac:dyDescent="0.25">
      <c r="A2455" s="197">
        <v>80111600</v>
      </c>
      <c r="B2455" s="197" t="s">
        <v>3153</v>
      </c>
      <c r="C2455" s="277">
        <v>42136</v>
      </c>
      <c r="D2455" s="197" t="s">
        <v>3048</v>
      </c>
      <c r="E2455" s="197" t="s">
        <v>2874</v>
      </c>
      <c r="F2455" s="197" t="s">
        <v>3013</v>
      </c>
      <c r="G2455" s="152">
        <v>15388200</v>
      </c>
      <c r="H2455" s="152">
        <v>15388200</v>
      </c>
      <c r="I2455" s="197" t="s">
        <v>439</v>
      </c>
      <c r="J2455" s="197" t="s">
        <v>31</v>
      </c>
      <c r="K2455" s="197" t="s">
        <v>2939</v>
      </c>
    </row>
    <row r="2456" spans="1:11" ht="75" customHeight="1" x14ac:dyDescent="0.25">
      <c r="A2456" s="197">
        <v>80111600</v>
      </c>
      <c r="B2456" s="197" t="s">
        <v>3153</v>
      </c>
      <c r="C2456" s="277">
        <v>42136</v>
      </c>
      <c r="D2456" s="197" t="s">
        <v>3048</v>
      </c>
      <c r="E2456" s="197" t="s">
        <v>2874</v>
      </c>
      <c r="F2456" s="197" t="s">
        <v>3013</v>
      </c>
      <c r="G2456" s="152">
        <v>15388200</v>
      </c>
      <c r="H2456" s="152">
        <v>15388200</v>
      </c>
      <c r="I2456" s="197" t="s">
        <v>439</v>
      </c>
      <c r="J2456" s="197" t="s">
        <v>31</v>
      </c>
      <c r="K2456" s="197" t="s">
        <v>2939</v>
      </c>
    </row>
    <row r="2457" spans="1:11" ht="75" customHeight="1" x14ac:dyDescent="0.25">
      <c r="A2457" s="197">
        <v>80111600</v>
      </c>
      <c r="B2457" s="197" t="s">
        <v>3153</v>
      </c>
      <c r="C2457" s="277">
        <v>42136</v>
      </c>
      <c r="D2457" s="197" t="s">
        <v>3048</v>
      </c>
      <c r="E2457" s="197" t="s">
        <v>2874</v>
      </c>
      <c r="F2457" s="197" t="s">
        <v>3013</v>
      </c>
      <c r="G2457" s="152">
        <v>15388200</v>
      </c>
      <c r="H2457" s="152">
        <v>15388200</v>
      </c>
      <c r="I2457" s="197" t="s">
        <v>439</v>
      </c>
      <c r="J2457" s="197" t="s">
        <v>31</v>
      </c>
      <c r="K2457" s="197" t="s">
        <v>2939</v>
      </c>
    </row>
    <row r="2458" spans="1:11" ht="75" customHeight="1" x14ac:dyDescent="0.25">
      <c r="A2458" s="197">
        <v>80111600</v>
      </c>
      <c r="B2458" s="197" t="s">
        <v>3154</v>
      </c>
      <c r="C2458" s="277">
        <v>42138</v>
      </c>
      <c r="D2458" s="197" t="s">
        <v>3080</v>
      </c>
      <c r="E2458" s="197" t="s">
        <v>2874</v>
      </c>
      <c r="F2458" s="197" t="s">
        <v>3029</v>
      </c>
      <c r="G2458" s="152">
        <v>0</v>
      </c>
      <c r="H2458" s="152">
        <v>0</v>
      </c>
      <c r="I2458" s="197" t="s">
        <v>439</v>
      </c>
      <c r="J2458" s="197" t="s">
        <v>31</v>
      </c>
      <c r="K2458" s="197" t="s">
        <v>2939</v>
      </c>
    </row>
    <row r="2459" spans="1:11" ht="75" customHeight="1" x14ac:dyDescent="0.25">
      <c r="A2459" s="197">
        <v>80111600</v>
      </c>
      <c r="B2459" s="197" t="s">
        <v>3155</v>
      </c>
      <c r="C2459" s="277">
        <v>42144</v>
      </c>
      <c r="D2459" s="197" t="s">
        <v>3145</v>
      </c>
      <c r="E2459" s="197" t="s">
        <v>2874</v>
      </c>
      <c r="F2459" s="197" t="s">
        <v>3029</v>
      </c>
      <c r="G2459" s="152">
        <v>18478200</v>
      </c>
      <c r="H2459" s="152">
        <v>18478200</v>
      </c>
      <c r="I2459" s="197" t="s">
        <v>439</v>
      </c>
      <c r="J2459" s="197" t="s">
        <v>31</v>
      </c>
      <c r="K2459" s="197" t="s">
        <v>2939</v>
      </c>
    </row>
    <row r="2460" spans="1:11" ht="75" customHeight="1" x14ac:dyDescent="0.25">
      <c r="A2460" s="197">
        <v>80111600</v>
      </c>
      <c r="B2460" s="197" t="s">
        <v>3156</v>
      </c>
      <c r="C2460" s="277">
        <v>42271</v>
      </c>
      <c r="D2460" s="197" t="s">
        <v>3145</v>
      </c>
      <c r="E2460" s="197" t="s">
        <v>2874</v>
      </c>
      <c r="F2460" s="197" t="s">
        <v>3029</v>
      </c>
      <c r="G2460" s="152">
        <v>0</v>
      </c>
      <c r="H2460" s="152">
        <v>0</v>
      </c>
      <c r="I2460" s="197" t="s">
        <v>439</v>
      </c>
      <c r="J2460" s="197" t="s">
        <v>31</v>
      </c>
      <c r="K2460" s="197" t="s">
        <v>2939</v>
      </c>
    </row>
    <row r="2461" spans="1:11" ht="75" customHeight="1" x14ac:dyDescent="0.25">
      <c r="A2461" s="197">
        <v>80111600</v>
      </c>
      <c r="B2461" s="197" t="s">
        <v>3157</v>
      </c>
      <c r="C2461" s="277">
        <v>42271</v>
      </c>
      <c r="D2461" s="197" t="s">
        <v>3145</v>
      </c>
      <c r="E2461" s="197" t="s">
        <v>2874</v>
      </c>
      <c r="F2461" s="197" t="s">
        <v>3029</v>
      </c>
      <c r="G2461" s="152">
        <v>9239100</v>
      </c>
      <c r="H2461" s="152">
        <v>9239100</v>
      </c>
      <c r="I2461" s="197" t="s">
        <v>439</v>
      </c>
      <c r="J2461" s="197" t="s">
        <v>31</v>
      </c>
      <c r="K2461" s="197" t="s">
        <v>2939</v>
      </c>
    </row>
    <row r="2462" spans="1:11" ht="75" customHeight="1" x14ac:dyDescent="0.25">
      <c r="A2462" s="197">
        <v>80111600</v>
      </c>
      <c r="B2462" s="197" t="s">
        <v>3153</v>
      </c>
      <c r="C2462" s="277">
        <v>42144</v>
      </c>
      <c r="D2462" s="197" t="s">
        <v>3080</v>
      </c>
      <c r="E2462" s="197" t="s">
        <v>2874</v>
      </c>
      <c r="F2462" s="197" t="s">
        <v>3013</v>
      </c>
      <c r="G2462" s="152">
        <v>16150400</v>
      </c>
      <c r="H2462" s="152">
        <v>16150400</v>
      </c>
      <c r="I2462" s="197" t="s">
        <v>439</v>
      </c>
      <c r="J2462" s="197" t="s">
        <v>31</v>
      </c>
      <c r="K2462" s="197" t="s">
        <v>2939</v>
      </c>
    </row>
    <row r="2463" spans="1:11" ht="75" customHeight="1" x14ac:dyDescent="0.25">
      <c r="A2463" s="197">
        <v>80111600</v>
      </c>
      <c r="B2463" s="197" t="s">
        <v>3158</v>
      </c>
      <c r="C2463" s="277">
        <v>42304</v>
      </c>
      <c r="D2463" s="197" t="s">
        <v>3080</v>
      </c>
      <c r="E2463" s="197" t="s">
        <v>2874</v>
      </c>
      <c r="F2463" s="197" t="s">
        <v>3013</v>
      </c>
      <c r="G2463" s="152">
        <v>4037600</v>
      </c>
      <c r="H2463" s="152">
        <v>4037600</v>
      </c>
      <c r="I2463" s="197" t="s">
        <v>439</v>
      </c>
      <c r="J2463" s="197" t="s">
        <v>31</v>
      </c>
      <c r="K2463" s="197" t="s">
        <v>2939</v>
      </c>
    </row>
    <row r="2464" spans="1:11" ht="75" customHeight="1" x14ac:dyDescent="0.25">
      <c r="A2464" s="197">
        <v>80111600</v>
      </c>
      <c r="B2464" s="197" t="s">
        <v>3159</v>
      </c>
      <c r="C2464" s="277">
        <v>42153</v>
      </c>
      <c r="D2464" s="197" t="s">
        <v>3080</v>
      </c>
      <c r="E2464" s="197" t="s">
        <v>2874</v>
      </c>
      <c r="F2464" s="197" t="s">
        <v>3013</v>
      </c>
      <c r="G2464" s="152">
        <v>12689600</v>
      </c>
      <c r="H2464" s="152">
        <v>12689600</v>
      </c>
      <c r="I2464" s="197" t="s">
        <v>439</v>
      </c>
      <c r="J2464" s="197" t="s">
        <v>31</v>
      </c>
      <c r="K2464" s="197" t="s">
        <v>2939</v>
      </c>
    </row>
    <row r="2465" spans="1:11" ht="75" customHeight="1" x14ac:dyDescent="0.25">
      <c r="A2465" s="197">
        <v>80111600</v>
      </c>
      <c r="B2465" s="197" t="s">
        <v>3160</v>
      </c>
      <c r="C2465" s="277">
        <v>42153</v>
      </c>
      <c r="D2465" s="197" t="s">
        <v>3080</v>
      </c>
      <c r="E2465" s="197" t="s">
        <v>2874</v>
      </c>
      <c r="F2465" s="197" t="s">
        <v>3013</v>
      </c>
      <c r="G2465" s="152">
        <v>12689600</v>
      </c>
      <c r="H2465" s="152">
        <v>12689600</v>
      </c>
      <c r="I2465" s="197" t="s">
        <v>439</v>
      </c>
      <c r="J2465" s="197" t="s">
        <v>31</v>
      </c>
      <c r="K2465" s="197" t="s">
        <v>2939</v>
      </c>
    </row>
    <row r="2466" spans="1:11" ht="75" customHeight="1" x14ac:dyDescent="0.25">
      <c r="A2466" s="197">
        <v>80111600</v>
      </c>
      <c r="B2466" s="197" t="s">
        <v>3160</v>
      </c>
      <c r="C2466" s="277">
        <v>42153</v>
      </c>
      <c r="D2466" s="197" t="s">
        <v>3048</v>
      </c>
      <c r="E2466" s="197" t="s">
        <v>2874</v>
      </c>
      <c r="F2466" s="197" t="s">
        <v>3013</v>
      </c>
      <c r="G2466" s="152">
        <v>15388200</v>
      </c>
      <c r="H2466" s="152">
        <v>15388200</v>
      </c>
      <c r="I2466" s="197" t="s">
        <v>439</v>
      </c>
      <c r="J2466" s="197" t="s">
        <v>31</v>
      </c>
      <c r="K2466" s="197" t="s">
        <v>2939</v>
      </c>
    </row>
    <row r="2467" spans="1:11" ht="75" customHeight="1" x14ac:dyDescent="0.25">
      <c r="A2467" s="197">
        <v>80111600</v>
      </c>
      <c r="B2467" s="197" t="s">
        <v>3020</v>
      </c>
      <c r="C2467" s="277">
        <v>42153</v>
      </c>
      <c r="D2467" s="197" t="s">
        <v>3048</v>
      </c>
      <c r="E2467" s="197" t="s">
        <v>2874</v>
      </c>
      <c r="F2467" s="197" t="s">
        <v>3013</v>
      </c>
      <c r="G2467" s="152">
        <v>15388200</v>
      </c>
      <c r="H2467" s="152">
        <v>15388200</v>
      </c>
      <c r="I2467" s="197" t="s">
        <v>439</v>
      </c>
      <c r="J2467" s="197" t="s">
        <v>31</v>
      </c>
      <c r="K2467" s="197" t="s">
        <v>2939</v>
      </c>
    </row>
    <row r="2468" spans="1:11" ht="75" customHeight="1" x14ac:dyDescent="0.25">
      <c r="A2468" s="197">
        <v>80111600</v>
      </c>
      <c r="B2468" s="197" t="s">
        <v>3161</v>
      </c>
      <c r="C2468" s="277">
        <v>42172</v>
      </c>
      <c r="D2468" s="197" t="s">
        <v>3145</v>
      </c>
      <c r="E2468" s="197" t="s">
        <v>2874</v>
      </c>
      <c r="F2468" s="197" t="s">
        <v>3029</v>
      </c>
      <c r="G2468" s="152">
        <v>38934000</v>
      </c>
      <c r="H2468" s="152">
        <v>38934000</v>
      </c>
      <c r="I2468" s="197" t="s">
        <v>439</v>
      </c>
      <c r="J2468" s="197" t="s">
        <v>31</v>
      </c>
      <c r="K2468" s="197" t="s">
        <v>2939</v>
      </c>
    </row>
    <row r="2469" spans="1:11" ht="75" customHeight="1" x14ac:dyDescent="0.25">
      <c r="A2469" s="197">
        <v>80111600</v>
      </c>
      <c r="B2469" s="197" t="s">
        <v>3162</v>
      </c>
      <c r="C2469" s="277">
        <v>42177</v>
      </c>
      <c r="D2469" s="197" t="s">
        <v>3080</v>
      </c>
      <c r="E2469" s="197" t="s">
        <v>2874</v>
      </c>
      <c r="F2469" s="197" t="s">
        <v>3013</v>
      </c>
      <c r="G2469" s="152">
        <v>12689600</v>
      </c>
      <c r="H2469" s="152">
        <v>12689600</v>
      </c>
      <c r="I2469" s="197" t="s">
        <v>439</v>
      </c>
      <c r="J2469" s="197" t="s">
        <v>31</v>
      </c>
      <c r="K2469" s="197" t="s">
        <v>2939</v>
      </c>
    </row>
    <row r="2470" spans="1:11" ht="75" customHeight="1" x14ac:dyDescent="0.25">
      <c r="A2470" s="197">
        <v>80111600</v>
      </c>
      <c r="B2470" s="197" t="s">
        <v>3163</v>
      </c>
      <c r="C2470" s="277">
        <v>42178</v>
      </c>
      <c r="D2470" s="197" t="s">
        <v>3080</v>
      </c>
      <c r="E2470" s="197" t="s">
        <v>2874</v>
      </c>
      <c r="F2470" s="197" t="s">
        <v>3013</v>
      </c>
      <c r="G2470" s="152">
        <v>14150400</v>
      </c>
      <c r="H2470" s="152">
        <v>14150400</v>
      </c>
      <c r="I2470" s="197" t="s">
        <v>439</v>
      </c>
      <c r="J2470" s="197" t="s">
        <v>31</v>
      </c>
      <c r="K2470" s="197" t="s">
        <v>2939</v>
      </c>
    </row>
    <row r="2471" spans="1:11" ht="75" customHeight="1" x14ac:dyDescent="0.25">
      <c r="A2471" s="197">
        <v>80111600</v>
      </c>
      <c r="B2471" s="197" t="s">
        <v>3023</v>
      </c>
      <c r="C2471" s="277">
        <v>42206</v>
      </c>
      <c r="D2471" s="197" t="s">
        <v>3080</v>
      </c>
      <c r="E2471" s="197" t="s">
        <v>2874</v>
      </c>
      <c r="F2471" s="197" t="s">
        <v>3013</v>
      </c>
      <c r="G2471" s="152">
        <v>2000000</v>
      </c>
      <c r="H2471" s="152">
        <v>2000000</v>
      </c>
      <c r="I2471" s="197" t="s">
        <v>439</v>
      </c>
      <c r="J2471" s="197" t="s">
        <v>31</v>
      </c>
      <c r="K2471" s="197" t="s">
        <v>2939</v>
      </c>
    </row>
    <row r="2472" spans="1:11" ht="75" customHeight="1" x14ac:dyDescent="0.25">
      <c r="A2472" s="197">
        <v>80111600</v>
      </c>
      <c r="B2472" s="197" t="s">
        <v>3164</v>
      </c>
      <c r="C2472" s="277">
        <v>42178</v>
      </c>
      <c r="D2472" s="197" t="s">
        <v>3165</v>
      </c>
      <c r="E2472" s="197" t="s">
        <v>2874</v>
      </c>
      <c r="F2472" s="197" t="s">
        <v>3013</v>
      </c>
      <c r="G2472" s="152">
        <v>12823500</v>
      </c>
      <c r="H2472" s="152">
        <v>12823500</v>
      </c>
      <c r="I2472" s="197" t="s">
        <v>439</v>
      </c>
      <c r="J2472" s="197" t="s">
        <v>31</v>
      </c>
      <c r="K2472" s="197" t="s">
        <v>2939</v>
      </c>
    </row>
    <row r="2473" spans="1:11" ht="75" customHeight="1" x14ac:dyDescent="0.25">
      <c r="A2473" s="197">
        <v>80111600</v>
      </c>
      <c r="B2473" s="197" t="s">
        <v>3166</v>
      </c>
      <c r="C2473" s="277">
        <v>42285</v>
      </c>
      <c r="D2473" s="197" t="s">
        <v>3165</v>
      </c>
      <c r="E2473" s="197" t="s">
        <v>2874</v>
      </c>
      <c r="F2473" s="197" t="s">
        <v>3013</v>
      </c>
      <c r="G2473" s="152">
        <v>2564700</v>
      </c>
      <c r="H2473" s="152">
        <v>2564700</v>
      </c>
      <c r="I2473" s="197" t="s">
        <v>439</v>
      </c>
      <c r="J2473" s="197" t="s">
        <v>31</v>
      </c>
      <c r="K2473" s="197" t="s">
        <v>2939</v>
      </c>
    </row>
    <row r="2474" spans="1:11" ht="75" customHeight="1" x14ac:dyDescent="0.25">
      <c r="A2474" s="197">
        <v>80111600</v>
      </c>
      <c r="B2474" s="197" t="s">
        <v>3167</v>
      </c>
      <c r="C2474" s="277">
        <v>42179</v>
      </c>
      <c r="D2474" s="197" t="s">
        <v>3036</v>
      </c>
      <c r="E2474" s="197" t="s">
        <v>2874</v>
      </c>
      <c r="F2474" s="197" t="s">
        <v>3029</v>
      </c>
      <c r="G2474" s="152">
        <v>15985600</v>
      </c>
      <c r="H2474" s="152">
        <v>15985600</v>
      </c>
      <c r="I2474" s="197" t="s">
        <v>439</v>
      </c>
      <c r="J2474" s="197" t="s">
        <v>31</v>
      </c>
      <c r="K2474" s="197" t="s">
        <v>2939</v>
      </c>
    </row>
    <row r="2475" spans="1:11" ht="75" customHeight="1" x14ac:dyDescent="0.25">
      <c r="A2475" s="197">
        <v>80111600</v>
      </c>
      <c r="B2475" s="197" t="s">
        <v>3168</v>
      </c>
      <c r="C2475" s="277">
        <v>42179</v>
      </c>
      <c r="D2475" s="197" t="s">
        <v>3080</v>
      </c>
      <c r="E2475" s="197" t="s">
        <v>2874</v>
      </c>
      <c r="F2475" s="197" t="s">
        <v>3029</v>
      </c>
      <c r="G2475" s="152">
        <v>36173600</v>
      </c>
      <c r="H2475" s="152">
        <v>36173600</v>
      </c>
      <c r="I2475" s="197" t="s">
        <v>439</v>
      </c>
      <c r="J2475" s="197" t="s">
        <v>31</v>
      </c>
      <c r="K2475" s="197" t="s">
        <v>2939</v>
      </c>
    </row>
    <row r="2476" spans="1:11" ht="75" customHeight="1" x14ac:dyDescent="0.25">
      <c r="A2476" s="197">
        <v>80111600</v>
      </c>
      <c r="B2476" s="197" t="s">
        <v>3169</v>
      </c>
      <c r="C2476" s="277">
        <v>42179</v>
      </c>
      <c r="D2476" s="197" t="s">
        <v>3145</v>
      </c>
      <c r="E2476" s="197" t="s">
        <v>2874</v>
      </c>
      <c r="F2476" s="197" t="s">
        <v>3013</v>
      </c>
      <c r="G2476" s="152">
        <v>9517200</v>
      </c>
      <c r="H2476" s="152">
        <v>9517200</v>
      </c>
      <c r="I2476" s="197" t="s">
        <v>439</v>
      </c>
      <c r="J2476" s="197" t="s">
        <v>31</v>
      </c>
      <c r="K2476" s="197" t="s">
        <v>2939</v>
      </c>
    </row>
    <row r="2477" spans="1:11" ht="75" customHeight="1" x14ac:dyDescent="0.25">
      <c r="A2477" s="197">
        <v>80111600</v>
      </c>
      <c r="B2477" s="197" t="s">
        <v>3170</v>
      </c>
      <c r="C2477" s="277">
        <v>42304</v>
      </c>
      <c r="D2477" s="197" t="s">
        <v>3171</v>
      </c>
      <c r="E2477" s="197" t="s">
        <v>2874</v>
      </c>
      <c r="F2477" s="197" t="s">
        <v>3029</v>
      </c>
      <c r="G2477" s="152">
        <v>7000000</v>
      </c>
      <c r="H2477" s="152">
        <v>7000000</v>
      </c>
      <c r="I2477" s="197" t="s">
        <v>439</v>
      </c>
      <c r="J2477" s="197" t="s">
        <v>31</v>
      </c>
      <c r="K2477" s="197" t="s">
        <v>2939</v>
      </c>
    </row>
    <row r="2478" spans="1:11" ht="75" customHeight="1" x14ac:dyDescent="0.25">
      <c r="A2478" s="197">
        <v>80111600</v>
      </c>
      <c r="B2478" s="197" t="s">
        <v>3172</v>
      </c>
      <c r="C2478" s="277">
        <v>42317</v>
      </c>
      <c r="D2478" s="197" t="s">
        <v>3141</v>
      </c>
      <c r="E2478" s="197" t="s">
        <v>2874</v>
      </c>
      <c r="F2478" s="197" t="s">
        <v>3029</v>
      </c>
      <c r="G2478" s="152">
        <v>15141000</v>
      </c>
      <c r="H2478" s="152">
        <v>15141000</v>
      </c>
      <c r="I2478" s="197" t="s">
        <v>439</v>
      </c>
      <c r="J2478" s="197" t="s">
        <v>31</v>
      </c>
      <c r="K2478" s="197" t="s">
        <v>2939</v>
      </c>
    </row>
    <row r="2479" spans="1:11" ht="75" customHeight="1" x14ac:dyDescent="0.25">
      <c r="A2479" s="197">
        <v>80111600</v>
      </c>
      <c r="B2479" s="197" t="s">
        <v>3173</v>
      </c>
      <c r="C2479" s="277">
        <v>42331</v>
      </c>
      <c r="D2479" s="197" t="s">
        <v>3141</v>
      </c>
      <c r="E2479" s="197" t="s">
        <v>2874</v>
      </c>
      <c r="F2479" s="197" t="s">
        <v>3029</v>
      </c>
      <c r="G2479" s="152">
        <v>14368500</v>
      </c>
      <c r="H2479" s="152">
        <v>14368500</v>
      </c>
      <c r="I2479" s="197" t="s">
        <v>439</v>
      </c>
      <c r="J2479" s="197" t="s">
        <v>31</v>
      </c>
      <c r="K2479" s="197" t="s">
        <v>2939</v>
      </c>
    </row>
    <row r="2480" spans="1:11" ht="75" customHeight="1" x14ac:dyDescent="0.25">
      <c r="A2480" s="197">
        <v>80111600</v>
      </c>
      <c r="B2480" s="197" t="s">
        <v>3174</v>
      </c>
      <c r="C2480" s="277">
        <v>42334</v>
      </c>
      <c r="D2480" s="197" t="s">
        <v>3141</v>
      </c>
      <c r="E2480" s="197" t="s">
        <v>2874</v>
      </c>
      <c r="F2480" s="197" t="s">
        <v>3029</v>
      </c>
      <c r="G2480" s="152">
        <v>11948000</v>
      </c>
      <c r="H2480" s="152">
        <v>11948000</v>
      </c>
      <c r="I2480" s="197" t="s">
        <v>439</v>
      </c>
      <c r="J2480" s="197" t="s">
        <v>31</v>
      </c>
      <c r="K2480" s="197" t="s">
        <v>2939</v>
      </c>
    </row>
    <row r="2481" spans="1:11" ht="75" customHeight="1" x14ac:dyDescent="0.25">
      <c r="A2481" s="197">
        <v>80111600</v>
      </c>
      <c r="B2481" s="197" t="s">
        <v>3175</v>
      </c>
      <c r="C2481" s="277">
        <v>42345</v>
      </c>
      <c r="D2481" s="197" t="s">
        <v>3141</v>
      </c>
      <c r="E2481" s="197" t="s">
        <v>2874</v>
      </c>
      <c r="F2481" s="197" t="s">
        <v>3029</v>
      </c>
      <c r="G2481" s="152">
        <v>7663200</v>
      </c>
      <c r="H2481" s="152">
        <v>7663200</v>
      </c>
      <c r="I2481" s="197" t="s">
        <v>439</v>
      </c>
      <c r="J2481" s="197" t="s">
        <v>31</v>
      </c>
      <c r="K2481" s="197" t="s">
        <v>2939</v>
      </c>
    </row>
    <row r="2482" spans="1:11" ht="75" customHeight="1" x14ac:dyDescent="0.25">
      <c r="A2482" s="197">
        <v>80111600</v>
      </c>
      <c r="B2482" s="197" t="s">
        <v>3176</v>
      </c>
      <c r="C2482" s="277">
        <v>42345</v>
      </c>
      <c r="D2482" s="197" t="s">
        <v>3141</v>
      </c>
      <c r="E2482" s="197" t="s">
        <v>2874</v>
      </c>
      <c r="F2482" s="197" t="s">
        <v>3029</v>
      </c>
      <c r="G2482" s="152">
        <v>0</v>
      </c>
      <c r="H2482" s="152">
        <v>0</v>
      </c>
      <c r="I2482" s="197" t="s">
        <v>439</v>
      </c>
      <c r="J2482" s="197" t="s">
        <v>31</v>
      </c>
      <c r="K2482" s="197" t="s">
        <v>2939</v>
      </c>
    </row>
    <row r="2483" spans="1:11" ht="75" customHeight="1" x14ac:dyDescent="0.25">
      <c r="A2483" s="197">
        <v>80111600</v>
      </c>
      <c r="B2483" s="197" t="s">
        <v>3101</v>
      </c>
      <c r="C2483" s="277">
        <v>42345</v>
      </c>
      <c r="D2483" s="197" t="s">
        <v>3141</v>
      </c>
      <c r="E2483" s="197" t="s">
        <v>2874</v>
      </c>
      <c r="F2483" s="197" t="s">
        <v>3029</v>
      </c>
      <c r="G2483" s="152">
        <v>7663200</v>
      </c>
      <c r="H2483" s="152">
        <v>7663200</v>
      </c>
      <c r="I2483" s="197" t="s">
        <v>439</v>
      </c>
      <c r="J2483" s="197" t="s">
        <v>31</v>
      </c>
      <c r="K2483" s="197" t="s">
        <v>2939</v>
      </c>
    </row>
    <row r="2484" spans="1:11" ht="75" customHeight="1" x14ac:dyDescent="0.25">
      <c r="A2484" s="197">
        <v>80111600</v>
      </c>
      <c r="B2484" s="197" t="s">
        <v>3177</v>
      </c>
      <c r="C2484" s="277">
        <v>42347</v>
      </c>
      <c r="D2484" s="197" t="s">
        <v>3141</v>
      </c>
      <c r="E2484" s="197" t="s">
        <v>2874</v>
      </c>
      <c r="F2484" s="197" t="s">
        <v>3029</v>
      </c>
      <c r="G2484" s="152">
        <v>9735000</v>
      </c>
      <c r="H2484" s="152">
        <v>9735000</v>
      </c>
      <c r="I2484" s="197" t="s">
        <v>439</v>
      </c>
      <c r="J2484" s="197" t="s">
        <v>31</v>
      </c>
      <c r="K2484" s="197" t="s">
        <v>2939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30"/>
  <sheetViews>
    <sheetView zoomScale="60" zoomScaleNormal="60" workbookViewId="0">
      <pane xSplit="5" ySplit="1" topLeftCell="F2" activePane="bottomRight" state="frozen"/>
      <selection pane="topRight" activeCell="F1" sqref="F1"/>
      <selection pane="bottomLeft" activeCell="A2" sqref="A2"/>
      <selection pane="bottomRight" activeCell="D3" sqref="D3"/>
    </sheetView>
  </sheetViews>
  <sheetFormatPr baseColWidth="10" defaultRowHeight="14.25" x14ac:dyDescent="0.2"/>
  <cols>
    <col min="1" max="1" width="6.28515625" style="29" customWidth="1"/>
    <col min="2" max="2" width="28.5703125" style="29" customWidth="1"/>
    <col min="3" max="3" width="72.140625" style="29" customWidth="1"/>
    <col min="4" max="4" width="42.28515625" style="29" customWidth="1"/>
    <col min="5" max="5" width="63.7109375" style="29" customWidth="1"/>
    <col min="6" max="6" width="16" style="29" customWidth="1"/>
    <col min="7" max="7" width="25.7109375" style="29" customWidth="1"/>
    <col min="8" max="8" width="34.42578125" style="29" customWidth="1"/>
    <col min="9" max="9" width="14.7109375" style="29" customWidth="1"/>
    <col min="10" max="10" width="58.140625" style="29" customWidth="1"/>
    <col min="11" max="11" width="14.85546875" style="29" customWidth="1"/>
    <col min="12" max="12" width="15.85546875" style="29" customWidth="1"/>
    <col min="13" max="13" width="17.85546875" style="29" customWidth="1"/>
    <col min="14" max="14" width="11.42578125" style="29" customWidth="1"/>
    <col min="15" max="15" width="18.5703125" style="29" customWidth="1"/>
    <col min="16" max="16" width="19.7109375" style="29" customWidth="1"/>
    <col min="17" max="17" width="15.85546875" style="29" customWidth="1"/>
    <col min="18" max="18" width="14.140625" style="29" customWidth="1"/>
    <col min="19" max="19" width="45.140625" style="29" customWidth="1"/>
    <col min="20" max="20" width="18.7109375" style="29" customWidth="1"/>
    <col min="21" max="21" width="20.5703125" style="29" hidden="1" customWidth="1"/>
    <col min="22" max="22" width="24" style="29" hidden="1" customWidth="1"/>
    <col min="23" max="23" width="44.5703125" style="29" hidden="1" customWidth="1"/>
    <col min="24" max="16384" width="11.42578125" style="29"/>
  </cols>
  <sheetData>
    <row r="1" spans="1:23" s="1" customFormat="1" ht="75" customHeight="1" x14ac:dyDescent="0.25">
      <c r="A1" s="245" t="s">
        <v>0</v>
      </c>
      <c r="B1" s="168" t="s">
        <v>1</v>
      </c>
      <c r="C1" s="236" t="s">
        <v>2</v>
      </c>
      <c r="D1" s="168" t="s">
        <v>3</v>
      </c>
      <c r="E1" s="236" t="s">
        <v>4</v>
      </c>
      <c r="F1" s="168" t="s">
        <v>5</v>
      </c>
      <c r="G1" s="168" t="s">
        <v>6</v>
      </c>
      <c r="H1" s="168" t="s">
        <v>7</v>
      </c>
      <c r="I1" s="281" t="s">
        <v>8</v>
      </c>
      <c r="J1" s="281" t="s">
        <v>9</v>
      </c>
      <c r="K1" s="281" t="s">
        <v>10</v>
      </c>
      <c r="L1" s="281" t="s">
        <v>11</v>
      </c>
      <c r="M1" s="281" t="s">
        <v>12</v>
      </c>
      <c r="N1" s="281" t="s">
        <v>13</v>
      </c>
      <c r="O1" s="282" t="s">
        <v>14</v>
      </c>
      <c r="P1" s="281" t="s">
        <v>15</v>
      </c>
      <c r="Q1" s="281" t="s">
        <v>16</v>
      </c>
      <c r="R1" s="281" t="s">
        <v>17</v>
      </c>
      <c r="S1" s="281" t="s">
        <v>18</v>
      </c>
      <c r="T1" s="168" t="s">
        <v>19</v>
      </c>
      <c r="U1" s="53" t="s">
        <v>20</v>
      </c>
      <c r="V1" s="53" t="s">
        <v>793</v>
      </c>
    </row>
    <row r="2" spans="1:23" s="9" customFormat="1" ht="75" customHeight="1" x14ac:dyDescent="0.25">
      <c r="A2" s="4">
        <v>1</v>
      </c>
      <c r="B2" s="4" t="s">
        <v>21</v>
      </c>
      <c r="C2" s="4" t="s">
        <v>22</v>
      </c>
      <c r="D2" s="4" t="s">
        <v>23</v>
      </c>
      <c r="E2" s="4" t="s">
        <v>24</v>
      </c>
      <c r="F2" s="4" t="s">
        <v>25</v>
      </c>
      <c r="G2" s="4" t="s">
        <v>26</v>
      </c>
      <c r="H2" s="4" t="s">
        <v>27</v>
      </c>
      <c r="I2" s="4">
        <v>86101508</v>
      </c>
      <c r="J2" s="4" t="s">
        <v>28</v>
      </c>
      <c r="K2" s="5">
        <v>42005</v>
      </c>
      <c r="L2" s="4">
        <v>10.5</v>
      </c>
      <c r="M2" s="4" t="s">
        <v>29</v>
      </c>
      <c r="N2" s="4" t="s">
        <v>30</v>
      </c>
      <c r="O2" s="15">
        <v>32336850</v>
      </c>
      <c r="P2" s="15">
        <f>+O2</f>
        <v>32336850</v>
      </c>
      <c r="Q2" s="4" t="s">
        <v>31</v>
      </c>
      <c r="R2" s="4" t="s">
        <v>31</v>
      </c>
      <c r="S2" s="4" t="s">
        <v>32</v>
      </c>
      <c r="T2" s="10">
        <v>3079700</v>
      </c>
      <c r="U2" s="10" t="s">
        <v>791</v>
      </c>
      <c r="V2" s="265" t="s">
        <v>3182</v>
      </c>
      <c r="W2" s="8" t="s">
        <v>33</v>
      </c>
    </row>
    <row r="3" spans="1:23" s="9" customFormat="1" ht="75" customHeight="1" x14ac:dyDescent="0.25">
      <c r="A3" s="4">
        <v>2</v>
      </c>
      <c r="B3" s="4" t="s">
        <v>21</v>
      </c>
      <c r="C3" s="4" t="s">
        <v>22</v>
      </c>
      <c r="D3" s="4" t="s">
        <v>23</v>
      </c>
      <c r="E3" s="4" t="s">
        <v>24</v>
      </c>
      <c r="F3" s="4" t="s">
        <v>25</v>
      </c>
      <c r="G3" s="4" t="s">
        <v>26</v>
      </c>
      <c r="H3" s="4" t="s">
        <v>27</v>
      </c>
      <c r="I3" s="4">
        <v>86101508</v>
      </c>
      <c r="J3" s="4" t="s">
        <v>34</v>
      </c>
      <c r="K3" s="5">
        <v>42005</v>
      </c>
      <c r="L3" s="4">
        <v>10.5</v>
      </c>
      <c r="M3" s="4" t="s">
        <v>29</v>
      </c>
      <c r="N3" s="4" t="s">
        <v>30</v>
      </c>
      <c r="O3" s="15">
        <v>32336850</v>
      </c>
      <c r="P3" s="15">
        <f t="shared" ref="P3:P66" si="0">+O3</f>
        <v>32336850</v>
      </c>
      <c r="Q3" s="4" t="s">
        <v>31</v>
      </c>
      <c r="R3" s="4" t="s">
        <v>31</v>
      </c>
      <c r="S3" s="4" t="s">
        <v>32</v>
      </c>
      <c r="T3" s="10">
        <v>3079700</v>
      </c>
      <c r="U3" s="10" t="s">
        <v>791</v>
      </c>
      <c r="V3" s="265" t="s">
        <v>3183</v>
      </c>
      <c r="W3" s="8" t="s">
        <v>35</v>
      </c>
    </row>
    <row r="4" spans="1:23" s="9" customFormat="1" ht="75" customHeight="1" x14ac:dyDescent="0.25">
      <c r="A4" s="4">
        <v>3</v>
      </c>
      <c r="B4" s="4" t="s">
        <v>21</v>
      </c>
      <c r="C4" s="4" t="s">
        <v>22</v>
      </c>
      <c r="D4" s="4" t="s">
        <v>23</v>
      </c>
      <c r="E4" s="4" t="s">
        <v>24</v>
      </c>
      <c r="F4" s="4" t="s">
        <v>25</v>
      </c>
      <c r="G4" s="4" t="s">
        <v>26</v>
      </c>
      <c r="H4" s="4" t="s">
        <v>27</v>
      </c>
      <c r="I4" s="4">
        <v>86101508</v>
      </c>
      <c r="J4" s="4" t="s">
        <v>34</v>
      </c>
      <c r="K4" s="5">
        <v>42005</v>
      </c>
      <c r="L4" s="4">
        <v>10.5</v>
      </c>
      <c r="M4" s="4" t="s">
        <v>29</v>
      </c>
      <c r="N4" s="4" t="s">
        <v>30</v>
      </c>
      <c r="O4" s="15">
        <v>32336850</v>
      </c>
      <c r="P4" s="15">
        <f t="shared" si="0"/>
        <v>32336850</v>
      </c>
      <c r="Q4" s="4" t="s">
        <v>31</v>
      </c>
      <c r="R4" s="4" t="s">
        <v>31</v>
      </c>
      <c r="S4" s="4" t="s">
        <v>32</v>
      </c>
      <c r="T4" s="10">
        <v>3079700</v>
      </c>
      <c r="U4" s="10" t="s">
        <v>791</v>
      </c>
      <c r="V4" s="265" t="s">
        <v>3184</v>
      </c>
      <c r="W4" s="8" t="s">
        <v>36</v>
      </c>
    </row>
    <row r="5" spans="1:23" s="9" customFormat="1" ht="75" customHeight="1" x14ac:dyDescent="0.25">
      <c r="A5" s="4">
        <v>4</v>
      </c>
      <c r="B5" s="4" t="s">
        <v>21</v>
      </c>
      <c r="C5" s="4" t="s">
        <v>22</v>
      </c>
      <c r="D5" s="4" t="s">
        <v>23</v>
      </c>
      <c r="E5" s="4" t="s">
        <v>24</v>
      </c>
      <c r="F5" s="4" t="s">
        <v>25</v>
      </c>
      <c r="G5" s="4" t="s">
        <v>26</v>
      </c>
      <c r="H5" s="4" t="s">
        <v>27</v>
      </c>
      <c r="I5" s="4">
        <v>86101508</v>
      </c>
      <c r="J5" s="4" t="s">
        <v>34</v>
      </c>
      <c r="K5" s="5">
        <v>42005</v>
      </c>
      <c r="L5" s="4">
        <v>10.5</v>
      </c>
      <c r="M5" s="4" t="s">
        <v>29</v>
      </c>
      <c r="N5" s="4" t="s">
        <v>30</v>
      </c>
      <c r="O5" s="15">
        <v>32336850</v>
      </c>
      <c r="P5" s="15">
        <f t="shared" si="0"/>
        <v>32336850</v>
      </c>
      <c r="Q5" s="4" t="s">
        <v>31</v>
      </c>
      <c r="R5" s="4" t="s">
        <v>31</v>
      </c>
      <c r="S5" s="4" t="s">
        <v>32</v>
      </c>
      <c r="T5" s="10">
        <v>3079700</v>
      </c>
      <c r="U5" s="10" t="s">
        <v>791</v>
      </c>
      <c r="V5" s="265" t="s">
        <v>3185</v>
      </c>
      <c r="W5" s="11" t="s">
        <v>37</v>
      </c>
    </row>
    <row r="6" spans="1:23" s="9" customFormat="1" ht="75" customHeight="1" x14ac:dyDescent="0.25">
      <c r="A6" s="4">
        <v>5</v>
      </c>
      <c r="B6" s="4" t="s">
        <v>21</v>
      </c>
      <c r="C6" s="4" t="s">
        <v>22</v>
      </c>
      <c r="D6" s="4" t="s">
        <v>23</v>
      </c>
      <c r="E6" s="4" t="s">
        <v>24</v>
      </c>
      <c r="F6" s="4" t="s">
        <v>25</v>
      </c>
      <c r="G6" s="4" t="s">
        <v>26</v>
      </c>
      <c r="H6" s="4" t="s">
        <v>27</v>
      </c>
      <c r="I6" s="4">
        <v>86101508</v>
      </c>
      <c r="J6" s="4" t="s">
        <v>34</v>
      </c>
      <c r="K6" s="5">
        <v>42005</v>
      </c>
      <c r="L6" s="4">
        <v>10.5</v>
      </c>
      <c r="M6" s="4" t="s">
        <v>29</v>
      </c>
      <c r="N6" s="4" t="s">
        <v>30</v>
      </c>
      <c r="O6" s="15">
        <v>32336850</v>
      </c>
      <c r="P6" s="15">
        <f t="shared" si="0"/>
        <v>32336850</v>
      </c>
      <c r="Q6" s="4" t="s">
        <v>31</v>
      </c>
      <c r="R6" s="4" t="s">
        <v>31</v>
      </c>
      <c r="S6" s="4" t="s">
        <v>32</v>
      </c>
      <c r="T6" s="10">
        <v>3079700</v>
      </c>
      <c r="U6" s="10" t="s">
        <v>791</v>
      </c>
      <c r="V6" s="265" t="s">
        <v>3186</v>
      </c>
      <c r="W6" s="8" t="s">
        <v>38</v>
      </c>
    </row>
    <row r="7" spans="1:23" s="9" customFormat="1" ht="75" customHeight="1" x14ac:dyDescent="0.25">
      <c r="A7" s="4">
        <v>6</v>
      </c>
      <c r="B7" s="4" t="s">
        <v>21</v>
      </c>
      <c r="C7" s="4" t="s">
        <v>22</v>
      </c>
      <c r="D7" s="4" t="s">
        <v>23</v>
      </c>
      <c r="E7" s="4" t="s">
        <v>24</v>
      </c>
      <c r="F7" s="4" t="s">
        <v>25</v>
      </c>
      <c r="G7" s="4" t="s">
        <v>26</v>
      </c>
      <c r="H7" s="4" t="s">
        <v>27</v>
      </c>
      <c r="I7" s="4">
        <v>80111700</v>
      </c>
      <c r="J7" s="4" t="s">
        <v>39</v>
      </c>
      <c r="K7" s="5">
        <v>42005</v>
      </c>
      <c r="L7" s="4">
        <v>10.5</v>
      </c>
      <c r="M7" s="4" t="s">
        <v>29</v>
      </c>
      <c r="N7" s="4" t="s">
        <v>30</v>
      </c>
      <c r="O7" s="15">
        <v>17952900</v>
      </c>
      <c r="P7" s="15">
        <f t="shared" si="0"/>
        <v>17952900</v>
      </c>
      <c r="Q7" s="4" t="s">
        <v>31</v>
      </c>
      <c r="R7" s="4" t="s">
        <v>31</v>
      </c>
      <c r="S7" s="4" t="s">
        <v>32</v>
      </c>
      <c r="T7" s="10">
        <v>1709800</v>
      </c>
      <c r="U7" s="10" t="s">
        <v>791</v>
      </c>
      <c r="V7" s="265" t="s">
        <v>3187</v>
      </c>
      <c r="W7" s="8" t="s">
        <v>40</v>
      </c>
    </row>
    <row r="8" spans="1:23" s="9" customFormat="1" ht="75" customHeight="1" x14ac:dyDescent="0.25">
      <c r="A8" s="4">
        <v>7</v>
      </c>
      <c r="B8" s="4" t="s">
        <v>21</v>
      </c>
      <c r="C8" s="4" t="s">
        <v>22</v>
      </c>
      <c r="D8" s="4" t="s">
        <v>23</v>
      </c>
      <c r="E8" s="4" t="s">
        <v>24</v>
      </c>
      <c r="F8" s="4" t="s">
        <v>25</v>
      </c>
      <c r="G8" s="4" t="s">
        <v>26</v>
      </c>
      <c r="H8" s="4" t="s">
        <v>27</v>
      </c>
      <c r="I8" s="4">
        <v>80111700</v>
      </c>
      <c r="J8" s="4" t="s">
        <v>39</v>
      </c>
      <c r="K8" s="5">
        <v>42005</v>
      </c>
      <c r="L8" s="4">
        <v>10.5</v>
      </c>
      <c r="M8" s="4" t="s">
        <v>29</v>
      </c>
      <c r="N8" s="4" t="s">
        <v>30</v>
      </c>
      <c r="O8" s="15">
        <v>17952900</v>
      </c>
      <c r="P8" s="15">
        <f t="shared" si="0"/>
        <v>17952900</v>
      </c>
      <c r="Q8" s="4" t="s">
        <v>31</v>
      </c>
      <c r="R8" s="4" t="s">
        <v>31</v>
      </c>
      <c r="S8" s="4" t="s">
        <v>32</v>
      </c>
      <c r="T8" s="10">
        <v>1709800</v>
      </c>
      <c r="U8" s="10" t="s">
        <v>791</v>
      </c>
      <c r="V8" s="265" t="s">
        <v>3188</v>
      </c>
      <c r="W8" s="8" t="s">
        <v>41</v>
      </c>
    </row>
    <row r="9" spans="1:23" s="9" customFormat="1" ht="75" customHeight="1" x14ac:dyDescent="0.25">
      <c r="A9" s="4">
        <v>8</v>
      </c>
      <c r="B9" s="4" t="s">
        <v>21</v>
      </c>
      <c r="C9" s="4" t="s">
        <v>22</v>
      </c>
      <c r="D9" s="4" t="s">
        <v>23</v>
      </c>
      <c r="E9" s="4" t="s">
        <v>24</v>
      </c>
      <c r="F9" s="4" t="s">
        <v>25</v>
      </c>
      <c r="G9" s="4" t="s">
        <v>26</v>
      </c>
      <c r="H9" s="4" t="s">
        <v>27</v>
      </c>
      <c r="I9" s="4">
        <v>80111700</v>
      </c>
      <c r="J9" s="4" t="s">
        <v>39</v>
      </c>
      <c r="K9" s="5">
        <v>42005</v>
      </c>
      <c r="L9" s="4">
        <v>10.5</v>
      </c>
      <c r="M9" s="4" t="s">
        <v>29</v>
      </c>
      <c r="N9" s="4" t="s">
        <v>30</v>
      </c>
      <c r="O9" s="15">
        <v>17952900</v>
      </c>
      <c r="P9" s="15">
        <f t="shared" si="0"/>
        <v>17952900</v>
      </c>
      <c r="Q9" s="4" t="s">
        <v>31</v>
      </c>
      <c r="R9" s="4" t="s">
        <v>31</v>
      </c>
      <c r="S9" s="4" t="s">
        <v>32</v>
      </c>
      <c r="T9" s="10">
        <v>1709800</v>
      </c>
      <c r="U9" s="10" t="s">
        <v>791</v>
      </c>
      <c r="V9" s="265" t="s">
        <v>3189</v>
      </c>
      <c r="W9" s="8" t="s">
        <v>42</v>
      </c>
    </row>
    <row r="10" spans="1:23" s="9" customFormat="1" ht="75" customHeight="1" x14ac:dyDescent="0.25">
      <c r="A10" s="4">
        <v>9</v>
      </c>
      <c r="B10" s="4" t="s">
        <v>21</v>
      </c>
      <c r="C10" s="4" t="s">
        <v>22</v>
      </c>
      <c r="D10" s="4" t="s">
        <v>23</v>
      </c>
      <c r="E10" s="4" t="s">
        <v>24</v>
      </c>
      <c r="F10" s="4" t="s">
        <v>25</v>
      </c>
      <c r="G10" s="4" t="s">
        <v>26</v>
      </c>
      <c r="H10" s="4" t="s">
        <v>27</v>
      </c>
      <c r="I10" s="4">
        <v>80111700</v>
      </c>
      <c r="J10" s="4" t="s">
        <v>39</v>
      </c>
      <c r="K10" s="5">
        <v>42005</v>
      </c>
      <c r="L10" s="4">
        <v>10.5</v>
      </c>
      <c r="M10" s="4" t="s">
        <v>29</v>
      </c>
      <c r="N10" s="4" t="s">
        <v>30</v>
      </c>
      <c r="O10" s="15">
        <v>17952900</v>
      </c>
      <c r="P10" s="15">
        <f t="shared" si="0"/>
        <v>17952900</v>
      </c>
      <c r="Q10" s="4" t="s">
        <v>31</v>
      </c>
      <c r="R10" s="4" t="s">
        <v>31</v>
      </c>
      <c r="S10" s="4" t="s">
        <v>32</v>
      </c>
      <c r="T10" s="10">
        <v>1709800</v>
      </c>
      <c r="U10" s="10" t="s">
        <v>791</v>
      </c>
      <c r="V10" s="265" t="s">
        <v>3190</v>
      </c>
      <c r="W10" s="8" t="s">
        <v>43</v>
      </c>
    </row>
    <row r="11" spans="1:23" s="9" customFormat="1" ht="75" customHeight="1" x14ac:dyDescent="0.25">
      <c r="A11" s="4">
        <v>10</v>
      </c>
      <c r="B11" s="4" t="s">
        <v>21</v>
      </c>
      <c r="C11" s="4" t="s">
        <v>22</v>
      </c>
      <c r="D11" s="4" t="s">
        <v>23</v>
      </c>
      <c r="E11" s="4" t="s">
        <v>24</v>
      </c>
      <c r="F11" s="4" t="s">
        <v>25</v>
      </c>
      <c r="G11" s="4" t="s">
        <v>26</v>
      </c>
      <c r="H11" s="4" t="s">
        <v>27</v>
      </c>
      <c r="I11" s="4">
        <v>80111700</v>
      </c>
      <c r="J11" s="4" t="s">
        <v>39</v>
      </c>
      <c r="K11" s="5">
        <v>42005</v>
      </c>
      <c r="L11" s="4">
        <v>10.5</v>
      </c>
      <c r="M11" s="4" t="s">
        <v>29</v>
      </c>
      <c r="N11" s="4" t="s">
        <v>30</v>
      </c>
      <c r="O11" s="15">
        <v>17952900</v>
      </c>
      <c r="P11" s="15">
        <f t="shared" si="0"/>
        <v>17952900</v>
      </c>
      <c r="Q11" s="4" t="s">
        <v>31</v>
      </c>
      <c r="R11" s="4" t="s">
        <v>31</v>
      </c>
      <c r="S11" s="4" t="s">
        <v>32</v>
      </c>
      <c r="T11" s="10">
        <v>1709800</v>
      </c>
      <c r="U11" s="10" t="s">
        <v>791</v>
      </c>
      <c r="V11" s="265" t="s">
        <v>3191</v>
      </c>
      <c r="W11" s="8" t="s">
        <v>44</v>
      </c>
    </row>
    <row r="12" spans="1:23" s="9" customFormat="1" ht="75" customHeight="1" x14ac:dyDescent="0.25">
      <c r="A12" s="4">
        <v>11</v>
      </c>
      <c r="B12" s="4" t="s">
        <v>21</v>
      </c>
      <c r="C12" s="4" t="s">
        <v>22</v>
      </c>
      <c r="D12" s="4" t="s">
        <v>23</v>
      </c>
      <c r="E12" s="4" t="s">
        <v>24</v>
      </c>
      <c r="F12" s="4" t="s">
        <v>25</v>
      </c>
      <c r="G12" s="4" t="s">
        <v>26</v>
      </c>
      <c r="H12" s="4" t="s">
        <v>27</v>
      </c>
      <c r="I12" s="4">
        <v>80111700</v>
      </c>
      <c r="J12" s="4" t="s">
        <v>39</v>
      </c>
      <c r="K12" s="5">
        <v>42005</v>
      </c>
      <c r="L12" s="4">
        <v>10.5</v>
      </c>
      <c r="M12" s="4" t="s">
        <v>29</v>
      </c>
      <c r="N12" s="4" t="s">
        <v>30</v>
      </c>
      <c r="O12" s="15">
        <v>17952900</v>
      </c>
      <c r="P12" s="15">
        <f t="shared" si="0"/>
        <v>17952900</v>
      </c>
      <c r="Q12" s="4" t="s">
        <v>31</v>
      </c>
      <c r="R12" s="4" t="s">
        <v>31</v>
      </c>
      <c r="S12" s="4" t="s">
        <v>32</v>
      </c>
      <c r="T12" s="10">
        <v>1709800</v>
      </c>
      <c r="U12" s="10" t="s">
        <v>791</v>
      </c>
      <c r="V12" s="265" t="s">
        <v>3192</v>
      </c>
      <c r="W12" s="8" t="s">
        <v>45</v>
      </c>
    </row>
    <row r="13" spans="1:23" s="9" customFormat="1" ht="75" customHeight="1" x14ac:dyDescent="0.25">
      <c r="A13" s="4">
        <v>12</v>
      </c>
      <c r="B13" s="4" t="s">
        <v>21</v>
      </c>
      <c r="C13" s="4" t="s">
        <v>22</v>
      </c>
      <c r="D13" s="4" t="s">
        <v>23</v>
      </c>
      <c r="E13" s="4" t="s">
        <v>24</v>
      </c>
      <c r="F13" s="4" t="s">
        <v>25</v>
      </c>
      <c r="G13" s="4" t="s">
        <v>26</v>
      </c>
      <c r="H13" s="4" t="s">
        <v>27</v>
      </c>
      <c r="I13" s="4">
        <v>80111700</v>
      </c>
      <c r="J13" s="4" t="s">
        <v>39</v>
      </c>
      <c r="K13" s="5">
        <v>42005</v>
      </c>
      <c r="L13" s="4">
        <v>10.5</v>
      </c>
      <c r="M13" s="4" t="s">
        <v>29</v>
      </c>
      <c r="N13" s="4" t="s">
        <v>30</v>
      </c>
      <c r="O13" s="15">
        <v>17952900</v>
      </c>
      <c r="P13" s="15">
        <f t="shared" si="0"/>
        <v>17952900</v>
      </c>
      <c r="Q13" s="4" t="s">
        <v>31</v>
      </c>
      <c r="R13" s="4" t="s">
        <v>31</v>
      </c>
      <c r="S13" s="4" t="s">
        <v>32</v>
      </c>
      <c r="T13" s="10">
        <v>1709800</v>
      </c>
      <c r="U13" s="10" t="s">
        <v>791</v>
      </c>
      <c r="V13" s="265" t="s">
        <v>3193</v>
      </c>
      <c r="W13" s="8" t="s">
        <v>46</v>
      </c>
    </row>
    <row r="14" spans="1:23" s="9" customFormat="1" ht="75" customHeight="1" x14ac:dyDescent="0.25">
      <c r="A14" s="4">
        <v>13</v>
      </c>
      <c r="B14" s="4" t="s">
        <v>21</v>
      </c>
      <c r="C14" s="4" t="s">
        <v>22</v>
      </c>
      <c r="D14" s="4" t="s">
        <v>23</v>
      </c>
      <c r="E14" s="4" t="s">
        <v>24</v>
      </c>
      <c r="F14" s="4" t="s">
        <v>25</v>
      </c>
      <c r="G14" s="4" t="s">
        <v>26</v>
      </c>
      <c r="H14" s="4" t="s">
        <v>27</v>
      </c>
      <c r="I14" s="4">
        <v>80111700</v>
      </c>
      <c r="J14" s="4" t="s">
        <v>39</v>
      </c>
      <c r="K14" s="5">
        <v>42005</v>
      </c>
      <c r="L14" s="4">
        <v>10.5</v>
      </c>
      <c r="M14" s="4" t="s">
        <v>29</v>
      </c>
      <c r="N14" s="4" t="s">
        <v>30</v>
      </c>
      <c r="O14" s="15">
        <v>17952900</v>
      </c>
      <c r="P14" s="15">
        <f t="shared" si="0"/>
        <v>17952900</v>
      </c>
      <c r="Q14" s="4" t="s">
        <v>31</v>
      </c>
      <c r="R14" s="4" t="s">
        <v>31</v>
      </c>
      <c r="S14" s="4" t="s">
        <v>32</v>
      </c>
      <c r="T14" s="10">
        <v>1709800</v>
      </c>
      <c r="U14" s="10" t="s">
        <v>791</v>
      </c>
      <c r="V14" s="265" t="s">
        <v>3194</v>
      </c>
      <c r="W14" s="8" t="s">
        <v>47</v>
      </c>
    </row>
    <row r="15" spans="1:23" s="9" customFormat="1" ht="75" customHeight="1" x14ac:dyDescent="0.25">
      <c r="A15" s="4">
        <v>14</v>
      </c>
      <c r="B15" s="4" t="s">
        <v>21</v>
      </c>
      <c r="C15" s="4" t="s">
        <v>22</v>
      </c>
      <c r="D15" s="4" t="s">
        <v>23</v>
      </c>
      <c r="E15" s="4" t="s">
        <v>24</v>
      </c>
      <c r="F15" s="4" t="s">
        <v>25</v>
      </c>
      <c r="G15" s="4" t="s">
        <v>26</v>
      </c>
      <c r="H15" s="4" t="s">
        <v>27</v>
      </c>
      <c r="I15" s="4">
        <v>80111700</v>
      </c>
      <c r="J15" s="4" t="s">
        <v>39</v>
      </c>
      <c r="K15" s="5">
        <v>42005</v>
      </c>
      <c r="L15" s="4">
        <v>10.5</v>
      </c>
      <c r="M15" s="4" t="s">
        <v>29</v>
      </c>
      <c r="N15" s="4" t="s">
        <v>30</v>
      </c>
      <c r="O15" s="15">
        <v>17952900</v>
      </c>
      <c r="P15" s="15">
        <f t="shared" si="0"/>
        <v>17952900</v>
      </c>
      <c r="Q15" s="4" t="s">
        <v>31</v>
      </c>
      <c r="R15" s="4" t="s">
        <v>31</v>
      </c>
      <c r="S15" s="4" t="s">
        <v>32</v>
      </c>
      <c r="T15" s="10">
        <v>1709800</v>
      </c>
      <c r="U15" s="10" t="s">
        <v>791</v>
      </c>
      <c r="V15" s="265" t="s">
        <v>3195</v>
      </c>
      <c r="W15" s="8" t="s">
        <v>48</v>
      </c>
    </row>
    <row r="16" spans="1:23" s="9" customFormat="1" ht="75" customHeight="1" x14ac:dyDescent="0.25">
      <c r="A16" s="4">
        <v>15</v>
      </c>
      <c r="B16" s="4" t="s">
        <v>21</v>
      </c>
      <c r="C16" s="4" t="s">
        <v>22</v>
      </c>
      <c r="D16" s="4" t="s">
        <v>23</v>
      </c>
      <c r="E16" s="4" t="s">
        <v>24</v>
      </c>
      <c r="F16" s="4" t="s">
        <v>25</v>
      </c>
      <c r="G16" s="4" t="s">
        <v>26</v>
      </c>
      <c r="H16" s="4" t="s">
        <v>27</v>
      </c>
      <c r="I16" s="4">
        <v>80111500</v>
      </c>
      <c r="J16" s="4" t="s">
        <v>49</v>
      </c>
      <c r="K16" s="5">
        <v>42005</v>
      </c>
      <c r="L16" s="4">
        <v>10.5</v>
      </c>
      <c r="M16" s="4" t="s">
        <v>29</v>
      </c>
      <c r="N16" s="4" t="s">
        <v>30</v>
      </c>
      <c r="O16" s="15">
        <v>16655100</v>
      </c>
      <c r="P16" s="15">
        <f t="shared" si="0"/>
        <v>16655100</v>
      </c>
      <c r="Q16" s="4" t="s">
        <v>31</v>
      </c>
      <c r="R16" s="4" t="s">
        <v>31</v>
      </c>
      <c r="S16" s="4" t="s">
        <v>32</v>
      </c>
      <c r="T16" s="10">
        <v>1586200</v>
      </c>
      <c r="U16" s="10" t="s">
        <v>791</v>
      </c>
      <c r="V16" s="265" t="s">
        <v>3196</v>
      </c>
      <c r="W16" s="8" t="s">
        <v>50</v>
      </c>
    </row>
    <row r="17" spans="1:23" s="9" customFormat="1" ht="75" customHeight="1" x14ac:dyDescent="0.25">
      <c r="A17" s="4">
        <v>16</v>
      </c>
      <c r="B17" s="4" t="s">
        <v>21</v>
      </c>
      <c r="C17" s="4" t="s">
        <v>22</v>
      </c>
      <c r="D17" s="4" t="s">
        <v>23</v>
      </c>
      <c r="E17" s="4" t="s">
        <v>24</v>
      </c>
      <c r="F17" s="4" t="s">
        <v>25</v>
      </c>
      <c r="G17" s="4" t="s">
        <v>26</v>
      </c>
      <c r="H17" s="4" t="s">
        <v>27</v>
      </c>
      <c r="I17" s="4">
        <v>80111500</v>
      </c>
      <c r="J17" s="4" t="s">
        <v>49</v>
      </c>
      <c r="K17" s="5">
        <v>42005</v>
      </c>
      <c r="L17" s="4">
        <v>10.5</v>
      </c>
      <c r="M17" s="4" t="s">
        <v>29</v>
      </c>
      <c r="N17" s="4" t="s">
        <v>30</v>
      </c>
      <c r="O17" s="15">
        <v>16655100</v>
      </c>
      <c r="P17" s="15">
        <f t="shared" si="0"/>
        <v>16655100</v>
      </c>
      <c r="Q17" s="4" t="s">
        <v>31</v>
      </c>
      <c r="R17" s="4" t="s">
        <v>31</v>
      </c>
      <c r="S17" s="4" t="s">
        <v>32</v>
      </c>
      <c r="T17" s="10">
        <v>1586200</v>
      </c>
      <c r="U17" s="10" t="s">
        <v>791</v>
      </c>
      <c r="V17" s="265" t="s">
        <v>3197</v>
      </c>
      <c r="W17" s="8" t="s">
        <v>51</v>
      </c>
    </row>
    <row r="18" spans="1:23" s="9" customFormat="1" ht="75" customHeight="1" x14ac:dyDescent="0.25">
      <c r="A18" s="4">
        <v>17</v>
      </c>
      <c r="B18" s="4" t="s">
        <v>21</v>
      </c>
      <c r="C18" s="4" t="s">
        <v>22</v>
      </c>
      <c r="D18" s="4" t="s">
        <v>23</v>
      </c>
      <c r="E18" s="4" t="s">
        <v>24</v>
      </c>
      <c r="F18" s="4" t="s">
        <v>25</v>
      </c>
      <c r="G18" s="4" t="s">
        <v>26</v>
      </c>
      <c r="H18" s="4" t="s">
        <v>27</v>
      </c>
      <c r="I18" s="4">
        <v>80111500</v>
      </c>
      <c r="J18" s="4" t="s">
        <v>49</v>
      </c>
      <c r="K18" s="5">
        <v>42005</v>
      </c>
      <c r="L18" s="4">
        <v>10.5</v>
      </c>
      <c r="M18" s="4" t="s">
        <v>29</v>
      </c>
      <c r="N18" s="4" t="s">
        <v>30</v>
      </c>
      <c r="O18" s="15">
        <v>16655100</v>
      </c>
      <c r="P18" s="15">
        <f t="shared" si="0"/>
        <v>16655100</v>
      </c>
      <c r="Q18" s="4" t="s">
        <v>31</v>
      </c>
      <c r="R18" s="4" t="s">
        <v>31</v>
      </c>
      <c r="S18" s="4" t="s">
        <v>32</v>
      </c>
      <c r="T18" s="10">
        <v>1586200</v>
      </c>
      <c r="U18" s="10" t="s">
        <v>791</v>
      </c>
      <c r="V18" s="265" t="s">
        <v>3198</v>
      </c>
      <c r="W18" s="8" t="s">
        <v>52</v>
      </c>
    </row>
    <row r="19" spans="1:23" s="9" customFormat="1" ht="75" customHeight="1" x14ac:dyDescent="0.25">
      <c r="A19" s="4">
        <v>18</v>
      </c>
      <c r="B19" s="4" t="s">
        <v>21</v>
      </c>
      <c r="C19" s="4" t="s">
        <v>22</v>
      </c>
      <c r="D19" s="4" t="s">
        <v>23</v>
      </c>
      <c r="E19" s="4" t="s">
        <v>24</v>
      </c>
      <c r="F19" s="4" t="s">
        <v>25</v>
      </c>
      <c r="G19" s="4" t="s">
        <v>26</v>
      </c>
      <c r="H19" s="4" t="s">
        <v>27</v>
      </c>
      <c r="I19" s="4">
        <v>80111500</v>
      </c>
      <c r="J19" s="4" t="s">
        <v>49</v>
      </c>
      <c r="K19" s="5">
        <v>42005</v>
      </c>
      <c r="L19" s="4">
        <v>10.5</v>
      </c>
      <c r="M19" s="4" t="s">
        <v>29</v>
      </c>
      <c r="N19" s="4" t="s">
        <v>30</v>
      </c>
      <c r="O19" s="15">
        <v>16655100</v>
      </c>
      <c r="P19" s="15">
        <f t="shared" si="0"/>
        <v>16655100</v>
      </c>
      <c r="Q19" s="4" t="s">
        <v>31</v>
      </c>
      <c r="R19" s="4" t="s">
        <v>31</v>
      </c>
      <c r="S19" s="4" t="s">
        <v>32</v>
      </c>
      <c r="T19" s="10">
        <v>1586200</v>
      </c>
      <c r="U19" s="10" t="s">
        <v>791</v>
      </c>
      <c r="V19" s="265" t="s">
        <v>3199</v>
      </c>
      <c r="W19" s="8" t="s">
        <v>53</v>
      </c>
    </row>
    <row r="20" spans="1:23" s="9" customFormat="1" ht="75" customHeight="1" x14ac:dyDescent="0.25">
      <c r="A20" s="4">
        <v>19</v>
      </c>
      <c r="B20" s="4" t="s">
        <v>21</v>
      </c>
      <c r="C20" s="4" t="s">
        <v>22</v>
      </c>
      <c r="D20" s="4" t="s">
        <v>23</v>
      </c>
      <c r="E20" s="4" t="s">
        <v>24</v>
      </c>
      <c r="F20" s="4" t="s">
        <v>25</v>
      </c>
      <c r="G20" s="4" t="s">
        <v>26</v>
      </c>
      <c r="H20" s="4" t="s">
        <v>27</v>
      </c>
      <c r="I20" s="4">
        <v>80111500</v>
      </c>
      <c r="J20" s="4" t="s">
        <v>49</v>
      </c>
      <c r="K20" s="5">
        <v>42005</v>
      </c>
      <c r="L20" s="4">
        <v>10.5</v>
      </c>
      <c r="M20" s="4" t="s">
        <v>29</v>
      </c>
      <c r="N20" s="4" t="s">
        <v>30</v>
      </c>
      <c r="O20" s="15">
        <v>16655100</v>
      </c>
      <c r="P20" s="15">
        <f t="shared" si="0"/>
        <v>16655100</v>
      </c>
      <c r="Q20" s="4" t="s">
        <v>31</v>
      </c>
      <c r="R20" s="4" t="s">
        <v>31</v>
      </c>
      <c r="S20" s="4" t="s">
        <v>32</v>
      </c>
      <c r="T20" s="10">
        <v>1586200</v>
      </c>
      <c r="U20" s="10" t="s">
        <v>791</v>
      </c>
      <c r="V20" s="265" t="s">
        <v>3200</v>
      </c>
      <c r="W20" s="8" t="s">
        <v>54</v>
      </c>
    </row>
    <row r="21" spans="1:23" s="9" customFormat="1" ht="75" customHeight="1" x14ac:dyDescent="0.25">
      <c r="A21" s="4">
        <v>21</v>
      </c>
      <c r="B21" s="4" t="s">
        <v>21</v>
      </c>
      <c r="C21" s="4" t="s">
        <v>22</v>
      </c>
      <c r="D21" s="4" t="s">
        <v>23</v>
      </c>
      <c r="E21" s="4" t="s">
        <v>24</v>
      </c>
      <c r="F21" s="4" t="s">
        <v>25</v>
      </c>
      <c r="G21" s="4" t="s">
        <v>26</v>
      </c>
      <c r="H21" s="4" t="s">
        <v>27</v>
      </c>
      <c r="I21" s="4">
        <v>80111500</v>
      </c>
      <c r="J21" s="4" t="s">
        <v>49</v>
      </c>
      <c r="K21" s="5">
        <v>42005</v>
      </c>
      <c r="L21" s="4">
        <v>10.5</v>
      </c>
      <c r="M21" s="4" t="s">
        <v>29</v>
      </c>
      <c r="N21" s="4" t="s">
        <v>30</v>
      </c>
      <c r="O21" s="15">
        <v>16655100</v>
      </c>
      <c r="P21" s="15">
        <f t="shared" si="0"/>
        <v>16655100</v>
      </c>
      <c r="Q21" s="4" t="s">
        <v>31</v>
      </c>
      <c r="R21" s="4" t="s">
        <v>31</v>
      </c>
      <c r="S21" s="4" t="s">
        <v>32</v>
      </c>
      <c r="T21" s="10">
        <v>1586200</v>
      </c>
      <c r="U21" s="10" t="s">
        <v>791</v>
      </c>
      <c r="V21" s="265" t="s">
        <v>3201</v>
      </c>
      <c r="W21" s="8" t="s">
        <v>55</v>
      </c>
    </row>
    <row r="22" spans="1:23" s="9" customFormat="1" ht="75" customHeight="1" x14ac:dyDescent="0.25">
      <c r="A22" s="4">
        <v>20</v>
      </c>
      <c r="B22" s="4" t="s">
        <v>21</v>
      </c>
      <c r="C22" s="4" t="s">
        <v>22</v>
      </c>
      <c r="D22" s="4" t="s">
        <v>23</v>
      </c>
      <c r="E22" s="4" t="s">
        <v>24</v>
      </c>
      <c r="F22" s="4" t="s">
        <v>25</v>
      </c>
      <c r="G22" s="4" t="s">
        <v>26</v>
      </c>
      <c r="H22" s="4" t="s">
        <v>27</v>
      </c>
      <c r="I22" s="4">
        <v>80111500</v>
      </c>
      <c r="J22" s="4" t="s">
        <v>49</v>
      </c>
      <c r="K22" s="5">
        <v>42005</v>
      </c>
      <c r="L22" s="4">
        <v>10.5</v>
      </c>
      <c r="M22" s="4" t="s">
        <v>29</v>
      </c>
      <c r="N22" s="4" t="s">
        <v>30</v>
      </c>
      <c r="O22" s="15">
        <v>16655100</v>
      </c>
      <c r="P22" s="15">
        <f t="shared" si="0"/>
        <v>16655100</v>
      </c>
      <c r="Q22" s="4" t="s">
        <v>31</v>
      </c>
      <c r="R22" s="4" t="s">
        <v>31</v>
      </c>
      <c r="S22" s="4" t="s">
        <v>32</v>
      </c>
      <c r="T22" s="10">
        <v>1586200</v>
      </c>
      <c r="U22" s="10" t="s">
        <v>791</v>
      </c>
      <c r="V22" s="265" t="s">
        <v>3202</v>
      </c>
      <c r="W22" s="8" t="s">
        <v>56</v>
      </c>
    </row>
    <row r="23" spans="1:23" s="9" customFormat="1" ht="75" customHeight="1" x14ac:dyDescent="0.25">
      <c r="A23" s="4">
        <v>22</v>
      </c>
      <c r="B23" s="4" t="s">
        <v>21</v>
      </c>
      <c r="C23" s="4" t="s">
        <v>22</v>
      </c>
      <c r="D23" s="4" t="s">
        <v>23</v>
      </c>
      <c r="E23" s="4" t="s">
        <v>24</v>
      </c>
      <c r="F23" s="4" t="s">
        <v>25</v>
      </c>
      <c r="G23" s="4" t="s">
        <v>26</v>
      </c>
      <c r="H23" s="4" t="s">
        <v>27</v>
      </c>
      <c r="I23" s="4">
        <v>80111500</v>
      </c>
      <c r="J23" s="4" t="s">
        <v>49</v>
      </c>
      <c r="K23" s="5">
        <v>42005</v>
      </c>
      <c r="L23" s="4">
        <v>10.5</v>
      </c>
      <c r="M23" s="4" t="s">
        <v>29</v>
      </c>
      <c r="N23" s="4" t="s">
        <v>30</v>
      </c>
      <c r="O23" s="15">
        <v>16655100</v>
      </c>
      <c r="P23" s="15">
        <f t="shared" si="0"/>
        <v>16655100</v>
      </c>
      <c r="Q23" s="4" t="s">
        <v>31</v>
      </c>
      <c r="R23" s="4" t="s">
        <v>31</v>
      </c>
      <c r="S23" s="4" t="s">
        <v>32</v>
      </c>
      <c r="T23" s="10">
        <v>1586200</v>
      </c>
      <c r="U23" s="10" t="s">
        <v>791</v>
      </c>
      <c r="V23" s="265" t="s">
        <v>3203</v>
      </c>
      <c r="W23" s="8" t="s">
        <v>57</v>
      </c>
    </row>
    <row r="24" spans="1:23" s="9" customFormat="1" ht="75" customHeight="1" x14ac:dyDescent="0.25">
      <c r="A24" s="4">
        <v>23</v>
      </c>
      <c r="B24" s="4" t="s">
        <v>21</v>
      </c>
      <c r="C24" s="4" t="s">
        <v>22</v>
      </c>
      <c r="D24" s="4" t="s">
        <v>23</v>
      </c>
      <c r="E24" s="4" t="s">
        <v>24</v>
      </c>
      <c r="F24" s="4" t="s">
        <v>25</v>
      </c>
      <c r="G24" s="4" t="s">
        <v>26</v>
      </c>
      <c r="H24" s="4" t="s">
        <v>27</v>
      </c>
      <c r="I24" s="4">
        <v>80111500</v>
      </c>
      <c r="J24" s="4" t="s">
        <v>49</v>
      </c>
      <c r="K24" s="5">
        <v>42005</v>
      </c>
      <c r="L24" s="4">
        <v>10.5</v>
      </c>
      <c r="M24" s="4" t="s">
        <v>29</v>
      </c>
      <c r="N24" s="4" t="s">
        <v>30</v>
      </c>
      <c r="O24" s="15">
        <v>16655100</v>
      </c>
      <c r="P24" s="15">
        <f t="shared" si="0"/>
        <v>16655100</v>
      </c>
      <c r="Q24" s="4" t="s">
        <v>31</v>
      </c>
      <c r="R24" s="4" t="s">
        <v>31</v>
      </c>
      <c r="S24" s="4" t="s">
        <v>32</v>
      </c>
      <c r="T24" s="10">
        <v>1586200</v>
      </c>
      <c r="U24" s="10" t="s">
        <v>791</v>
      </c>
      <c r="V24" s="265" t="s">
        <v>3204</v>
      </c>
      <c r="W24" s="8" t="s">
        <v>58</v>
      </c>
    </row>
    <row r="25" spans="1:23" s="9" customFormat="1" ht="75" customHeight="1" x14ac:dyDescent="0.25">
      <c r="A25" s="4">
        <v>24</v>
      </c>
      <c r="B25" s="4" t="s">
        <v>21</v>
      </c>
      <c r="C25" s="4" t="s">
        <v>22</v>
      </c>
      <c r="D25" s="4" t="s">
        <v>23</v>
      </c>
      <c r="E25" s="4" t="s">
        <v>24</v>
      </c>
      <c r="F25" s="4" t="s">
        <v>25</v>
      </c>
      <c r="G25" s="4" t="s">
        <v>26</v>
      </c>
      <c r="H25" s="4" t="s">
        <v>27</v>
      </c>
      <c r="I25" s="4">
        <v>80111500</v>
      </c>
      <c r="J25" s="4" t="s">
        <v>49</v>
      </c>
      <c r="K25" s="5">
        <v>42005</v>
      </c>
      <c r="L25" s="4">
        <v>10.5</v>
      </c>
      <c r="M25" s="4" t="s">
        <v>29</v>
      </c>
      <c r="N25" s="4" t="s">
        <v>30</v>
      </c>
      <c r="O25" s="15">
        <v>16655100</v>
      </c>
      <c r="P25" s="15">
        <f t="shared" si="0"/>
        <v>16655100</v>
      </c>
      <c r="Q25" s="4" t="s">
        <v>31</v>
      </c>
      <c r="R25" s="4" t="s">
        <v>31</v>
      </c>
      <c r="S25" s="4" t="s">
        <v>32</v>
      </c>
      <c r="T25" s="10">
        <v>1586200</v>
      </c>
      <c r="U25" s="10" t="s">
        <v>791</v>
      </c>
      <c r="V25" s="265" t="s">
        <v>3205</v>
      </c>
      <c r="W25" s="8" t="s">
        <v>59</v>
      </c>
    </row>
    <row r="26" spans="1:23" s="9" customFormat="1" ht="75" customHeight="1" x14ac:dyDescent="0.25">
      <c r="A26" s="4">
        <v>25</v>
      </c>
      <c r="B26" s="4" t="s">
        <v>21</v>
      </c>
      <c r="C26" s="4" t="s">
        <v>23</v>
      </c>
      <c r="D26" s="4" t="s">
        <v>23</v>
      </c>
      <c r="E26" s="4" t="s">
        <v>24</v>
      </c>
      <c r="F26" s="4" t="s">
        <v>25</v>
      </c>
      <c r="G26" s="4" t="s">
        <v>26</v>
      </c>
      <c r="H26" s="4" t="s">
        <v>27</v>
      </c>
      <c r="I26" s="4">
        <v>80111500</v>
      </c>
      <c r="J26" s="4" t="s">
        <v>49</v>
      </c>
      <c r="K26" s="5">
        <v>42005</v>
      </c>
      <c r="L26" s="4">
        <v>10.5</v>
      </c>
      <c r="M26" s="4" t="s">
        <v>29</v>
      </c>
      <c r="N26" s="4" t="s">
        <v>30</v>
      </c>
      <c r="O26" s="15">
        <v>16655100</v>
      </c>
      <c r="P26" s="15">
        <f t="shared" si="0"/>
        <v>16655100</v>
      </c>
      <c r="Q26" s="4" t="s">
        <v>31</v>
      </c>
      <c r="R26" s="4" t="s">
        <v>31</v>
      </c>
      <c r="S26" s="4" t="s">
        <v>32</v>
      </c>
      <c r="T26" s="10">
        <v>1586200</v>
      </c>
      <c r="U26" s="10" t="s">
        <v>791</v>
      </c>
      <c r="V26" s="265" t="s">
        <v>3206</v>
      </c>
      <c r="W26" s="8" t="s">
        <v>60</v>
      </c>
    </row>
    <row r="27" spans="1:23" s="9" customFormat="1" ht="75" customHeight="1" x14ac:dyDescent="0.25">
      <c r="A27" s="4">
        <v>26</v>
      </c>
      <c r="B27" s="4" t="s">
        <v>21</v>
      </c>
      <c r="C27" s="4" t="s">
        <v>23</v>
      </c>
      <c r="D27" s="4" t="s">
        <v>23</v>
      </c>
      <c r="E27" s="4" t="s">
        <v>24</v>
      </c>
      <c r="F27" s="4" t="s">
        <v>25</v>
      </c>
      <c r="G27" s="4" t="s">
        <v>26</v>
      </c>
      <c r="H27" s="4" t="s">
        <v>27</v>
      </c>
      <c r="I27" s="4">
        <v>80111500</v>
      </c>
      <c r="J27" s="4" t="s">
        <v>49</v>
      </c>
      <c r="K27" s="5">
        <v>42005</v>
      </c>
      <c r="L27" s="4">
        <v>10.5</v>
      </c>
      <c r="M27" s="4" t="s">
        <v>29</v>
      </c>
      <c r="N27" s="4" t="s">
        <v>30</v>
      </c>
      <c r="O27" s="15">
        <v>16655100</v>
      </c>
      <c r="P27" s="15">
        <f t="shared" si="0"/>
        <v>16655100</v>
      </c>
      <c r="Q27" s="4" t="s">
        <v>31</v>
      </c>
      <c r="R27" s="4" t="s">
        <v>31</v>
      </c>
      <c r="S27" s="4" t="s">
        <v>32</v>
      </c>
      <c r="T27" s="10">
        <v>1586200</v>
      </c>
      <c r="U27" s="10" t="s">
        <v>791</v>
      </c>
      <c r="V27" s="265" t="s">
        <v>3207</v>
      </c>
      <c r="W27" s="8" t="s">
        <v>61</v>
      </c>
    </row>
    <row r="28" spans="1:23" s="9" customFormat="1" ht="75" customHeight="1" x14ac:dyDescent="0.25">
      <c r="A28" s="4">
        <v>27</v>
      </c>
      <c r="B28" s="4" t="s">
        <v>21</v>
      </c>
      <c r="C28" s="4" t="s">
        <v>22</v>
      </c>
      <c r="D28" s="4" t="s">
        <v>23</v>
      </c>
      <c r="E28" s="4" t="s">
        <v>24</v>
      </c>
      <c r="F28" s="4" t="s">
        <v>25</v>
      </c>
      <c r="G28" s="4" t="s">
        <v>26</v>
      </c>
      <c r="H28" s="4" t="s">
        <v>27</v>
      </c>
      <c r="I28" s="4">
        <v>80111500</v>
      </c>
      <c r="J28" s="4" t="s">
        <v>62</v>
      </c>
      <c r="K28" s="5">
        <v>42005</v>
      </c>
      <c r="L28" s="4">
        <v>10.5</v>
      </c>
      <c r="M28" s="4" t="s">
        <v>29</v>
      </c>
      <c r="N28" s="4" t="s">
        <v>30</v>
      </c>
      <c r="O28" s="15">
        <v>13086150</v>
      </c>
      <c r="P28" s="15">
        <f t="shared" si="0"/>
        <v>13086150</v>
      </c>
      <c r="Q28" s="4" t="s">
        <v>31</v>
      </c>
      <c r="R28" s="4" t="s">
        <v>31</v>
      </c>
      <c r="S28" s="4" t="s">
        <v>32</v>
      </c>
      <c r="T28" s="10">
        <v>1246300</v>
      </c>
      <c r="U28" s="10" t="s">
        <v>791</v>
      </c>
      <c r="V28" s="265" t="s">
        <v>3208</v>
      </c>
      <c r="W28" s="8" t="s">
        <v>63</v>
      </c>
    </row>
    <row r="29" spans="1:23" s="9" customFormat="1" ht="75" customHeight="1" x14ac:dyDescent="0.25">
      <c r="A29" s="4">
        <v>28</v>
      </c>
      <c r="B29" s="4" t="s">
        <v>21</v>
      </c>
      <c r="C29" s="4" t="s">
        <v>22</v>
      </c>
      <c r="D29" s="4" t="s">
        <v>23</v>
      </c>
      <c r="E29" s="4" t="s">
        <v>24</v>
      </c>
      <c r="F29" s="4" t="s">
        <v>25</v>
      </c>
      <c r="G29" s="4" t="s">
        <v>26</v>
      </c>
      <c r="H29" s="4" t="s">
        <v>27</v>
      </c>
      <c r="I29" s="4">
        <v>80111500</v>
      </c>
      <c r="J29" s="4" t="s">
        <v>64</v>
      </c>
      <c r="K29" s="5">
        <v>42005</v>
      </c>
      <c r="L29" s="4">
        <v>10.5</v>
      </c>
      <c r="M29" s="4" t="s">
        <v>29</v>
      </c>
      <c r="N29" s="4" t="s">
        <v>30</v>
      </c>
      <c r="O29" s="15">
        <v>13086150</v>
      </c>
      <c r="P29" s="15">
        <f t="shared" si="0"/>
        <v>13086150</v>
      </c>
      <c r="Q29" s="4" t="s">
        <v>31</v>
      </c>
      <c r="R29" s="4" t="s">
        <v>31</v>
      </c>
      <c r="S29" s="4" t="s">
        <v>32</v>
      </c>
      <c r="T29" s="10">
        <v>1246300</v>
      </c>
      <c r="U29" s="10" t="s">
        <v>791</v>
      </c>
      <c r="V29" s="265" t="s">
        <v>3209</v>
      </c>
      <c r="W29" s="8" t="s">
        <v>65</v>
      </c>
    </row>
    <row r="30" spans="1:23" s="9" customFormat="1" ht="75" customHeight="1" x14ac:dyDescent="0.25">
      <c r="A30" s="4">
        <v>29</v>
      </c>
      <c r="B30" s="4" t="s">
        <v>21</v>
      </c>
      <c r="C30" s="4" t="s">
        <v>22</v>
      </c>
      <c r="D30" s="4" t="s">
        <v>23</v>
      </c>
      <c r="E30" s="4" t="s">
        <v>24</v>
      </c>
      <c r="F30" s="4" t="s">
        <v>25</v>
      </c>
      <c r="G30" s="4" t="s">
        <v>26</v>
      </c>
      <c r="H30" s="4" t="s">
        <v>27</v>
      </c>
      <c r="I30" s="4">
        <v>80111500</v>
      </c>
      <c r="J30" s="4" t="s">
        <v>66</v>
      </c>
      <c r="K30" s="5">
        <v>42005</v>
      </c>
      <c r="L30" s="4">
        <v>10.5</v>
      </c>
      <c r="M30" s="4" t="s">
        <v>67</v>
      </c>
      <c r="N30" s="4" t="s">
        <v>30</v>
      </c>
      <c r="O30" s="15">
        <v>13086150</v>
      </c>
      <c r="P30" s="15">
        <f t="shared" si="0"/>
        <v>13086150</v>
      </c>
      <c r="Q30" s="4" t="s">
        <v>31</v>
      </c>
      <c r="R30" s="4" t="s">
        <v>31</v>
      </c>
      <c r="S30" s="4" t="s">
        <v>32</v>
      </c>
      <c r="T30" s="10">
        <v>1246300</v>
      </c>
      <c r="U30" s="10" t="s">
        <v>791</v>
      </c>
      <c r="V30" s="265" t="s">
        <v>3210</v>
      </c>
      <c r="W30" s="8" t="s">
        <v>68</v>
      </c>
    </row>
    <row r="31" spans="1:23" s="9" customFormat="1" ht="75" customHeight="1" x14ac:dyDescent="0.25">
      <c r="A31" s="4">
        <v>30</v>
      </c>
      <c r="B31" s="4" t="s">
        <v>21</v>
      </c>
      <c r="C31" s="4" t="s">
        <v>22</v>
      </c>
      <c r="D31" s="4" t="s">
        <v>23</v>
      </c>
      <c r="E31" s="4" t="s">
        <v>24</v>
      </c>
      <c r="F31" s="4" t="s">
        <v>25</v>
      </c>
      <c r="G31" s="4" t="s">
        <v>26</v>
      </c>
      <c r="H31" s="4" t="s">
        <v>27</v>
      </c>
      <c r="I31" s="4">
        <v>80111500</v>
      </c>
      <c r="J31" s="4" t="s">
        <v>66</v>
      </c>
      <c r="K31" s="5">
        <v>42005</v>
      </c>
      <c r="L31" s="4">
        <v>10.5</v>
      </c>
      <c r="M31" s="4" t="s">
        <v>29</v>
      </c>
      <c r="N31" s="4" t="s">
        <v>30</v>
      </c>
      <c r="O31" s="15">
        <v>13086150</v>
      </c>
      <c r="P31" s="15">
        <f t="shared" si="0"/>
        <v>13086150</v>
      </c>
      <c r="Q31" s="4" t="s">
        <v>31</v>
      </c>
      <c r="R31" s="4" t="s">
        <v>31</v>
      </c>
      <c r="S31" s="4" t="s">
        <v>32</v>
      </c>
      <c r="T31" s="10">
        <v>1246300</v>
      </c>
      <c r="U31" s="10" t="s">
        <v>791</v>
      </c>
      <c r="V31" s="265" t="s">
        <v>3211</v>
      </c>
      <c r="W31" s="8" t="s">
        <v>69</v>
      </c>
    </row>
    <row r="32" spans="1:23" s="13" customFormat="1" ht="75" customHeight="1" x14ac:dyDescent="0.25">
      <c r="A32" s="4">
        <v>31</v>
      </c>
      <c r="B32" s="4" t="s">
        <v>21</v>
      </c>
      <c r="C32" s="4" t="s">
        <v>22</v>
      </c>
      <c r="D32" s="4" t="s">
        <v>23</v>
      </c>
      <c r="E32" s="4" t="s">
        <v>24</v>
      </c>
      <c r="F32" s="4" t="s">
        <v>70</v>
      </c>
      <c r="G32" s="4" t="s">
        <v>71</v>
      </c>
      <c r="H32" s="4" t="s">
        <v>72</v>
      </c>
      <c r="I32" s="4">
        <v>82101500</v>
      </c>
      <c r="J32" s="4" t="s">
        <v>73</v>
      </c>
      <c r="K32" s="5">
        <v>42005</v>
      </c>
      <c r="L32" s="4">
        <v>8</v>
      </c>
      <c r="M32" s="4" t="s">
        <v>74</v>
      </c>
      <c r="N32" s="4" t="s">
        <v>30</v>
      </c>
      <c r="O32" s="15">
        <v>21236000</v>
      </c>
      <c r="P32" s="15">
        <f t="shared" si="0"/>
        <v>21236000</v>
      </c>
      <c r="Q32" s="4" t="s">
        <v>31</v>
      </c>
      <c r="R32" s="4" t="s">
        <v>31</v>
      </c>
      <c r="S32" s="4" t="s">
        <v>32</v>
      </c>
      <c r="T32" s="10">
        <v>5309000</v>
      </c>
      <c r="U32" s="10" t="s">
        <v>791</v>
      </c>
      <c r="V32" s="265" t="s">
        <v>3212</v>
      </c>
      <c r="W32" s="12"/>
    </row>
    <row r="33" spans="1:23" s="13" customFormat="1" ht="75" customHeight="1" x14ac:dyDescent="0.25">
      <c r="A33" s="4">
        <v>32</v>
      </c>
      <c r="B33" s="4" t="s">
        <v>21</v>
      </c>
      <c r="C33" s="4" t="s">
        <v>22</v>
      </c>
      <c r="D33" s="4" t="s">
        <v>23</v>
      </c>
      <c r="E33" s="4" t="s">
        <v>24</v>
      </c>
      <c r="F33" s="4" t="s">
        <v>70</v>
      </c>
      <c r="G33" s="4" t="s">
        <v>71</v>
      </c>
      <c r="H33" s="4" t="s">
        <v>72</v>
      </c>
      <c r="I33" s="4">
        <v>82101500</v>
      </c>
      <c r="J33" s="4" t="s">
        <v>73</v>
      </c>
      <c r="K33" s="5">
        <v>42005</v>
      </c>
      <c r="L33" s="4">
        <v>8</v>
      </c>
      <c r="M33" s="4" t="s">
        <v>74</v>
      </c>
      <c r="N33" s="4" t="s">
        <v>30</v>
      </c>
      <c r="O33" s="15">
        <v>13905000</v>
      </c>
      <c r="P33" s="15">
        <f t="shared" si="0"/>
        <v>13905000</v>
      </c>
      <c r="Q33" s="4" t="s">
        <v>31</v>
      </c>
      <c r="R33" s="4" t="s">
        <v>31</v>
      </c>
      <c r="S33" s="4" t="s">
        <v>32</v>
      </c>
      <c r="T33" s="10">
        <v>3476250</v>
      </c>
      <c r="U33" s="10" t="s">
        <v>791</v>
      </c>
      <c r="V33" s="265" t="s">
        <v>3179</v>
      </c>
      <c r="W33" s="12"/>
    </row>
    <row r="34" spans="1:23" s="9" customFormat="1" ht="75" customHeight="1" x14ac:dyDescent="0.25">
      <c r="A34" s="4">
        <v>33</v>
      </c>
      <c r="B34" s="4" t="s">
        <v>21</v>
      </c>
      <c r="C34" s="4" t="s">
        <v>22</v>
      </c>
      <c r="D34" s="4" t="s">
        <v>23</v>
      </c>
      <c r="E34" s="4" t="s">
        <v>75</v>
      </c>
      <c r="F34" s="4" t="s">
        <v>25</v>
      </c>
      <c r="G34" s="4" t="s">
        <v>26</v>
      </c>
      <c r="H34" s="4" t="s">
        <v>27</v>
      </c>
      <c r="I34" s="4">
        <v>80111700</v>
      </c>
      <c r="J34" s="4" t="s">
        <v>76</v>
      </c>
      <c r="K34" s="5">
        <v>42005</v>
      </c>
      <c r="L34" s="4">
        <v>10.5</v>
      </c>
      <c r="M34" s="4" t="s">
        <v>29</v>
      </c>
      <c r="N34" s="4" t="s">
        <v>30</v>
      </c>
      <c r="O34" s="15">
        <v>41962200</v>
      </c>
      <c r="P34" s="15">
        <f t="shared" si="0"/>
        <v>41962200</v>
      </c>
      <c r="Q34" s="4" t="s">
        <v>31</v>
      </c>
      <c r="R34" s="4" t="s">
        <v>31</v>
      </c>
      <c r="S34" s="4" t="s">
        <v>32</v>
      </c>
      <c r="T34" s="10">
        <v>3996400</v>
      </c>
      <c r="U34" s="10" t="s">
        <v>791</v>
      </c>
      <c r="V34" s="265" t="s">
        <v>3213</v>
      </c>
      <c r="W34" s="8" t="s">
        <v>77</v>
      </c>
    </row>
    <row r="35" spans="1:23" s="9" customFormat="1" ht="75" customHeight="1" x14ac:dyDescent="0.25">
      <c r="A35" s="4">
        <v>34</v>
      </c>
      <c r="B35" s="4" t="s">
        <v>21</v>
      </c>
      <c r="C35" s="4" t="s">
        <v>22</v>
      </c>
      <c r="D35" s="4" t="s">
        <v>23</v>
      </c>
      <c r="E35" s="4" t="s">
        <v>75</v>
      </c>
      <c r="F35" s="4" t="s">
        <v>25</v>
      </c>
      <c r="G35" s="4" t="s">
        <v>26</v>
      </c>
      <c r="H35" s="4" t="s">
        <v>27</v>
      </c>
      <c r="I35" s="4">
        <v>80111700</v>
      </c>
      <c r="J35" s="4" t="s">
        <v>78</v>
      </c>
      <c r="K35" s="5">
        <v>42005</v>
      </c>
      <c r="L35" s="4">
        <v>10.5</v>
      </c>
      <c r="M35" s="4" t="s">
        <v>29</v>
      </c>
      <c r="N35" s="4" t="s">
        <v>30</v>
      </c>
      <c r="O35" s="15">
        <v>41962200</v>
      </c>
      <c r="P35" s="15">
        <f t="shared" si="0"/>
        <v>41962200</v>
      </c>
      <c r="Q35" s="4" t="s">
        <v>31</v>
      </c>
      <c r="R35" s="4" t="s">
        <v>31</v>
      </c>
      <c r="S35" s="4" t="s">
        <v>32</v>
      </c>
      <c r="T35" s="10">
        <v>3996400</v>
      </c>
      <c r="U35" s="10" t="s">
        <v>791</v>
      </c>
      <c r="V35" s="265" t="s">
        <v>3214</v>
      </c>
      <c r="W35" s="8" t="s">
        <v>79</v>
      </c>
    </row>
    <row r="36" spans="1:23" s="9" customFormat="1" ht="75" customHeight="1" x14ac:dyDescent="0.25">
      <c r="A36" s="4">
        <v>35</v>
      </c>
      <c r="B36" s="4" t="s">
        <v>21</v>
      </c>
      <c r="C36" s="4" t="s">
        <v>22</v>
      </c>
      <c r="D36" s="4" t="s">
        <v>23</v>
      </c>
      <c r="E36" s="4" t="s">
        <v>75</v>
      </c>
      <c r="F36" s="4" t="s">
        <v>25</v>
      </c>
      <c r="G36" s="4" t="s">
        <v>26</v>
      </c>
      <c r="H36" s="4" t="s">
        <v>27</v>
      </c>
      <c r="I36" s="4">
        <v>86101508</v>
      </c>
      <c r="J36" s="4" t="s">
        <v>80</v>
      </c>
      <c r="K36" s="5">
        <v>42005</v>
      </c>
      <c r="L36" s="4">
        <v>10</v>
      </c>
      <c r="M36" s="4" t="s">
        <v>29</v>
      </c>
      <c r="N36" s="4" t="s">
        <v>30</v>
      </c>
      <c r="O36" s="15">
        <v>23587000</v>
      </c>
      <c r="P36" s="15">
        <f t="shared" si="0"/>
        <v>23587000</v>
      </c>
      <c r="Q36" s="4" t="s">
        <v>31</v>
      </c>
      <c r="R36" s="4" t="s">
        <v>31</v>
      </c>
      <c r="S36" s="4" t="s">
        <v>32</v>
      </c>
      <c r="T36" s="10">
        <v>2358700</v>
      </c>
      <c r="U36" s="10" t="s">
        <v>791</v>
      </c>
      <c r="V36" s="265" t="s">
        <v>3215</v>
      </c>
      <c r="W36" s="8" t="s">
        <v>81</v>
      </c>
    </row>
    <row r="37" spans="1:23" s="9" customFormat="1" ht="75" customHeight="1" x14ac:dyDescent="0.25">
      <c r="A37" s="4">
        <v>36</v>
      </c>
      <c r="B37" s="4" t="s">
        <v>21</v>
      </c>
      <c r="C37" s="4" t="s">
        <v>22</v>
      </c>
      <c r="D37" s="4" t="s">
        <v>23</v>
      </c>
      <c r="E37" s="4" t="s">
        <v>75</v>
      </c>
      <c r="F37" s="4" t="s">
        <v>25</v>
      </c>
      <c r="G37" s="4" t="s">
        <v>26</v>
      </c>
      <c r="H37" s="4" t="s">
        <v>27</v>
      </c>
      <c r="I37" s="4">
        <v>86101508</v>
      </c>
      <c r="J37" s="4" t="s">
        <v>82</v>
      </c>
      <c r="K37" s="5">
        <v>42005</v>
      </c>
      <c r="L37" s="4">
        <v>10</v>
      </c>
      <c r="M37" s="4" t="s">
        <v>29</v>
      </c>
      <c r="N37" s="4" t="s">
        <v>30</v>
      </c>
      <c r="O37" s="15">
        <v>23587000</v>
      </c>
      <c r="P37" s="15">
        <f t="shared" si="0"/>
        <v>23587000</v>
      </c>
      <c r="Q37" s="4" t="s">
        <v>31</v>
      </c>
      <c r="R37" s="4" t="s">
        <v>31</v>
      </c>
      <c r="S37" s="4" t="s">
        <v>32</v>
      </c>
      <c r="T37" s="10">
        <v>2358700</v>
      </c>
      <c r="U37" s="10" t="s">
        <v>791</v>
      </c>
      <c r="V37" s="265" t="s">
        <v>3216</v>
      </c>
      <c r="W37" s="8" t="s">
        <v>83</v>
      </c>
    </row>
    <row r="38" spans="1:23" s="9" customFormat="1" ht="75" customHeight="1" x14ac:dyDescent="0.25">
      <c r="A38" s="4">
        <v>37</v>
      </c>
      <c r="B38" s="4" t="s">
        <v>21</v>
      </c>
      <c r="C38" s="4" t="s">
        <v>22</v>
      </c>
      <c r="D38" s="4" t="s">
        <v>23</v>
      </c>
      <c r="E38" s="4" t="s">
        <v>75</v>
      </c>
      <c r="F38" s="4" t="s">
        <v>25</v>
      </c>
      <c r="G38" s="4" t="s">
        <v>26</v>
      </c>
      <c r="H38" s="4" t="s">
        <v>27</v>
      </c>
      <c r="I38" s="4">
        <v>86101508</v>
      </c>
      <c r="J38" s="4" t="s">
        <v>84</v>
      </c>
      <c r="K38" s="5">
        <v>42005</v>
      </c>
      <c r="L38" s="4">
        <v>10</v>
      </c>
      <c r="M38" s="4" t="s">
        <v>29</v>
      </c>
      <c r="N38" s="4" t="s">
        <v>30</v>
      </c>
      <c r="O38" s="15">
        <v>23587000</v>
      </c>
      <c r="P38" s="15">
        <f t="shared" si="0"/>
        <v>23587000</v>
      </c>
      <c r="Q38" s="4" t="s">
        <v>31</v>
      </c>
      <c r="R38" s="4" t="s">
        <v>31</v>
      </c>
      <c r="S38" s="4" t="s">
        <v>32</v>
      </c>
      <c r="T38" s="10">
        <v>2358700</v>
      </c>
      <c r="U38" s="10" t="s">
        <v>791</v>
      </c>
      <c r="V38" s="265" t="s">
        <v>3217</v>
      </c>
      <c r="W38" s="8" t="s">
        <v>85</v>
      </c>
    </row>
    <row r="39" spans="1:23" s="9" customFormat="1" ht="75" customHeight="1" x14ac:dyDescent="0.25">
      <c r="A39" s="4">
        <v>38</v>
      </c>
      <c r="B39" s="4" t="s">
        <v>21</v>
      </c>
      <c r="C39" s="4" t="s">
        <v>22</v>
      </c>
      <c r="D39" s="4" t="s">
        <v>23</v>
      </c>
      <c r="E39" s="4" t="s">
        <v>75</v>
      </c>
      <c r="F39" s="4" t="s">
        <v>25</v>
      </c>
      <c r="G39" s="4" t="s">
        <v>26</v>
      </c>
      <c r="H39" s="4" t="s">
        <v>27</v>
      </c>
      <c r="I39" s="4">
        <v>86101508</v>
      </c>
      <c r="J39" s="4" t="s">
        <v>86</v>
      </c>
      <c r="K39" s="5">
        <v>42005</v>
      </c>
      <c r="L39" s="4">
        <v>10.5</v>
      </c>
      <c r="M39" s="4" t="s">
        <v>29</v>
      </c>
      <c r="N39" s="4" t="s">
        <v>30</v>
      </c>
      <c r="O39" s="15">
        <v>32336850</v>
      </c>
      <c r="P39" s="15">
        <f t="shared" si="0"/>
        <v>32336850</v>
      </c>
      <c r="Q39" s="4" t="s">
        <v>31</v>
      </c>
      <c r="R39" s="4" t="s">
        <v>31</v>
      </c>
      <c r="S39" s="4" t="s">
        <v>32</v>
      </c>
      <c r="T39" s="10">
        <v>3079700</v>
      </c>
      <c r="U39" s="10" t="s">
        <v>791</v>
      </c>
      <c r="V39" s="265" t="s">
        <v>3218</v>
      </c>
      <c r="W39" s="8" t="s">
        <v>87</v>
      </c>
    </row>
    <row r="40" spans="1:23" s="9" customFormat="1" ht="75" customHeight="1" x14ac:dyDescent="0.25">
      <c r="A40" s="4">
        <v>39</v>
      </c>
      <c r="B40" s="4" t="s">
        <v>21</v>
      </c>
      <c r="C40" s="4" t="s">
        <v>22</v>
      </c>
      <c r="D40" s="4" t="s">
        <v>23</v>
      </c>
      <c r="E40" s="4" t="s">
        <v>75</v>
      </c>
      <c r="F40" s="4" t="s">
        <v>25</v>
      </c>
      <c r="G40" s="4" t="s">
        <v>26</v>
      </c>
      <c r="H40" s="4" t="s">
        <v>27</v>
      </c>
      <c r="I40" s="4">
        <v>86101508</v>
      </c>
      <c r="J40" s="4" t="s">
        <v>86</v>
      </c>
      <c r="K40" s="5">
        <v>42005</v>
      </c>
      <c r="L40" s="4">
        <v>10.5</v>
      </c>
      <c r="M40" s="4" t="s">
        <v>29</v>
      </c>
      <c r="N40" s="4" t="s">
        <v>30</v>
      </c>
      <c r="O40" s="15">
        <v>32336850</v>
      </c>
      <c r="P40" s="15">
        <f t="shared" si="0"/>
        <v>32336850</v>
      </c>
      <c r="Q40" s="4" t="s">
        <v>31</v>
      </c>
      <c r="R40" s="4" t="s">
        <v>31</v>
      </c>
      <c r="S40" s="4" t="s">
        <v>32</v>
      </c>
      <c r="T40" s="10">
        <v>3079700</v>
      </c>
      <c r="U40" s="10" t="s">
        <v>791</v>
      </c>
      <c r="V40" s="265" t="s">
        <v>3219</v>
      </c>
      <c r="W40" s="8" t="s">
        <v>88</v>
      </c>
    </row>
    <row r="41" spans="1:23" s="9" customFormat="1" ht="75" customHeight="1" x14ac:dyDescent="0.25">
      <c r="A41" s="4">
        <v>40</v>
      </c>
      <c r="B41" s="4" t="s">
        <v>21</v>
      </c>
      <c r="C41" s="4" t="s">
        <v>22</v>
      </c>
      <c r="D41" s="4" t="s">
        <v>23</v>
      </c>
      <c r="E41" s="4" t="s">
        <v>75</v>
      </c>
      <c r="F41" s="4" t="s">
        <v>25</v>
      </c>
      <c r="G41" s="4" t="s">
        <v>26</v>
      </c>
      <c r="H41" s="4" t="s">
        <v>27</v>
      </c>
      <c r="I41" s="4">
        <v>86101508</v>
      </c>
      <c r="J41" s="4" t="s">
        <v>86</v>
      </c>
      <c r="K41" s="5">
        <v>42005</v>
      </c>
      <c r="L41" s="4">
        <v>10.5</v>
      </c>
      <c r="M41" s="4" t="s">
        <v>29</v>
      </c>
      <c r="N41" s="4" t="s">
        <v>30</v>
      </c>
      <c r="O41" s="15">
        <v>32336850</v>
      </c>
      <c r="P41" s="15">
        <f t="shared" si="0"/>
        <v>32336850</v>
      </c>
      <c r="Q41" s="4" t="s">
        <v>31</v>
      </c>
      <c r="R41" s="4" t="s">
        <v>31</v>
      </c>
      <c r="S41" s="4" t="s">
        <v>32</v>
      </c>
      <c r="T41" s="10">
        <v>3079700</v>
      </c>
      <c r="U41" s="10" t="s">
        <v>791</v>
      </c>
      <c r="V41" s="265" t="s">
        <v>3220</v>
      </c>
      <c r="W41" s="8" t="s">
        <v>89</v>
      </c>
    </row>
    <row r="42" spans="1:23" s="9" customFormat="1" ht="75" customHeight="1" x14ac:dyDescent="0.25">
      <c r="A42" s="4">
        <v>41</v>
      </c>
      <c r="B42" s="4" t="s">
        <v>21</v>
      </c>
      <c r="C42" s="4" t="s">
        <v>22</v>
      </c>
      <c r="D42" s="4" t="s">
        <v>23</v>
      </c>
      <c r="E42" s="4" t="s">
        <v>75</v>
      </c>
      <c r="F42" s="4" t="s">
        <v>25</v>
      </c>
      <c r="G42" s="4" t="s">
        <v>26</v>
      </c>
      <c r="H42" s="4" t="s">
        <v>27</v>
      </c>
      <c r="I42" s="4">
        <v>86101508</v>
      </c>
      <c r="J42" s="4" t="s">
        <v>86</v>
      </c>
      <c r="K42" s="5">
        <v>42005</v>
      </c>
      <c r="L42" s="4">
        <v>10.5</v>
      </c>
      <c r="M42" s="4" t="s">
        <v>29</v>
      </c>
      <c r="N42" s="4" t="s">
        <v>30</v>
      </c>
      <c r="O42" s="15">
        <v>32336850</v>
      </c>
      <c r="P42" s="15">
        <f t="shared" si="0"/>
        <v>32336850</v>
      </c>
      <c r="Q42" s="4" t="s">
        <v>31</v>
      </c>
      <c r="R42" s="4" t="s">
        <v>31</v>
      </c>
      <c r="S42" s="4" t="s">
        <v>32</v>
      </c>
      <c r="T42" s="10">
        <v>3079700</v>
      </c>
      <c r="U42" s="10" t="s">
        <v>791</v>
      </c>
      <c r="V42" s="265" t="s">
        <v>3221</v>
      </c>
      <c r="W42" s="8" t="s">
        <v>90</v>
      </c>
    </row>
    <row r="43" spans="1:23" s="9" customFormat="1" ht="75" customHeight="1" x14ac:dyDescent="0.25">
      <c r="A43" s="4">
        <v>42</v>
      </c>
      <c r="B43" s="4" t="s">
        <v>21</v>
      </c>
      <c r="C43" s="4" t="s">
        <v>22</v>
      </c>
      <c r="D43" s="4" t="s">
        <v>23</v>
      </c>
      <c r="E43" s="4" t="s">
        <v>75</v>
      </c>
      <c r="F43" s="4" t="s">
        <v>25</v>
      </c>
      <c r="G43" s="4" t="s">
        <v>26</v>
      </c>
      <c r="H43" s="4" t="s">
        <v>27</v>
      </c>
      <c r="I43" s="4">
        <v>80111500</v>
      </c>
      <c r="J43" s="4" t="s">
        <v>91</v>
      </c>
      <c r="K43" s="5">
        <v>42125</v>
      </c>
      <c r="L43" s="4">
        <v>6</v>
      </c>
      <c r="M43" s="4" t="s">
        <v>29</v>
      </c>
      <c r="N43" s="4" t="s">
        <v>30</v>
      </c>
      <c r="O43" s="15">
        <v>3538050</v>
      </c>
      <c r="P43" s="15">
        <f t="shared" si="0"/>
        <v>3538050</v>
      </c>
      <c r="Q43" s="4" t="s">
        <v>31</v>
      </c>
      <c r="R43" s="4" t="s">
        <v>31</v>
      </c>
      <c r="S43" s="4" t="s">
        <v>92</v>
      </c>
      <c r="T43" s="10">
        <v>1246300</v>
      </c>
      <c r="U43" s="10" t="s">
        <v>791</v>
      </c>
      <c r="V43" s="265" t="s">
        <v>3222</v>
      </c>
      <c r="W43" s="16" t="s">
        <v>93</v>
      </c>
    </row>
    <row r="44" spans="1:23" s="9" customFormat="1" ht="75" customHeight="1" x14ac:dyDescent="0.25">
      <c r="A44" s="4">
        <v>43</v>
      </c>
      <c r="B44" s="4" t="s">
        <v>21</v>
      </c>
      <c r="C44" s="4" t="s">
        <v>22</v>
      </c>
      <c r="D44" s="4" t="s">
        <v>23</v>
      </c>
      <c r="E44" s="4" t="s">
        <v>75</v>
      </c>
      <c r="F44" s="4" t="s">
        <v>25</v>
      </c>
      <c r="G44" s="4" t="s">
        <v>26</v>
      </c>
      <c r="H44" s="4" t="s">
        <v>27</v>
      </c>
      <c r="I44" s="4">
        <v>86101508</v>
      </c>
      <c r="J44" s="4" t="s">
        <v>86</v>
      </c>
      <c r="K44" s="5">
        <v>42005</v>
      </c>
      <c r="L44" s="4">
        <v>10.5</v>
      </c>
      <c r="M44" s="4" t="s">
        <v>29</v>
      </c>
      <c r="N44" s="4" t="s">
        <v>30</v>
      </c>
      <c r="O44" s="15">
        <v>32336850</v>
      </c>
      <c r="P44" s="15">
        <f t="shared" si="0"/>
        <v>32336850</v>
      </c>
      <c r="Q44" s="4" t="s">
        <v>31</v>
      </c>
      <c r="R44" s="4" t="s">
        <v>31</v>
      </c>
      <c r="S44" s="4" t="s">
        <v>32</v>
      </c>
      <c r="T44" s="10">
        <v>3079700</v>
      </c>
      <c r="U44" s="10" t="s">
        <v>791</v>
      </c>
      <c r="V44" s="265" t="s">
        <v>3223</v>
      </c>
      <c r="W44" s="8" t="s">
        <v>94</v>
      </c>
    </row>
    <row r="45" spans="1:23" s="9" customFormat="1" ht="75" customHeight="1" x14ac:dyDescent="0.25">
      <c r="A45" s="4">
        <v>44</v>
      </c>
      <c r="B45" s="4" t="s">
        <v>21</v>
      </c>
      <c r="C45" s="4" t="s">
        <v>22</v>
      </c>
      <c r="D45" s="4" t="s">
        <v>23</v>
      </c>
      <c r="E45" s="4" t="s">
        <v>75</v>
      </c>
      <c r="F45" s="4" t="s">
        <v>25</v>
      </c>
      <c r="G45" s="4" t="s">
        <v>26</v>
      </c>
      <c r="H45" s="4" t="s">
        <v>27</v>
      </c>
      <c r="I45" s="4">
        <v>86101508</v>
      </c>
      <c r="J45" s="4" t="s">
        <v>86</v>
      </c>
      <c r="K45" s="5">
        <v>42005</v>
      </c>
      <c r="L45" s="4">
        <v>10.5</v>
      </c>
      <c r="M45" s="4" t="s">
        <v>29</v>
      </c>
      <c r="N45" s="4" t="s">
        <v>30</v>
      </c>
      <c r="O45" s="15">
        <v>32336850</v>
      </c>
      <c r="P45" s="15">
        <f t="shared" si="0"/>
        <v>32336850</v>
      </c>
      <c r="Q45" s="4" t="s">
        <v>31</v>
      </c>
      <c r="R45" s="4" t="s">
        <v>31</v>
      </c>
      <c r="S45" s="4" t="s">
        <v>32</v>
      </c>
      <c r="T45" s="10">
        <v>3079700</v>
      </c>
      <c r="U45" s="10" t="s">
        <v>791</v>
      </c>
      <c r="V45" s="265" t="s">
        <v>3224</v>
      </c>
      <c r="W45" s="8" t="s">
        <v>95</v>
      </c>
    </row>
    <row r="46" spans="1:23" s="9" customFormat="1" ht="75" customHeight="1" x14ac:dyDescent="0.25">
      <c r="A46" s="4">
        <v>45</v>
      </c>
      <c r="B46" s="4" t="s">
        <v>21</v>
      </c>
      <c r="C46" s="4" t="s">
        <v>22</v>
      </c>
      <c r="D46" s="4" t="s">
        <v>23</v>
      </c>
      <c r="E46" s="4" t="s">
        <v>75</v>
      </c>
      <c r="F46" s="4" t="s">
        <v>25</v>
      </c>
      <c r="G46" s="4" t="s">
        <v>26</v>
      </c>
      <c r="H46" s="4" t="s">
        <v>27</v>
      </c>
      <c r="I46" s="4">
        <v>86101508</v>
      </c>
      <c r="J46" s="4" t="s">
        <v>86</v>
      </c>
      <c r="K46" s="5">
        <v>42005</v>
      </c>
      <c r="L46" s="4">
        <v>10.5</v>
      </c>
      <c r="M46" s="4" t="s">
        <v>29</v>
      </c>
      <c r="N46" s="4" t="s">
        <v>30</v>
      </c>
      <c r="O46" s="15">
        <v>32336850</v>
      </c>
      <c r="P46" s="15">
        <f t="shared" si="0"/>
        <v>32336850</v>
      </c>
      <c r="Q46" s="4" t="s">
        <v>31</v>
      </c>
      <c r="R46" s="4" t="s">
        <v>31</v>
      </c>
      <c r="S46" s="4" t="s">
        <v>32</v>
      </c>
      <c r="T46" s="10">
        <v>3079700</v>
      </c>
      <c r="U46" s="10" t="s">
        <v>791</v>
      </c>
      <c r="V46" s="265" t="s">
        <v>3225</v>
      </c>
      <c r="W46" s="8" t="s">
        <v>96</v>
      </c>
    </row>
    <row r="47" spans="1:23" s="9" customFormat="1" ht="75" customHeight="1" x14ac:dyDescent="0.25">
      <c r="A47" s="4">
        <v>46</v>
      </c>
      <c r="B47" s="4" t="s">
        <v>21</v>
      </c>
      <c r="C47" s="4" t="s">
        <v>22</v>
      </c>
      <c r="D47" s="4" t="s">
        <v>23</v>
      </c>
      <c r="E47" s="4" t="s">
        <v>75</v>
      </c>
      <c r="F47" s="4" t="s">
        <v>25</v>
      </c>
      <c r="G47" s="4" t="s">
        <v>26</v>
      </c>
      <c r="H47" s="4" t="s">
        <v>27</v>
      </c>
      <c r="I47" s="4">
        <v>86101508</v>
      </c>
      <c r="J47" s="4" t="s">
        <v>86</v>
      </c>
      <c r="K47" s="5">
        <v>42005</v>
      </c>
      <c r="L47" s="4">
        <v>10.5</v>
      </c>
      <c r="M47" s="4" t="s">
        <v>29</v>
      </c>
      <c r="N47" s="4" t="s">
        <v>30</v>
      </c>
      <c r="O47" s="15">
        <v>32336850</v>
      </c>
      <c r="P47" s="15">
        <f t="shared" si="0"/>
        <v>32336850</v>
      </c>
      <c r="Q47" s="4" t="s">
        <v>31</v>
      </c>
      <c r="R47" s="4" t="s">
        <v>31</v>
      </c>
      <c r="S47" s="4" t="s">
        <v>32</v>
      </c>
      <c r="T47" s="10">
        <v>3079700</v>
      </c>
      <c r="U47" s="10" t="s">
        <v>791</v>
      </c>
      <c r="V47" s="265" t="s">
        <v>3226</v>
      </c>
      <c r="W47" s="8" t="s">
        <v>97</v>
      </c>
    </row>
    <row r="48" spans="1:23" s="9" customFormat="1" ht="75" customHeight="1" x14ac:dyDescent="0.25">
      <c r="A48" s="4">
        <v>47</v>
      </c>
      <c r="B48" s="4" t="s">
        <v>21</v>
      </c>
      <c r="C48" s="4" t="s">
        <v>22</v>
      </c>
      <c r="D48" s="4" t="s">
        <v>23</v>
      </c>
      <c r="E48" s="4" t="s">
        <v>75</v>
      </c>
      <c r="F48" s="4" t="s">
        <v>25</v>
      </c>
      <c r="G48" s="4" t="s">
        <v>26</v>
      </c>
      <c r="H48" s="4" t="s">
        <v>27</v>
      </c>
      <c r="I48" s="4">
        <v>86101508</v>
      </c>
      <c r="J48" s="4" t="s">
        <v>86</v>
      </c>
      <c r="K48" s="5">
        <v>42005</v>
      </c>
      <c r="L48" s="4">
        <v>10.5</v>
      </c>
      <c r="M48" s="4" t="s">
        <v>29</v>
      </c>
      <c r="N48" s="4" t="s">
        <v>30</v>
      </c>
      <c r="O48" s="15">
        <v>32336850</v>
      </c>
      <c r="P48" s="15">
        <f t="shared" si="0"/>
        <v>32336850</v>
      </c>
      <c r="Q48" s="4" t="s">
        <v>31</v>
      </c>
      <c r="R48" s="4" t="s">
        <v>31</v>
      </c>
      <c r="S48" s="4" t="s">
        <v>32</v>
      </c>
      <c r="T48" s="10">
        <v>3079700</v>
      </c>
      <c r="U48" s="10" t="s">
        <v>791</v>
      </c>
      <c r="V48" s="265" t="s">
        <v>3227</v>
      </c>
      <c r="W48" s="8" t="s">
        <v>98</v>
      </c>
    </row>
    <row r="49" spans="1:23" s="9" customFormat="1" ht="75" customHeight="1" x14ac:dyDescent="0.25">
      <c r="A49" s="4">
        <v>48</v>
      </c>
      <c r="B49" s="4" t="s">
        <v>21</v>
      </c>
      <c r="C49" s="4" t="s">
        <v>22</v>
      </c>
      <c r="D49" s="4" t="s">
        <v>23</v>
      </c>
      <c r="E49" s="4" t="s">
        <v>75</v>
      </c>
      <c r="F49" s="4" t="s">
        <v>25</v>
      </c>
      <c r="G49" s="4" t="s">
        <v>26</v>
      </c>
      <c r="H49" s="4" t="s">
        <v>27</v>
      </c>
      <c r="I49" s="4">
        <v>80111700</v>
      </c>
      <c r="J49" s="4" t="s">
        <v>99</v>
      </c>
      <c r="K49" s="5">
        <v>42005</v>
      </c>
      <c r="L49" s="4">
        <v>10</v>
      </c>
      <c r="M49" s="4" t="s">
        <v>29</v>
      </c>
      <c r="N49" s="4" t="s">
        <v>30</v>
      </c>
      <c r="O49" s="15">
        <v>23587000</v>
      </c>
      <c r="P49" s="15">
        <f t="shared" si="0"/>
        <v>23587000</v>
      </c>
      <c r="Q49" s="4" t="s">
        <v>31</v>
      </c>
      <c r="R49" s="4" t="s">
        <v>31</v>
      </c>
      <c r="S49" s="4" t="s">
        <v>32</v>
      </c>
      <c r="T49" s="10">
        <v>2358700</v>
      </c>
      <c r="U49" s="10" t="s">
        <v>791</v>
      </c>
      <c r="V49" s="265" t="s">
        <v>3228</v>
      </c>
      <c r="W49" s="8" t="s">
        <v>93</v>
      </c>
    </row>
    <row r="50" spans="1:23" s="9" customFormat="1" ht="75" customHeight="1" x14ac:dyDescent="0.25">
      <c r="A50" s="4">
        <v>49</v>
      </c>
      <c r="B50" s="4" t="s">
        <v>21</v>
      </c>
      <c r="C50" s="4" t="s">
        <v>22</v>
      </c>
      <c r="D50" s="4" t="s">
        <v>23</v>
      </c>
      <c r="E50" s="4" t="s">
        <v>75</v>
      </c>
      <c r="F50" s="4" t="s">
        <v>25</v>
      </c>
      <c r="G50" s="4" t="s">
        <v>26</v>
      </c>
      <c r="H50" s="4" t="s">
        <v>27</v>
      </c>
      <c r="I50" s="4">
        <v>80111700</v>
      </c>
      <c r="J50" s="4" t="s">
        <v>99</v>
      </c>
      <c r="K50" s="5">
        <v>42005</v>
      </c>
      <c r="L50" s="4">
        <v>10</v>
      </c>
      <c r="M50" s="4" t="s">
        <v>29</v>
      </c>
      <c r="N50" s="4" t="s">
        <v>30</v>
      </c>
      <c r="O50" s="15">
        <v>23587000</v>
      </c>
      <c r="P50" s="15">
        <f t="shared" si="0"/>
        <v>23587000</v>
      </c>
      <c r="Q50" s="4" t="s">
        <v>31</v>
      </c>
      <c r="R50" s="4" t="s">
        <v>31</v>
      </c>
      <c r="S50" s="4" t="s">
        <v>32</v>
      </c>
      <c r="T50" s="10">
        <v>2358700</v>
      </c>
      <c r="U50" s="10" t="s">
        <v>791</v>
      </c>
      <c r="V50" s="265" t="s">
        <v>3229</v>
      </c>
      <c r="W50" s="8" t="s">
        <v>100</v>
      </c>
    </row>
    <row r="51" spans="1:23" s="9" customFormat="1" ht="75" customHeight="1" x14ac:dyDescent="0.25">
      <c r="A51" s="4">
        <v>50</v>
      </c>
      <c r="B51" s="4" t="s">
        <v>21</v>
      </c>
      <c r="C51" s="4" t="s">
        <v>22</v>
      </c>
      <c r="D51" s="4" t="s">
        <v>23</v>
      </c>
      <c r="E51" s="4" t="s">
        <v>75</v>
      </c>
      <c r="F51" s="4" t="s">
        <v>25</v>
      </c>
      <c r="G51" s="4" t="s">
        <v>26</v>
      </c>
      <c r="H51" s="4" t="s">
        <v>27</v>
      </c>
      <c r="I51" s="4">
        <v>80111700</v>
      </c>
      <c r="J51" s="4" t="s">
        <v>101</v>
      </c>
      <c r="K51" s="5">
        <v>42005</v>
      </c>
      <c r="L51" s="4">
        <v>10</v>
      </c>
      <c r="M51" s="4" t="s">
        <v>29</v>
      </c>
      <c r="N51" s="4" t="s">
        <v>30</v>
      </c>
      <c r="O51" s="15">
        <v>21733000</v>
      </c>
      <c r="P51" s="15">
        <f t="shared" si="0"/>
        <v>21733000</v>
      </c>
      <c r="Q51" s="4" t="s">
        <v>31</v>
      </c>
      <c r="R51" s="4" t="s">
        <v>31</v>
      </c>
      <c r="S51" s="4" t="s">
        <v>32</v>
      </c>
      <c r="T51" s="10">
        <v>2173300</v>
      </c>
      <c r="U51" s="10" t="s">
        <v>791</v>
      </c>
      <c r="V51" s="265" t="s">
        <v>3230</v>
      </c>
      <c r="W51" s="8" t="s">
        <v>102</v>
      </c>
    </row>
    <row r="52" spans="1:23" s="9" customFormat="1" ht="75" customHeight="1" x14ac:dyDescent="0.25">
      <c r="A52" s="4">
        <v>51</v>
      </c>
      <c r="B52" s="4" t="s">
        <v>21</v>
      </c>
      <c r="C52" s="4" t="s">
        <v>22</v>
      </c>
      <c r="D52" s="4" t="s">
        <v>23</v>
      </c>
      <c r="E52" s="4" t="s">
        <v>75</v>
      </c>
      <c r="F52" s="4" t="s">
        <v>25</v>
      </c>
      <c r="G52" s="4" t="s">
        <v>26</v>
      </c>
      <c r="H52" s="4" t="s">
        <v>27</v>
      </c>
      <c r="I52" s="4">
        <v>86101508</v>
      </c>
      <c r="J52" s="4" t="s">
        <v>103</v>
      </c>
      <c r="K52" s="5">
        <v>42005</v>
      </c>
      <c r="L52" s="4">
        <v>8</v>
      </c>
      <c r="M52" s="4" t="s">
        <v>29</v>
      </c>
      <c r="N52" s="4" t="s">
        <v>30</v>
      </c>
      <c r="O52" s="15">
        <v>24637600</v>
      </c>
      <c r="P52" s="15">
        <f t="shared" si="0"/>
        <v>24637600</v>
      </c>
      <c r="Q52" s="4" t="s">
        <v>31</v>
      </c>
      <c r="R52" s="4" t="s">
        <v>31</v>
      </c>
      <c r="S52" s="4" t="s">
        <v>32</v>
      </c>
      <c r="T52" s="10">
        <v>3079700</v>
      </c>
      <c r="U52" s="10" t="s">
        <v>791</v>
      </c>
      <c r="V52" s="265" t="s">
        <v>3231</v>
      </c>
      <c r="W52" s="8" t="s">
        <v>104</v>
      </c>
    </row>
    <row r="53" spans="1:23" s="9" customFormat="1" ht="75" customHeight="1" x14ac:dyDescent="0.25">
      <c r="A53" s="4">
        <v>52</v>
      </c>
      <c r="B53" s="4" t="s">
        <v>21</v>
      </c>
      <c r="C53" s="4" t="s">
        <v>105</v>
      </c>
      <c r="D53" s="4" t="s">
        <v>106</v>
      </c>
      <c r="E53" s="4" t="s">
        <v>105</v>
      </c>
      <c r="F53" s="4" t="s">
        <v>25</v>
      </c>
      <c r="G53" s="4" t="s">
        <v>26</v>
      </c>
      <c r="H53" s="4" t="s">
        <v>27</v>
      </c>
      <c r="I53" s="4">
        <v>80111700</v>
      </c>
      <c r="J53" s="4" t="s">
        <v>107</v>
      </c>
      <c r="K53" s="5">
        <v>42125</v>
      </c>
      <c r="L53" s="4">
        <v>1</v>
      </c>
      <c r="M53" s="4" t="s">
        <v>29</v>
      </c>
      <c r="N53" s="4" t="s">
        <v>30</v>
      </c>
      <c r="O53" s="15">
        <v>3996400</v>
      </c>
      <c r="P53" s="15">
        <f t="shared" si="0"/>
        <v>3996400</v>
      </c>
      <c r="Q53" s="4" t="s">
        <v>31</v>
      </c>
      <c r="R53" s="4" t="s">
        <v>31</v>
      </c>
      <c r="S53" s="4" t="s">
        <v>92</v>
      </c>
      <c r="T53" s="10">
        <v>1246300</v>
      </c>
      <c r="U53" s="10" t="s">
        <v>791</v>
      </c>
      <c r="V53" s="265" t="s">
        <v>3232</v>
      </c>
      <c r="W53" s="18" t="s">
        <v>108</v>
      </c>
    </row>
    <row r="54" spans="1:23" s="9" customFormat="1" ht="75" customHeight="1" x14ac:dyDescent="0.25">
      <c r="A54" s="4">
        <v>53</v>
      </c>
      <c r="B54" s="4" t="s">
        <v>21</v>
      </c>
      <c r="C54" s="4" t="s">
        <v>22</v>
      </c>
      <c r="D54" s="4" t="s">
        <v>23</v>
      </c>
      <c r="E54" s="4" t="s">
        <v>75</v>
      </c>
      <c r="F54" s="4" t="s">
        <v>25</v>
      </c>
      <c r="G54" s="4" t="s">
        <v>26</v>
      </c>
      <c r="H54" s="4" t="s">
        <v>27</v>
      </c>
      <c r="I54" s="4">
        <v>80111500</v>
      </c>
      <c r="J54" s="4" t="s">
        <v>109</v>
      </c>
      <c r="K54" s="5">
        <v>42005</v>
      </c>
      <c r="L54" s="4">
        <v>10.5</v>
      </c>
      <c r="M54" s="4" t="s">
        <v>29</v>
      </c>
      <c r="N54" s="4" t="s">
        <v>30</v>
      </c>
      <c r="O54" s="15">
        <v>16655100</v>
      </c>
      <c r="P54" s="15">
        <f t="shared" si="0"/>
        <v>16655100</v>
      </c>
      <c r="Q54" s="4" t="s">
        <v>31</v>
      </c>
      <c r="R54" s="4" t="s">
        <v>31</v>
      </c>
      <c r="S54" s="4" t="s">
        <v>32</v>
      </c>
      <c r="T54" s="10">
        <v>1586200</v>
      </c>
      <c r="U54" s="10" t="s">
        <v>791</v>
      </c>
      <c r="V54" s="265" t="s">
        <v>3233</v>
      </c>
      <c r="W54" s="8" t="s">
        <v>110</v>
      </c>
    </row>
    <row r="55" spans="1:23" s="9" customFormat="1" ht="75" customHeight="1" x14ac:dyDescent="0.25">
      <c r="A55" s="4">
        <v>54</v>
      </c>
      <c r="B55" s="4" t="s">
        <v>21</v>
      </c>
      <c r="C55" s="4" t="s">
        <v>22</v>
      </c>
      <c r="D55" s="4" t="s">
        <v>23</v>
      </c>
      <c r="E55" s="4" t="s">
        <v>75</v>
      </c>
      <c r="F55" s="4" t="s">
        <v>25</v>
      </c>
      <c r="G55" s="4" t="s">
        <v>26</v>
      </c>
      <c r="H55" s="4" t="s">
        <v>27</v>
      </c>
      <c r="I55" s="4">
        <v>80111500</v>
      </c>
      <c r="J55" s="4" t="s">
        <v>109</v>
      </c>
      <c r="K55" s="5">
        <v>42005</v>
      </c>
      <c r="L55" s="4">
        <v>10.5</v>
      </c>
      <c r="M55" s="4" t="s">
        <v>29</v>
      </c>
      <c r="N55" s="4" t="s">
        <v>30</v>
      </c>
      <c r="O55" s="15">
        <v>16655100</v>
      </c>
      <c r="P55" s="15">
        <f t="shared" si="0"/>
        <v>16655100</v>
      </c>
      <c r="Q55" s="4" t="s">
        <v>31</v>
      </c>
      <c r="R55" s="4" t="s">
        <v>31</v>
      </c>
      <c r="S55" s="4" t="s">
        <v>32</v>
      </c>
      <c r="T55" s="10">
        <v>1586200</v>
      </c>
      <c r="U55" s="10" t="s">
        <v>791</v>
      </c>
      <c r="V55" s="265" t="s">
        <v>3234</v>
      </c>
      <c r="W55" s="8" t="s">
        <v>111</v>
      </c>
    </row>
    <row r="56" spans="1:23" s="9" customFormat="1" ht="75" customHeight="1" x14ac:dyDescent="0.25">
      <c r="A56" s="4">
        <v>55</v>
      </c>
      <c r="B56" s="4" t="s">
        <v>21</v>
      </c>
      <c r="C56" s="4" t="s">
        <v>22</v>
      </c>
      <c r="D56" s="4" t="s">
        <v>23</v>
      </c>
      <c r="E56" s="4" t="s">
        <v>75</v>
      </c>
      <c r="F56" s="4" t="s">
        <v>25</v>
      </c>
      <c r="G56" s="4" t="s">
        <v>26</v>
      </c>
      <c r="H56" s="4" t="s">
        <v>27</v>
      </c>
      <c r="I56" s="4">
        <v>80111500</v>
      </c>
      <c r="J56" s="4" t="s">
        <v>109</v>
      </c>
      <c r="K56" s="5">
        <v>42005</v>
      </c>
      <c r="L56" s="4">
        <v>10.5</v>
      </c>
      <c r="M56" s="4" t="s">
        <v>29</v>
      </c>
      <c r="N56" s="4" t="s">
        <v>30</v>
      </c>
      <c r="O56" s="15">
        <v>16655100</v>
      </c>
      <c r="P56" s="15">
        <f t="shared" si="0"/>
        <v>16655100</v>
      </c>
      <c r="Q56" s="4" t="s">
        <v>31</v>
      </c>
      <c r="R56" s="4" t="s">
        <v>31</v>
      </c>
      <c r="S56" s="4" t="s">
        <v>32</v>
      </c>
      <c r="T56" s="10">
        <v>1586200</v>
      </c>
      <c r="U56" s="10" t="s">
        <v>791</v>
      </c>
      <c r="V56" s="265" t="s">
        <v>3235</v>
      </c>
      <c r="W56" s="8" t="s">
        <v>112</v>
      </c>
    </row>
    <row r="57" spans="1:23" s="9" customFormat="1" ht="75" customHeight="1" x14ac:dyDescent="0.25">
      <c r="A57" s="4">
        <v>56</v>
      </c>
      <c r="B57" s="4" t="s">
        <v>21</v>
      </c>
      <c r="C57" s="4" t="s">
        <v>22</v>
      </c>
      <c r="D57" s="4" t="s">
        <v>23</v>
      </c>
      <c r="E57" s="4" t="s">
        <v>75</v>
      </c>
      <c r="F57" s="4" t="s">
        <v>25</v>
      </c>
      <c r="G57" s="4" t="s">
        <v>26</v>
      </c>
      <c r="H57" s="4" t="s">
        <v>27</v>
      </c>
      <c r="I57" s="4">
        <v>80111500</v>
      </c>
      <c r="J57" s="4" t="s">
        <v>109</v>
      </c>
      <c r="K57" s="5">
        <v>42005</v>
      </c>
      <c r="L57" s="4">
        <v>10.5</v>
      </c>
      <c r="M57" s="4" t="s">
        <v>29</v>
      </c>
      <c r="N57" s="4" t="s">
        <v>30</v>
      </c>
      <c r="O57" s="15">
        <v>16655100</v>
      </c>
      <c r="P57" s="15">
        <f t="shared" si="0"/>
        <v>16655100</v>
      </c>
      <c r="Q57" s="4" t="s">
        <v>31</v>
      </c>
      <c r="R57" s="4" t="s">
        <v>31</v>
      </c>
      <c r="S57" s="4" t="s">
        <v>32</v>
      </c>
      <c r="T57" s="10">
        <v>1586200</v>
      </c>
      <c r="U57" s="10" t="s">
        <v>791</v>
      </c>
      <c r="V57" s="265" t="s">
        <v>3236</v>
      </c>
      <c r="W57" s="8" t="s">
        <v>113</v>
      </c>
    </row>
    <row r="58" spans="1:23" s="9" customFormat="1" ht="75" customHeight="1" x14ac:dyDescent="0.25">
      <c r="A58" s="4">
        <v>57</v>
      </c>
      <c r="B58" s="4" t="s">
        <v>21</v>
      </c>
      <c r="C58" s="4" t="s">
        <v>22</v>
      </c>
      <c r="D58" s="4" t="s">
        <v>23</v>
      </c>
      <c r="E58" s="4" t="s">
        <v>75</v>
      </c>
      <c r="F58" s="4" t="s">
        <v>25</v>
      </c>
      <c r="G58" s="4" t="s">
        <v>26</v>
      </c>
      <c r="H58" s="4" t="s">
        <v>27</v>
      </c>
      <c r="I58" s="4">
        <v>80111500</v>
      </c>
      <c r="J58" s="4" t="s">
        <v>109</v>
      </c>
      <c r="K58" s="5">
        <v>42005</v>
      </c>
      <c r="L58" s="4">
        <v>10.5</v>
      </c>
      <c r="M58" s="4" t="s">
        <v>29</v>
      </c>
      <c r="N58" s="4" t="s">
        <v>30</v>
      </c>
      <c r="O58" s="15">
        <v>16655100</v>
      </c>
      <c r="P58" s="15">
        <f t="shared" si="0"/>
        <v>16655100</v>
      </c>
      <c r="Q58" s="4" t="s">
        <v>31</v>
      </c>
      <c r="R58" s="4" t="s">
        <v>31</v>
      </c>
      <c r="S58" s="4" t="s">
        <v>32</v>
      </c>
      <c r="T58" s="10">
        <v>1586200</v>
      </c>
      <c r="U58" s="10" t="s">
        <v>791</v>
      </c>
      <c r="V58" s="265" t="s">
        <v>3237</v>
      </c>
      <c r="W58" s="8" t="s">
        <v>114</v>
      </c>
    </row>
    <row r="59" spans="1:23" s="9" customFormat="1" ht="75" customHeight="1" x14ac:dyDescent="0.25">
      <c r="A59" s="4">
        <v>58</v>
      </c>
      <c r="B59" s="4" t="s">
        <v>21</v>
      </c>
      <c r="C59" s="4" t="s">
        <v>22</v>
      </c>
      <c r="D59" s="4" t="s">
        <v>23</v>
      </c>
      <c r="E59" s="4" t="s">
        <v>75</v>
      </c>
      <c r="F59" s="4" t="s">
        <v>25</v>
      </c>
      <c r="G59" s="4" t="s">
        <v>26</v>
      </c>
      <c r="H59" s="4" t="s">
        <v>27</v>
      </c>
      <c r="I59" s="4">
        <v>80111500</v>
      </c>
      <c r="J59" s="4" t="s">
        <v>109</v>
      </c>
      <c r="K59" s="5">
        <v>42005</v>
      </c>
      <c r="L59" s="4">
        <v>10.5</v>
      </c>
      <c r="M59" s="4" t="s">
        <v>29</v>
      </c>
      <c r="N59" s="4" t="s">
        <v>30</v>
      </c>
      <c r="O59" s="15">
        <v>16655100</v>
      </c>
      <c r="P59" s="15">
        <f t="shared" si="0"/>
        <v>16655100</v>
      </c>
      <c r="Q59" s="4" t="s">
        <v>31</v>
      </c>
      <c r="R59" s="4" t="s">
        <v>31</v>
      </c>
      <c r="S59" s="4" t="s">
        <v>32</v>
      </c>
      <c r="T59" s="10">
        <v>1586200</v>
      </c>
      <c r="U59" s="10" t="s">
        <v>791</v>
      </c>
      <c r="V59" s="265" t="s">
        <v>3238</v>
      </c>
      <c r="W59" s="8" t="s">
        <v>115</v>
      </c>
    </row>
    <row r="60" spans="1:23" s="9" customFormat="1" ht="75" customHeight="1" x14ac:dyDescent="0.25">
      <c r="A60" s="4">
        <v>59</v>
      </c>
      <c r="B60" s="4" t="s">
        <v>21</v>
      </c>
      <c r="C60" s="4" t="s">
        <v>22</v>
      </c>
      <c r="D60" s="4" t="s">
        <v>23</v>
      </c>
      <c r="E60" s="4" t="s">
        <v>75</v>
      </c>
      <c r="F60" s="4" t="s">
        <v>25</v>
      </c>
      <c r="G60" s="4" t="s">
        <v>26</v>
      </c>
      <c r="H60" s="4" t="s">
        <v>27</v>
      </c>
      <c r="I60" s="4">
        <v>80111500</v>
      </c>
      <c r="J60" s="4" t="s">
        <v>109</v>
      </c>
      <c r="K60" s="5">
        <v>42005</v>
      </c>
      <c r="L60" s="4">
        <v>10.5</v>
      </c>
      <c r="M60" s="4" t="s">
        <v>29</v>
      </c>
      <c r="N60" s="4" t="s">
        <v>30</v>
      </c>
      <c r="O60" s="15">
        <v>16655100</v>
      </c>
      <c r="P60" s="15">
        <f t="shared" si="0"/>
        <v>16655100</v>
      </c>
      <c r="Q60" s="4" t="s">
        <v>31</v>
      </c>
      <c r="R60" s="4" t="s">
        <v>31</v>
      </c>
      <c r="S60" s="4" t="s">
        <v>32</v>
      </c>
      <c r="T60" s="10">
        <v>1586200</v>
      </c>
      <c r="U60" s="10" t="s">
        <v>791</v>
      </c>
      <c r="V60" s="265" t="s">
        <v>3239</v>
      </c>
      <c r="W60" s="8" t="s">
        <v>116</v>
      </c>
    </row>
    <row r="61" spans="1:23" s="9" customFormat="1" ht="75" customHeight="1" x14ac:dyDescent="0.25">
      <c r="A61" s="4">
        <v>60</v>
      </c>
      <c r="B61" s="4" t="s">
        <v>21</v>
      </c>
      <c r="C61" s="4" t="s">
        <v>22</v>
      </c>
      <c r="D61" s="4" t="s">
        <v>23</v>
      </c>
      <c r="E61" s="4" t="s">
        <v>75</v>
      </c>
      <c r="F61" s="4" t="s">
        <v>25</v>
      </c>
      <c r="G61" s="4" t="s">
        <v>26</v>
      </c>
      <c r="H61" s="4" t="s">
        <v>27</v>
      </c>
      <c r="I61" s="4">
        <v>80111500</v>
      </c>
      <c r="J61" s="4" t="s">
        <v>109</v>
      </c>
      <c r="K61" s="5">
        <v>42005</v>
      </c>
      <c r="L61" s="4">
        <v>10.5</v>
      </c>
      <c r="M61" s="4" t="s">
        <v>29</v>
      </c>
      <c r="N61" s="4" t="s">
        <v>30</v>
      </c>
      <c r="O61" s="15">
        <v>16655100</v>
      </c>
      <c r="P61" s="15">
        <f t="shared" si="0"/>
        <v>16655100</v>
      </c>
      <c r="Q61" s="4" t="s">
        <v>31</v>
      </c>
      <c r="R61" s="4" t="s">
        <v>31</v>
      </c>
      <c r="S61" s="4" t="s">
        <v>32</v>
      </c>
      <c r="T61" s="10">
        <v>1586200</v>
      </c>
      <c r="U61" s="10" t="s">
        <v>791</v>
      </c>
      <c r="V61" s="265" t="s">
        <v>3240</v>
      </c>
      <c r="W61" s="8" t="s">
        <v>117</v>
      </c>
    </row>
    <row r="62" spans="1:23" s="9" customFormat="1" ht="75" customHeight="1" x14ac:dyDescent="0.25">
      <c r="A62" s="4">
        <v>61</v>
      </c>
      <c r="B62" s="4" t="s">
        <v>21</v>
      </c>
      <c r="C62" s="4" t="s">
        <v>22</v>
      </c>
      <c r="D62" s="4" t="s">
        <v>23</v>
      </c>
      <c r="E62" s="4" t="s">
        <v>75</v>
      </c>
      <c r="F62" s="4" t="s">
        <v>25</v>
      </c>
      <c r="G62" s="4" t="s">
        <v>26</v>
      </c>
      <c r="H62" s="4" t="s">
        <v>27</v>
      </c>
      <c r="I62" s="4">
        <v>80111500</v>
      </c>
      <c r="J62" s="4" t="s">
        <v>109</v>
      </c>
      <c r="K62" s="5">
        <v>42005</v>
      </c>
      <c r="L62" s="4">
        <v>10.5</v>
      </c>
      <c r="M62" s="4" t="s">
        <v>29</v>
      </c>
      <c r="N62" s="4" t="s">
        <v>30</v>
      </c>
      <c r="O62" s="15">
        <v>16655100</v>
      </c>
      <c r="P62" s="15">
        <f t="shared" si="0"/>
        <v>16655100</v>
      </c>
      <c r="Q62" s="4" t="s">
        <v>31</v>
      </c>
      <c r="R62" s="4" t="s">
        <v>31</v>
      </c>
      <c r="S62" s="4" t="s">
        <v>32</v>
      </c>
      <c r="T62" s="10">
        <v>1586200</v>
      </c>
      <c r="U62" s="10" t="s">
        <v>791</v>
      </c>
      <c r="V62" s="265" t="s">
        <v>3241</v>
      </c>
      <c r="W62" s="8" t="s">
        <v>118</v>
      </c>
    </row>
    <row r="63" spans="1:23" s="9" customFormat="1" ht="75" customHeight="1" x14ac:dyDescent="0.25">
      <c r="A63" s="4">
        <v>62</v>
      </c>
      <c r="B63" s="4" t="s">
        <v>21</v>
      </c>
      <c r="C63" s="4" t="s">
        <v>22</v>
      </c>
      <c r="D63" s="4" t="s">
        <v>23</v>
      </c>
      <c r="E63" s="4" t="s">
        <v>75</v>
      </c>
      <c r="F63" s="4" t="s">
        <v>25</v>
      </c>
      <c r="G63" s="4" t="s">
        <v>26</v>
      </c>
      <c r="H63" s="4" t="s">
        <v>27</v>
      </c>
      <c r="I63" s="4">
        <v>80111500</v>
      </c>
      <c r="J63" s="4" t="s">
        <v>109</v>
      </c>
      <c r="K63" s="5">
        <v>42005</v>
      </c>
      <c r="L63" s="4">
        <v>10.5</v>
      </c>
      <c r="M63" s="4" t="s">
        <v>29</v>
      </c>
      <c r="N63" s="4" t="s">
        <v>30</v>
      </c>
      <c r="O63" s="15">
        <v>16655100</v>
      </c>
      <c r="P63" s="15">
        <f t="shared" si="0"/>
        <v>16655100</v>
      </c>
      <c r="Q63" s="4" t="s">
        <v>31</v>
      </c>
      <c r="R63" s="4" t="s">
        <v>31</v>
      </c>
      <c r="S63" s="4" t="s">
        <v>32</v>
      </c>
      <c r="T63" s="10">
        <v>1586200</v>
      </c>
      <c r="U63" s="10" t="s">
        <v>791</v>
      </c>
      <c r="V63" s="265" t="s">
        <v>3242</v>
      </c>
      <c r="W63" s="8" t="s">
        <v>119</v>
      </c>
    </row>
    <row r="64" spans="1:23" s="9" customFormat="1" ht="75" customHeight="1" x14ac:dyDescent="0.25">
      <c r="A64" s="4">
        <v>63</v>
      </c>
      <c r="B64" s="4" t="s">
        <v>21</v>
      </c>
      <c r="C64" s="4" t="s">
        <v>22</v>
      </c>
      <c r="D64" s="4" t="s">
        <v>23</v>
      </c>
      <c r="E64" s="4" t="s">
        <v>75</v>
      </c>
      <c r="F64" s="4" t="s">
        <v>25</v>
      </c>
      <c r="G64" s="4" t="s">
        <v>26</v>
      </c>
      <c r="H64" s="4" t="s">
        <v>27</v>
      </c>
      <c r="I64" s="4">
        <v>80111500</v>
      </c>
      <c r="J64" s="4" t="s">
        <v>120</v>
      </c>
      <c r="K64" s="5">
        <v>42005</v>
      </c>
      <c r="L64" s="4">
        <v>10</v>
      </c>
      <c r="M64" s="4" t="s">
        <v>29</v>
      </c>
      <c r="N64" s="4" t="s">
        <v>30</v>
      </c>
      <c r="O64" s="15">
        <v>15862000</v>
      </c>
      <c r="P64" s="15">
        <f t="shared" si="0"/>
        <v>15862000</v>
      </c>
      <c r="Q64" s="4" t="s">
        <v>31</v>
      </c>
      <c r="R64" s="4" t="s">
        <v>31</v>
      </c>
      <c r="S64" s="4" t="s">
        <v>32</v>
      </c>
      <c r="T64" s="10">
        <v>1586200</v>
      </c>
      <c r="U64" s="10" t="s">
        <v>791</v>
      </c>
      <c r="V64" s="265" t="s">
        <v>3243</v>
      </c>
      <c r="W64" s="8" t="s">
        <v>121</v>
      </c>
    </row>
    <row r="65" spans="1:23" s="9" customFormat="1" ht="75" customHeight="1" x14ac:dyDescent="0.25">
      <c r="A65" s="4">
        <v>64</v>
      </c>
      <c r="B65" s="4" t="s">
        <v>21</v>
      </c>
      <c r="C65" s="4" t="s">
        <v>22</v>
      </c>
      <c r="D65" s="4" t="s">
        <v>23</v>
      </c>
      <c r="E65" s="4" t="s">
        <v>75</v>
      </c>
      <c r="F65" s="4" t="s">
        <v>25</v>
      </c>
      <c r="G65" s="4" t="s">
        <v>26</v>
      </c>
      <c r="H65" s="4" t="s">
        <v>27</v>
      </c>
      <c r="I65" s="4">
        <v>80111500</v>
      </c>
      <c r="J65" s="4" t="s">
        <v>120</v>
      </c>
      <c r="K65" s="5">
        <v>42005</v>
      </c>
      <c r="L65" s="4">
        <v>10</v>
      </c>
      <c r="M65" s="4" t="s">
        <v>29</v>
      </c>
      <c r="N65" s="4" t="s">
        <v>30</v>
      </c>
      <c r="O65" s="15">
        <v>15862000</v>
      </c>
      <c r="P65" s="15">
        <f t="shared" si="0"/>
        <v>15862000</v>
      </c>
      <c r="Q65" s="4" t="s">
        <v>31</v>
      </c>
      <c r="R65" s="4" t="s">
        <v>31</v>
      </c>
      <c r="S65" s="4" t="s">
        <v>32</v>
      </c>
      <c r="T65" s="10">
        <v>1586200</v>
      </c>
      <c r="U65" s="10" t="s">
        <v>791</v>
      </c>
      <c r="V65" s="265" t="s">
        <v>3244</v>
      </c>
      <c r="W65" s="8" t="s">
        <v>122</v>
      </c>
    </row>
    <row r="66" spans="1:23" s="9" customFormat="1" ht="75" customHeight="1" x14ac:dyDescent="0.25">
      <c r="A66" s="4">
        <v>65</v>
      </c>
      <c r="B66" s="4" t="s">
        <v>21</v>
      </c>
      <c r="C66" s="4" t="s">
        <v>22</v>
      </c>
      <c r="D66" s="4" t="s">
        <v>23</v>
      </c>
      <c r="E66" s="4" t="s">
        <v>75</v>
      </c>
      <c r="F66" s="4" t="s">
        <v>25</v>
      </c>
      <c r="G66" s="4" t="s">
        <v>26</v>
      </c>
      <c r="H66" s="4" t="s">
        <v>27</v>
      </c>
      <c r="I66" s="4">
        <v>80111500</v>
      </c>
      <c r="J66" s="4" t="s">
        <v>120</v>
      </c>
      <c r="K66" s="5">
        <v>42005</v>
      </c>
      <c r="L66" s="4">
        <v>10</v>
      </c>
      <c r="M66" s="4" t="s">
        <v>29</v>
      </c>
      <c r="N66" s="4" t="s">
        <v>30</v>
      </c>
      <c r="O66" s="15">
        <v>15862000</v>
      </c>
      <c r="P66" s="15">
        <f t="shared" si="0"/>
        <v>15862000</v>
      </c>
      <c r="Q66" s="4" t="s">
        <v>31</v>
      </c>
      <c r="R66" s="4" t="s">
        <v>31</v>
      </c>
      <c r="S66" s="4" t="s">
        <v>32</v>
      </c>
      <c r="T66" s="10">
        <v>1586200</v>
      </c>
      <c r="U66" s="10" t="s">
        <v>791</v>
      </c>
      <c r="V66" s="265" t="s">
        <v>3245</v>
      </c>
      <c r="W66" s="8" t="s">
        <v>123</v>
      </c>
    </row>
    <row r="67" spans="1:23" s="9" customFormat="1" ht="75" customHeight="1" x14ac:dyDescent="0.25">
      <c r="A67" s="4">
        <v>66</v>
      </c>
      <c r="B67" s="4" t="s">
        <v>21</v>
      </c>
      <c r="C67" s="4" t="s">
        <v>22</v>
      </c>
      <c r="D67" s="4" t="s">
        <v>23</v>
      </c>
      <c r="E67" s="4" t="s">
        <v>75</v>
      </c>
      <c r="F67" s="4" t="s">
        <v>25</v>
      </c>
      <c r="G67" s="4" t="s">
        <v>26</v>
      </c>
      <c r="H67" s="4" t="s">
        <v>27</v>
      </c>
      <c r="I67" s="4">
        <v>80111500</v>
      </c>
      <c r="J67" s="4" t="s">
        <v>120</v>
      </c>
      <c r="K67" s="5">
        <v>42005</v>
      </c>
      <c r="L67" s="4">
        <v>10</v>
      </c>
      <c r="M67" s="4" t="s">
        <v>29</v>
      </c>
      <c r="N67" s="4" t="s">
        <v>30</v>
      </c>
      <c r="O67" s="15">
        <v>15862000</v>
      </c>
      <c r="P67" s="15">
        <f t="shared" ref="P67:P127" si="1">+O67</f>
        <v>15862000</v>
      </c>
      <c r="Q67" s="4" t="s">
        <v>31</v>
      </c>
      <c r="R67" s="4" t="s">
        <v>31</v>
      </c>
      <c r="S67" s="4" t="s">
        <v>32</v>
      </c>
      <c r="T67" s="10">
        <v>1586200</v>
      </c>
      <c r="U67" s="10" t="s">
        <v>791</v>
      </c>
      <c r="V67" s="265" t="s">
        <v>3246</v>
      </c>
      <c r="W67" s="9" t="s">
        <v>124</v>
      </c>
    </row>
    <row r="68" spans="1:23" s="9" customFormat="1" ht="75" customHeight="1" x14ac:dyDescent="0.25">
      <c r="A68" s="4">
        <v>67</v>
      </c>
      <c r="B68" s="4" t="s">
        <v>21</v>
      </c>
      <c r="C68" s="4" t="s">
        <v>22</v>
      </c>
      <c r="D68" s="4" t="s">
        <v>23</v>
      </c>
      <c r="E68" s="4" t="s">
        <v>75</v>
      </c>
      <c r="F68" s="4" t="s">
        <v>25</v>
      </c>
      <c r="G68" s="4" t="s">
        <v>26</v>
      </c>
      <c r="H68" s="4" t="s">
        <v>27</v>
      </c>
      <c r="I68" s="4">
        <v>80111500</v>
      </c>
      <c r="J68" s="4" t="s">
        <v>125</v>
      </c>
      <c r="K68" s="5">
        <v>42005</v>
      </c>
      <c r="L68" s="4">
        <v>10</v>
      </c>
      <c r="M68" s="4" t="s">
        <v>29</v>
      </c>
      <c r="N68" s="4" t="s">
        <v>30</v>
      </c>
      <c r="O68" s="15">
        <v>30900000</v>
      </c>
      <c r="P68" s="15">
        <f t="shared" si="1"/>
        <v>30900000</v>
      </c>
      <c r="Q68" s="4" t="s">
        <v>31</v>
      </c>
      <c r="R68" s="4" t="s">
        <v>31</v>
      </c>
      <c r="S68" s="4" t="s">
        <v>32</v>
      </c>
      <c r="T68" s="10">
        <v>3090000</v>
      </c>
      <c r="U68" s="10" t="s">
        <v>791</v>
      </c>
      <c r="V68" s="265" t="s">
        <v>3247</v>
      </c>
      <c r="W68" s="8" t="s">
        <v>126</v>
      </c>
    </row>
    <row r="69" spans="1:23" s="9" customFormat="1" ht="75" customHeight="1" x14ac:dyDescent="0.25">
      <c r="A69" s="4">
        <v>68</v>
      </c>
      <c r="B69" s="4" t="s">
        <v>21</v>
      </c>
      <c r="C69" s="4" t="s">
        <v>105</v>
      </c>
      <c r="D69" s="4" t="s">
        <v>106</v>
      </c>
      <c r="E69" s="4" t="s">
        <v>105</v>
      </c>
      <c r="F69" s="4" t="s">
        <v>25</v>
      </c>
      <c r="G69" s="4" t="s">
        <v>26</v>
      </c>
      <c r="H69" s="4" t="s">
        <v>27</v>
      </c>
      <c r="I69" s="4">
        <v>80111500</v>
      </c>
      <c r="J69" s="4" t="s">
        <v>127</v>
      </c>
      <c r="K69" s="5">
        <v>42125</v>
      </c>
      <c r="L69" s="4">
        <v>1</v>
      </c>
      <c r="M69" s="4" t="s">
        <v>29</v>
      </c>
      <c r="N69" s="4" t="s">
        <v>30</v>
      </c>
      <c r="O69" s="15">
        <v>2173300</v>
      </c>
      <c r="P69" s="15">
        <f t="shared" si="1"/>
        <v>2173300</v>
      </c>
      <c r="Q69" s="4" t="s">
        <v>31</v>
      </c>
      <c r="R69" s="4" t="s">
        <v>31</v>
      </c>
      <c r="S69" s="4" t="s">
        <v>92</v>
      </c>
      <c r="T69" s="10">
        <v>1246300</v>
      </c>
      <c r="U69" s="10" t="s">
        <v>791</v>
      </c>
      <c r="V69" s="265" t="s">
        <v>3248</v>
      </c>
      <c r="W69" s="16" t="s">
        <v>128</v>
      </c>
    </row>
    <row r="70" spans="1:23" s="9" customFormat="1" ht="75" customHeight="1" x14ac:dyDescent="0.25">
      <c r="A70" s="4">
        <v>69</v>
      </c>
      <c r="B70" s="4" t="s">
        <v>21</v>
      </c>
      <c r="C70" s="4" t="s">
        <v>22</v>
      </c>
      <c r="D70" s="4" t="s">
        <v>23</v>
      </c>
      <c r="E70" s="4" t="s">
        <v>75</v>
      </c>
      <c r="F70" s="4" t="s">
        <v>25</v>
      </c>
      <c r="G70" s="4" t="s">
        <v>26</v>
      </c>
      <c r="H70" s="4" t="s">
        <v>27</v>
      </c>
      <c r="I70" s="4">
        <v>80111500</v>
      </c>
      <c r="J70" s="4" t="s">
        <v>129</v>
      </c>
      <c r="K70" s="5">
        <v>42005</v>
      </c>
      <c r="L70" s="4">
        <v>10</v>
      </c>
      <c r="M70" s="4" t="s">
        <v>29</v>
      </c>
      <c r="N70" s="4" t="s">
        <v>30</v>
      </c>
      <c r="O70" s="15">
        <v>30900000</v>
      </c>
      <c r="P70" s="15">
        <f t="shared" si="1"/>
        <v>30900000</v>
      </c>
      <c r="Q70" s="4" t="s">
        <v>31</v>
      </c>
      <c r="R70" s="4" t="s">
        <v>31</v>
      </c>
      <c r="S70" s="4" t="s">
        <v>32</v>
      </c>
      <c r="T70" s="10">
        <v>3090000</v>
      </c>
      <c r="U70" s="10" t="s">
        <v>791</v>
      </c>
      <c r="V70" s="265" t="s">
        <v>3249</v>
      </c>
      <c r="W70" s="8" t="s">
        <v>130</v>
      </c>
    </row>
    <row r="71" spans="1:23" s="13" customFormat="1" ht="75" customHeight="1" x14ac:dyDescent="0.25">
      <c r="A71" s="4">
        <v>70</v>
      </c>
      <c r="B71" s="4" t="s">
        <v>21</v>
      </c>
      <c r="C71" s="4" t="s">
        <v>22</v>
      </c>
      <c r="D71" s="4" t="s">
        <v>23</v>
      </c>
      <c r="E71" s="4" t="s">
        <v>75</v>
      </c>
      <c r="F71" s="4" t="s">
        <v>70</v>
      </c>
      <c r="G71" s="4" t="s">
        <v>71</v>
      </c>
      <c r="H71" s="4" t="s">
        <v>72</v>
      </c>
      <c r="I71" s="4">
        <v>80141600</v>
      </c>
      <c r="J71" s="4" t="s">
        <v>131</v>
      </c>
      <c r="K71" s="5">
        <v>42005</v>
      </c>
      <c r="L71" s="4">
        <v>4</v>
      </c>
      <c r="M71" s="4" t="s">
        <v>74</v>
      </c>
      <c r="N71" s="4" t="s">
        <v>30</v>
      </c>
      <c r="O71" s="15">
        <v>51500000</v>
      </c>
      <c r="P71" s="15">
        <f t="shared" si="1"/>
        <v>51500000</v>
      </c>
      <c r="Q71" s="4" t="s">
        <v>31</v>
      </c>
      <c r="R71" s="4" t="s">
        <v>31</v>
      </c>
      <c r="S71" s="4" t="s">
        <v>32</v>
      </c>
      <c r="T71" s="10">
        <v>12875000</v>
      </c>
      <c r="U71" s="10" t="s">
        <v>791</v>
      </c>
      <c r="V71" s="265" t="s">
        <v>3180</v>
      </c>
      <c r="W71" s="19"/>
    </row>
    <row r="72" spans="1:23" s="13" customFormat="1" ht="75" customHeight="1" x14ac:dyDescent="0.25">
      <c r="A72" s="4">
        <v>71</v>
      </c>
      <c r="B72" s="4" t="s">
        <v>21</v>
      </c>
      <c r="C72" s="4" t="s">
        <v>22</v>
      </c>
      <c r="D72" s="4" t="s">
        <v>23</v>
      </c>
      <c r="E72" s="4" t="s">
        <v>75</v>
      </c>
      <c r="F72" s="4" t="s">
        <v>70</v>
      </c>
      <c r="G72" s="4" t="s">
        <v>71</v>
      </c>
      <c r="H72" s="4" t="s">
        <v>72</v>
      </c>
      <c r="I72" s="4">
        <v>82101500</v>
      </c>
      <c r="J72" s="4" t="s">
        <v>73</v>
      </c>
      <c r="K72" s="5">
        <v>42005</v>
      </c>
      <c r="L72" s="4">
        <v>8</v>
      </c>
      <c r="M72" s="4" t="s">
        <v>74</v>
      </c>
      <c r="N72" s="4" t="s">
        <v>30</v>
      </c>
      <c r="O72" s="15">
        <v>13905000</v>
      </c>
      <c r="P72" s="15">
        <f t="shared" si="1"/>
        <v>13905000</v>
      </c>
      <c r="Q72" s="4" t="s">
        <v>31</v>
      </c>
      <c r="R72" s="4" t="s">
        <v>31</v>
      </c>
      <c r="S72" s="4" t="s">
        <v>32</v>
      </c>
      <c r="T72" s="10">
        <v>3476250</v>
      </c>
      <c r="U72" s="10" t="s">
        <v>791</v>
      </c>
      <c r="V72" s="265" t="s">
        <v>3179</v>
      </c>
    </row>
    <row r="73" spans="1:23" s="9" customFormat="1" ht="75" customHeight="1" x14ac:dyDescent="0.25">
      <c r="A73" s="4">
        <v>72</v>
      </c>
      <c r="B73" s="4" t="s">
        <v>21</v>
      </c>
      <c r="C73" s="4" t="s">
        <v>105</v>
      </c>
      <c r="D73" s="4" t="s">
        <v>106</v>
      </c>
      <c r="E73" s="4" t="s">
        <v>105</v>
      </c>
      <c r="F73" s="4" t="s">
        <v>25</v>
      </c>
      <c r="G73" s="4" t="s">
        <v>26</v>
      </c>
      <c r="H73" s="4" t="s">
        <v>27</v>
      </c>
      <c r="I73" s="4">
        <v>80111700</v>
      </c>
      <c r="J73" s="4" t="s">
        <v>132</v>
      </c>
      <c r="K73" s="5">
        <v>42005</v>
      </c>
      <c r="L73" s="4">
        <v>10.5</v>
      </c>
      <c r="M73" s="4" t="s">
        <v>29</v>
      </c>
      <c r="N73" s="4" t="s">
        <v>30</v>
      </c>
      <c r="O73" s="15">
        <v>47477850</v>
      </c>
      <c r="P73" s="15">
        <f t="shared" si="1"/>
        <v>47477850</v>
      </c>
      <c r="Q73" s="4" t="s">
        <v>31</v>
      </c>
      <c r="R73" s="4" t="s">
        <v>31</v>
      </c>
      <c r="S73" s="4" t="s">
        <v>32</v>
      </c>
      <c r="T73" s="10">
        <v>4521700</v>
      </c>
      <c r="U73" s="10" t="s">
        <v>791</v>
      </c>
      <c r="V73" s="265" t="s">
        <v>3250</v>
      </c>
      <c r="W73" s="8" t="s">
        <v>133</v>
      </c>
    </row>
    <row r="74" spans="1:23" s="9" customFormat="1" ht="75" customHeight="1" x14ac:dyDescent="0.25">
      <c r="A74" s="4">
        <v>73</v>
      </c>
      <c r="B74" s="4" t="s">
        <v>21</v>
      </c>
      <c r="C74" s="4" t="s">
        <v>105</v>
      </c>
      <c r="D74" s="4" t="s">
        <v>106</v>
      </c>
      <c r="E74" s="4" t="s">
        <v>105</v>
      </c>
      <c r="F74" s="4" t="s">
        <v>25</v>
      </c>
      <c r="G74" s="4" t="s">
        <v>26</v>
      </c>
      <c r="H74" s="4" t="s">
        <v>27</v>
      </c>
      <c r="I74" s="4">
        <v>80111700</v>
      </c>
      <c r="J74" s="4" t="s">
        <v>134</v>
      </c>
      <c r="K74" s="5">
        <v>42005</v>
      </c>
      <c r="L74" s="4">
        <v>10</v>
      </c>
      <c r="M74" s="4" t="s">
        <v>29</v>
      </c>
      <c r="N74" s="4" t="s">
        <v>30</v>
      </c>
      <c r="O74" s="15">
        <v>39964000</v>
      </c>
      <c r="P74" s="15">
        <f t="shared" si="1"/>
        <v>39964000</v>
      </c>
      <c r="Q74" s="4" t="s">
        <v>31</v>
      </c>
      <c r="R74" s="4" t="s">
        <v>31</v>
      </c>
      <c r="S74" s="4" t="s">
        <v>32</v>
      </c>
      <c r="T74" s="10">
        <v>3996400</v>
      </c>
      <c r="U74" s="10" t="s">
        <v>791</v>
      </c>
      <c r="V74" s="265" t="s">
        <v>3251</v>
      </c>
      <c r="W74" s="8" t="s">
        <v>135</v>
      </c>
    </row>
    <row r="75" spans="1:23" s="9" customFormat="1" ht="75" customHeight="1" x14ac:dyDescent="0.25">
      <c r="A75" s="4">
        <v>74</v>
      </c>
      <c r="B75" s="4" t="s">
        <v>21</v>
      </c>
      <c r="C75" s="4" t="s">
        <v>105</v>
      </c>
      <c r="D75" s="4" t="s">
        <v>106</v>
      </c>
      <c r="E75" s="4" t="s">
        <v>105</v>
      </c>
      <c r="F75" s="4" t="s">
        <v>25</v>
      </c>
      <c r="G75" s="4" t="s">
        <v>26</v>
      </c>
      <c r="H75" s="4" t="s">
        <v>27</v>
      </c>
      <c r="I75" s="4">
        <v>80111700</v>
      </c>
      <c r="J75" s="4" t="s">
        <v>134</v>
      </c>
      <c r="K75" s="5">
        <v>42005</v>
      </c>
      <c r="L75" s="4">
        <v>10</v>
      </c>
      <c r="M75" s="4" t="s">
        <v>29</v>
      </c>
      <c r="N75" s="4" t="s">
        <v>30</v>
      </c>
      <c r="O75" s="15">
        <v>39964000</v>
      </c>
      <c r="P75" s="15">
        <f t="shared" si="1"/>
        <v>39964000</v>
      </c>
      <c r="Q75" s="4" t="s">
        <v>31</v>
      </c>
      <c r="R75" s="4" t="s">
        <v>31</v>
      </c>
      <c r="S75" s="4" t="s">
        <v>32</v>
      </c>
      <c r="T75" s="10">
        <v>3996400</v>
      </c>
      <c r="U75" s="10" t="s">
        <v>791</v>
      </c>
      <c r="V75" s="265" t="s">
        <v>3252</v>
      </c>
      <c r="W75" s="8" t="s">
        <v>136</v>
      </c>
    </row>
    <row r="76" spans="1:23" s="9" customFormat="1" ht="75" customHeight="1" x14ac:dyDescent="0.25">
      <c r="A76" s="4">
        <v>75</v>
      </c>
      <c r="B76" s="4" t="s">
        <v>21</v>
      </c>
      <c r="C76" s="4" t="s">
        <v>105</v>
      </c>
      <c r="D76" s="4" t="s">
        <v>106</v>
      </c>
      <c r="E76" s="4" t="s">
        <v>105</v>
      </c>
      <c r="F76" s="4" t="s">
        <v>25</v>
      </c>
      <c r="G76" s="4" t="s">
        <v>26</v>
      </c>
      <c r="H76" s="4" t="s">
        <v>27</v>
      </c>
      <c r="I76" s="4">
        <v>80111700</v>
      </c>
      <c r="J76" s="4" t="s">
        <v>134</v>
      </c>
      <c r="K76" s="5">
        <v>42005</v>
      </c>
      <c r="L76" s="4">
        <v>10</v>
      </c>
      <c r="M76" s="4" t="s">
        <v>29</v>
      </c>
      <c r="N76" s="4" t="s">
        <v>30</v>
      </c>
      <c r="O76" s="15">
        <v>39964000</v>
      </c>
      <c r="P76" s="15">
        <f t="shared" si="1"/>
        <v>39964000</v>
      </c>
      <c r="Q76" s="4" t="s">
        <v>31</v>
      </c>
      <c r="R76" s="4" t="s">
        <v>31</v>
      </c>
      <c r="S76" s="4" t="s">
        <v>32</v>
      </c>
      <c r="T76" s="10">
        <v>3996400</v>
      </c>
      <c r="U76" s="10" t="s">
        <v>791</v>
      </c>
      <c r="V76" s="265" t="s">
        <v>3253</v>
      </c>
      <c r="W76" s="8" t="s">
        <v>137</v>
      </c>
    </row>
    <row r="77" spans="1:23" s="9" customFormat="1" ht="75" customHeight="1" x14ac:dyDescent="0.25">
      <c r="A77" s="4">
        <v>76</v>
      </c>
      <c r="B77" s="4" t="s">
        <v>21</v>
      </c>
      <c r="C77" s="4" t="s">
        <v>105</v>
      </c>
      <c r="D77" s="4" t="s">
        <v>106</v>
      </c>
      <c r="E77" s="4" t="s">
        <v>105</v>
      </c>
      <c r="F77" s="4" t="s">
        <v>25</v>
      </c>
      <c r="G77" s="4" t="s">
        <v>26</v>
      </c>
      <c r="H77" s="4" t="s">
        <v>27</v>
      </c>
      <c r="I77" s="4">
        <v>80111700</v>
      </c>
      <c r="J77" s="4" t="s">
        <v>134</v>
      </c>
      <c r="K77" s="5">
        <v>42005</v>
      </c>
      <c r="L77" s="4">
        <v>10</v>
      </c>
      <c r="M77" s="4" t="s">
        <v>29</v>
      </c>
      <c r="N77" s="4" t="s">
        <v>30</v>
      </c>
      <c r="O77" s="15">
        <v>39964000</v>
      </c>
      <c r="P77" s="15">
        <f t="shared" si="1"/>
        <v>39964000</v>
      </c>
      <c r="Q77" s="4" t="s">
        <v>31</v>
      </c>
      <c r="R77" s="4" t="s">
        <v>31</v>
      </c>
      <c r="S77" s="4" t="s">
        <v>32</v>
      </c>
      <c r="T77" s="10">
        <v>3996400</v>
      </c>
      <c r="U77" s="10" t="s">
        <v>791</v>
      </c>
      <c r="V77" s="265" t="s">
        <v>3254</v>
      </c>
      <c r="W77" s="8" t="s">
        <v>138</v>
      </c>
    </row>
    <row r="78" spans="1:23" s="9" customFormat="1" ht="75" customHeight="1" x14ac:dyDescent="0.25">
      <c r="A78" s="4">
        <v>77</v>
      </c>
      <c r="B78" s="4" t="s">
        <v>21</v>
      </c>
      <c r="C78" s="4" t="s">
        <v>105</v>
      </c>
      <c r="D78" s="4" t="s">
        <v>106</v>
      </c>
      <c r="E78" s="4" t="s">
        <v>105</v>
      </c>
      <c r="F78" s="4" t="s">
        <v>25</v>
      </c>
      <c r="G78" s="4" t="s">
        <v>26</v>
      </c>
      <c r="H78" s="4" t="s">
        <v>27</v>
      </c>
      <c r="I78" s="4">
        <v>80111700</v>
      </c>
      <c r="J78" s="4" t="s">
        <v>134</v>
      </c>
      <c r="K78" s="5">
        <v>42005</v>
      </c>
      <c r="L78" s="4">
        <v>10</v>
      </c>
      <c r="M78" s="4" t="s">
        <v>29</v>
      </c>
      <c r="N78" s="4" t="s">
        <v>30</v>
      </c>
      <c r="O78" s="15">
        <v>39964000</v>
      </c>
      <c r="P78" s="15">
        <f t="shared" si="1"/>
        <v>39964000</v>
      </c>
      <c r="Q78" s="4" t="s">
        <v>31</v>
      </c>
      <c r="R78" s="4" t="s">
        <v>31</v>
      </c>
      <c r="S78" s="4" t="s">
        <v>32</v>
      </c>
      <c r="T78" s="10">
        <v>3996400</v>
      </c>
      <c r="U78" s="10" t="s">
        <v>791</v>
      </c>
      <c r="V78" s="265" t="s">
        <v>3255</v>
      </c>
      <c r="W78" s="8" t="s">
        <v>108</v>
      </c>
    </row>
    <row r="79" spans="1:23" s="9" customFormat="1" ht="75" customHeight="1" x14ac:dyDescent="0.25">
      <c r="A79" s="4">
        <v>78</v>
      </c>
      <c r="B79" s="4" t="s">
        <v>21</v>
      </c>
      <c r="C79" s="4" t="s">
        <v>105</v>
      </c>
      <c r="D79" s="4" t="s">
        <v>106</v>
      </c>
      <c r="E79" s="4" t="s">
        <v>105</v>
      </c>
      <c r="F79" s="4" t="s">
        <v>25</v>
      </c>
      <c r="G79" s="4" t="s">
        <v>26</v>
      </c>
      <c r="H79" s="4" t="s">
        <v>27</v>
      </c>
      <c r="I79" s="4">
        <v>80111700</v>
      </c>
      <c r="J79" s="4" t="s">
        <v>134</v>
      </c>
      <c r="K79" s="5">
        <v>42005</v>
      </c>
      <c r="L79" s="4">
        <v>10</v>
      </c>
      <c r="M79" s="4" t="s">
        <v>29</v>
      </c>
      <c r="N79" s="4" t="s">
        <v>30</v>
      </c>
      <c r="O79" s="15">
        <v>39964000</v>
      </c>
      <c r="P79" s="15">
        <f t="shared" si="1"/>
        <v>39964000</v>
      </c>
      <c r="Q79" s="4" t="s">
        <v>31</v>
      </c>
      <c r="R79" s="4" t="s">
        <v>31</v>
      </c>
      <c r="S79" s="4" t="s">
        <v>32</v>
      </c>
      <c r="T79" s="10">
        <v>3996400</v>
      </c>
      <c r="U79" s="10" t="s">
        <v>791</v>
      </c>
      <c r="V79" s="265" t="s">
        <v>3256</v>
      </c>
      <c r="W79" s="8" t="s">
        <v>139</v>
      </c>
    </row>
    <row r="80" spans="1:23" s="9" customFormat="1" ht="75" customHeight="1" x14ac:dyDescent="0.25">
      <c r="A80" s="4">
        <v>79</v>
      </c>
      <c r="B80" s="4" t="s">
        <v>21</v>
      </c>
      <c r="C80" s="4" t="s">
        <v>105</v>
      </c>
      <c r="D80" s="4" t="s">
        <v>106</v>
      </c>
      <c r="E80" s="4" t="s">
        <v>105</v>
      </c>
      <c r="F80" s="4" t="s">
        <v>25</v>
      </c>
      <c r="G80" s="4" t="s">
        <v>26</v>
      </c>
      <c r="H80" s="4" t="s">
        <v>27</v>
      </c>
      <c r="I80" s="4">
        <v>80111700</v>
      </c>
      <c r="J80" s="4" t="s">
        <v>134</v>
      </c>
      <c r="K80" s="5">
        <v>42005</v>
      </c>
      <c r="L80" s="4">
        <v>10</v>
      </c>
      <c r="M80" s="4" t="s">
        <v>29</v>
      </c>
      <c r="N80" s="4" t="s">
        <v>30</v>
      </c>
      <c r="O80" s="15">
        <v>39964000</v>
      </c>
      <c r="P80" s="15">
        <f t="shared" si="1"/>
        <v>39964000</v>
      </c>
      <c r="Q80" s="4" t="s">
        <v>31</v>
      </c>
      <c r="R80" s="4" t="s">
        <v>31</v>
      </c>
      <c r="S80" s="4" t="s">
        <v>32</v>
      </c>
      <c r="T80" s="10">
        <v>3996400</v>
      </c>
      <c r="U80" s="10" t="s">
        <v>791</v>
      </c>
      <c r="V80" s="265" t="s">
        <v>3257</v>
      </c>
      <c r="W80" s="8" t="s">
        <v>140</v>
      </c>
    </row>
    <row r="81" spans="1:23" s="9" customFormat="1" ht="75" customHeight="1" x14ac:dyDescent="0.25">
      <c r="A81" s="4">
        <v>80</v>
      </c>
      <c r="B81" s="4" t="s">
        <v>21</v>
      </c>
      <c r="C81" s="4" t="s">
        <v>105</v>
      </c>
      <c r="D81" s="4" t="s">
        <v>106</v>
      </c>
      <c r="E81" s="4" t="s">
        <v>105</v>
      </c>
      <c r="F81" s="4" t="s">
        <v>25</v>
      </c>
      <c r="G81" s="4" t="s">
        <v>26</v>
      </c>
      <c r="H81" s="4" t="s">
        <v>27</v>
      </c>
      <c r="I81" s="4">
        <v>80111700</v>
      </c>
      <c r="J81" s="4" t="s">
        <v>134</v>
      </c>
      <c r="K81" s="5">
        <v>42005</v>
      </c>
      <c r="L81" s="4">
        <v>10</v>
      </c>
      <c r="M81" s="4" t="s">
        <v>29</v>
      </c>
      <c r="N81" s="4" t="s">
        <v>30</v>
      </c>
      <c r="O81" s="15">
        <v>39964000</v>
      </c>
      <c r="P81" s="15">
        <f t="shared" si="1"/>
        <v>39964000</v>
      </c>
      <c r="Q81" s="4" t="s">
        <v>31</v>
      </c>
      <c r="R81" s="4" t="s">
        <v>31</v>
      </c>
      <c r="S81" s="4" t="s">
        <v>32</v>
      </c>
      <c r="T81" s="10">
        <v>3996400</v>
      </c>
      <c r="U81" s="10" t="s">
        <v>791</v>
      </c>
      <c r="V81" s="265" t="s">
        <v>3258</v>
      </c>
      <c r="W81" s="8" t="s">
        <v>141</v>
      </c>
    </row>
    <row r="82" spans="1:23" s="9" customFormat="1" ht="75" customHeight="1" x14ac:dyDescent="0.25">
      <c r="A82" s="4">
        <v>81</v>
      </c>
      <c r="B82" s="4" t="s">
        <v>21</v>
      </c>
      <c r="C82" s="4" t="s">
        <v>105</v>
      </c>
      <c r="D82" s="4" t="s">
        <v>106</v>
      </c>
      <c r="E82" s="4" t="s">
        <v>105</v>
      </c>
      <c r="F82" s="4" t="s">
        <v>25</v>
      </c>
      <c r="G82" s="4" t="s">
        <v>26</v>
      </c>
      <c r="H82" s="4" t="s">
        <v>27</v>
      </c>
      <c r="I82" s="4">
        <v>80111700</v>
      </c>
      <c r="J82" s="4" t="s">
        <v>134</v>
      </c>
      <c r="K82" s="5">
        <v>42005</v>
      </c>
      <c r="L82" s="4">
        <v>10</v>
      </c>
      <c r="M82" s="4" t="s">
        <v>29</v>
      </c>
      <c r="N82" s="4" t="s">
        <v>30</v>
      </c>
      <c r="O82" s="15">
        <v>39964000</v>
      </c>
      <c r="P82" s="15">
        <f t="shared" si="1"/>
        <v>39964000</v>
      </c>
      <c r="Q82" s="4" t="s">
        <v>31</v>
      </c>
      <c r="R82" s="4" t="s">
        <v>31</v>
      </c>
      <c r="S82" s="4" t="s">
        <v>32</v>
      </c>
      <c r="T82" s="10">
        <v>3996400</v>
      </c>
      <c r="U82" s="10" t="s">
        <v>791</v>
      </c>
      <c r="V82" s="265" t="s">
        <v>3259</v>
      </c>
      <c r="W82" s="8" t="s">
        <v>142</v>
      </c>
    </row>
    <row r="83" spans="1:23" s="9" customFormat="1" ht="75" customHeight="1" x14ac:dyDescent="0.25">
      <c r="A83" s="4">
        <v>82</v>
      </c>
      <c r="B83" s="4" t="s">
        <v>21</v>
      </c>
      <c r="C83" s="4" t="s">
        <v>105</v>
      </c>
      <c r="D83" s="4" t="s">
        <v>106</v>
      </c>
      <c r="E83" s="4" t="s">
        <v>105</v>
      </c>
      <c r="F83" s="4" t="s">
        <v>25</v>
      </c>
      <c r="G83" s="4" t="s">
        <v>26</v>
      </c>
      <c r="H83" s="4" t="s">
        <v>27</v>
      </c>
      <c r="I83" s="4">
        <v>80111700</v>
      </c>
      <c r="J83" s="4" t="s">
        <v>134</v>
      </c>
      <c r="K83" s="5">
        <v>42005</v>
      </c>
      <c r="L83" s="4">
        <v>10</v>
      </c>
      <c r="M83" s="4" t="s">
        <v>29</v>
      </c>
      <c r="N83" s="4" t="s">
        <v>30</v>
      </c>
      <c r="O83" s="15">
        <v>39964000</v>
      </c>
      <c r="P83" s="15">
        <f t="shared" si="1"/>
        <v>39964000</v>
      </c>
      <c r="Q83" s="4" t="s">
        <v>31</v>
      </c>
      <c r="R83" s="4" t="s">
        <v>31</v>
      </c>
      <c r="S83" s="4" t="s">
        <v>32</v>
      </c>
      <c r="T83" s="10">
        <v>3996400</v>
      </c>
      <c r="U83" s="10" t="s">
        <v>791</v>
      </c>
      <c r="V83" s="265" t="s">
        <v>3260</v>
      </c>
      <c r="W83" s="8" t="s">
        <v>143</v>
      </c>
    </row>
    <row r="84" spans="1:23" s="9" customFormat="1" ht="75" customHeight="1" x14ac:dyDescent="0.25">
      <c r="A84" s="4">
        <v>83</v>
      </c>
      <c r="B84" s="4" t="s">
        <v>21</v>
      </c>
      <c r="C84" s="4" t="s">
        <v>105</v>
      </c>
      <c r="D84" s="4" t="s">
        <v>106</v>
      </c>
      <c r="E84" s="4" t="s">
        <v>105</v>
      </c>
      <c r="F84" s="4" t="s">
        <v>25</v>
      </c>
      <c r="G84" s="4" t="s">
        <v>26</v>
      </c>
      <c r="H84" s="4" t="s">
        <v>27</v>
      </c>
      <c r="I84" s="4">
        <v>80111700</v>
      </c>
      <c r="J84" s="4" t="s">
        <v>134</v>
      </c>
      <c r="K84" s="5">
        <v>42005</v>
      </c>
      <c r="L84" s="4">
        <v>10</v>
      </c>
      <c r="M84" s="4" t="s">
        <v>29</v>
      </c>
      <c r="N84" s="4" t="s">
        <v>30</v>
      </c>
      <c r="O84" s="15">
        <v>39964000</v>
      </c>
      <c r="P84" s="15">
        <f t="shared" si="1"/>
        <v>39964000</v>
      </c>
      <c r="Q84" s="4" t="s">
        <v>31</v>
      </c>
      <c r="R84" s="4" t="s">
        <v>31</v>
      </c>
      <c r="S84" s="4" t="s">
        <v>32</v>
      </c>
      <c r="T84" s="10">
        <v>3996400</v>
      </c>
      <c r="U84" s="10" t="s">
        <v>791</v>
      </c>
      <c r="V84" s="265" t="s">
        <v>3261</v>
      </c>
      <c r="W84" s="8" t="s">
        <v>144</v>
      </c>
    </row>
    <row r="85" spans="1:23" s="9" customFormat="1" ht="75" customHeight="1" x14ac:dyDescent="0.25">
      <c r="A85" s="4">
        <v>84</v>
      </c>
      <c r="B85" s="4" t="s">
        <v>21</v>
      </c>
      <c r="C85" s="4" t="s">
        <v>105</v>
      </c>
      <c r="D85" s="4" t="s">
        <v>106</v>
      </c>
      <c r="E85" s="4" t="s">
        <v>105</v>
      </c>
      <c r="F85" s="4" t="s">
        <v>25</v>
      </c>
      <c r="G85" s="4" t="s">
        <v>26</v>
      </c>
      <c r="H85" s="4" t="s">
        <v>27</v>
      </c>
      <c r="I85" s="4">
        <v>80111700</v>
      </c>
      <c r="J85" s="4" t="s">
        <v>134</v>
      </c>
      <c r="K85" s="5">
        <v>42005</v>
      </c>
      <c r="L85" s="4">
        <v>10</v>
      </c>
      <c r="M85" s="4" t="s">
        <v>29</v>
      </c>
      <c r="N85" s="4" t="s">
        <v>30</v>
      </c>
      <c r="O85" s="15">
        <v>39964000</v>
      </c>
      <c r="P85" s="15">
        <f t="shared" si="1"/>
        <v>39964000</v>
      </c>
      <c r="Q85" s="4" t="s">
        <v>31</v>
      </c>
      <c r="R85" s="4" t="s">
        <v>31</v>
      </c>
      <c r="S85" s="4" t="s">
        <v>32</v>
      </c>
      <c r="T85" s="10">
        <v>3996400</v>
      </c>
      <c r="U85" s="10" t="s">
        <v>791</v>
      </c>
      <c r="V85" s="265" t="s">
        <v>3262</v>
      </c>
      <c r="W85" s="8" t="s">
        <v>145</v>
      </c>
    </row>
    <row r="86" spans="1:23" s="9" customFormat="1" ht="75" customHeight="1" x14ac:dyDescent="0.25">
      <c r="A86" s="4">
        <v>85</v>
      </c>
      <c r="B86" s="4" t="s">
        <v>21</v>
      </c>
      <c r="C86" s="4" t="s">
        <v>105</v>
      </c>
      <c r="D86" s="4" t="s">
        <v>106</v>
      </c>
      <c r="E86" s="4" t="s">
        <v>105</v>
      </c>
      <c r="F86" s="4" t="s">
        <v>25</v>
      </c>
      <c r="G86" s="4" t="s">
        <v>26</v>
      </c>
      <c r="H86" s="4" t="s">
        <v>27</v>
      </c>
      <c r="I86" s="4">
        <v>80111700</v>
      </c>
      <c r="J86" s="4" t="s">
        <v>134</v>
      </c>
      <c r="K86" s="5">
        <v>42005</v>
      </c>
      <c r="L86" s="4">
        <v>10</v>
      </c>
      <c r="M86" s="4" t="s">
        <v>29</v>
      </c>
      <c r="N86" s="4" t="s">
        <v>30</v>
      </c>
      <c r="O86" s="15">
        <v>39964000</v>
      </c>
      <c r="P86" s="15">
        <f t="shared" si="1"/>
        <v>39964000</v>
      </c>
      <c r="Q86" s="4" t="s">
        <v>31</v>
      </c>
      <c r="R86" s="4" t="s">
        <v>31</v>
      </c>
      <c r="S86" s="4" t="s">
        <v>32</v>
      </c>
      <c r="T86" s="10">
        <v>3996400</v>
      </c>
      <c r="U86" s="10" t="s">
        <v>791</v>
      </c>
      <c r="V86" s="265" t="s">
        <v>3263</v>
      </c>
      <c r="W86" s="8" t="s">
        <v>146</v>
      </c>
    </row>
    <row r="87" spans="1:23" s="9" customFormat="1" ht="75" customHeight="1" x14ac:dyDescent="0.25">
      <c r="A87" s="4">
        <v>86</v>
      </c>
      <c r="B87" s="4" t="s">
        <v>21</v>
      </c>
      <c r="C87" s="4" t="s">
        <v>105</v>
      </c>
      <c r="D87" s="4" t="s">
        <v>106</v>
      </c>
      <c r="E87" s="4" t="s">
        <v>105</v>
      </c>
      <c r="F87" s="4" t="s">
        <v>25</v>
      </c>
      <c r="G87" s="4" t="s">
        <v>26</v>
      </c>
      <c r="H87" s="4" t="s">
        <v>27</v>
      </c>
      <c r="I87" s="4">
        <v>80111700</v>
      </c>
      <c r="J87" s="4" t="s">
        <v>134</v>
      </c>
      <c r="K87" s="5">
        <v>42005</v>
      </c>
      <c r="L87" s="4">
        <v>10</v>
      </c>
      <c r="M87" s="4" t="s">
        <v>29</v>
      </c>
      <c r="N87" s="4" t="s">
        <v>30</v>
      </c>
      <c r="O87" s="15">
        <v>39964000</v>
      </c>
      <c r="P87" s="15">
        <f t="shared" si="1"/>
        <v>39964000</v>
      </c>
      <c r="Q87" s="4" t="s">
        <v>31</v>
      </c>
      <c r="R87" s="4" t="s">
        <v>31</v>
      </c>
      <c r="S87" s="4" t="s">
        <v>32</v>
      </c>
      <c r="T87" s="10">
        <v>3996400</v>
      </c>
      <c r="U87" s="10" t="s">
        <v>791</v>
      </c>
      <c r="V87" s="265" t="s">
        <v>3264</v>
      </c>
      <c r="W87" s="8" t="s">
        <v>147</v>
      </c>
    </row>
    <row r="88" spans="1:23" s="9" customFormat="1" ht="75" customHeight="1" x14ac:dyDescent="0.25">
      <c r="A88" s="4">
        <v>87</v>
      </c>
      <c r="B88" s="4" t="s">
        <v>21</v>
      </c>
      <c r="C88" s="4" t="s">
        <v>105</v>
      </c>
      <c r="D88" s="4" t="s">
        <v>106</v>
      </c>
      <c r="E88" s="4" t="s">
        <v>105</v>
      </c>
      <c r="F88" s="4" t="s">
        <v>25</v>
      </c>
      <c r="G88" s="4" t="s">
        <v>26</v>
      </c>
      <c r="H88" s="4" t="s">
        <v>27</v>
      </c>
      <c r="I88" s="4">
        <v>80111700</v>
      </c>
      <c r="J88" s="4" t="s">
        <v>134</v>
      </c>
      <c r="K88" s="5">
        <v>42005</v>
      </c>
      <c r="L88" s="4">
        <v>10</v>
      </c>
      <c r="M88" s="4" t="s">
        <v>29</v>
      </c>
      <c r="N88" s="4" t="s">
        <v>30</v>
      </c>
      <c r="O88" s="15">
        <v>39964000</v>
      </c>
      <c r="P88" s="15">
        <f t="shared" si="1"/>
        <v>39964000</v>
      </c>
      <c r="Q88" s="4" t="s">
        <v>31</v>
      </c>
      <c r="R88" s="4" t="s">
        <v>31</v>
      </c>
      <c r="S88" s="4" t="s">
        <v>32</v>
      </c>
      <c r="T88" s="10">
        <v>3996400</v>
      </c>
      <c r="U88" s="10" t="s">
        <v>791</v>
      </c>
      <c r="V88" s="265" t="s">
        <v>3265</v>
      </c>
      <c r="W88" s="8" t="s">
        <v>148</v>
      </c>
    </row>
    <row r="89" spans="1:23" s="9" customFormat="1" ht="75" customHeight="1" x14ac:dyDescent="0.25">
      <c r="A89" s="4">
        <v>88</v>
      </c>
      <c r="B89" s="4" t="s">
        <v>21</v>
      </c>
      <c r="C89" s="4" t="s">
        <v>105</v>
      </c>
      <c r="D89" s="4" t="s">
        <v>106</v>
      </c>
      <c r="E89" s="4" t="s">
        <v>105</v>
      </c>
      <c r="F89" s="4" t="s">
        <v>25</v>
      </c>
      <c r="G89" s="4" t="s">
        <v>26</v>
      </c>
      <c r="H89" s="4" t="s">
        <v>27</v>
      </c>
      <c r="I89" s="4">
        <v>80111700</v>
      </c>
      <c r="J89" s="4" t="s">
        <v>134</v>
      </c>
      <c r="K89" s="5">
        <v>42005</v>
      </c>
      <c r="L89" s="4">
        <v>10</v>
      </c>
      <c r="M89" s="4" t="s">
        <v>29</v>
      </c>
      <c r="N89" s="4" t="s">
        <v>30</v>
      </c>
      <c r="O89" s="15">
        <v>39964000</v>
      </c>
      <c r="P89" s="15">
        <f t="shared" si="1"/>
        <v>39964000</v>
      </c>
      <c r="Q89" s="4" t="s">
        <v>31</v>
      </c>
      <c r="R89" s="4" t="s">
        <v>31</v>
      </c>
      <c r="S89" s="4" t="s">
        <v>32</v>
      </c>
      <c r="T89" s="10">
        <v>3996400</v>
      </c>
      <c r="U89" s="10" t="s">
        <v>791</v>
      </c>
      <c r="V89" s="265" t="s">
        <v>3266</v>
      </c>
      <c r="W89" s="8" t="s">
        <v>149</v>
      </c>
    </row>
    <row r="90" spans="1:23" s="9" customFormat="1" ht="75" customHeight="1" x14ac:dyDescent="0.25">
      <c r="A90" s="4">
        <v>89</v>
      </c>
      <c r="B90" s="4" t="s">
        <v>21</v>
      </c>
      <c r="C90" s="4" t="s">
        <v>105</v>
      </c>
      <c r="D90" s="4" t="s">
        <v>106</v>
      </c>
      <c r="E90" s="4" t="s">
        <v>105</v>
      </c>
      <c r="F90" s="4" t="s">
        <v>25</v>
      </c>
      <c r="G90" s="4" t="s">
        <v>26</v>
      </c>
      <c r="H90" s="4" t="s">
        <v>27</v>
      </c>
      <c r="I90" s="4">
        <v>80111700</v>
      </c>
      <c r="J90" s="4" t="s">
        <v>134</v>
      </c>
      <c r="K90" s="5">
        <v>42005</v>
      </c>
      <c r="L90" s="4">
        <v>10</v>
      </c>
      <c r="M90" s="4" t="s">
        <v>29</v>
      </c>
      <c r="N90" s="4" t="s">
        <v>30</v>
      </c>
      <c r="O90" s="15">
        <v>39964000</v>
      </c>
      <c r="P90" s="15">
        <f t="shared" si="1"/>
        <v>39964000</v>
      </c>
      <c r="Q90" s="4" t="s">
        <v>31</v>
      </c>
      <c r="R90" s="4" t="s">
        <v>31</v>
      </c>
      <c r="S90" s="4" t="s">
        <v>32</v>
      </c>
      <c r="T90" s="10">
        <v>3996400</v>
      </c>
      <c r="U90" s="10" t="s">
        <v>791</v>
      </c>
      <c r="V90" s="265" t="s">
        <v>3267</v>
      </c>
      <c r="W90" s="8" t="s">
        <v>150</v>
      </c>
    </row>
    <row r="91" spans="1:23" s="9" customFormat="1" ht="75" customHeight="1" x14ac:dyDescent="0.25">
      <c r="A91" s="4">
        <v>90</v>
      </c>
      <c r="B91" s="4" t="s">
        <v>21</v>
      </c>
      <c r="C91" s="4" t="s">
        <v>105</v>
      </c>
      <c r="D91" s="4" t="s">
        <v>106</v>
      </c>
      <c r="E91" s="4" t="s">
        <v>105</v>
      </c>
      <c r="F91" s="4" t="s">
        <v>25</v>
      </c>
      <c r="G91" s="4" t="s">
        <v>26</v>
      </c>
      <c r="H91" s="4" t="s">
        <v>27</v>
      </c>
      <c r="I91" s="4">
        <v>80111700</v>
      </c>
      <c r="J91" s="4" t="s">
        <v>134</v>
      </c>
      <c r="K91" s="5">
        <v>42005</v>
      </c>
      <c r="L91" s="4">
        <v>10</v>
      </c>
      <c r="M91" s="4" t="s">
        <v>29</v>
      </c>
      <c r="N91" s="4" t="s">
        <v>30</v>
      </c>
      <c r="O91" s="15">
        <v>39964000</v>
      </c>
      <c r="P91" s="15">
        <f t="shared" si="1"/>
        <v>39964000</v>
      </c>
      <c r="Q91" s="4" t="s">
        <v>31</v>
      </c>
      <c r="R91" s="4" t="s">
        <v>31</v>
      </c>
      <c r="S91" s="4" t="s">
        <v>32</v>
      </c>
      <c r="T91" s="10">
        <v>3996400</v>
      </c>
      <c r="U91" s="10" t="s">
        <v>791</v>
      </c>
      <c r="V91" s="265" t="s">
        <v>3268</v>
      </c>
      <c r="W91" s="8" t="s">
        <v>151</v>
      </c>
    </row>
    <row r="92" spans="1:23" s="9" customFormat="1" ht="75" customHeight="1" x14ac:dyDescent="0.25">
      <c r="A92" s="4">
        <v>91</v>
      </c>
      <c r="B92" s="4" t="s">
        <v>21</v>
      </c>
      <c r="C92" s="4" t="s">
        <v>105</v>
      </c>
      <c r="D92" s="4" t="s">
        <v>106</v>
      </c>
      <c r="E92" s="4" t="s">
        <v>105</v>
      </c>
      <c r="F92" s="4" t="s">
        <v>25</v>
      </c>
      <c r="G92" s="4" t="s">
        <v>26</v>
      </c>
      <c r="H92" s="4" t="s">
        <v>27</v>
      </c>
      <c r="I92" s="4">
        <v>80111700</v>
      </c>
      <c r="J92" s="4" t="s">
        <v>134</v>
      </c>
      <c r="K92" s="5">
        <v>42005</v>
      </c>
      <c r="L92" s="4">
        <v>10</v>
      </c>
      <c r="M92" s="4" t="s">
        <v>29</v>
      </c>
      <c r="N92" s="4" t="s">
        <v>30</v>
      </c>
      <c r="O92" s="15">
        <v>39964000</v>
      </c>
      <c r="P92" s="15">
        <f t="shared" si="1"/>
        <v>39964000</v>
      </c>
      <c r="Q92" s="4" t="s">
        <v>31</v>
      </c>
      <c r="R92" s="4" t="s">
        <v>31</v>
      </c>
      <c r="S92" s="4" t="s">
        <v>32</v>
      </c>
      <c r="T92" s="10">
        <v>3996400</v>
      </c>
      <c r="U92" s="10" t="s">
        <v>791</v>
      </c>
      <c r="V92" s="265" t="s">
        <v>3269</v>
      </c>
      <c r="W92" s="8" t="s">
        <v>152</v>
      </c>
    </row>
    <row r="93" spans="1:23" s="9" customFormat="1" ht="75" customHeight="1" x14ac:dyDescent="0.25">
      <c r="A93" s="4">
        <v>92</v>
      </c>
      <c r="B93" s="4" t="s">
        <v>21</v>
      </c>
      <c r="C93" s="4" t="s">
        <v>105</v>
      </c>
      <c r="D93" s="4" t="s">
        <v>106</v>
      </c>
      <c r="E93" s="4" t="s">
        <v>105</v>
      </c>
      <c r="F93" s="4" t="s">
        <v>25</v>
      </c>
      <c r="G93" s="4" t="s">
        <v>26</v>
      </c>
      <c r="H93" s="4" t="s">
        <v>27</v>
      </c>
      <c r="I93" s="4">
        <v>80111700</v>
      </c>
      <c r="J93" s="4" t="s">
        <v>134</v>
      </c>
      <c r="K93" s="5">
        <v>42005</v>
      </c>
      <c r="L93" s="4">
        <v>10</v>
      </c>
      <c r="M93" s="4" t="s">
        <v>29</v>
      </c>
      <c r="N93" s="4" t="s">
        <v>30</v>
      </c>
      <c r="O93" s="15">
        <v>39964000</v>
      </c>
      <c r="P93" s="15">
        <f t="shared" si="1"/>
        <v>39964000</v>
      </c>
      <c r="Q93" s="4" t="s">
        <v>31</v>
      </c>
      <c r="R93" s="4" t="s">
        <v>31</v>
      </c>
      <c r="S93" s="4" t="s">
        <v>32</v>
      </c>
      <c r="T93" s="10">
        <v>3996400</v>
      </c>
      <c r="U93" s="10" t="s">
        <v>791</v>
      </c>
      <c r="V93" s="265" t="s">
        <v>3270</v>
      </c>
      <c r="W93" s="8" t="s">
        <v>153</v>
      </c>
    </row>
    <row r="94" spans="1:23" s="9" customFormat="1" ht="75" customHeight="1" x14ac:dyDescent="0.25">
      <c r="A94" s="4">
        <v>93</v>
      </c>
      <c r="B94" s="4" t="s">
        <v>21</v>
      </c>
      <c r="C94" s="4" t="s">
        <v>105</v>
      </c>
      <c r="D94" s="4" t="s">
        <v>106</v>
      </c>
      <c r="E94" s="4" t="s">
        <v>105</v>
      </c>
      <c r="F94" s="4" t="s">
        <v>25</v>
      </c>
      <c r="G94" s="4" t="s">
        <v>26</v>
      </c>
      <c r="H94" s="4" t="s">
        <v>27</v>
      </c>
      <c r="I94" s="4">
        <v>80111700</v>
      </c>
      <c r="J94" s="4" t="s">
        <v>154</v>
      </c>
      <c r="K94" s="5">
        <v>42005</v>
      </c>
      <c r="L94" s="4">
        <v>10.5</v>
      </c>
      <c r="M94" s="4" t="s">
        <v>29</v>
      </c>
      <c r="N94" s="4" t="s">
        <v>30</v>
      </c>
      <c r="O94" s="15">
        <v>32336850</v>
      </c>
      <c r="P94" s="15">
        <f t="shared" si="1"/>
        <v>32336850</v>
      </c>
      <c r="Q94" s="4" t="s">
        <v>31</v>
      </c>
      <c r="R94" s="4" t="s">
        <v>31</v>
      </c>
      <c r="S94" s="4" t="s">
        <v>32</v>
      </c>
      <c r="T94" s="10">
        <v>3079700</v>
      </c>
      <c r="U94" s="10" t="s">
        <v>791</v>
      </c>
      <c r="V94" s="265" t="s">
        <v>3271</v>
      </c>
      <c r="W94" s="8" t="s">
        <v>155</v>
      </c>
    </row>
    <row r="95" spans="1:23" s="9" customFormat="1" ht="75" customHeight="1" x14ac:dyDescent="0.25">
      <c r="A95" s="4">
        <v>94</v>
      </c>
      <c r="B95" s="4" t="s">
        <v>21</v>
      </c>
      <c r="C95" s="4" t="s">
        <v>105</v>
      </c>
      <c r="D95" s="4" t="s">
        <v>106</v>
      </c>
      <c r="E95" s="4" t="s">
        <v>105</v>
      </c>
      <c r="F95" s="4" t="s">
        <v>25</v>
      </c>
      <c r="G95" s="4" t="s">
        <v>26</v>
      </c>
      <c r="H95" s="4" t="s">
        <v>27</v>
      </c>
      <c r="I95" s="4">
        <v>80111700</v>
      </c>
      <c r="J95" s="4" t="s">
        <v>156</v>
      </c>
      <c r="K95" s="5">
        <v>42005</v>
      </c>
      <c r="L95" s="4">
        <v>10</v>
      </c>
      <c r="M95" s="4" t="s">
        <v>29</v>
      </c>
      <c r="N95" s="4" t="s">
        <v>30</v>
      </c>
      <c r="O95" s="15">
        <v>39964000</v>
      </c>
      <c r="P95" s="15">
        <f t="shared" si="1"/>
        <v>39964000</v>
      </c>
      <c r="Q95" s="4" t="s">
        <v>31</v>
      </c>
      <c r="R95" s="4" t="s">
        <v>31</v>
      </c>
      <c r="S95" s="4" t="s">
        <v>32</v>
      </c>
      <c r="T95" s="10">
        <v>3996400</v>
      </c>
      <c r="U95" s="10" t="s">
        <v>791</v>
      </c>
      <c r="V95" s="265" t="s">
        <v>3272</v>
      </c>
      <c r="W95" s="8" t="s">
        <v>157</v>
      </c>
    </row>
    <row r="96" spans="1:23" s="9" customFormat="1" ht="75" customHeight="1" x14ac:dyDescent="0.25">
      <c r="A96" s="4">
        <v>95</v>
      </c>
      <c r="B96" s="4" t="s">
        <v>21</v>
      </c>
      <c r="C96" s="4" t="s">
        <v>105</v>
      </c>
      <c r="D96" s="4" t="s">
        <v>106</v>
      </c>
      <c r="E96" s="4" t="s">
        <v>105</v>
      </c>
      <c r="F96" s="4" t="s">
        <v>25</v>
      </c>
      <c r="G96" s="4" t="s">
        <v>26</v>
      </c>
      <c r="H96" s="4" t="s">
        <v>27</v>
      </c>
      <c r="I96" s="4">
        <v>80111700</v>
      </c>
      <c r="J96" s="4" t="s">
        <v>158</v>
      </c>
      <c r="K96" s="5">
        <v>42005</v>
      </c>
      <c r="L96" s="4">
        <v>10.5</v>
      </c>
      <c r="M96" s="4" t="s">
        <v>29</v>
      </c>
      <c r="N96" s="4" t="s">
        <v>30</v>
      </c>
      <c r="O96" s="15">
        <v>36446550</v>
      </c>
      <c r="P96" s="15">
        <f t="shared" si="1"/>
        <v>36446550</v>
      </c>
      <c r="Q96" s="4" t="s">
        <v>31</v>
      </c>
      <c r="R96" s="4" t="s">
        <v>31</v>
      </c>
      <c r="S96" s="4" t="s">
        <v>32</v>
      </c>
      <c r="T96" s="10">
        <v>3471100</v>
      </c>
      <c r="U96" s="10" t="s">
        <v>791</v>
      </c>
      <c r="V96" s="265" t="s">
        <v>3273</v>
      </c>
      <c r="W96" s="11" t="s">
        <v>159</v>
      </c>
    </row>
    <row r="97" spans="1:23" s="9" customFormat="1" ht="75" customHeight="1" x14ac:dyDescent="0.25">
      <c r="A97" s="4">
        <v>96</v>
      </c>
      <c r="B97" s="4" t="s">
        <v>21</v>
      </c>
      <c r="C97" s="4" t="s">
        <v>105</v>
      </c>
      <c r="D97" s="4" t="s">
        <v>106</v>
      </c>
      <c r="E97" s="4" t="s">
        <v>105</v>
      </c>
      <c r="F97" s="4" t="s">
        <v>25</v>
      </c>
      <c r="G97" s="4" t="s">
        <v>26</v>
      </c>
      <c r="H97" s="4" t="s">
        <v>27</v>
      </c>
      <c r="I97" s="4">
        <v>80111700</v>
      </c>
      <c r="J97" s="4" t="s">
        <v>160</v>
      </c>
      <c r="K97" s="5">
        <v>42005</v>
      </c>
      <c r="L97" s="4">
        <v>10.5</v>
      </c>
      <c r="M97" s="4" t="s">
        <v>29</v>
      </c>
      <c r="N97" s="4" t="s">
        <v>30</v>
      </c>
      <c r="O97" s="15">
        <v>32336850</v>
      </c>
      <c r="P97" s="15">
        <f t="shared" si="1"/>
        <v>32336850</v>
      </c>
      <c r="Q97" s="4" t="s">
        <v>31</v>
      </c>
      <c r="R97" s="4" t="s">
        <v>31</v>
      </c>
      <c r="S97" s="4" t="s">
        <v>32</v>
      </c>
      <c r="T97" s="10">
        <v>3079700</v>
      </c>
      <c r="U97" s="10" t="s">
        <v>791</v>
      </c>
      <c r="V97" s="265" t="s">
        <v>3274</v>
      </c>
      <c r="W97" s="11" t="s">
        <v>161</v>
      </c>
    </row>
    <row r="98" spans="1:23" s="9" customFormat="1" ht="75" customHeight="1" x14ac:dyDescent="0.25">
      <c r="A98" s="4">
        <v>97</v>
      </c>
      <c r="B98" s="4" t="s">
        <v>21</v>
      </c>
      <c r="C98" s="4" t="s">
        <v>105</v>
      </c>
      <c r="D98" s="4" t="s">
        <v>106</v>
      </c>
      <c r="E98" s="4" t="s">
        <v>105</v>
      </c>
      <c r="F98" s="4" t="s">
        <v>25</v>
      </c>
      <c r="G98" s="4" t="s">
        <v>26</v>
      </c>
      <c r="H98" s="4" t="s">
        <v>27</v>
      </c>
      <c r="I98" s="4">
        <v>80111700</v>
      </c>
      <c r="J98" s="4" t="s">
        <v>162</v>
      </c>
      <c r="K98" s="5">
        <v>42005</v>
      </c>
      <c r="L98" s="4">
        <v>10.5</v>
      </c>
      <c r="M98" s="4" t="s">
        <v>29</v>
      </c>
      <c r="N98" s="4" t="s">
        <v>30</v>
      </c>
      <c r="O98" s="15">
        <v>22819650</v>
      </c>
      <c r="P98" s="15">
        <f t="shared" si="1"/>
        <v>22819650</v>
      </c>
      <c r="Q98" s="4" t="s">
        <v>31</v>
      </c>
      <c r="R98" s="4" t="s">
        <v>31</v>
      </c>
      <c r="S98" s="4" t="s">
        <v>32</v>
      </c>
      <c r="T98" s="10">
        <v>2173300</v>
      </c>
      <c r="U98" s="10" t="s">
        <v>791</v>
      </c>
      <c r="V98" s="265" t="s">
        <v>3275</v>
      </c>
      <c r="W98" s="11" t="s">
        <v>128</v>
      </c>
    </row>
    <row r="99" spans="1:23" s="9" customFormat="1" ht="75" customHeight="1" x14ac:dyDescent="0.25">
      <c r="A99" s="4">
        <v>98</v>
      </c>
      <c r="B99" s="4" t="s">
        <v>21</v>
      </c>
      <c r="C99" s="4" t="s">
        <v>105</v>
      </c>
      <c r="D99" s="4" t="s">
        <v>106</v>
      </c>
      <c r="E99" s="4" t="s">
        <v>105</v>
      </c>
      <c r="F99" s="4" t="s">
        <v>25</v>
      </c>
      <c r="G99" s="4" t="s">
        <v>26</v>
      </c>
      <c r="H99" s="4" t="s">
        <v>27</v>
      </c>
      <c r="I99" s="4">
        <v>80111700</v>
      </c>
      <c r="J99" s="4" t="s">
        <v>163</v>
      </c>
      <c r="K99" s="5">
        <v>42005</v>
      </c>
      <c r="L99" s="4">
        <v>10.5</v>
      </c>
      <c r="M99" s="4" t="s">
        <v>29</v>
      </c>
      <c r="N99" s="4" t="s">
        <v>30</v>
      </c>
      <c r="O99" s="15">
        <v>22819650</v>
      </c>
      <c r="P99" s="15">
        <f t="shared" si="1"/>
        <v>22819650</v>
      </c>
      <c r="Q99" s="4" t="s">
        <v>31</v>
      </c>
      <c r="R99" s="4" t="s">
        <v>31</v>
      </c>
      <c r="S99" s="4" t="s">
        <v>32</v>
      </c>
      <c r="T99" s="10">
        <v>2173300</v>
      </c>
      <c r="U99" s="10" t="s">
        <v>791</v>
      </c>
      <c r="V99" s="265" t="s">
        <v>3276</v>
      </c>
      <c r="W99" s="11" t="s">
        <v>164</v>
      </c>
    </row>
    <row r="100" spans="1:23" s="9" customFormat="1" ht="75" customHeight="1" x14ac:dyDescent="0.25">
      <c r="A100" s="4">
        <v>99</v>
      </c>
      <c r="B100" s="4" t="s">
        <v>21</v>
      </c>
      <c r="C100" s="4" t="s">
        <v>105</v>
      </c>
      <c r="D100" s="4" t="s">
        <v>106</v>
      </c>
      <c r="E100" s="4" t="s">
        <v>105</v>
      </c>
      <c r="F100" s="4" t="s">
        <v>25</v>
      </c>
      <c r="G100" s="4" t="s">
        <v>26</v>
      </c>
      <c r="H100" s="4" t="s">
        <v>27</v>
      </c>
      <c r="I100" s="4">
        <v>80111700</v>
      </c>
      <c r="J100" s="4" t="s">
        <v>165</v>
      </c>
      <c r="K100" s="5">
        <v>42005</v>
      </c>
      <c r="L100" s="4">
        <v>10.5</v>
      </c>
      <c r="M100" s="4" t="s">
        <v>29</v>
      </c>
      <c r="N100" s="4" t="s">
        <v>30</v>
      </c>
      <c r="O100" s="15">
        <v>41962200</v>
      </c>
      <c r="P100" s="15">
        <f t="shared" si="1"/>
        <v>41962200</v>
      </c>
      <c r="Q100" s="4" t="s">
        <v>31</v>
      </c>
      <c r="R100" s="4" t="s">
        <v>31</v>
      </c>
      <c r="S100" s="4" t="s">
        <v>32</v>
      </c>
      <c r="T100" s="10">
        <v>3996400</v>
      </c>
      <c r="U100" s="10" t="s">
        <v>791</v>
      </c>
      <c r="V100" s="265" t="s">
        <v>3277</v>
      </c>
      <c r="W100" s="11" t="s">
        <v>166</v>
      </c>
    </row>
    <row r="101" spans="1:23" s="9" customFormat="1" ht="75" customHeight="1" x14ac:dyDescent="0.25">
      <c r="A101" s="4">
        <v>100</v>
      </c>
      <c r="B101" s="4" t="s">
        <v>21</v>
      </c>
      <c r="C101" s="4" t="s">
        <v>105</v>
      </c>
      <c r="D101" s="4" t="s">
        <v>106</v>
      </c>
      <c r="E101" s="4" t="s">
        <v>105</v>
      </c>
      <c r="F101" s="4" t="s">
        <v>25</v>
      </c>
      <c r="G101" s="4" t="s">
        <v>26</v>
      </c>
      <c r="H101" s="4" t="s">
        <v>27</v>
      </c>
      <c r="I101" s="4">
        <v>80111700</v>
      </c>
      <c r="J101" s="4" t="s">
        <v>167</v>
      </c>
      <c r="K101" s="5">
        <v>42005</v>
      </c>
      <c r="L101" s="4">
        <v>10.5</v>
      </c>
      <c r="M101" s="4" t="s">
        <v>29</v>
      </c>
      <c r="N101" s="4" t="s">
        <v>30</v>
      </c>
      <c r="O101" s="15">
        <v>22819650</v>
      </c>
      <c r="P101" s="15">
        <f t="shared" si="1"/>
        <v>22819650</v>
      </c>
      <c r="Q101" s="4" t="s">
        <v>31</v>
      </c>
      <c r="R101" s="4" t="s">
        <v>31</v>
      </c>
      <c r="S101" s="4" t="s">
        <v>32</v>
      </c>
      <c r="T101" s="10">
        <v>2173300</v>
      </c>
      <c r="U101" s="10" t="s">
        <v>791</v>
      </c>
      <c r="V101" s="265" t="s">
        <v>3278</v>
      </c>
      <c r="W101" s="11" t="s">
        <v>168</v>
      </c>
    </row>
    <row r="102" spans="1:23" s="9" customFormat="1" ht="75" customHeight="1" x14ac:dyDescent="0.25">
      <c r="A102" s="4">
        <v>101</v>
      </c>
      <c r="B102" s="4" t="s">
        <v>21</v>
      </c>
      <c r="C102" s="4" t="s">
        <v>105</v>
      </c>
      <c r="D102" s="4" t="s">
        <v>106</v>
      </c>
      <c r="E102" s="4" t="s">
        <v>105</v>
      </c>
      <c r="F102" s="4" t="s">
        <v>25</v>
      </c>
      <c r="G102" s="4" t="s">
        <v>26</v>
      </c>
      <c r="H102" s="4" t="s">
        <v>27</v>
      </c>
      <c r="I102" s="4">
        <v>80111700</v>
      </c>
      <c r="J102" s="4" t="s">
        <v>169</v>
      </c>
      <c r="K102" s="5">
        <v>42005</v>
      </c>
      <c r="L102" s="4">
        <v>10.5</v>
      </c>
      <c r="M102" s="4" t="s">
        <v>29</v>
      </c>
      <c r="N102" s="4" t="s">
        <v>30</v>
      </c>
      <c r="O102" s="15">
        <v>36446550</v>
      </c>
      <c r="P102" s="15">
        <f t="shared" si="1"/>
        <v>36446550</v>
      </c>
      <c r="Q102" s="4" t="s">
        <v>31</v>
      </c>
      <c r="R102" s="4" t="s">
        <v>31</v>
      </c>
      <c r="S102" s="4" t="s">
        <v>32</v>
      </c>
      <c r="T102" s="10">
        <v>3471100</v>
      </c>
      <c r="U102" s="10" t="s">
        <v>791</v>
      </c>
      <c r="V102" s="265" t="s">
        <v>3279</v>
      </c>
      <c r="W102" s="11" t="s">
        <v>170</v>
      </c>
    </row>
    <row r="103" spans="1:23" s="9" customFormat="1" ht="75" customHeight="1" x14ac:dyDescent="0.25">
      <c r="A103" s="4">
        <v>102</v>
      </c>
      <c r="B103" s="4" t="s">
        <v>21</v>
      </c>
      <c r="C103" s="4" t="s">
        <v>105</v>
      </c>
      <c r="D103" s="4" t="s">
        <v>106</v>
      </c>
      <c r="E103" s="4" t="s">
        <v>105</v>
      </c>
      <c r="F103" s="4" t="s">
        <v>25</v>
      </c>
      <c r="G103" s="4" t="s">
        <v>26</v>
      </c>
      <c r="H103" s="4" t="s">
        <v>27</v>
      </c>
      <c r="I103" s="4">
        <v>80111700</v>
      </c>
      <c r="J103" s="4" t="s">
        <v>171</v>
      </c>
      <c r="K103" s="5">
        <v>42005</v>
      </c>
      <c r="L103" s="4">
        <v>10.5</v>
      </c>
      <c r="M103" s="4" t="s">
        <v>29</v>
      </c>
      <c r="N103" s="4" t="s">
        <v>30</v>
      </c>
      <c r="O103" s="15">
        <v>22819650</v>
      </c>
      <c r="P103" s="15">
        <f t="shared" si="1"/>
        <v>22819650</v>
      </c>
      <c r="Q103" s="4" t="s">
        <v>31</v>
      </c>
      <c r="R103" s="4" t="s">
        <v>31</v>
      </c>
      <c r="S103" s="4" t="s">
        <v>32</v>
      </c>
      <c r="T103" s="10">
        <v>2173300</v>
      </c>
      <c r="U103" s="10" t="s">
        <v>791</v>
      </c>
      <c r="V103" s="265" t="s">
        <v>3280</v>
      </c>
      <c r="W103" s="11" t="s">
        <v>172</v>
      </c>
    </row>
    <row r="104" spans="1:23" s="9" customFormat="1" ht="75" customHeight="1" x14ac:dyDescent="0.25">
      <c r="A104" s="4">
        <v>103</v>
      </c>
      <c r="B104" s="4" t="s">
        <v>21</v>
      </c>
      <c r="C104" s="4" t="s">
        <v>105</v>
      </c>
      <c r="D104" s="4" t="s">
        <v>106</v>
      </c>
      <c r="E104" s="4" t="s">
        <v>105</v>
      </c>
      <c r="F104" s="4" t="s">
        <v>25</v>
      </c>
      <c r="G104" s="4" t="s">
        <v>26</v>
      </c>
      <c r="H104" s="4" t="s">
        <v>27</v>
      </c>
      <c r="I104" s="4">
        <v>80111700</v>
      </c>
      <c r="J104" s="4" t="s">
        <v>173</v>
      </c>
      <c r="K104" s="5">
        <v>42005</v>
      </c>
      <c r="L104" s="4">
        <v>10.5</v>
      </c>
      <c r="M104" s="4" t="s">
        <v>29</v>
      </c>
      <c r="N104" s="4" t="s">
        <v>30</v>
      </c>
      <c r="O104" s="15">
        <v>22819650</v>
      </c>
      <c r="P104" s="15">
        <f t="shared" si="1"/>
        <v>22819650</v>
      </c>
      <c r="Q104" s="4" t="s">
        <v>31</v>
      </c>
      <c r="R104" s="4" t="s">
        <v>31</v>
      </c>
      <c r="S104" s="4" t="s">
        <v>32</v>
      </c>
      <c r="T104" s="10">
        <v>2173300</v>
      </c>
      <c r="U104" s="10" t="s">
        <v>791</v>
      </c>
      <c r="V104" s="265" t="s">
        <v>3281</v>
      </c>
      <c r="W104" s="11" t="s">
        <v>174</v>
      </c>
    </row>
    <row r="105" spans="1:23" s="9" customFormat="1" ht="75" customHeight="1" x14ac:dyDescent="0.25">
      <c r="A105" s="4">
        <v>104</v>
      </c>
      <c r="B105" s="4" t="s">
        <v>21</v>
      </c>
      <c r="C105" s="4" t="s">
        <v>105</v>
      </c>
      <c r="D105" s="4" t="s">
        <v>106</v>
      </c>
      <c r="E105" s="4" t="s">
        <v>105</v>
      </c>
      <c r="F105" s="4" t="s">
        <v>25</v>
      </c>
      <c r="G105" s="4" t="s">
        <v>26</v>
      </c>
      <c r="H105" s="4" t="s">
        <v>27</v>
      </c>
      <c r="I105" s="4">
        <v>80111700</v>
      </c>
      <c r="J105" s="4" t="s">
        <v>175</v>
      </c>
      <c r="K105" s="5">
        <v>42005</v>
      </c>
      <c r="L105" s="4">
        <v>10.5</v>
      </c>
      <c r="M105" s="4" t="s">
        <v>29</v>
      </c>
      <c r="N105" s="4" t="s">
        <v>30</v>
      </c>
      <c r="O105" s="15">
        <v>22819650</v>
      </c>
      <c r="P105" s="15">
        <f t="shared" si="1"/>
        <v>22819650</v>
      </c>
      <c r="Q105" s="4" t="s">
        <v>31</v>
      </c>
      <c r="R105" s="4" t="s">
        <v>31</v>
      </c>
      <c r="S105" s="4" t="s">
        <v>32</v>
      </c>
      <c r="T105" s="10">
        <v>2173300</v>
      </c>
      <c r="U105" s="10" t="s">
        <v>791</v>
      </c>
      <c r="V105" s="265" t="s">
        <v>3282</v>
      </c>
      <c r="W105" s="11" t="s">
        <v>176</v>
      </c>
    </row>
    <row r="106" spans="1:23" s="13" customFormat="1" ht="75" customHeight="1" x14ac:dyDescent="0.25">
      <c r="A106" s="4">
        <v>105</v>
      </c>
      <c r="B106" s="4" t="s">
        <v>21</v>
      </c>
      <c r="C106" s="4" t="s">
        <v>105</v>
      </c>
      <c r="D106" s="4" t="s">
        <v>106</v>
      </c>
      <c r="E106" s="4" t="s">
        <v>105</v>
      </c>
      <c r="F106" s="4" t="s">
        <v>70</v>
      </c>
      <c r="G106" s="4" t="s">
        <v>71</v>
      </c>
      <c r="H106" s="4" t="s">
        <v>72</v>
      </c>
      <c r="I106" s="4">
        <v>82101500</v>
      </c>
      <c r="J106" s="4" t="s">
        <v>73</v>
      </c>
      <c r="K106" s="5">
        <v>42005</v>
      </c>
      <c r="L106" s="4">
        <v>8</v>
      </c>
      <c r="M106" s="4" t="s">
        <v>74</v>
      </c>
      <c r="N106" s="4" t="s">
        <v>30</v>
      </c>
      <c r="O106" s="15">
        <v>13904752</v>
      </c>
      <c r="P106" s="15">
        <f t="shared" si="1"/>
        <v>13904752</v>
      </c>
      <c r="Q106" s="4" t="s">
        <v>31</v>
      </c>
      <c r="R106" s="4" t="s">
        <v>31</v>
      </c>
      <c r="S106" s="4" t="s">
        <v>32</v>
      </c>
      <c r="T106" s="10">
        <v>3476250</v>
      </c>
      <c r="U106" s="10" t="s">
        <v>791</v>
      </c>
      <c r="V106" s="265" t="s">
        <v>3179</v>
      </c>
      <c r="W106" s="20"/>
    </row>
    <row r="107" spans="1:23" s="13" customFormat="1" ht="75" customHeight="1" x14ac:dyDescent="0.25">
      <c r="A107" s="4">
        <v>106</v>
      </c>
      <c r="B107" s="4" t="s">
        <v>21</v>
      </c>
      <c r="C107" s="4" t="s">
        <v>105</v>
      </c>
      <c r="D107" s="4" t="s">
        <v>106</v>
      </c>
      <c r="E107" s="4" t="s">
        <v>105</v>
      </c>
      <c r="F107" s="4" t="s">
        <v>70</v>
      </c>
      <c r="G107" s="4" t="s">
        <v>71</v>
      </c>
      <c r="H107" s="4" t="s">
        <v>72</v>
      </c>
      <c r="I107" s="4">
        <v>80141600</v>
      </c>
      <c r="J107" s="4" t="s">
        <v>131</v>
      </c>
      <c r="K107" s="5">
        <v>42005</v>
      </c>
      <c r="L107" s="4">
        <v>8</v>
      </c>
      <c r="M107" s="4" t="s">
        <v>74</v>
      </c>
      <c r="N107" s="4" t="s">
        <v>30</v>
      </c>
      <c r="O107" s="15">
        <v>20600000</v>
      </c>
      <c r="P107" s="15">
        <f t="shared" si="1"/>
        <v>20600000</v>
      </c>
      <c r="Q107" s="4" t="s">
        <v>31</v>
      </c>
      <c r="R107" s="4" t="s">
        <v>31</v>
      </c>
      <c r="S107" s="4" t="s">
        <v>32</v>
      </c>
      <c r="T107" s="10">
        <v>5150000</v>
      </c>
      <c r="U107" s="10" t="s">
        <v>791</v>
      </c>
      <c r="V107" s="265" t="s">
        <v>3180</v>
      </c>
      <c r="W107" s="20"/>
    </row>
    <row r="108" spans="1:23" s="13" customFormat="1" ht="75" customHeight="1" x14ac:dyDescent="0.25">
      <c r="A108" s="4">
        <v>107</v>
      </c>
      <c r="B108" s="4" t="s">
        <v>21</v>
      </c>
      <c r="C108" s="4" t="s">
        <v>105</v>
      </c>
      <c r="D108" s="4" t="s">
        <v>106</v>
      </c>
      <c r="E108" s="4" t="s">
        <v>105</v>
      </c>
      <c r="F108" s="4" t="s">
        <v>70</v>
      </c>
      <c r="G108" s="4" t="s">
        <v>177</v>
      </c>
      <c r="H108" s="4" t="s">
        <v>178</v>
      </c>
      <c r="I108" s="4">
        <v>78111800</v>
      </c>
      <c r="J108" s="4" t="s">
        <v>179</v>
      </c>
      <c r="K108" s="5">
        <v>42005</v>
      </c>
      <c r="L108" s="4">
        <v>4</v>
      </c>
      <c r="M108" s="4" t="s">
        <v>180</v>
      </c>
      <c r="N108" s="4" t="s">
        <v>30</v>
      </c>
      <c r="O108" s="15">
        <v>57092000</v>
      </c>
      <c r="P108" s="15">
        <f t="shared" si="1"/>
        <v>57092000</v>
      </c>
      <c r="Q108" s="4" t="s">
        <v>31</v>
      </c>
      <c r="R108" s="4" t="s">
        <v>31</v>
      </c>
      <c r="S108" s="4" t="s">
        <v>32</v>
      </c>
      <c r="T108" s="10">
        <v>14273000</v>
      </c>
      <c r="U108" s="10" t="s">
        <v>791</v>
      </c>
      <c r="V108" s="265" t="s">
        <v>3181</v>
      </c>
    </row>
    <row r="109" spans="1:23" s="9" customFormat="1" ht="75" customHeight="1" x14ac:dyDescent="0.25">
      <c r="A109" s="4">
        <v>108</v>
      </c>
      <c r="B109" s="4" t="s">
        <v>21</v>
      </c>
      <c r="C109" s="4" t="s">
        <v>105</v>
      </c>
      <c r="D109" s="4" t="s">
        <v>106</v>
      </c>
      <c r="E109" s="4" t="s">
        <v>105</v>
      </c>
      <c r="F109" s="4" t="s">
        <v>25</v>
      </c>
      <c r="G109" s="4" t="s">
        <v>26</v>
      </c>
      <c r="H109" s="4" t="s">
        <v>27</v>
      </c>
      <c r="I109" s="4">
        <v>80111700</v>
      </c>
      <c r="J109" s="4" t="s">
        <v>181</v>
      </c>
      <c r="K109" s="5">
        <v>42095</v>
      </c>
      <c r="L109" s="4">
        <v>7</v>
      </c>
      <c r="M109" s="4" t="s">
        <v>29</v>
      </c>
      <c r="N109" s="4" t="s">
        <v>30</v>
      </c>
      <c r="O109" s="21">
        <v>27974800</v>
      </c>
      <c r="P109" s="15">
        <f t="shared" si="1"/>
        <v>27974800</v>
      </c>
      <c r="Q109" s="4" t="s">
        <v>31</v>
      </c>
      <c r="R109" s="4" t="s">
        <v>31</v>
      </c>
      <c r="S109" s="4" t="s">
        <v>32</v>
      </c>
      <c r="T109" s="10">
        <v>3996400</v>
      </c>
      <c r="U109" s="10" t="s">
        <v>791</v>
      </c>
      <c r="V109" s="265" t="s">
        <v>3283</v>
      </c>
      <c r="W109" s="22" t="s">
        <v>182</v>
      </c>
    </row>
    <row r="110" spans="1:23" s="9" customFormat="1" ht="75" customHeight="1" x14ac:dyDescent="0.25">
      <c r="A110" s="4">
        <v>109</v>
      </c>
      <c r="B110" s="4" t="s">
        <v>21</v>
      </c>
      <c r="C110" s="4" t="s">
        <v>105</v>
      </c>
      <c r="D110" s="4" t="s">
        <v>106</v>
      </c>
      <c r="E110" s="4" t="s">
        <v>105</v>
      </c>
      <c r="F110" s="4" t="s">
        <v>25</v>
      </c>
      <c r="G110" s="4" t="s">
        <v>26</v>
      </c>
      <c r="H110" s="4" t="s">
        <v>27</v>
      </c>
      <c r="I110" s="4">
        <v>80111500</v>
      </c>
      <c r="J110" s="4" t="s">
        <v>183</v>
      </c>
      <c r="K110" s="5">
        <v>42339</v>
      </c>
      <c r="L110" s="4">
        <v>1</v>
      </c>
      <c r="M110" s="4" t="s">
        <v>29</v>
      </c>
      <c r="N110" s="4" t="s">
        <v>30</v>
      </c>
      <c r="O110" s="21">
        <v>5994600</v>
      </c>
      <c r="P110" s="15">
        <f t="shared" si="1"/>
        <v>5994600</v>
      </c>
      <c r="Q110" s="4" t="s">
        <v>31</v>
      </c>
      <c r="R110" s="4" t="s">
        <v>31</v>
      </c>
      <c r="S110" s="4" t="s">
        <v>92</v>
      </c>
      <c r="T110" s="10">
        <f>+P110</f>
        <v>5994600</v>
      </c>
      <c r="U110" s="10" t="s">
        <v>791</v>
      </c>
      <c r="V110" s="265" t="s">
        <v>3284</v>
      </c>
      <c r="W110" s="23" t="s">
        <v>166</v>
      </c>
    </row>
    <row r="111" spans="1:23" s="24" customFormat="1" ht="75" customHeight="1" x14ac:dyDescent="0.2">
      <c r="A111" s="4">
        <v>110</v>
      </c>
      <c r="B111" s="4" t="s">
        <v>21</v>
      </c>
      <c r="C111" s="4" t="s">
        <v>105</v>
      </c>
      <c r="D111" s="4" t="s">
        <v>106</v>
      </c>
      <c r="E111" s="4" t="s">
        <v>105</v>
      </c>
      <c r="F111" s="4" t="s">
        <v>25</v>
      </c>
      <c r="G111" s="4" t="s">
        <v>26</v>
      </c>
      <c r="H111" s="4" t="s">
        <v>27</v>
      </c>
      <c r="I111" s="4">
        <v>80111700</v>
      </c>
      <c r="J111" s="4" t="s">
        <v>184</v>
      </c>
      <c r="K111" s="5">
        <v>42339</v>
      </c>
      <c r="L111" s="4">
        <v>1</v>
      </c>
      <c r="M111" s="4" t="s">
        <v>29</v>
      </c>
      <c r="N111" s="4" t="s">
        <v>30</v>
      </c>
      <c r="O111" s="15">
        <v>6942200</v>
      </c>
      <c r="P111" s="15">
        <f t="shared" si="1"/>
        <v>6942200</v>
      </c>
      <c r="Q111" s="4" t="s">
        <v>31</v>
      </c>
      <c r="R111" s="4" t="s">
        <v>31</v>
      </c>
      <c r="S111" s="4" t="s">
        <v>92</v>
      </c>
      <c r="T111" s="10">
        <v>3471100</v>
      </c>
      <c r="U111" s="10" t="s">
        <v>791</v>
      </c>
      <c r="V111" s="265" t="s">
        <v>3285</v>
      </c>
      <c r="W111" s="23" t="s">
        <v>170</v>
      </c>
    </row>
    <row r="112" spans="1:23" s="24" customFormat="1" ht="75" customHeight="1" x14ac:dyDescent="0.2">
      <c r="A112" s="4">
        <v>112</v>
      </c>
      <c r="B112" s="4" t="s">
        <v>21</v>
      </c>
      <c r="C112" s="4" t="s">
        <v>105</v>
      </c>
      <c r="D112" s="4" t="s">
        <v>106</v>
      </c>
      <c r="E112" s="4" t="s">
        <v>105</v>
      </c>
      <c r="F112" s="4" t="s">
        <v>25</v>
      </c>
      <c r="G112" s="4" t="s">
        <v>26</v>
      </c>
      <c r="H112" s="4" t="s">
        <v>27</v>
      </c>
      <c r="I112" s="4">
        <v>80111700</v>
      </c>
      <c r="J112" s="4" t="s">
        <v>185</v>
      </c>
      <c r="K112" s="5">
        <v>42339</v>
      </c>
      <c r="L112" s="4">
        <v>1</v>
      </c>
      <c r="M112" s="4" t="s">
        <v>29</v>
      </c>
      <c r="N112" s="4" t="s">
        <v>30</v>
      </c>
      <c r="O112" s="15">
        <v>41200</v>
      </c>
      <c r="P112" s="15">
        <f t="shared" si="1"/>
        <v>41200</v>
      </c>
      <c r="Q112" s="4" t="s">
        <v>31</v>
      </c>
      <c r="R112" s="4" t="s">
        <v>31</v>
      </c>
      <c r="S112" s="4" t="s">
        <v>92</v>
      </c>
      <c r="T112" s="10">
        <f>+P112</f>
        <v>41200</v>
      </c>
      <c r="U112" s="265" t="s">
        <v>186</v>
      </c>
      <c r="V112" s="265" t="s">
        <v>186</v>
      </c>
    </row>
    <row r="113" spans="1:16383" s="24" customFormat="1" ht="75" customHeight="1" x14ac:dyDescent="0.2">
      <c r="A113" s="4">
        <f>A112+1</f>
        <v>113</v>
      </c>
      <c r="B113" s="4" t="s">
        <v>21</v>
      </c>
      <c r="C113" s="4" t="s">
        <v>22</v>
      </c>
      <c r="D113" s="4" t="s">
        <v>23</v>
      </c>
      <c r="E113" s="4" t="s">
        <v>24</v>
      </c>
      <c r="F113" s="4" t="s">
        <v>25</v>
      </c>
      <c r="G113" s="4" t="s">
        <v>26</v>
      </c>
      <c r="H113" s="4" t="s">
        <v>27</v>
      </c>
      <c r="I113" s="4">
        <v>86101508</v>
      </c>
      <c r="J113" s="4" t="s">
        <v>187</v>
      </c>
      <c r="K113" s="5">
        <v>42309</v>
      </c>
      <c r="L113" s="4">
        <v>1.5</v>
      </c>
      <c r="M113" s="4" t="s">
        <v>29</v>
      </c>
      <c r="N113" s="4" t="s">
        <v>30</v>
      </c>
      <c r="O113" s="15">
        <v>4619550</v>
      </c>
      <c r="P113" s="15">
        <f t="shared" si="1"/>
        <v>4619550</v>
      </c>
      <c r="Q113" s="4" t="s">
        <v>31</v>
      </c>
      <c r="R113" s="4" t="s">
        <v>31</v>
      </c>
      <c r="S113" s="4" t="s">
        <v>92</v>
      </c>
      <c r="T113" s="10">
        <v>3079700</v>
      </c>
      <c r="U113" s="10" t="s">
        <v>791</v>
      </c>
      <c r="V113" s="265" t="s">
        <v>3286</v>
      </c>
      <c r="W113" s="25" t="s">
        <v>35</v>
      </c>
    </row>
    <row r="114" spans="1:16383" s="24" customFormat="1" ht="75" customHeight="1" x14ac:dyDescent="0.2">
      <c r="A114" s="4">
        <f t="shared" ref="A114:A126" si="2">A113+1</f>
        <v>114</v>
      </c>
      <c r="B114" s="4" t="s">
        <v>21</v>
      </c>
      <c r="C114" s="4" t="s">
        <v>22</v>
      </c>
      <c r="D114" s="4" t="s">
        <v>23</v>
      </c>
      <c r="E114" s="4" t="s">
        <v>24</v>
      </c>
      <c r="F114" s="4" t="s">
        <v>25</v>
      </c>
      <c r="G114" s="4" t="s">
        <v>26</v>
      </c>
      <c r="H114" s="4" t="s">
        <v>27</v>
      </c>
      <c r="I114" s="4">
        <v>80111700</v>
      </c>
      <c r="J114" s="4" t="s">
        <v>188</v>
      </c>
      <c r="K114" s="5">
        <v>42309</v>
      </c>
      <c r="L114" s="4">
        <v>1.5</v>
      </c>
      <c r="M114" s="4" t="s">
        <v>29</v>
      </c>
      <c r="N114" s="4" t="s">
        <v>30</v>
      </c>
      <c r="O114" s="15">
        <v>2564700</v>
      </c>
      <c r="P114" s="15">
        <f t="shared" si="1"/>
        <v>2564700</v>
      </c>
      <c r="Q114" s="4" t="s">
        <v>31</v>
      </c>
      <c r="R114" s="4" t="s">
        <v>31</v>
      </c>
      <c r="S114" s="4" t="s">
        <v>92</v>
      </c>
      <c r="T114" s="10">
        <v>1709800</v>
      </c>
      <c r="U114" s="10" t="s">
        <v>791</v>
      </c>
      <c r="V114" s="265" t="s">
        <v>3287</v>
      </c>
      <c r="W114" s="25" t="s">
        <v>40</v>
      </c>
    </row>
    <row r="115" spans="1:16383" s="24" customFormat="1" ht="75" customHeight="1" x14ac:dyDescent="0.2">
      <c r="A115" s="4">
        <f t="shared" si="2"/>
        <v>115</v>
      </c>
      <c r="B115" s="4" t="s">
        <v>21</v>
      </c>
      <c r="C115" s="4" t="s">
        <v>22</v>
      </c>
      <c r="D115" s="4" t="s">
        <v>23</v>
      </c>
      <c r="E115" s="4" t="s">
        <v>75</v>
      </c>
      <c r="F115" s="4" t="s">
        <v>25</v>
      </c>
      <c r="G115" s="4" t="s">
        <v>26</v>
      </c>
      <c r="H115" s="4" t="s">
        <v>27</v>
      </c>
      <c r="I115" s="4">
        <v>80111700</v>
      </c>
      <c r="J115" s="4" t="s">
        <v>189</v>
      </c>
      <c r="K115" s="5">
        <v>42309</v>
      </c>
      <c r="L115" s="4">
        <v>1.5</v>
      </c>
      <c r="M115" s="4" t="s">
        <v>29</v>
      </c>
      <c r="N115" s="4" t="s">
        <v>30</v>
      </c>
      <c r="O115" s="15">
        <v>5994600</v>
      </c>
      <c r="P115" s="15">
        <f t="shared" si="1"/>
        <v>5994600</v>
      </c>
      <c r="Q115" s="4" t="s">
        <v>31</v>
      </c>
      <c r="R115" s="4" t="s">
        <v>31</v>
      </c>
      <c r="S115" s="4" t="s">
        <v>92</v>
      </c>
      <c r="T115" s="10">
        <v>3996400</v>
      </c>
      <c r="U115" s="10" t="s">
        <v>791</v>
      </c>
      <c r="V115" s="265" t="s">
        <v>3288</v>
      </c>
      <c r="W115" s="25" t="s">
        <v>77</v>
      </c>
    </row>
    <row r="116" spans="1:16383" s="24" customFormat="1" ht="75" customHeight="1" x14ac:dyDescent="0.2">
      <c r="A116" s="4">
        <f t="shared" si="2"/>
        <v>116</v>
      </c>
      <c r="B116" s="4" t="s">
        <v>21</v>
      </c>
      <c r="C116" s="4" t="s">
        <v>22</v>
      </c>
      <c r="D116" s="4" t="s">
        <v>23</v>
      </c>
      <c r="E116" s="4" t="s">
        <v>75</v>
      </c>
      <c r="F116" s="4" t="s">
        <v>25</v>
      </c>
      <c r="G116" s="4" t="s">
        <v>26</v>
      </c>
      <c r="H116" s="4" t="s">
        <v>27</v>
      </c>
      <c r="I116" s="4">
        <v>86101508</v>
      </c>
      <c r="J116" s="4" t="s">
        <v>190</v>
      </c>
      <c r="K116" s="5">
        <v>42309</v>
      </c>
      <c r="L116" s="4">
        <v>1.5</v>
      </c>
      <c r="M116" s="4" t="s">
        <v>29</v>
      </c>
      <c r="N116" s="4" t="s">
        <v>30</v>
      </c>
      <c r="O116" s="15">
        <v>3538050</v>
      </c>
      <c r="P116" s="15">
        <f t="shared" si="1"/>
        <v>3538050</v>
      </c>
      <c r="Q116" s="4" t="s">
        <v>31</v>
      </c>
      <c r="R116" s="4" t="s">
        <v>31</v>
      </c>
      <c r="S116" s="4" t="s">
        <v>92</v>
      </c>
      <c r="T116" s="10">
        <v>2358700</v>
      </c>
      <c r="U116" s="10" t="s">
        <v>791</v>
      </c>
      <c r="V116" s="265" t="s">
        <v>3289</v>
      </c>
      <c r="W116" s="26" t="s">
        <v>191</v>
      </c>
    </row>
    <row r="117" spans="1:16383" s="24" customFormat="1" ht="75" customHeight="1" x14ac:dyDescent="0.2">
      <c r="A117" s="4">
        <f t="shared" si="2"/>
        <v>117</v>
      </c>
      <c r="B117" s="4" t="s">
        <v>21</v>
      </c>
      <c r="C117" s="4" t="s">
        <v>22</v>
      </c>
      <c r="D117" s="4" t="s">
        <v>23</v>
      </c>
      <c r="E117" s="4" t="s">
        <v>75</v>
      </c>
      <c r="F117" s="4" t="s">
        <v>25</v>
      </c>
      <c r="G117" s="4" t="s">
        <v>26</v>
      </c>
      <c r="H117" s="4" t="s">
        <v>27</v>
      </c>
      <c r="I117" s="4">
        <v>80111500</v>
      </c>
      <c r="J117" s="4" t="s">
        <v>192</v>
      </c>
      <c r="K117" s="5">
        <v>42309</v>
      </c>
      <c r="L117" s="4">
        <v>1.5</v>
      </c>
      <c r="M117" s="4" t="s">
        <v>29</v>
      </c>
      <c r="N117" s="4" t="s">
        <v>30</v>
      </c>
      <c r="O117" s="15">
        <v>2379300</v>
      </c>
      <c r="P117" s="15">
        <f t="shared" si="1"/>
        <v>2379300</v>
      </c>
      <c r="Q117" s="4" t="s">
        <v>31</v>
      </c>
      <c r="R117" s="4" t="s">
        <v>31</v>
      </c>
      <c r="S117" s="4" t="s">
        <v>92</v>
      </c>
      <c r="T117" s="10">
        <v>1586200</v>
      </c>
      <c r="U117" s="10" t="s">
        <v>791</v>
      </c>
      <c r="V117" s="265" t="s">
        <v>3290</v>
      </c>
      <c r="W117" s="26" t="s">
        <v>124</v>
      </c>
    </row>
    <row r="118" spans="1:16383" s="24" customFormat="1" ht="75" customHeight="1" x14ac:dyDescent="0.2">
      <c r="A118" s="4">
        <f t="shared" si="2"/>
        <v>118</v>
      </c>
      <c r="B118" s="4" t="s">
        <v>21</v>
      </c>
      <c r="C118" s="4" t="s">
        <v>22</v>
      </c>
      <c r="D118" s="4" t="s">
        <v>23</v>
      </c>
      <c r="E118" s="4" t="s">
        <v>75</v>
      </c>
      <c r="F118" s="4" t="s">
        <v>25</v>
      </c>
      <c r="G118" s="4" t="s">
        <v>26</v>
      </c>
      <c r="H118" s="4" t="s">
        <v>27</v>
      </c>
      <c r="I118" s="4">
        <v>80111500</v>
      </c>
      <c r="J118" s="4" t="s">
        <v>193</v>
      </c>
      <c r="K118" s="5">
        <v>42309</v>
      </c>
      <c r="L118" s="4">
        <v>1.5</v>
      </c>
      <c r="M118" s="4" t="s">
        <v>29</v>
      </c>
      <c r="N118" s="4" t="s">
        <v>30</v>
      </c>
      <c r="O118" s="15">
        <v>2379300</v>
      </c>
      <c r="P118" s="15">
        <f t="shared" si="1"/>
        <v>2379300</v>
      </c>
      <c r="Q118" s="4" t="s">
        <v>31</v>
      </c>
      <c r="R118" s="4" t="s">
        <v>31</v>
      </c>
      <c r="S118" s="4" t="s">
        <v>92</v>
      </c>
      <c r="T118" s="10">
        <v>1586200</v>
      </c>
      <c r="U118" s="10" t="s">
        <v>791</v>
      </c>
      <c r="V118" s="265" t="s">
        <v>3291</v>
      </c>
      <c r="W118" s="26" t="s">
        <v>110</v>
      </c>
    </row>
    <row r="119" spans="1:16383" s="24" customFormat="1" ht="75" customHeight="1" x14ac:dyDescent="0.2">
      <c r="A119" s="4">
        <f t="shared" si="2"/>
        <v>119</v>
      </c>
      <c r="B119" s="4" t="s">
        <v>21</v>
      </c>
      <c r="C119" s="4" t="s">
        <v>105</v>
      </c>
      <c r="D119" s="4" t="s">
        <v>106</v>
      </c>
      <c r="E119" s="4" t="s">
        <v>105</v>
      </c>
      <c r="F119" s="4" t="s">
        <v>25</v>
      </c>
      <c r="G119" s="4" t="s">
        <v>26</v>
      </c>
      <c r="H119" s="4" t="s">
        <v>27</v>
      </c>
      <c r="I119" s="4">
        <v>80111700</v>
      </c>
      <c r="J119" s="4" t="s">
        <v>194</v>
      </c>
      <c r="K119" s="5">
        <v>42309</v>
      </c>
      <c r="L119" s="4">
        <v>1.5</v>
      </c>
      <c r="M119" s="4" t="s">
        <v>29</v>
      </c>
      <c r="N119" s="4" t="s">
        <v>30</v>
      </c>
      <c r="O119" s="15">
        <v>6782550</v>
      </c>
      <c r="P119" s="15">
        <f t="shared" si="1"/>
        <v>6782550</v>
      </c>
      <c r="Q119" s="4" t="s">
        <v>31</v>
      </c>
      <c r="R119" s="4" t="s">
        <v>31</v>
      </c>
      <c r="S119" s="4" t="s">
        <v>92</v>
      </c>
      <c r="T119" s="10">
        <v>4521700</v>
      </c>
      <c r="U119" s="10" t="s">
        <v>791</v>
      </c>
      <c r="V119" s="265" t="s">
        <v>3292</v>
      </c>
      <c r="W119" s="26" t="s">
        <v>133</v>
      </c>
    </row>
    <row r="120" spans="1:16383" s="24" customFormat="1" ht="75" customHeight="1" x14ac:dyDescent="0.2">
      <c r="A120" s="4">
        <f t="shared" si="2"/>
        <v>120</v>
      </c>
      <c r="B120" s="4" t="s">
        <v>21</v>
      </c>
      <c r="C120" s="4" t="s">
        <v>105</v>
      </c>
      <c r="D120" s="4" t="s">
        <v>106</v>
      </c>
      <c r="E120" s="4" t="s">
        <v>105</v>
      </c>
      <c r="F120" s="4" t="s">
        <v>25</v>
      </c>
      <c r="G120" s="4" t="s">
        <v>26</v>
      </c>
      <c r="H120" s="4" t="s">
        <v>27</v>
      </c>
      <c r="I120" s="4">
        <v>80111700</v>
      </c>
      <c r="J120" s="4" t="s">
        <v>195</v>
      </c>
      <c r="K120" s="5">
        <v>42309</v>
      </c>
      <c r="L120" s="4">
        <v>1</v>
      </c>
      <c r="M120" s="4" t="s">
        <v>29</v>
      </c>
      <c r="N120" s="4" t="s">
        <v>30</v>
      </c>
      <c r="O120" s="15">
        <v>3996400</v>
      </c>
      <c r="P120" s="15">
        <f t="shared" si="1"/>
        <v>3996400</v>
      </c>
      <c r="Q120" s="4" t="s">
        <v>31</v>
      </c>
      <c r="R120" s="4" t="s">
        <v>31</v>
      </c>
      <c r="S120" s="4" t="s">
        <v>92</v>
      </c>
      <c r="T120" s="10">
        <v>3996400</v>
      </c>
      <c r="U120" s="10" t="s">
        <v>791</v>
      </c>
      <c r="V120" s="265" t="s">
        <v>3293</v>
      </c>
      <c r="W120" s="26" t="s">
        <v>138</v>
      </c>
    </row>
    <row r="121" spans="1:16383" s="24" customFormat="1" ht="75" customHeight="1" x14ac:dyDescent="0.2">
      <c r="A121" s="4">
        <f t="shared" si="2"/>
        <v>121</v>
      </c>
      <c r="B121" s="4" t="s">
        <v>21</v>
      </c>
      <c r="C121" s="4" t="s">
        <v>105</v>
      </c>
      <c r="D121" s="4" t="s">
        <v>106</v>
      </c>
      <c r="E121" s="4" t="s">
        <v>105</v>
      </c>
      <c r="F121" s="4" t="s">
        <v>25</v>
      </c>
      <c r="G121" s="4" t="s">
        <v>26</v>
      </c>
      <c r="H121" s="4" t="s">
        <v>27</v>
      </c>
      <c r="I121" s="4">
        <v>80111700</v>
      </c>
      <c r="J121" s="4" t="s">
        <v>196</v>
      </c>
      <c r="K121" s="5">
        <v>42309</v>
      </c>
      <c r="L121" s="4">
        <v>1</v>
      </c>
      <c r="M121" s="4" t="s">
        <v>29</v>
      </c>
      <c r="N121" s="4" t="s">
        <v>30</v>
      </c>
      <c r="O121" s="15">
        <v>3996400</v>
      </c>
      <c r="P121" s="15">
        <f t="shared" si="1"/>
        <v>3996400</v>
      </c>
      <c r="Q121" s="4" t="s">
        <v>31</v>
      </c>
      <c r="R121" s="4" t="s">
        <v>31</v>
      </c>
      <c r="S121" s="4" t="s">
        <v>92</v>
      </c>
      <c r="T121" s="10">
        <v>3996400</v>
      </c>
      <c r="U121" s="10" t="s">
        <v>791</v>
      </c>
      <c r="V121" s="265" t="s">
        <v>3294</v>
      </c>
      <c r="W121" s="26" t="s">
        <v>144</v>
      </c>
    </row>
    <row r="122" spans="1:16383" s="24" customFormat="1" ht="75" customHeight="1" x14ac:dyDescent="0.2">
      <c r="A122" s="4">
        <f t="shared" si="2"/>
        <v>122</v>
      </c>
      <c r="B122" s="4" t="s">
        <v>21</v>
      </c>
      <c r="C122" s="4" t="s">
        <v>105</v>
      </c>
      <c r="D122" s="4" t="s">
        <v>106</v>
      </c>
      <c r="E122" s="4" t="s">
        <v>105</v>
      </c>
      <c r="F122" s="4" t="s">
        <v>25</v>
      </c>
      <c r="G122" s="4" t="s">
        <v>26</v>
      </c>
      <c r="H122" s="4" t="s">
        <v>27</v>
      </c>
      <c r="I122" s="4">
        <v>80111700</v>
      </c>
      <c r="J122" s="4" t="s">
        <v>197</v>
      </c>
      <c r="K122" s="5">
        <v>42309</v>
      </c>
      <c r="L122" s="4">
        <v>1.5</v>
      </c>
      <c r="M122" s="4" t="s">
        <v>29</v>
      </c>
      <c r="N122" s="4" t="s">
        <v>30</v>
      </c>
      <c r="O122" s="15">
        <v>3259950</v>
      </c>
      <c r="P122" s="15">
        <f t="shared" si="1"/>
        <v>3259950</v>
      </c>
      <c r="Q122" s="4" t="s">
        <v>31</v>
      </c>
      <c r="R122" s="4" t="s">
        <v>31</v>
      </c>
      <c r="S122" s="4" t="s">
        <v>92</v>
      </c>
      <c r="T122" s="10">
        <v>2173300</v>
      </c>
      <c r="U122" s="10" t="s">
        <v>791</v>
      </c>
      <c r="V122" s="265" t="s">
        <v>3295</v>
      </c>
      <c r="W122" s="26" t="s">
        <v>164</v>
      </c>
    </row>
    <row r="123" spans="1:16383" s="24" customFormat="1" ht="75" customHeight="1" x14ac:dyDescent="0.2">
      <c r="A123" s="4">
        <f t="shared" si="2"/>
        <v>123</v>
      </c>
      <c r="B123" s="4" t="s">
        <v>21</v>
      </c>
      <c r="C123" s="4" t="s">
        <v>105</v>
      </c>
      <c r="D123" s="4" t="s">
        <v>106</v>
      </c>
      <c r="E123" s="4" t="s">
        <v>105</v>
      </c>
      <c r="F123" s="4" t="s">
        <v>25</v>
      </c>
      <c r="G123" s="4" t="s">
        <v>26</v>
      </c>
      <c r="H123" s="4" t="s">
        <v>27</v>
      </c>
      <c r="I123" s="4">
        <v>80111700</v>
      </c>
      <c r="J123" s="4" t="s">
        <v>198</v>
      </c>
      <c r="K123" s="5">
        <v>42309</v>
      </c>
      <c r="L123" s="4">
        <v>1.5</v>
      </c>
      <c r="M123" s="4" t="s">
        <v>29</v>
      </c>
      <c r="N123" s="4" t="s">
        <v>30</v>
      </c>
      <c r="O123" s="15">
        <v>3259950</v>
      </c>
      <c r="P123" s="15">
        <f t="shared" si="1"/>
        <v>3259950</v>
      </c>
      <c r="Q123" s="4" t="s">
        <v>31</v>
      </c>
      <c r="R123" s="4" t="s">
        <v>31</v>
      </c>
      <c r="S123" s="4" t="s">
        <v>92</v>
      </c>
      <c r="T123" s="10">
        <v>2173300</v>
      </c>
      <c r="U123" s="10" t="s">
        <v>791</v>
      </c>
      <c r="V123" s="265" t="s">
        <v>3296</v>
      </c>
      <c r="W123" s="26" t="s">
        <v>174</v>
      </c>
    </row>
    <row r="124" spans="1:16383" s="24" customFormat="1" ht="75" customHeight="1" x14ac:dyDescent="0.2">
      <c r="A124" s="4">
        <f t="shared" si="2"/>
        <v>124</v>
      </c>
      <c r="B124" s="4" t="s">
        <v>21</v>
      </c>
      <c r="C124" s="4" t="s">
        <v>105</v>
      </c>
      <c r="D124" s="4" t="s">
        <v>106</v>
      </c>
      <c r="E124" s="4" t="s">
        <v>105</v>
      </c>
      <c r="F124" s="4" t="s">
        <v>25</v>
      </c>
      <c r="G124" s="4" t="s">
        <v>26</v>
      </c>
      <c r="H124" s="4" t="s">
        <v>27</v>
      </c>
      <c r="I124" s="4">
        <v>80111700</v>
      </c>
      <c r="J124" s="4" t="s">
        <v>199</v>
      </c>
      <c r="K124" s="5">
        <v>42309</v>
      </c>
      <c r="L124" s="4">
        <v>1</v>
      </c>
      <c r="M124" s="4" t="s">
        <v>29</v>
      </c>
      <c r="N124" s="4" t="s">
        <v>30</v>
      </c>
      <c r="O124" s="15">
        <v>2173300</v>
      </c>
      <c r="P124" s="15">
        <f t="shared" si="1"/>
        <v>2173300</v>
      </c>
      <c r="Q124" s="4" t="s">
        <v>31</v>
      </c>
      <c r="R124" s="4" t="s">
        <v>31</v>
      </c>
      <c r="S124" s="4" t="s">
        <v>92</v>
      </c>
      <c r="T124" s="10">
        <v>2173300</v>
      </c>
      <c r="U124" s="10" t="s">
        <v>791</v>
      </c>
      <c r="V124" s="265" t="s">
        <v>3297</v>
      </c>
      <c r="W124" s="26" t="s">
        <v>200</v>
      </c>
    </row>
    <row r="125" spans="1:16383" s="24" customFormat="1" ht="75" customHeight="1" x14ac:dyDescent="0.2">
      <c r="A125" s="4">
        <f t="shared" si="2"/>
        <v>125</v>
      </c>
      <c r="B125" s="4" t="s">
        <v>21</v>
      </c>
      <c r="C125" s="4" t="s">
        <v>105</v>
      </c>
      <c r="D125" s="4" t="s">
        <v>106</v>
      </c>
      <c r="E125" s="4" t="s">
        <v>105</v>
      </c>
      <c r="F125" s="4" t="s">
        <v>25</v>
      </c>
      <c r="G125" s="4" t="s">
        <v>26</v>
      </c>
      <c r="H125" s="4" t="s">
        <v>27</v>
      </c>
      <c r="I125" s="4">
        <v>80111700</v>
      </c>
      <c r="J125" s="4" t="s">
        <v>185</v>
      </c>
      <c r="K125" s="5">
        <v>42309</v>
      </c>
      <c r="L125" s="4">
        <v>1</v>
      </c>
      <c r="M125" s="4" t="s">
        <v>29</v>
      </c>
      <c r="N125" s="4" t="s">
        <v>30</v>
      </c>
      <c r="O125" s="15">
        <v>55950</v>
      </c>
      <c r="P125" s="15">
        <f t="shared" si="1"/>
        <v>55950</v>
      </c>
      <c r="Q125" s="4" t="s">
        <v>31</v>
      </c>
      <c r="R125" s="4" t="s">
        <v>31</v>
      </c>
      <c r="S125" s="4" t="s">
        <v>92</v>
      </c>
      <c r="T125" s="10">
        <f>+P125</f>
        <v>55950</v>
      </c>
      <c r="U125" s="265" t="s">
        <v>186</v>
      </c>
      <c r="V125" s="265" t="s">
        <v>186</v>
      </c>
      <c r="W125" s="27"/>
    </row>
    <row r="126" spans="1:16383" s="24" customFormat="1" ht="75" customHeight="1" x14ac:dyDescent="0.2">
      <c r="A126" s="4">
        <f t="shared" si="2"/>
        <v>126</v>
      </c>
      <c r="B126" s="4" t="s">
        <v>21</v>
      </c>
      <c r="C126" s="4" t="s">
        <v>22</v>
      </c>
      <c r="D126" s="4" t="s">
        <v>23</v>
      </c>
      <c r="E126" s="4" t="s">
        <v>75</v>
      </c>
      <c r="F126" s="4" t="s">
        <v>25</v>
      </c>
      <c r="G126" s="4" t="s">
        <v>26</v>
      </c>
      <c r="H126" s="4" t="s">
        <v>27</v>
      </c>
      <c r="I126" s="4">
        <v>80111500</v>
      </c>
      <c r="J126" s="4" t="s">
        <v>201</v>
      </c>
      <c r="K126" s="5">
        <v>42309</v>
      </c>
      <c r="L126" s="4">
        <v>1</v>
      </c>
      <c r="M126" s="4" t="s">
        <v>29</v>
      </c>
      <c r="N126" s="4" t="s">
        <v>30</v>
      </c>
      <c r="O126" s="15">
        <v>0</v>
      </c>
      <c r="P126" s="15">
        <f t="shared" si="1"/>
        <v>0</v>
      </c>
      <c r="Q126" s="4" t="s">
        <v>31</v>
      </c>
      <c r="R126" s="4" t="s">
        <v>31</v>
      </c>
      <c r="S126" s="4" t="s">
        <v>92</v>
      </c>
      <c r="T126" s="10">
        <f>+P126</f>
        <v>0</v>
      </c>
      <c r="U126" s="265" t="s">
        <v>186</v>
      </c>
      <c r="V126" s="265" t="s">
        <v>186</v>
      </c>
      <c r="W126" s="28"/>
    </row>
    <row r="127" spans="1:16383" ht="75" customHeight="1" x14ac:dyDescent="0.2">
      <c r="A127" s="4" t="s">
        <v>420</v>
      </c>
      <c r="B127" s="4" t="s">
        <v>21</v>
      </c>
      <c r="C127" s="4" t="s">
        <v>105</v>
      </c>
      <c r="D127" s="4" t="s">
        <v>106</v>
      </c>
      <c r="E127" s="4" t="s">
        <v>105</v>
      </c>
      <c r="F127" s="4" t="s">
        <v>70</v>
      </c>
      <c r="G127" s="4" t="s">
        <v>71</v>
      </c>
      <c r="H127" s="4" t="s">
        <v>72</v>
      </c>
      <c r="I127" s="4">
        <v>82101500</v>
      </c>
      <c r="J127" s="4" t="s">
        <v>1621</v>
      </c>
      <c r="K127" s="5">
        <v>42005</v>
      </c>
      <c r="L127" s="4">
        <v>1</v>
      </c>
      <c r="M127" s="4" t="s">
        <v>74</v>
      </c>
      <c r="N127" s="4" t="s">
        <v>30</v>
      </c>
      <c r="O127" s="15">
        <v>248</v>
      </c>
      <c r="P127" s="15">
        <f t="shared" si="1"/>
        <v>248</v>
      </c>
      <c r="Q127" s="4" t="s">
        <v>31</v>
      </c>
      <c r="R127" s="4" t="s">
        <v>31</v>
      </c>
      <c r="S127" s="4" t="s">
        <v>32</v>
      </c>
      <c r="T127" s="10">
        <v>3476250</v>
      </c>
      <c r="U127" s="10" t="s">
        <v>186</v>
      </c>
      <c r="V127" s="265" t="s">
        <v>186</v>
      </c>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c r="IW127" s="13"/>
      <c r="IX127" s="13"/>
      <c r="IY127" s="13"/>
      <c r="IZ127" s="13"/>
      <c r="JA127" s="13"/>
      <c r="JB127" s="13"/>
      <c r="JC127" s="13"/>
      <c r="JD127" s="13"/>
      <c r="JE127" s="13"/>
      <c r="JF127" s="13"/>
      <c r="JG127" s="13"/>
      <c r="JH127" s="13"/>
      <c r="JI127" s="13"/>
      <c r="JJ127" s="13"/>
      <c r="JK127" s="13"/>
      <c r="JL127" s="13"/>
      <c r="JM127" s="13"/>
      <c r="JN127" s="13"/>
      <c r="JO127" s="13"/>
      <c r="JP127" s="13"/>
      <c r="JQ127" s="13"/>
      <c r="JR127" s="13"/>
      <c r="JS127" s="13"/>
      <c r="JT127" s="13"/>
      <c r="JU127" s="13"/>
      <c r="JV127" s="13"/>
      <c r="JW127" s="13"/>
      <c r="JX127" s="13"/>
      <c r="JY127" s="13"/>
      <c r="JZ127" s="13"/>
      <c r="KA127" s="13"/>
      <c r="KB127" s="13"/>
      <c r="KC127" s="13"/>
      <c r="KD127" s="13"/>
      <c r="KE127" s="13"/>
      <c r="KF127" s="13"/>
      <c r="KG127" s="13"/>
      <c r="KH127" s="13"/>
      <c r="KI127" s="13"/>
      <c r="KJ127" s="13"/>
      <c r="KK127" s="13"/>
      <c r="KL127" s="13"/>
      <c r="KM127" s="13"/>
      <c r="KN127" s="13"/>
      <c r="KO127" s="13"/>
      <c r="KP127" s="13"/>
      <c r="KQ127" s="13"/>
      <c r="KR127" s="13"/>
      <c r="KS127" s="13"/>
      <c r="KT127" s="13"/>
      <c r="KU127" s="13"/>
      <c r="KV127" s="13"/>
      <c r="KW127" s="13"/>
      <c r="KX127" s="13"/>
      <c r="KY127" s="13"/>
      <c r="KZ127" s="13"/>
      <c r="LA127" s="13"/>
      <c r="LB127" s="13"/>
      <c r="LC127" s="13"/>
      <c r="LD127" s="13"/>
      <c r="LE127" s="13"/>
      <c r="LF127" s="13"/>
      <c r="LG127" s="13"/>
      <c r="LH127" s="13"/>
      <c r="LI127" s="13"/>
      <c r="LJ127" s="13"/>
      <c r="LK127" s="13"/>
      <c r="LL127" s="13"/>
      <c r="LM127" s="13"/>
      <c r="LN127" s="13"/>
      <c r="LO127" s="13"/>
      <c r="LP127" s="13"/>
      <c r="LQ127" s="13"/>
      <c r="LR127" s="13"/>
      <c r="LS127" s="13"/>
      <c r="LT127" s="13"/>
      <c r="LU127" s="13"/>
      <c r="LV127" s="13"/>
      <c r="LW127" s="13"/>
      <c r="LX127" s="13"/>
      <c r="LY127" s="13"/>
      <c r="LZ127" s="13"/>
      <c r="MA127" s="13"/>
      <c r="MB127" s="13"/>
      <c r="MC127" s="13"/>
      <c r="MD127" s="13"/>
      <c r="ME127" s="13"/>
      <c r="MF127" s="13"/>
      <c r="MG127" s="13"/>
      <c r="MH127" s="13"/>
      <c r="MI127" s="13"/>
      <c r="MJ127" s="13"/>
      <c r="MK127" s="13"/>
      <c r="ML127" s="13"/>
      <c r="MM127" s="13"/>
      <c r="MN127" s="13"/>
      <c r="MO127" s="13"/>
      <c r="MP127" s="13"/>
      <c r="MQ127" s="13"/>
      <c r="MR127" s="13"/>
      <c r="MS127" s="13"/>
      <c r="MT127" s="13"/>
      <c r="MU127" s="13"/>
      <c r="MV127" s="13"/>
      <c r="MW127" s="13"/>
      <c r="MX127" s="13"/>
      <c r="MY127" s="13"/>
      <c r="MZ127" s="13"/>
      <c r="NA127" s="13"/>
      <c r="NB127" s="13"/>
      <c r="NC127" s="13"/>
      <c r="ND127" s="13"/>
      <c r="NE127" s="13"/>
      <c r="NF127" s="13"/>
      <c r="NG127" s="13"/>
      <c r="NH127" s="13"/>
      <c r="NI127" s="13"/>
      <c r="NJ127" s="13"/>
      <c r="NK127" s="13"/>
      <c r="NL127" s="13"/>
      <c r="NM127" s="13"/>
      <c r="NN127" s="13"/>
      <c r="NO127" s="13"/>
      <c r="NP127" s="13"/>
      <c r="NQ127" s="13"/>
      <c r="NR127" s="13"/>
      <c r="NS127" s="13"/>
      <c r="NT127" s="13"/>
      <c r="NU127" s="13"/>
      <c r="NV127" s="13"/>
      <c r="NW127" s="13"/>
      <c r="NX127" s="13"/>
      <c r="NY127" s="13"/>
      <c r="NZ127" s="13"/>
      <c r="OA127" s="13"/>
      <c r="OB127" s="13"/>
      <c r="OC127" s="13"/>
      <c r="OD127" s="13"/>
      <c r="OE127" s="13"/>
      <c r="OF127" s="13"/>
      <c r="OG127" s="13"/>
      <c r="OH127" s="13"/>
      <c r="OI127" s="13"/>
      <c r="OJ127" s="13"/>
      <c r="OK127" s="13"/>
      <c r="OL127" s="13"/>
      <c r="OM127" s="13"/>
      <c r="ON127" s="13"/>
      <c r="OO127" s="13"/>
      <c r="OP127" s="13"/>
      <c r="OQ127" s="13"/>
      <c r="OR127" s="13"/>
      <c r="OS127" s="13"/>
      <c r="OT127" s="13"/>
      <c r="OU127" s="13"/>
      <c r="OV127" s="13"/>
      <c r="OW127" s="13"/>
      <c r="OX127" s="13"/>
      <c r="OY127" s="13"/>
      <c r="OZ127" s="13"/>
      <c r="PA127" s="13"/>
      <c r="PB127" s="13"/>
      <c r="PC127" s="13"/>
      <c r="PD127" s="13"/>
      <c r="PE127" s="13"/>
      <c r="PF127" s="13"/>
      <c r="PG127" s="13"/>
      <c r="PH127" s="13"/>
      <c r="PI127" s="13"/>
      <c r="PJ127" s="13"/>
      <c r="PK127" s="13"/>
      <c r="PL127" s="13"/>
      <c r="PM127" s="13"/>
      <c r="PN127" s="13"/>
      <c r="PO127" s="13"/>
      <c r="PP127" s="13"/>
      <c r="PQ127" s="13"/>
      <c r="PR127" s="13"/>
      <c r="PS127" s="13"/>
      <c r="PT127" s="13"/>
      <c r="PU127" s="13"/>
      <c r="PV127" s="13"/>
      <c r="PW127" s="13"/>
      <c r="PX127" s="13"/>
      <c r="PY127" s="13"/>
      <c r="PZ127" s="13"/>
      <c r="QA127" s="13"/>
      <c r="QB127" s="13"/>
      <c r="QC127" s="13"/>
      <c r="QD127" s="13"/>
      <c r="QE127" s="13"/>
      <c r="QF127" s="13"/>
      <c r="QG127" s="13"/>
      <c r="QH127" s="13"/>
      <c r="QI127" s="13"/>
      <c r="QJ127" s="13"/>
      <c r="QK127" s="13"/>
      <c r="QL127" s="13"/>
      <c r="QM127" s="13"/>
      <c r="QN127" s="13"/>
      <c r="QO127" s="13"/>
      <c r="QP127" s="13"/>
      <c r="QQ127" s="13"/>
      <c r="QR127" s="13"/>
      <c r="QS127" s="13"/>
      <c r="QT127" s="13"/>
      <c r="QU127" s="13"/>
      <c r="QV127" s="13"/>
      <c r="QW127" s="13"/>
      <c r="QX127" s="13"/>
      <c r="QY127" s="13"/>
      <c r="QZ127" s="13"/>
      <c r="RA127" s="13"/>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c r="SP127" s="13"/>
      <c r="SQ127" s="13"/>
      <c r="SR127" s="13"/>
      <c r="SS127" s="13"/>
      <c r="ST127" s="13"/>
      <c r="SU127" s="13"/>
      <c r="SV127" s="13"/>
      <c r="SW127" s="13"/>
      <c r="SX127" s="13"/>
      <c r="SY127" s="13"/>
      <c r="SZ127" s="13"/>
      <c r="TA127" s="13"/>
      <c r="TB127" s="13"/>
      <c r="TC127" s="13"/>
      <c r="TD127" s="13"/>
      <c r="TE127" s="13"/>
      <c r="TF127" s="13"/>
      <c r="TG127" s="13"/>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c r="WL127" s="13"/>
      <c r="WM127" s="13"/>
      <c r="WN127" s="13"/>
      <c r="WO127" s="13"/>
      <c r="WP127" s="13"/>
      <c r="WQ127" s="13"/>
      <c r="WR127" s="13"/>
      <c r="WS127" s="13"/>
      <c r="WT127" s="13"/>
      <c r="WU127" s="13"/>
      <c r="WV127" s="13"/>
      <c r="WW127" s="13"/>
      <c r="WX127" s="13"/>
      <c r="WY127" s="13"/>
      <c r="WZ127" s="13"/>
      <c r="XA127" s="13"/>
      <c r="XB127" s="13"/>
      <c r="XC127" s="13"/>
      <c r="XD127" s="13"/>
      <c r="XE127" s="13"/>
      <c r="XF127" s="13"/>
      <c r="XG127" s="13"/>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c r="YL127" s="13"/>
      <c r="YM127" s="13"/>
      <c r="YN127" s="13"/>
      <c r="YO127" s="13"/>
      <c r="YP127" s="13"/>
      <c r="YQ127" s="13"/>
      <c r="YR127" s="13"/>
      <c r="YS127" s="13"/>
      <c r="YT127" s="13"/>
      <c r="YU127" s="13"/>
      <c r="YV127" s="13"/>
      <c r="YW127" s="13"/>
      <c r="YX127" s="13"/>
      <c r="YY127" s="13"/>
      <c r="YZ127" s="13"/>
      <c r="ZA127" s="13"/>
      <c r="ZB127" s="13"/>
      <c r="ZC127" s="13"/>
      <c r="ZD127" s="13"/>
      <c r="ZE127" s="13"/>
      <c r="ZF127" s="13"/>
      <c r="ZG127" s="13"/>
      <c r="ZH127" s="13"/>
      <c r="ZI127" s="13"/>
      <c r="ZJ127" s="13"/>
      <c r="ZK127" s="13"/>
      <c r="ZL127" s="13"/>
      <c r="ZM127" s="13"/>
      <c r="ZN127" s="13"/>
      <c r="ZO127" s="13"/>
      <c r="ZP127" s="13"/>
      <c r="ZQ127" s="13"/>
      <c r="ZR127" s="13"/>
      <c r="ZS127" s="13"/>
      <c r="ZT127" s="13"/>
      <c r="ZU127" s="13"/>
      <c r="ZV127" s="13"/>
      <c r="ZW127" s="13"/>
      <c r="ZX127" s="13"/>
      <c r="ZY127" s="13"/>
      <c r="ZZ127" s="13"/>
      <c r="AAA127" s="13"/>
      <c r="AAB127" s="13"/>
      <c r="AAC127" s="13"/>
      <c r="AAD127" s="13"/>
      <c r="AAE127" s="13"/>
      <c r="AAF127" s="13"/>
      <c r="AAG127" s="13"/>
      <c r="AAH127" s="13"/>
      <c r="AAI127" s="13"/>
      <c r="AAJ127" s="13"/>
      <c r="AAK127" s="13"/>
      <c r="AAL127" s="13"/>
      <c r="AAM127" s="13"/>
      <c r="AAN127" s="13"/>
      <c r="AAO127" s="13"/>
      <c r="AAP127" s="13"/>
      <c r="AAQ127" s="13"/>
      <c r="AAR127" s="13"/>
      <c r="AAS127" s="13"/>
      <c r="AAT127" s="13"/>
      <c r="AAU127" s="13"/>
      <c r="AAV127" s="13"/>
      <c r="AAW127" s="13"/>
      <c r="AAX127" s="13"/>
      <c r="AAY127" s="13"/>
      <c r="AAZ127" s="13"/>
      <c r="ABA127" s="13"/>
      <c r="ABB127" s="13"/>
      <c r="ABC127" s="13"/>
      <c r="ABD127" s="13"/>
      <c r="ABE127" s="13"/>
      <c r="ABF127" s="13"/>
      <c r="ABG127" s="13"/>
      <c r="ABH127" s="13"/>
      <c r="ABI127" s="13"/>
      <c r="ABJ127" s="13"/>
      <c r="ABK127" s="13"/>
      <c r="ABL127" s="13"/>
      <c r="ABM127" s="13"/>
      <c r="ABN127" s="13"/>
      <c r="ABO127" s="13"/>
      <c r="ABP127" s="13"/>
      <c r="ABQ127" s="13"/>
      <c r="ABR127" s="13"/>
      <c r="ABS127" s="13"/>
      <c r="ABT127" s="13"/>
      <c r="ABU127" s="13"/>
      <c r="ABV127" s="13"/>
      <c r="ABW127" s="13"/>
      <c r="ABX127" s="13"/>
      <c r="ABY127" s="13"/>
      <c r="ABZ127" s="13"/>
      <c r="ACA127" s="13"/>
      <c r="ACB127" s="13"/>
      <c r="ACC127" s="13"/>
      <c r="ACD127" s="13"/>
      <c r="ACE127" s="13"/>
      <c r="ACF127" s="13"/>
      <c r="ACG127" s="13"/>
      <c r="ACH127" s="13"/>
      <c r="ACI127" s="13"/>
      <c r="ACJ127" s="13"/>
      <c r="ACK127" s="13"/>
      <c r="ACL127" s="13"/>
      <c r="ACM127" s="13"/>
      <c r="ACN127" s="13"/>
      <c r="ACO127" s="13"/>
      <c r="ACP127" s="13"/>
      <c r="ACQ127" s="13"/>
      <c r="ACR127" s="13"/>
      <c r="ACS127" s="13"/>
      <c r="ACT127" s="13"/>
      <c r="ACU127" s="13"/>
      <c r="ACV127" s="13"/>
      <c r="ACW127" s="13"/>
      <c r="ACX127" s="13"/>
      <c r="ACY127" s="13"/>
      <c r="ACZ127" s="13"/>
      <c r="ADA127" s="13"/>
      <c r="ADB127" s="13"/>
      <c r="ADC127" s="13"/>
      <c r="ADD127" s="13"/>
      <c r="ADE127" s="13"/>
      <c r="ADF127" s="13"/>
      <c r="ADG127" s="13"/>
      <c r="ADH127" s="13"/>
      <c r="ADI127" s="13"/>
      <c r="ADJ127" s="13"/>
      <c r="ADK127" s="13"/>
      <c r="ADL127" s="13"/>
      <c r="ADM127" s="13"/>
      <c r="ADN127" s="13"/>
      <c r="ADO127" s="13"/>
      <c r="ADP127" s="13"/>
      <c r="ADQ127" s="13"/>
      <c r="ADR127" s="13"/>
      <c r="ADS127" s="13"/>
      <c r="ADT127" s="13"/>
      <c r="ADU127" s="13"/>
      <c r="ADV127" s="13"/>
      <c r="ADW127" s="13"/>
      <c r="ADX127" s="13"/>
      <c r="ADY127" s="13"/>
      <c r="ADZ127" s="13"/>
      <c r="AEA127" s="13"/>
      <c r="AEB127" s="13"/>
      <c r="AEC127" s="13"/>
      <c r="AED127" s="13"/>
      <c r="AEE127" s="13"/>
      <c r="AEF127" s="13"/>
      <c r="AEG127" s="13"/>
      <c r="AEH127" s="13"/>
      <c r="AEI127" s="13"/>
      <c r="AEJ127" s="13"/>
      <c r="AEK127" s="13"/>
      <c r="AEL127" s="13"/>
      <c r="AEM127" s="13"/>
      <c r="AEN127" s="13"/>
      <c r="AEO127" s="13"/>
      <c r="AEP127" s="13"/>
      <c r="AEQ127" s="13"/>
      <c r="AER127" s="13"/>
      <c r="AES127" s="13"/>
      <c r="AET127" s="13"/>
      <c r="AEU127" s="13"/>
      <c r="AEV127" s="13"/>
      <c r="AEW127" s="13"/>
      <c r="AEX127" s="13"/>
      <c r="AEY127" s="13"/>
      <c r="AEZ127" s="13"/>
      <c r="AFA127" s="13"/>
      <c r="AFB127" s="13"/>
      <c r="AFC127" s="13"/>
      <c r="AFD127" s="13"/>
      <c r="AFE127" s="13"/>
      <c r="AFF127" s="13"/>
      <c r="AFG127" s="13"/>
      <c r="AFH127" s="13"/>
      <c r="AFI127" s="13"/>
      <c r="AFJ127" s="13"/>
      <c r="AFK127" s="13"/>
      <c r="AFL127" s="13"/>
      <c r="AFM127" s="13"/>
      <c r="AFN127" s="13"/>
      <c r="AFO127" s="13"/>
      <c r="AFP127" s="13"/>
      <c r="AFQ127" s="13"/>
      <c r="AFR127" s="13"/>
      <c r="AFS127" s="13"/>
      <c r="AFT127" s="13"/>
      <c r="AFU127" s="13"/>
      <c r="AFV127" s="13"/>
      <c r="AFW127" s="13"/>
      <c r="AFX127" s="13"/>
      <c r="AFY127" s="13"/>
      <c r="AFZ127" s="13"/>
      <c r="AGA127" s="13"/>
      <c r="AGB127" s="13"/>
      <c r="AGC127" s="13"/>
      <c r="AGD127" s="13"/>
      <c r="AGE127" s="13"/>
      <c r="AGF127" s="13"/>
      <c r="AGG127" s="13"/>
      <c r="AGH127" s="13"/>
      <c r="AGI127" s="13"/>
      <c r="AGJ127" s="13"/>
      <c r="AGK127" s="13"/>
      <c r="AGL127" s="13"/>
      <c r="AGM127" s="13"/>
      <c r="AGN127" s="13"/>
      <c r="AGO127" s="13"/>
      <c r="AGP127" s="13"/>
      <c r="AGQ127" s="13"/>
      <c r="AGR127" s="13"/>
      <c r="AGS127" s="13"/>
      <c r="AGT127" s="13"/>
      <c r="AGU127" s="13"/>
      <c r="AGV127" s="13"/>
      <c r="AGW127" s="13"/>
      <c r="AGX127" s="13"/>
      <c r="AGY127" s="13"/>
      <c r="AGZ127" s="13"/>
      <c r="AHA127" s="13"/>
      <c r="AHB127" s="13"/>
      <c r="AHC127" s="13"/>
      <c r="AHD127" s="13"/>
      <c r="AHE127" s="13"/>
      <c r="AHF127" s="13"/>
      <c r="AHG127" s="13"/>
      <c r="AHH127" s="13"/>
      <c r="AHI127" s="13"/>
      <c r="AHJ127" s="13"/>
      <c r="AHK127" s="13"/>
      <c r="AHL127" s="13"/>
      <c r="AHM127" s="13"/>
      <c r="AHN127" s="13"/>
      <c r="AHO127" s="13"/>
      <c r="AHP127" s="13"/>
      <c r="AHQ127" s="13"/>
      <c r="AHR127" s="13"/>
      <c r="AHS127" s="13"/>
      <c r="AHT127" s="13"/>
      <c r="AHU127" s="13"/>
      <c r="AHV127" s="13"/>
      <c r="AHW127" s="13"/>
      <c r="AHX127" s="13"/>
      <c r="AHY127" s="13"/>
      <c r="AHZ127" s="13"/>
      <c r="AIA127" s="13"/>
      <c r="AIB127" s="13"/>
      <c r="AIC127" s="13"/>
      <c r="AID127" s="13"/>
      <c r="AIE127" s="13"/>
      <c r="AIF127" s="13"/>
      <c r="AIG127" s="13"/>
      <c r="AIH127" s="13"/>
      <c r="AII127" s="13"/>
      <c r="AIJ127" s="13"/>
      <c r="AIK127" s="13"/>
      <c r="AIL127" s="13"/>
      <c r="AIM127" s="13"/>
      <c r="AIN127" s="13"/>
      <c r="AIO127" s="13"/>
      <c r="AIP127" s="13"/>
      <c r="AIQ127" s="13"/>
      <c r="AIR127" s="13"/>
      <c r="AIS127" s="13"/>
      <c r="AIT127" s="13"/>
      <c r="AIU127" s="13"/>
      <c r="AIV127" s="13"/>
      <c r="AIW127" s="13"/>
      <c r="AIX127" s="13"/>
      <c r="AIY127" s="13"/>
      <c r="AIZ127" s="13"/>
      <c r="AJA127" s="13"/>
      <c r="AJB127" s="13"/>
      <c r="AJC127" s="13"/>
      <c r="AJD127" s="13"/>
      <c r="AJE127" s="13"/>
      <c r="AJF127" s="13"/>
      <c r="AJG127" s="13"/>
      <c r="AJH127" s="13"/>
      <c r="AJI127" s="13"/>
      <c r="AJJ127" s="13"/>
      <c r="AJK127" s="13"/>
      <c r="AJL127" s="13"/>
      <c r="AJM127" s="13"/>
      <c r="AJN127" s="13"/>
      <c r="AJO127" s="13"/>
      <c r="AJP127" s="13"/>
      <c r="AJQ127" s="13"/>
      <c r="AJR127" s="13"/>
      <c r="AJS127" s="13"/>
      <c r="AJT127" s="13"/>
      <c r="AJU127" s="13"/>
      <c r="AJV127" s="13"/>
      <c r="AJW127" s="13"/>
      <c r="AJX127" s="13"/>
      <c r="AJY127" s="13"/>
      <c r="AJZ127" s="13"/>
      <c r="AKA127" s="13"/>
      <c r="AKB127" s="13"/>
      <c r="AKC127" s="13"/>
      <c r="AKD127" s="13"/>
      <c r="AKE127" s="13"/>
      <c r="AKF127" s="13"/>
      <c r="AKG127" s="13"/>
      <c r="AKH127" s="13"/>
      <c r="AKI127" s="13"/>
      <c r="AKJ127" s="13"/>
      <c r="AKK127" s="13"/>
      <c r="AKL127" s="13"/>
      <c r="AKM127" s="13"/>
      <c r="AKN127" s="13"/>
      <c r="AKO127" s="13"/>
      <c r="AKP127" s="13"/>
      <c r="AKQ127" s="13"/>
      <c r="AKR127" s="13"/>
      <c r="AKS127" s="13"/>
      <c r="AKT127" s="13"/>
      <c r="AKU127" s="13"/>
      <c r="AKV127" s="13"/>
      <c r="AKW127" s="13"/>
      <c r="AKX127" s="13"/>
      <c r="AKY127" s="13"/>
      <c r="AKZ127" s="13"/>
      <c r="ALA127" s="13"/>
      <c r="ALB127" s="13"/>
      <c r="ALC127" s="13"/>
      <c r="ALD127" s="13"/>
      <c r="ALE127" s="13"/>
      <c r="ALF127" s="13"/>
      <c r="ALG127" s="13"/>
      <c r="ALH127" s="13"/>
      <c r="ALI127" s="13"/>
      <c r="ALJ127" s="13"/>
      <c r="ALK127" s="13"/>
      <c r="ALL127" s="13"/>
      <c r="ALM127" s="13"/>
      <c r="ALN127" s="13"/>
      <c r="ALO127" s="13"/>
      <c r="ALP127" s="13"/>
      <c r="ALQ127" s="13"/>
      <c r="ALR127" s="13"/>
      <c r="ALS127" s="13"/>
      <c r="ALT127" s="13"/>
      <c r="ALU127" s="13"/>
      <c r="ALV127" s="13"/>
      <c r="ALW127" s="13"/>
      <c r="ALX127" s="13"/>
      <c r="ALY127" s="13"/>
      <c r="ALZ127" s="13"/>
      <c r="AMA127" s="13"/>
      <c r="AMB127" s="13"/>
      <c r="AMC127" s="13"/>
      <c r="AMD127" s="13"/>
      <c r="AME127" s="13"/>
      <c r="AMF127" s="13"/>
      <c r="AMG127" s="13"/>
      <c r="AMH127" s="13"/>
      <c r="AMI127" s="13"/>
      <c r="AMJ127" s="13"/>
      <c r="AMK127" s="13"/>
      <c r="AML127" s="13"/>
      <c r="AMM127" s="13"/>
      <c r="AMN127" s="13"/>
      <c r="AMO127" s="13"/>
      <c r="AMP127" s="13"/>
      <c r="AMQ127" s="13"/>
      <c r="AMR127" s="13"/>
      <c r="AMS127" s="13"/>
      <c r="AMT127" s="13"/>
      <c r="AMU127" s="13"/>
      <c r="AMV127" s="13"/>
      <c r="AMW127" s="13"/>
      <c r="AMX127" s="13"/>
      <c r="AMY127" s="13"/>
      <c r="AMZ127" s="13"/>
      <c r="ANA127" s="13"/>
      <c r="ANB127" s="13"/>
      <c r="ANC127" s="13"/>
      <c r="AND127" s="13"/>
      <c r="ANE127" s="13"/>
      <c r="ANF127" s="13"/>
      <c r="ANG127" s="13"/>
      <c r="ANH127" s="13"/>
      <c r="ANI127" s="13"/>
      <c r="ANJ127" s="13"/>
      <c r="ANK127" s="13"/>
      <c r="ANL127" s="13"/>
      <c r="ANM127" s="13"/>
      <c r="ANN127" s="13"/>
      <c r="ANO127" s="13"/>
      <c r="ANP127" s="13"/>
      <c r="ANQ127" s="13"/>
      <c r="ANR127" s="13"/>
      <c r="ANS127" s="13"/>
      <c r="ANT127" s="13"/>
      <c r="ANU127" s="13"/>
      <c r="ANV127" s="13"/>
      <c r="ANW127" s="13"/>
      <c r="ANX127" s="13"/>
      <c r="ANY127" s="13"/>
      <c r="ANZ127" s="13"/>
      <c r="AOA127" s="13"/>
      <c r="AOB127" s="13"/>
      <c r="AOC127" s="13"/>
      <c r="AOD127" s="13"/>
      <c r="AOE127" s="13"/>
      <c r="AOF127" s="13"/>
      <c r="AOG127" s="13"/>
      <c r="AOH127" s="13"/>
      <c r="AOI127" s="13"/>
      <c r="AOJ127" s="13"/>
      <c r="AOK127" s="13"/>
      <c r="AOL127" s="13"/>
      <c r="AOM127" s="13"/>
      <c r="AON127" s="13"/>
      <c r="AOO127" s="13"/>
      <c r="AOP127" s="13"/>
      <c r="AOQ127" s="13"/>
      <c r="AOR127" s="13"/>
      <c r="AOS127" s="13"/>
      <c r="AOT127" s="13"/>
      <c r="AOU127" s="13"/>
      <c r="AOV127" s="13"/>
      <c r="AOW127" s="13"/>
      <c r="AOX127" s="13"/>
      <c r="AOY127" s="13"/>
      <c r="AOZ127" s="13"/>
      <c r="APA127" s="13"/>
      <c r="APB127" s="13"/>
      <c r="APC127" s="13"/>
      <c r="APD127" s="13"/>
      <c r="APE127" s="13"/>
      <c r="APF127" s="13"/>
      <c r="APG127" s="13"/>
      <c r="APH127" s="13"/>
      <c r="API127" s="13"/>
      <c r="APJ127" s="13"/>
      <c r="APK127" s="13"/>
      <c r="APL127" s="13"/>
      <c r="APM127" s="13"/>
      <c r="APN127" s="13"/>
      <c r="APO127" s="13"/>
      <c r="APP127" s="13"/>
      <c r="APQ127" s="13"/>
      <c r="APR127" s="13"/>
      <c r="APS127" s="13"/>
      <c r="APT127" s="13"/>
      <c r="APU127" s="13"/>
      <c r="APV127" s="13"/>
      <c r="APW127" s="13"/>
      <c r="APX127" s="13"/>
      <c r="APY127" s="13"/>
      <c r="APZ127" s="13"/>
      <c r="AQA127" s="13"/>
      <c r="AQB127" s="13"/>
      <c r="AQC127" s="13"/>
      <c r="AQD127" s="13"/>
      <c r="AQE127" s="13"/>
      <c r="AQF127" s="13"/>
      <c r="AQG127" s="13"/>
      <c r="AQH127" s="13"/>
      <c r="AQI127" s="13"/>
      <c r="AQJ127" s="13"/>
      <c r="AQK127" s="13"/>
      <c r="AQL127" s="13"/>
      <c r="AQM127" s="13"/>
      <c r="AQN127" s="13"/>
      <c r="AQO127" s="13"/>
      <c r="AQP127" s="13"/>
      <c r="AQQ127" s="13"/>
      <c r="AQR127" s="13"/>
      <c r="AQS127" s="13"/>
      <c r="AQT127" s="13"/>
      <c r="AQU127" s="13"/>
      <c r="AQV127" s="13"/>
      <c r="AQW127" s="13"/>
      <c r="AQX127" s="13"/>
      <c r="AQY127" s="13"/>
      <c r="AQZ127" s="13"/>
      <c r="ARA127" s="13"/>
      <c r="ARB127" s="13"/>
      <c r="ARC127" s="13"/>
      <c r="ARD127" s="13"/>
      <c r="ARE127" s="13"/>
      <c r="ARF127" s="13"/>
      <c r="ARG127" s="13"/>
      <c r="ARH127" s="13"/>
      <c r="ARI127" s="13"/>
      <c r="ARJ127" s="13"/>
      <c r="ARK127" s="13"/>
      <c r="ARL127" s="13"/>
      <c r="ARM127" s="13"/>
      <c r="ARN127" s="13"/>
      <c r="ARO127" s="13"/>
      <c r="ARP127" s="13"/>
      <c r="ARQ127" s="13"/>
      <c r="ARR127" s="13"/>
      <c r="ARS127" s="13"/>
      <c r="ART127" s="13"/>
      <c r="ARU127" s="13"/>
      <c r="ARV127" s="13"/>
      <c r="ARW127" s="13"/>
      <c r="ARX127" s="13"/>
      <c r="ARY127" s="13"/>
      <c r="ARZ127" s="13"/>
      <c r="ASA127" s="13"/>
      <c r="ASB127" s="13"/>
      <c r="ASC127" s="13"/>
      <c r="ASD127" s="13"/>
      <c r="ASE127" s="13"/>
      <c r="ASF127" s="13"/>
      <c r="ASG127" s="13"/>
      <c r="ASH127" s="13"/>
      <c r="ASI127" s="13"/>
      <c r="ASJ127" s="13"/>
      <c r="ASK127" s="13"/>
      <c r="ASL127" s="13"/>
      <c r="ASM127" s="13"/>
      <c r="ASN127" s="13"/>
      <c r="ASO127" s="13"/>
      <c r="ASP127" s="13"/>
      <c r="ASQ127" s="13"/>
      <c r="ASR127" s="13"/>
      <c r="ASS127" s="13"/>
      <c r="AST127" s="13"/>
      <c r="ASU127" s="13"/>
      <c r="ASV127" s="13"/>
      <c r="ASW127" s="13"/>
      <c r="ASX127" s="13"/>
      <c r="ASY127" s="13"/>
      <c r="ASZ127" s="13"/>
      <c r="ATA127" s="13"/>
      <c r="ATB127" s="13"/>
      <c r="ATC127" s="13"/>
      <c r="ATD127" s="13"/>
      <c r="ATE127" s="13"/>
      <c r="ATF127" s="13"/>
      <c r="ATG127" s="13"/>
      <c r="ATH127" s="13"/>
      <c r="ATI127" s="13"/>
      <c r="ATJ127" s="13"/>
      <c r="ATK127" s="13"/>
      <c r="ATL127" s="13"/>
      <c r="ATM127" s="13"/>
      <c r="ATN127" s="13"/>
      <c r="ATO127" s="13"/>
      <c r="ATP127" s="13"/>
      <c r="ATQ127" s="13"/>
      <c r="ATR127" s="13"/>
      <c r="ATS127" s="13"/>
      <c r="ATT127" s="13"/>
      <c r="ATU127" s="13"/>
      <c r="ATV127" s="13"/>
      <c r="ATW127" s="13"/>
      <c r="ATX127" s="13"/>
      <c r="ATY127" s="13"/>
      <c r="ATZ127" s="13"/>
      <c r="AUA127" s="13"/>
      <c r="AUB127" s="13"/>
      <c r="AUC127" s="13"/>
      <c r="AUD127" s="13"/>
      <c r="AUE127" s="13"/>
      <c r="AUF127" s="13"/>
      <c r="AUG127" s="13"/>
      <c r="AUH127" s="13"/>
      <c r="AUI127" s="13"/>
      <c r="AUJ127" s="13"/>
      <c r="AUK127" s="13"/>
      <c r="AUL127" s="13"/>
      <c r="AUM127" s="13"/>
      <c r="AUN127" s="13"/>
      <c r="AUO127" s="13"/>
      <c r="AUP127" s="13"/>
      <c r="AUQ127" s="13"/>
      <c r="AUR127" s="13"/>
      <c r="AUS127" s="13"/>
      <c r="AUT127" s="13"/>
      <c r="AUU127" s="13"/>
      <c r="AUV127" s="13"/>
      <c r="AUW127" s="13"/>
      <c r="AUX127" s="13"/>
      <c r="AUY127" s="13"/>
      <c r="AUZ127" s="13"/>
      <c r="AVA127" s="13"/>
      <c r="AVB127" s="13"/>
      <c r="AVC127" s="13"/>
      <c r="AVD127" s="13"/>
      <c r="AVE127" s="13"/>
      <c r="AVF127" s="13"/>
      <c r="AVG127" s="13"/>
      <c r="AVH127" s="13"/>
      <c r="AVI127" s="13"/>
      <c r="AVJ127" s="13"/>
      <c r="AVK127" s="13"/>
      <c r="AVL127" s="13"/>
      <c r="AVM127" s="13"/>
      <c r="AVN127" s="13"/>
      <c r="AVO127" s="13"/>
      <c r="AVP127" s="13"/>
      <c r="AVQ127" s="13"/>
      <c r="AVR127" s="13"/>
      <c r="AVS127" s="13"/>
      <c r="AVT127" s="13"/>
      <c r="AVU127" s="13"/>
      <c r="AVV127" s="13"/>
      <c r="AVW127" s="13"/>
      <c r="AVX127" s="13"/>
      <c r="AVY127" s="13"/>
      <c r="AVZ127" s="13"/>
      <c r="AWA127" s="13"/>
      <c r="AWB127" s="13"/>
      <c r="AWC127" s="13"/>
      <c r="AWD127" s="13"/>
      <c r="AWE127" s="13"/>
      <c r="AWF127" s="13"/>
      <c r="AWG127" s="13"/>
      <c r="AWH127" s="13"/>
      <c r="AWI127" s="13"/>
      <c r="AWJ127" s="13"/>
      <c r="AWK127" s="13"/>
      <c r="AWL127" s="13"/>
      <c r="AWM127" s="13"/>
      <c r="AWN127" s="13"/>
      <c r="AWO127" s="13"/>
      <c r="AWP127" s="13"/>
      <c r="AWQ127" s="13"/>
      <c r="AWR127" s="13"/>
      <c r="AWS127" s="13"/>
      <c r="AWT127" s="13"/>
      <c r="AWU127" s="13"/>
      <c r="AWV127" s="13"/>
      <c r="AWW127" s="13"/>
      <c r="AWX127" s="13"/>
      <c r="AWY127" s="13"/>
      <c r="AWZ127" s="13"/>
      <c r="AXA127" s="13"/>
      <c r="AXB127" s="13"/>
      <c r="AXC127" s="13"/>
      <c r="AXD127" s="13"/>
      <c r="AXE127" s="13"/>
      <c r="AXF127" s="13"/>
      <c r="AXG127" s="13"/>
      <c r="AXH127" s="13"/>
      <c r="AXI127" s="13"/>
      <c r="AXJ127" s="13"/>
      <c r="AXK127" s="13"/>
      <c r="AXL127" s="13"/>
      <c r="AXM127" s="13"/>
      <c r="AXN127" s="13"/>
      <c r="AXO127" s="13"/>
      <c r="AXP127" s="13"/>
      <c r="AXQ127" s="13"/>
      <c r="AXR127" s="13"/>
      <c r="AXS127" s="13"/>
      <c r="AXT127" s="13"/>
      <c r="AXU127" s="13"/>
      <c r="AXV127" s="13"/>
      <c r="AXW127" s="13"/>
      <c r="AXX127" s="13"/>
      <c r="AXY127" s="13"/>
      <c r="AXZ127" s="13"/>
      <c r="AYA127" s="13"/>
      <c r="AYB127" s="13"/>
      <c r="AYC127" s="13"/>
      <c r="AYD127" s="13"/>
      <c r="AYE127" s="13"/>
      <c r="AYF127" s="13"/>
      <c r="AYG127" s="13"/>
      <c r="AYH127" s="13"/>
      <c r="AYI127" s="13"/>
      <c r="AYJ127" s="13"/>
      <c r="AYK127" s="13"/>
      <c r="AYL127" s="13"/>
      <c r="AYM127" s="13"/>
      <c r="AYN127" s="13"/>
      <c r="AYO127" s="13"/>
      <c r="AYP127" s="13"/>
      <c r="AYQ127" s="13"/>
      <c r="AYR127" s="13"/>
      <c r="AYS127" s="13"/>
      <c r="AYT127" s="13"/>
      <c r="AYU127" s="13"/>
      <c r="AYV127" s="13"/>
      <c r="AYW127" s="13"/>
      <c r="AYX127" s="13"/>
      <c r="AYY127" s="13"/>
      <c r="AYZ127" s="13"/>
      <c r="AZA127" s="13"/>
      <c r="AZB127" s="13"/>
      <c r="AZC127" s="13"/>
      <c r="AZD127" s="13"/>
      <c r="AZE127" s="13"/>
      <c r="AZF127" s="13"/>
      <c r="AZG127" s="13"/>
      <c r="AZH127" s="13"/>
      <c r="AZI127" s="13"/>
      <c r="AZJ127" s="13"/>
      <c r="AZK127" s="13"/>
      <c r="AZL127" s="13"/>
      <c r="AZM127" s="13"/>
      <c r="AZN127" s="13"/>
      <c r="AZO127" s="13"/>
      <c r="AZP127" s="13"/>
      <c r="AZQ127" s="13"/>
      <c r="AZR127" s="13"/>
      <c r="AZS127" s="13"/>
      <c r="AZT127" s="13"/>
      <c r="AZU127" s="13"/>
      <c r="AZV127" s="13"/>
      <c r="AZW127" s="13"/>
      <c r="AZX127" s="13"/>
      <c r="AZY127" s="13"/>
      <c r="AZZ127" s="13"/>
      <c r="BAA127" s="13"/>
      <c r="BAB127" s="13"/>
      <c r="BAC127" s="13"/>
      <c r="BAD127" s="13"/>
      <c r="BAE127" s="13"/>
      <c r="BAF127" s="13"/>
      <c r="BAG127" s="13"/>
      <c r="BAH127" s="13"/>
      <c r="BAI127" s="13"/>
      <c r="BAJ127" s="13"/>
      <c r="BAK127" s="13"/>
      <c r="BAL127" s="13"/>
      <c r="BAM127" s="13"/>
      <c r="BAN127" s="13"/>
      <c r="BAO127" s="13"/>
      <c r="BAP127" s="13"/>
      <c r="BAQ127" s="13"/>
      <c r="BAR127" s="13"/>
      <c r="BAS127" s="13"/>
      <c r="BAT127" s="13"/>
      <c r="BAU127" s="13"/>
      <c r="BAV127" s="13"/>
      <c r="BAW127" s="13"/>
      <c r="BAX127" s="13"/>
      <c r="BAY127" s="13"/>
      <c r="BAZ127" s="13"/>
      <c r="BBA127" s="13"/>
      <c r="BBB127" s="13"/>
      <c r="BBC127" s="13"/>
      <c r="BBD127" s="13"/>
      <c r="BBE127" s="13"/>
      <c r="BBF127" s="13"/>
      <c r="BBG127" s="13"/>
      <c r="BBH127" s="13"/>
      <c r="BBI127" s="13"/>
      <c r="BBJ127" s="13"/>
      <c r="BBK127" s="13"/>
      <c r="BBL127" s="13"/>
      <c r="BBM127" s="13"/>
      <c r="BBN127" s="13"/>
      <c r="BBO127" s="13"/>
      <c r="BBP127" s="13"/>
      <c r="BBQ127" s="13"/>
      <c r="BBR127" s="13"/>
      <c r="BBS127" s="13"/>
      <c r="BBT127" s="13"/>
      <c r="BBU127" s="13"/>
      <c r="BBV127" s="13"/>
      <c r="BBW127" s="13"/>
      <c r="BBX127" s="13"/>
      <c r="BBY127" s="13"/>
      <c r="BBZ127" s="13"/>
      <c r="BCA127" s="13"/>
      <c r="BCB127" s="13"/>
      <c r="BCC127" s="13"/>
      <c r="BCD127" s="13"/>
      <c r="BCE127" s="13"/>
      <c r="BCF127" s="13"/>
      <c r="BCG127" s="13"/>
      <c r="BCH127" s="13"/>
      <c r="BCI127" s="13"/>
      <c r="BCJ127" s="13"/>
      <c r="BCK127" s="13"/>
      <c r="BCL127" s="13"/>
      <c r="BCM127" s="13"/>
      <c r="BCN127" s="13"/>
      <c r="BCO127" s="13"/>
      <c r="BCP127" s="13"/>
      <c r="BCQ127" s="13"/>
      <c r="BCR127" s="13"/>
      <c r="BCS127" s="13"/>
      <c r="BCT127" s="13"/>
      <c r="BCU127" s="13"/>
      <c r="BCV127" s="13"/>
      <c r="BCW127" s="13"/>
      <c r="BCX127" s="13"/>
      <c r="BCY127" s="13"/>
      <c r="BCZ127" s="13"/>
      <c r="BDA127" s="13"/>
      <c r="BDB127" s="13"/>
      <c r="BDC127" s="13"/>
      <c r="BDD127" s="13"/>
      <c r="BDE127" s="13"/>
      <c r="BDF127" s="13"/>
      <c r="BDG127" s="13"/>
      <c r="BDH127" s="13"/>
      <c r="BDI127" s="13"/>
      <c r="BDJ127" s="13"/>
      <c r="BDK127" s="13"/>
      <c r="BDL127" s="13"/>
      <c r="BDM127" s="13"/>
      <c r="BDN127" s="13"/>
      <c r="BDO127" s="13"/>
      <c r="BDP127" s="13"/>
      <c r="BDQ127" s="13"/>
      <c r="BDR127" s="13"/>
      <c r="BDS127" s="13"/>
      <c r="BDT127" s="13"/>
      <c r="BDU127" s="13"/>
      <c r="BDV127" s="13"/>
      <c r="BDW127" s="13"/>
      <c r="BDX127" s="13"/>
      <c r="BDY127" s="13"/>
      <c r="BDZ127" s="13"/>
      <c r="BEA127" s="13"/>
      <c r="BEB127" s="13"/>
      <c r="BEC127" s="13"/>
      <c r="BED127" s="13"/>
      <c r="BEE127" s="13"/>
      <c r="BEF127" s="13"/>
      <c r="BEG127" s="13"/>
      <c r="BEH127" s="13"/>
      <c r="BEI127" s="13"/>
      <c r="BEJ127" s="13"/>
      <c r="BEK127" s="13"/>
      <c r="BEL127" s="13"/>
      <c r="BEM127" s="13"/>
      <c r="BEN127" s="13"/>
      <c r="BEO127" s="13"/>
      <c r="BEP127" s="13"/>
      <c r="BEQ127" s="13"/>
      <c r="BER127" s="13"/>
      <c r="BES127" s="13"/>
      <c r="BET127" s="13"/>
      <c r="BEU127" s="13"/>
      <c r="BEV127" s="13"/>
      <c r="BEW127" s="13"/>
      <c r="BEX127" s="13"/>
      <c r="BEY127" s="13"/>
      <c r="BEZ127" s="13"/>
      <c r="BFA127" s="13"/>
      <c r="BFB127" s="13"/>
      <c r="BFC127" s="13"/>
      <c r="BFD127" s="13"/>
      <c r="BFE127" s="13"/>
      <c r="BFF127" s="13"/>
      <c r="BFG127" s="13"/>
      <c r="BFH127" s="13"/>
      <c r="BFI127" s="13"/>
      <c r="BFJ127" s="13"/>
      <c r="BFK127" s="13"/>
      <c r="BFL127" s="13"/>
      <c r="BFM127" s="13"/>
      <c r="BFN127" s="13"/>
      <c r="BFO127" s="13"/>
      <c r="BFP127" s="13"/>
      <c r="BFQ127" s="13"/>
      <c r="BFR127" s="13"/>
      <c r="BFS127" s="13"/>
      <c r="BFT127" s="13"/>
      <c r="BFU127" s="13"/>
      <c r="BFV127" s="13"/>
      <c r="BFW127" s="13"/>
      <c r="BFX127" s="13"/>
      <c r="BFY127" s="13"/>
      <c r="BFZ127" s="13"/>
      <c r="BGA127" s="13"/>
      <c r="BGB127" s="13"/>
      <c r="BGC127" s="13"/>
      <c r="BGD127" s="13"/>
      <c r="BGE127" s="13"/>
      <c r="BGF127" s="13"/>
      <c r="BGG127" s="13"/>
      <c r="BGH127" s="13"/>
      <c r="BGI127" s="13"/>
      <c r="BGJ127" s="13"/>
      <c r="BGK127" s="13"/>
      <c r="BGL127" s="13"/>
      <c r="BGM127" s="13"/>
      <c r="BGN127" s="13"/>
      <c r="BGO127" s="13"/>
      <c r="BGP127" s="13"/>
      <c r="BGQ127" s="13"/>
      <c r="BGR127" s="13"/>
      <c r="BGS127" s="13"/>
      <c r="BGT127" s="13"/>
      <c r="BGU127" s="13"/>
      <c r="BGV127" s="13"/>
      <c r="BGW127" s="13"/>
      <c r="BGX127" s="13"/>
      <c r="BGY127" s="13"/>
      <c r="BGZ127" s="13"/>
      <c r="BHA127" s="13"/>
      <c r="BHB127" s="13"/>
      <c r="BHC127" s="13"/>
      <c r="BHD127" s="13"/>
      <c r="BHE127" s="13"/>
      <c r="BHF127" s="13"/>
      <c r="BHG127" s="13"/>
      <c r="BHH127" s="13"/>
      <c r="BHI127" s="13"/>
      <c r="BHJ127" s="13"/>
      <c r="BHK127" s="13"/>
      <c r="BHL127" s="13"/>
      <c r="BHM127" s="13"/>
      <c r="BHN127" s="13"/>
      <c r="BHO127" s="13"/>
      <c r="BHP127" s="13"/>
      <c r="BHQ127" s="13"/>
      <c r="BHR127" s="13"/>
      <c r="BHS127" s="13"/>
      <c r="BHT127" s="13"/>
      <c r="BHU127" s="13"/>
      <c r="BHV127" s="13"/>
      <c r="BHW127" s="13"/>
      <c r="BHX127" s="13"/>
      <c r="BHY127" s="13"/>
      <c r="BHZ127" s="13"/>
      <c r="BIA127" s="13"/>
      <c r="BIB127" s="13"/>
      <c r="BIC127" s="13"/>
      <c r="BID127" s="13"/>
      <c r="BIE127" s="13"/>
      <c r="BIF127" s="13"/>
      <c r="BIG127" s="13"/>
      <c r="BIH127" s="13"/>
      <c r="BII127" s="13"/>
      <c r="BIJ127" s="13"/>
      <c r="BIK127" s="13"/>
      <c r="BIL127" s="13"/>
      <c r="BIM127" s="13"/>
      <c r="BIN127" s="13"/>
      <c r="BIO127" s="13"/>
      <c r="BIP127" s="13"/>
      <c r="BIQ127" s="13"/>
      <c r="BIR127" s="13"/>
      <c r="BIS127" s="13"/>
      <c r="BIT127" s="13"/>
      <c r="BIU127" s="13"/>
      <c r="BIV127" s="13"/>
      <c r="BIW127" s="13"/>
      <c r="BIX127" s="13"/>
      <c r="BIY127" s="13"/>
      <c r="BIZ127" s="13"/>
      <c r="BJA127" s="13"/>
      <c r="BJB127" s="13"/>
      <c r="BJC127" s="13"/>
      <c r="BJD127" s="13"/>
      <c r="BJE127" s="13"/>
      <c r="BJF127" s="13"/>
      <c r="BJG127" s="13"/>
      <c r="BJH127" s="13"/>
      <c r="BJI127" s="13"/>
      <c r="BJJ127" s="13"/>
      <c r="BJK127" s="13"/>
      <c r="BJL127" s="13"/>
      <c r="BJM127" s="13"/>
      <c r="BJN127" s="13"/>
      <c r="BJO127" s="13"/>
      <c r="BJP127" s="13"/>
      <c r="BJQ127" s="13"/>
      <c r="BJR127" s="13"/>
      <c r="BJS127" s="13"/>
      <c r="BJT127" s="13"/>
      <c r="BJU127" s="13"/>
      <c r="BJV127" s="13"/>
      <c r="BJW127" s="13"/>
      <c r="BJX127" s="13"/>
      <c r="BJY127" s="13"/>
      <c r="BJZ127" s="13"/>
      <c r="BKA127" s="13"/>
      <c r="BKB127" s="13"/>
      <c r="BKC127" s="13"/>
      <c r="BKD127" s="13"/>
      <c r="BKE127" s="13"/>
      <c r="BKF127" s="13"/>
      <c r="BKG127" s="13"/>
      <c r="BKH127" s="13"/>
      <c r="BKI127" s="13"/>
      <c r="BKJ127" s="13"/>
      <c r="BKK127" s="13"/>
      <c r="BKL127" s="13"/>
      <c r="BKM127" s="13"/>
      <c r="BKN127" s="13"/>
      <c r="BKO127" s="13"/>
      <c r="BKP127" s="13"/>
      <c r="BKQ127" s="13"/>
      <c r="BKR127" s="13"/>
      <c r="BKS127" s="13"/>
      <c r="BKT127" s="13"/>
      <c r="BKU127" s="13"/>
      <c r="BKV127" s="13"/>
      <c r="BKW127" s="13"/>
      <c r="BKX127" s="13"/>
      <c r="BKY127" s="13"/>
      <c r="BKZ127" s="13"/>
      <c r="BLA127" s="13"/>
      <c r="BLB127" s="13"/>
      <c r="BLC127" s="13"/>
      <c r="BLD127" s="13"/>
      <c r="BLE127" s="13"/>
      <c r="BLF127" s="13"/>
      <c r="BLG127" s="13"/>
      <c r="BLH127" s="13"/>
      <c r="BLI127" s="13"/>
      <c r="BLJ127" s="13"/>
      <c r="BLK127" s="13"/>
      <c r="BLL127" s="13"/>
      <c r="BLM127" s="13"/>
      <c r="BLN127" s="13"/>
      <c r="BLO127" s="13"/>
      <c r="BLP127" s="13"/>
      <c r="BLQ127" s="13"/>
      <c r="BLR127" s="13"/>
      <c r="BLS127" s="13"/>
      <c r="BLT127" s="13"/>
      <c r="BLU127" s="13"/>
      <c r="BLV127" s="13"/>
      <c r="BLW127" s="13"/>
      <c r="BLX127" s="13"/>
      <c r="BLY127" s="13"/>
      <c r="BLZ127" s="13"/>
      <c r="BMA127" s="13"/>
      <c r="BMB127" s="13"/>
      <c r="BMC127" s="13"/>
      <c r="BMD127" s="13"/>
      <c r="BME127" s="13"/>
      <c r="BMF127" s="13"/>
      <c r="BMG127" s="13"/>
      <c r="BMH127" s="13"/>
      <c r="BMI127" s="13"/>
      <c r="BMJ127" s="13"/>
      <c r="BMK127" s="13"/>
      <c r="BML127" s="13"/>
      <c r="BMM127" s="13"/>
      <c r="BMN127" s="13"/>
      <c r="BMO127" s="13"/>
      <c r="BMP127" s="13"/>
      <c r="BMQ127" s="13"/>
      <c r="BMR127" s="13"/>
      <c r="BMS127" s="13"/>
      <c r="BMT127" s="13"/>
      <c r="BMU127" s="13"/>
      <c r="BMV127" s="13"/>
      <c r="BMW127" s="13"/>
      <c r="BMX127" s="13"/>
      <c r="BMY127" s="13"/>
      <c r="BMZ127" s="13"/>
      <c r="BNA127" s="13"/>
      <c r="BNB127" s="13"/>
      <c r="BNC127" s="13"/>
      <c r="BND127" s="13"/>
      <c r="BNE127" s="13"/>
      <c r="BNF127" s="13"/>
      <c r="BNG127" s="13"/>
      <c r="BNH127" s="13"/>
      <c r="BNI127" s="13"/>
      <c r="BNJ127" s="13"/>
      <c r="BNK127" s="13"/>
      <c r="BNL127" s="13"/>
      <c r="BNM127" s="13"/>
      <c r="BNN127" s="13"/>
      <c r="BNO127" s="13"/>
      <c r="BNP127" s="13"/>
      <c r="BNQ127" s="13"/>
      <c r="BNR127" s="13"/>
      <c r="BNS127" s="13"/>
      <c r="BNT127" s="13"/>
      <c r="BNU127" s="13"/>
      <c r="BNV127" s="13"/>
      <c r="BNW127" s="13"/>
      <c r="BNX127" s="13"/>
      <c r="BNY127" s="13"/>
      <c r="BNZ127" s="13"/>
      <c r="BOA127" s="13"/>
      <c r="BOB127" s="13"/>
      <c r="BOC127" s="13"/>
      <c r="BOD127" s="13"/>
      <c r="BOE127" s="13"/>
      <c r="BOF127" s="13"/>
      <c r="BOG127" s="13"/>
      <c r="BOH127" s="13"/>
      <c r="BOI127" s="13"/>
      <c r="BOJ127" s="13"/>
      <c r="BOK127" s="13"/>
      <c r="BOL127" s="13"/>
      <c r="BOM127" s="13"/>
      <c r="BON127" s="13"/>
      <c r="BOO127" s="13"/>
      <c r="BOP127" s="13"/>
      <c r="BOQ127" s="13"/>
      <c r="BOR127" s="13"/>
      <c r="BOS127" s="13"/>
      <c r="BOT127" s="13"/>
      <c r="BOU127" s="13"/>
      <c r="BOV127" s="13"/>
      <c r="BOW127" s="13"/>
      <c r="BOX127" s="13"/>
      <c r="BOY127" s="13"/>
      <c r="BOZ127" s="13"/>
      <c r="BPA127" s="13"/>
      <c r="BPB127" s="13"/>
      <c r="BPC127" s="13"/>
      <c r="BPD127" s="13"/>
      <c r="BPE127" s="13"/>
      <c r="BPF127" s="13"/>
      <c r="BPG127" s="13"/>
      <c r="BPH127" s="13"/>
      <c r="BPI127" s="13"/>
      <c r="BPJ127" s="13"/>
      <c r="BPK127" s="13"/>
      <c r="BPL127" s="13"/>
      <c r="BPM127" s="13"/>
      <c r="BPN127" s="13"/>
      <c r="BPO127" s="13"/>
      <c r="BPP127" s="13"/>
      <c r="BPQ127" s="13"/>
      <c r="BPR127" s="13"/>
      <c r="BPS127" s="13"/>
      <c r="BPT127" s="13"/>
      <c r="BPU127" s="13"/>
      <c r="BPV127" s="13"/>
      <c r="BPW127" s="13"/>
      <c r="BPX127" s="13"/>
      <c r="BPY127" s="13"/>
      <c r="BPZ127" s="13"/>
      <c r="BQA127" s="13"/>
      <c r="BQB127" s="13"/>
      <c r="BQC127" s="13"/>
      <c r="BQD127" s="13"/>
      <c r="BQE127" s="13"/>
      <c r="BQF127" s="13"/>
      <c r="BQG127" s="13"/>
      <c r="BQH127" s="13"/>
      <c r="BQI127" s="13"/>
      <c r="BQJ127" s="13"/>
      <c r="BQK127" s="13"/>
      <c r="BQL127" s="13"/>
      <c r="BQM127" s="13"/>
      <c r="BQN127" s="13"/>
      <c r="BQO127" s="13"/>
      <c r="BQP127" s="13"/>
      <c r="BQQ127" s="13"/>
      <c r="BQR127" s="13"/>
      <c r="BQS127" s="13"/>
      <c r="BQT127" s="13"/>
      <c r="BQU127" s="13"/>
      <c r="BQV127" s="13"/>
      <c r="BQW127" s="13"/>
      <c r="BQX127" s="13"/>
      <c r="BQY127" s="13"/>
      <c r="BQZ127" s="13"/>
      <c r="BRA127" s="13"/>
      <c r="BRB127" s="13"/>
      <c r="BRC127" s="13"/>
      <c r="BRD127" s="13"/>
      <c r="BRE127" s="13"/>
      <c r="BRF127" s="13"/>
      <c r="BRG127" s="13"/>
      <c r="BRH127" s="13"/>
      <c r="BRI127" s="13"/>
      <c r="BRJ127" s="13"/>
      <c r="BRK127" s="13"/>
      <c r="BRL127" s="13"/>
      <c r="BRM127" s="13"/>
      <c r="BRN127" s="13"/>
      <c r="BRO127" s="13"/>
      <c r="BRP127" s="13"/>
      <c r="BRQ127" s="13"/>
      <c r="BRR127" s="13"/>
      <c r="BRS127" s="13"/>
      <c r="BRT127" s="13"/>
      <c r="BRU127" s="13"/>
      <c r="BRV127" s="13"/>
      <c r="BRW127" s="13"/>
      <c r="BRX127" s="13"/>
      <c r="BRY127" s="13"/>
      <c r="BRZ127" s="13"/>
      <c r="BSA127" s="13"/>
      <c r="BSB127" s="13"/>
      <c r="BSC127" s="13"/>
      <c r="BSD127" s="13"/>
      <c r="BSE127" s="13"/>
      <c r="BSF127" s="13"/>
      <c r="BSG127" s="13"/>
      <c r="BSH127" s="13"/>
      <c r="BSI127" s="13"/>
      <c r="BSJ127" s="13"/>
      <c r="BSK127" s="13"/>
      <c r="BSL127" s="13"/>
      <c r="BSM127" s="13"/>
      <c r="BSN127" s="13"/>
      <c r="BSO127" s="13"/>
      <c r="BSP127" s="13"/>
      <c r="BSQ127" s="13"/>
      <c r="BSR127" s="13"/>
      <c r="BSS127" s="13"/>
      <c r="BST127" s="13"/>
      <c r="BSU127" s="13"/>
      <c r="BSV127" s="13"/>
      <c r="BSW127" s="13"/>
      <c r="BSX127" s="13"/>
      <c r="BSY127" s="13"/>
      <c r="BSZ127" s="13"/>
      <c r="BTA127" s="13"/>
      <c r="BTB127" s="13"/>
      <c r="BTC127" s="13"/>
      <c r="BTD127" s="13"/>
      <c r="BTE127" s="13"/>
      <c r="BTF127" s="13"/>
      <c r="BTG127" s="13"/>
      <c r="BTH127" s="13"/>
      <c r="BTI127" s="13"/>
      <c r="BTJ127" s="13"/>
      <c r="BTK127" s="13"/>
      <c r="BTL127" s="13"/>
      <c r="BTM127" s="13"/>
      <c r="BTN127" s="13"/>
      <c r="BTO127" s="13"/>
      <c r="BTP127" s="13"/>
      <c r="BTQ127" s="13"/>
      <c r="BTR127" s="13"/>
      <c r="BTS127" s="13"/>
      <c r="BTT127" s="13"/>
      <c r="BTU127" s="13"/>
      <c r="BTV127" s="13"/>
      <c r="BTW127" s="13"/>
      <c r="BTX127" s="13"/>
      <c r="BTY127" s="13"/>
      <c r="BTZ127" s="13"/>
      <c r="BUA127" s="13"/>
      <c r="BUB127" s="13"/>
      <c r="BUC127" s="13"/>
      <c r="BUD127" s="13"/>
      <c r="BUE127" s="13"/>
      <c r="BUF127" s="13"/>
      <c r="BUG127" s="13"/>
      <c r="BUH127" s="13"/>
      <c r="BUI127" s="13"/>
      <c r="BUJ127" s="13"/>
      <c r="BUK127" s="13"/>
      <c r="BUL127" s="13"/>
      <c r="BUM127" s="13"/>
      <c r="BUN127" s="13"/>
      <c r="BUO127" s="13"/>
      <c r="BUP127" s="13"/>
      <c r="BUQ127" s="13"/>
      <c r="BUR127" s="13"/>
      <c r="BUS127" s="13"/>
      <c r="BUT127" s="13"/>
      <c r="BUU127" s="13"/>
      <c r="BUV127" s="13"/>
      <c r="BUW127" s="13"/>
      <c r="BUX127" s="13"/>
      <c r="BUY127" s="13"/>
      <c r="BUZ127" s="13"/>
      <c r="BVA127" s="13"/>
      <c r="BVB127" s="13"/>
      <c r="BVC127" s="13"/>
      <c r="BVD127" s="13"/>
      <c r="BVE127" s="13"/>
      <c r="BVF127" s="13"/>
      <c r="BVG127" s="13"/>
      <c r="BVH127" s="13"/>
      <c r="BVI127" s="13"/>
      <c r="BVJ127" s="13"/>
      <c r="BVK127" s="13"/>
      <c r="BVL127" s="13"/>
      <c r="BVM127" s="13"/>
      <c r="BVN127" s="13"/>
      <c r="BVO127" s="13"/>
      <c r="BVP127" s="13"/>
      <c r="BVQ127" s="13"/>
      <c r="BVR127" s="13"/>
      <c r="BVS127" s="13"/>
      <c r="BVT127" s="13"/>
      <c r="BVU127" s="13"/>
      <c r="BVV127" s="13"/>
      <c r="BVW127" s="13"/>
      <c r="BVX127" s="13"/>
      <c r="BVY127" s="13"/>
      <c r="BVZ127" s="13"/>
      <c r="BWA127" s="13"/>
      <c r="BWB127" s="13"/>
      <c r="BWC127" s="13"/>
      <c r="BWD127" s="13"/>
      <c r="BWE127" s="13"/>
      <c r="BWF127" s="13"/>
      <c r="BWG127" s="13"/>
      <c r="BWH127" s="13"/>
      <c r="BWI127" s="13"/>
      <c r="BWJ127" s="13"/>
      <c r="BWK127" s="13"/>
      <c r="BWL127" s="13"/>
      <c r="BWM127" s="13"/>
      <c r="BWN127" s="13"/>
      <c r="BWO127" s="13"/>
      <c r="BWP127" s="13"/>
      <c r="BWQ127" s="13"/>
      <c r="BWR127" s="13"/>
      <c r="BWS127" s="13"/>
      <c r="BWT127" s="13"/>
      <c r="BWU127" s="13"/>
      <c r="BWV127" s="13"/>
      <c r="BWW127" s="13"/>
      <c r="BWX127" s="13"/>
      <c r="BWY127" s="13"/>
      <c r="BWZ127" s="13"/>
      <c r="BXA127" s="13"/>
      <c r="BXB127" s="13"/>
      <c r="BXC127" s="13"/>
      <c r="BXD127" s="13"/>
      <c r="BXE127" s="13"/>
      <c r="BXF127" s="13"/>
      <c r="BXG127" s="13"/>
      <c r="BXH127" s="13"/>
      <c r="BXI127" s="13"/>
      <c r="BXJ127" s="13"/>
      <c r="BXK127" s="13"/>
      <c r="BXL127" s="13"/>
      <c r="BXM127" s="13"/>
      <c r="BXN127" s="13"/>
      <c r="BXO127" s="13"/>
      <c r="BXP127" s="13"/>
      <c r="BXQ127" s="13"/>
      <c r="BXR127" s="13"/>
      <c r="BXS127" s="13"/>
      <c r="BXT127" s="13"/>
      <c r="BXU127" s="13"/>
      <c r="BXV127" s="13"/>
      <c r="BXW127" s="13"/>
      <c r="BXX127" s="13"/>
      <c r="BXY127" s="13"/>
      <c r="BXZ127" s="13"/>
      <c r="BYA127" s="13"/>
      <c r="BYB127" s="13"/>
      <c r="BYC127" s="13"/>
      <c r="BYD127" s="13"/>
      <c r="BYE127" s="13"/>
      <c r="BYF127" s="13"/>
      <c r="BYG127" s="13"/>
      <c r="BYH127" s="13"/>
      <c r="BYI127" s="13"/>
      <c r="BYJ127" s="13"/>
      <c r="BYK127" s="13"/>
      <c r="BYL127" s="13"/>
      <c r="BYM127" s="13"/>
      <c r="BYN127" s="13"/>
      <c r="BYO127" s="13"/>
      <c r="BYP127" s="13"/>
      <c r="BYQ127" s="13"/>
      <c r="BYR127" s="13"/>
      <c r="BYS127" s="13"/>
      <c r="BYT127" s="13"/>
      <c r="BYU127" s="13"/>
      <c r="BYV127" s="13"/>
      <c r="BYW127" s="13"/>
      <c r="BYX127" s="13"/>
      <c r="BYY127" s="13"/>
      <c r="BYZ127" s="13"/>
      <c r="BZA127" s="13"/>
      <c r="BZB127" s="13"/>
      <c r="BZC127" s="13"/>
      <c r="BZD127" s="13"/>
      <c r="BZE127" s="13"/>
      <c r="BZF127" s="13"/>
      <c r="BZG127" s="13"/>
      <c r="BZH127" s="13"/>
      <c r="BZI127" s="13"/>
      <c r="BZJ127" s="13"/>
      <c r="BZK127" s="13"/>
      <c r="BZL127" s="13"/>
      <c r="BZM127" s="13"/>
      <c r="BZN127" s="13"/>
      <c r="BZO127" s="13"/>
      <c r="BZP127" s="13"/>
      <c r="BZQ127" s="13"/>
      <c r="BZR127" s="13"/>
      <c r="BZS127" s="13"/>
      <c r="BZT127" s="13"/>
      <c r="BZU127" s="13"/>
      <c r="BZV127" s="13"/>
      <c r="BZW127" s="13"/>
      <c r="BZX127" s="13"/>
      <c r="BZY127" s="13"/>
      <c r="BZZ127" s="13"/>
      <c r="CAA127" s="13"/>
      <c r="CAB127" s="13"/>
      <c r="CAC127" s="13"/>
      <c r="CAD127" s="13"/>
      <c r="CAE127" s="13"/>
      <c r="CAF127" s="13"/>
      <c r="CAG127" s="13"/>
      <c r="CAH127" s="13"/>
      <c r="CAI127" s="13"/>
      <c r="CAJ127" s="13"/>
      <c r="CAK127" s="13"/>
      <c r="CAL127" s="13"/>
      <c r="CAM127" s="13"/>
      <c r="CAN127" s="13"/>
      <c r="CAO127" s="13"/>
      <c r="CAP127" s="13"/>
      <c r="CAQ127" s="13"/>
      <c r="CAR127" s="13"/>
      <c r="CAS127" s="13"/>
      <c r="CAT127" s="13"/>
      <c r="CAU127" s="13"/>
      <c r="CAV127" s="13"/>
      <c r="CAW127" s="13"/>
      <c r="CAX127" s="13"/>
      <c r="CAY127" s="13"/>
      <c r="CAZ127" s="13"/>
      <c r="CBA127" s="13"/>
      <c r="CBB127" s="13"/>
      <c r="CBC127" s="13"/>
      <c r="CBD127" s="13"/>
      <c r="CBE127" s="13"/>
      <c r="CBF127" s="13"/>
      <c r="CBG127" s="13"/>
      <c r="CBH127" s="13"/>
      <c r="CBI127" s="13"/>
      <c r="CBJ127" s="13"/>
      <c r="CBK127" s="13"/>
      <c r="CBL127" s="13"/>
      <c r="CBM127" s="13"/>
      <c r="CBN127" s="13"/>
      <c r="CBO127" s="13"/>
      <c r="CBP127" s="13"/>
      <c r="CBQ127" s="13"/>
      <c r="CBR127" s="13"/>
      <c r="CBS127" s="13"/>
      <c r="CBT127" s="13"/>
      <c r="CBU127" s="13"/>
      <c r="CBV127" s="13"/>
      <c r="CBW127" s="13"/>
      <c r="CBX127" s="13"/>
      <c r="CBY127" s="13"/>
      <c r="CBZ127" s="13"/>
      <c r="CCA127" s="13"/>
      <c r="CCB127" s="13"/>
      <c r="CCC127" s="13"/>
      <c r="CCD127" s="13"/>
      <c r="CCE127" s="13"/>
      <c r="CCF127" s="13"/>
      <c r="CCG127" s="13"/>
      <c r="CCH127" s="13"/>
      <c r="CCI127" s="13"/>
      <c r="CCJ127" s="13"/>
      <c r="CCK127" s="13"/>
      <c r="CCL127" s="13"/>
      <c r="CCM127" s="13"/>
      <c r="CCN127" s="13"/>
      <c r="CCO127" s="13"/>
      <c r="CCP127" s="13"/>
      <c r="CCQ127" s="13"/>
      <c r="CCR127" s="13"/>
      <c r="CCS127" s="13"/>
      <c r="CCT127" s="13"/>
      <c r="CCU127" s="13"/>
      <c r="CCV127" s="13"/>
      <c r="CCW127" s="13"/>
      <c r="CCX127" s="13"/>
      <c r="CCY127" s="13"/>
      <c r="CCZ127" s="13"/>
      <c r="CDA127" s="13"/>
      <c r="CDB127" s="13"/>
      <c r="CDC127" s="13"/>
      <c r="CDD127" s="13"/>
      <c r="CDE127" s="13"/>
      <c r="CDF127" s="13"/>
      <c r="CDG127" s="13"/>
      <c r="CDH127" s="13"/>
      <c r="CDI127" s="13"/>
      <c r="CDJ127" s="13"/>
      <c r="CDK127" s="13"/>
      <c r="CDL127" s="13"/>
      <c r="CDM127" s="13"/>
      <c r="CDN127" s="13"/>
      <c r="CDO127" s="13"/>
      <c r="CDP127" s="13"/>
      <c r="CDQ127" s="13"/>
      <c r="CDR127" s="13"/>
      <c r="CDS127" s="13"/>
      <c r="CDT127" s="13"/>
      <c r="CDU127" s="13"/>
      <c r="CDV127" s="13"/>
      <c r="CDW127" s="13"/>
      <c r="CDX127" s="13"/>
      <c r="CDY127" s="13"/>
      <c r="CDZ127" s="13"/>
      <c r="CEA127" s="13"/>
      <c r="CEB127" s="13"/>
      <c r="CEC127" s="13"/>
      <c r="CED127" s="13"/>
      <c r="CEE127" s="13"/>
      <c r="CEF127" s="13"/>
      <c r="CEG127" s="13"/>
      <c r="CEH127" s="13"/>
      <c r="CEI127" s="13"/>
      <c r="CEJ127" s="13"/>
      <c r="CEK127" s="13"/>
      <c r="CEL127" s="13"/>
      <c r="CEM127" s="13"/>
      <c r="CEN127" s="13"/>
      <c r="CEO127" s="13"/>
      <c r="CEP127" s="13"/>
      <c r="CEQ127" s="13"/>
      <c r="CER127" s="13"/>
      <c r="CES127" s="13"/>
      <c r="CET127" s="13"/>
      <c r="CEU127" s="13"/>
      <c r="CEV127" s="13"/>
      <c r="CEW127" s="13"/>
      <c r="CEX127" s="13"/>
      <c r="CEY127" s="13"/>
      <c r="CEZ127" s="13"/>
      <c r="CFA127" s="13"/>
      <c r="CFB127" s="13"/>
      <c r="CFC127" s="13"/>
      <c r="CFD127" s="13"/>
      <c r="CFE127" s="13"/>
      <c r="CFF127" s="13"/>
      <c r="CFG127" s="13"/>
      <c r="CFH127" s="13"/>
      <c r="CFI127" s="13"/>
      <c r="CFJ127" s="13"/>
      <c r="CFK127" s="13"/>
      <c r="CFL127" s="13"/>
      <c r="CFM127" s="13"/>
      <c r="CFN127" s="13"/>
      <c r="CFO127" s="13"/>
      <c r="CFP127" s="13"/>
      <c r="CFQ127" s="13"/>
      <c r="CFR127" s="13"/>
      <c r="CFS127" s="13"/>
      <c r="CFT127" s="13"/>
      <c r="CFU127" s="13"/>
      <c r="CFV127" s="13"/>
      <c r="CFW127" s="13"/>
      <c r="CFX127" s="13"/>
      <c r="CFY127" s="13"/>
      <c r="CFZ127" s="13"/>
      <c r="CGA127" s="13"/>
      <c r="CGB127" s="13"/>
      <c r="CGC127" s="13"/>
      <c r="CGD127" s="13"/>
      <c r="CGE127" s="13"/>
      <c r="CGF127" s="13"/>
      <c r="CGG127" s="13"/>
      <c r="CGH127" s="13"/>
      <c r="CGI127" s="13"/>
      <c r="CGJ127" s="13"/>
      <c r="CGK127" s="13"/>
      <c r="CGL127" s="13"/>
      <c r="CGM127" s="13"/>
      <c r="CGN127" s="13"/>
      <c r="CGO127" s="13"/>
      <c r="CGP127" s="13"/>
      <c r="CGQ127" s="13"/>
      <c r="CGR127" s="13"/>
      <c r="CGS127" s="13"/>
      <c r="CGT127" s="13"/>
      <c r="CGU127" s="13"/>
      <c r="CGV127" s="13"/>
      <c r="CGW127" s="13"/>
      <c r="CGX127" s="13"/>
      <c r="CGY127" s="13"/>
      <c r="CGZ127" s="13"/>
      <c r="CHA127" s="13"/>
      <c r="CHB127" s="13"/>
      <c r="CHC127" s="13"/>
      <c r="CHD127" s="13"/>
      <c r="CHE127" s="13"/>
      <c r="CHF127" s="13"/>
      <c r="CHG127" s="13"/>
      <c r="CHH127" s="13"/>
      <c r="CHI127" s="13"/>
      <c r="CHJ127" s="13"/>
      <c r="CHK127" s="13"/>
      <c r="CHL127" s="13"/>
      <c r="CHM127" s="13"/>
      <c r="CHN127" s="13"/>
      <c r="CHO127" s="13"/>
      <c r="CHP127" s="13"/>
      <c r="CHQ127" s="13"/>
      <c r="CHR127" s="13"/>
      <c r="CHS127" s="13"/>
      <c r="CHT127" s="13"/>
      <c r="CHU127" s="13"/>
      <c r="CHV127" s="13"/>
      <c r="CHW127" s="13"/>
      <c r="CHX127" s="13"/>
      <c r="CHY127" s="13"/>
      <c r="CHZ127" s="13"/>
      <c r="CIA127" s="13"/>
      <c r="CIB127" s="13"/>
      <c r="CIC127" s="13"/>
      <c r="CID127" s="13"/>
      <c r="CIE127" s="13"/>
      <c r="CIF127" s="13"/>
      <c r="CIG127" s="13"/>
      <c r="CIH127" s="13"/>
      <c r="CII127" s="13"/>
      <c r="CIJ127" s="13"/>
      <c r="CIK127" s="13"/>
      <c r="CIL127" s="13"/>
      <c r="CIM127" s="13"/>
      <c r="CIN127" s="13"/>
      <c r="CIO127" s="13"/>
      <c r="CIP127" s="13"/>
      <c r="CIQ127" s="13"/>
      <c r="CIR127" s="13"/>
      <c r="CIS127" s="13"/>
      <c r="CIT127" s="13"/>
      <c r="CIU127" s="13"/>
      <c r="CIV127" s="13"/>
      <c r="CIW127" s="13"/>
      <c r="CIX127" s="13"/>
      <c r="CIY127" s="13"/>
      <c r="CIZ127" s="13"/>
      <c r="CJA127" s="13"/>
      <c r="CJB127" s="13"/>
      <c r="CJC127" s="13"/>
      <c r="CJD127" s="13"/>
      <c r="CJE127" s="13"/>
      <c r="CJF127" s="13"/>
      <c r="CJG127" s="13"/>
      <c r="CJH127" s="13"/>
      <c r="CJI127" s="13"/>
      <c r="CJJ127" s="13"/>
      <c r="CJK127" s="13"/>
      <c r="CJL127" s="13"/>
      <c r="CJM127" s="13"/>
      <c r="CJN127" s="13"/>
      <c r="CJO127" s="13"/>
      <c r="CJP127" s="13"/>
      <c r="CJQ127" s="13"/>
      <c r="CJR127" s="13"/>
      <c r="CJS127" s="13"/>
      <c r="CJT127" s="13"/>
      <c r="CJU127" s="13"/>
      <c r="CJV127" s="13"/>
      <c r="CJW127" s="13"/>
      <c r="CJX127" s="13"/>
      <c r="CJY127" s="13"/>
      <c r="CJZ127" s="13"/>
      <c r="CKA127" s="13"/>
      <c r="CKB127" s="13"/>
      <c r="CKC127" s="13"/>
      <c r="CKD127" s="13"/>
      <c r="CKE127" s="13"/>
      <c r="CKF127" s="13"/>
      <c r="CKG127" s="13"/>
      <c r="CKH127" s="13"/>
      <c r="CKI127" s="13"/>
      <c r="CKJ127" s="13"/>
      <c r="CKK127" s="13"/>
      <c r="CKL127" s="13"/>
      <c r="CKM127" s="13"/>
      <c r="CKN127" s="13"/>
      <c r="CKO127" s="13"/>
      <c r="CKP127" s="13"/>
      <c r="CKQ127" s="13"/>
      <c r="CKR127" s="13"/>
      <c r="CKS127" s="13"/>
      <c r="CKT127" s="13"/>
      <c r="CKU127" s="13"/>
      <c r="CKV127" s="13"/>
      <c r="CKW127" s="13"/>
      <c r="CKX127" s="13"/>
      <c r="CKY127" s="13"/>
      <c r="CKZ127" s="13"/>
      <c r="CLA127" s="13"/>
      <c r="CLB127" s="13"/>
      <c r="CLC127" s="13"/>
      <c r="CLD127" s="13"/>
      <c r="CLE127" s="13"/>
      <c r="CLF127" s="13"/>
      <c r="CLG127" s="13"/>
      <c r="CLH127" s="13"/>
      <c r="CLI127" s="13"/>
      <c r="CLJ127" s="13"/>
      <c r="CLK127" s="13"/>
      <c r="CLL127" s="13"/>
      <c r="CLM127" s="13"/>
      <c r="CLN127" s="13"/>
      <c r="CLO127" s="13"/>
      <c r="CLP127" s="13"/>
      <c r="CLQ127" s="13"/>
      <c r="CLR127" s="13"/>
      <c r="CLS127" s="13"/>
      <c r="CLT127" s="13"/>
      <c r="CLU127" s="13"/>
      <c r="CLV127" s="13"/>
      <c r="CLW127" s="13"/>
      <c r="CLX127" s="13"/>
      <c r="CLY127" s="13"/>
      <c r="CLZ127" s="13"/>
      <c r="CMA127" s="13"/>
      <c r="CMB127" s="13"/>
      <c r="CMC127" s="13"/>
      <c r="CMD127" s="13"/>
      <c r="CME127" s="13"/>
      <c r="CMF127" s="13"/>
      <c r="CMG127" s="13"/>
      <c r="CMH127" s="13"/>
      <c r="CMI127" s="13"/>
      <c r="CMJ127" s="13"/>
      <c r="CMK127" s="13"/>
      <c r="CML127" s="13"/>
      <c r="CMM127" s="13"/>
      <c r="CMN127" s="13"/>
      <c r="CMO127" s="13"/>
      <c r="CMP127" s="13"/>
      <c r="CMQ127" s="13"/>
      <c r="CMR127" s="13"/>
      <c r="CMS127" s="13"/>
      <c r="CMT127" s="13"/>
      <c r="CMU127" s="13"/>
      <c r="CMV127" s="13"/>
      <c r="CMW127" s="13"/>
      <c r="CMX127" s="13"/>
      <c r="CMY127" s="13"/>
      <c r="CMZ127" s="13"/>
      <c r="CNA127" s="13"/>
      <c r="CNB127" s="13"/>
      <c r="CNC127" s="13"/>
      <c r="CND127" s="13"/>
      <c r="CNE127" s="13"/>
      <c r="CNF127" s="13"/>
      <c r="CNG127" s="13"/>
      <c r="CNH127" s="13"/>
      <c r="CNI127" s="13"/>
      <c r="CNJ127" s="13"/>
      <c r="CNK127" s="13"/>
      <c r="CNL127" s="13"/>
      <c r="CNM127" s="13"/>
      <c r="CNN127" s="13"/>
      <c r="CNO127" s="13"/>
      <c r="CNP127" s="13"/>
      <c r="CNQ127" s="13"/>
      <c r="CNR127" s="13"/>
      <c r="CNS127" s="13"/>
      <c r="CNT127" s="13"/>
      <c r="CNU127" s="13"/>
      <c r="CNV127" s="13"/>
      <c r="CNW127" s="13"/>
      <c r="CNX127" s="13"/>
      <c r="CNY127" s="13"/>
      <c r="CNZ127" s="13"/>
      <c r="COA127" s="13"/>
      <c r="COB127" s="13"/>
      <c r="COC127" s="13"/>
      <c r="COD127" s="13"/>
      <c r="COE127" s="13"/>
      <c r="COF127" s="13"/>
      <c r="COG127" s="13"/>
      <c r="COH127" s="13"/>
      <c r="COI127" s="13"/>
      <c r="COJ127" s="13"/>
      <c r="COK127" s="13"/>
      <c r="COL127" s="13"/>
      <c r="COM127" s="13"/>
      <c r="CON127" s="13"/>
      <c r="COO127" s="13"/>
      <c r="COP127" s="13"/>
      <c r="COQ127" s="13"/>
      <c r="COR127" s="13"/>
      <c r="COS127" s="13"/>
      <c r="COT127" s="13"/>
      <c r="COU127" s="13"/>
      <c r="COV127" s="13"/>
      <c r="COW127" s="13"/>
      <c r="COX127" s="13"/>
      <c r="COY127" s="13"/>
      <c r="COZ127" s="13"/>
      <c r="CPA127" s="13"/>
      <c r="CPB127" s="13"/>
      <c r="CPC127" s="13"/>
      <c r="CPD127" s="13"/>
      <c r="CPE127" s="13"/>
      <c r="CPF127" s="13"/>
      <c r="CPG127" s="13"/>
      <c r="CPH127" s="13"/>
      <c r="CPI127" s="13"/>
      <c r="CPJ127" s="13"/>
      <c r="CPK127" s="13"/>
      <c r="CPL127" s="13"/>
      <c r="CPM127" s="13"/>
      <c r="CPN127" s="13"/>
      <c r="CPO127" s="13"/>
      <c r="CPP127" s="13"/>
      <c r="CPQ127" s="13"/>
      <c r="CPR127" s="13"/>
      <c r="CPS127" s="13"/>
      <c r="CPT127" s="13"/>
      <c r="CPU127" s="13"/>
      <c r="CPV127" s="13"/>
      <c r="CPW127" s="13"/>
      <c r="CPX127" s="13"/>
      <c r="CPY127" s="13"/>
      <c r="CPZ127" s="13"/>
      <c r="CQA127" s="13"/>
      <c r="CQB127" s="13"/>
      <c r="CQC127" s="13"/>
      <c r="CQD127" s="13"/>
      <c r="CQE127" s="13"/>
      <c r="CQF127" s="13"/>
      <c r="CQG127" s="13"/>
      <c r="CQH127" s="13"/>
      <c r="CQI127" s="13"/>
      <c r="CQJ127" s="13"/>
      <c r="CQK127" s="13"/>
      <c r="CQL127" s="13"/>
      <c r="CQM127" s="13"/>
      <c r="CQN127" s="13"/>
      <c r="CQO127" s="13"/>
      <c r="CQP127" s="13"/>
      <c r="CQQ127" s="13"/>
      <c r="CQR127" s="13"/>
      <c r="CQS127" s="13"/>
      <c r="CQT127" s="13"/>
      <c r="CQU127" s="13"/>
      <c r="CQV127" s="13"/>
      <c r="CQW127" s="13"/>
      <c r="CQX127" s="13"/>
      <c r="CQY127" s="13"/>
      <c r="CQZ127" s="13"/>
      <c r="CRA127" s="13"/>
      <c r="CRB127" s="13"/>
      <c r="CRC127" s="13"/>
      <c r="CRD127" s="13"/>
      <c r="CRE127" s="13"/>
      <c r="CRF127" s="13"/>
      <c r="CRG127" s="13"/>
      <c r="CRH127" s="13"/>
      <c r="CRI127" s="13"/>
      <c r="CRJ127" s="13"/>
      <c r="CRK127" s="13"/>
      <c r="CRL127" s="13"/>
      <c r="CRM127" s="13"/>
      <c r="CRN127" s="13"/>
      <c r="CRO127" s="13"/>
      <c r="CRP127" s="13"/>
      <c r="CRQ127" s="13"/>
      <c r="CRR127" s="13"/>
      <c r="CRS127" s="13"/>
      <c r="CRT127" s="13"/>
      <c r="CRU127" s="13"/>
      <c r="CRV127" s="13"/>
      <c r="CRW127" s="13"/>
      <c r="CRX127" s="13"/>
      <c r="CRY127" s="13"/>
      <c r="CRZ127" s="13"/>
      <c r="CSA127" s="13"/>
      <c r="CSB127" s="13"/>
      <c r="CSC127" s="13"/>
      <c r="CSD127" s="13"/>
      <c r="CSE127" s="13"/>
      <c r="CSF127" s="13"/>
      <c r="CSG127" s="13"/>
      <c r="CSH127" s="13"/>
      <c r="CSI127" s="13"/>
      <c r="CSJ127" s="13"/>
      <c r="CSK127" s="13"/>
      <c r="CSL127" s="13"/>
      <c r="CSM127" s="13"/>
      <c r="CSN127" s="13"/>
      <c r="CSO127" s="13"/>
      <c r="CSP127" s="13"/>
      <c r="CSQ127" s="13"/>
      <c r="CSR127" s="13"/>
      <c r="CSS127" s="13"/>
      <c r="CST127" s="13"/>
      <c r="CSU127" s="13"/>
      <c r="CSV127" s="13"/>
      <c r="CSW127" s="13"/>
      <c r="CSX127" s="13"/>
      <c r="CSY127" s="13"/>
      <c r="CSZ127" s="13"/>
      <c r="CTA127" s="13"/>
      <c r="CTB127" s="13"/>
      <c r="CTC127" s="13"/>
      <c r="CTD127" s="13"/>
      <c r="CTE127" s="13"/>
      <c r="CTF127" s="13"/>
      <c r="CTG127" s="13"/>
      <c r="CTH127" s="13"/>
      <c r="CTI127" s="13"/>
      <c r="CTJ127" s="13"/>
      <c r="CTK127" s="13"/>
      <c r="CTL127" s="13"/>
      <c r="CTM127" s="13"/>
      <c r="CTN127" s="13"/>
      <c r="CTO127" s="13"/>
      <c r="CTP127" s="13"/>
      <c r="CTQ127" s="13"/>
      <c r="CTR127" s="13"/>
      <c r="CTS127" s="13"/>
      <c r="CTT127" s="13"/>
      <c r="CTU127" s="13"/>
      <c r="CTV127" s="13"/>
      <c r="CTW127" s="13"/>
      <c r="CTX127" s="13"/>
      <c r="CTY127" s="13"/>
      <c r="CTZ127" s="13"/>
      <c r="CUA127" s="13"/>
      <c r="CUB127" s="13"/>
      <c r="CUC127" s="13"/>
      <c r="CUD127" s="13"/>
      <c r="CUE127" s="13"/>
      <c r="CUF127" s="13"/>
      <c r="CUG127" s="13"/>
      <c r="CUH127" s="13"/>
      <c r="CUI127" s="13"/>
      <c r="CUJ127" s="13"/>
      <c r="CUK127" s="13"/>
      <c r="CUL127" s="13"/>
      <c r="CUM127" s="13"/>
      <c r="CUN127" s="13"/>
      <c r="CUO127" s="13"/>
      <c r="CUP127" s="13"/>
      <c r="CUQ127" s="13"/>
      <c r="CUR127" s="13"/>
      <c r="CUS127" s="13"/>
      <c r="CUT127" s="13"/>
      <c r="CUU127" s="13"/>
      <c r="CUV127" s="13"/>
      <c r="CUW127" s="13"/>
      <c r="CUX127" s="13"/>
      <c r="CUY127" s="13"/>
      <c r="CUZ127" s="13"/>
      <c r="CVA127" s="13"/>
      <c r="CVB127" s="13"/>
      <c r="CVC127" s="13"/>
      <c r="CVD127" s="13"/>
      <c r="CVE127" s="13"/>
      <c r="CVF127" s="13"/>
      <c r="CVG127" s="13"/>
      <c r="CVH127" s="13"/>
      <c r="CVI127" s="13"/>
      <c r="CVJ127" s="13"/>
      <c r="CVK127" s="13"/>
      <c r="CVL127" s="13"/>
      <c r="CVM127" s="13"/>
      <c r="CVN127" s="13"/>
      <c r="CVO127" s="13"/>
      <c r="CVP127" s="13"/>
      <c r="CVQ127" s="13"/>
      <c r="CVR127" s="13"/>
      <c r="CVS127" s="13"/>
      <c r="CVT127" s="13"/>
      <c r="CVU127" s="13"/>
      <c r="CVV127" s="13"/>
      <c r="CVW127" s="13"/>
      <c r="CVX127" s="13"/>
      <c r="CVY127" s="13"/>
      <c r="CVZ127" s="13"/>
      <c r="CWA127" s="13"/>
      <c r="CWB127" s="13"/>
      <c r="CWC127" s="13"/>
      <c r="CWD127" s="13"/>
      <c r="CWE127" s="13"/>
      <c r="CWF127" s="13"/>
      <c r="CWG127" s="13"/>
      <c r="CWH127" s="13"/>
      <c r="CWI127" s="13"/>
      <c r="CWJ127" s="13"/>
      <c r="CWK127" s="13"/>
      <c r="CWL127" s="13"/>
      <c r="CWM127" s="13"/>
      <c r="CWN127" s="13"/>
      <c r="CWO127" s="13"/>
      <c r="CWP127" s="13"/>
      <c r="CWQ127" s="13"/>
      <c r="CWR127" s="13"/>
      <c r="CWS127" s="13"/>
      <c r="CWT127" s="13"/>
      <c r="CWU127" s="13"/>
      <c r="CWV127" s="13"/>
      <c r="CWW127" s="13"/>
      <c r="CWX127" s="13"/>
      <c r="CWY127" s="13"/>
      <c r="CWZ127" s="13"/>
      <c r="CXA127" s="13"/>
      <c r="CXB127" s="13"/>
      <c r="CXC127" s="13"/>
      <c r="CXD127" s="13"/>
      <c r="CXE127" s="13"/>
      <c r="CXF127" s="13"/>
      <c r="CXG127" s="13"/>
      <c r="CXH127" s="13"/>
      <c r="CXI127" s="13"/>
      <c r="CXJ127" s="13"/>
      <c r="CXK127" s="13"/>
      <c r="CXL127" s="13"/>
      <c r="CXM127" s="13"/>
      <c r="CXN127" s="13"/>
      <c r="CXO127" s="13"/>
      <c r="CXP127" s="13"/>
      <c r="CXQ127" s="13"/>
      <c r="CXR127" s="13"/>
      <c r="CXS127" s="13"/>
      <c r="CXT127" s="13"/>
      <c r="CXU127" s="13"/>
      <c r="CXV127" s="13"/>
      <c r="CXW127" s="13"/>
      <c r="CXX127" s="13"/>
      <c r="CXY127" s="13"/>
      <c r="CXZ127" s="13"/>
      <c r="CYA127" s="13"/>
      <c r="CYB127" s="13"/>
      <c r="CYC127" s="13"/>
      <c r="CYD127" s="13"/>
      <c r="CYE127" s="13"/>
      <c r="CYF127" s="13"/>
      <c r="CYG127" s="13"/>
      <c r="CYH127" s="13"/>
      <c r="CYI127" s="13"/>
      <c r="CYJ127" s="13"/>
      <c r="CYK127" s="13"/>
      <c r="CYL127" s="13"/>
      <c r="CYM127" s="13"/>
      <c r="CYN127" s="13"/>
      <c r="CYO127" s="13"/>
      <c r="CYP127" s="13"/>
      <c r="CYQ127" s="13"/>
      <c r="CYR127" s="13"/>
      <c r="CYS127" s="13"/>
      <c r="CYT127" s="13"/>
      <c r="CYU127" s="13"/>
      <c r="CYV127" s="13"/>
      <c r="CYW127" s="13"/>
      <c r="CYX127" s="13"/>
      <c r="CYY127" s="13"/>
      <c r="CYZ127" s="13"/>
      <c r="CZA127" s="13"/>
      <c r="CZB127" s="13"/>
      <c r="CZC127" s="13"/>
      <c r="CZD127" s="13"/>
      <c r="CZE127" s="13"/>
      <c r="CZF127" s="13"/>
      <c r="CZG127" s="13"/>
      <c r="CZH127" s="13"/>
      <c r="CZI127" s="13"/>
      <c r="CZJ127" s="13"/>
      <c r="CZK127" s="13"/>
      <c r="CZL127" s="13"/>
      <c r="CZM127" s="13"/>
      <c r="CZN127" s="13"/>
      <c r="CZO127" s="13"/>
      <c r="CZP127" s="13"/>
      <c r="CZQ127" s="13"/>
      <c r="CZR127" s="13"/>
      <c r="CZS127" s="13"/>
      <c r="CZT127" s="13"/>
      <c r="CZU127" s="13"/>
      <c r="CZV127" s="13"/>
      <c r="CZW127" s="13"/>
      <c r="CZX127" s="13"/>
      <c r="CZY127" s="13"/>
      <c r="CZZ127" s="13"/>
      <c r="DAA127" s="13"/>
      <c r="DAB127" s="13"/>
      <c r="DAC127" s="13"/>
      <c r="DAD127" s="13"/>
      <c r="DAE127" s="13"/>
      <c r="DAF127" s="13"/>
      <c r="DAG127" s="13"/>
      <c r="DAH127" s="13"/>
      <c r="DAI127" s="13"/>
      <c r="DAJ127" s="13"/>
      <c r="DAK127" s="13"/>
      <c r="DAL127" s="13"/>
      <c r="DAM127" s="13"/>
      <c r="DAN127" s="13"/>
      <c r="DAO127" s="13"/>
      <c r="DAP127" s="13"/>
      <c r="DAQ127" s="13"/>
      <c r="DAR127" s="13"/>
      <c r="DAS127" s="13"/>
      <c r="DAT127" s="13"/>
      <c r="DAU127" s="13"/>
      <c r="DAV127" s="13"/>
      <c r="DAW127" s="13"/>
      <c r="DAX127" s="13"/>
      <c r="DAY127" s="13"/>
      <c r="DAZ127" s="13"/>
      <c r="DBA127" s="13"/>
      <c r="DBB127" s="13"/>
      <c r="DBC127" s="13"/>
      <c r="DBD127" s="13"/>
      <c r="DBE127" s="13"/>
      <c r="DBF127" s="13"/>
      <c r="DBG127" s="13"/>
      <c r="DBH127" s="13"/>
      <c r="DBI127" s="13"/>
      <c r="DBJ127" s="13"/>
      <c r="DBK127" s="13"/>
      <c r="DBL127" s="13"/>
      <c r="DBM127" s="13"/>
      <c r="DBN127" s="13"/>
      <c r="DBO127" s="13"/>
      <c r="DBP127" s="13"/>
      <c r="DBQ127" s="13"/>
      <c r="DBR127" s="13"/>
      <c r="DBS127" s="13"/>
      <c r="DBT127" s="13"/>
      <c r="DBU127" s="13"/>
      <c r="DBV127" s="13"/>
      <c r="DBW127" s="13"/>
      <c r="DBX127" s="13"/>
      <c r="DBY127" s="13"/>
      <c r="DBZ127" s="13"/>
      <c r="DCA127" s="13"/>
      <c r="DCB127" s="13"/>
      <c r="DCC127" s="13"/>
      <c r="DCD127" s="13"/>
      <c r="DCE127" s="13"/>
      <c r="DCF127" s="13"/>
      <c r="DCG127" s="13"/>
      <c r="DCH127" s="13"/>
      <c r="DCI127" s="13"/>
      <c r="DCJ127" s="13"/>
      <c r="DCK127" s="13"/>
      <c r="DCL127" s="13"/>
      <c r="DCM127" s="13"/>
      <c r="DCN127" s="13"/>
      <c r="DCO127" s="13"/>
      <c r="DCP127" s="13"/>
      <c r="DCQ127" s="13"/>
      <c r="DCR127" s="13"/>
      <c r="DCS127" s="13"/>
      <c r="DCT127" s="13"/>
      <c r="DCU127" s="13"/>
      <c r="DCV127" s="13"/>
      <c r="DCW127" s="13"/>
      <c r="DCX127" s="13"/>
      <c r="DCY127" s="13"/>
      <c r="DCZ127" s="13"/>
      <c r="DDA127" s="13"/>
      <c r="DDB127" s="13"/>
      <c r="DDC127" s="13"/>
      <c r="DDD127" s="13"/>
      <c r="DDE127" s="13"/>
      <c r="DDF127" s="13"/>
      <c r="DDG127" s="13"/>
      <c r="DDH127" s="13"/>
      <c r="DDI127" s="13"/>
      <c r="DDJ127" s="13"/>
      <c r="DDK127" s="13"/>
      <c r="DDL127" s="13"/>
      <c r="DDM127" s="13"/>
      <c r="DDN127" s="13"/>
      <c r="DDO127" s="13"/>
      <c r="DDP127" s="13"/>
      <c r="DDQ127" s="13"/>
      <c r="DDR127" s="13"/>
      <c r="DDS127" s="13"/>
      <c r="DDT127" s="13"/>
      <c r="DDU127" s="13"/>
      <c r="DDV127" s="13"/>
      <c r="DDW127" s="13"/>
      <c r="DDX127" s="13"/>
      <c r="DDY127" s="13"/>
      <c r="DDZ127" s="13"/>
      <c r="DEA127" s="13"/>
      <c r="DEB127" s="13"/>
      <c r="DEC127" s="13"/>
      <c r="DED127" s="13"/>
      <c r="DEE127" s="13"/>
      <c r="DEF127" s="13"/>
      <c r="DEG127" s="13"/>
      <c r="DEH127" s="13"/>
      <c r="DEI127" s="13"/>
      <c r="DEJ127" s="13"/>
      <c r="DEK127" s="13"/>
      <c r="DEL127" s="13"/>
      <c r="DEM127" s="13"/>
      <c r="DEN127" s="13"/>
      <c r="DEO127" s="13"/>
      <c r="DEP127" s="13"/>
      <c r="DEQ127" s="13"/>
      <c r="DER127" s="13"/>
      <c r="DES127" s="13"/>
      <c r="DET127" s="13"/>
      <c r="DEU127" s="13"/>
      <c r="DEV127" s="13"/>
      <c r="DEW127" s="13"/>
      <c r="DEX127" s="13"/>
      <c r="DEY127" s="13"/>
      <c r="DEZ127" s="13"/>
      <c r="DFA127" s="13"/>
      <c r="DFB127" s="13"/>
      <c r="DFC127" s="13"/>
      <c r="DFD127" s="13"/>
      <c r="DFE127" s="13"/>
      <c r="DFF127" s="13"/>
      <c r="DFG127" s="13"/>
      <c r="DFH127" s="13"/>
      <c r="DFI127" s="13"/>
      <c r="DFJ127" s="13"/>
      <c r="DFK127" s="13"/>
      <c r="DFL127" s="13"/>
      <c r="DFM127" s="13"/>
      <c r="DFN127" s="13"/>
      <c r="DFO127" s="13"/>
      <c r="DFP127" s="13"/>
      <c r="DFQ127" s="13"/>
      <c r="DFR127" s="13"/>
      <c r="DFS127" s="13"/>
      <c r="DFT127" s="13"/>
      <c r="DFU127" s="13"/>
      <c r="DFV127" s="13"/>
      <c r="DFW127" s="13"/>
      <c r="DFX127" s="13"/>
      <c r="DFY127" s="13"/>
      <c r="DFZ127" s="13"/>
      <c r="DGA127" s="13"/>
      <c r="DGB127" s="13"/>
      <c r="DGC127" s="13"/>
      <c r="DGD127" s="13"/>
      <c r="DGE127" s="13"/>
      <c r="DGF127" s="13"/>
      <c r="DGG127" s="13"/>
      <c r="DGH127" s="13"/>
      <c r="DGI127" s="13"/>
      <c r="DGJ127" s="13"/>
      <c r="DGK127" s="13"/>
      <c r="DGL127" s="13"/>
      <c r="DGM127" s="13"/>
      <c r="DGN127" s="13"/>
      <c r="DGO127" s="13"/>
      <c r="DGP127" s="13"/>
      <c r="DGQ127" s="13"/>
      <c r="DGR127" s="13"/>
      <c r="DGS127" s="13"/>
      <c r="DGT127" s="13"/>
      <c r="DGU127" s="13"/>
      <c r="DGV127" s="13"/>
      <c r="DGW127" s="13"/>
      <c r="DGX127" s="13"/>
      <c r="DGY127" s="13"/>
      <c r="DGZ127" s="13"/>
      <c r="DHA127" s="13"/>
      <c r="DHB127" s="13"/>
      <c r="DHC127" s="13"/>
      <c r="DHD127" s="13"/>
      <c r="DHE127" s="13"/>
      <c r="DHF127" s="13"/>
      <c r="DHG127" s="13"/>
      <c r="DHH127" s="13"/>
      <c r="DHI127" s="13"/>
      <c r="DHJ127" s="13"/>
      <c r="DHK127" s="13"/>
      <c r="DHL127" s="13"/>
      <c r="DHM127" s="13"/>
      <c r="DHN127" s="13"/>
      <c r="DHO127" s="13"/>
      <c r="DHP127" s="13"/>
      <c r="DHQ127" s="13"/>
      <c r="DHR127" s="13"/>
      <c r="DHS127" s="13"/>
      <c r="DHT127" s="13"/>
      <c r="DHU127" s="13"/>
      <c r="DHV127" s="13"/>
      <c r="DHW127" s="13"/>
      <c r="DHX127" s="13"/>
      <c r="DHY127" s="13"/>
      <c r="DHZ127" s="13"/>
      <c r="DIA127" s="13"/>
      <c r="DIB127" s="13"/>
      <c r="DIC127" s="13"/>
      <c r="DID127" s="13"/>
      <c r="DIE127" s="13"/>
      <c r="DIF127" s="13"/>
      <c r="DIG127" s="13"/>
      <c r="DIH127" s="13"/>
      <c r="DII127" s="13"/>
      <c r="DIJ127" s="13"/>
      <c r="DIK127" s="13"/>
      <c r="DIL127" s="13"/>
      <c r="DIM127" s="13"/>
      <c r="DIN127" s="13"/>
      <c r="DIO127" s="13"/>
      <c r="DIP127" s="13"/>
      <c r="DIQ127" s="13"/>
      <c r="DIR127" s="13"/>
      <c r="DIS127" s="13"/>
      <c r="DIT127" s="13"/>
      <c r="DIU127" s="13"/>
      <c r="DIV127" s="13"/>
      <c r="DIW127" s="13"/>
      <c r="DIX127" s="13"/>
      <c r="DIY127" s="13"/>
      <c r="DIZ127" s="13"/>
      <c r="DJA127" s="13"/>
      <c r="DJB127" s="13"/>
      <c r="DJC127" s="13"/>
      <c r="DJD127" s="13"/>
      <c r="DJE127" s="13"/>
      <c r="DJF127" s="13"/>
      <c r="DJG127" s="13"/>
      <c r="DJH127" s="13"/>
      <c r="DJI127" s="13"/>
      <c r="DJJ127" s="13"/>
      <c r="DJK127" s="13"/>
      <c r="DJL127" s="13"/>
      <c r="DJM127" s="13"/>
      <c r="DJN127" s="13"/>
      <c r="DJO127" s="13"/>
      <c r="DJP127" s="13"/>
      <c r="DJQ127" s="13"/>
      <c r="DJR127" s="13"/>
      <c r="DJS127" s="13"/>
      <c r="DJT127" s="13"/>
      <c r="DJU127" s="13"/>
      <c r="DJV127" s="13"/>
      <c r="DJW127" s="13"/>
      <c r="DJX127" s="13"/>
      <c r="DJY127" s="13"/>
      <c r="DJZ127" s="13"/>
      <c r="DKA127" s="13"/>
      <c r="DKB127" s="13"/>
      <c r="DKC127" s="13"/>
      <c r="DKD127" s="13"/>
      <c r="DKE127" s="13"/>
      <c r="DKF127" s="13"/>
      <c r="DKG127" s="13"/>
      <c r="DKH127" s="13"/>
      <c r="DKI127" s="13"/>
      <c r="DKJ127" s="13"/>
      <c r="DKK127" s="13"/>
      <c r="DKL127" s="13"/>
      <c r="DKM127" s="13"/>
      <c r="DKN127" s="13"/>
      <c r="DKO127" s="13"/>
      <c r="DKP127" s="13"/>
      <c r="DKQ127" s="13"/>
      <c r="DKR127" s="13"/>
      <c r="DKS127" s="13"/>
      <c r="DKT127" s="13"/>
      <c r="DKU127" s="13"/>
      <c r="DKV127" s="13"/>
      <c r="DKW127" s="13"/>
      <c r="DKX127" s="13"/>
      <c r="DKY127" s="13"/>
      <c r="DKZ127" s="13"/>
      <c r="DLA127" s="13"/>
      <c r="DLB127" s="13"/>
      <c r="DLC127" s="13"/>
      <c r="DLD127" s="13"/>
      <c r="DLE127" s="13"/>
      <c r="DLF127" s="13"/>
      <c r="DLG127" s="13"/>
      <c r="DLH127" s="13"/>
      <c r="DLI127" s="13"/>
      <c r="DLJ127" s="13"/>
      <c r="DLK127" s="13"/>
      <c r="DLL127" s="13"/>
      <c r="DLM127" s="13"/>
      <c r="DLN127" s="13"/>
      <c r="DLO127" s="13"/>
      <c r="DLP127" s="13"/>
      <c r="DLQ127" s="13"/>
      <c r="DLR127" s="13"/>
      <c r="DLS127" s="13"/>
      <c r="DLT127" s="13"/>
      <c r="DLU127" s="13"/>
      <c r="DLV127" s="13"/>
      <c r="DLW127" s="13"/>
      <c r="DLX127" s="13"/>
      <c r="DLY127" s="13"/>
      <c r="DLZ127" s="13"/>
      <c r="DMA127" s="13"/>
      <c r="DMB127" s="13"/>
      <c r="DMC127" s="13"/>
      <c r="DMD127" s="13"/>
      <c r="DME127" s="13"/>
      <c r="DMF127" s="13"/>
      <c r="DMG127" s="13"/>
      <c r="DMH127" s="13"/>
      <c r="DMI127" s="13"/>
      <c r="DMJ127" s="13"/>
      <c r="DMK127" s="13"/>
      <c r="DML127" s="13"/>
      <c r="DMM127" s="13"/>
      <c r="DMN127" s="13"/>
      <c r="DMO127" s="13"/>
      <c r="DMP127" s="13"/>
      <c r="DMQ127" s="13"/>
      <c r="DMR127" s="13"/>
      <c r="DMS127" s="13"/>
      <c r="DMT127" s="13"/>
      <c r="DMU127" s="13"/>
      <c r="DMV127" s="13"/>
      <c r="DMW127" s="13"/>
      <c r="DMX127" s="13"/>
      <c r="DMY127" s="13"/>
      <c r="DMZ127" s="13"/>
      <c r="DNA127" s="13"/>
      <c r="DNB127" s="13"/>
      <c r="DNC127" s="13"/>
      <c r="DND127" s="13"/>
      <c r="DNE127" s="13"/>
      <c r="DNF127" s="13"/>
      <c r="DNG127" s="13"/>
      <c r="DNH127" s="13"/>
      <c r="DNI127" s="13"/>
      <c r="DNJ127" s="13"/>
      <c r="DNK127" s="13"/>
      <c r="DNL127" s="13"/>
      <c r="DNM127" s="13"/>
      <c r="DNN127" s="13"/>
      <c r="DNO127" s="13"/>
      <c r="DNP127" s="13"/>
      <c r="DNQ127" s="13"/>
      <c r="DNR127" s="13"/>
      <c r="DNS127" s="13"/>
      <c r="DNT127" s="13"/>
      <c r="DNU127" s="13"/>
      <c r="DNV127" s="13"/>
      <c r="DNW127" s="13"/>
      <c r="DNX127" s="13"/>
      <c r="DNY127" s="13"/>
      <c r="DNZ127" s="13"/>
      <c r="DOA127" s="13"/>
      <c r="DOB127" s="13"/>
      <c r="DOC127" s="13"/>
      <c r="DOD127" s="13"/>
      <c r="DOE127" s="13"/>
      <c r="DOF127" s="13"/>
      <c r="DOG127" s="13"/>
      <c r="DOH127" s="13"/>
      <c r="DOI127" s="13"/>
      <c r="DOJ127" s="13"/>
      <c r="DOK127" s="13"/>
      <c r="DOL127" s="13"/>
      <c r="DOM127" s="13"/>
      <c r="DON127" s="13"/>
      <c r="DOO127" s="13"/>
      <c r="DOP127" s="13"/>
      <c r="DOQ127" s="13"/>
      <c r="DOR127" s="13"/>
      <c r="DOS127" s="13"/>
      <c r="DOT127" s="13"/>
      <c r="DOU127" s="13"/>
      <c r="DOV127" s="13"/>
      <c r="DOW127" s="13"/>
      <c r="DOX127" s="13"/>
      <c r="DOY127" s="13"/>
      <c r="DOZ127" s="13"/>
      <c r="DPA127" s="13"/>
      <c r="DPB127" s="13"/>
      <c r="DPC127" s="13"/>
      <c r="DPD127" s="13"/>
      <c r="DPE127" s="13"/>
      <c r="DPF127" s="13"/>
      <c r="DPG127" s="13"/>
      <c r="DPH127" s="13"/>
      <c r="DPI127" s="13"/>
      <c r="DPJ127" s="13"/>
      <c r="DPK127" s="13"/>
      <c r="DPL127" s="13"/>
      <c r="DPM127" s="13"/>
      <c r="DPN127" s="13"/>
      <c r="DPO127" s="13"/>
      <c r="DPP127" s="13"/>
      <c r="DPQ127" s="13"/>
      <c r="DPR127" s="13"/>
      <c r="DPS127" s="13"/>
      <c r="DPT127" s="13"/>
      <c r="DPU127" s="13"/>
      <c r="DPV127" s="13"/>
      <c r="DPW127" s="13"/>
      <c r="DPX127" s="13"/>
      <c r="DPY127" s="13"/>
      <c r="DPZ127" s="13"/>
      <c r="DQA127" s="13"/>
      <c r="DQB127" s="13"/>
      <c r="DQC127" s="13"/>
      <c r="DQD127" s="13"/>
      <c r="DQE127" s="13"/>
      <c r="DQF127" s="13"/>
      <c r="DQG127" s="13"/>
      <c r="DQH127" s="13"/>
      <c r="DQI127" s="13"/>
      <c r="DQJ127" s="13"/>
      <c r="DQK127" s="13"/>
      <c r="DQL127" s="13"/>
      <c r="DQM127" s="13"/>
      <c r="DQN127" s="13"/>
      <c r="DQO127" s="13"/>
      <c r="DQP127" s="13"/>
      <c r="DQQ127" s="13"/>
      <c r="DQR127" s="13"/>
      <c r="DQS127" s="13"/>
      <c r="DQT127" s="13"/>
      <c r="DQU127" s="13"/>
      <c r="DQV127" s="13"/>
      <c r="DQW127" s="13"/>
      <c r="DQX127" s="13"/>
      <c r="DQY127" s="13"/>
      <c r="DQZ127" s="13"/>
      <c r="DRA127" s="13"/>
      <c r="DRB127" s="13"/>
      <c r="DRC127" s="13"/>
      <c r="DRD127" s="13"/>
      <c r="DRE127" s="13"/>
      <c r="DRF127" s="13"/>
      <c r="DRG127" s="13"/>
      <c r="DRH127" s="13"/>
      <c r="DRI127" s="13"/>
      <c r="DRJ127" s="13"/>
      <c r="DRK127" s="13"/>
      <c r="DRL127" s="13"/>
      <c r="DRM127" s="13"/>
      <c r="DRN127" s="13"/>
      <c r="DRO127" s="13"/>
      <c r="DRP127" s="13"/>
      <c r="DRQ127" s="13"/>
      <c r="DRR127" s="13"/>
      <c r="DRS127" s="13"/>
      <c r="DRT127" s="13"/>
      <c r="DRU127" s="13"/>
      <c r="DRV127" s="13"/>
      <c r="DRW127" s="13"/>
      <c r="DRX127" s="13"/>
      <c r="DRY127" s="13"/>
      <c r="DRZ127" s="13"/>
      <c r="DSA127" s="13"/>
      <c r="DSB127" s="13"/>
      <c r="DSC127" s="13"/>
      <c r="DSD127" s="13"/>
      <c r="DSE127" s="13"/>
      <c r="DSF127" s="13"/>
      <c r="DSG127" s="13"/>
      <c r="DSH127" s="13"/>
      <c r="DSI127" s="13"/>
      <c r="DSJ127" s="13"/>
      <c r="DSK127" s="13"/>
      <c r="DSL127" s="13"/>
      <c r="DSM127" s="13"/>
      <c r="DSN127" s="13"/>
      <c r="DSO127" s="13"/>
      <c r="DSP127" s="13"/>
      <c r="DSQ127" s="13"/>
      <c r="DSR127" s="13"/>
      <c r="DSS127" s="13"/>
      <c r="DST127" s="13"/>
      <c r="DSU127" s="13"/>
      <c r="DSV127" s="13"/>
      <c r="DSW127" s="13"/>
      <c r="DSX127" s="13"/>
      <c r="DSY127" s="13"/>
      <c r="DSZ127" s="13"/>
      <c r="DTA127" s="13"/>
      <c r="DTB127" s="13"/>
      <c r="DTC127" s="13"/>
      <c r="DTD127" s="13"/>
      <c r="DTE127" s="13"/>
      <c r="DTF127" s="13"/>
      <c r="DTG127" s="13"/>
      <c r="DTH127" s="13"/>
      <c r="DTI127" s="13"/>
      <c r="DTJ127" s="13"/>
      <c r="DTK127" s="13"/>
      <c r="DTL127" s="13"/>
      <c r="DTM127" s="13"/>
      <c r="DTN127" s="13"/>
      <c r="DTO127" s="13"/>
      <c r="DTP127" s="13"/>
      <c r="DTQ127" s="13"/>
      <c r="DTR127" s="13"/>
      <c r="DTS127" s="13"/>
      <c r="DTT127" s="13"/>
      <c r="DTU127" s="13"/>
      <c r="DTV127" s="13"/>
      <c r="DTW127" s="13"/>
      <c r="DTX127" s="13"/>
      <c r="DTY127" s="13"/>
      <c r="DTZ127" s="13"/>
      <c r="DUA127" s="13"/>
      <c r="DUB127" s="13"/>
      <c r="DUC127" s="13"/>
      <c r="DUD127" s="13"/>
      <c r="DUE127" s="13"/>
      <c r="DUF127" s="13"/>
      <c r="DUG127" s="13"/>
      <c r="DUH127" s="13"/>
      <c r="DUI127" s="13"/>
      <c r="DUJ127" s="13"/>
      <c r="DUK127" s="13"/>
      <c r="DUL127" s="13"/>
      <c r="DUM127" s="13"/>
      <c r="DUN127" s="13"/>
      <c r="DUO127" s="13"/>
      <c r="DUP127" s="13"/>
      <c r="DUQ127" s="13"/>
      <c r="DUR127" s="13"/>
      <c r="DUS127" s="13"/>
      <c r="DUT127" s="13"/>
      <c r="DUU127" s="13"/>
      <c r="DUV127" s="13"/>
      <c r="DUW127" s="13"/>
      <c r="DUX127" s="13"/>
      <c r="DUY127" s="13"/>
      <c r="DUZ127" s="13"/>
      <c r="DVA127" s="13"/>
      <c r="DVB127" s="13"/>
      <c r="DVC127" s="13"/>
      <c r="DVD127" s="13"/>
      <c r="DVE127" s="13"/>
      <c r="DVF127" s="13"/>
      <c r="DVG127" s="13"/>
      <c r="DVH127" s="13"/>
      <c r="DVI127" s="13"/>
      <c r="DVJ127" s="13"/>
      <c r="DVK127" s="13"/>
      <c r="DVL127" s="13"/>
      <c r="DVM127" s="13"/>
      <c r="DVN127" s="13"/>
      <c r="DVO127" s="13"/>
      <c r="DVP127" s="13"/>
      <c r="DVQ127" s="13"/>
      <c r="DVR127" s="13"/>
      <c r="DVS127" s="13"/>
      <c r="DVT127" s="13"/>
      <c r="DVU127" s="13"/>
      <c r="DVV127" s="13"/>
      <c r="DVW127" s="13"/>
      <c r="DVX127" s="13"/>
      <c r="DVY127" s="13"/>
      <c r="DVZ127" s="13"/>
      <c r="DWA127" s="13"/>
      <c r="DWB127" s="13"/>
      <c r="DWC127" s="13"/>
      <c r="DWD127" s="13"/>
      <c r="DWE127" s="13"/>
      <c r="DWF127" s="13"/>
      <c r="DWG127" s="13"/>
      <c r="DWH127" s="13"/>
      <c r="DWI127" s="13"/>
      <c r="DWJ127" s="13"/>
      <c r="DWK127" s="13"/>
      <c r="DWL127" s="13"/>
      <c r="DWM127" s="13"/>
      <c r="DWN127" s="13"/>
      <c r="DWO127" s="13"/>
      <c r="DWP127" s="13"/>
      <c r="DWQ127" s="13"/>
      <c r="DWR127" s="13"/>
      <c r="DWS127" s="13"/>
      <c r="DWT127" s="13"/>
      <c r="DWU127" s="13"/>
      <c r="DWV127" s="13"/>
      <c r="DWW127" s="13"/>
      <c r="DWX127" s="13"/>
      <c r="DWY127" s="13"/>
      <c r="DWZ127" s="13"/>
      <c r="DXA127" s="13"/>
      <c r="DXB127" s="13"/>
      <c r="DXC127" s="13"/>
      <c r="DXD127" s="13"/>
      <c r="DXE127" s="13"/>
      <c r="DXF127" s="13"/>
      <c r="DXG127" s="13"/>
      <c r="DXH127" s="13"/>
      <c r="DXI127" s="13"/>
      <c r="DXJ127" s="13"/>
      <c r="DXK127" s="13"/>
      <c r="DXL127" s="13"/>
      <c r="DXM127" s="13"/>
      <c r="DXN127" s="13"/>
      <c r="DXO127" s="13"/>
      <c r="DXP127" s="13"/>
      <c r="DXQ127" s="13"/>
      <c r="DXR127" s="13"/>
      <c r="DXS127" s="13"/>
      <c r="DXT127" s="13"/>
      <c r="DXU127" s="13"/>
      <c r="DXV127" s="13"/>
      <c r="DXW127" s="13"/>
      <c r="DXX127" s="13"/>
      <c r="DXY127" s="13"/>
      <c r="DXZ127" s="13"/>
      <c r="DYA127" s="13"/>
      <c r="DYB127" s="13"/>
      <c r="DYC127" s="13"/>
      <c r="DYD127" s="13"/>
      <c r="DYE127" s="13"/>
      <c r="DYF127" s="13"/>
      <c r="DYG127" s="13"/>
      <c r="DYH127" s="13"/>
      <c r="DYI127" s="13"/>
      <c r="DYJ127" s="13"/>
      <c r="DYK127" s="13"/>
      <c r="DYL127" s="13"/>
      <c r="DYM127" s="13"/>
      <c r="DYN127" s="13"/>
      <c r="DYO127" s="13"/>
      <c r="DYP127" s="13"/>
      <c r="DYQ127" s="13"/>
      <c r="DYR127" s="13"/>
      <c r="DYS127" s="13"/>
      <c r="DYT127" s="13"/>
      <c r="DYU127" s="13"/>
      <c r="DYV127" s="13"/>
      <c r="DYW127" s="13"/>
      <c r="DYX127" s="13"/>
      <c r="DYY127" s="13"/>
      <c r="DYZ127" s="13"/>
      <c r="DZA127" s="13"/>
      <c r="DZB127" s="13"/>
      <c r="DZC127" s="13"/>
      <c r="DZD127" s="13"/>
      <c r="DZE127" s="13"/>
      <c r="DZF127" s="13"/>
      <c r="DZG127" s="13"/>
      <c r="DZH127" s="13"/>
      <c r="DZI127" s="13"/>
      <c r="DZJ127" s="13"/>
      <c r="DZK127" s="13"/>
      <c r="DZL127" s="13"/>
      <c r="DZM127" s="13"/>
      <c r="DZN127" s="13"/>
      <c r="DZO127" s="13"/>
      <c r="DZP127" s="13"/>
      <c r="DZQ127" s="13"/>
      <c r="DZR127" s="13"/>
      <c r="DZS127" s="13"/>
      <c r="DZT127" s="13"/>
      <c r="DZU127" s="13"/>
      <c r="DZV127" s="13"/>
      <c r="DZW127" s="13"/>
      <c r="DZX127" s="13"/>
      <c r="DZY127" s="13"/>
      <c r="DZZ127" s="13"/>
      <c r="EAA127" s="13"/>
      <c r="EAB127" s="13"/>
      <c r="EAC127" s="13"/>
      <c r="EAD127" s="13"/>
      <c r="EAE127" s="13"/>
      <c r="EAF127" s="13"/>
      <c r="EAG127" s="13"/>
      <c r="EAH127" s="13"/>
      <c r="EAI127" s="13"/>
      <c r="EAJ127" s="13"/>
      <c r="EAK127" s="13"/>
      <c r="EAL127" s="13"/>
      <c r="EAM127" s="13"/>
      <c r="EAN127" s="13"/>
      <c r="EAO127" s="13"/>
      <c r="EAP127" s="13"/>
      <c r="EAQ127" s="13"/>
      <c r="EAR127" s="13"/>
      <c r="EAS127" s="13"/>
      <c r="EAT127" s="13"/>
      <c r="EAU127" s="13"/>
      <c r="EAV127" s="13"/>
      <c r="EAW127" s="13"/>
      <c r="EAX127" s="13"/>
      <c r="EAY127" s="13"/>
      <c r="EAZ127" s="13"/>
      <c r="EBA127" s="13"/>
      <c r="EBB127" s="13"/>
      <c r="EBC127" s="13"/>
      <c r="EBD127" s="13"/>
      <c r="EBE127" s="13"/>
      <c r="EBF127" s="13"/>
      <c r="EBG127" s="13"/>
      <c r="EBH127" s="13"/>
      <c r="EBI127" s="13"/>
      <c r="EBJ127" s="13"/>
      <c r="EBK127" s="13"/>
      <c r="EBL127" s="13"/>
      <c r="EBM127" s="13"/>
      <c r="EBN127" s="13"/>
      <c r="EBO127" s="13"/>
      <c r="EBP127" s="13"/>
      <c r="EBQ127" s="13"/>
      <c r="EBR127" s="13"/>
      <c r="EBS127" s="13"/>
      <c r="EBT127" s="13"/>
      <c r="EBU127" s="13"/>
      <c r="EBV127" s="13"/>
      <c r="EBW127" s="13"/>
      <c r="EBX127" s="13"/>
      <c r="EBY127" s="13"/>
      <c r="EBZ127" s="13"/>
      <c r="ECA127" s="13"/>
      <c r="ECB127" s="13"/>
      <c r="ECC127" s="13"/>
      <c r="ECD127" s="13"/>
      <c r="ECE127" s="13"/>
      <c r="ECF127" s="13"/>
      <c r="ECG127" s="13"/>
      <c r="ECH127" s="13"/>
      <c r="ECI127" s="13"/>
      <c r="ECJ127" s="13"/>
      <c r="ECK127" s="13"/>
      <c r="ECL127" s="13"/>
      <c r="ECM127" s="13"/>
      <c r="ECN127" s="13"/>
      <c r="ECO127" s="13"/>
      <c r="ECP127" s="13"/>
      <c r="ECQ127" s="13"/>
      <c r="ECR127" s="13"/>
      <c r="ECS127" s="13"/>
      <c r="ECT127" s="13"/>
      <c r="ECU127" s="13"/>
      <c r="ECV127" s="13"/>
      <c r="ECW127" s="13"/>
      <c r="ECX127" s="13"/>
      <c r="ECY127" s="13"/>
      <c r="ECZ127" s="13"/>
      <c r="EDA127" s="13"/>
      <c r="EDB127" s="13"/>
      <c r="EDC127" s="13"/>
      <c r="EDD127" s="13"/>
      <c r="EDE127" s="13"/>
      <c r="EDF127" s="13"/>
      <c r="EDG127" s="13"/>
      <c r="EDH127" s="13"/>
      <c r="EDI127" s="13"/>
      <c r="EDJ127" s="13"/>
      <c r="EDK127" s="13"/>
      <c r="EDL127" s="13"/>
      <c r="EDM127" s="13"/>
      <c r="EDN127" s="13"/>
      <c r="EDO127" s="13"/>
      <c r="EDP127" s="13"/>
      <c r="EDQ127" s="13"/>
      <c r="EDR127" s="13"/>
      <c r="EDS127" s="13"/>
      <c r="EDT127" s="13"/>
      <c r="EDU127" s="13"/>
      <c r="EDV127" s="13"/>
      <c r="EDW127" s="13"/>
      <c r="EDX127" s="13"/>
      <c r="EDY127" s="13"/>
      <c r="EDZ127" s="13"/>
      <c r="EEA127" s="13"/>
      <c r="EEB127" s="13"/>
      <c r="EEC127" s="13"/>
      <c r="EED127" s="13"/>
      <c r="EEE127" s="13"/>
      <c r="EEF127" s="13"/>
      <c r="EEG127" s="13"/>
      <c r="EEH127" s="13"/>
      <c r="EEI127" s="13"/>
      <c r="EEJ127" s="13"/>
      <c r="EEK127" s="13"/>
      <c r="EEL127" s="13"/>
      <c r="EEM127" s="13"/>
      <c r="EEN127" s="13"/>
      <c r="EEO127" s="13"/>
      <c r="EEP127" s="13"/>
      <c r="EEQ127" s="13"/>
      <c r="EER127" s="13"/>
      <c r="EES127" s="13"/>
      <c r="EET127" s="13"/>
      <c r="EEU127" s="13"/>
      <c r="EEV127" s="13"/>
      <c r="EEW127" s="13"/>
      <c r="EEX127" s="13"/>
      <c r="EEY127" s="13"/>
      <c r="EEZ127" s="13"/>
      <c r="EFA127" s="13"/>
      <c r="EFB127" s="13"/>
      <c r="EFC127" s="13"/>
      <c r="EFD127" s="13"/>
      <c r="EFE127" s="13"/>
      <c r="EFF127" s="13"/>
      <c r="EFG127" s="13"/>
      <c r="EFH127" s="13"/>
      <c r="EFI127" s="13"/>
      <c r="EFJ127" s="13"/>
      <c r="EFK127" s="13"/>
      <c r="EFL127" s="13"/>
      <c r="EFM127" s="13"/>
      <c r="EFN127" s="13"/>
      <c r="EFO127" s="13"/>
      <c r="EFP127" s="13"/>
      <c r="EFQ127" s="13"/>
      <c r="EFR127" s="13"/>
      <c r="EFS127" s="13"/>
      <c r="EFT127" s="13"/>
      <c r="EFU127" s="13"/>
      <c r="EFV127" s="13"/>
      <c r="EFW127" s="13"/>
      <c r="EFX127" s="13"/>
      <c r="EFY127" s="13"/>
      <c r="EFZ127" s="13"/>
      <c r="EGA127" s="13"/>
      <c r="EGB127" s="13"/>
      <c r="EGC127" s="13"/>
      <c r="EGD127" s="13"/>
      <c r="EGE127" s="13"/>
      <c r="EGF127" s="13"/>
      <c r="EGG127" s="13"/>
      <c r="EGH127" s="13"/>
      <c r="EGI127" s="13"/>
      <c r="EGJ127" s="13"/>
      <c r="EGK127" s="13"/>
      <c r="EGL127" s="13"/>
      <c r="EGM127" s="13"/>
      <c r="EGN127" s="13"/>
      <c r="EGO127" s="13"/>
      <c r="EGP127" s="13"/>
      <c r="EGQ127" s="13"/>
      <c r="EGR127" s="13"/>
      <c r="EGS127" s="13"/>
      <c r="EGT127" s="13"/>
      <c r="EGU127" s="13"/>
      <c r="EGV127" s="13"/>
      <c r="EGW127" s="13"/>
      <c r="EGX127" s="13"/>
      <c r="EGY127" s="13"/>
      <c r="EGZ127" s="13"/>
      <c r="EHA127" s="13"/>
      <c r="EHB127" s="13"/>
      <c r="EHC127" s="13"/>
      <c r="EHD127" s="13"/>
      <c r="EHE127" s="13"/>
      <c r="EHF127" s="13"/>
      <c r="EHG127" s="13"/>
      <c r="EHH127" s="13"/>
      <c r="EHI127" s="13"/>
      <c r="EHJ127" s="13"/>
      <c r="EHK127" s="13"/>
      <c r="EHL127" s="13"/>
      <c r="EHM127" s="13"/>
      <c r="EHN127" s="13"/>
      <c r="EHO127" s="13"/>
      <c r="EHP127" s="13"/>
      <c r="EHQ127" s="13"/>
      <c r="EHR127" s="13"/>
      <c r="EHS127" s="13"/>
      <c r="EHT127" s="13"/>
      <c r="EHU127" s="13"/>
      <c r="EHV127" s="13"/>
      <c r="EHW127" s="13"/>
      <c r="EHX127" s="13"/>
      <c r="EHY127" s="13"/>
      <c r="EHZ127" s="13"/>
      <c r="EIA127" s="13"/>
      <c r="EIB127" s="13"/>
      <c r="EIC127" s="13"/>
      <c r="EID127" s="13"/>
      <c r="EIE127" s="13"/>
      <c r="EIF127" s="13"/>
      <c r="EIG127" s="13"/>
      <c r="EIH127" s="13"/>
      <c r="EII127" s="13"/>
      <c r="EIJ127" s="13"/>
      <c r="EIK127" s="13"/>
      <c r="EIL127" s="13"/>
      <c r="EIM127" s="13"/>
      <c r="EIN127" s="13"/>
      <c r="EIO127" s="13"/>
      <c r="EIP127" s="13"/>
      <c r="EIQ127" s="13"/>
      <c r="EIR127" s="13"/>
      <c r="EIS127" s="13"/>
      <c r="EIT127" s="13"/>
      <c r="EIU127" s="13"/>
      <c r="EIV127" s="13"/>
      <c r="EIW127" s="13"/>
      <c r="EIX127" s="13"/>
      <c r="EIY127" s="13"/>
      <c r="EIZ127" s="13"/>
      <c r="EJA127" s="13"/>
      <c r="EJB127" s="13"/>
      <c r="EJC127" s="13"/>
      <c r="EJD127" s="13"/>
      <c r="EJE127" s="13"/>
      <c r="EJF127" s="13"/>
      <c r="EJG127" s="13"/>
      <c r="EJH127" s="13"/>
      <c r="EJI127" s="13"/>
      <c r="EJJ127" s="13"/>
      <c r="EJK127" s="13"/>
      <c r="EJL127" s="13"/>
      <c r="EJM127" s="13"/>
      <c r="EJN127" s="13"/>
      <c r="EJO127" s="13"/>
      <c r="EJP127" s="13"/>
      <c r="EJQ127" s="13"/>
      <c r="EJR127" s="13"/>
      <c r="EJS127" s="13"/>
      <c r="EJT127" s="13"/>
      <c r="EJU127" s="13"/>
      <c r="EJV127" s="13"/>
      <c r="EJW127" s="13"/>
      <c r="EJX127" s="13"/>
      <c r="EJY127" s="13"/>
      <c r="EJZ127" s="13"/>
      <c r="EKA127" s="13"/>
      <c r="EKB127" s="13"/>
      <c r="EKC127" s="13"/>
      <c r="EKD127" s="13"/>
      <c r="EKE127" s="13"/>
      <c r="EKF127" s="13"/>
      <c r="EKG127" s="13"/>
      <c r="EKH127" s="13"/>
      <c r="EKI127" s="13"/>
      <c r="EKJ127" s="13"/>
      <c r="EKK127" s="13"/>
      <c r="EKL127" s="13"/>
      <c r="EKM127" s="13"/>
      <c r="EKN127" s="13"/>
      <c r="EKO127" s="13"/>
      <c r="EKP127" s="13"/>
      <c r="EKQ127" s="13"/>
      <c r="EKR127" s="13"/>
      <c r="EKS127" s="13"/>
      <c r="EKT127" s="13"/>
      <c r="EKU127" s="13"/>
      <c r="EKV127" s="13"/>
      <c r="EKW127" s="13"/>
      <c r="EKX127" s="13"/>
      <c r="EKY127" s="13"/>
      <c r="EKZ127" s="13"/>
      <c r="ELA127" s="13"/>
      <c r="ELB127" s="13"/>
      <c r="ELC127" s="13"/>
      <c r="ELD127" s="13"/>
      <c r="ELE127" s="13"/>
      <c r="ELF127" s="13"/>
      <c r="ELG127" s="13"/>
      <c r="ELH127" s="13"/>
      <c r="ELI127" s="13"/>
      <c r="ELJ127" s="13"/>
      <c r="ELK127" s="13"/>
      <c r="ELL127" s="13"/>
      <c r="ELM127" s="13"/>
      <c r="ELN127" s="13"/>
      <c r="ELO127" s="13"/>
      <c r="ELP127" s="13"/>
      <c r="ELQ127" s="13"/>
      <c r="ELR127" s="13"/>
      <c r="ELS127" s="13"/>
      <c r="ELT127" s="13"/>
      <c r="ELU127" s="13"/>
      <c r="ELV127" s="13"/>
      <c r="ELW127" s="13"/>
      <c r="ELX127" s="13"/>
      <c r="ELY127" s="13"/>
      <c r="ELZ127" s="13"/>
      <c r="EMA127" s="13"/>
      <c r="EMB127" s="13"/>
      <c r="EMC127" s="13"/>
      <c r="EMD127" s="13"/>
      <c r="EME127" s="13"/>
      <c r="EMF127" s="13"/>
      <c r="EMG127" s="13"/>
      <c r="EMH127" s="13"/>
      <c r="EMI127" s="13"/>
      <c r="EMJ127" s="13"/>
      <c r="EMK127" s="13"/>
      <c r="EML127" s="13"/>
      <c r="EMM127" s="13"/>
      <c r="EMN127" s="13"/>
      <c r="EMO127" s="13"/>
      <c r="EMP127" s="13"/>
      <c r="EMQ127" s="13"/>
      <c r="EMR127" s="13"/>
      <c r="EMS127" s="13"/>
      <c r="EMT127" s="13"/>
      <c r="EMU127" s="13"/>
      <c r="EMV127" s="13"/>
      <c r="EMW127" s="13"/>
      <c r="EMX127" s="13"/>
      <c r="EMY127" s="13"/>
      <c r="EMZ127" s="13"/>
      <c r="ENA127" s="13"/>
      <c r="ENB127" s="13"/>
      <c r="ENC127" s="13"/>
      <c r="END127" s="13"/>
      <c r="ENE127" s="13"/>
      <c r="ENF127" s="13"/>
      <c r="ENG127" s="13"/>
      <c r="ENH127" s="13"/>
      <c r="ENI127" s="13"/>
      <c r="ENJ127" s="13"/>
      <c r="ENK127" s="13"/>
      <c r="ENL127" s="13"/>
      <c r="ENM127" s="13"/>
      <c r="ENN127" s="13"/>
      <c r="ENO127" s="13"/>
      <c r="ENP127" s="13"/>
      <c r="ENQ127" s="13"/>
      <c r="ENR127" s="13"/>
      <c r="ENS127" s="13"/>
      <c r="ENT127" s="13"/>
      <c r="ENU127" s="13"/>
      <c r="ENV127" s="13"/>
      <c r="ENW127" s="13"/>
      <c r="ENX127" s="13"/>
      <c r="ENY127" s="13"/>
      <c r="ENZ127" s="13"/>
      <c r="EOA127" s="13"/>
      <c r="EOB127" s="13"/>
      <c r="EOC127" s="13"/>
      <c r="EOD127" s="13"/>
      <c r="EOE127" s="13"/>
      <c r="EOF127" s="13"/>
      <c r="EOG127" s="13"/>
      <c r="EOH127" s="13"/>
      <c r="EOI127" s="13"/>
      <c r="EOJ127" s="13"/>
      <c r="EOK127" s="13"/>
      <c r="EOL127" s="13"/>
      <c r="EOM127" s="13"/>
      <c r="EON127" s="13"/>
      <c r="EOO127" s="13"/>
      <c r="EOP127" s="13"/>
      <c r="EOQ127" s="13"/>
      <c r="EOR127" s="13"/>
      <c r="EOS127" s="13"/>
      <c r="EOT127" s="13"/>
      <c r="EOU127" s="13"/>
      <c r="EOV127" s="13"/>
      <c r="EOW127" s="13"/>
      <c r="EOX127" s="13"/>
      <c r="EOY127" s="13"/>
      <c r="EOZ127" s="13"/>
      <c r="EPA127" s="13"/>
      <c r="EPB127" s="13"/>
      <c r="EPC127" s="13"/>
      <c r="EPD127" s="13"/>
      <c r="EPE127" s="13"/>
      <c r="EPF127" s="13"/>
      <c r="EPG127" s="13"/>
      <c r="EPH127" s="13"/>
      <c r="EPI127" s="13"/>
      <c r="EPJ127" s="13"/>
      <c r="EPK127" s="13"/>
      <c r="EPL127" s="13"/>
      <c r="EPM127" s="13"/>
      <c r="EPN127" s="13"/>
      <c r="EPO127" s="13"/>
      <c r="EPP127" s="13"/>
      <c r="EPQ127" s="13"/>
      <c r="EPR127" s="13"/>
      <c r="EPS127" s="13"/>
      <c r="EPT127" s="13"/>
      <c r="EPU127" s="13"/>
      <c r="EPV127" s="13"/>
      <c r="EPW127" s="13"/>
      <c r="EPX127" s="13"/>
      <c r="EPY127" s="13"/>
      <c r="EPZ127" s="13"/>
      <c r="EQA127" s="13"/>
      <c r="EQB127" s="13"/>
      <c r="EQC127" s="13"/>
      <c r="EQD127" s="13"/>
      <c r="EQE127" s="13"/>
      <c r="EQF127" s="13"/>
      <c r="EQG127" s="13"/>
      <c r="EQH127" s="13"/>
      <c r="EQI127" s="13"/>
      <c r="EQJ127" s="13"/>
      <c r="EQK127" s="13"/>
      <c r="EQL127" s="13"/>
      <c r="EQM127" s="13"/>
      <c r="EQN127" s="13"/>
      <c r="EQO127" s="13"/>
      <c r="EQP127" s="13"/>
      <c r="EQQ127" s="13"/>
      <c r="EQR127" s="13"/>
      <c r="EQS127" s="13"/>
      <c r="EQT127" s="13"/>
      <c r="EQU127" s="13"/>
      <c r="EQV127" s="13"/>
      <c r="EQW127" s="13"/>
      <c r="EQX127" s="13"/>
      <c r="EQY127" s="13"/>
      <c r="EQZ127" s="13"/>
      <c r="ERA127" s="13"/>
      <c r="ERB127" s="13"/>
      <c r="ERC127" s="13"/>
      <c r="ERD127" s="13"/>
      <c r="ERE127" s="13"/>
      <c r="ERF127" s="13"/>
      <c r="ERG127" s="13"/>
      <c r="ERH127" s="13"/>
      <c r="ERI127" s="13"/>
      <c r="ERJ127" s="13"/>
      <c r="ERK127" s="13"/>
      <c r="ERL127" s="13"/>
      <c r="ERM127" s="13"/>
      <c r="ERN127" s="13"/>
      <c r="ERO127" s="13"/>
      <c r="ERP127" s="13"/>
      <c r="ERQ127" s="13"/>
      <c r="ERR127" s="13"/>
      <c r="ERS127" s="13"/>
      <c r="ERT127" s="13"/>
      <c r="ERU127" s="13"/>
      <c r="ERV127" s="13"/>
      <c r="ERW127" s="13"/>
      <c r="ERX127" s="13"/>
      <c r="ERY127" s="13"/>
      <c r="ERZ127" s="13"/>
      <c r="ESA127" s="13"/>
      <c r="ESB127" s="13"/>
      <c r="ESC127" s="13"/>
      <c r="ESD127" s="13"/>
      <c r="ESE127" s="13"/>
      <c r="ESF127" s="13"/>
      <c r="ESG127" s="13"/>
      <c r="ESH127" s="13"/>
      <c r="ESI127" s="13"/>
      <c r="ESJ127" s="13"/>
      <c r="ESK127" s="13"/>
      <c r="ESL127" s="13"/>
      <c r="ESM127" s="13"/>
      <c r="ESN127" s="13"/>
      <c r="ESO127" s="13"/>
      <c r="ESP127" s="13"/>
      <c r="ESQ127" s="13"/>
      <c r="ESR127" s="13"/>
      <c r="ESS127" s="13"/>
      <c r="EST127" s="13"/>
      <c r="ESU127" s="13"/>
      <c r="ESV127" s="13"/>
      <c r="ESW127" s="13"/>
      <c r="ESX127" s="13"/>
      <c r="ESY127" s="13"/>
      <c r="ESZ127" s="13"/>
      <c r="ETA127" s="13"/>
      <c r="ETB127" s="13"/>
      <c r="ETC127" s="13"/>
      <c r="ETD127" s="13"/>
      <c r="ETE127" s="13"/>
      <c r="ETF127" s="13"/>
      <c r="ETG127" s="13"/>
      <c r="ETH127" s="13"/>
      <c r="ETI127" s="13"/>
      <c r="ETJ127" s="13"/>
      <c r="ETK127" s="13"/>
      <c r="ETL127" s="13"/>
      <c r="ETM127" s="13"/>
      <c r="ETN127" s="13"/>
      <c r="ETO127" s="13"/>
      <c r="ETP127" s="13"/>
      <c r="ETQ127" s="13"/>
      <c r="ETR127" s="13"/>
      <c r="ETS127" s="13"/>
      <c r="ETT127" s="13"/>
      <c r="ETU127" s="13"/>
      <c r="ETV127" s="13"/>
      <c r="ETW127" s="13"/>
      <c r="ETX127" s="13"/>
      <c r="ETY127" s="13"/>
      <c r="ETZ127" s="13"/>
      <c r="EUA127" s="13"/>
      <c r="EUB127" s="13"/>
      <c r="EUC127" s="13"/>
      <c r="EUD127" s="13"/>
      <c r="EUE127" s="13"/>
      <c r="EUF127" s="13"/>
      <c r="EUG127" s="13"/>
      <c r="EUH127" s="13"/>
      <c r="EUI127" s="13"/>
      <c r="EUJ127" s="13"/>
      <c r="EUK127" s="13"/>
      <c r="EUL127" s="13"/>
      <c r="EUM127" s="13"/>
      <c r="EUN127" s="13"/>
      <c r="EUO127" s="13"/>
      <c r="EUP127" s="13"/>
      <c r="EUQ127" s="13"/>
      <c r="EUR127" s="13"/>
      <c r="EUS127" s="13"/>
      <c r="EUT127" s="13"/>
      <c r="EUU127" s="13"/>
      <c r="EUV127" s="13"/>
      <c r="EUW127" s="13"/>
      <c r="EUX127" s="13"/>
      <c r="EUY127" s="13"/>
      <c r="EUZ127" s="13"/>
      <c r="EVA127" s="13"/>
      <c r="EVB127" s="13"/>
      <c r="EVC127" s="13"/>
      <c r="EVD127" s="13"/>
      <c r="EVE127" s="13"/>
      <c r="EVF127" s="13"/>
      <c r="EVG127" s="13"/>
      <c r="EVH127" s="13"/>
      <c r="EVI127" s="13"/>
      <c r="EVJ127" s="13"/>
      <c r="EVK127" s="13"/>
      <c r="EVL127" s="13"/>
      <c r="EVM127" s="13"/>
      <c r="EVN127" s="13"/>
      <c r="EVO127" s="13"/>
      <c r="EVP127" s="13"/>
      <c r="EVQ127" s="13"/>
      <c r="EVR127" s="13"/>
      <c r="EVS127" s="13"/>
      <c r="EVT127" s="13"/>
      <c r="EVU127" s="13"/>
      <c r="EVV127" s="13"/>
      <c r="EVW127" s="13"/>
      <c r="EVX127" s="13"/>
      <c r="EVY127" s="13"/>
      <c r="EVZ127" s="13"/>
      <c r="EWA127" s="13"/>
      <c r="EWB127" s="13"/>
      <c r="EWC127" s="13"/>
      <c r="EWD127" s="13"/>
      <c r="EWE127" s="13"/>
      <c r="EWF127" s="13"/>
      <c r="EWG127" s="13"/>
      <c r="EWH127" s="13"/>
      <c r="EWI127" s="13"/>
      <c r="EWJ127" s="13"/>
      <c r="EWK127" s="13"/>
      <c r="EWL127" s="13"/>
      <c r="EWM127" s="13"/>
      <c r="EWN127" s="13"/>
      <c r="EWO127" s="13"/>
      <c r="EWP127" s="13"/>
      <c r="EWQ127" s="13"/>
      <c r="EWR127" s="13"/>
      <c r="EWS127" s="13"/>
      <c r="EWT127" s="13"/>
      <c r="EWU127" s="13"/>
      <c r="EWV127" s="13"/>
      <c r="EWW127" s="13"/>
      <c r="EWX127" s="13"/>
      <c r="EWY127" s="13"/>
      <c r="EWZ127" s="13"/>
      <c r="EXA127" s="13"/>
      <c r="EXB127" s="13"/>
      <c r="EXC127" s="13"/>
      <c r="EXD127" s="13"/>
      <c r="EXE127" s="13"/>
      <c r="EXF127" s="13"/>
      <c r="EXG127" s="13"/>
      <c r="EXH127" s="13"/>
      <c r="EXI127" s="13"/>
      <c r="EXJ127" s="13"/>
      <c r="EXK127" s="13"/>
      <c r="EXL127" s="13"/>
      <c r="EXM127" s="13"/>
      <c r="EXN127" s="13"/>
      <c r="EXO127" s="13"/>
      <c r="EXP127" s="13"/>
      <c r="EXQ127" s="13"/>
      <c r="EXR127" s="13"/>
      <c r="EXS127" s="13"/>
      <c r="EXT127" s="13"/>
      <c r="EXU127" s="13"/>
      <c r="EXV127" s="13"/>
      <c r="EXW127" s="13"/>
      <c r="EXX127" s="13"/>
      <c r="EXY127" s="13"/>
      <c r="EXZ127" s="13"/>
      <c r="EYA127" s="13"/>
      <c r="EYB127" s="13"/>
      <c r="EYC127" s="13"/>
      <c r="EYD127" s="13"/>
      <c r="EYE127" s="13"/>
      <c r="EYF127" s="13"/>
      <c r="EYG127" s="13"/>
      <c r="EYH127" s="13"/>
      <c r="EYI127" s="13"/>
      <c r="EYJ127" s="13"/>
      <c r="EYK127" s="13"/>
      <c r="EYL127" s="13"/>
      <c r="EYM127" s="13"/>
      <c r="EYN127" s="13"/>
      <c r="EYO127" s="13"/>
      <c r="EYP127" s="13"/>
      <c r="EYQ127" s="13"/>
      <c r="EYR127" s="13"/>
      <c r="EYS127" s="13"/>
      <c r="EYT127" s="13"/>
      <c r="EYU127" s="13"/>
      <c r="EYV127" s="13"/>
      <c r="EYW127" s="13"/>
      <c r="EYX127" s="13"/>
      <c r="EYY127" s="13"/>
      <c r="EYZ127" s="13"/>
      <c r="EZA127" s="13"/>
      <c r="EZB127" s="13"/>
      <c r="EZC127" s="13"/>
      <c r="EZD127" s="13"/>
      <c r="EZE127" s="13"/>
      <c r="EZF127" s="13"/>
      <c r="EZG127" s="13"/>
      <c r="EZH127" s="13"/>
      <c r="EZI127" s="13"/>
      <c r="EZJ127" s="13"/>
      <c r="EZK127" s="13"/>
      <c r="EZL127" s="13"/>
      <c r="EZM127" s="13"/>
      <c r="EZN127" s="13"/>
      <c r="EZO127" s="13"/>
      <c r="EZP127" s="13"/>
      <c r="EZQ127" s="13"/>
      <c r="EZR127" s="13"/>
      <c r="EZS127" s="13"/>
      <c r="EZT127" s="13"/>
      <c r="EZU127" s="13"/>
      <c r="EZV127" s="13"/>
      <c r="EZW127" s="13"/>
      <c r="EZX127" s="13"/>
      <c r="EZY127" s="13"/>
      <c r="EZZ127" s="13"/>
      <c r="FAA127" s="13"/>
      <c r="FAB127" s="13"/>
      <c r="FAC127" s="13"/>
      <c r="FAD127" s="13"/>
      <c r="FAE127" s="13"/>
      <c r="FAF127" s="13"/>
      <c r="FAG127" s="13"/>
      <c r="FAH127" s="13"/>
      <c r="FAI127" s="13"/>
      <c r="FAJ127" s="13"/>
      <c r="FAK127" s="13"/>
      <c r="FAL127" s="13"/>
      <c r="FAM127" s="13"/>
      <c r="FAN127" s="13"/>
      <c r="FAO127" s="13"/>
      <c r="FAP127" s="13"/>
      <c r="FAQ127" s="13"/>
      <c r="FAR127" s="13"/>
      <c r="FAS127" s="13"/>
      <c r="FAT127" s="13"/>
      <c r="FAU127" s="13"/>
      <c r="FAV127" s="13"/>
      <c r="FAW127" s="13"/>
      <c r="FAX127" s="13"/>
      <c r="FAY127" s="13"/>
      <c r="FAZ127" s="13"/>
      <c r="FBA127" s="13"/>
      <c r="FBB127" s="13"/>
      <c r="FBC127" s="13"/>
      <c r="FBD127" s="13"/>
      <c r="FBE127" s="13"/>
      <c r="FBF127" s="13"/>
      <c r="FBG127" s="13"/>
      <c r="FBH127" s="13"/>
      <c r="FBI127" s="13"/>
      <c r="FBJ127" s="13"/>
      <c r="FBK127" s="13"/>
      <c r="FBL127" s="13"/>
      <c r="FBM127" s="13"/>
      <c r="FBN127" s="13"/>
      <c r="FBO127" s="13"/>
      <c r="FBP127" s="13"/>
      <c r="FBQ127" s="13"/>
      <c r="FBR127" s="13"/>
      <c r="FBS127" s="13"/>
      <c r="FBT127" s="13"/>
      <c r="FBU127" s="13"/>
      <c r="FBV127" s="13"/>
      <c r="FBW127" s="13"/>
      <c r="FBX127" s="13"/>
      <c r="FBY127" s="13"/>
      <c r="FBZ127" s="13"/>
      <c r="FCA127" s="13"/>
      <c r="FCB127" s="13"/>
      <c r="FCC127" s="13"/>
      <c r="FCD127" s="13"/>
      <c r="FCE127" s="13"/>
      <c r="FCF127" s="13"/>
      <c r="FCG127" s="13"/>
      <c r="FCH127" s="13"/>
      <c r="FCI127" s="13"/>
      <c r="FCJ127" s="13"/>
      <c r="FCK127" s="13"/>
      <c r="FCL127" s="13"/>
      <c r="FCM127" s="13"/>
      <c r="FCN127" s="13"/>
      <c r="FCO127" s="13"/>
      <c r="FCP127" s="13"/>
      <c r="FCQ127" s="13"/>
      <c r="FCR127" s="13"/>
      <c r="FCS127" s="13"/>
      <c r="FCT127" s="13"/>
      <c r="FCU127" s="13"/>
      <c r="FCV127" s="13"/>
      <c r="FCW127" s="13"/>
      <c r="FCX127" s="13"/>
      <c r="FCY127" s="13"/>
      <c r="FCZ127" s="13"/>
      <c r="FDA127" s="13"/>
      <c r="FDB127" s="13"/>
      <c r="FDC127" s="13"/>
      <c r="FDD127" s="13"/>
      <c r="FDE127" s="13"/>
      <c r="FDF127" s="13"/>
      <c r="FDG127" s="13"/>
      <c r="FDH127" s="13"/>
      <c r="FDI127" s="13"/>
      <c r="FDJ127" s="13"/>
      <c r="FDK127" s="13"/>
      <c r="FDL127" s="13"/>
      <c r="FDM127" s="13"/>
      <c r="FDN127" s="13"/>
      <c r="FDO127" s="13"/>
      <c r="FDP127" s="13"/>
      <c r="FDQ127" s="13"/>
      <c r="FDR127" s="13"/>
      <c r="FDS127" s="13"/>
      <c r="FDT127" s="13"/>
      <c r="FDU127" s="13"/>
      <c r="FDV127" s="13"/>
      <c r="FDW127" s="13"/>
      <c r="FDX127" s="13"/>
      <c r="FDY127" s="13"/>
      <c r="FDZ127" s="13"/>
      <c r="FEA127" s="13"/>
      <c r="FEB127" s="13"/>
      <c r="FEC127" s="13"/>
      <c r="FED127" s="13"/>
      <c r="FEE127" s="13"/>
      <c r="FEF127" s="13"/>
      <c r="FEG127" s="13"/>
      <c r="FEH127" s="13"/>
      <c r="FEI127" s="13"/>
      <c r="FEJ127" s="13"/>
      <c r="FEK127" s="13"/>
      <c r="FEL127" s="13"/>
      <c r="FEM127" s="13"/>
      <c r="FEN127" s="13"/>
      <c r="FEO127" s="13"/>
      <c r="FEP127" s="13"/>
      <c r="FEQ127" s="13"/>
      <c r="FER127" s="13"/>
      <c r="FES127" s="13"/>
      <c r="FET127" s="13"/>
      <c r="FEU127" s="13"/>
      <c r="FEV127" s="13"/>
      <c r="FEW127" s="13"/>
      <c r="FEX127" s="13"/>
      <c r="FEY127" s="13"/>
      <c r="FEZ127" s="13"/>
      <c r="FFA127" s="13"/>
      <c r="FFB127" s="13"/>
      <c r="FFC127" s="13"/>
      <c r="FFD127" s="13"/>
      <c r="FFE127" s="13"/>
      <c r="FFF127" s="13"/>
      <c r="FFG127" s="13"/>
      <c r="FFH127" s="13"/>
      <c r="FFI127" s="13"/>
      <c r="FFJ127" s="13"/>
      <c r="FFK127" s="13"/>
      <c r="FFL127" s="13"/>
      <c r="FFM127" s="13"/>
      <c r="FFN127" s="13"/>
      <c r="FFO127" s="13"/>
      <c r="FFP127" s="13"/>
      <c r="FFQ127" s="13"/>
      <c r="FFR127" s="13"/>
      <c r="FFS127" s="13"/>
      <c r="FFT127" s="13"/>
      <c r="FFU127" s="13"/>
      <c r="FFV127" s="13"/>
      <c r="FFW127" s="13"/>
      <c r="FFX127" s="13"/>
      <c r="FFY127" s="13"/>
      <c r="FFZ127" s="13"/>
      <c r="FGA127" s="13"/>
      <c r="FGB127" s="13"/>
      <c r="FGC127" s="13"/>
      <c r="FGD127" s="13"/>
      <c r="FGE127" s="13"/>
      <c r="FGF127" s="13"/>
      <c r="FGG127" s="13"/>
      <c r="FGH127" s="13"/>
      <c r="FGI127" s="13"/>
      <c r="FGJ127" s="13"/>
      <c r="FGK127" s="13"/>
      <c r="FGL127" s="13"/>
      <c r="FGM127" s="13"/>
      <c r="FGN127" s="13"/>
      <c r="FGO127" s="13"/>
      <c r="FGP127" s="13"/>
      <c r="FGQ127" s="13"/>
      <c r="FGR127" s="13"/>
      <c r="FGS127" s="13"/>
      <c r="FGT127" s="13"/>
      <c r="FGU127" s="13"/>
      <c r="FGV127" s="13"/>
      <c r="FGW127" s="13"/>
      <c r="FGX127" s="13"/>
      <c r="FGY127" s="13"/>
      <c r="FGZ127" s="13"/>
      <c r="FHA127" s="13"/>
      <c r="FHB127" s="13"/>
      <c r="FHC127" s="13"/>
      <c r="FHD127" s="13"/>
      <c r="FHE127" s="13"/>
      <c r="FHF127" s="13"/>
      <c r="FHG127" s="13"/>
      <c r="FHH127" s="13"/>
      <c r="FHI127" s="13"/>
      <c r="FHJ127" s="13"/>
      <c r="FHK127" s="13"/>
      <c r="FHL127" s="13"/>
      <c r="FHM127" s="13"/>
      <c r="FHN127" s="13"/>
      <c r="FHO127" s="13"/>
      <c r="FHP127" s="13"/>
      <c r="FHQ127" s="13"/>
      <c r="FHR127" s="13"/>
      <c r="FHS127" s="13"/>
      <c r="FHT127" s="13"/>
      <c r="FHU127" s="13"/>
      <c r="FHV127" s="13"/>
      <c r="FHW127" s="13"/>
      <c r="FHX127" s="13"/>
      <c r="FHY127" s="13"/>
      <c r="FHZ127" s="13"/>
      <c r="FIA127" s="13"/>
      <c r="FIB127" s="13"/>
      <c r="FIC127" s="13"/>
      <c r="FID127" s="13"/>
      <c r="FIE127" s="13"/>
      <c r="FIF127" s="13"/>
      <c r="FIG127" s="13"/>
      <c r="FIH127" s="13"/>
      <c r="FII127" s="13"/>
      <c r="FIJ127" s="13"/>
      <c r="FIK127" s="13"/>
      <c r="FIL127" s="13"/>
      <c r="FIM127" s="13"/>
      <c r="FIN127" s="13"/>
      <c r="FIO127" s="13"/>
      <c r="FIP127" s="13"/>
      <c r="FIQ127" s="13"/>
      <c r="FIR127" s="13"/>
      <c r="FIS127" s="13"/>
      <c r="FIT127" s="13"/>
      <c r="FIU127" s="13"/>
      <c r="FIV127" s="13"/>
      <c r="FIW127" s="13"/>
      <c r="FIX127" s="13"/>
      <c r="FIY127" s="13"/>
      <c r="FIZ127" s="13"/>
      <c r="FJA127" s="13"/>
      <c r="FJB127" s="13"/>
      <c r="FJC127" s="13"/>
      <c r="FJD127" s="13"/>
      <c r="FJE127" s="13"/>
      <c r="FJF127" s="13"/>
      <c r="FJG127" s="13"/>
      <c r="FJH127" s="13"/>
      <c r="FJI127" s="13"/>
      <c r="FJJ127" s="13"/>
      <c r="FJK127" s="13"/>
      <c r="FJL127" s="13"/>
      <c r="FJM127" s="13"/>
      <c r="FJN127" s="13"/>
      <c r="FJO127" s="13"/>
      <c r="FJP127" s="13"/>
      <c r="FJQ127" s="13"/>
      <c r="FJR127" s="13"/>
      <c r="FJS127" s="13"/>
      <c r="FJT127" s="13"/>
      <c r="FJU127" s="13"/>
      <c r="FJV127" s="13"/>
      <c r="FJW127" s="13"/>
      <c r="FJX127" s="13"/>
      <c r="FJY127" s="13"/>
      <c r="FJZ127" s="13"/>
      <c r="FKA127" s="13"/>
      <c r="FKB127" s="13"/>
      <c r="FKC127" s="13"/>
      <c r="FKD127" s="13"/>
      <c r="FKE127" s="13"/>
      <c r="FKF127" s="13"/>
      <c r="FKG127" s="13"/>
      <c r="FKH127" s="13"/>
      <c r="FKI127" s="13"/>
      <c r="FKJ127" s="13"/>
      <c r="FKK127" s="13"/>
      <c r="FKL127" s="13"/>
      <c r="FKM127" s="13"/>
      <c r="FKN127" s="13"/>
      <c r="FKO127" s="13"/>
      <c r="FKP127" s="13"/>
      <c r="FKQ127" s="13"/>
      <c r="FKR127" s="13"/>
      <c r="FKS127" s="13"/>
      <c r="FKT127" s="13"/>
      <c r="FKU127" s="13"/>
      <c r="FKV127" s="13"/>
      <c r="FKW127" s="13"/>
      <c r="FKX127" s="13"/>
      <c r="FKY127" s="13"/>
      <c r="FKZ127" s="13"/>
      <c r="FLA127" s="13"/>
      <c r="FLB127" s="13"/>
      <c r="FLC127" s="13"/>
      <c r="FLD127" s="13"/>
      <c r="FLE127" s="13"/>
      <c r="FLF127" s="13"/>
      <c r="FLG127" s="13"/>
      <c r="FLH127" s="13"/>
      <c r="FLI127" s="13"/>
      <c r="FLJ127" s="13"/>
      <c r="FLK127" s="13"/>
      <c r="FLL127" s="13"/>
      <c r="FLM127" s="13"/>
      <c r="FLN127" s="13"/>
      <c r="FLO127" s="13"/>
      <c r="FLP127" s="13"/>
      <c r="FLQ127" s="13"/>
      <c r="FLR127" s="13"/>
      <c r="FLS127" s="13"/>
      <c r="FLT127" s="13"/>
      <c r="FLU127" s="13"/>
      <c r="FLV127" s="13"/>
      <c r="FLW127" s="13"/>
      <c r="FLX127" s="13"/>
      <c r="FLY127" s="13"/>
      <c r="FLZ127" s="13"/>
      <c r="FMA127" s="13"/>
      <c r="FMB127" s="13"/>
      <c r="FMC127" s="13"/>
      <c r="FMD127" s="13"/>
      <c r="FME127" s="13"/>
      <c r="FMF127" s="13"/>
      <c r="FMG127" s="13"/>
      <c r="FMH127" s="13"/>
      <c r="FMI127" s="13"/>
      <c r="FMJ127" s="13"/>
      <c r="FMK127" s="13"/>
      <c r="FML127" s="13"/>
      <c r="FMM127" s="13"/>
      <c r="FMN127" s="13"/>
      <c r="FMO127" s="13"/>
      <c r="FMP127" s="13"/>
      <c r="FMQ127" s="13"/>
      <c r="FMR127" s="13"/>
      <c r="FMS127" s="13"/>
      <c r="FMT127" s="13"/>
      <c r="FMU127" s="13"/>
      <c r="FMV127" s="13"/>
      <c r="FMW127" s="13"/>
      <c r="FMX127" s="13"/>
      <c r="FMY127" s="13"/>
      <c r="FMZ127" s="13"/>
      <c r="FNA127" s="13"/>
      <c r="FNB127" s="13"/>
      <c r="FNC127" s="13"/>
      <c r="FND127" s="13"/>
      <c r="FNE127" s="13"/>
      <c r="FNF127" s="13"/>
      <c r="FNG127" s="13"/>
      <c r="FNH127" s="13"/>
      <c r="FNI127" s="13"/>
      <c r="FNJ127" s="13"/>
      <c r="FNK127" s="13"/>
      <c r="FNL127" s="13"/>
      <c r="FNM127" s="13"/>
      <c r="FNN127" s="13"/>
      <c r="FNO127" s="13"/>
      <c r="FNP127" s="13"/>
      <c r="FNQ127" s="13"/>
      <c r="FNR127" s="13"/>
      <c r="FNS127" s="13"/>
      <c r="FNT127" s="13"/>
      <c r="FNU127" s="13"/>
      <c r="FNV127" s="13"/>
      <c r="FNW127" s="13"/>
      <c r="FNX127" s="13"/>
      <c r="FNY127" s="13"/>
      <c r="FNZ127" s="13"/>
      <c r="FOA127" s="13"/>
      <c r="FOB127" s="13"/>
      <c r="FOC127" s="13"/>
      <c r="FOD127" s="13"/>
      <c r="FOE127" s="13"/>
      <c r="FOF127" s="13"/>
      <c r="FOG127" s="13"/>
      <c r="FOH127" s="13"/>
      <c r="FOI127" s="13"/>
      <c r="FOJ127" s="13"/>
      <c r="FOK127" s="13"/>
      <c r="FOL127" s="13"/>
      <c r="FOM127" s="13"/>
      <c r="FON127" s="13"/>
      <c r="FOO127" s="13"/>
      <c r="FOP127" s="13"/>
      <c r="FOQ127" s="13"/>
      <c r="FOR127" s="13"/>
      <c r="FOS127" s="13"/>
      <c r="FOT127" s="13"/>
      <c r="FOU127" s="13"/>
      <c r="FOV127" s="13"/>
      <c r="FOW127" s="13"/>
      <c r="FOX127" s="13"/>
      <c r="FOY127" s="13"/>
      <c r="FOZ127" s="13"/>
      <c r="FPA127" s="13"/>
      <c r="FPB127" s="13"/>
      <c r="FPC127" s="13"/>
      <c r="FPD127" s="13"/>
      <c r="FPE127" s="13"/>
      <c r="FPF127" s="13"/>
      <c r="FPG127" s="13"/>
      <c r="FPH127" s="13"/>
      <c r="FPI127" s="13"/>
      <c r="FPJ127" s="13"/>
      <c r="FPK127" s="13"/>
      <c r="FPL127" s="13"/>
      <c r="FPM127" s="13"/>
      <c r="FPN127" s="13"/>
      <c r="FPO127" s="13"/>
      <c r="FPP127" s="13"/>
      <c r="FPQ127" s="13"/>
      <c r="FPR127" s="13"/>
      <c r="FPS127" s="13"/>
      <c r="FPT127" s="13"/>
      <c r="FPU127" s="13"/>
      <c r="FPV127" s="13"/>
      <c r="FPW127" s="13"/>
      <c r="FPX127" s="13"/>
      <c r="FPY127" s="13"/>
      <c r="FPZ127" s="13"/>
      <c r="FQA127" s="13"/>
      <c r="FQB127" s="13"/>
      <c r="FQC127" s="13"/>
      <c r="FQD127" s="13"/>
      <c r="FQE127" s="13"/>
      <c r="FQF127" s="13"/>
      <c r="FQG127" s="13"/>
      <c r="FQH127" s="13"/>
      <c r="FQI127" s="13"/>
      <c r="FQJ127" s="13"/>
      <c r="FQK127" s="13"/>
      <c r="FQL127" s="13"/>
      <c r="FQM127" s="13"/>
      <c r="FQN127" s="13"/>
      <c r="FQO127" s="13"/>
      <c r="FQP127" s="13"/>
      <c r="FQQ127" s="13"/>
      <c r="FQR127" s="13"/>
      <c r="FQS127" s="13"/>
      <c r="FQT127" s="13"/>
      <c r="FQU127" s="13"/>
      <c r="FQV127" s="13"/>
      <c r="FQW127" s="13"/>
      <c r="FQX127" s="13"/>
      <c r="FQY127" s="13"/>
      <c r="FQZ127" s="13"/>
      <c r="FRA127" s="13"/>
      <c r="FRB127" s="13"/>
      <c r="FRC127" s="13"/>
      <c r="FRD127" s="13"/>
      <c r="FRE127" s="13"/>
      <c r="FRF127" s="13"/>
      <c r="FRG127" s="13"/>
      <c r="FRH127" s="13"/>
      <c r="FRI127" s="13"/>
      <c r="FRJ127" s="13"/>
      <c r="FRK127" s="13"/>
      <c r="FRL127" s="13"/>
      <c r="FRM127" s="13"/>
      <c r="FRN127" s="13"/>
      <c r="FRO127" s="13"/>
      <c r="FRP127" s="13"/>
      <c r="FRQ127" s="13"/>
      <c r="FRR127" s="13"/>
      <c r="FRS127" s="13"/>
      <c r="FRT127" s="13"/>
      <c r="FRU127" s="13"/>
      <c r="FRV127" s="13"/>
      <c r="FRW127" s="13"/>
      <c r="FRX127" s="13"/>
      <c r="FRY127" s="13"/>
      <c r="FRZ127" s="13"/>
      <c r="FSA127" s="13"/>
      <c r="FSB127" s="13"/>
      <c r="FSC127" s="13"/>
      <c r="FSD127" s="13"/>
      <c r="FSE127" s="13"/>
      <c r="FSF127" s="13"/>
      <c r="FSG127" s="13"/>
      <c r="FSH127" s="13"/>
      <c r="FSI127" s="13"/>
      <c r="FSJ127" s="13"/>
      <c r="FSK127" s="13"/>
      <c r="FSL127" s="13"/>
      <c r="FSM127" s="13"/>
      <c r="FSN127" s="13"/>
      <c r="FSO127" s="13"/>
      <c r="FSP127" s="13"/>
      <c r="FSQ127" s="13"/>
      <c r="FSR127" s="13"/>
      <c r="FSS127" s="13"/>
      <c r="FST127" s="13"/>
      <c r="FSU127" s="13"/>
      <c r="FSV127" s="13"/>
      <c r="FSW127" s="13"/>
      <c r="FSX127" s="13"/>
      <c r="FSY127" s="13"/>
      <c r="FSZ127" s="13"/>
      <c r="FTA127" s="13"/>
      <c r="FTB127" s="13"/>
      <c r="FTC127" s="13"/>
      <c r="FTD127" s="13"/>
      <c r="FTE127" s="13"/>
      <c r="FTF127" s="13"/>
      <c r="FTG127" s="13"/>
      <c r="FTH127" s="13"/>
      <c r="FTI127" s="13"/>
      <c r="FTJ127" s="13"/>
      <c r="FTK127" s="13"/>
      <c r="FTL127" s="13"/>
      <c r="FTM127" s="13"/>
      <c r="FTN127" s="13"/>
      <c r="FTO127" s="13"/>
      <c r="FTP127" s="13"/>
      <c r="FTQ127" s="13"/>
      <c r="FTR127" s="13"/>
      <c r="FTS127" s="13"/>
      <c r="FTT127" s="13"/>
      <c r="FTU127" s="13"/>
      <c r="FTV127" s="13"/>
      <c r="FTW127" s="13"/>
      <c r="FTX127" s="13"/>
      <c r="FTY127" s="13"/>
      <c r="FTZ127" s="13"/>
      <c r="FUA127" s="13"/>
      <c r="FUB127" s="13"/>
      <c r="FUC127" s="13"/>
      <c r="FUD127" s="13"/>
      <c r="FUE127" s="13"/>
      <c r="FUF127" s="13"/>
      <c r="FUG127" s="13"/>
      <c r="FUH127" s="13"/>
      <c r="FUI127" s="13"/>
      <c r="FUJ127" s="13"/>
      <c r="FUK127" s="13"/>
      <c r="FUL127" s="13"/>
      <c r="FUM127" s="13"/>
      <c r="FUN127" s="13"/>
      <c r="FUO127" s="13"/>
      <c r="FUP127" s="13"/>
      <c r="FUQ127" s="13"/>
      <c r="FUR127" s="13"/>
      <c r="FUS127" s="13"/>
      <c r="FUT127" s="13"/>
      <c r="FUU127" s="13"/>
      <c r="FUV127" s="13"/>
      <c r="FUW127" s="13"/>
      <c r="FUX127" s="13"/>
      <c r="FUY127" s="13"/>
      <c r="FUZ127" s="13"/>
      <c r="FVA127" s="13"/>
      <c r="FVB127" s="13"/>
      <c r="FVC127" s="13"/>
      <c r="FVD127" s="13"/>
      <c r="FVE127" s="13"/>
      <c r="FVF127" s="13"/>
      <c r="FVG127" s="13"/>
      <c r="FVH127" s="13"/>
      <c r="FVI127" s="13"/>
      <c r="FVJ127" s="13"/>
      <c r="FVK127" s="13"/>
      <c r="FVL127" s="13"/>
      <c r="FVM127" s="13"/>
      <c r="FVN127" s="13"/>
      <c r="FVO127" s="13"/>
      <c r="FVP127" s="13"/>
      <c r="FVQ127" s="13"/>
      <c r="FVR127" s="13"/>
      <c r="FVS127" s="13"/>
      <c r="FVT127" s="13"/>
      <c r="FVU127" s="13"/>
      <c r="FVV127" s="13"/>
      <c r="FVW127" s="13"/>
      <c r="FVX127" s="13"/>
      <c r="FVY127" s="13"/>
      <c r="FVZ127" s="13"/>
      <c r="FWA127" s="13"/>
      <c r="FWB127" s="13"/>
      <c r="FWC127" s="13"/>
      <c r="FWD127" s="13"/>
      <c r="FWE127" s="13"/>
      <c r="FWF127" s="13"/>
      <c r="FWG127" s="13"/>
      <c r="FWH127" s="13"/>
      <c r="FWI127" s="13"/>
      <c r="FWJ127" s="13"/>
      <c r="FWK127" s="13"/>
      <c r="FWL127" s="13"/>
      <c r="FWM127" s="13"/>
      <c r="FWN127" s="13"/>
      <c r="FWO127" s="13"/>
      <c r="FWP127" s="13"/>
      <c r="FWQ127" s="13"/>
      <c r="FWR127" s="13"/>
      <c r="FWS127" s="13"/>
      <c r="FWT127" s="13"/>
      <c r="FWU127" s="13"/>
      <c r="FWV127" s="13"/>
      <c r="FWW127" s="13"/>
      <c r="FWX127" s="13"/>
      <c r="FWY127" s="13"/>
      <c r="FWZ127" s="13"/>
      <c r="FXA127" s="13"/>
      <c r="FXB127" s="13"/>
      <c r="FXC127" s="13"/>
      <c r="FXD127" s="13"/>
      <c r="FXE127" s="13"/>
      <c r="FXF127" s="13"/>
      <c r="FXG127" s="13"/>
      <c r="FXH127" s="13"/>
      <c r="FXI127" s="13"/>
      <c r="FXJ127" s="13"/>
      <c r="FXK127" s="13"/>
      <c r="FXL127" s="13"/>
      <c r="FXM127" s="13"/>
      <c r="FXN127" s="13"/>
      <c r="FXO127" s="13"/>
      <c r="FXP127" s="13"/>
      <c r="FXQ127" s="13"/>
      <c r="FXR127" s="13"/>
      <c r="FXS127" s="13"/>
      <c r="FXT127" s="13"/>
      <c r="FXU127" s="13"/>
      <c r="FXV127" s="13"/>
      <c r="FXW127" s="13"/>
      <c r="FXX127" s="13"/>
      <c r="FXY127" s="13"/>
      <c r="FXZ127" s="13"/>
      <c r="FYA127" s="13"/>
      <c r="FYB127" s="13"/>
      <c r="FYC127" s="13"/>
      <c r="FYD127" s="13"/>
      <c r="FYE127" s="13"/>
      <c r="FYF127" s="13"/>
      <c r="FYG127" s="13"/>
      <c r="FYH127" s="13"/>
      <c r="FYI127" s="13"/>
      <c r="FYJ127" s="13"/>
      <c r="FYK127" s="13"/>
      <c r="FYL127" s="13"/>
      <c r="FYM127" s="13"/>
      <c r="FYN127" s="13"/>
      <c r="FYO127" s="13"/>
      <c r="FYP127" s="13"/>
      <c r="FYQ127" s="13"/>
      <c r="FYR127" s="13"/>
      <c r="FYS127" s="13"/>
      <c r="FYT127" s="13"/>
      <c r="FYU127" s="13"/>
      <c r="FYV127" s="13"/>
      <c r="FYW127" s="13"/>
      <c r="FYX127" s="13"/>
      <c r="FYY127" s="13"/>
      <c r="FYZ127" s="13"/>
      <c r="FZA127" s="13"/>
      <c r="FZB127" s="13"/>
      <c r="FZC127" s="13"/>
      <c r="FZD127" s="13"/>
      <c r="FZE127" s="13"/>
      <c r="FZF127" s="13"/>
      <c r="FZG127" s="13"/>
      <c r="FZH127" s="13"/>
      <c r="FZI127" s="13"/>
      <c r="FZJ127" s="13"/>
      <c r="FZK127" s="13"/>
      <c r="FZL127" s="13"/>
      <c r="FZM127" s="13"/>
      <c r="FZN127" s="13"/>
      <c r="FZO127" s="13"/>
      <c r="FZP127" s="13"/>
      <c r="FZQ127" s="13"/>
      <c r="FZR127" s="13"/>
      <c r="FZS127" s="13"/>
      <c r="FZT127" s="13"/>
      <c r="FZU127" s="13"/>
      <c r="FZV127" s="13"/>
      <c r="FZW127" s="13"/>
      <c r="FZX127" s="13"/>
      <c r="FZY127" s="13"/>
      <c r="FZZ127" s="13"/>
      <c r="GAA127" s="13"/>
      <c r="GAB127" s="13"/>
      <c r="GAC127" s="13"/>
      <c r="GAD127" s="13"/>
      <c r="GAE127" s="13"/>
      <c r="GAF127" s="13"/>
      <c r="GAG127" s="13"/>
      <c r="GAH127" s="13"/>
      <c r="GAI127" s="13"/>
      <c r="GAJ127" s="13"/>
      <c r="GAK127" s="13"/>
      <c r="GAL127" s="13"/>
      <c r="GAM127" s="13"/>
      <c r="GAN127" s="13"/>
      <c r="GAO127" s="13"/>
      <c r="GAP127" s="13"/>
      <c r="GAQ127" s="13"/>
      <c r="GAR127" s="13"/>
      <c r="GAS127" s="13"/>
      <c r="GAT127" s="13"/>
      <c r="GAU127" s="13"/>
      <c r="GAV127" s="13"/>
      <c r="GAW127" s="13"/>
      <c r="GAX127" s="13"/>
      <c r="GAY127" s="13"/>
      <c r="GAZ127" s="13"/>
      <c r="GBA127" s="13"/>
      <c r="GBB127" s="13"/>
      <c r="GBC127" s="13"/>
      <c r="GBD127" s="13"/>
      <c r="GBE127" s="13"/>
      <c r="GBF127" s="13"/>
      <c r="GBG127" s="13"/>
      <c r="GBH127" s="13"/>
      <c r="GBI127" s="13"/>
      <c r="GBJ127" s="13"/>
      <c r="GBK127" s="13"/>
      <c r="GBL127" s="13"/>
      <c r="GBM127" s="13"/>
      <c r="GBN127" s="13"/>
      <c r="GBO127" s="13"/>
      <c r="GBP127" s="13"/>
      <c r="GBQ127" s="13"/>
      <c r="GBR127" s="13"/>
      <c r="GBS127" s="13"/>
      <c r="GBT127" s="13"/>
      <c r="GBU127" s="13"/>
      <c r="GBV127" s="13"/>
      <c r="GBW127" s="13"/>
      <c r="GBX127" s="13"/>
      <c r="GBY127" s="13"/>
      <c r="GBZ127" s="13"/>
      <c r="GCA127" s="13"/>
      <c r="GCB127" s="13"/>
      <c r="GCC127" s="13"/>
      <c r="GCD127" s="13"/>
      <c r="GCE127" s="13"/>
      <c r="GCF127" s="13"/>
      <c r="GCG127" s="13"/>
      <c r="GCH127" s="13"/>
      <c r="GCI127" s="13"/>
      <c r="GCJ127" s="13"/>
      <c r="GCK127" s="13"/>
      <c r="GCL127" s="13"/>
      <c r="GCM127" s="13"/>
      <c r="GCN127" s="13"/>
      <c r="GCO127" s="13"/>
      <c r="GCP127" s="13"/>
      <c r="GCQ127" s="13"/>
      <c r="GCR127" s="13"/>
      <c r="GCS127" s="13"/>
      <c r="GCT127" s="13"/>
      <c r="GCU127" s="13"/>
      <c r="GCV127" s="13"/>
      <c r="GCW127" s="13"/>
      <c r="GCX127" s="13"/>
      <c r="GCY127" s="13"/>
      <c r="GCZ127" s="13"/>
      <c r="GDA127" s="13"/>
      <c r="GDB127" s="13"/>
      <c r="GDC127" s="13"/>
      <c r="GDD127" s="13"/>
      <c r="GDE127" s="13"/>
      <c r="GDF127" s="13"/>
      <c r="GDG127" s="13"/>
      <c r="GDH127" s="13"/>
      <c r="GDI127" s="13"/>
      <c r="GDJ127" s="13"/>
      <c r="GDK127" s="13"/>
      <c r="GDL127" s="13"/>
      <c r="GDM127" s="13"/>
      <c r="GDN127" s="13"/>
      <c r="GDO127" s="13"/>
      <c r="GDP127" s="13"/>
      <c r="GDQ127" s="13"/>
      <c r="GDR127" s="13"/>
      <c r="GDS127" s="13"/>
      <c r="GDT127" s="13"/>
      <c r="GDU127" s="13"/>
      <c r="GDV127" s="13"/>
      <c r="GDW127" s="13"/>
      <c r="GDX127" s="13"/>
      <c r="GDY127" s="13"/>
      <c r="GDZ127" s="13"/>
      <c r="GEA127" s="13"/>
      <c r="GEB127" s="13"/>
      <c r="GEC127" s="13"/>
      <c r="GED127" s="13"/>
      <c r="GEE127" s="13"/>
      <c r="GEF127" s="13"/>
      <c r="GEG127" s="13"/>
      <c r="GEH127" s="13"/>
      <c r="GEI127" s="13"/>
      <c r="GEJ127" s="13"/>
      <c r="GEK127" s="13"/>
      <c r="GEL127" s="13"/>
      <c r="GEM127" s="13"/>
      <c r="GEN127" s="13"/>
      <c r="GEO127" s="13"/>
      <c r="GEP127" s="13"/>
      <c r="GEQ127" s="13"/>
      <c r="GER127" s="13"/>
      <c r="GES127" s="13"/>
      <c r="GET127" s="13"/>
      <c r="GEU127" s="13"/>
      <c r="GEV127" s="13"/>
      <c r="GEW127" s="13"/>
      <c r="GEX127" s="13"/>
      <c r="GEY127" s="13"/>
      <c r="GEZ127" s="13"/>
      <c r="GFA127" s="13"/>
      <c r="GFB127" s="13"/>
      <c r="GFC127" s="13"/>
      <c r="GFD127" s="13"/>
      <c r="GFE127" s="13"/>
      <c r="GFF127" s="13"/>
      <c r="GFG127" s="13"/>
      <c r="GFH127" s="13"/>
      <c r="GFI127" s="13"/>
      <c r="GFJ127" s="13"/>
      <c r="GFK127" s="13"/>
      <c r="GFL127" s="13"/>
      <c r="GFM127" s="13"/>
      <c r="GFN127" s="13"/>
      <c r="GFO127" s="13"/>
      <c r="GFP127" s="13"/>
      <c r="GFQ127" s="13"/>
      <c r="GFR127" s="13"/>
      <c r="GFS127" s="13"/>
      <c r="GFT127" s="13"/>
      <c r="GFU127" s="13"/>
      <c r="GFV127" s="13"/>
      <c r="GFW127" s="13"/>
      <c r="GFX127" s="13"/>
      <c r="GFY127" s="13"/>
      <c r="GFZ127" s="13"/>
      <c r="GGA127" s="13"/>
      <c r="GGB127" s="13"/>
      <c r="GGC127" s="13"/>
      <c r="GGD127" s="13"/>
      <c r="GGE127" s="13"/>
      <c r="GGF127" s="13"/>
      <c r="GGG127" s="13"/>
      <c r="GGH127" s="13"/>
      <c r="GGI127" s="13"/>
      <c r="GGJ127" s="13"/>
      <c r="GGK127" s="13"/>
      <c r="GGL127" s="13"/>
      <c r="GGM127" s="13"/>
      <c r="GGN127" s="13"/>
      <c r="GGO127" s="13"/>
      <c r="GGP127" s="13"/>
      <c r="GGQ127" s="13"/>
      <c r="GGR127" s="13"/>
      <c r="GGS127" s="13"/>
      <c r="GGT127" s="13"/>
      <c r="GGU127" s="13"/>
      <c r="GGV127" s="13"/>
      <c r="GGW127" s="13"/>
      <c r="GGX127" s="13"/>
      <c r="GGY127" s="13"/>
      <c r="GGZ127" s="13"/>
      <c r="GHA127" s="13"/>
      <c r="GHB127" s="13"/>
      <c r="GHC127" s="13"/>
      <c r="GHD127" s="13"/>
      <c r="GHE127" s="13"/>
      <c r="GHF127" s="13"/>
      <c r="GHG127" s="13"/>
      <c r="GHH127" s="13"/>
      <c r="GHI127" s="13"/>
      <c r="GHJ127" s="13"/>
      <c r="GHK127" s="13"/>
      <c r="GHL127" s="13"/>
      <c r="GHM127" s="13"/>
      <c r="GHN127" s="13"/>
      <c r="GHO127" s="13"/>
      <c r="GHP127" s="13"/>
      <c r="GHQ127" s="13"/>
      <c r="GHR127" s="13"/>
      <c r="GHS127" s="13"/>
      <c r="GHT127" s="13"/>
      <c r="GHU127" s="13"/>
      <c r="GHV127" s="13"/>
      <c r="GHW127" s="13"/>
      <c r="GHX127" s="13"/>
      <c r="GHY127" s="13"/>
      <c r="GHZ127" s="13"/>
      <c r="GIA127" s="13"/>
      <c r="GIB127" s="13"/>
      <c r="GIC127" s="13"/>
      <c r="GID127" s="13"/>
      <c r="GIE127" s="13"/>
      <c r="GIF127" s="13"/>
      <c r="GIG127" s="13"/>
      <c r="GIH127" s="13"/>
      <c r="GII127" s="13"/>
      <c r="GIJ127" s="13"/>
      <c r="GIK127" s="13"/>
      <c r="GIL127" s="13"/>
      <c r="GIM127" s="13"/>
      <c r="GIN127" s="13"/>
      <c r="GIO127" s="13"/>
      <c r="GIP127" s="13"/>
      <c r="GIQ127" s="13"/>
      <c r="GIR127" s="13"/>
      <c r="GIS127" s="13"/>
      <c r="GIT127" s="13"/>
      <c r="GIU127" s="13"/>
      <c r="GIV127" s="13"/>
      <c r="GIW127" s="13"/>
      <c r="GIX127" s="13"/>
      <c r="GIY127" s="13"/>
      <c r="GIZ127" s="13"/>
      <c r="GJA127" s="13"/>
      <c r="GJB127" s="13"/>
      <c r="GJC127" s="13"/>
      <c r="GJD127" s="13"/>
      <c r="GJE127" s="13"/>
      <c r="GJF127" s="13"/>
      <c r="GJG127" s="13"/>
      <c r="GJH127" s="13"/>
      <c r="GJI127" s="13"/>
      <c r="GJJ127" s="13"/>
      <c r="GJK127" s="13"/>
      <c r="GJL127" s="13"/>
      <c r="GJM127" s="13"/>
      <c r="GJN127" s="13"/>
      <c r="GJO127" s="13"/>
      <c r="GJP127" s="13"/>
      <c r="GJQ127" s="13"/>
      <c r="GJR127" s="13"/>
      <c r="GJS127" s="13"/>
      <c r="GJT127" s="13"/>
      <c r="GJU127" s="13"/>
      <c r="GJV127" s="13"/>
      <c r="GJW127" s="13"/>
      <c r="GJX127" s="13"/>
      <c r="GJY127" s="13"/>
      <c r="GJZ127" s="13"/>
      <c r="GKA127" s="13"/>
      <c r="GKB127" s="13"/>
      <c r="GKC127" s="13"/>
      <c r="GKD127" s="13"/>
      <c r="GKE127" s="13"/>
      <c r="GKF127" s="13"/>
      <c r="GKG127" s="13"/>
      <c r="GKH127" s="13"/>
      <c r="GKI127" s="13"/>
      <c r="GKJ127" s="13"/>
      <c r="GKK127" s="13"/>
      <c r="GKL127" s="13"/>
      <c r="GKM127" s="13"/>
      <c r="GKN127" s="13"/>
      <c r="GKO127" s="13"/>
      <c r="GKP127" s="13"/>
      <c r="GKQ127" s="13"/>
      <c r="GKR127" s="13"/>
      <c r="GKS127" s="13"/>
      <c r="GKT127" s="13"/>
      <c r="GKU127" s="13"/>
      <c r="GKV127" s="13"/>
      <c r="GKW127" s="13"/>
      <c r="GKX127" s="13"/>
      <c r="GKY127" s="13"/>
      <c r="GKZ127" s="13"/>
      <c r="GLA127" s="13"/>
      <c r="GLB127" s="13"/>
      <c r="GLC127" s="13"/>
      <c r="GLD127" s="13"/>
      <c r="GLE127" s="13"/>
      <c r="GLF127" s="13"/>
      <c r="GLG127" s="13"/>
      <c r="GLH127" s="13"/>
      <c r="GLI127" s="13"/>
      <c r="GLJ127" s="13"/>
      <c r="GLK127" s="13"/>
      <c r="GLL127" s="13"/>
      <c r="GLM127" s="13"/>
      <c r="GLN127" s="13"/>
      <c r="GLO127" s="13"/>
      <c r="GLP127" s="13"/>
      <c r="GLQ127" s="13"/>
      <c r="GLR127" s="13"/>
      <c r="GLS127" s="13"/>
      <c r="GLT127" s="13"/>
      <c r="GLU127" s="13"/>
      <c r="GLV127" s="13"/>
      <c r="GLW127" s="13"/>
      <c r="GLX127" s="13"/>
      <c r="GLY127" s="13"/>
      <c r="GLZ127" s="13"/>
      <c r="GMA127" s="13"/>
      <c r="GMB127" s="13"/>
      <c r="GMC127" s="13"/>
      <c r="GMD127" s="13"/>
      <c r="GME127" s="13"/>
      <c r="GMF127" s="13"/>
      <c r="GMG127" s="13"/>
      <c r="GMH127" s="13"/>
      <c r="GMI127" s="13"/>
      <c r="GMJ127" s="13"/>
      <c r="GMK127" s="13"/>
      <c r="GML127" s="13"/>
      <c r="GMM127" s="13"/>
      <c r="GMN127" s="13"/>
      <c r="GMO127" s="13"/>
      <c r="GMP127" s="13"/>
      <c r="GMQ127" s="13"/>
      <c r="GMR127" s="13"/>
      <c r="GMS127" s="13"/>
      <c r="GMT127" s="13"/>
      <c r="GMU127" s="13"/>
      <c r="GMV127" s="13"/>
      <c r="GMW127" s="13"/>
      <c r="GMX127" s="13"/>
      <c r="GMY127" s="13"/>
      <c r="GMZ127" s="13"/>
      <c r="GNA127" s="13"/>
      <c r="GNB127" s="13"/>
      <c r="GNC127" s="13"/>
      <c r="GND127" s="13"/>
      <c r="GNE127" s="13"/>
      <c r="GNF127" s="13"/>
      <c r="GNG127" s="13"/>
      <c r="GNH127" s="13"/>
      <c r="GNI127" s="13"/>
      <c r="GNJ127" s="13"/>
      <c r="GNK127" s="13"/>
      <c r="GNL127" s="13"/>
      <c r="GNM127" s="13"/>
      <c r="GNN127" s="13"/>
      <c r="GNO127" s="13"/>
      <c r="GNP127" s="13"/>
      <c r="GNQ127" s="13"/>
      <c r="GNR127" s="13"/>
      <c r="GNS127" s="13"/>
      <c r="GNT127" s="13"/>
      <c r="GNU127" s="13"/>
      <c r="GNV127" s="13"/>
      <c r="GNW127" s="13"/>
      <c r="GNX127" s="13"/>
      <c r="GNY127" s="13"/>
      <c r="GNZ127" s="13"/>
      <c r="GOA127" s="13"/>
      <c r="GOB127" s="13"/>
      <c r="GOC127" s="13"/>
      <c r="GOD127" s="13"/>
      <c r="GOE127" s="13"/>
      <c r="GOF127" s="13"/>
      <c r="GOG127" s="13"/>
      <c r="GOH127" s="13"/>
      <c r="GOI127" s="13"/>
      <c r="GOJ127" s="13"/>
      <c r="GOK127" s="13"/>
      <c r="GOL127" s="13"/>
      <c r="GOM127" s="13"/>
      <c r="GON127" s="13"/>
      <c r="GOO127" s="13"/>
      <c r="GOP127" s="13"/>
      <c r="GOQ127" s="13"/>
      <c r="GOR127" s="13"/>
      <c r="GOS127" s="13"/>
      <c r="GOT127" s="13"/>
      <c r="GOU127" s="13"/>
      <c r="GOV127" s="13"/>
      <c r="GOW127" s="13"/>
      <c r="GOX127" s="13"/>
      <c r="GOY127" s="13"/>
      <c r="GOZ127" s="13"/>
      <c r="GPA127" s="13"/>
      <c r="GPB127" s="13"/>
      <c r="GPC127" s="13"/>
      <c r="GPD127" s="13"/>
      <c r="GPE127" s="13"/>
      <c r="GPF127" s="13"/>
      <c r="GPG127" s="13"/>
      <c r="GPH127" s="13"/>
      <c r="GPI127" s="13"/>
      <c r="GPJ127" s="13"/>
      <c r="GPK127" s="13"/>
      <c r="GPL127" s="13"/>
      <c r="GPM127" s="13"/>
      <c r="GPN127" s="13"/>
      <c r="GPO127" s="13"/>
      <c r="GPP127" s="13"/>
      <c r="GPQ127" s="13"/>
      <c r="GPR127" s="13"/>
      <c r="GPS127" s="13"/>
      <c r="GPT127" s="13"/>
      <c r="GPU127" s="13"/>
      <c r="GPV127" s="13"/>
      <c r="GPW127" s="13"/>
      <c r="GPX127" s="13"/>
      <c r="GPY127" s="13"/>
      <c r="GPZ127" s="13"/>
      <c r="GQA127" s="13"/>
      <c r="GQB127" s="13"/>
      <c r="GQC127" s="13"/>
      <c r="GQD127" s="13"/>
      <c r="GQE127" s="13"/>
      <c r="GQF127" s="13"/>
      <c r="GQG127" s="13"/>
      <c r="GQH127" s="13"/>
      <c r="GQI127" s="13"/>
      <c r="GQJ127" s="13"/>
      <c r="GQK127" s="13"/>
      <c r="GQL127" s="13"/>
      <c r="GQM127" s="13"/>
      <c r="GQN127" s="13"/>
      <c r="GQO127" s="13"/>
      <c r="GQP127" s="13"/>
      <c r="GQQ127" s="13"/>
      <c r="GQR127" s="13"/>
      <c r="GQS127" s="13"/>
      <c r="GQT127" s="13"/>
      <c r="GQU127" s="13"/>
      <c r="GQV127" s="13"/>
      <c r="GQW127" s="13"/>
      <c r="GQX127" s="13"/>
      <c r="GQY127" s="13"/>
      <c r="GQZ127" s="13"/>
      <c r="GRA127" s="13"/>
      <c r="GRB127" s="13"/>
      <c r="GRC127" s="13"/>
      <c r="GRD127" s="13"/>
      <c r="GRE127" s="13"/>
      <c r="GRF127" s="13"/>
      <c r="GRG127" s="13"/>
      <c r="GRH127" s="13"/>
      <c r="GRI127" s="13"/>
      <c r="GRJ127" s="13"/>
      <c r="GRK127" s="13"/>
      <c r="GRL127" s="13"/>
      <c r="GRM127" s="13"/>
      <c r="GRN127" s="13"/>
      <c r="GRO127" s="13"/>
      <c r="GRP127" s="13"/>
      <c r="GRQ127" s="13"/>
      <c r="GRR127" s="13"/>
      <c r="GRS127" s="13"/>
      <c r="GRT127" s="13"/>
      <c r="GRU127" s="13"/>
      <c r="GRV127" s="13"/>
      <c r="GRW127" s="13"/>
      <c r="GRX127" s="13"/>
      <c r="GRY127" s="13"/>
      <c r="GRZ127" s="13"/>
      <c r="GSA127" s="13"/>
      <c r="GSB127" s="13"/>
      <c r="GSC127" s="13"/>
      <c r="GSD127" s="13"/>
      <c r="GSE127" s="13"/>
      <c r="GSF127" s="13"/>
      <c r="GSG127" s="13"/>
      <c r="GSH127" s="13"/>
      <c r="GSI127" s="13"/>
      <c r="GSJ127" s="13"/>
      <c r="GSK127" s="13"/>
      <c r="GSL127" s="13"/>
      <c r="GSM127" s="13"/>
      <c r="GSN127" s="13"/>
      <c r="GSO127" s="13"/>
      <c r="GSP127" s="13"/>
      <c r="GSQ127" s="13"/>
      <c r="GSR127" s="13"/>
      <c r="GSS127" s="13"/>
      <c r="GST127" s="13"/>
      <c r="GSU127" s="13"/>
      <c r="GSV127" s="13"/>
      <c r="GSW127" s="13"/>
      <c r="GSX127" s="13"/>
      <c r="GSY127" s="13"/>
      <c r="GSZ127" s="13"/>
      <c r="GTA127" s="13"/>
      <c r="GTB127" s="13"/>
      <c r="GTC127" s="13"/>
      <c r="GTD127" s="13"/>
      <c r="GTE127" s="13"/>
      <c r="GTF127" s="13"/>
      <c r="GTG127" s="13"/>
      <c r="GTH127" s="13"/>
      <c r="GTI127" s="13"/>
      <c r="GTJ127" s="13"/>
      <c r="GTK127" s="13"/>
      <c r="GTL127" s="13"/>
      <c r="GTM127" s="13"/>
      <c r="GTN127" s="13"/>
      <c r="GTO127" s="13"/>
      <c r="GTP127" s="13"/>
      <c r="GTQ127" s="13"/>
      <c r="GTR127" s="13"/>
      <c r="GTS127" s="13"/>
      <c r="GTT127" s="13"/>
      <c r="GTU127" s="13"/>
      <c r="GTV127" s="13"/>
      <c r="GTW127" s="13"/>
      <c r="GTX127" s="13"/>
      <c r="GTY127" s="13"/>
      <c r="GTZ127" s="13"/>
      <c r="GUA127" s="13"/>
      <c r="GUB127" s="13"/>
      <c r="GUC127" s="13"/>
      <c r="GUD127" s="13"/>
      <c r="GUE127" s="13"/>
      <c r="GUF127" s="13"/>
      <c r="GUG127" s="13"/>
      <c r="GUH127" s="13"/>
      <c r="GUI127" s="13"/>
      <c r="GUJ127" s="13"/>
      <c r="GUK127" s="13"/>
      <c r="GUL127" s="13"/>
      <c r="GUM127" s="13"/>
      <c r="GUN127" s="13"/>
      <c r="GUO127" s="13"/>
      <c r="GUP127" s="13"/>
      <c r="GUQ127" s="13"/>
      <c r="GUR127" s="13"/>
      <c r="GUS127" s="13"/>
      <c r="GUT127" s="13"/>
      <c r="GUU127" s="13"/>
      <c r="GUV127" s="13"/>
      <c r="GUW127" s="13"/>
      <c r="GUX127" s="13"/>
      <c r="GUY127" s="13"/>
      <c r="GUZ127" s="13"/>
      <c r="GVA127" s="13"/>
      <c r="GVB127" s="13"/>
      <c r="GVC127" s="13"/>
      <c r="GVD127" s="13"/>
      <c r="GVE127" s="13"/>
      <c r="GVF127" s="13"/>
      <c r="GVG127" s="13"/>
      <c r="GVH127" s="13"/>
      <c r="GVI127" s="13"/>
      <c r="GVJ127" s="13"/>
      <c r="GVK127" s="13"/>
      <c r="GVL127" s="13"/>
      <c r="GVM127" s="13"/>
      <c r="GVN127" s="13"/>
      <c r="GVO127" s="13"/>
      <c r="GVP127" s="13"/>
      <c r="GVQ127" s="13"/>
      <c r="GVR127" s="13"/>
      <c r="GVS127" s="13"/>
      <c r="GVT127" s="13"/>
      <c r="GVU127" s="13"/>
      <c r="GVV127" s="13"/>
      <c r="GVW127" s="13"/>
      <c r="GVX127" s="13"/>
      <c r="GVY127" s="13"/>
      <c r="GVZ127" s="13"/>
      <c r="GWA127" s="13"/>
      <c r="GWB127" s="13"/>
      <c r="GWC127" s="13"/>
      <c r="GWD127" s="13"/>
      <c r="GWE127" s="13"/>
      <c r="GWF127" s="13"/>
      <c r="GWG127" s="13"/>
      <c r="GWH127" s="13"/>
      <c r="GWI127" s="13"/>
      <c r="GWJ127" s="13"/>
      <c r="GWK127" s="13"/>
      <c r="GWL127" s="13"/>
      <c r="GWM127" s="13"/>
      <c r="GWN127" s="13"/>
      <c r="GWO127" s="13"/>
      <c r="GWP127" s="13"/>
      <c r="GWQ127" s="13"/>
      <c r="GWR127" s="13"/>
      <c r="GWS127" s="13"/>
      <c r="GWT127" s="13"/>
      <c r="GWU127" s="13"/>
      <c r="GWV127" s="13"/>
      <c r="GWW127" s="13"/>
      <c r="GWX127" s="13"/>
      <c r="GWY127" s="13"/>
      <c r="GWZ127" s="13"/>
      <c r="GXA127" s="13"/>
      <c r="GXB127" s="13"/>
      <c r="GXC127" s="13"/>
      <c r="GXD127" s="13"/>
      <c r="GXE127" s="13"/>
      <c r="GXF127" s="13"/>
      <c r="GXG127" s="13"/>
      <c r="GXH127" s="13"/>
      <c r="GXI127" s="13"/>
      <c r="GXJ127" s="13"/>
      <c r="GXK127" s="13"/>
      <c r="GXL127" s="13"/>
      <c r="GXM127" s="13"/>
      <c r="GXN127" s="13"/>
      <c r="GXO127" s="13"/>
      <c r="GXP127" s="13"/>
      <c r="GXQ127" s="13"/>
      <c r="GXR127" s="13"/>
      <c r="GXS127" s="13"/>
      <c r="GXT127" s="13"/>
      <c r="GXU127" s="13"/>
      <c r="GXV127" s="13"/>
      <c r="GXW127" s="13"/>
      <c r="GXX127" s="13"/>
      <c r="GXY127" s="13"/>
      <c r="GXZ127" s="13"/>
      <c r="GYA127" s="13"/>
      <c r="GYB127" s="13"/>
      <c r="GYC127" s="13"/>
      <c r="GYD127" s="13"/>
      <c r="GYE127" s="13"/>
      <c r="GYF127" s="13"/>
      <c r="GYG127" s="13"/>
      <c r="GYH127" s="13"/>
      <c r="GYI127" s="13"/>
      <c r="GYJ127" s="13"/>
      <c r="GYK127" s="13"/>
      <c r="GYL127" s="13"/>
      <c r="GYM127" s="13"/>
      <c r="GYN127" s="13"/>
      <c r="GYO127" s="13"/>
      <c r="GYP127" s="13"/>
      <c r="GYQ127" s="13"/>
      <c r="GYR127" s="13"/>
      <c r="GYS127" s="13"/>
      <c r="GYT127" s="13"/>
      <c r="GYU127" s="13"/>
      <c r="GYV127" s="13"/>
      <c r="GYW127" s="13"/>
      <c r="GYX127" s="13"/>
      <c r="GYY127" s="13"/>
      <c r="GYZ127" s="13"/>
      <c r="GZA127" s="13"/>
      <c r="GZB127" s="13"/>
      <c r="GZC127" s="13"/>
      <c r="GZD127" s="13"/>
      <c r="GZE127" s="13"/>
      <c r="GZF127" s="13"/>
      <c r="GZG127" s="13"/>
      <c r="GZH127" s="13"/>
      <c r="GZI127" s="13"/>
      <c r="GZJ127" s="13"/>
      <c r="GZK127" s="13"/>
      <c r="GZL127" s="13"/>
      <c r="GZM127" s="13"/>
      <c r="GZN127" s="13"/>
      <c r="GZO127" s="13"/>
      <c r="GZP127" s="13"/>
      <c r="GZQ127" s="13"/>
      <c r="GZR127" s="13"/>
      <c r="GZS127" s="13"/>
      <c r="GZT127" s="13"/>
      <c r="GZU127" s="13"/>
      <c r="GZV127" s="13"/>
      <c r="GZW127" s="13"/>
      <c r="GZX127" s="13"/>
      <c r="GZY127" s="13"/>
      <c r="GZZ127" s="13"/>
      <c r="HAA127" s="13"/>
      <c r="HAB127" s="13"/>
      <c r="HAC127" s="13"/>
      <c r="HAD127" s="13"/>
      <c r="HAE127" s="13"/>
      <c r="HAF127" s="13"/>
      <c r="HAG127" s="13"/>
      <c r="HAH127" s="13"/>
      <c r="HAI127" s="13"/>
      <c r="HAJ127" s="13"/>
      <c r="HAK127" s="13"/>
      <c r="HAL127" s="13"/>
      <c r="HAM127" s="13"/>
      <c r="HAN127" s="13"/>
      <c r="HAO127" s="13"/>
      <c r="HAP127" s="13"/>
      <c r="HAQ127" s="13"/>
      <c r="HAR127" s="13"/>
      <c r="HAS127" s="13"/>
      <c r="HAT127" s="13"/>
      <c r="HAU127" s="13"/>
      <c r="HAV127" s="13"/>
      <c r="HAW127" s="13"/>
      <c r="HAX127" s="13"/>
      <c r="HAY127" s="13"/>
      <c r="HAZ127" s="13"/>
      <c r="HBA127" s="13"/>
      <c r="HBB127" s="13"/>
      <c r="HBC127" s="13"/>
      <c r="HBD127" s="13"/>
      <c r="HBE127" s="13"/>
      <c r="HBF127" s="13"/>
      <c r="HBG127" s="13"/>
      <c r="HBH127" s="13"/>
      <c r="HBI127" s="13"/>
      <c r="HBJ127" s="13"/>
      <c r="HBK127" s="13"/>
      <c r="HBL127" s="13"/>
      <c r="HBM127" s="13"/>
      <c r="HBN127" s="13"/>
      <c r="HBO127" s="13"/>
      <c r="HBP127" s="13"/>
      <c r="HBQ127" s="13"/>
      <c r="HBR127" s="13"/>
      <c r="HBS127" s="13"/>
      <c r="HBT127" s="13"/>
      <c r="HBU127" s="13"/>
      <c r="HBV127" s="13"/>
      <c r="HBW127" s="13"/>
      <c r="HBX127" s="13"/>
      <c r="HBY127" s="13"/>
      <c r="HBZ127" s="13"/>
      <c r="HCA127" s="13"/>
      <c r="HCB127" s="13"/>
      <c r="HCC127" s="13"/>
      <c r="HCD127" s="13"/>
      <c r="HCE127" s="13"/>
      <c r="HCF127" s="13"/>
      <c r="HCG127" s="13"/>
      <c r="HCH127" s="13"/>
      <c r="HCI127" s="13"/>
      <c r="HCJ127" s="13"/>
      <c r="HCK127" s="13"/>
      <c r="HCL127" s="13"/>
      <c r="HCM127" s="13"/>
      <c r="HCN127" s="13"/>
      <c r="HCO127" s="13"/>
      <c r="HCP127" s="13"/>
      <c r="HCQ127" s="13"/>
      <c r="HCR127" s="13"/>
      <c r="HCS127" s="13"/>
      <c r="HCT127" s="13"/>
      <c r="HCU127" s="13"/>
      <c r="HCV127" s="13"/>
      <c r="HCW127" s="13"/>
      <c r="HCX127" s="13"/>
      <c r="HCY127" s="13"/>
      <c r="HCZ127" s="13"/>
      <c r="HDA127" s="13"/>
      <c r="HDB127" s="13"/>
      <c r="HDC127" s="13"/>
      <c r="HDD127" s="13"/>
      <c r="HDE127" s="13"/>
      <c r="HDF127" s="13"/>
      <c r="HDG127" s="13"/>
      <c r="HDH127" s="13"/>
      <c r="HDI127" s="13"/>
      <c r="HDJ127" s="13"/>
      <c r="HDK127" s="13"/>
      <c r="HDL127" s="13"/>
      <c r="HDM127" s="13"/>
      <c r="HDN127" s="13"/>
      <c r="HDO127" s="13"/>
      <c r="HDP127" s="13"/>
      <c r="HDQ127" s="13"/>
      <c r="HDR127" s="13"/>
      <c r="HDS127" s="13"/>
      <c r="HDT127" s="13"/>
      <c r="HDU127" s="13"/>
      <c r="HDV127" s="13"/>
      <c r="HDW127" s="13"/>
      <c r="HDX127" s="13"/>
      <c r="HDY127" s="13"/>
      <c r="HDZ127" s="13"/>
      <c r="HEA127" s="13"/>
      <c r="HEB127" s="13"/>
      <c r="HEC127" s="13"/>
      <c r="HED127" s="13"/>
      <c r="HEE127" s="13"/>
      <c r="HEF127" s="13"/>
      <c r="HEG127" s="13"/>
      <c r="HEH127" s="13"/>
      <c r="HEI127" s="13"/>
      <c r="HEJ127" s="13"/>
      <c r="HEK127" s="13"/>
      <c r="HEL127" s="13"/>
      <c r="HEM127" s="13"/>
      <c r="HEN127" s="13"/>
      <c r="HEO127" s="13"/>
      <c r="HEP127" s="13"/>
      <c r="HEQ127" s="13"/>
      <c r="HER127" s="13"/>
      <c r="HES127" s="13"/>
      <c r="HET127" s="13"/>
      <c r="HEU127" s="13"/>
      <c r="HEV127" s="13"/>
      <c r="HEW127" s="13"/>
      <c r="HEX127" s="13"/>
      <c r="HEY127" s="13"/>
      <c r="HEZ127" s="13"/>
      <c r="HFA127" s="13"/>
      <c r="HFB127" s="13"/>
      <c r="HFC127" s="13"/>
      <c r="HFD127" s="13"/>
      <c r="HFE127" s="13"/>
      <c r="HFF127" s="13"/>
      <c r="HFG127" s="13"/>
      <c r="HFH127" s="13"/>
      <c r="HFI127" s="13"/>
      <c r="HFJ127" s="13"/>
      <c r="HFK127" s="13"/>
      <c r="HFL127" s="13"/>
      <c r="HFM127" s="13"/>
      <c r="HFN127" s="13"/>
      <c r="HFO127" s="13"/>
      <c r="HFP127" s="13"/>
      <c r="HFQ127" s="13"/>
      <c r="HFR127" s="13"/>
      <c r="HFS127" s="13"/>
      <c r="HFT127" s="13"/>
      <c r="HFU127" s="13"/>
      <c r="HFV127" s="13"/>
      <c r="HFW127" s="13"/>
      <c r="HFX127" s="13"/>
      <c r="HFY127" s="13"/>
      <c r="HFZ127" s="13"/>
      <c r="HGA127" s="13"/>
      <c r="HGB127" s="13"/>
      <c r="HGC127" s="13"/>
      <c r="HGD127" s="13"/>
      <c r="HGE127" s="13"/>
      <c r="HGF127" s="13"/>
      <c r="HGG127" s="13"/>
      <c r="HGH127" s="13"/>
      <c r="HGI127" s="13"/>
      <c r="HGJ127" s="13"/>
      <c r="HGK127" s="13"/>
      <c r="HGL127" s="13"/>
      <c r="HGM127" s="13"/>
      <c r="HGN127" s="13"/>
      <c r="HGO127" s="13"/>
      <c r="HGP127" s="13"/>
      <c r="HGQ127" s="13"/>
      <c r="HGR127" s="13"/>
      <c r="HGS127" s="13"/>
      <c r="HGT127" s="13"/>
      <c r="HGU127" s="13"/>
      <c r="HGV127" s="13"/>
      <c r="HGW127" s="13"/>
      <c r="HGX127" s="13"/>
      <c r="HGY127" s="13"/>
      <c r="HGZ127" s="13"/>
      <c r="HHA127" s="13"/>
      <c r="HHB127" s="13"/>
      <c r="HHC127" s="13"/>
      <c r="HHD127" s="13"/>
      <c r="HHE127" s="13"/>
      <c r="HHF127" s="13"/>
      <c r="HHG127" s="13"/>
      <c r="HHH127" s="13"/>
      <c r="HHI127" s="13"/>
      <c r="HHJ127" s="13"/>
      <c r="HHK127" s="13"/>
      <c r="HHL127" s="13"/>
      <c r="HHM127" s="13"/>
      <c r="HHN127" s="13"/>
      <c r="HHO127" s="13"/>
      <c r="HHP127" s="13"/>
      <c r="HHQ127" s="13"/>
      <c r="HHR127" s="13"/>
      <c r="HHS127" s="13"/>
      <c r="HHT127" s="13"/>
      <c r="HHU127" s="13"/>
      <c r="HHV127" s="13"/>
      <c r="HHW127" s="13"/>
      <c r="HHX127" s="13"/>
      <c r="HHY127" s="13"/>
      <c r="HHZ127" s="13"/>
      <c r="HIA127" s="13"/>
      <c r="HIB127" s="13"/>
      <c r="HIC127" s="13"/>
      <c r="HID127" s="13"/>
      <c r="HIE127" s="13"/>
      <c r="HIF127" s="13"/>
      <c r="HIG127" s="13"/>
      <c r="HIH127" s="13"/>
      <c r="HII127" s="13"/>
      <c r="HIJ127" s="13"/>
      <c r="HIK127" s="13"/>
      <c r="HIL127" s="13"/>
      <c r="HIM127" s="13"/>
      <c r="HIN127" s="13"/>
      <c r="HIO127" s="13"/>
      <c r="HIP127" s="13"/>
      <c r="HIQ127" s="13"/>
      <c r="HIR127" s="13"/>
      <c r="HIS127" s="13"/>
      <c r="HIT127" s="13"/>
      <c r="HIU127" s="13"/>
      <c r="HIV127" s="13"/>
      <c r="HIW127" s="13"/>
      <c r="HIX127" s="13"/>
      <c r="HIY127" s="13"/>
      <c r="HIZ127" s="13"/>
      <c r="HJA127" s="13"/>
      <c r="HJB127" s="13"/>
      <c r="HJC127" s="13"/>
      <c r="HJD127" s="13"/>
      <c r="HJE127" s="13"/>
      <c r="HJF127" s="13"/>
      <c r="HJG127" s="13"/>
      <c r="HJH127" s="13"/>
      <c r="HJI127" s="13"/>
      <c r="HJJ127" s="13"/>
      <c r="HJK127" s="13"/>
      <c r="HJL127" s="13"/>
      <c r="HJM127" s="13"/>
      <c r="HJN127" s="13"/>
      <c r="HJO127" s="13"/>
      <c r="HJP127" s="13"/>
      <c r="HJQ127" s="13"/>
      <c r="HJR127" s="13"/>
      <c r="HJS127" s="13"/>
      <c r="HJT127" s="13"/>
      <c r="HJU127" s="13"/>
      <c r="HJV127" s="13"/>
      <c r="HJW127" s="13"/>
      <c r="HJX127" s="13"/>
      <c r="HJY127" s="13"/>
      <c r="HJZ127" s="13"/>
      <c r="HKA127" s="13"/>
      <c r="HKB127" s="13"/>
      <c r="HKC127" s="13"/>
      <c r="HKD127" s="13"/>
      <c r="HKE127" s="13"/>
      <c r="HKF127" s="13"/>
      <c r="HKG127" s="13"/>
      <c r="HKH127" s="13"/>
      <c r="HKI127" s="13"/>
      <c r="HKJ127" s="13"/>
      <c r="HKK127" s="13"/>
      <c r="HKL127" s="13"/>
      <c r="HKM127" s="13"/>
      <c r="HKN127" s="13"/>
      <c r="HKO127" s="13"/>
      <c r="HKP127" s="13"/>
      <c r="HKQ127" s="13"/>
      <c r="HKR127" s="13"/>
      <c r="HKS127" s="13"/>
      <c r="HKT127" s="13"/>
      <c r="HKU127" s="13"/>
      <c r="HKV127" s="13"/>
      <c r="HKW127" s="13"/>
      <c r="HKX127" s="13"/>
      <c r="HKY127" s="13"/>
      <c r="HKZ127" s="13"/>
      <c r="HLA127" s="13"/>
      <c r="HLB127" s="13"/>
      <c r="HLC127" s="13"/>
      <c r="HLD127" s="13"/>
      <c r="HLE127" s="13"/>
      <c r="HLF127" s="13"/>
      <c r="HLG127" s="13"/>
      <c r="HLH127" s="13"/>
      <c r="HLI127" s="13"/>
      <c r="HLJ127" s="13"/>
      <c r="HLK127" s="13"/>
      <c r="HLL127" s="13"/>
      <c r="HLM127" s="13"/>
      <c r="HLN127" s="13"/>
      <c r="HLO127" s="13"/>
      <c r="HLP127" s="13"/>
      <c r="HLQ127" s="13"/>
      <c r="HLR127" s="13"/>
      <c r="HLS127" s="13"/>
      <c r="HLT127" s="13"/>
      <c r="HLU127" s="13"/>
      <c r="HLV127" s="13"/>
      <c r="HLW127" s="13"/>
      <c r="HLX127" s="13"/>
      <c r="HLY127" s="13"/>
      <c r="HLZ127" s="13"/>
      <c r="HMA127" s="13"/>
      <c r="HMB127" s="13"/>
      <c r="HMC127" s="13"/>
      <c r="HMD127" s="13"/>
      <c r="HME127" s="13"/>
      <c r="HMF127" s="13"/>
      <c r="HMG127" s="13"/>
      <c r="HMH127" s="13"/>
      <c r="HMI127" s="13"/>
      <c r="HMJ127" s="13"/>
      <c r="HMK127" s="13"/>
      <c r="HML127" s="13"/>
      <c r="HMM127" s="13"/>
      <c r="HMN127" s="13"/>
      <c r="HMO127" s="13"/>
      <c r="HMP127" s="13"/>
      <c r="HMQ127" s="13"/>
      <c r="HMR127" s="13"/>
      <c r="HMS127" s="13"/>
      <c r="HMT127" s="13"/>
      <c r="HMU127" s="13"/>
      <c r="HMV127" s="13"/>
      <c r="HMW127" s="13"/>
      <c r="HMX127" s="13"/>
      <c r="HMY127" s="13"/>
      <c r="HMZ127" s="13"/>
      <c r="HNA127" s="13"/>
      <c r="HNB127" s="13"/>
      <c r="HNC127" s="13"/>
      <c r="HND127" s="13"/>
      <c r="HNE127" s="13"/>
      <c r="HNF127" s="13"/>
      <c r="HNG127" s="13"/>
      <c r="HNH127" s="13"/>
      <c r="HNI127" s="13"/>
      <c r="HNJ127" s="13"/>
      <c r="HNK127" s="13"/>
      <c r="HNL127" s="13"/>
      <c r="HNM127" s="13"/>
      <c r="HNN127" s="13"/>
      <c r="HNO127" s="13"/>
      <c r="HNP127" s="13"/>
      <c r="HNQ127" s="13"/>
      <c r="HNR127" s="13"/>
      <c r="HNS127" s="13"/>
      <c r="HNT127" s="13"/>
      <c r="HNU127" s="13"/>
      <c r="HNV127" s="13"/>
      <c r="HNW127" s="13"/>
      <c r="HNX127" s="13"/>
      <c r="HNY127" s="13"/>
      <c r="HNZ127" s="13"/>
      <c r="HOA127" s="13"/>
      <c r="HOB127" s="13"/>
      <c r="HOC127" s="13"/>
      <c r="HOD127" s="13"/>
      <c r="HOE127" s="13"/>
      <c r="HOF127" s="13"/>
      <c r="HOG127" s="13"/>
      <c r="HOH127" s="13"/>
      <c r="HOI127" s="13"/>
      <c r="HOJ127" s="13"/>
      <c r="HOK127" s="13"/>
      <c r="HOL127" s="13"/>
      <c r="HOM127" s="13"/>
      <c r="HON127" s="13"/>
      <c r="HOO127" s="13"/>
      <c r="HOP127" s="13"/>
      <c r="HOQ127" s="13"/>
      <c r="HOR127" s="13"/>
      <c r="HOS127" s="13"/>
      <c r="HOT127" s="13"/>
      <c r="HOU127" s="13"/>
      <c r="HOV127" s="13"/>
      <c r="HOW127" s="13"/>
      <c r="HOX127" s="13"/>
      <c r="HOY127" s="13"/>
      <c r="HOZ127" s="13"/>
      <c r="HPA127" s="13"/>
      <c r="HPB127" s="13"/>
      <c r="HPC127" s="13"/>
      <c r="HPD127" s="13"/>
      <c r="HPE127" s="13"/>
      <c r="HPF127" s="13"/>
      <c r="HPG127" s="13"/>
      <c r="HPH127" s="13"/>
      <c r="HPI127" s="13"/>
      <c r="HPJ127" s="13"/>
      <c r="HPK127" s="13"/>
      <c r="HPL127" s="13"/>
      <c r="HPM127" s="13"/>
      <c r="HPN127" s="13"/>
      <c r="HPO127" s="13"/>
      <c r="HPP127" s="13"/>
      <c r="HPQ127" s="13"/>
      <c r="HPR127" s="13"/>
      <c r="HPS127" s="13"/>
      <c r="HPT127" s="13"/>
      <c r="HPU127" s="13"/>
      <c r="HPV127" s="13"/>
      <c r="HPW127" s="13"/>
      <c r="HPX127" s="13"/>
      <c r="HPY127" s="13"/>
      <c r="HPZ127" s="13"/>
      <c r="HQA127" s="13"/>
      <c r="HQB127" s="13"/>
      <c r="HQC127" s="13"/>
      <c r="HQD127" s="13"/>
      <c r="HQE127" s="13"/>
      <c r="HQF127" s="13"/>
      <c r="HQG127" s="13"/>
      <c r="HQH127" s="13"/>
      <c r="HQI127" s="13"/>
      <c r="HQJ127" s="13"/>
      <c r="HQK127" s="13"/>
      <c r="HQL127" s="13"/>
      <c r="HQM127" s="13"/>
      <c r="HQN127" s="13"/>
      <c r="HQO127" s="13"/>
      <c r="HQP127" s="13"/>
      <c r="HQQ127" s="13"/>
      <c r="HQR127" s="13"/>
      <c r="HQS127" s="13"/>
      <c r="HQT127" s="13"/>
      <c r="HQU127" s="13"/>
      <c r="HQV127" s="13"/>
      <c r="HQW127" s="13"/>
      <c r="HQX127" s="13"/>
      <c r="HQY127" s="13"/>
      <c r="HQZ127" s="13"/>
      <c r="HRA127" s="13"/>
      <c r="HRB127" s="13"/>
      <c r="HRC127" s="13"/>
      <c r="HRD127" s="13"/>
      <c r="HRE127" s="13"/>
      <c r="HRF127" s="13"/>
      <c r="HRG127" s="13"/>
      <c r="HRH127" s="13"/>
      <c r="HRI127" s="13"/>
      <c r="HRJ127" s="13"/>
      <c r="HRK127" s="13"/>
      <c r="HRL127" s="13"/>
      <c r="HRM127" s="13"/>
      <c r="HRN127" s="13"/>
      <c r="HRO127" s="13"/>
      <c r="HRP127" s="13"/>
      <c r="HRQ127" s="13"/>
      <c r="HRR127" s="13"/>
      <c r="HRS127" s="13"/>
      <c r="HRT127" s="13"/>
      <c r="HRU127" s="13"/>
      <c r="HRV127" s="13"/>
      <c r="HRW127" s="13"/>
      <c r="HRX127" s="13"/>
      <c r="HRY127" s="13"/>
      <c r="HRZ127" s="13"/>
      <c r="HSA127" s="13"/>
      <c r="HSB127" s="13"/>
      <c r="HSC127" s="13"/>
      <c r="HSD127" s="13"/>
      <c r="HSE127" s="13"/>
      <c r="HSF127" s="13"/>
      <c r="HSG127" s="13"/>
      <c r="HSH127" s="13"/>
      <c r="HSI127" s="13"/>
      <c r="HSJ127" s="13"/>
      <c r="HSK127" s="13"/>
      <c r="HSL127" s="13"/>
      <c r="HSM127" s="13"/>
      <c r="HSN127" s="13"/>
      <c r="HSO127" s="13"/>
      <c r="HSP127" s="13"/>
      <c r="HSQ127" s="13"/>
      <c r="HSR127" s="13"/>
      <c r="HSS127" s="13"/>
      <c r="HST127" s="13"/>
      <c r="HSU127" s="13"/>
      <c r="HSV127" s="13"/>
      <c r="HSW127" s="13"/>
      <c r="HSX127" s="13"/>
      <c r="HSY127" s="13"/>
      <c r="HSZ127" s="13"/>
      <c r="HTA127" s="13"/>
      <c r="HTB127" s="13"/>
      <c r="HTC127" s="13"/>
      <c r="HTD127" s="13"/>
      <c r="HTE127" s="13"/>
      <c r="HTF127" s="13"/>
      <c r="HTG127" s="13"/>
      <c r="HTH127" s="13"/>
      <c r="HTI127" s="13"/>
      <c r="HTJ127" s="13"/>
      <c r="HTK127" s="13"/>
      <c r="HTL127" s="13"/>
      <c r="HTM127" s="13"/>
      <c r="HTN127" s="13"/>
      <c r="HTO127" s="13"/>
      <c r="HTP127" s="13"/>
      <c r="HTQ127" s="13"/>
      <c r="HTR127" s="13"/>
      <c r="HTS127" s="13"/>
      <c r="HTT127" s="13"/>
      <c r="HTU127" s="13"/>
      <c r="HTV127" s="13"/>
      <c r="HTW127" s="13"/>
      <c r="HTX127" s="13"/>
      <c r="HTY127" s="13"/>
      <c r="HTZ127" s="13"/>
      <c r="HUA127" s="13"/>
      <c r="HUB127" s="13"/>
      <c r="HUC127" s="13"/>
      <c r="HUD127" s="13"/>
      <c r="HUE127" s="13"/>
      <c r="HUF127" s="13"/>
      <c r="HUG127" s="13"/>
      <c r="HUH127" s="13"/>
      <c r="HUI127" s="13"/>
      <c r="HUJ127" s="13"/>
      <c r="HUK127" s="13"/>
      <c r="HUL127" s="13"/>
      <c r="HUM127" s="13"/>
      <c r="HUN127" s="13"/>
      <c r="HUO127" s="13"/>
      <c r="HUP127" s="13"/>
      <c r="HUQ127" s="13"/>
      <c r="HUR127" s="13"/>
      <c r="HUS127" s="13"/>
      <c r="HUT127" s="13"/>
      <c r="HUU127" s="13"/>
      <c r="HUV127" s="13"/>
      <c r="HUW127" s="13"/>
      <c r="HUX127" s="13"/>
      <c r="HUY127" s="13"/>
      <c r="HUZ127" s="13"/>
      <c r="HVA127" s="13"/>
      <c r="HVB127" s="13"/>
      <c r="HVC127" s="13"/>
      <c r="HVD127" s="13"/>
      <c r="HVE127" s="13"/>
      <c r="HVF127" s="13"/>
      <c r="HVG127" s="13"/>
      <c r="HVH127" s="13"/>
      <c r="HVI127" s="13"/>
      <c r="HVJ127" s="13"/>
      <c r="HVK127" s="13"/>
      <c r="HVL127" s="13"/>
      <c r="HVM127" s="13"/>
      <c r="HVN127" s="13"/>
      <c r="HVO127" s="13"/>
      <c r="HVP127" s="13"/>
      <c r="HVQ127" s="13"/>
      <c r="HVR127" s="13"/>
      <c r="HVS127" s="13"/>
      <c r="HVT127" s="13"/>
      <c r="HVU127" s="13"/>
      <c r="HVV127" s="13"/>
      <c r="HVW127" s="13"/>
      <c r="HVX127" s="13"/>
      <c r="HVY127" s="13"/>
      <c r="HVZ127" s="13"/>
      <c r="HWA127" s="13"/>
      <c r="HWB127" s="13"/>
      <c r="HWC127" s="13"/>
      <c r="HWD127" s="13"/>
      <c r="HWE127" s="13"/>
      <c r="HWF127" s="13"/>
      <c r="HWG127" s="13"/>
      <c r="HWH127" s="13"/>
      <c r="HWI127" s="13"/>
      <c r="HWJ127" s="13"/>
      <c r="HWK127" s="13"/>
      <c r="HWL127" s="13"/>
      <c r="HWM127" s="13"/>
      <c r="HWN127" s="13"/>
      <c r="HWO127" s="13"/>
      <c r="HWP127" s="13"/>
      <c r="HWQ127" s="13"/>
      <c r="HWR127" s="13"/>
      <c r="HWS127" s="13"/>
      <c r="HWT127" s="13"/>
      <c r="HWU127" s="13"/>
      <c r="HWV127" s="13"/>
      <c r="HWW127" s="13"/>
      <c r="HWX127" s="13"/>
      <c r="HWY127" s="13"/>
      <c r="HWZ127" s="13"/>
      <c r="HXA127" s="13"/>
      <c r="HXB127" s="13"/>
      <c r="HXC127" s="13"/>
      <c r="HXD127" s="13"/>
      <c r="HXE127" s="13"/>
      <c r="HXF127" s="13"/>
      <c r="HXG127" s="13"/>
      <c r="HXH127" s="13"/>
      <c r="HXI127" s="13"/>
      <c r="HXJ127" s="13"/>
      <c r="HXK127" s="13"/>
      <c r="HXL127" s="13"/>
      <c r="HXM127" s="13"/>
      <c r="HXN127" s="13"/>
      <c r="HXO127" s="13"/>
      <c r="HXP127" s="13"/>
      <c r="HXQ127" s="13"/>
      <c r="HXR127" s="13"/>
      <c r="HXS127" s="13"/>
      <c r="HXT127" s="13"/>
      <c r="HXU127" s="13"/>
      <c r="HXV127" s="13"/>
      <c r="HXW127" s="13"/>
      <c r="HXX127" s="13"/>
      <c r="HXY127" s="13"/>
      <c r="HXZ127" s="13"/>
      <c r="HYA127" s="13"/>
      <c r="HYB127" s="13"/>
      <c r="HYC127" s="13"/>
      <c r="HYD127" s="13"/>
      <c r="HYE127" s="13"/>
      <c r="HYF127" s="13"/>
      <c r="HYG127" s="13"/>
      <c r="HYH127" s="13"/>
      <c r="HYI127" s="13"/>
      <c r="HYJ127" s="13"/>
      <c r="HYK127" s="13"/>
      <c r="HYL127" s="13"/>
      <c r="HYM127" s="13"/>
      <c r="HYN127" s="13"/>
      <c r="HYO127" s="13"/>
      <c r="HYP127" s="13"/>
      <c r="HYQ127" s="13"/>
      <c r="HYR127" s="13"/>
      <c r="HYS127" s="13"/>
      <c r="HYT127" s="13"/>
      <c r="HYU127" s="13"/>
      <c r="HYV127" s="13"/>
      <c r="HYW127" s="13"/>
      <c r="HYX127" s="13"/>
      <c r="HYY127" s="13"/>
      <c r="HYZ127" s="13"/>
      <c r="HZA127" s="13"/>
      <c r="HZB127" s="13"/>
      <c r="HZC127" s="13"/>
      <c r="HZD127" s="13"/>
      <c r="HZE127" s="13"/>
      <c r="HZF127" s="13"/>
      <c r="HZG127" s="13"/>
      <c r="HZH127" s="13"/>
      <c r="HZI127" s="13"/>
      <c r="HZJ127" s="13"/>
      <c r="HZK127" s="13"/>
      <c r="HZL127" s="13"/>
      <c r="HZM127" s="13"/>
      <c r="HZN127" s="13"/>
      <c r="HZO127" s="13"/>
      <c r="HZP127" s="13"/>
      <c r="HZQ127" s="13"/>
      <c r="HZR127" s="13"/>
      <c r="HZS127" s="13"/>
      <c r="HZT127" s="13"/>
      <c r="HZU127" s="13"/>
      <c r="HZV127" s="13"/>
      <c r="HZW127" s="13"/>
      <c r="HZX127" s="13"/>
      <c r="HZY127" s="13"/>
      <c r="HZZ127" s="13"/>
      <c r="IAA127" s="13"/>
      <c r="IAB127" s="13"/>
      <c r="IAC127" s="13"/>
      <c r="IAD127" s="13"/>
      <c r="IAE127" s="13"/>
      <c r="IAF127" s="13"/>
      <c r="IAG127" s="13"/>
      <c r="IAH127" s="13"/>
      <c r="IAI127" s="13"/>
      <c r="IAJ127" s="13"/>
      <c r="IAK127" s="13"/>
      <c r="IAL127" s="13"/>
      <c r="IAM127" s="13"/>
      <c r="IAN127" s="13"/>
      <c r="IAO127" s="13"/>
      <c r="IAP127" s="13"/>
      <c r="IAQ127" s="13"/>
      <c r="IAR127" s="13"/>
      <c r="IAS127" s="13"/>
      <c r="IAT127" s="13"/>
      <c r="IAU127" s="13"/>
      <c r="IAV127" s="13"/>
      <c r="IAW127" s="13"/>
      <c r="IAX127" s="13"/>
      <c r="IAY127" s="13"/>
      <c r="IAZ127" s="13"/>
      <c r="IBA127" s="13"/>
      <c r="IBB127" s="13"/>
      <c r="IBC127" s="13"/>
      <c r="IBD127" s="13"/>
      <c r="IBE127" s="13"/>
      <c r="IBF127" s="13"/>
      <c r="IBG127" s="13"/>
      <c r="IBH127" s="13"/>
      <c r="IBI127" s="13"/>
      <c r="IBJ127" s="13"/>
      <c r="IBK127" s="13"/>
      <c r="IBL127" s="13"/>
      <c r="IBM127" s="13"/>
      <c r="IBN127" s="13"/>
      <c r="IBO127" s="13"/>
      <c r="IBP127" s="13"/>
      <c r="IBQ127" s="13"/>
      <c r="IBR127" s="13"/>
      <c r="IBS127" s="13"/>
      <c r="IBT127" s="13"/>
      <c r="IBU127" s="13"/>
      <c r="IBV127" s="13"/>
      <c r="IBW127" s="13"/>
      <c r="IBX127" s="13"/>
      <c r="IBY127" s="13"/>
      <c r="IBZ127" s="13"/>
      <c r="ICA127" s="13"/>
      <c r="ICB127" s="13"/>
      <c r="ICC127" s="13"/>
      <c r="ICD127" s="13"/>
      <c r="ICE127" s="13"/>
      <c r="ICF127" s="13"/>
      <c r="ICG127" s="13"/>
      <c r="ICH127" s="13"/>
      <c r="ICI127" s="13"/>
      <c r="ICJ127" s="13"/>
      <c r="ICK127" s="13"/>
      <c r="ICL127" s="13"/>
      <c r="ICM127" s="13"/>
      <c r="ICN127" s="13"/>
      <c r="ICO127" s="13"/>
      <c r="ICP127" s="13"/>
      <c r="ICQ127" s="13"/>
      <c r="ICR127" s="13"/>
      <c r="ICS127" s="13"/>
      <c r="ICT127" s="13"/>
      <c r="ICU127" s="13"/>
      <c r="ICV127" s="13"/>
      <c r="ICW127" s="13"/>
      <c r="ICX127" s="13"/>
      <c r="ICY127" s="13"/>
      <c r="ICZ127" s="13"/>
      <c r="IDA127" s="13"/>
      <c r="IDB127" s="13"/>
      <c r="IDC127" s="13"/>
      <c r="IDD127" s="13"/>
      <c r="IDE127" s="13"/>
      <c r="IDF127" s="13"/>
      <c r="IDG127" s="13"/>
      <c r="IDH127" s="13"/>
      <c r="IDI127" s="13"/>
      <c r="IDJ127" s="13"/>
      <c r="IDK127" s="13"/>
      <c r="IDL127" s="13"/>
      <c r="IDM127" s="13"/>
      <c r="IDN127" s="13"/>
      <c r="IDO127" s="13"/>
      <c r="IDP127" s="13"/>
      <c r="IDQ127" s="13"/>
      <c r="IDR127" s="13"/>
      <c r="IDS127" s="13"/>
      <c r="IDT127" s="13"/>
      <c r="IDU127" s="13"/>
      <c r="IDV127" s="13"/>
      <c r="IDW127" s="13"/>
      <c r="IDX127" s="13"/>
      <c r="IDY127" s="13"/>
      <c r="IDZ127" s="13"/>
      <c r="IEA127" s="13"/>
      <c r="IEB127" s="13"/>
      <c r="IEC127" s="13"/>
      <c r="IED127" s="13"/>
      <c r="IEE127" s="13"/>
      <c r="IEF127" s="13"/>
      <c r="IEG127" s="13"/>
      <c r="IEH127" s="13"/>
      <c r="IEI127" s="13"/>
      <c r="IEJ127" s="13"/>
      <c r="IEK127" s="13"/>
      <c r="IEL127" s="13"/>
      <c r="IEM127" s="13"/>
      <c r="IEN127" s="13"/>
      <c r="IEO127" s="13"/>
      <c r="IEP127" s="13"/>
      <c r="IEQ127" s="13"/>
      <c r="IER127" s="13"/>
      <c r="IES127" s="13"/>
      <c r="IET127" s="13"/>
      <c r="IEU127" s="13"/>
      <c r="IEV127" s="13"/>
      <c r="IEW127" s="13"/>
      <c r="IEX127" s="13"/>
      <c r="IEY127" s="13"/>
      <c r="IEZ127" s="13"/>
      <c r="IFA127" s="13"/>
      <c r="IFB127" s="13"/>
      <c r="IFC127" s="13"/>
      <c r="IFD127" s="13"/>
      <c r="IFE127" s="13"/>
      <c r="IFF127" s="13"/>
      <c r="IFG127" s="13"/>
      <c r="IFH127" s="13"/>
      <c r="IFI127" s="13"/>
      <c r="IFJ127" s="13"/>
      <c r="IFK127" s="13"/>
      <c r="IFL127" s="13"/>
      <c r="IFM127" s="13"/>
      <c r="IFN127" s="13"/>
      <c r="IFO127" s="13"/>
      <c r="IFP127" s="13"/>
      <c r="IFQ127" s="13"/>
      <c r="IFR127" s="13"/>
      <c r="IFS127" s="13"/>
      <c r="IFT127" s="13"/>
      <c r="IFU127" s="13"/>
      <c r="IFV127" s="13"/>
      <c r="IFW127" s="13"/>
      <c r="IFX127" s="13"/>
      <c r="IFY127" s="13"/>
      <c r="IFZ127" s="13"/>
      <c r="IGA127" s="13"/>
      <c r="IGB127" s="13"/>
      <c r="IGC127" s="13"/>
      <c r="IGD127" s="13"/>
      <c r="IGE127" s="13"/>
      <c r="IGF127" s="13"/>
      <c r="IGG127" s="13"/>
      <c r="IGH127" s="13"/>
      <c r="IGI127" s="13"/>
      <c r="IGJ127" s="13"/>
      <c r="IGK127" s="13"/>
      <c r="IGL127" s="13"/>
      <c r="IGM127" s="13"/>
      <c r="IGN127" s="13"/>
      <c r="IGO127" s="13"/>
      <c r="IGP127" s="13"/>
      <c r="IGQ127" s="13"/>
      <c r="IGR127" s="13"/>
      <c r="IGS127" s="13"/>
      <c r="IGT127" s="13"/>
      <c r="IGU127" s="13"/>
      <c r="IGV127" s="13"/>
      <c r="IGW127" s="13"/>
      <c r="IGX127" s="13"/>
      <c r="IGY127" s="13"/>
      <c r="IGZ127" s="13"/>
      <c r="IHA127" s="13"/>
      <c r="IHB127" s="13"/>
      <c r="IHC127" s="13"/>
      <c r="IHD127" s="13"/>
      <c r="IHE127" s="13"/>
      <c r="IHF127" s="13"/>
      <c r="IHG127" s="13"/>
      <c r="IHH127" s="13"/>
      <c r="IHI127" s="13"/>
      <c r="IHJ127" s="13"/>
      <c r="IHK127" s="13"/>
      <c r="IHL127" s="13"/>
      <c r="IHM127" s="13"/>
      <c r="IHN127" s="13"/>
      <c r="IHO127" s="13"/>
      <c r="IHP127" s="13"/>
      <c r="IHQ127" s="13"/>
      <c r="IHR127" s="13"/>
      <c r="IHS127" s="13"/>
      <c r="IHT127" s="13"/>
      <c r="IHU127" s="13"/>
      <c r="IHV127" s="13"/>
      <c r="IHW127" s="13"/>
      <c r="IHX127" s="13"/>
      <c r="IHY127" s="13"/>
      <c r="IHZ127" s="13"/>
      <c r="IIA127" s="13"/>
      <c r="IIB127" s="13"/>
      <c r="IIC127" s="13"/>
      <c r="IID127" s="13"/>
      <c r="IIE127" s="13"/>
      <c r="IIF127" s="13"/>
      <c r="IIG127" s="13"/>
      <c r="IIH127" s="13"/>
      <c r="III127" s="13"/>
      <c r="IIJ127" s="13"/>
      <c r="IIK127" s="13"/>
      <c r="IIL127" s="13"/>
      <c r="IIM127" s="13"/>
      <c r="IIN127" s="13"/>
      <c r="IIO127" s="13"/>
      <c r="IIP127" s="13"/>
      <c r="IIQ127" s="13"/>
      <c r="IIR127" s="13"/>
      <c r="IIS127" s="13"/>
      <c r="IIT127" s="13"/>
      <c r="IIU127" s="13"/>
      <c r="IIV127" s="13"/>
      <c r="IIW127" s="13"/>
      <c r="IIX127" s="13"/>
      <c r="IIY127" s="13"/>
      <c r="IIZ127" s="13"/>
      <c r="IJA127" s="13"/>
      <c r="IJB127" s="13"/>
      <c r="IJC127" s="13"/>
      <c r="IJD127" s="13"/>
      <c r="IJE127" s="13"/>
      <c r="IJF127" s="13"/>
      <c r="IJG127" s="13"/>
      <c r="IJH127" s="13"/>
      <c r="IJI127" s="13"/>
      <c r="IJJ127" s="13"/>
      <c r="IJK127" s="13"/>
      <c r="IJL127" s="13"/>
      <c r="IJM127" s="13"/>
      <c r="IJN127" s="13"/>
      <c r="IJO127" s="13"/>
      <c r="IJP127" s="13"/>
      <c r="IJQ127" s="13"/>
      <c r="IJR127" s="13"/>
      <c r="IJS127" s="13"/>
      <c r="IJT127" s="13"/>
      <c r="IJU127" s="13"/>
      <c r="IJV127" s="13"/>
      <c r="IJW127" s="13"/>
      <c r="IJX127" s="13"/>
      <c r="IJY127" s="13"/>
      <c r="IJZ127" s="13"/>
      <c r="IKA127" s="13"/>
      <c r="IKB127" s="13"/>
      <c r="IKC127" s="13"/>
      <c r="IKD127" s="13"/>
      <c r="IKE127" s="13"/>
      <c r="IKF127" s="13"/>
      <c r="IKG127" s="13"/>
      <c r="IKH127" s="13"/>
      <c r="IKI127" s="13"/>
      <c r="IKJ127" s="13"/>
      <c r="IKK127" s="13"/>
      <c r="IKL127" s="13"/>
      <c r="IKM127" s="13"/>
      <c r="IKN127" s="13"/>
      <c r="IKO127" s="13"/>
      <c r="IKP127" s="13"/>
      <c r="IKQ127" s="13"/>
      <c r="IKR127" s="13"/>
      <c r="IKS127" s="13"/>
      <c r="IKT127" s="13"/>
      <c r="IKU127" s="13"/>
      <c r="IKV127" s="13"/>
      <c r="IKW127" s="13"/>
      <c r="IKX127" s="13"/>
      <c r="IKY127" s="13"/>
      <c r="IKZ127" s="13"/>
      <c r="ILA127" s="13"/>
      <c r="ILB127" s="13"/>
      <c r="ILC127" s="13"/>
      <c r="ILD127" s="13"/>
      <c r="ILE127" s="13"/>
      <c r="ILF127" s="13"/>
      <c r="ILG127" s="13"/>
      <c r="ILH127" s="13"/>
      <c r="ILI127" s="13"/>
      <c r="ILJ127" s="13"/>
      <c r="ILK127" s="13"/>
      <c r="ILL127" s="13"/>
      <c r="ILM127" s="13"/>
      <c r="ILN127" s="13"/>
      <c r="ILO127" s="13"/>
      <c r="ILP127" s="13"/>
      <c r="ILQ127" s="13"/>
      <c r="ILR127" s="13"/>
      <c r="ILS127" s="13"/>
      <c r="ILT127" s="13"/>
      <c r="ILU127" s="13"/>
      <c r="ILV127" s="13"/>
      <c r="ILW127" s="13"/>
      <c r="ILX127" s="13"/>
      <c r="ILY127" s="13"/>
      <c r="ILZ127" s="13"/>
      <c r="IMA127" s="13"/>
      <c r="IMB127" s="13"/>
      <c r="IMC127" s="13"/>
      <c r="IMD127" s="13"/>
      <c r="IME127" s="13"/>
      <c r="IMF127" s="13"/>
      <c r="IMG127" s="13"/>
      <c r="IMH127" s="13"/>
      <c r="IMI127" s="13"/>
      <c r="IMJ127" s="13"/>
      <c r="IMK127" s="13"/>
      <c r="IML127" s="13"/>
      <c r="IMM127" s="13"/>
      <c r="IMN127" s="13"/>
      <c r="IMO127" s="13"/>
      <c r="IMP127" s="13"/>
      <c r="IMQ127" s="13"/>
      <c r="IMR127" s="13"/>
      <c r="IMS127" s="13"/>
      <c r="IMT127" s="13"/>
      <c r="IMU127" s="13"/>
      <c r="IMV127" s="13"/>
      <c r="IMW127" s="13"/>
      <c r="IMX127" s="13"/>
      <c r="IMY127" s="13"/>
      <c r="IMZ127" s="13"/>
      <c r="INA127" s="13"/>
      <c r="INB127" s="13"/>
      <c r="INC127" s="13"/>
      <c r="IND127" s="13"/>
      <c r="INE127" s="13"/>
      <c r="INF127" s="13"/>
      <c r="ING127" s="13"/>
      <c r="INH127" s="13"/>
      <c r="INI127" s="13"/>
      <c r="INJ127" s="13"/>
      <c r="INK127" s="13"/>
      <c r="INL127" s="13"/>
      <c r="INM127" s="13"/>
      <c r="INN127" s="13"/>
      <c r="INO127" s="13"/>
      <c r="INP127" s="13"/>
      <c r="INQ127" s="13"/>
      <c r="INR127" s="13"/>
      <c r="INS127" s="13"/>
      <c r="INT127" s="13"/>
      <c r="INU127" s="13"/>
      <c r="INV127" s="13"/>
      <c r="INW127" s="13"/>
      <c r="INX127" s="13"/>
      <c r="INY127" s="13"/>
      <c r="INZ127" s="13"/>
      <c r="IOA127" s="13"/>
      <c r="IOB127" s="13"/>
      <c r="IOC127" s="13"/>
      <c r="IOD127" s="13"/>
      <c r="IOE127" s="13"/>
      <c r="IOF127" s="13"/>
      <c r="IOG127" s="13"/>
      <c r="IOH127" s="13"/>
      <c r="IOI127" s="13"/>
      <c r="IOJ127" s="13"/>
      <c r="IOK127" s="13"/>
      <c r="IOL127" s="13"/>
      <c r="IOM127" s="13"/>
      <c r="ION127" s="13"/>
      <c r="IOO127" s="13"/>
      <c r="IOP127" s="13"/>
      <c r="IOQ127" s="13"/>
      <c r="IOR127" s="13"/>
      <c r="IOS127" s="13"/>
      <c r="IOT127" s="13"/>
      <c r="IOU127" s="13"/>
      <c r="IOV127" s="13"/>
      <c r="IOW127" s="13"/>
      <c r="IOX127" s="13"/>
      <c r="IOY127" s="13"/>
      <c r="IOZ127" s="13"/>
      <c r="IPA127" s="13"/>
      <c r="IPB127" s="13"/>
      <c r="IPC127" s="13"/>
      <c r="IPD127" s="13"/>
      <c r="IPE127" s="13"/>
      <c r="IPF127" s="13"/>
      <c r="IPG127" s="13"/>
      <c r="IPH127" s="13"/>
      <c r="IPI127" s="13"/>
      <c r="IPJ127" s="13"/>
      <c r="IPK127" s="13"/>
      <c r="IPL127" s="13"/>
      <c r="IPM127" s="13"/>
      <c r="IPN127" s="13"/>
      <c r="IPO127" s="13"/>
      <c r="IPP127" s="13"/>
      <c r="IPQ127" s="13"/>
      <c r="IPR127" s="13"/>
      <c r="IPS127" s="13"/>
      <c r="IPT127" s="13"/>
      <c r="IPU127" s="13"/>
      <c r="IPV127" s="13"/>
      <c r="IPW127" s="13"/>
      <c r="IPX127" s="13"/>
      <c r="IPY127" s="13"/>
      <c r="IPZ127" s="13"/>
      <c r="IQA127" s="13"/>
      <c r="IQB127" s="13"/>
      <c r="IQC127" s="13"/>
      <c r="IQD127" s="13"/>
      <c r="IQE127" s="13"/>
      <c r="IQF127" s="13"/>
      <c r="IQG127" s="13"/>
      <c r="IQH127" s="13"/>
      <c r="IQI127" s="13"/>
      <c r="IQJ127" s="13"/>
      <c r="IQK127" s="13"/>
      <c r="IQL127" s="13"/>
      <c r="IQM127" s="13"/>
      <c r="IQN127" s="13"/>
      <c r="IQO127" s="13"/>
      <c r="IQP127" s="13"/>
      <c r="IQQ127" s="13"/>
      <c r="IQR127" s="13"/>
      <c r="IQS127" s="13"/>
      <c r="IQT127" s="13"/>
      <c r="IQU127" s="13"/>
      <c r="IQV127" s="13"/>
      <c r="IQW127" s="13"/>
      <c r="IQX127" s="13"/>
      <c r="IQY127" s="13"/>
      <c r="IQZ127" s="13"/>
      <c r="IRA127" s="13"/>
      <c r="IRB127" s="13"/>
      <c r="IRC127" s="13"/>
      <c r="IRD127" s="13"/>
      <c r="IRE127" s="13"/>
      <c r="IRF127" s="13"/>
      <c r="IRG127" s="13"/>
      <c r="IRH127" s="13"/>
      <c r="IRI127" s="13"/>
      <c r="IRJ127" s="13"/>
      <c r="IRK127" s="13"/>
      <c r="IRL127" s="13"/>
      <c r="IRM127" s="13"/>
      <c r="IRN127" s="13"/>
      <c r="IRO127" s="13"/>
      <c r="IRP127" s="13"/>
      <c r="IRQ127" s="13"/>
      <c r="IRR127" s="13"/>
      <c r="IRS127" s="13"/>
      <c r="IRT127" s="13"/>
      <c r="IRU127" s="13"/>
      <c r="IRV127" s="13"/>
      <c r="IRW127" s="13"/>
      <c r="IRX127" s="13"/>
      <c r="IRY127" s="13"/>
      <c r="IRZ127" s="13"/>
      <c r="ISA127" s="13"/>
      <c r="ISB127" s="13"/>
      <c r="ISC127" s="13"/>
      <c r="ISD127" s="13"/>
      <c r="ISE127" s="13"/>
      <c r="ISF127" s="13"/>
      <c r="ISG127" s="13"/>
      <c r="ISH127" s="13"/>
      <c r="ISI127" s="13"/>
      <c r="ISJ127" s="13"/>
      <c r="ISK127" s="13"/>
      <c r="ISL127" s="13"/>
      <c r="ISM127" s="13"/>
      <c r="ISN127" s="13"/>
      <c r="ISO127" s="13"/>
      <c r="ISP127" s="13"/>
      <c r="ISQ127" s="13"/>
      <c r="ISR127" s="13"/>
      <c r="ISS127" s="13"/>
      <c r="IST127" s="13"/>
      <c r="ISU127" s="13"/>
      <c r="ISV127" s="13"/>
      <c r="ISW127" s="13"/>
      <c r="ISX127" s="13"/>
      <c r="ISY127" s="13"/>
      <c r="ISZ127" s="13"/>
      <c r="ITA127" s="13"/>
      <c r="ITB127" s="13"/>
      <c r="ITC127" s="13"/>
      <c r="ITD127" s="13"/>
      <c r="ITE127" s="13"/>
      <c r="ITF127" s="13"/>
      <c r="ITG127" s="13"/>
      <c r="ITH127" s="13"/>
      <c r="ITI127" s="13"/>
      <c r="ITJ127" s="13"/>
      <c r="ITK127" s="13"/>
      <c r="ITL127" s="13"/>
      <c r="ITM127" s="13"/>
      <c r="ITN127" s="13"/>
      <c r="ITO127" s="13"/>
      <c r="ITP127" s="13"/>
      <c r="ITQ127" s="13"/>
      <c r="ITR127" s="13"/>
      <c r="ITS127" s="13"/>
      <c r="ITT127" s="13"/>
      <c r="ITU127" s="13"/>
      <c r="ITV127" s="13"/>
      <c r="ITW127" s="13"/>
      <c r="ITX127" s="13"/>
      <c r="ITY127" s="13"/>
      <c r="ITZ127" s="13"/>
      <c r="IUA127" s="13"/>
      <c r="IUB127" s="13"/>
      <c r="IUC127" s="13"/>
      <c r="IUD127" s="13"/>
      <c r="IUE127" s="13"/>
      <c r="IUF127" s="13"/>
      <c r="IUG127" s="13"/>
      <c r="IUH127" s="13"/>
      <c r="IUI127" s="13"/>
      <c r="IUJ127" s="13"/>
      <c r="IUK127" s="13"/>
      <c r="IUL127" s="13"/>
      <c r="IUM127" s="13"/>
      <c r="IUN127" s="13"/>
      <c r="IUO127" s="13"/>
      <c r="IUP127" s="13"/>
      <c r="IUQ127" s="13"/>
      <c r="IUR127" s="13"/>
      <c r="IUS127" s="13"/>
      <c r="IUT127" s="13"/>
      <c r="IUU127" s="13"/>
      <c r="IUV127" s="13"/>
      <c r="IUW127" s="13"/>
      <c r="IUX127" s="13"/>
      <c r="IUY127" s="13"/>
      <c r="IUZ127" s="13"/>
      <c r="IVA127" s="13"/>
      <c r="IVB127" s="13"/>
      <c r="IVC127" s="13"/>
      <c r="IVD127" s="13"/>
      <c r="IVE127" s="13"/>
      <c r="IVF127" s="13"/>
      <c r="IVG127" s="13"/>
      <c r="IVH127" s="13"/>
      <c r="IVI127" s="13"/>
      <c r="IVJ127" s="13"/>
      <c r="IVK127" s="13"/>
      <c r="IVL127" s="13"/>
      <c r="IVM127" s="13"/>
      <c r="IVN127" s="13"/>
      <c r="IVO127" s="13"/>
      <c r="IVP127" s="13"/>
      <c r="IVQ127" s="13"/>
      <c r="IVR127" s="13"/>
      <c r="IVS127" s="13"/>
      <c r="IVT127" s="13"/>
      <c r="IVU127" s="13"/>
      <c r="IVV127" s="13"/>
      <c r="IVW127" s="13"/>
      <c r="IVX127" s="13"/>
      <c r="IVY127" s="13"/>
      <c r="IVZ127" s="13"/>
      <c r="IWA127" s="13"/>
      <c r="IWB127" s="13"/>
      <c r="IWC127" s="13"/>
      <c r="IWD127" s="13"/>
      <c r="IWE127" s="13"/>
      <c r="IWF127" s="13"/>
      <c r="IWG127" s="13"/>
      <c r="IWH127" s="13"/>
      <c r="IWI127" s="13"/>
      <c r="IWJ127" s="13"/>
      <c r="IWK127" s="13"/>
      <c r="IWL127" s="13"/>
      <c r="IWM127" s="13"/>
      <c r="IWN127" s="13"/>
      <c r="IWO127" s="13"/>
      <c r="IWP127" s="13"/>
      <c r="IWQ127" s="13"/>
      <c r="IWR127" s="13"/>
      <c r="IWS127" s="13"/>
      <c r="IWT127" s="13"/>
      <c r="IWU127" s="13"/>
      <c r="IWV127" s="13"/>
      <c r="IWW127" s="13"/>
      <c r="IWX127" s="13"/>
      <c r="IWY127" s="13"/>
      <c r="IWZ127" s="13"/>
      <c r="IXA127" s="13"/>
      <c r="IXB127" s="13"/>
      <c r="IXC127" s="13"/>
      <c r="IXD127" s="13"/>
      <c r="IXE127" s="13"/>
      <c r="IXF127" s="13"/>
      <c r="IXG127" s="13"/>
      <c r="IXH127" s="13"/>
      <c r="IXI127" s="13"/>
      <c r="IXJ127" s="13"/>
      <c r="IXK127" s="13"/>
      <c r="IXL127" s="13"/>
      <c r="IXM127" s="13"/>
      <c r="IXN127" s="13"/>
      <c r="IXO127" s="13"/>
      <c r="IXP127" s="13"/>
      <c r="IXQ127" s="13"/>
      <c r="IXR127" s="13"/>
      <c r="IXS127" s="13"/>
      <c r="IXT127" s="13"/>
      <c r="IXU127" s="13"/>
      <c r="IXV127" s="13"/>
      <c r="IXW127" s="13"/>
      <c r="IXX127" s="13"/>
      <c r="IXY127" s="13"/>
      <c r="IXZ127" s="13"/>
      <c r="IYA127" s="13"/>
      <c r="IYB127" s="13"/>
      <c r="IYC127" s="13"/>
      <c r="IYD127" s="13"/>
      <c r="IYE127" s="13"/>
      <c r="IYF127" s="13"/>
      <c r="IYG127" s="13"/>
      <c r="IYH127" s="13"/>
      <c r="IYI127" s="13"/>
      <c r="IYJ127" s="13"/>
      <c r="IYK127" s="13"/>
      <c r="IYL127" s="13"/>
      <c r="IYM127" s="13"/>
      <c r="IYN127" s="13"/>
      <c r="IYO127" s="13"/>
      <c r="IYP127" s="13"/>
      <c r="IYQ127" s="13"/>
      <c r="IYR127" s="13"/>
      <c r="IYS127" s="13"/>
      <c r="IYT127" s="13"/>
      <c r="IYU127" s="13"/>
      <c r="IYV127" s="13"/>
      <c r="IYW127" s="13"/>
      <c r="IYX127" s="13"/>
      <c r="IYY127" s="13"/>
      <c r="IYZ127" s="13"/>
      <c r="IZA127" s="13"/>
      <c r="IZB127" s="13"/>
      <c r="IZC127" s="13"/>
      <c r="IZD127" s="13"/>
      <c r="IZE127" s="13"/>
      <c r="IZF127" s="13"/>
      <c r="IZG127" s="13"/>
      <c r="IZH127" s="13"/>
      <c r="IZI127" s="13"/>
      <c r="IZJ127" s="13"/>
      <c r="IZK127" s="13"/>
      <c r="IZL127" s="13"/>
      <c r="IZM127" s="13"/>
      <c r="IZN127" s="13"/>
      <c r="IZO127" s="13"/>
      <c r="IZP127" s="13"/>
      <c r="IZQ127" s="13"/>
      <c r="IZR127" s="13"/>
      <c r="IZS127" s="13"/>
      <c r="IZT127" s="13"/>
      <c r="IZU127" s="13"/>
      <c r="IZV127" s="13"/>
      <c r="IZW127" s="13"/>
      <c r="IZX127" s="13"/>
      <c r="IZY127" s="13"/>
      <c r="IZZ127" s="13"/>
      <c r="JAA127" s="13"/>
      <c r="JAB127" s="13"/>
      <c r="JAC127" s="13"/>
      <c r="JAD127" s="13"/>
      <c r="JAE127" s="13"/>
      <c r="JAF127" s="13"/>
      <c r="JAG127" s="13"/>
      <c r="JAH127" s="13"/>
      <c r="JAI127" s="13"/>
      <c r="JAJ127" s="13"/>
      <c r="JAK127" s="13"/>
      <c r="JAL127" s="13"/>
      <c r="JAM127" s="13"/>
      <c r="JAN127" s="13"/>
      <c r="JAO127" s="13"/>
      <c r="JAP127" s="13"/>
      <c r="JAQ127" s="13"/>
      <c r="JAR127" s="13"/>
      <c r="JAS127" s="13"/>
      <c r="JAT127" s="13"/>
      <c r="JAU127" s="13"/>
      <c r="JAV127" s="13"/>
      <c r="JAW127" s="13"/>
      <c r="JAX127" s="13"/>
      <c r="JAY127" s="13"/>
      <c r="JAZ127" s="13"/>
      <c r="JBA127" s="13"/>
      <c r="JBB127" s="13"/>
      <c r="JBC127" s="13"/>
      <c r="JBD127" s="13"/>
      <c r="JBE127" s="13"/>
      <c r="JBF127" s="13"/>
      <c r="JBG127" s="13"/>
      <c r="JBH127" s="13"/>
      <c r="JBI127" s="13"/>
      <c r="JBJ127" s="13"/>
      <c r="JBK127" s="13"/>
      <c r="JBL127" s="13"/>
      <c r="JBM127" s="13"/>
      <c r="JBN127" s="13"/>
      <c r="JBO127" s="13"/>
      <c r="JBP127" s="13"/>
      <c r="JBQ127" s="13"/>
      <c r="JBR127" s="13"/>
      <c r="JBS127" s="13"/>
      <c r="JBT127" s="13"/>
      <c r="JBU127" s="13"/>
      <c r="JBV127" s="13"/>
      <c r="JBW127" s="13"/>
      <c r="JBX127" s="13"/>
      <c r="JBY127" s="13"/>
      <c r="JBZ127" s="13"/>
      <c r="JCA127" s="13"/>
      <c r="JCB127" s="13"/>
      <c r="JCC127" s="13"/>
      <c r="JCD127" s="13"/>
      <c r="JCE127" s="13"/>
      <c r="JCF127" s="13"/>
      <c r="JCG127" s="13"/>
      <c r="JCH127" s="13"/>
      <c r="JCI127" s="13"/>
      <c r="JCJ127" s="13"/>
      <c r="JCK127" s="13"/>
      <c r="JCL127" s="13"/>
      <c r="JCM127" s="13"/>
      <c r="JCN127" s="13"/>
      <c r="JCO127" s="13"/>
      <c r="JCP127" s="13"/>
      <c r="JCQ127" s="13"/>
      <c r="JCR127" s="13"/>
      <c r="JCS127" s="13"/>
      <c r="JCT127" s="13"/>
      <c r="JCU127" s="13"/>
      <c r="JCV127" s="13"/>
      <c r="JCW127" s="13"/>
      <c r="JCX127" s="13"/>
      <c r="JCY127" s="13"/>
      <c r="JCZ127" s="13"/>
      <c r="JDA127" s="13"/>
      <c r="JDB127" s="13"/>
      <c r="JDC127" s="13"/>
      <c r="JDD127" s="13"/>
      <c r="JDE127" s="13"/>
      <c r="JDF127" s="13"/>
      <c r="JDG127" s="13"/>
      <c r="JDH127" s="13"/>
      <c r="JDI127" s="13"/>
      <c r="JDJ127" s="13"/>
      <c r="JDK127" s="13"/>
      <c r="JDL127" s="13"/>
      <c r="JDM127" s="13"/>
      <c r="JDN127" s="13"/>
      <c r="JDO127" s="13"/>
      <c r="JDP127" s="13"/>
      <c r="JDQ127" s="13"/>
      <c r="JDR127" s="13"/>
      <c r="JDS127" s="13"/>
      <c r="JDT127" s="13"/>
      <c r="JDU127" s="13"/>
      <c r="JDV127" s="13"/>
      <c r="JDW127" s="13"/>
      <c r="JDX127" s="13"/>
      <c r="JDY127" s="13"/>
      <c r="JDZ127" s="13"/>
      <c r="JEA127" s="13"/>
      <c r="JEB127" s="13"/>
      <c r="JEC127" s="13"/>
      <c r="JED127" s="13"/>
      <c r="JEE127" s="13"/>
      <c r="JEF127" s="13"/>
      <c r="JEG127" s="13"/>
      <c r="JEH127" s="13"/>
      <c r="JEI127" s="13"/>
      <c r="JEJ127" s="13"/>
      <c r="JEK127" s="13"/>
      <c r="JEL127" s="13"/>
      <c r="JEM127" s="13"/>
      <c r="JEN127" s="13"/>
      <c r="JEO127" s="13"/>
      <c r="JEP127" s="13"/>
      <c r="JEQ127" s="13"/>
      <c r="JER127" s="13"/>
      <c r="JES127" s="13"/>
      <c r="JET127" s="13"/>
      <c r="JEU127" s="13"/>
      <c r="JEV127" s="13"/>
      <c r="JEW127" s="13"/>
      <c r="JEX127" s="13"/>
      <c r="JEY127" s="13"/>
      <c r="JEZ127" s="13"/>
      <c r="JFA127" s="13"/>
      <c r="JFB127" s="13"/>
      <c r="JFC127" s="13"/>
      <c r="JFD127" s="13"/>
      <c r="JFE127" s="13"/>
      <c r="JFF127" s="13"/>
      <c r="JFG127" s="13"/>
      <c r="JFH127" s="13"/>
      <c r="JFI127" s="13"/>
      <c r="JFJ127" s="13"/>
      <c r="JFK127" s="13"/>
      <c r="JFL127" s="13"/>
      <c r="JFM127" s="13"/>
      <c r="JFN127" s="13"/>
      <c r="JFO127" s="13"/>
      <c r="JFP127" s="13"/>
      <c r="JFQ127" s="13"/>
      <c r="JFR127" s="13"/>
      <c r="JFS127" s="13"/>
      <c r="JFT127" s="13"/>
      <c r="JFU127" s="13"/>
      <c r="JFV127" s="13"/>
      <c r="JFW127" s="13"/>
      <c r="JFX127" s="13"/>
      <c r="JFY127" s="13"/>
      <c r="JFZ127" s="13"/>
      <c r="JGA127" s="13"/>
      <c r="JGB127" s="13"/>
      <c r="JGC127" s="13"/>
      <c r="JGD127" s="13"/>
      <c r="JGE127" s="13"/>
      <c r="JGF127" s="13"/>
      <c r="JGG127" s="13"/>
      <c r="JGH127" s="13"/>
      <c r="JGI127" s="13"/>
      <c r="JGJ127" s="13"/>
      <c r="JGK127" s="13"/>
      <c r="JGL127" s="13"/>
      <c r="JGM127" s="13"/>
      <c r="JGN127" s="13"/>
      <c r="JGO127" s="13"/>
      <c r="JGP127" s="13"/>
      <c r="JGQ127" s="13"/>
      <c r="JGR127" s="13"/>
      <c r="JGS127" s="13"/>
      <c r="JGT127" s="13"/>
      <c r="JGU127" s="13"/>
      <c r="JGV127" s="13"/>
      <c r="JGW127" s="13"/>
      <c r="JGX127" s="13"/>
      <c r="JGY127" s="13"/>
      <c r="JGZ127" s="13"/>
      <c r="JHA127" s="13"/>
      <c r="JHB127" s="13"/>
      <c r="JHC127" s="13"/>
      <c r="JHD127" s="13"/>
      <c r="JHE127" s="13"/>
      <c r="JHF127" s="13"/>
      <c r="JHG127" s="13"/>
      <c r="JHH127" s="13"/>
      <c r="JHI127" s="13"/>
      <c r="JHJ127" s="13"/>
      <c r="JHK127" s="13"/>
      <c r="JHL127" s="13"/>
      <c r="JHM127" s="13"/>
      <c r="JHN127" s="13"/>
      <c r="JHO127" s="13"/>
      <c r="JHP127" s="13"/>
      <c r="JHQ127" s="13"/>
      <c r="JHR127" s="13"/>
      <c r="JHS127" s="13"/>
      <c r="JHT127" s="13"/>
      <c r="JHU127" s="13"/>
      <c r="JHV127" s="13"/>
      <c r="JHW127" s="13"/>
      <c r="JHX127" s="13"/>
      <c r="JHY127" s="13"/>
      <c r="JHZ127" s="13"/>
      <c r="JIA127" s="13"/>
      <c r="JIB127" s="13"/>
      <c r="JIC127" s="13"/>
      <c r="JID127" s="13"/>
      <c r="JIE127" s="13"/>
      <c r="JIF127" s="13"/>
      <c r="JIG127" s="13"/>
      <c r="JIH127" s="13"/>
      <c r="JII127" s="13"/>
      <c r="JIJ127" s="13"/>
      <c r="JIK127" s="13"/>
      <c r="JIL127" s="13"/>
      <c r="JIM127" s="13"/>
      <c r="JIN127" s="13"/>
      <c r="JIO127" s="13"/>
      <c r="JIP127" s="13"/>
      <c r="JIQ127" s="13"/>
      <c r="JIR127" s="13"/>
      <c r="JIS127" s="13"/>
      <c r="JIT127" s="13"/>
      <c r="JIU127" s="13"/>
      <c r="JIV127" s="13"/>
      <c r="JIW127" s="13"/>
      <c r="JIX127" s="13"/>
      <c r="JIY127" s="13"/>
      <c r="JIZ127" s="13"/>
      <c r="JJA127" s="13"/>
      <c r="JJB127" s="13"/>
      <c r="JJC127" s="13"/>
      <c r="JJD127" s="13"/>
      <c r="JJE127" s="13"/>
      <c r="JJF127" s="13"/>
      <c r="JJG127" s="13"/>
      <c r="JJH127" s="13"/>
      <c r="JJI127" s="13"/>
      <c r="JJJ127" s="13"/>
      <c r="JJK127" s="13"/>
      <c r="JJL127" s="13"/>
      <c r="JJM127" s="13"/>
      <c r="JJN127" s="13"/>
      <c r="JJO127" s="13"/>
      <c r="JJP127" s="13"/>
      <c r="JJQ127" s="13"/>
      <c r="JJR127" s="13"/>
      <c r="JJS127" s="13"/>
      <c r="JJT127" s="13"/>
      <c r="JJU127" s="13"/>
      <c r="JJV127" s="13"/>
      <c r="JJW127" s="13"/>
      <c r="JJX127" s="13"/>
      <c r="JJY127" s="13"/>
      <c r="JJZ127" s="13"/>
      <c r="JKA127" s="13"/>
      <c r="JKB127" s="13"/>
      <c r="JKC127" s="13"/>
      <c r="JKD127" s="13"/>
      <c r="JKE127" s="13"/>
      <c r="JKF127" s="13"/>
      <c r="JKG127" s="13"/>
      <c r="JKH127" s="13"/>
      <c r="JKI127" s="13"/>
      <c r="JKJ127" s="13"/>
      <c r="JKK127" s="13"/>
      <c r="JKL127" s="13"/>
      <c r="JKM127" s="13"/>
      <c r="JKN127" s="13"/>
      <c r="JKO127" s="13"/>
      <c r="JKP127" s="13"/>
      <c r="JKQ127" s="13"/>
      <c r="JKR127" s="13"/>
      <c r="JKS127" s="13"/>
      <c r="JKT127" s="13"/>
      <c r="JKU127" s="13"/>
      <c r="JKV127" s="13"/>
      <c r="JKW127" s="13"/>
      <c r="JKX127" s="13"/>
      <c r="JKY127" s="13"/>
      <c r="JKZ127" s="13"/>
      <c r="JLA127" s="13"/>
      <c r="JLB127" s="13"/>
      <c r="JLC127" s="13"/>
      <c r="JLD127" s="13"/>
      <c r="JLE127" s="13"/>
      <c r="JLF127" s="13"/>
      <c r="JLG127" s="13"/>
      <c r="JLH127" s="13"/>
      <c r="JLI127" s="13"/>
      <c r="JLJ127" s="13"/>
      <c r="JLK127" s="13"/>
      <c r="JLL127" s="13"/>
      <c r="JLM127" s="13"/>
      <c r="JLN127" s="13"/>
      <c r="JLO127" s="13"/>
      <c r="JLP127" s="13"/>
      <c r="JLQ127" s="13"/>
      <c r="JLR127" s="13"/>
      <c r="JLS127" s="13"/>
      <c r="JLT127" s="13"/>
      <c r="JLU127" s="13"/>
      <c r="JLV127" s="13"/>
      <c r="JLW127" s="13"/>
      <c r="JLX127" s="13"/>
      <c r="JLY127" s="13"/>
      <c r="JLZ127" s="13"/>
      <c r="JMA127" s="13"/>
      <c r="JMB127" s="13"/>
      <c r="JMC127" s="13"/>
      <c r="JMD127" s="13"/>
      <c r="JME127" s="13"/>
      <c r="JMF127" s="13"/>
      <c r="JMG127" s="13"/>
      <c r="JMH127" s="13"/>
      <c r="JMI127" s="13"/>
      <c r="JMJ127" s="13"/>
      <c r="JMK127" s="13"/>
      <c r="JML127" s="13"/>
      <c r="JMM127" s="13"/>
      <c r="JMN127" s="13"/>
      <c r="JMO127" s="13"/>
      <c r="JMP127" s="13"/>
      <c r="JMQ127" s="13"/>
      <c r="JMR127" s="13"/>
      <c r="JMS127" s="13"/>
      <c r="JMT127" s="13"/>
      <c r="JMU127" s="13"/>
      <c r="JMV127" s="13"/>
      <c r="JMW127" s="13"/>
      <c r="JMX127" s="13"/>
      <c r="JMY127" s="13"/>
      <c r="JMZ127" s="13"/>
      <c r="JNA127" s="13"/>
      <c r="JNB127" s="13"/>
      <c r="JNC127" s="13"/>
      <c r="JND127" s="13"/>
      <c r="JNE127" s="13"/>
      <c r="JNF127" s="13"/>
      <c r="JNG127" s="13"/>
      <c r="JNH127" s="13"/>
      <c r="JNI127" s="13"/>
      <c r="JNJ127" s="13"/>
      <c r="JNK127" s="13"/>
      <c r="JNL127" s="13"/>
      <c r="JNM127" s="13"/>
      <c r="JNN127" s="13"/>
      <c r="JNO127" s="13"/>
      <c r="JNP127" s="13"/>
      <c r="JNQ127" s="13"/>
      <c r="JNR127" s="13"/>
      <c r="JNS127" s="13"/>
      <c r="JNT127" s="13"/>
      <c r="JNU127" s="13"/>
      <c r="JNV127" s="13"/>
      <c r="JNW127" s="13"/>
      <c r="JNX127" s="13"/>
      <c r="JNY127" s="13"/>
      <c r="JNZ127" s="13"/>
      <c r="JOA127" s="13"/>
      <c r="JOB127" s="13"/>
      <c r="JOC127" s="13"/>
      <c r="JOD127" s="13"/>
      <c r="JOE127" s="13"/>
      <c r="JOF127" s="13"/>
      <c r="JOG127" s="13"/>
      <c r="JOH127" s="13"/>
      <c r="JOI127" s="13"/>
      <c r="JOJ127" s="13"/>
      <c r="JOK127" s="13"/>
      <c r="JOL127" s="13"/>
      <c r="JOM127" s="13"/>
      <c r="JON127" s="13"/>
      <c r="JOO127" s="13"/>
      <c r="JOP127" s="13"/>
      <c r="JOQ127" s="13"/>
      <c r="JOR127" s="13"/>
      <c r="JOS127" s="13"/>
      <c r="JOT127" s="13"/>
      <c r="JOU127" s="13"/>
      <c r="JOV127" s="13"/>
      <c r="JOW127" s="13"/>
      <c r="JOX127" s="13"/>
      <c r="JOY127" s="13"/>
      <c r="JOZ127" s="13"/>
      <c r="JPA127" s="13"/>
      <c r="JPB127" s="13"/>
      <c r="JPC127" s="13"/>
      <c r="JPD127" s="13"/>
      <c r="JPE127" s="13"/>
      <c r="JPF127" s="13"/>
      <c r="JPG127" s="13"/>
      <c r="JPH127" s="13"/>
      <c r="JPI127" s="13"/>
      <c r="JPJ127" s="13"/>
      <c r="JPK127" s="13"/>
      <c r="JPL127" s="13"/>
      <c r="JPM127" s="13"/>
      <c r="JPN127" s="13"/>
      <c r="JPO127" s="13"/>
      <c r="JPP127" s="13"/>
      <c r="JPQ127" s="13"/>
      <c r="JPR127" s="13"/>
      <c r="JPS127" s="13"/>
      <c r="JPT127" s="13"/>
      <c r="JPU127" s="13"/>
      <c r="JPV127" s="13"/>
      <c r="JPW127" s="13"/>
      <c r="JPX127" s="13"/>
      <c r="JPY127" s="13"/>
      <c r="JPZ127" s="13"/>
      <c r="JQA127" s="13"/>
      <c r="JQB127" s="13"/>
      <c r="JQC127" s="13"/>
      <c r="JQD127" s="13"/>
      <c r="JQE127" s="13"/>
      <c r="JQF127" s="13"/>
      <c r="JQG127" s="13"/>
      <c r="JQH127" s="13"/>
      <c r="JQI127" s="13"/>
      <c r="JQJ127" s="13"/>
      <c r="JQK127" s="13"/>
      <c r="JQL127" s="13"/>
      <c r="JQM127" s="13"/>
      <c r="JQN127" s="13"/>
      <c r="JQO127" s="13"/>
      <c r="JQP127" s="13"/>
      <c r="JQQ127" s="13"/>
      <c r="JQR127" s="13"/>
      <c r="JQS127" s="13"/>
      <c r="JQT127" s="13"/>
      <c r="JQU127" s="13"/>
      <c r="JQV127" s="13"/>
      <c r="JQW127" s="13"/>
      <c r="JQX127" s="13"/>
      <c r="JQY127" s="13"/>
      <c r="JQZ127" s="13"/>
      <c r="JRA127" s="13"/>
      <c r="JRB127" s="13"/>
      <c r="JRC127" s="13"/>
      <c r="JRD127" s="13"/>
      <c r="JRE127" s="13"/>
      <c r="JRF127" s="13"/>
      <c r="JRG127" s="13"/>
      <c r="JRH127" s="13"/>
      <c r="JRI127" s="13"/>
      <c r="JRJ127" s="13"/>
      <c r="JRK127" s="13"/>
      <c r="JRL127" s="13"/>
      <c r="JRM127" s="13"/>
      <c r="JRN127" s="13"/>
      <c r="JRO127" s="13"/>
      <c r="JRP127" s="13"/>
      <c r="JRQ127" s="13"/>
      <c r="JRR127" s="13"/>
      <c r="JRS127" s="13"/>
      <c r="JRT127" s="13"/>
      <c r="JRU127" s="13"/>
      <c r="JRV127" s="13"/>
      <c r="JRW127" s="13"/>
      <c r="JRX127" s="13"/>
      <c r="JRY127" s="13"/>
      <c r="JRZ127" s="13"/>
      <c r="JSA127" s="13"/>
      <c r="JSB127" s="13"/>
      <c r="JSC127" s="13"/>
      <c r="JSD127" s="13"/>
      <c r="JSE127" s="13"/>
      <c r="JSF127" s="13"/>
      <c r="JSG127" s="13"/>
      <c r="JSH127" s="13"/>
      <c r="JSI127" s="13"/>
      <c r="JSJ127" s="13"/>
      <c r="JSK127" s="13"/>
      <c r="JSL127" s="13"/>
      <c r="JSM127" s="13"/>
      <c r="JSN127" s="13"/>
      <c r="JSO127" s="13"/>
      <c r="JSP127" s="13"/>
      <c r="JSQ127" s="13"/>
      <c r="JSR127" s="13"/>
      <c r="JSS127" s="13"/>
      <c r="JST127" s="13"/>
      <c r="JSU127" s="13"/>
      <c r="JSV127" s="13"/>
      <c r="JSW127" s="13"/>
      <c r="JSX127" s="13"/>
      <c r="JSY127" s="13"/>
      <c r="JSZ127" s="13"/>
      <c r="JTA127" s="13"/>
      <c r="JTB127" s="13"/>
      <c r="JTC127" s="13"/>
      <c r="JTD127" s="13"/>
      <c r="JTE127" s="13"/>
      <c r="JTF127" s="13"/>
      <c r="JTG127" s="13"/>
      <c r="JTH127" s="13"/>
      <c r="JTI127" s="13"/>
      <c r="JTJ127" s="13"/>
      <c r="JTK127" s="13"/>
      <c r="JTL127" s="13"/>
      <c r="JTM127" s="13"/>
      <c r="JTN127" s="13"/>
      <c r="JTO127" s="13"/>
      <c r="JTP127" s="13"/>
      <c r="JTQ127" s="13"/>
      <c r="JTR127" s="13"/>
      <c r="JTS127" s="13"/>
      <c r="JTT127" s="13"/>
      <c r="JTU127" s="13"/>
      <c r="JTV127" s="13"/>
      <c r="JTW127" s="13"/>
      <c r="JTX127" s="13"/>
      <c r="JTY127" s="13"/>
      <c r="JTZ127" s="13"/>
      <c r="JUA127" s="13"/>
      <c r="JUB127" s="13"/>
      <c r="JUC127" s="13"/>
      <c r="JUD127" s="13"/>
      <c r="JUE127" s="13"/>
      <c r="JUF127" s="13"/>
      <c r="JUG127" s="13"/>
      <c r="JUH127" s="13"/>
      <c r="JUI127" s="13"/>
      <c r="JUJ127" s="13"/>
      <c r="JUK127" s="13"/>
      <c r="JUL127" s="13"/>
      <c r="JUM127" s="13"/>
      <c r="JUN127" s="13"/>
      <c r="JUO127" s="13"/>
      <c r="JUP127" s="13"/>
      <c r="JUQ127" s="13"/>
      <c r="JUR127" s="13"/>
      <c r="JUS127" s="13"/>
      <c r="JUT127" s="13"/>
      <c r="JUU127" s="13"/>
      <c r="JUV127" s="13"/>
      <c r="JUW127" s="13"/>
      <c r="JUX127" s="13"/>
      <c r="JUY127" s="13"/>
      <c r="JUZ127" s="13"/>
      <c r="JVA127" s="13"/>
      <c r="JVB127" s="13"/>
      <c r="JVC127" s="13"/>
      <c r="JVD127" s="13"/>
      <c r="JVE127" s="13"/>
      <c r="JVF127" s="13"/>
      <c r="JVG127" s="13"/>
      <c r="JVH127" s="13"/>
      <c r="JVI127" s="13"/>
      <c r="JVJ127" s="13"/>
      <c r="JVK127" s="13"/>
      <c r="JVL127" s="13"/>
      <c r="JVM127" s="13"/>
      <c r="JVN127" s="13"/>
      <c r="JVO127" s="13"/>
      <c r="JVP127" s="13"/>
      <c r="JVQ127" s="13"/>
      <c r="JVR127" s="13"/>
      <c r="JVS127" s="13"/>
      <c r="JVT127" s="13"/>
      <c r="JVU127" s="13"/>
      <c r="JVV127" s="13"/>
      <c r="JVW127" s="13"/>
      <c r="JVX127" s="13"/>
      <c r="JVY127" s="13"/>
      <c r="JVZ127" s="13"/>
      <c r="JWA127" s="13"/>
      <c r="JWB127" s="13"/>
      <c r="JWC127" s="13"/>
      <c r="JWD127" s="13"/>
      <c r="JWE127" s="13"/>
      <c r="JWF127" s="13"/>
      <c r="JWG127" s="13"/>
      <c r="JWH127" s="13"/>
      <c r="JWI127" s="13"/>
      <c r="JWJ127" s="13"/>
      <c r="JWK127" s="13"/>
      <c r="JWL127" s="13"/>
      <c r="JWM127" s="13"/>
      <c r="JWN127" s="13"/>
      <c r="JWO127" s="13"/>
      <c r="JWP127" s="13"/>
      <c r="JWQ127" s="13"/>
      <c r="JWR127" s="13"/>
      <c r="JWS127" s="13"/>
      <c r="JWT127" s="13"/>
      <c r="JWU127" s="13"/>
      <c r="JWV127" s="13"/>
      <c r="JWW127" s="13"/>
      <c r="JWX127" s="13"/>
      <c r="JWY127" s="13"/>
      <c r="JWZ127" s="13"/>
      <c r="JXA127" s="13"/>
      <c r="JXB127" s="13"/>
      <c r="JXC127" s="13"/>
      <c r="JXD127" s="13"/>
      <c r="JXE127" s="13"/>
      <c r="JXF127" s="13"/>
      <c r="JXG127" s="13"/>
      <c r="JXH127" s="13"/>
      <c r="JXI127" s="13"/>
      <c r="JXJ127" s="13"/>
      <c r="JXK127" s="13"/>
      <c r="JXL127" s="13"/>
      <c r="JXM127" s="13"/>
      <c r="JXN127" s="13"/>
      <c r="JXO127" s="13"/>
      <c r="JXP127" s="13"/>
      <c r="JXQ127" s="13"/>
      <c r="JXR127" s="13"/>
      <c r="JXS127" s="13"/>
      <c r="JXT127" s="13"/>
      <c r="JXU127" s="13"/>
      <c r="JXV127" s="13"/>
      <c r="JXW127" s="13"/>
      <c r="JXX127" s="13"/>
      <c r="JXY127" s="13"/>
      <c r="JXZ127" s="13"/>
      <c r="JYA127" s="13"/>
      <c r="JYB127" s="13"/>
      <c r="JYC127" s="13"/>
      <c r="JYD127" s="13"/>
      <c r="JYE127" s="13"/>
      <c r="JYF127" s="13"/>
      <c r="JYG127" s="13"/>
      <c r="JYH127" s="13"/>
      <c r="JYI127" s="13"/>
      <c r="JYJ127" s="13"/>
      <c r="JYK127" s="13"/>
      <c r="JYL127" s="13"/>
      <c r="JYM127" s="13"/>
      <c r="JYN127" s="13"/>
      <c r="JYO127" s="13"/>
      <c r="JYP127" s="13"/>
      <c r="JYQ127" s="13"/>
      <c r="JYR127" s="13"/>
      <c r="JYS127" s="13"/>
      <c r="JYT127" s="13"/>
      <c r="JYU127" s="13"/>
      <c r="JYV127" s="13"/>
      <c r="JYW127" s="13"/>
      <c r="JYX127" s="13"/>
      <c r="JYY127" s="13"/>
      <c r="JYZ127" s="13"/>
      <c r="JZA127" s="13"/>
      <c r="JZB127" s="13"/>
      <c r="JZC127" s="13"/>
      <c r="JZD127" s="13"/>
      <c r="JZE127" s="13"/>
      <c r="JZF127" s="13"/>
      <c r="JZG127" s="13"/>
      <c r="JZH127" s="13"/>
      <c r="JZI127" s="13"/>
      <c r="JZJ127" s="13"/>
      <c r="JZK127" s="13"/>
      <c r="JZL127" s="13"/>
      <c r="JZM127" s="13"/>
      <c r="JZN127" s="13"/>
      <c r="JZO127" s="13"/>
      <c r="JZP127" s="13"/>
      <c r="JZQ127" s="13"/>
      <c r="JZR127" s="13"/>
      <c r="JZS127" s="13"/>
      <c r="JZT127" s="13"/>
      <c r="JZU127" s="13"/>
      <c r="JZV127" s="13"/>
      <c r="JZW127" s="13"/>
      <c r="JZX127" s="13"/>
      <c r="JZY127" s="13"/>
      <c r="JZZ127" s="13"/>
      <c r="KAA127" s="13"/>
      <c r="KAB127" s="13"/>
      <c r="KAC127" s="13"/>
      <c r="KAD127" s="13"/>
      <c r="KAE127" s="13"/>
      <c r="KAF127" s="13"/>
      <c r="KAG127" s="13"/>
      <c r="KAH127" s="13"/>
      <c r="KAI127" s="13"/>
      <c r="KAJ127" s="13"/>
      <c r="KAK127" s="13"/>
      <c r="KAL127" s="13"/>
      <c r="KAM127" s="13"/>
      <c r="KAN127" s="13"/>
      <c r="KAO127" s="13"/>
      <c r="KAP127" s="13"/>
      <c r="KAQ127" s="13"/>
      <c r="KAR127" s="13"/>
      <c r="KAS127" s="13"/>
      <c r="KAT127" s="13"/>
      <c r="KAU127" s="13"/>
      <c r="KAV127" s="13"/>
      <c r="KAW127" s="13"/>
      <c r="KAX127" s="13"/>
      <c r="KAY127" s="13"/>
      <c r="KAZ127" s="13"/>
      <c r="KBA127" s="13"/>
      <c r="KBB127" s="13"/>
      <c r="KBC127" s="13"/>
      <c r="KBD127" s="13"/>
      <c r="KBE127" s="13"/>
      <c r="KBF127" s="13"/>
      <c r="KBG127" s="13"/>
      <c r="KBH127" s="13"/>
      <c r="KBI127" s="13"/>
      <c r="KBJ127" s="13"/>
      <c r="KBK127" s="13"/>
      <c r="KBL127" s="13"/>
      <c r="KBM127" s="13"/>
      <c r="KBN127" s="13"/>
      <c r="KBO127" s="13"/>
      <c r="KBP127" s="13"/>
      <c r="KBQ127" s="13"/>
      <c r="KBR127" s="13"/>
      <c r="KBS127" s="13"/>
      <c r="KBT127" s="13"/>
      <c r="KBU127" s="13"/>
      <c r="KBV127" s="13"/>
      <c r="KBW127" s="13"/>
      <c r="KBX127" s="13"/>
      <c r="KBY127" s="13"/>
      <c r="KBZ127" s="13"/>
      <c r="KCA127" s="13"/>
      <c r="KCB127" s="13"/>
      <c r="KCC127" s="13"/>
      <c r="KCD127" s="13"/>
      <c r="KCE127" s="13"/>
      <c r="KCF127" s="13"/>
      <c r="KCG127" s="13"/>
      <c r="KCH127" s="13"/>
      <c r="KCI127" s="13"/>
      <c r="KCJ127" s="13"/>
      <c r="KCK127" s="13"/>
      <c r="KCL127" s="13"/>
      <c r="KCM127" s="13"/>
      <c r="KCN127" s="13"/>
      <c r="KCO127" s="13"/>
      <c r="KCP127" s="13"/>
      <c r="KCQ127" s="13"/>
      <c r="KCR127" s="13"/>
      <c r="KCS127" s="13"/>
      <c r="KCT127" s="13"/>
      <c r="KCU127" s="13"/>
      <c r="KCV127" s="13"/>
      <c r="KCW127" s="13"/>
      <c r="KCX127" s="13"/>
      <c r="KCY127" s="13"/>
      <c r="KCZ127" s="13"/>
      <c r="KDA127" s="13"/>
      <c r="KDB127" s="13"/>
      <c r="KDC127" s="13"/>
      <c r="KDD127" s="13"/>
      <c r="KDE127" s="13"/>
      <c r="KDF127" s="13"/>
      <c r="KDG127" s="13"/>
      <c r="KDH127" s="13"/>
      <c r="KDI127" s="13"/>
      <c r="KDJ127" s="13"/>
      <c r="KDK127" s="13"/>
      <c r="KDL127" s="13"/>
      <c r="KDM127" s="13"/>
      <c r="KDN127" s="13"/>
      <c r="KDO127" s="13"/>
      <c r="KDP127" s="13"/>
      <c r="KDQ127" s="13"/>
      <c r="KDR127" s="13"/>
      <c r="KDS127" s="13"/>
      <c r="KDT127" s="13"/>
      <c r="KDU127" s="13"/>
      <c r="KDV127" s="13"/>
      <c r="KDW127" s="13"/>
      <c r="KDX127" s="13"/>
      <c r="KDY127" s="13"/>
      <c r="KDZ127" s="13"/>
      <c r="KEA127" s="13"/>
      <c r="KEB127" s="13"/>
      <c r="KEC127" s="13"/>
      <c r="KED127" s="13"/>
      <c r="KEE127" s="13"/>
      <c r="KEF127" s="13"/>
      <c r="KEG127" s="13"/>
      <c r="KEH127" s="13"/>
      <c r="KEI127" s="13"/>
      <c r="KEJ127" s="13"/>
      <c r="KEK127" s="13"/>
      <c r="KEL127" s="13"/>
      <c r="KEM127" s="13"/>
      <c r="KEN127" s="13"/>
      <c r="KEO127" s="13"/>
      <c r="KEP127" s="13"/>
      <c r="KEQ127" s="13"/>
      <c r="KER127" s="13"/>
      <c r="KES127" s="13"/>
      <c r="KET127" s="13"/>
      <c r="KEU127" s="13"/>
      <c r="KEV127" s="13"/>
      <c r="KEW127" s="13"/>
      <c r="KEX127" s="13"/>
      <c r="KEY127" s="13"/>
      <c r="KEZ127" s="13"/>
      <c r="KFA127" s="13"/>
      <c r="KFB127" s="13"/>
      <c r="KFC127" s="13"/>
      <c r="KFD127" s="13"/>
      <c r="KFE127" s="13"/>
      <c r="KFF127" s="13"/>
      <c r="KFG127" s="13"/>
      <c r="KFH127" s="13"/>
      <c r="KFI127" s="13"/>
      <c r="KFJ127" s="13"/>
      <c r="KFK127" s="13"/>
      <c r="KFL127" s="13"/>
      <c r="KFM127" s="13"/>
      <c r="KFN127" s="13"/>
      <c r="KFO127" s="13"/>
      <c r="KFP127" s="13"/>
      <c r="KFQ127" s="13"/>
      <c r="KFR127" s="13"/>
      <c r="KFS127" s="13"/>
      <c r="KFT127" s="13"/>
      <c r="KFU127" s="13"/>
      <c r="KFV127" s="13"/>
      <c r="KFW127" s="13"/>
      <c r="KFX127" s="13"/>
      <c r="KFY127" s="13"/>
      <c r="KFZ127" s="13"/>
      <c r="KGA127" s="13"/>
      <c r="KGB127" s="13"/>
      <c r="KGC127" s="13"/>
      <c r="KGD127" s="13"/>
      <c r="KGE127" s="13"/>
      <c r="KGF127" s="13"/>
      <c r="KGG127" s="13"/>
      <c r="KGH127" s="13"/>
      <c r="KGI127" s="13"/>
      <c r="KGJ127" s="13"/>
      <c r="KGK127" s="13"/>
      <c r="KGL127" s="13"/>
      <c r="KGM127" s="13"/>
      <c r="KGN127" s="13"/>
      <c r="KGO127" s="13"/>
      <c r="KGP127" s="13"/>
      <c r="KGQ127" s="13"/>
      <c r="KGR127" s="13"/>
      <c r="KGS127" s="13"/>
      <c r="KGT127" s="13"/>
      <c r="KGU127" s="13"/>
      <c r="KGV127" s="13"/>
      <c r="KGW127" s="13"/>
      <c r="KGX127" s="13"/>
      <c r="KGY127" s="13"/>
      <c r="KGZ127" s="13"/>
      <c r="KHA127" s="13"/>
      <c r="KHB127" s="13"/>
      <c r="KHC127" s="13"/>
      <c r="KHD127" s="13"/>
      <c r="KHE127" s="13"/>
      <c r="KHF127" s="13"/>
      <c r="KHG127" s="13"/>
      <c r="KHH127" s="13"/>
      <c r="KHI127" s="13"/>
      <c r="KHJ127" s="13"/>
      <c r="KHK127" s="13"/>
      <c r="KHL127" s="13"/>
      <c r="KHM127" s="13"/>
      <c r="KHN127" s="13"/>
      <c r="KHO127" s="13"/>
      <c r="KHP127" s="13"/>
      <c r="KHQ127" s="13"/>
      <c r="KHR127" s="13"/>
      <c r="KHS127" s="13"/>
      <c r="KHT127" s="13"/>
      <c r="KHU127" s="13"/>
      <c r="KHV127" s="13"/>
      <c r="KHW127" s="13"/>
      <c r="KHX127" s="13"/>
      <c r="KHY127" s="13"/>
      <c r="KHZ127" s="13"/>
      <c r="KIA127" s="13"/>
      <c r="KIB127" s="13"/>
      <c r="KIC127" s="13"/>
      <c r="KID127" s="13"/>
      <c r="KIE127" s="13"/>
      <c r="KIF127" s="13"/>
      <c r="KIG127" s="13"/>
      <c r="KIH127" s="13"/>
      <c r="KII127" s="13"/>
      <c r="KIJ127" s="13"/>
      <c r="KIK127" s="13"/>
      <c r="KIL127" s="13"/>
      <c r="KIM127" s="13"/>
      <c r="KIN127" s="13"/>
      <c r="KIO127" s="13"/>
      <c r="KIP127" s="13"/>
      <c r="KIQ127" s="13"/>
      <c r="KIR127" s="13"/>
      <c r="KIS127" s="13"/>
      <c r="KIT127" s="13"/>
      <c r="KIU127" s="13"/>
      <c r="KIV127" s="13"/>
      <c r="KIW127" s="13"/>
      <c r="KIX127" s="13"/>
      <c r="KIY127" s="13"/>
      <c r="KIZ127" s="13"/>
      <c r="KJA127" s="13"/>
      <c r="KJB127" s="13"/>
      <c r="KJC127" s="13"/>
      <c r="KJD127" s="13"/>
      <c r="KJE127" s="13"/>
      <c r="KJF127" s="13"/>
      <c r="KJG127" s="13"/>
      <c r="KJH127" s="13"/>
      <c r="KJI127" s="13"/>
      <c r="KJJ127" s="13"/>
      <c r="KJK127" s="13"/>
      <c r="KJL127" s="13"/>
      <c r="KJM127" s="13"/>
      <c r="KJN127" s="13"/>
      <c r="KJO127" s="13"/>
      <c r="KJP127" s="13"/>
      <c r="KJQ127" s="13"/>
      <c r="KJR127" s="13"/>
      <c r="KJS127" s="13"/>
      <c r="KJT127" s="13"/>
      <c r="KJU127" s="13"/>
      <c r="KJV127" s="13"/>
      <c r="KJW127" s="13"/>
      <c r="KJX127" s="13"/>
      <c r="KJY127" s="13"/>
      <c r="KJZ127" s="13"/>
      <c r="KKA127" s="13"/>
      <c r="KKB127" s="13"/>
      <c r="KKC127" s="13"/>
      <c r="KKD127" s="13"/>
      <c r="KKE127" s="13"/>
      <c r="KKF127" s="13"/>
      <c r="KKG127" s="13"/>
      <c r="KKH127" s="13"/>
      <c r="KKI127" s="13"/>
      <c r="KKJ127" s="13"/>
      <c r="KKK127" s="13"/>
      <c r="KKL127" s="13"/>
      <c r="KKM127" s="13"/>
      <c r="KKN127" s="13"/>
      <c r="KKO127" s="13"/>
      <c r="KKP127" s="13"/>
      <c r="KKQ127" s="13"/>
      <c r="KKR127" s="13"/>
      <c r="KKS127" s="13"/>
      <c r="KKT127" s="13"/>
      <c r="KKU127" s="13"/>
      <c r="KKV127" s="13"/>
      <c r="KKW127" s="13"/>
      <c r="KKX127" s="13"/>
      <c r="KKY127" s="13"/>
      <c r="KKZ127" s="13"/>
      <c r="KLA127" s="13"/>
      <c r="KLB127" s="13"/>
      <c r="KLC127" s="13"/>
      <c r="KLD127" s="13"/>
      <c r="KLE127" s="13"/>
      <c r="KLF127" s="13"/>
      <c r="KLG127" s="13"/>
      <c r="KLH127" s="13"/>
      <c r="KLI127" s="13"/>
      <c r="KLJ127" s="13"/>
      <c r="KLK127" s="13"/>
      <c r="KLL127" s="13"/>
      <c r="KLM127" s="13"/>
      <c r="KLN127" s="13"/>
      <c r="KLO127" s="13"/>
      <c r="KLP127" s="13"/>
      <c r="KLQ127" s="13"/>
      <c r="KLR127" s="13"/>
      <c r="KLS127" s="13"/>
      <c r="KLT127" s="13"/>
      <c r="KLU127" s="13"/>
      <c r="KLV127" s="13"/>
      <c r="KLW127" s="13"/>
      <c r="KLX127" s="13"/>
      <c r="KLY127" s="13"/>
      <c r="KLZ127" s="13"/>
      <c r="KMA127" s="13"/>
      <c r="KMB127" s="13"/>
      <c r="KMC127" s="13"/>
      <c r="KMD127" s="13"/>
      <c r="KME127" s="13"/>
      <c r="KMF127" s="13"/>
      <c r="KMG127" s="13"/>
      <c r="KMH127" s="13"/>
      <c r="KMI127" s="13"/>
      <c r="KMJ127" s="13"/>
      <c r="KMK127" s="13"/>
      <c r="KML127" s="13"/>
      <c r="KMM127" s="13"/>
      <c r="KMN127" s="13"/>
      <c r="KMO127" s="13"/>
      <c r="KMP127" s="13"/>
      <c r="KMQ127" s="13"/>
      <c r="KMR127" s="13"/>
      <c r="KMS127" s="13"/>
      <c r="KMT127" s="13"/>
      <c r="KMU127" s="13"/>
      <c r="KMV127" s="13"/>
      <c r="KMW127" s="13"/>
      <c r="KMX127" s="13"/>
      <c r="KMY127" s="13"/>
      <c r="KMZ127" s="13"/>
      <c r="KNA127" s="13"/>
      <c r="KNB127" s="13"/>
      <c r="KNC127" s="13"/>
      <c r="KND127" s="13"/>
      <c r="KNE127" s="13"/>
      <c r="KNF127" s="13"/>
      <c r="KNG127" s="13"/>
      <c r="KNH127" s="13"/>
      <c r="KNI127" s="13"/>
      <c r="KNJ127" s="13"/>
      <c r="KNK127" s="13"/>
      <c r="KNL127" s="13"/>
      <c r="KNM127" s="13"/>
      <c r="KNN127" s="13"/>
      <c r="KNO127" s="13"/>
      <c r="KNP127" s="13"/>
      <c r="KNQ127" s="13"/>
      <c r="KNR127" s="13"/>
      <c r="KNS127" s="13"/>
      <c r="KNT127" s="13"/>
      <c r="KNU127" s="13"/>
      <c r="KNV127" s="13"/>
      <c r="KNW127" s="13"/>
      <c r="KNX127" s="13"/>
      <c r="KNY127" s="13"/>
      <c r="KNZ127" s="13"/>
      <c r="KOA127" s="13"/>
      <c r="KOB127" s="13"/>
      <c r="KOC127" s="13"/>
      <c r="KOD127" s="13"/>
      <c r="KOE127" s="13"/>
      <c r="KOF127" s="13"/>
      <c r="KOG127" s="13"/>
      <c r="KOH127" s="13"/>
      <c r="KOI127" s="13"/>
      <c r="KOJ127" s="13"/>
      <c r="KOK127" s="13"/>
      <c r="KOL127" s="13"/>
      <c r="KOM127" s="13"/>
      <c r="KON127" s="13"/>
      <c r="KOO127" s="13"/>
      <c r="KOP127" s="13"/>
      <c r="KOQ127" s="13"/>
      <c r="KOR127" s="13"/>
      <c r="KOS127" s="13"/>
      <c r="KOT127" s="13"/>
      <c r="KOU127" s="13"/>
      <c r="KOV127" s="13"/>
      <c r="KOW127" s="13"/>
      <c r="KOX127" s="13"/>
      <c r="KOY127" s="13"/>
      <c r="KOZ127" s="13"/>
      <c r="KPA127" s="13"/>
      <c r="KPB127" s="13"/>
      <c r="KPC127" s="13"/>
      <c r="KPD127" s="13"/>
      <c r="KPE127" s="13"/>
      <c r="KPF127" s="13"/>
      <c r="KPG127" s="13"/>
      <c r="KPH127" s="13"/>
      <c r="KPI127" s="13"/>
      <c r="KPJ127" s="13"/>
      <c r="KPK127" s="13"/>
      <c r="KPL127" s="13"/>
      <c r="KPM127" s="13"/>
      <c r="KPN127" s="13"/>
      <c r="KPO127" s="13"/>
      <c r="KPP127" s="13"/>
      <c r="KPQ127" s="13"/>
      <c r="KPR127" s="13"/>
      <c r="KPS127" s="13"/>
      <c r="KPT127" s="13"/>
      <c r="KPU127" s="13"/>
      <c r="KPV127" s="13"/>
      <c r="KPW127" s="13"/>
      <c r="KPX127" s="13"/>
      <c r="KPY127" s="13"/>
      <c r="KPZ127" s="13"/>
      <c r="KQA127" s="13"/>
      <c r="KQB127" s="13"/>
      <c r="KQC127" s="13"/>
      <c r="KQD127" s="13"/>
      <c r="KQE127" s="13"/>
      <c r="KQF127" s="13"/>
      <c r="KQG127" s="13"/>
      <c r="KQH127" s="13"/>
      <c r="KQI127" s="13"/>
      <c r="KQJ127" s="13"/>
      <c r="KQK127" s="13"/>
      <c r="KQL127" s="13"/>
      <c r="KQM127" s="13"/>
      <c r="KQN127" s="13"/>
      <c r="KQO127" s="13"/>
      <c r="KQP127" s="13"/>
      <c r="KQQ127" s="13"/>
      <c r="KQR127" s="13"/>
      <c r="KQS127" s="13"/>
      <c r="KQT127" s="13"/>
      <c r="KQU127" s="13"/>
      <c r="KQV127" s="13"/>
      <c r="KQW127" s="13"/>
      <c r="KQX127" s="13"/>
      <c r="KQY127" s="13"/>
      <c r="KQZ127" s="13"/>
      <c r="KRA127" s="13"/>
      <c r="KRB127" s="13"/>
      <c r="KRC127" s="13"/>
      <c r="KRD127" s="13"/>
      <c r="KRE127" s="13"/>
      <c r="KRF127" s="13"/>
      <c r="KRG127" s="13"/>
      <c r="KRH127" s="13"/>
      <c r="KRI127" s="13"/>
      <c r="KRJ127" s="13"/>
      <c r="KRK127" s="13"/>
      <c r="KRL127" s="13"/>
      <c r="KRM127" s="13"/>
      <c r="KRN127" s="13"/>
      <c r="KRO127" s="13"/>
      <c r="KRP127" s="13"/>
      <c r="KRQ127" s="13"/>
      <c r="KRR127" s="13"/>
      <c r="KRS127" s="13"/>
      <c r="KRT127" s="13"/>
      <c r="KRU127" s="13"/>
      <c r="KRV127" s="13"/>
      <c r="KRW127" s="13"/>
      <c r="KRX127" s="13"/>
      <c r="KRY127" s="13"/>
      <c r="KRZ127" s="13"/>
      <c r="KSA127" s="13"/>
      <c r="KSB127" s="13"/>
      <c r="KSC127" s="13"/>
      <c r="KSD127" s="13"/>
      <c r="KSE127" s="13"/>
      <c r="KSF127" s="13"/>
      <c r="KSG127" s="13"/>
      <c r="KSH127" s="13"/>
      <c r="KSI127" s="13"/>
      <c r="KSJ127" s="13"/>
      <c r="KSK127" s="13"/>
      <c r="KSL127" s="13"/>
      <c r="KSM127" s="13"/>
      <c r="KSN127" s="13"/>
      <c r="KSO127" s="13"/>
      <c r="KSP127" s="13"/>
      <c r="KSQ127" s="13"/>
      <c r="KSR127" s="13"/>
      <c r="KSS127" s="13"/>
      <c r="KST127" s="13"/>
      <c r="KSU127" s="13"/>
      <c r="KSV127" s="13"/>
      <c r="KSW127" s="13"/>
      <c r="KSX127" s="13"/>
      <c r="KSY127" s="13"/>
      <c r="KSZ127" s="13"/>
      <c r="KTA127" s="13"/>
      <c r="KTB127" s="13"/>
      <c r="KTC127" s="13"/>
      <c r="KTD127" s="13"/>
      <c r="KTE127" s="13"/>
      <c r="KTF127" s="13"/>
      <c r="KTG127" s="13"/>
      <c r="KTH127" s="13"/>
      <c r="KTI127" s="13"/>
      <c r="KTJ127" s="13"/>
      <c r="KTK127" s="13"/>
      <c r="KTL127" s="13"/>
      <c r="KTM127" s="13"/>
      <c r="KTN127" s="13"/>
      <c r="KTO127" s="13"/>
      <c r="KTP127" s="13"/>
      <c r="KTQ127" s="13"/>
      <c r="KTR127" s="13"/>
      <c r="KTS127" s="13"/>
      <c r="KTT127" s="13"/>
      <c r="KTU127" s="13"/>
      <c r="KTV127" s="13"/>
      <c r="KTW127" s="13"/>
      <c r="KTX127" s="13"/>
      <c r="KTY127" s="13"/>
      <c r="KTZ127" s="13"/>
      <c r="KUA127" s="13"/>
      <c r="KUB127" s="13"/>
      <c r="KUC127" s="13"/>
      <c r="KUD127" s="13"/>
      <c r="KUE127" s="13"/>
      <c r="KUF127" s="13"/>
      <c r="KUG127" s="13"/>
      <c r="KUH127" s="13"/>
      <c r="KUI127" s="13"/>
      <c r="KUJ127" s="13"/>
      <c r="KUK127" s="13"/>
      <c r="KUL127" s="13"/>
      <c r="KUM127" s="13"/>
      <c r="KUN127" s="13"/>
      <c r="KUO127" s="13"/>
      <c r="KUP127" s="13"/>
      <c r="KUQ127" s="13"/>
      <c r="KUR127" s="13"/>
      <c r="KUS127" s="13"/>
      <c r="KUT127" s="13"/>
      <c r="KUU127" s="13"/>
      <c r="KUV127" s="13"/>
      <c r="KUW127" s="13"/>
      <c r="KUX127" s="13"/>
      <c r="KUY127" s="13"/>
      <c r="KUZ127" s="13"/>
      <c r="KVA127" s="13"/>
      <c r="KVB127" s="13"/>
      <c r="KVC127" s="13"/>
      <c r="KVD127" s="13"/>
      <c r="KVE127" s="13"/>
      <c r="KVF127" s="13"/>
      <c r="KVG127" s="13"/>
      <c r="KVH127" s="13"/>
      <c r="KVI127" s="13"/>
      <c r="KVJ127" s="13"/>
      <c r="KVK127" s="13"/>
      <c r="KVL127" s="13"/>
      <c r="KVM127" s="13"/>
      <c r="KVN127" s="13"/>
      <c r="KVO127" s="13"/>
      <c r="KVP127" s="13"/>
      <c r="KVQ127" s="13"/>
      <c r="KVR127" s="13"/>
      <c r="KVS127" s="13"/>
      <c r="KVT127" s="13"/>
      <c r="KVU127" s="13"/>
      <c r="KVV127" s="13"/>
      <c r="KVW127" s="13"/>
      <c r="KVX127" s="13"/>
      <c r="KVY127" s="13"/>
      <c r="KVZ127" s="13"/>
      <c r="KWA127" s="13"/>
      <c r="KWB127" s="13"/>
      <c r="KWC127" s="13"/>
      <c r="KWD127" s="13"/>
      <c r="KWE127" s="13"/>
      <c r="KWF127" s="13"/>
      <c r="KWG127" s="13"/>
      <c r="KWH127" s="13"/>
      <c r="KWI127" s="13"/>
      <c r="KWJ127" s="13"/>
      <c r="KWK127" s="13"/>
      <c r="KWL127" s="13"/>
      <c r="KWM127" s="13"/>
      <c r="KWN127" s="13"/>
      <c r="KWO127" s="13"/>
      <c r="KWP127" s="13"/>
      <c r="KWQ127" s="13"/>
      <c r="KWR127" s="13"/>
      <c r="KWS127" s="13"/>
      <c r="KWT127" s="13"/>
      <c r="KWU127" s="13"/>
      <c r="KWV127" s="13"/>
      <c r="KWW127" s="13"/>
      <c r="KWX127" s="13"/>
      <c r="KWY127" s="13"/>
      <c r="KWZ127" s="13"/>
      <c r="KXA127" s="13"/>
      <c r="KXB127" s="13"/>
      <c r="KXC127" s="13"/>
      <c r="KXD127" s="13"/>
      <c r="KXE127" s="13"/>
      <c r="KXF127" s="13"/>
      <c r="KXG127" s="13"/>
      <c r="KXH127" s="13"/>
      <c r="KXI127" s="13"/>
      <c r="KXJ127" s="13"/>
      <c r="KXK127" s="13"/>
      <c r="KXL127" s="13"/>
      <c r="KXM127" s="13"/>
      <c r="KXN127" s="13"/>
      <c r="KXO127" s="13"/>
      <c r="KXP127" s="13"/>
      <c r="KXQ127" s="13"/>
      <c r="KXR127" s="13"/>
      <c r="KXS127" s="13"/>
      <c r="KXT127" s="13"/>
      <c r="KXU127" s="13"/>
      <c r="KXV127" s="13"/>
      <c r="KXW127" s="13"/>
      <c r="KXX127" s="13"/>
      <c r="KXY127" s="13"/>
      <c r="KXZ127" s="13"/>
      <c r="KYA127" s="13"/>
      <c r="KYB127" s="13"/>
      <c r="KYC127" s="13"/>
      <c r="KYD127" s="13"/>
      <c r="KYE127" s="13"/>
      <c r="KYF127" s="13"/>
      <c r="KYG127" s="13"/>
      <c r="KYH127" s="13"/>
      <c r="KYI127" s="13"/>
      <c r="KYJ127" s="13"/>
      <c r="KYK127" s="13"/>
      <c r="KYL127" s="13"/>
      <c r="KYM127" s="13"/>
      <c r="KYN127" s="13"/>
      <c r="KYO127" s="13"/>
      <c r="KYP127" s="13"/>
      <c r="KYQ127" s="13"/>
      <c r="KYR127" s="13"/>
      <c r="KYS127" s="13"/>
      <c r="KYT127" s="13"/>
      <c r="KYU127" s="13"/>
      <c r="KYV127" s="13"/>
      <c r="KYW127" s="13"/>
      <c r="KYX127" s="13"/>
      <c r="KYY127" s="13"/>
      <c r="KYZ127" s="13"/>
      <c r="KZA127" s="13"/>
      <c r="KZB127" s="13"/>
      <c r="KZC127" s="13"/>
      <c r="KZD127" s="13"/>
      <c r="KZE127" s="13"/>
      <c r="KZF127" s="13"/>
      <c r="KZG127" s="13"/>
      <c r="KZH127" s="13"/>
      <c r="KZI127" s="13"/>
      <c r="KZJ127" s="13"/>
      <c r="KZK127" s="13"/>
      <c r="KZL127" s="13"/>
      <c r="KZM127" s="13"/>
      <c r="KZN127" s="13"/>
      <c r="KZO127" s="13"/>
      <c r="KZP127" s="13"/>
      <c r="KZQ127" s="13"/>
      <c r="KZR127" s="13"/>
      <c r="KZS127" s="13"/>
      <c r="KZT127" s="13"/>
      <c r="KZU127" s="13"/>
      <c r="KZV127" s="13"/>
      <c r="KZW127" s="13"/>
      <c r="KZX127" s="13"/>
      <c r="KZY127" s="13"/>
      <c r="KZZ127" s="13"/>
      <c r="LAA127" s="13"/>
      <c r="LAB127" s="13"/>
      <c r="LAC127" s="13"/>
      <c r="LAD127" s="13"/>
      <c r="LAE127" s="13"/>
      <c r="LAF127" s="13"/>
      <c r="LAG127" s="13"/>
      <c r="LAH127" s="13"/>
      <c r="LAI127" s="13"/>
      <c r="LAJ127" s="13"/>
      <c r="LAK127" s="13"/>
      <c r="LAL127" s="13"/>
      <c r="LAM127" s="13"/>
      <c r="LAN127" s="13"/>
      <c r="LAO127" s="13"/>
      <c r="LAP127" s="13"/>
      <c r="LAQ127" s="13"/>
      <c r="LAR127" s="13"/>
      <c r="LAS127" s="13"/>
      <c r="LAT127" s="13"/>
      <c r="LAU127" s="13"/>
      <c r="LAV127" s="13"/>
      <c r="LAW127" s="13"/>
      <c r="LAX127" s="13"/>
      <c r="LAY127" s="13"/>
      <c r="LAZ127" s="13"/>
      <c r="LBA127" s="13"/>
      <c r="LBB127" s="13"/>
      <c r="LBC127" s="13"/>
      <c r="LBD127" s="13"/>
      <c r="LBE127" s="13"/>
      <c r="LBF127" s="13"/>
      <c r="LBG127" s="13"/>
      <c r="LBH127" s="13"/>
      <c r="LBI127" s="13"/>
      <c r="LBJ127" s="13"/>
      <c r="LBK127" s="13"/>
      <c r="LBL127" s="13"/>
      <c r="LBM127" s="13"/>
      <c r="LBN127" s="13"/>
      <c r="LBO127" s="13"/>
      <c r="LBP127" s="13"/>
      <c r="LBQ127" s="13"/>
      <c r="LBR127" s="13"/>
      <c r="LBS127" s="13"/>
      <c r="LBT127" s="13"/>
      <c r="LBU127" s="13"/>
      <c r="LBV127" s="13"/>
      <c r="LBW127" s="13"/>
      <c r="LBX127" s="13"/>
      <c r="LBY127" s="13"/>
      <c r="LBZ127" s="13"/>
      <c r="LCA127" s="13"/>
      <c r="LCB127" s="13"/>
      <c r="LCC127" s="13"/>
      <c r="LCD127" s="13"/>
      <c r="LCE127" s="13"/>
      <c r="LCF127" s="13"/>
      <c r="LCG127" s="13"/>
      <c r="LCH127" s="13"/>
      <c r="LCI127" s="13"/>
      <c r="LCJ127" s="13"/>
      <c r="LCK127" s="13"/>
      <c r="LCL127" s="13"/>
      <c r="LCM127" s="13"/>
      <c r="LCN127" s="13"/>
      <c r="LCO127" s="13"/>
      <c r="LCP127" s="13"/>
      <c r="LCQ127" s="13"/>
      <c r="LCR127" s="13"/>
      <c r="LCS127" s="13"/>
      <c r="LCT127" s="13"/>
      <c r="LCU127" s="13"/>
      <c r="LCV127" s="13"/>
      <c r="LCW127" s="13"/>
      <c r="LCX127" s="13"/>
      <c r="LCY127" s="13"/>
      <c r="LCZ127" s="13"/>
      <c r="LDA127" s="13"/>
      <c r="LDB127" s="13"/>
      <c r="LDC127" s="13"/>
      <c r="LDD127" s="13"/>
      <c r="LDE127" s="13"/>
      <c r="LDF127" s="13"/>
      <c r="LDG127" s="13"/>
      <c r="LDH127" s="13"/>
      <c r="LDI127" s="13"/>
      <c r="LDJ127" s="13"/>
      <c r="LDK127" s="13"/>
      <c r="LDL127" s="13"/>
      <c r="LDM127" s="13"/>
      <c r="LDN127" s="13"/>
      <c r="LDO127" s="13"/>
      <c r="LDP127" s="13"/>
      <c r="LDQ127" s="13"/>
      <c r="LDR127" s="13"/>
      <c r="LDS127" s="13"/>
      <c r="LDT127" s="13"/>
      <c r="LDU127" s="13"/>
      <c r="LDV127" s="13"/>
      <c r="LDW127" s="13"/>
      <c r="LDX127" s="13"/>
      <c r="LDY127" s="13"/>
      <c r="LDZ127" s="13"/>
      <c r="LEA127" s="13"/>
      <c r="LEB127" s="13"/>
      <c r="LEC127" s="13"/>
      <c r="LED127" s="13"/>
      <c r="LEE127" s="13"/>
      <c r="LEF127" s="13"/>
      <c r="LEG127" s="13"/>
      <c r="LEH127" s="13"/>
      <c r="LEI127" s="13"/>
      <c r="LEJ127" s="13"/>
      <c r="LEK127" s="13"/>
      <c r="LEL127" s="13"/>
      <c r="LEM127" s="13"/>
      <c r="LEN127" s="13"/>
      <c r="LEO127" s="13"/>
      <c r="LEP127" s="13"/>
      <c r="LEQ127" s="13"/>
      <c r="LER127" s="13"/>
      <c r="LES127" s="13"/>
      <c r="LET127" s="13"/>
      <c r="LEU127" s="13"/>
      <c r="LEV127" s="13"/>
      <c r="LEW127" s="13"/>
      <c r="LEX127" s="13"/>
      <c r="LEY127" s="13"/>
      <c r="LEZ127" s="13"/>
      <c r="LFA127" s="13"/>
      <c r="LFB127" s="13"/>
      <c r="LFC127" s="13"/>
      <c r="LFD127" s="13"/>
      <c r="LFE127" s="13"/>
      <c r="LFF127" s="13"/>
      <c r="LFG127" s="13"/>
      <c r="LFH127" s="13"/>
      <c r="LFI127" s="13"/>
      <c r="LFJ127" s="13"/>
      <c r="LFK127" s="13"/>
      <c r="LFL127" s="13"/>
      <c r="LFM127" s="13"/>
      <c r="LFN127" s="13"/>
      <c r="LFO127" s="13"/>
      <c r="LFP127" s="13"/>
      <c r="LFQ127" s="13"/>
      <c r="LFR127" s="13"/>
      <c r="LFS127" s="13"/>
      <c r="LFT127" s="13"/>
      <c r="LFU127" s="13"/>
      <c r="LFV127" s="13"/>
      <c r="LFW127" s="13"/>
      <c r="LFX127" s="13"/>
      <c r="LFY127" s="13"/>
      <c r="LFZ127" s="13"/>
      <c r="LGA127" s="13"/>
      <c r="LGB127" s="13"/>
      <c r="LGC127" s="13"/>
      <c r="LGD127" s="13"/>
      <c r="LGE127" s="13"/>
      <c r="LGF127" s="13"/>
      <c r="LGG127" s="13"/>
      <c r="LGH127" s="13"/>
      <c r="LGI127" s="13"/>
      <c r="LGJ127" s="13"/>
      <c r="LGK127" s="13"/>
      <c r="LGL127" s="13"/>
      <c r="LGM127" s="13"/>
      <c r="LGN127" s="13"/>
      <c r="LGO127" s="13"/>
      <c r="LGP127" s="13"/>
      <c r="LGQ127" s="13"/>
      <c r="LGR127" s="13"/>
      <c r="LGS127" s="13"/>
      <c r="LGT127" s="13"/>
      <c r="LGU127" s="13"/>
      <c r="LGV127" s="13"/>
      <c r="LGW127" s="13"/>
      <c r="LGX127" s="13"/>
      <c r="LGY127" s="13"/>
      <c r="LGZ127" s="13"/>
      <c r="LHA127" s="13"/>
      <c r="LHB127" s="13"/>
      <c r="LHC127" s="13"/>
      <c r="LHD127" s="13"/>
      <c r="LHE127" s="13"/>
      <c r="LHF127" s="13"/>
      <c r="LHG127" s="13"/>
      <c r="LHH127" s="13"/>
      <c r="LHI127" s="13"/>
      <c r="LHJ127" s="13"/>
      <c r="LHK127" s="13"/>
      <c r="LHL127" s="13"/>
      <c r="LHM127" s="13"/>
      <c r="LHN127" s="13"/>
      <c r="LHO127" s="13"/>
      <c r="LHP127" s="13"/>
      <c r="LHQ127" s="13"/>
      <c r="LHR127" s="13"/>
      <c r="LHS127" s="13"/>
      <c r="LHT127" s="13"/>
      <c r="LHU127" s="13"/>
      <c r="LHV127" s="13"/>
      <c r="LHW127" s="13"/>
      <c r="LHX127" s="13"/>
      <c r="LHY127" s="13"/>
      <c r="LHZ127" s="13"/>
      <c r="LIA127" s="13"/>
      <c r="LIB127" s="13"/>
      <c r="LIC127" s="13"/>
      <c r="LID127" s="13"/>
      <c r="LIE127" s="13"/>
      <c r="LIF127" s="13"/>
      <c r="LIG127" s="13"/>
      <c r="LIH127" s="13"/>
      <c r="LII127" s="13"/>
      <c r="LIJ127" s="13"/>
      <c r="LIK127" s="13"/>
      <c r="LIL127" s="13"/>
      <c r="LIM127" s="13"/>
      <c r="LIN127" s="13"/>
      <c r="LIO127" s="13"/>
      <c r="LIP127" s="13"/>
      <c r="LIQ127" s="13"/>
      <c r="LIR127" s="13"/>
      <c r="LIS127" s="13"/>
      <c r="LIT127" s="13"/>
      <c r="LIU127" s="13"/>
      <c r="LIV127" s="13"/>
      <c r="LIW127" s="13"/>
      <c r="LIX127" s="13"/>
      <c r="LIY127" s="13"/>
      <c r="LIZ127" s="13"/>
      <c r="LJA127" s="13"/>
      <c r="LJB127" s="13"/>
      <c r="LJC127" s="13"/>
      <c r="LJD127" s="13"/>
      <c r="LJE127" s="13"/>
      <c r="LJF127" s="13"/>
      <c r="LJG127" s="13"/>
      <c r="LJH127" s="13"/>
      <c r="LJI127" s="13"/>
      <c r="LJJ127" s="13"/>
      <c r="LJK127" s="13"/>
      <c r="LJL127" s="13"/>
      <c r="LJM127" s="13"/>
      <c r="LJN127" s="13"/>
      <c r="LJO127" s="13"/>
      <c r="LJP127" s="13"/>
      <c r="LJQ127" s="13"/>
      <c r="LJR127" s="13"/>
      <c r="LJS127" s="13"/>
      <c r="LJT127" s="13"/>
      <c r="LJU127" s="13"/>
      <c r="LJV127" s="13"/>
      <c r="LJW127" s="13"/>
      <c r="LJX127" s="13"/>
      <c r="LJY127" s="13"/>
      <c r="LJZ127" s="13"/>
      <c r="LKA127" s="13"/>
      <c r="LKB127" s="13"/>
      <c r="LKC127" s="13"/>
      <c r="LKD127" s="13"/>
      <c r="LKE127" s="13"/>
      <c r="LKF127" s="13"/>
      <c r="LKG127" s="13"/>
      <c r="LKH127" s="13"/>
      <c r="LKI127" s="13"/>
      <c r="LKJ127" s="13"/>
      <c r="LKK127" s="13"/>
      <c r="LKL127" s="13"/>
      <c r="LKM127" s="13"/>
      <c r="LKN127" s="13"/>
      <c r="LKO127" s="13"/>
      <c r="LKP127" s="13"/>
      <c r="LKQ127" s="13"/>
      <c r="LKR127" s="13"/>
      <c r="LKS127" s="13"/>
      <c r="LKT127" s="13"/>
      <c r="LKU127" s="13"/>
      <c r="LKV127" s="13"/>
      <c r="LKW127" s="13"/>
      <c r="LKX127" s="13"/>
      <c r="LKY127" s="13"/>
      <c r="LKZ127" s="13"/>
      <c r="LLA127" s="13"/>
      <c r="LLB127" s="13"/>
      <c r="LLC127" s="13"/>
      <c r="LLD127" s="13"/>
      <c r="LLE127" s="13"/>
      <c r="LLF127" s="13"/>
      <c r="LLG127" s="13"/>
      <c r="LLH127" s="13"/>
      <c r="LLI127" s="13"/>
      <c r="LLJ127" s="13"/>
      <c r="LLK127" s="13"/>
      <c r="LLL127" s="13"/>
      <c r="LLM127" s="13"/>
      <c r="LLN127" s="13"/>
      <c r="LLO127" s="13"/>
      <c r="LLP127" s="13"/>
      <c r="LLQ127" s="13"/>
      <c r="LLR127" s="13"/>
      <c r="LLS127" s="13"/>
      <c r="LLT127" s="13"/>
      <c r="LLU127" s="13"/>
      <c r="LLV127" s="13"/>
      <c r="LLW127" s="13"/>
      <c r="LLX127" s="13"/>
      <c r="LLY127" s="13"/>
      <c r="LLZ127" s="13"/>
      <c r="LMA127" s="13"/>
      <c r="LMB127" s="13"/>
      <c r="LMC127" s="13"/>
      <c r="LMD127" s="13"/>
      <c r="LME127" s="13"/>
      <c r="LMF127" s="13"/>
      <c r="LMG127" s="13"/>
      <c r="LMH127" s="13"/>
      <c r="LMI127" s="13"/>
      <c r="LMJ127" s="13"/>
      <c r="LMK127" s="13"/>
      <c r="LML127" s="13"/>
      <c r="LMM127" s="13"/>
      <c r="LMN127" s="13"/>
      <c r="LMO127" s="13"/>
      <c r="LMP127" s="13"/>
      <c r="LMQ127" s="13"/>
      <c r="LMR127" s="13"/>
      <c r="LMS127" s="13"/>
      <c r="LMT127" s="13"/>
      <c r="LMU127" s="13"/>
      <c r="LMV127" s="13"/>
      <c r="LMW127" s="13"/>
      <c r="LMX127" s="13"/>
      <c r="LMY127" s="13"/>
      <c r="LMZ127" s="13"/>
      <c r="LNA127" s="13"/>
      <c r="LNB127" s="13"/>
      <c r="LNC127" s="13"/>
      <c r="LND127" s="13"/>
      <c r="LNE127" s="13"/>
      <c r="LNF127" s="13"/>
      <c r="LNG127" s="13"/>
      <c r="LNH127" s="13"/>
      <c r="LNI127" s="13"/>
      <c r="LNJ127" s="13"/>
      <c r="LNK127" s="13"/>
      <c r="LNL127" s="13"/>
      <c r="LNM127" s="13"/>
      <c r="LNN127" s="13"/>
      <c r="LNO127" s="13"/>
      <c r="LNP127" s="13"/>
      <c r="LNQ127" s="13"/>
      <c r="LNR127" s="13"/>
      <c r="LNS127" s="13"/>
      <c r="LNT127" s="13"/>
      <c r="LNU127" s="13"/>
      <c r="LNV127" s="13"/>
      <c r="LNW127" s="13"/>
      <c r="LNX127" s="13"/>
      <c r="LNY127" s="13"/>
      <c r="LNZ127" s="13"/>
      <c r="LOA127" s="13"/>
      <c r="LOB127" s="13"/>
      <c r="LOC127" s="13"/>
      <c r="LOD127" s="13"/>
      <c r="LOE127" s="13"/>
      <c r="LOF127" s="13"/>
      <c r="LOG127" s="13"/>
      <c r="LOH127" s="13"/>
      <c r="LOI127" s="13"/>
      <c r="LOJ127" s="13"/>
      <c r="LOK127" s="13"/>
      <c r="LOL127" s="13"/>
      <c r="LOM127" s="13"/>
      <c r="LON127" s="13"/>
      <c r="LOO127" s="13"/>
      <c r="LOP127" s="13"/>
      <c r="LOQ127" s="13"/>
      <c r="LOR127" s="13"/>
      <c r="LOS127" s="13"/>
      <c r="LOT127" s="13"/>
      <c r="LOU127" s="13"/>
      <c r="LOV127" s="13"/>
      <c r="LOW127" s="13"/>
      <c r="LOX127" s="13"/>
      <c r="LOY127" s="13"/>
      <c r="LOZ127" s="13"/>
      <c r="LPA127" s="13"/>
      <c r="LPB127" s="13"/>
      <c r="LPC127" s="13"/>
      <c r="LPD127" s="13"/>
      <c r="LPE127" s="13"/>
      <c r="LPF127" s="13"/>
      <c r="LPG127" s="13"/>
      <c r="LPH127" s="13"/>
      <c r="LPI127" s="13"/>
      <c r="LPJ127" s="13"/>
      <c r="LPK127" s="13"/>
      <c r="LPL127" s="13"/>
      <c r="LPM127" s="13"/>
      <c r="LPN127" s="13"/>
      <c r="LPO127" s="13"/>
      <c r="LPP127" s="13"/>
      <c r="LPQ127" s="13"/>
      <c r="LPR127" s="13"/>
      <c r="LPS127" s="13"/>
      <c r="LPT127" s="13"/>
      <c r="LPU127" s="13"/>
      <c r="LPV127" s="13"/>
      <c r="LPW127" s="13"/>
      <c r="LPX127" s="13"/>
      <c r="LPY127" s="13"/>
      <c r="LPZ127" s="13"/>
      <c r="LQA127" s="13"/>
      <c r="LQB127" s="13"/>
      <c r="LQC127" s="13"/>
      <c r="LQD127" s="13"/>
      <c r="LQE127" s="13"/>
      <c r="LQF127" s="13"/>
      <c r="LQG127" s="13"/>
      <c r="LQH127" s="13"/>
      <c r="LQI127" s="13"/>
      <c r="LQJ127" s="13"/>
      <c r="LQK127" s="13"/>
      <c r="LQL127" s="13"/>
      <c r="LQM127" s="13"/>
      <c r="LQN127" s="13"/>
      <c r="LQO127" s="13"/>
      <c r="LQP127" s="13"/>
      <c r="LQQ127" s="13"/>
      <c r="LQR127" s="13"/>
      <c r="LQS127" s="13"/>
      <c r="LQT127" s="13"/>
      <c r="LQU127" s="13"/>
      <c r="LQV127" s="13"/>
      <c r="LQW127" s="13"/>
      <c r="LQX127" s="13"/>
      <c r="LQY127" s="13"/>
      <c r="LQZ127" s="13"/>
      <c r="LRA127" s="13"/>
      <c r="LRB127" s="13"/>
      <c r="LRC127" s="13"/>
      <c r="LRD127" s="13"/>
      <c r="LRE127" s="13"/>
      <c r="LRF127" s="13"/>
      <c r="LRG127" s="13"/>
      <c r="LRH127" s="13"/>
      <c r="LRI127" s="13"/>
      <c r="LRJ127" s="13"/>
      <c r="LRK127" s="13"/>
      <c r="LRL127" s="13"/>
      <c r="LRM127" s="13"/>
      <c r="LRN127" s="13"/>
      <c r="LRO127" s="13"/>
      <c r="LRP127" s="13"/>
      <c r="LRQ127" s="13"/>
      <c r="LRR127" s="13"/>
      <c r="LRS127" s="13"/>
      <c r="LRT127" s="13"/>
      <c r="LRU127" s="13"/>
      <c r="LRV127" s="13"/>
      <c r="LRW127" s="13"/>
      <c r="LRX127" s="13"/>
      <c r="LRY127" s="13"/>
      <c r="LRZ127" s="13"/>
      <c r="LSA127" s="13"/>
      <c r="LSB127" s="13"/>
      <c r="LSC127" s="13"/>
      <c r="LSD127" s="13"/>
      <c r="LSE127" s="13"/>
      <c r="LSF127" s="13"/>
      <c r="LSG127" s="13"/>
      <c r="LSH127" s="13"/>
      <c r="LSI127" s="13"/>
      <c r="LSJ127" s="13"/>
      <c r="LSK127" s="13"/>
      <c r="LSL127" s="13"/>
      <c r="LSM127" s="13"/>
      <c r="LSN127" s="13"/>
      <c r="LSO127" s="13"/>
      <c r="LSP127" s="13"/>
      <c r="LSQ127" s="13"/>
      <c r="LSR127" s="13"/>
      <c r="LSS127" s="13"/>
      <c r="LST127" s="13"/>
      <c r="LSU127" s="13"/>
      <c r="LSV127" s="13"/>
      <c r="LSW127" s="13"/>
      <c r="LSX127" s="13"/>
      <c r="LSY127" s="13"/>
      <c r="LSZ127" s="13"/>
      <c r="LTA127" s="13"/>
      <c r="LTB127" s="13"/>
      <c r="LTC127" s="13"/>
      <c r="LTD127" s="13"/>
      <c r="LTE127" s="13"/>
      <c r="LTF127" s="13"/>
      <c r="LTG127" s="13"/>
      <c r="LTH127" s="13"/>
      <c r="LTI127" s="13"/>
      <c r="LTJ127" s="13"/>
      <c r="LTK127" s="13"/>
      <c r="LTL127" s="13"/>
      <c r="LTM127" s="13"/>
      <c r="LTN127" s="13"/>
      <c r="LTO127" s="13"/>
      <c r="LTP127" s="13"/>
      <c r="LTQ127" s="13"/>
      <c r="LTR127" s="13"/>
      <c r="LTS127" s="13"/>
      <c r="LTT127" s="13"/>
      <c r="LTU127" s="13"/>
      <c r="LTV127" s="13"/>
      <c r="LTW127" s="13"/>
      <c r="LTX127" s="13"/>
      <c r="LTY127" s="13"/>
      <c r="LTZ127" s="13"/>
      <c r="LUA127" s="13"/>
      <c r="LUB127" s="13"/>
      <c r="LUC127" s="13"/>
      <c r="LUD127" s="13"/>
      <c r="LUE127" s="13"/>
      <c r="LUF127" s="13"/>
      <c r="LUG127" s="13"/>
      <c r="LUH127" s="13"/>
      <c r="LUI127" s="13"/>
      <c r="LUJ127" s="13"/>
      <c r="LUK127" s="13"/>
      <c r="LUL127" s="13"/>
      <c r="LUM127" s="13"/>
      <c r="LUN127" s="13"/>
      <c r="LUO127" s="13"/>
      <c r="LUP127" s="13"/>
      <c r="LUQ127" s="13"/>
      <c r="LUR127" s="13"/>
      <c r="LUS127" s="13"/>
      <c r="LUT127" s="13"/>
      <c r="LUU127" s="13"/>
      <c r="LUV127" s="13"/>
      <c r="LUW127" s="13"/>
      <c r="LUX127" s="13"/>
      <c r="LUY127" s="13"/>
      <c r="LUZ127" s="13"/>
      <c r="LVA127" s="13"/>
      <c r="LVB127" s="13"/>
      <c r="LVC127" s="13"/>
      <c r="LVD127" s="13"/>
      <c r="LVE127" s="13"/>
      <c r="LVF127" s="13"/>
      <c r="LVG127" s="13"/>
      <c r="LVH127" s="13"/>
      <c r="LVI127" s="13"/>
      <c r="LVJ127" s="13"/>
      <c r="LVK127" s="13"/>
      <c r="LVL127" s="13"/>
      <c r="LVM127" s="13"/>
      <c r="LVN127" s="13"/>
      <c r="LVO127" s="13"/>
      <c r="LVP127" s="13"/>
      <c r="LVQ127" s="13"/>
      <c r="LVR127" s="13"/>
      <c r="LVS127" s="13"/>
      <c r="LVT127" s="13"/>
      <c r="LVU127" s="13"/>
      <c r="LVV127" s="13"/>
      <c r="LVW127" s="13"/>
      <c r="LVX127" s="13"/>
      <c r="LVY127" s="13"/>
      <c r="LVZ127" s="13"/>
      <c r="LWA127" s="13"/>
      <c r="LWB127" s="13"/>
      <c r="LWC127" s="13"/>
      <c r="LWD127" s="13"/>
      <c r="LWE127" s="13"/>
      <c r="LWF127" s="13"/>
      <c r="LWG127" s="13"/>
      <c r="LWH127" s="13"/>
      <c r="LWI127" s="13"/>
      <c r="LWJ127" s="13"/>
      <c r="LWK127" s="13"/>
      <c r="LWL127" s="13"/>
      <c r="LWM127" s="13"/>
      <c r="LWN127" s="13"/>
      <c r="LWO127" s="13"/>
      <c r="LWP127" s="13"/>
      <c r="LWQ127" s="13"/>
      <c r="LWR127" s="13"/>
      <c r="LWS127" s="13"/>
      <c r="LWT127" s="13"/>
      <c r="LWU127" s="13"/>
      <c r="LWV127" s="13"/>
      <c r="LWW127" s="13"/>
      <c r="LWX127" s="13"/>
      <c r="LWY127" s="13"/>
      <c r="LWZ127" s="13"/>
      <c r="LXA127" s="13"/>
      <c r="LXB127" s="13"/>
      <c r="LXC127" s="13"/>
      <c r="LXD127" s="13"/>
      <c r="LXE127" s="13"/>
      <c r="LXF127" s="13"/>
      <c r="LXG127" s="13"/>
      <c r="LXH127" s="13"/>
      <c r="LXI127" s="13"/>
      <c r="LXJ127" s="13"/>
      <c r="LXK127" s="13"/>
      <c r="LXL127" s="13"/>
      <c r="LXM127" s="13"/>
      <c r="LXN127" s="13"/>
      <c r="LXO127" s="13"/>
      <c r="LXP127" s="13"/>
      <c r="LXQ127" s="13"/>
      <c r="LXR127" s="13"/>
      <c r="LXS127" s="13"/>
      <c r="LXT127" s="13"/>
      <c r="LXU127" s="13"/>
      <c r="LXV127" s="13"/>
      <c r="LXW127" s="13"/>
      <c r="LXX127" s="13"/>
      <c r="LXY127" s="13"/>
      <c r="LXZ127" s="13"/>
      <c r="LYA127" s="13"/>
      <c r="LYB127" s="13"/>
      <c r="LYC127" s="13"/>
      <c r="LYD127" s="13"/>
      <c r="LYE127" s="13"/>
      <c r="LYF127" s="13"/>
      <c r="LYG127" s="13"/>
      <c r="LYH127" s="13"/>
      <c r="LYI127" s="13"/>
      <c r="LYJ127" s="13"/>
      <c r="LYK127" s="13"/>
      <c r="LYL127" s="13"/>
      <c r="LYM127" s="13"/>
      <c r="LYN127" s="13"/>
      <c r="LYO127" s="13"/>
      <c r="LYP127" s="13"/>
      <c r="LYQ127" s="13"/>
      <c r="LYR127" s="13"/>
      <c r="LYS127" s="13"/>
      <c r="LYT127" s="13"/>
      <c r="LYU127" s="13"/>
      <c r="LYV127" s="13"/>
      <c r="LYW127" s="13"/>
      <c r="LYX127" s="13"/>
      <c r="LYY127" s="13"/>
      <c r="LYZ127" s="13"/>
      <c r="LZA127" s="13"/>
      <c r="LZB127" s="13"/>
      <c r="LZC127" s="13"/>
      <c r="LZD127" s="13"/>
      <c r="LZE127" s="13"/>
      <c r="LZF127" s="13"/>
      <c r="LZG127" s="13"/>
      <c r="LZH127" s="13"/>
      <c r="LZI127" s="13"/>
      <c r="LZJ127" s="13"/>
      <c r="LZK127" s="13"/>
      <c r="LZL127" s="13"/>
      <c r="LZM127" s="13"/>
      <c r="LZN127" s="13"/>
      <c r="LZO127" s="13"/>
      <c r="LZP127" s="13"/>
      <c r="LZQ127" s="13"/>
      <c r="LZR127" s="13"/>
      <c r="LZS127" s="13"/>
      <c r="LZT127" s="13"/>
      <c r="LZU127" s="13"/>
      <c r="LZV127" s="13"/>
      <c r="LZW127" s="13"/>
      <c r="LZX127" s="13"/>
      <c r="LZY127" s="13"/>
      <c r="LZZ127" s="13"/>
      <c r="MAA127" s="13"/>
      <c r="MAB127" s="13"/>
      <c r="MAC127" s="13"/>
      <c r="MAD127" s="13"/>
      <c r="MAE127" s="13"/>
      <c r="MAF127" s="13"/>
      <c r="MAG127" s="13"/>
      <c r="MAH127" s="13"/>
      <c r="MAI127" s="13"/>
      <c r="MAJ127" s="13"/>
      <c r="MAK127" s="13"/>
      <c r="MAL127" s="13"/>
      <c r="MAM127" s="13"/>
      <c r="MAN127" s="13"/>
      <c r="MAO127" s="13"/>
      <c r="MAP127" s="13"/>
      <c r="MAQ127" s="13"/>
      <c r="MAR127" s="13"/>
      <c r="MAS127" s="13"/>
      <c r="MAT127" s="13"/>
      <c r="MAU127" s="13"/>
      <c r="MAV127" s="13"/>
      <c r="MAW127" s="13"/>
      <c r="MAX127" s="13"/>
      <c r="MAY127" s="13"/>
      <c r="MAZ127" s="13"/>
      <c r="MBA127" s="13"/>
      <c r="MBB127" s="13"/>
      <c r="MBC127" s="13"/>
      <c r="MBD127" s="13"/>
      <c r="MBE127" s="13"/>
      <c r="MBF127" s="13"/>
      <c r="MBG127" s="13"/>
      <c r="MBH127" s="13"/>
      <c r="MBI127" s="13"/>
      <c r="MBJ127" s="13"/>
      <c r="MBK127" s="13"/>
      <c r="MBL127" s="13"/>
      <c r="MBM127" s="13"/>
      <c r="MBN127" s="13"/>
      <c r="MBO127" s="13"/>
      <c r="MBP127" s="13"/>
      <c r="MBQ127" s="13"/>
      <c r="MBR127" s="13"/>
      <c r="MBS127" s="13"/>
      <c r="MBT127" s="13"/>
      <c r="MBU127" s="13"/>
      <c r="MBV127" s="13"/>
      <c r="MBW127" s="13"/>
      <c r="MBX127" s="13"/>
      <c r="MBY127" s="13"/>
      <c r="MBZ127" s="13"/>
      <c r="MCA127" s="13"/>
      <c r="MCB127" s="13"/>
      <c r="MCC127" s="13"/>
      <c r="MCD127" s="13"/>
      <c r="MCE127" s="13"/>
      <c r="MCF127" s="13"/>
      <c r="MCG127" s="13"/>
      <c r="MCH127" s="13"/>
      <c r="MCI127" s="13"/>
      <c r="MCJ127" s="13"/>
      <c r="MCK127" s="13"/>
      <c r="MCL127" s="13"/>
      <c r="MCM127" s="13"/>
      <c r="MCN127" s="13"/>
      <c r="MCO127" s="13"/>
      <c r="MCP127" s="13"/>
      <c r="MCQ127" s="13"/>
      <c r="MCR127" s="13"/>
      <c r="MCS127" s="13"/>
      <c r="MCT127" s="13"/>
      <c r="MCU127" s="13"/>
      <c r="MCV127" s="13"/>
      <c r="MCW127" s="13"/>
      <c r="MCX127" s="13"/>
      <c r="MCY127" s="13"/>
      <c r="MCZ127" s="13"/>
      <c r="MDA127" s="13"/>
      <c r="MDB127" s="13"/>
      <c r="MDC127" s="13"/>
      <c r="MDD127" s="13"/>
      <c r="MDE127" s="13"/>
      <c r="MDF127" s="13"/>
      <c r="MDG127" s="13"/>
      <c r="MDH127" s="13"/>
      <c r="MDI127" s="13"/>
      <c r="MDJ127" s="13"/>
      <c r="MDK127" s="13"/>
      <c r="MDL127" s="13"/>
      <c r="MDM127" s="13"/>
      <c r="MDN127" s="13"/>
      <c r="MDO127" s="13"/>
      <c r="MDP127" s="13"/>
      <c r="MDQ127" s="13"/>
      <c r="MDR127" s="13"/>
      <c r="MDS127" s="13"/>
      <c r="MDT127" s="13"/>
      <c r="MDU127" s="13"/>
      <c r="MDV127" s="13"/>
      <c r="MDW127" s="13"/>
      <c r="MDX127" s="13"/>
      <c r="MDY127" s="13"/>
      <c r="MDZ127" s="13"/>
      <c r="MEA127" s="13"/>
      <c r="MEB127" s="13"/>
      <c r="MEC127" s="13"/>
      <c r="MED127" s="13"/>
      <c r="MEE127" s="13"/>
      <c r="MEF127" s="13"/>
      <c r="MEG127" s="13"/>
      <c r="MEH127" s="13"/>
      <c r="MEI127" s="13"/>
      <c r="MEJ127" s="13"/>
      <c r="MEK127" s="13"/>
      <c r="MEL127" s="13"/>
      <c r="MEM127" s="13"/>
      <c r="MEN127" s="13"/>
      <c r="MEO127" s="13"/>
      <c r="MEP127" s="13"/>
      <c r="MEQ127" s="13"/>
      <c r="MER127" s="13"/>
      <c r="MES127" s="13"/>
      <c r="MET127" s="13"/>
      <c r="MEU127" s="13"/>
      <c r="MEV127" s="13"/>
      <c r="MEW127" s="13"/>
      <c r="MEX127" s="13"/>
      <c r="MEY127" s="13"/>
      <c r="MEZ127" s="13"/>
      <c r="MFA127" s="13"/>
      <c r="MFB127" s="13"/>
      <c r="MFC127" s="13"/>
      <c r="MFD127" s="13"/>
      <c r="MFE127" s="13"/>
      <c r="MFF127" s="13"/>
      <c r="MFG127" s="13"/>
      <c r="MFH127" s="13"/>
      <c r="MFI127" s="13"/>
      <c r="MFJ127" s="13"/>
      <c r="MFK127" s="13"/>
      <c r="MFL127" s="13"/>
      <c r="MFM127" s="13"/>
      <c r="MFN127" s="13"/>
      <c r="MFO127" s="13"/>
      <c r="MFP127" s="13"/>
      <c r="MFQ127" s="13"/>
      <c r="MFR127" s="13"/>
      <c r="MFS127" s="13"/>
      <c r="MFT127" s="13"/>
      <c r="MFU127" s="13"/>
      <c r="MFV127" s="13"/>
      <c r="MFW127" s="13"/>
      <c r="MFX127" s="13"/>
      <c r="MFY127" s="13"/>
      <c r="MFZ127" s="13"/>
      <c r="MGA127" s="13"/>
      <c r="MGB127" s="13"/>
      <c r="MGC127" s="13"/>
      <c r="MGD127" s="13"/>
      <c r="MGE127" s="13"/>
      <c r="MGF127" s="13"/>
      <c r="MGG127" s="13"/>
      <c r="MGH127" s="13"/>
      <c r="MGI127" s="13"/>
      <c r="MGJ127" s="13"/>
      <c r="MGK127" s="13"/>
      <c r="MGL127" s="13"/>
      <c r="MGM127" s="13"/>
      <c r="MGN127" s="13"/>
      <c r="MGO127" s="13"/>
      <c r="MGP127" s="13"/>
      <c r="MGQ127" s="13"/>
      <c r="MGR127" s="13"/>
      <c r="MGS127" s="13"/>
      <c r="MGT127" s="13"/>
      <c r="MGU127" s="13"/>
      <c r="MGV127" s="13"/>
      <c r="MGW127" s="13"/>
      <c r="MGX127" s="13"/>
      <c r="MGY127" s="13"/>
      <c r="MGZ127" s="13"/>
      <c r="MHA127" s="13"/>
      <c r="MHB127" s="13"/>
      <c r="MHC127" s="13"/>
      <c r="MHD127" s="13"/>
      <c r="MHE127" s="13"/>
      <c r="MHF127" s="13"/>
      <c r="MHG127" s="13"/>
      <c r="MHH127" s="13"/>
      <c r="MHI127" s="13"/>
      <c r="MHJ127" s="13"/>
      <c r="MHK127" s="13"/>
      <c r="MHL127" s="13"/>
      <c r="MHM127" s="13"/>
      <c r="MHN127" s="13"/>
      <c r="MHO127" s="13"/>
      <c r="MHP127" s="13"/>
      <c r="MHQ127" s="13"/>
      <c r="MHR127" s="13"/>
      <c r="MHS127" s="13"/>
      <c r="MHT127" s="13"/>
      <c r="MHU127" s="13"/>
      <c r="MHV127" s="13"/>
      <c r="MHW127" s="13"/>
      <c r="MHX127" s="13"/>
      <c r="MHY127" s="13"/>
      <c r="MHZ127" s="13"/>
      <c r="MIA127" s="13"/>
      <c r="MIB127" s="13"/>
      <c r="MIC127" s="13"/>
      <c r="MID127" s="13"/>
      <c r="MIE127" s="13"/>
      <c r="MIF127" s="13"/>
      <c r="MIG127" s="13"/>
      <c r="MIH127" s="13"/>
      <c r="MII127" s="13"/>
      <c r="MIJ127" s="13"/>
      <c r="MIK127" s="13"/>
      <c r="MIL127" s="13"/>
      <c r="MIM127" s="13"/>
      <c r="MIN127" s="13"/>
      <c r="MIO127" s="13"/>
      <c r="MIP127" s="13"/>
      <c r="MIQ127" s="13"/>
      <c r="MIR127" s="13"/>
      <c r="MIS127" s="13"/>
      <c r="MIT127" s="13"/>
      <c r="MIU127" s="13"/>
      <c r="MIV127" s="13"/>
      <c r="MIW127" s="13"/>
      <c r="MIX127" s="13"/>
      <c r="MIY127" s="13"/>
      <c r="MIZ127" s="13"/>
      <c r="MJA127" s="13"/>
      <c r="MJB127" s="13"/>
      <c r="MJC127" s="13"/>
      <c r="MJD127" s="13"/>
      <c r="MJE127" s="13"/>
      <c r="MJF127" s="13"/>
      <c r="MJG127" s="13"/>
      <c r="MJH127" s="13"/>
      <c r="MJI127" s="13"/>
      <c r="MJJ127" s="13"/>
      <c r="MJK127" s="13"/>
      <c r="MJL127" s="13"/>
      <c r="MJM127" s="13"/>
      <c r="MJN127" s="13"/>
      <c r="MJO127" s="13"/>
      <c r="MJP127" s="13"/>
      <c r="MJQ127" s="13"/>
      <c r="MJR127" s="13"/>
      <c r="MJS127" s="13"/>
      <c r="MJT127" s="13"/>
      <c r="MJU127" s="13"/>
      <c r="MJV127" s="13"/>
      <c r="MJW127" s="13"/>
      <c r="MJX127" s="13"/>
      <c r="MJY127" s="13"/>
      <c r="MJZ127" s="13"/>
      <c r="MKA127" s="13"/>
      <c r="MKB127" s="13"/>
      <c r="MKC127" s="13"/>
      <c r="MKD127" s="13"/>
      <c r="MKE127" s="13"/>
      <c r="MKF127" s="13"/>
      <c r="MKG127" s="13"/>
      <c r="MKH127" s="13"/>
      <c r="MKI127" s="13"/>
      <c r="MKJ127" s="13"/>
      <c r="MKK127" s="13"/>
      <c r="MKL127" s="13"/>
      <c r="MKM127" s="13"/>
      <c r="MKN127" s="13"/>
      <c r="MKO127" s="13"/>
      <c r="MKP127" s="13"/>
      <c r="MKQ127" s="13"/>
      <c r="MKR127" s="13"/>
      <c r="MKS127" s="13"/>
      <c r="MKT127" s="13"/>
      <c r="MKU127" s="13"/>
      <c r="MKV127" s="13"/>
      <c r="MKW127" s="13"/>
      <c r="MKX127" s="13"/>
      <c r="MKY127" s="13"/>
      <c r="MKZ127" s="13"/>
      <c r="MLA127" s="13"/>
      <c r="MLB127" s="13"/>
      <c r="MLC127" s="13"/>
      <c r="MLD127" s="13"/>
      <c r="MLE127" s="13"/>
      <c r="MLF127" s="13"/>
      <c r="MLG127" s="13"/>
      <c r="MLH127" s="13"/>
      <c r="MLI127" s="13"/>
      <c r="MLJ127" s="13"/>
      <c r="MLK127" s="13"/>
      <c r="MLL127" s="13"/>
      <c r="MLM127" s="13"/>
      <c r="MLN127" s="13"/>
      <c r="MLO127" s="13"/>
      <c r="MLP127" s="13"/>
      <c r="MLQ127" s="13"/>
      <c r="MLR127" s="13"/>
      <c r="MLS127" s="13"/>
      <c r="MLT127" s="13"/>
      <c r="MLU127" s="13"/>
      <c r="MLV127" s="13"/>
      <c r="MLW127" s="13"/>
      <c r="MLX127" s="13"/>
      <c r="MLY127" s="13"/>
      <c r="MLZ127" s="13"/>
      <c r="MMA127" s="13"/>
      <c r="MMB127" s="13"/>
      <c r="MMC127" s="13"/>
      <c r="MMD127" s="13"/>
      <c r="MME127" s="13"/>
      <c r="MMF127" s="13"/>
      <c r="MMG127" s="13"/>
      <c r="MMH127" s="13"/>
      <c r="MMI127" s="13"/>
      <c r="MMJ127" s="13"/>
      <c r="MMK127" s="13"/>
      <c r="MML127" s="13"/>
      <c r="MMM127" s="13"/>
      <c r="MMN127" s="13"/>
      <c r="MMO127" s="13"/>
      <c r="MMP127" s="13"/>
      <c r="MMQ127" s="13"/>
      <c r="MMR127" s="13"/>
      <c r="MMS127" s="13"/>
      <c r="MMT127" s="13"/>
      <c r="MMU127" s="13"/>
      <c r="MMV127" s="13"/>
      <c r="MMW127" s="13"/>
      <c r="MMX127" s="13"/>
      <c r="MMY127" s="13"/>
      <c r="MMZ127" s="13"/>
      <c r="MNA127" s="13"/>
      <c r="MNB127" s="13"/>
      <c r="MNC127" s="13"/>
      <c r="MND127" s="13"/>
      <c r="MNE127" s="13"/>
      <c r="MNF127" s="13"/>
      <c r="MNG127" s="13"/>
      <c r="MNH127" s="13"/>
      <c r="MNI127" s="13"/>
      <c r="MNJ127" s="13"/>
      <c r="MNK127" s="13"/>
      <c r="MNL127" s="13"/>
      <c r="MNM127" s="13"/>
      <c r="MNN127" s="13"/>
      <c r="MNO127" s="13"/>
      <c r="MNP127" s="13"/>
      <c r="MNQ127" s="13"/>
      <c r="MNR127" s="13"/>
      <c r="MNS127" s="13"/>
      <c r="MNT127" s="13"/>
      <c r="MNU127" s="13"/>
      <c r="MNV127" s="13"/>
      <c r="MNW127" s="13"/>
      <c r="MNX127" s="13"/>
      <c r="MNY127" s="13"/>
      <c r="MNZ127" s="13"/>
      <c r="MOA127" s="13"/>
      <c r="MOB127" s="13"/>
      <c r="MOC127" s="13"/>
      <c r="MOD127" s="13"/>
      <c r="MOE127" s="13"/>
      <c r="MOF127" s="13"/>
      <c r="MOG127" s="13"/>
      <c r="MOH127" s="13"/>
      <c r="MOI127" s="13"/>
      <c r="MOJ127" s="13"/>
      <c r="MOK127" s="13"/>
      <c r="MOL127" s="13"/>
      <c r="MOM127" s="13"/>
      <c r="MON127" s="13"/>
      <c r="MOO127" s="13"/>
      <c r="MOP127" s="13"/>
      <c r="MOQ127" s="13"/>
      <c r="MOR127" s="13"/>
      <c r="MOS127" s="13"/>
      <c r="MOT127" s="13"/>
      <c r="MOU127" s="13"/>
      <c r="MOV127" s="13"/>
      <c r="MOW127" s="13"/>
      <c r="MOX127" s="13"/>
      <c r="MOY127" s="13"/>
      <c r="MOZ127" s="13"/>
      <c r="MPA127" s="13"/>
      <c r="MPB127" s="13"/>
      <c r="MPC127" s="13"/>
      <c r="MPD127" s="13"/>
      <c r="MPE127" s="13"/>
      <c r="MPF127" s="13"/>
      <c r="MPG127" s="13"/>
      <c r="MPH127" s="13"/>
      <c r="MPI127" s="13"/>
      <c r="MPJ127" s="13"/>
      <c r="MPK127" s="13"/>
      <c r="MPL127" s="13"/>
      <c r="MPM127" s="13"/>
      <c r="MPN127" s="13"/>
      <c r="MPO127" s="13"/>
      <c r="MPP127" s="13"/>
      <c r="MPQ127" s="13"/>
      <c r="MPR127" s="13"/>
      <c r="MPS127" s="13"/>
      <c r="MPT127" s="13"/>
      <c r="MPU127" s="13"/>
      <c r="MPV127" s="13"/>
      <c r="MPW127" s="13"/>
      <c r="MPX127" s="13"/>
      <c r="MPY127" s="13"/>
      <c r="MPZ127" s="13"/>
      <c r="MQA127" s="13"/>
      <c r="MQB127" s="13"/>
      <c r="MQC127" s="13"/>
      <c r="MQD127" s="13"/>
      <c r="MQE127" s="13"/>
      <c r="MQF127" s="13"/>
      <c r="MQG127" s="13"/>
      <c r="MQH127" s="13"/>
      <c r="MQI127" s="13"/>
      <c r="MQJ127" s="13"/>
      <c r="MQK127" s="13"/>
      <c r="MQL127" s="13"/>
      <c r="MQM127" s="13"/>
      <c r="MQN127" s="13"/>
      <c r="MQO127" s="13"/>
      <c r="MQP127" s="13"/>
      <c r="MQQ127" s="13"/>
      <c r="MQR127" s="13"/>
      <c r="MQS127" s="13"/>
      <c r="MQT127" s="13"/>
      <c r="MQU127" s="13"/>
      <c r="MQV127" s="13"/>
      <c r="MQW127" s="13"/>
      <c r="MQX127" s="13"/>
      <c r="MQY127" s="13"/>
      <c r="MQZ127" s="13"/>
      <c r="MRA127" s="13"/>
      <c r="MRB127" s="13"/>
      <c r="MRC127" s="13"/>
      <c r="MRD127" s="13"/>
      <c r="MRE127" s="13"/>
      <c r="MRF127" s="13"/>
      <c r="MRG127" s="13"/>
      <c r="MRH127" s="13"/>
      <c r="MRI127" s="13"/>
      <c r="MRJ127" s="13"/>
      <c r="MRK127" s="13"/>
      <c r="MRL127" s="13"/>
      <c r="MRM127" s="13"/>
      <c r="MRN127" s="13"/>
      <c r="MRO127" s="13"/>
      <c r="MRP127" s="13"/>
      <c r="MRQ127" s="13"/>
      <c r="MRR127" s="13"/>
      <c r="MRS127" s="13"/>
      <c r="MRT127" s="13"/>
      <c r="MRU127" s="13"/>
      <c r="MRV127" s="13"/>
      <c r="MRW127" s="13"/>
      <c r="MRX127" s="13"/>
      <c r="MRY127" s="13"/>
      <c r="MRZ127" s="13"/>
      <c r="MSA127" s="13"/>
      <c r="MSB127" s="13"/>
      <c r="MSC127" s="13"/>
      <c r="MSD127" s="13"/>
      <c r="MSE127" s="13"/>
      <c r="MSF127" s="13"/>
      <c r="MSG127" s="13"/>
      <c r="MSH127" s="13"/>
      <c r="MSI127" s="13"/>
      <c r="MSJ127" s="13"/>
      <c r="MSK127" s="13"/>
      <c r="MSL127" s="13"/>
      <c r="MSM127" s="13"/>
      <c r="MSN127" s="13"/>
      <c r="MSO127" s="13"/>
      <c r="MSP127" s="13"/>
      <c r="MSQ127" s="13"/>
      <c r="MSR127" s="13"/>
      <c r="MSS127" s="13"/>
      <c r="MST127" s="13"/>
      <c r="MSU127" s="13"/>
      <c r="MSV127" s="13"/>
      <c r="MSW127" s="13"/>
      <c r="MSX127" s="13"/>
      <c r="MSY127" s="13"/>
      <c r="MSZ127" s="13"/>
      <c r="MTA127" s="13"/>
      <c r="MTB127" s="13"/>
      <c r="MTC127" s="13"/>
      <c r="MTD127" s="13"/>
      <c r="MTE127" s="13"/>
      <c r="MTF127" s="13"/>
      <c r="MTG127" s="13"/>
      <c r="MTH127" s="13"/>
      <c r="MTI127" s="13"/>
      <c r="MTJ127" s="13"/>
      <c r="MTK127" s="13"/>
      <c r="MTL127" s="13"/>
      <c r="MTM127" s="13"/>
      <c r="MTN127" s="13"/>
      <c r="MTO127" s="13"/>
      <c r="MTP127" s="13"/>
      <c r="MTQ127" s="13"/>
      <c r="MTR127" s="13"/>
      <c r="MTS127" s="13"/>
      <c r="MTT127" s="13"/>
      <c r="MTU127" s="13"/>
      <c r="MTV127" s="13"/>
      <c r="MTW127" s="13"/>
      <c r="MTX127" s="13"/>
      <c r="MTY127" s="13"/>
      <c r="MTZ127" s="13"/>
      <c r="MUA127" s="13"/>
      <c r="MUB127" s="13"/>
      <c r="MUC127" s="13"/>
      <c r="MUD127" s="13"/>
      <c r="MUE127" s="13"/>
      <c r="MUF127" s="13"/>
      <c r="MUG127" s="13"/>
      <c r="MUH127" s="13"/>
      <c r="MUI127" s="13"/>
      <c r="MUJ127" s="13"/>
      <c r="MUK127" s="13"/>
      <c r="MUL127" s="13"/>
      <c r="MUM127" s="13"/>
      <c r="MUN127" s="13"/>
      <c r="MUO127" s="13"/>
      <c r="MUP127" s="13"/>
      <c r="MUQ127" s="13"/>
      <c r="MUR127" s="13"/>
      <c r="MUS127" s="13"/>
      <c r="MUT127" s="13"/>
      <c r="MUU127" s="13"/>
      <c r="MUV127" s="13"/>
      <c r="MUW127" s="13"/>
      <c r="MUX127" s="13"/>
      <c r="MUY127" s="13"/>
      <c r="MUZ127" s="13"/>
      <c r="MVA127" s="13"/>
      <c r="MVB127" s="13"/>
      <c r="MVC127" s="13"/>
      <c r="MVD127" s="13"/>
      <c r="MVE127" s="13"/>
      <c r="MVF127" s="13"/>
      <c r="MVG127" s="13"/>
      <c r="MVH127" s="13"/>
      <c r="MVI127" s="13"/>
      <c r="MVJ127" s="13"/>
      <c r="MVK127" s="13"/>
      <c r="MVL127" s="13"/>
      <c r="MVM127" s="13"/>
      <c r="MVN127" s="13"/>
      <c r="MVO127" s="13"/>
      <c r="MVP127" s="13"/>
      <c r="MVQ127" s="13"/>
      <c r="MVR127" s="13"/>
      <c r="MVS127" s="13"/>
      <c r="MVT127" s="13"/>
      <c r="MVU127" s="13"/>
      <c r="MVV127" s="13"/>
      <c r="MVW127" s="13"/>
      <c r="MVX127" s="13"/>
      <c r="MVY127" s="13"/>
      <c r="MVZ127" s="13"/>
      <c r="MWA127" s="13"/>
      <c r="MWB127" s="13"/>
      <c r="MWC127" s="13"/>
      <c r="MWD127" s="13"/>
      <c r="MWE127" s="13"/>
      <c r="MWF127" s="13"/>
      <c r="MWG127" s="13"/>
      <c r="MWH127" s="13"/>
      <c r="MWI127" s="13"/>
      <c r="MWJ127" s="13"/>
      <c r="MWK127" s="13"/>
      <c r="MWL127" s="13"/>
      <c r="MWM127" s="13"/>
      <c r="MWN127" s="13"/>
      <c r="MWO127" s="13"/>
      <c r="MWP127" s="13"/>
      <c r="MWQ127" s="13"/>
      <c r="MWR127" s="13"/>
      <c r="MWS127" s="13"/>
      <c r="MWT127" s="13"/>
      <c r="MWU127" s="13"/>
      <c r="MWV127" s="13"/>
      <c r="MWW127" s="13"/>
      <c r="MWX127" s="13"/>
      <c r="MWY127" s="13"/>
      <c r="MWZ127" s="13"/>
      <c r="MXA127" s="13"/>
      <c r="MXB127" s="13"/>
      <c r="MXC127" s="13"/>
      <c r="MXD127" s="13"/>
      <c r="MXE127" s="13"/>
      <c r="MXF127" s="13"/>
      <c r="MXG127" s="13"/>
      <c r="MXH127" s="13"/>
      <c r="MXI127" s="13"/>
      <c r="MXJ127" s="13"/>
      <c r="MXK127" s="13"/>
      <c r="MXL127" s="13"/>
      <c r="MXM127" s="13"/>
      <c r="MXN127" s="13"/>
      <c r="MXO127" s="13"/>
      <c r="MXP127" s="13"/>
      <c r="MXQ127" s="13"/>
      <c r="MXR127" s="13"/>
      <c r="MXS127" s="13"/>
      <c r="MXT127" s="13"/>
      <c r="MXU127" s="13"/>
      <c r="MXV127" s="13"/>
      <c r="MXW127" s="13"/>
      <c r="MXX127" s="13"/>
      <c r="MXY127" s="13"/>
      <c r="MXZ127" s="13"/>
      <c r="MYA127" s="13"/>
      <c r="MYB127" s="13"/>
      <c r="MYC127" s="13"/>
      <c r="MYD127" s="13"/>
      <c r="MYE127" s="13"/>
      <c r="MYF127" s="13"/>
      <c r="MYG127" s="13"/>
      <c r="MYH127" s="13"/>
      <c r="MYI127" s="13"/>
      <c r="MYJ127" s="13"/>
      <c r="MYK127" s="13"/>
      <c r="MYL127" s="13"/>
      <c r="MYM127" s="13"/>
      <c r="MYN127" s="13"/>
      <c r="MYO127" s="13"/>
      <c r="MYP127" s="13"/>
      <c r="MYQ127" s="13"/>
      <c r="MYR127" s="13"/>
      <c r="MYS127" s="13"/>
      <c r="MYT127" s="13"/>
      <c r="MYU127" s="13"/>
      <c r="MYV127" s="13"/>
      <c r="MYW127" s="13"/>
      <c r="MYX127" s="13"/>
      <c r="MYY127" s="13"/>
      <c r="MYZ127" s="13"/>
      <c r="MZA127" s="13"/>
      <c r="MZB127" s="13"/>
      <c r="MZC127" s="13"/>
      <c r="MZD127" s="13"/>
      <c r="MZE127" s="13"/>
      <c r="MZF127" s="13"/>
      <c r="MZG127" s="13"/>
      <c r="MZH127" s="13"/>
      <c r="MZI127" s="13"/>
      <c r="MZJ127" s="13"/>
      <c r="MZK127" s="13"/>
      <c r="MZL127" s="13"/>
      <c r="MZM127" s="13"/>
      <c r="MZN127" s="13"/>
      <c r="MZO127" s="13"/>
      <c r="MZP127" s="13"/>
      <c r="MZQ127" s="13"/>
      <c r="MZR127" s="13"/>
      <c r="MZS127" s="13"/>
      <c r="MZT127" s="13"/>
      <c r="MZU127" s="13"/>
      <c r="MZV127" s="13"/>
      <c r="MZW127" s="13"/>
      <c r="MZX127" s="13"/>
      <c r="MZY127" s="13"/>
      <c r="MZZ127" s="13"/>
      <c r="NAA127" s="13"/>
      <c r="NAB127" s="13"/>
      <c r="NAC127" s="13"/>
      <c r="NAD127" s="13"/>
      <c r="NAE127" s="13"/>
      <c r="NAF127" s="13"/>
      <c r="NAG127" s="13"/>
      <c r="NAH127" s="13"/>
      <c r="NAI127" s="13"/>
      <c r="NAJ127" s="13"/>
      <c r="NAK127" s="13"/>
      <c r="NAL127" s="13"/>
      <c r="NAM127" s="13"/>
      <c r="NAN127" s="13"/>
      <c r="NAO127" s="13"/>
      <c r="NAP127" s="13"/>
      <c r="NAQ127" s="13"/>
      <c r="NAR127" s="13"/>
      <c r="NAS127" s="13"/>
      <c r="NAT127" s="13"/>
      <c r="NAU127" s="13"/>
      <c r="NAV127" s="13"/>
      <c r="NAW127" s="13"/>
      <c r="NAX127" s="13"/>
      <c r="NAY127" s="13"/>
      <c r="NAZ127" s="13"/>
      <c r="NBA127" s="13"/>
      <c r="NBB127" s="13"/>
      <c r="NBC127" s="13"/>
      <c r="NBD127" s="13"/>
      <c r="NBE127" s="13"/>
      <c r="NBF127" s="13"/>
      <c r="NBG127" s="13"/>
      <c r="NBH127" s="13"/>
      <c r="NBI127" s="13"/>
      <c r="NBJ127" s="13"/>
      <c r="NBK127" s="13"/>
      <c r="NBL127" s="13"/>
      <c r="NBM127" s="13"/>
      <c r="NBN127" s="13"/>
      <c r="NBO127" s="13"/>
      <c r="NBP127" s="13"/>
      <c r="NBQ127" s="13"/>
      <c r="NBR127" s="13"/>
      <c r="NBS127" s="13"/>
      <c r="NBT127" s="13"/>
      <c r="NBU127" s="13"/>
      <c r="NBV127" s="13"/>
      <c r="NBW127" s="13"/>
      <c r="NBX127" s="13"/>
      <c r="NBY127" s="13"/>
      <c r="NBZ127" s="13"/>
      <c r="NCA127" s="13"/>
      <c r="NCB127" s="13"/>
      <c r="NCC127" s="13"/>
      <c r="NCD127" s="13"/>
      <c r="NCE127" s="13"/>
      <c r="NCF127" s="13"/>
      <c r="NCG127" s="13"/>
      <c r="NCH127" s="13"/>
      <c r="NCI127" s="13"/>
      <c r="NCJ127" s="13"/>
      <c r="NCK127" s="13"/>
      <c r="NCL127" s="13"/>
      <c r="NCM127" s="13"/>
      <c r="NCN127" s="13"/>
      <c r="NCO127" s="13"/>
      <c r="NCP127" s="13"/>
      <c r="NCQ127" s="13"/>
      <c r="NCR127" s="13"/>
      <c r="NCS127" s="13"/>
      <c r="NCT127" s="13"/>
      <c r="NCU127" s="13"/>
      <c r="NCV127" s="13"/>
      <c r="NCW127" s="13"/>
      <c r="NCX127" s="13"/>
      <c r="NCY127" s="13"/>
      <c r="NCZ127" s="13"/>
      <c r="NDA127" s="13"/>
      <c r="NDB127" s="13"/>
      <c r="NDC127" s="13"/>
      <c r="NDD127" s="13"/>
      <c r="NDE127" s="13"/>
      <c r="NDF127" s="13"/>
      <c r="NDG127" s="13"/>
      <c r="NDH127" s="13"/>
      <c r="NDI127" s="13"/>
      <c r="NDJ127" s="13"/>
      <c r="NDK127" s="13"/>
      <c r="NDL127" s="13"/>
      <c r="NDM127" s="13"/>
      <c r="NDN127" s="13"/>
      <c r="NDO127" s="13"/>
      <c r="NDP127" s="13"/>
      <c r="NDQ127" s="13"/>
      <c r="NDR127" s="13"/>
      <c r="NDS127" s="13"/>
      <c r="NDT127" s="13"/>
      <c r="NDU127" s="13"/>
      <c r="NDV127" s="13"/>
      <c r="NDW127" s="13"/>
      <c r="NDX127" s="13"/>
      <c r="NDY127" s="13"/>
      <c r="NDZ127" s="13"/>
      <c r="NEA127" s="13"/>
      <c r="NEB127" s="13"/>
      <c r="NEC127" s="13"/>
      <c r="NED127" s="13"/>
      <c r="NEE127" s="13"/>
      <c r="NEF127" s="13"/>
      <c r="NEG127" s="13"/>
      <c r="NEH127" s="13"/>
      <c r="NEI127" s="13"/>
      <c r="NEJ127" s="13"/>
      <c r="NEK127" s="13"/>
      <c r="NEL127" s="13"/>
      <c r="NEM127" s="13"/>
      <c r="NEN127" s="13"/>
      <c r="NEO127" s="13"/>
      <c r="NEP127" s="13"/>
      <c r="NEQ127" s="13"/>
      <c r="NER127" s="13"/>
      <c r="NES127" s="13"/>
      <c r="NET127" s="13"/>
      <c r="NEU127" s="13"/>
      <c r="NEV127" s="13"/>
      <c r="NEW127" s="13"/>
      <c r="NEX127" s="13"/>
      <c r="NEY127" s="13"/>
      <c r="NEZ127" s="13"/>
      <c r="NFA127" s="13"/>
      <c r="NFB127" s="13"/>
      <c r="NFC127" s="13"/>
      <c r="NFD127" s="13"/>
      <c r="NFE127" s="13"/>
      <c r="NFF127" s="13"/>
      <c r="NFG127" s="13"/>
      <c r="NFH127" s="13"/>
      <c r="NFI127" s="13"/>
      <c r="NFJ127" s="13"/>
      <c r="NFK127" s="13"/>
      <c r="NFL127" s="13"/>
      <c r="NFM127" s="13"/>
      <c r="NFN127" s="13"/>
      <c r="NFO127" s="13"/>
      <c r="NFP127" s="13"/>
      <c r="NFQ127" s="13"/>
      <c r="NFR127" s="13"/>
      <c r="NFS127" s="13"/>
      <c r="NFT127" s="13"/>
      <c r="NFU127" s="13"/>
      <c r="NFV127" s="13"/>
      <c r="NFW127" s="13"/>
      <c r="NFX127" s="13"/>
      <c r="NFY127" s="13"/>
      <c r="NFZ127" s="13"/>
      <c r="NGA127" s="13"/>
      <c r="NGB127" s="13"/>
      <c r="NGC127" s="13"/>
      <c r="NGD127" s="13"/>
      <c r="NGE127" s="13"/>
      <c r="NGF127" s="13"/>
      <c r="NGG127" s="13"/>
      <c r="NGH127" s="13"/>
      <c r="NGI127" s="13"/>
      <c r="NGJ127" s="13"/>
      <c r="NGK127" s="13"/>
      <c r="NGL127" s="13"/>
      <c r="NGM127" s="13"/>
      <c r="NGN127" s="13"/>
      <c r="NGO127" s="13"/>
      <c r="NGP127" s="13"/>
      <c r="NGQ127" s="13"/>
      <c r="NGR127" s="13"/>
      <c r="NGS127" s="13"/>
      <c r="NGT127" s="13"/>
      <c r="NGU127" s="13"/>
      <c r="NGV127" s="13"/>
      <c r="NGW127" s="13"/>
      <c r="NGX127" s="13"/>
      <c r="NGY127" s="13"/>
      <c r="NGZ127" s="13"/>
      <c r="NHA127" s="13"/>
      <c r="NHB127" s="13"/>
      <c r="NHC127" s="13"/>
      <c r="NHD127" s="13"/>
      <c r="NHE127" s="13"/>
      <c r="NHF127" s="13"/>
      <c r="NHG127" s="13"/>
      <c r="NHH127" s="13"/>
      <c r="NHI127" s="13"/>
      <c r="NHJ127" s="13"/>
      <c r="NHK127" s="13"/>
      <c r="NHL127" s="13"/>
      <c r="NHM127" s="13"/>
      <c r="NHN127" s="13"/>
      <c r="NHO127" s="13"/>
      <c r="NHP127" s="13"/>
      <c r="NHQ127" s="13"/>
      <c r="NHR127" s="13"/>
      <c r="NHS127" s="13"/>
      <c r="NHT127" s="13"/>
      <c r="NHU127" s="13"/>
      <c r="NHV127" s="13"/>
      <c r="NHW127" s="13"/>
      <c r="NHX127" s="13"/>
      <c r="NHY127" s="13"/>
      <c r="NHZ127" s="13"/>
      <c r="NIA127" s="13"/>
      <c r="NIB127" s="13"/>
      <c r="NIC127" s="13"/>
      <c r="NID127" s="13"/>
      <c r="NIE127" s="13"/>
      <c r="NIF127" s="13"/>
      <c r="NIG127" s="13"/>
      <c r="NIH127" s="13"/>
      <c r="NII127" s="13"/>
      <c r="NIJ127" s="13"/>
      <c r="NIK127" s="13"/>
      <c r="NIL127" s="13"/>
      <c r="NIM127" s="13"/>
      <c r="NIN127" s="13"/>
      <c r="NIO127" s="13"/>
      <c r="NIP127" s="13"/>
      <c r="NIQ127" s="13"/>
      <c r="NIR127" s="13"/>
      <c r="NIS127" s="13"/>
      <c r="NIT127" s="13"/>
      <c r="NIU127" s="13"/>
      <c r="NIV127" s="13"/>
      <c r="NIW127" s="13"/>
      <c r="NIX127" s="13"/>
      <c r="NIY127" s="13"/>
      <c r="NIZ127" s="13"/>
      <c r="NJA127" s="13"/>
      <c r="NJB127" s="13"/>
      <c r="NJC127" s="13"/>
      <c r="NJD127" s="13"/>
      <c r="NJE127" s="13"/>
      <c r="NJF127" s="13"/>
      <c r="NJG127" s="13"/>
      <c r="NJH127" s="13"/>
      <c r="NJI127" s="13"/>
      <c r="NJJ127" s="13"/>
      <c r="NJK127" s="13"/>
      <c r="NJL127" s="13"/>
      <c r="NJM127" s="13"/>
      <c r="NJN127" s="13"/>
      <c r="NJO127" s="13"/>
      <c r="NJP127" s="13"/>
      <c r="NJQ127" s="13"/>
      <c r="NJR127" s="13"/>
      <c r="NJS127" s="13"/>
      <c r="NJT127" s="13"/>
      <c r="NJU127" s="13"/>
      <c r="NJV127" s="13"/>
      <c r="NJW127" s="13"/>
      <c r="NJX127" s="13"/>
      <c r="NJY127" s="13"/>
      <c r="NJZ127" s="13"/>
      <c r="NKA127" s="13"/>
      <c r="NKB127" s="13"/>
      <c r="NKC127" s="13"/>
      <c r="NKD127" s="13"/>
      <c r="NKE127" s="13"/>
      <c r="NKF127" s="13"/>
      <c r="NKG127" s="13"/>
      <c r="NKH127" s="13"/>
      <c r="NKI127" s="13"/>
      <c r="NKJ127" s="13"/>
      <c r="NKK127" s="13"/>
      <c r="NKL127" s="13"/>
      <c r="NKM127" s="13"/>
      <c r="NKN127" s="13"/>
      <c r="NKO127" s="13"/>
      <c r="NKP127" s="13"/>
      <c r="NKQ127" s="13"/>
      <c r="NKR127" s="13"/>
      <c r="NKS127" s="13"/>
      <c r="NKT127" s="13"/>
      <c r="NKU127" s="13"/>
      <c r="NKV127" s="13"/>
      <c r="NKW127" s="13"/>
      <c r="NKX127" s="13"/>
      <c r="NKY127" s="13"/>
      <c r="NKZ127" s="13"/>
      <c r="NLA127" s="13"/>
      <c r="NLB127" s="13"/>
      <c r="NLC127" s="13"/>
      <c r="NLD127" s="13"/>
      <c r="NLE127" s="13"/>
      <c r="NLF127" s="13"/>
      <c r="NLG127" s="13"/>
      <c r="NLH127" s="13"/>
      <c r="NLI127" s="13"/>
      <c r="NLJ127" s="13"/>
      <c r="NLK127" s="13"/>
      <c r="NLL127" s="13"/>
      <c r="NLM127" s="13"/>
      <c r="NLN127" s="13"/>
      <c r="NLO127" s="13"/>
      <c r="NLP127" s="13"/>
      <c r="NLQ127" s="13"/>
      <c r="NLR127" s="13"/>
      <c r="NLS127" s="13"/>
      <c r="NLT127" s="13"/>
      <c r="NLU127" s="13"/>
      <c r="NLV127" s="13"/>
      <c r="NLW127" s="13"/>
      <c r="NLX127" s="13"/>
      <c r="NLY127" s="13"/>
      <c r="NLZ127" s="13"/>
      <c r="NMA127" s="13"/>
      <c r="NMB127" s="13"/>
      <c r="NMC127" s="13"/>
      <c r="NMD127" s="13"/>
      <c r="NME127" s="13"/>
      <c r="NMF127" s="13"/>
      <c r="NMG127" s="13"/>
      <c r="NMH127" s="13"/>
      <c r="NMI127" s="13"/>
      <c r="NMJ127" s="13"/>
      <c r="NMK127" s="13"/>
      <c r="NML127" s="13"/>
      <c r="NMM127" s="13"/>
      <c r="NMN127" s="13"/>
      <c r="NMO127" s="13"/>
      <c r="NMP127" s="13"/>
      <c r="NMQ127" s="13"/>
      <c r="NMR127" s="13"/>
      <c r="NMS127" s="13"/>
      <c r="NMT127" s="13"/>
      <c r="NMU127" s="13"/>
      <c r="NMV127" s="13"/>
      <c r="NMW127" s="13"/>
      <c r="NMX127" s="13"/>
      <c r="NMY127" s="13"/>
      <c r="NMZ127" s="13"/>
      <c r="NNA127" s="13"/>
      <c r="NNB127" s="13"/>
      <c r="NNC127" s="13"/>
      <c r="NND127" s="13"/>
      <c r="NNE127" s="13"/>
      <c r="NNF127" s="13"/>
      <c r="NNG127" s="13"/>
      <c r="NNH127" s="13"/>
      <c r="NNI127" s="13"/>
      <c r="NNJ127" s="13"/>
      <c r="NNK127" s="13"/>
      <c r="NNL127" s="13"/>
      <c r="NNM127" s="13"/>
      <c r="NNN127" s="13"/>
      <c r="NNO127" s="13"/>
      <c r="NNP127" s="13"/>
      <c r="NNQ127" s="13"/>
      <c r="NNR127" s="13"/>
      <c r="NNS127" s="13"/>
      <c r="NNT127" s="13"/>
      <c r="NNU127" s="13"/>
      <c r="NNV127" s="13"/>
      <c r="NNW127" s="13"/>
      <c r="NNX127" s="13"/>
      <c r="NNY127" s="13"/>
      <c r="NNZ127" s="13"/>
      <c r="NOA127" s="13"/>
      <c r="NOB127" s="13"/>
      <c r="NOC127" s="13"/>
      <c r="NOD127" s="13"/>
      <c r="NOE127" s="13"/>
      <c r="NOF127" s="13"/>
      <c r="NOG127" s="13"/>
      <c r="NOH127" s="13"/>
      <c r="NOI127" s="13"/>
      <c r="NOJ127" s="13"/>
      <c r="NOK127" s="13"/>
      <c r="NOL127" s="13"/>
      <c r="NOM127" s="13"/>
      <c r="NON127" s="13"/>
      <c r="NOO127" s="13"/>
      <c r="NOP127" s="13"/>
      <c r="NOQ127" s="13"/>
      <c r="NOR127" s="13"/>
      <c r="NOS127" s="13"/>
      <c r="NOT127" s="13"/>
      <c r="NOU127" s="13"/>
      <c r="NOV127" s="13"/>
      <c r="NOW127" s="13"/>
      <c r="NOX127" s="13"/>
      <c r="NOY127" s="13"/>
      <c r="NOZ127" s="13"/>
      <c r="NPA127" s="13"/>
      <c r="NPB127" s="13"/>
      <c r="NPC127" s="13"/>
      <c r="NPD127" s="13"/>
      <c r="NPE127" s="13"/>
      <c r="NPF127" s="13"/>
      <c r="NPG127" s="13"/>
      <c r="NPH127" s="13"/>
      <c r="NPI127" s="13"/>
      <c r="NPJ127" s="13"/>
      <c r="NPK127" s="13"/>
      <c r="NPL127" s="13"/>
      <c r="NPM127" s="13"/>
      <c r="NPN127" s="13"/>
      <c r="NPO127" s="13"/>
      <c r="NPP127" s="13"/>
      <c r="NPQ127" s="13"/>
      <c r="NPR127" s="13"/>
      <c r="NPS127" s="13"/>
      <c r="NPT127" s="13"/>
      <c r="NPU127" s="13"/>
      <c r="NPV127" s="13"/>
      <c r="NPW127" s="13"/>
      <c r="NPX127" s="13"/>
      <c r="NPY127" s="13"/>
      <c r="NPZ127" s="13"/>
      <c r="NQA127" s="13"/>
      <c r="NQB127" s="13"/>
      <c r="NQC127" s="13"/>
      <c r="NQD127" s="13"/>
      <c r="NQE127" s="13"/>
      <c r="NQF127" s="13"/>
      <c r="NQG127" s="13"/>
      <c r="NQH127" s="13"/>
      <c r="NQI127" s="13"/>
      <c r="NQJ127" s="13"/>
      <c r="NQK127" s="13"/>
      <c r="NQL127" s="13"/>
      <c r="NQM127" s="13"/>
      <c r="NQN127" s="13"/>
      <c r="NQO127" s="13"/>
      <c r="NQP127" s="13"/>
      <c r="NQQ127" s="13"/>
      <c r="NQR127" s="13"/>
      <c r="NQS127" s="13"/>
      <c r="NQT127" s="13"/>
      <c r="NQU127" s="13"/>
      <c r="NQV127" s="13"/>
      <c r="NQW127" s="13"/>
      <c r="NQX127" s="13"/>
      <c r="NQY127" s="13"/>
      <c r="NQZ127" s="13"/>
      <c r="NRA127" s="13"/>
      <c r="NRB127" s="13"/>
      <c r="NRC127" s="13"/>
      <c r="NRD127" s="13"/>
      <c r="NRE127" s="13"/>
      <c r="NRF127" s="13"/>
      <c r="NRG127" s="13"/>
      <c r="NRH127" s="13"/>
      <c r="NRI127" s="13"/>
      <c r="NRJ127" s="13"/>
      <c r="NRK127" s="13"/>
      <c r="NRL127" s="13"/>
      <c r="NRM127" s="13"/>
      <c r="NRN127" s="13"/>
      <c r="NRO127" s="13"/>
      <c r="NRP127" s="13"/>
      <c r="NRQ127" s="13"/>
      <c r="NRR127" s="13"/>
      <c r="NRS127" s="13"/>
      <c r="NRT127" s="13"/>
      <c r="NRU127" s="13"/>
      <c r="NRV127" s="13"/>
      <c r="NRW127" s="13"/>
      <c r="NRX127" s="13"/>
      <c r="NRY127" s="13"/>
      <c r="NRZ127" s="13"/>
      <c r="NSA127" s="13"/>
      <c r="NSB127" s="13"/>
      <c r="NSC127" s="13"/>
      <c r="NSD127" s="13"/>
      <c r="NSE127" s="13"/>
      <c r="NSF127" s="13"/>
      <c r="NSG127" s="13"/>
      <c r="NSH127" s="13"/>
      <c r="NSI127" s="13"/>
      <c r="NSJ127" s="13"/>
      <c r="NSK127" s="13"/>
      <c r="NSL127" s="13"/>
      <c r="NSM127" s="13"/>
      <c r="NSN127" s="13"/>
      <c r="NSO127" s="13"/>
      <c r="NSP127" s="13"/>
      <c r="NSQ127" s="13"/>
      <c r="NSR127" s="13"/>
      <c r="NSS127" s="13"/>
      <c r="NST127" s="13"/>
      <c r="NSU127" s="13"/>
      <c r="NSV127" s="13"/>
      <c r="NSW127" s="13"/>
      <c r="NSX127" s="13"/>
      <c r="NSY127" s="13"/>
      <c r="NSZ127" s="13"/>
      <c r="NTA127" s="13"/>
      <c r="NTB127" s="13"/>
      <c r="NTC127" s="13"/>
      <c r="NTD127" s="13"/>
      <c r="NTE127" s="13"/>
      <c r="NTF127" s="13"/>
      <c r="NTG127" s="13"/>
      <c r="NTH127" s="13"/>
      <c r="NTI127" s="13"/>
      <c r="NTJ127" s="13"/>
      <c r="NTK127" s="13"/>
      <c r="NTL127" s="13"/>
      <c r="NTM127" s="13"/>
      <c r="NTN127" s="13"/>
      <c r="NTO127" s="13"/>
      <c r="NTP127" s="13"/>
      <c r="NTQ127" s="13"/>
      <c r="NTR127" s="13"/>
      <c r="NTS127" s="13"/>
      <c r="NTT127" s="13"/>
      <c r="NTU127" s="13"/>
      <c r="NTV127" s="13"/>
      <c r="NTW127" s="13"/>
      <c r="NTX127" s="13"/>
      <c r="NTY127" s="13"/>
      <c r="NTZ127" s="13"/>
      <c r="NUA127" s="13"/>
      <c r="NUB127" s="13"/>
      <c r="NUC127" s="13"/>
      <c r="NUD127" s="13"/>
      <c r="NUE127" s="13"/>
      <c r="NUF127" s="13"/>
      <c r="NUG127" s="13"/>
      <c r="NUH127" s="13"/>
      <c r="NUI127" s="13"/>
      <c r="NUJ127" s="13"/>
      <c r="NUK127" s="13"/>
      <c r="NUL127" s="13"/>
      <c r="NUM127" s="13"/>
      <c r="NUN127" s="13"/>
      <c r="NUO127" s="13"/>
      <c r="NUP127" s="13"/>
      <c r="NUQ127" s="13"/>
      <c r="NUR127" s="13"/>
      <c r="NUS127" s="13"/>
      <c r="NUT127" s="13"/>
      <c r="NUU127" s="13"/>
      <c r="NUV127" s="13"/>
      <c r="NUW127" s="13"/>
      <c r="NUX127" s="13"/>
      <c r="NUY127" s="13"/>
      <c r="NUZ127" s="13"/>
      <c r="NVA127" s="13"/>
      <c r="NVB127" s="13"/>
      <c r="NVC127" s="13"/>
      <c r="NVD127" s="13"/>
      <c r="NVE127" s="13"/>
      <c r="NVF127" s="13"/>
      <c r="NVG127" s="13"/>
      <c r="NVH127" s="13"/>
      <c r="NVI127" s="13"/>
      <c r="NVJ127" s="13"/>
      <c r="NVK127" s="13"/>
      <c r="NVL127" s="13"/>
      <c r="NVM127" s="13"/>
      <c r="NVN127" s="13"/>
      <c r="NVO127" s="13"/>
      <c r="NVP127" s="13"/>
      <c r="NVQ127" s="13"/>
      <c r="NVR127" s="13"/>
      <c r="NVS127" s="13"/>
      <c r="NVT127" s="13"/>
      <c r="NVU127" s="13"/>
      <c r="NVV127" s="13"/>
      <c r="NVW127" s="13"/>
      <c r="NVX127" s="13"/>
      <c r="NVY127" s="13"/>
      <c r="NVZ127" s="13"/>
      <c r="NWA127" s="13"/>
      <c r="NWB127" s="13"/>
      <c r="NWC127" s="13"/>
      <c r="NWD127" s="13"/>
      <c r="NWE127" s="13"/>
      <c r="NWF127" s="13"/>
      <c r="NWG127" s="13"/>
      <c r="NWH127" s="13"/>
      <c r="NWI127" s="13"/>
      <c r="NWJ127" s="13"/>
      <c r="NWK127" s="13"/>
      <c r="NWL127" s="13"/>
      <c r="NWM127" s="13"/>
      <c r="NWN127" s="13"/>
      <c r="NWO127" s="13"/>
      <c r="NWP127" s="13"/>
      <c r="NWQ127" s="13"/>
      <c r="NWR127" s="13"/>
      <c r="NWS127" s="13"/>
      <c r="NWT127" s="13"/>
      <c r="NWU127" s="13"/>
      <c r="NWV127" s="13"/>
      <c r="NWW127" s="13"/>
      <c r="NWX127" s="13"/>
      <c r="NWY127" s="13"/>
      <c r="NWZ127" s="13"/>
      <c r="NXA127" s="13"/>
      <c r="NXB127" s="13"/>
      <c r="NXC127" s="13"/>
      <c r="NXD127" s="13"/>
      <c r="NXE127" s="13"/>
      <c r="NXF127" s="13"/>
      <c r="NXG127" s="13"/>
      <c r="NXH127" s="13"/>
      <c r="NXI127" s="13"/>
      <c r="NXJ127" s="13"/>
      <c r="NXK127" s="13"/>
      <c r="NXL127" s="13"/>
      <c r="NXM127" s="13"/>
      <c r="NXN127" s="13"/>
      <c r="NXO127" s="13"/>
      <c r="NXP127" s="13"/>
      <c r="NXQ127" s="13"/>
      <c r="NXR127" s="13"/>
      <c r="NXS127" s="13"/>
      <c r="NXT127" s="13"/>
      <c r="NXU127" s="13"/>
      <c r="NXV127" s="13"/>
      <c r="NXW127" s="13"/>
      <c r="NXX127" s="13"/>
      <c r="NXY127" s="13"/>
      <c r="NXZ127" s="13"/>
      <c r="NYA127" s="13"/>
      <c r="NYB127" s="13"/>
      <c r="NYC127" s="13"/>
      <c r="NYD127" s="13"/>
      <c r="NYE127" s="13"/>
      <c r="NYF127" s="13"/>
      <c r="NYG127" s="13"/>
      <c r="NYH127" s="13"/>
      <c r="NYI127" s="13"/>
      <c r="NYJ127" s="13"/>
      <c r="NYK127" s="13"/>
      <c r="NYL127" s="13"/>
      <c r="NYM127" s="13"/>
      <c r="NYN127" s="13"/>
      <c r="NYO127" s="13"/>
      <c r="NYP127" s="13"/>
      <c r="NYQ127" s="13"/>
      <c r="NYR127" s="13"/>
      <c r="NYS127" s="13"/>
      <c r="NYT127" s="13"/>
      <c r="NYU127" s="13"/>
      <c r="NYV127" s="13"/>
      <c r="NYW127" s="13"/>
      <c r="NYX127" s="13"/>
      <c r="NYY127" s="13"/>
      <c r="NYZ127" s="13"/>
      <c r="NZA127" s="13"/>
      <c r="NZB127" s="13"/>
      <c r="NZC127" s="13"/>
      <c r="NZD127" s="13"/>
      <c r="NZE127" s="13"/>
      <c r="NZF127" s="13"/>
      <c r="NZG127" s="13"/>
      <c r="NZH127" s="13"/>
      <c r="NZI127" s="13"/>
      <c r="NZJ127" s="13"/>
      <c r="NZK127" s="13"/>
      <c r="NZL127" s="13"/>
      <c r="NZM127" s="13"/>
      <c r="NZN127" s="13"/>
      <c r="NZO127" s="13"/>
      <c r="NZP127" s="13"/>
      <c r="NZQ127" s="13"/>
      <c r="NZR127" s="13"/>
      <c r="NZS127" s="13"/>
      <c r="NZT127" s="13"/>
      <c r="NZU127" s="13"/>
      <c r="NZV127" s="13"/>
      <c r="NZW127" s="13"/>
      <c r="NZX127" s="13"/>
      <c r="NZY127" s="13"/>
      <c r="NZZ127" s="13"/>
      <c r="OAA127" s="13"/>
      <c r="OAB127" s="13"/>
      <c r="OAC127" s="13"/>
      <c r="OAD127" s="13"/>
      <c r="OAE127" s="13"/>
      <c r="OAF127" s="13"/>
      <c r="OAG127" s="13"/>
      <c r="OAH127" s="13"/>
      <c r="OAI127" s="13"/>
      <c r="OAJ127" s="13"/>
      <c r="OAK127" s="13"/>
      <c r="OAL127" s="13"/>
      <c r="OAM127" s="13"/>
      <c r="OAN127" s="13"/>
      <c r="OAO127" s="13"/>
      <c r="OAP127" s="13"/>
      <c r="OAQ127" s="13"/>
      <c r="OAR127" s="13"/>
      <c r="OAS127" s="13"/>
      <c r="OAT127" s="13"/>
      <c r="OAU127" s="13"/>
      <c r="OAV127" s="13"/>
      <c r="OAW127" s="13"/>
      <c r="OAX127" s="13"/>
      <c r="OAY127" s="13"/>
      <c r="OAZ127" s="13"/>
      <c r="OBA127" s="13"/>
      <c r="OBB127" s="13"/>
      <c r="OBC127" s="13"/>
      <c r="OBD127" s="13"/>
      <c r="OBE127" s="13"/>
      <c r="OBF127" s="13"/>
      <c r="OBG127" s="13"/>
      <c r="OBH127" s="13"/>
      <c r="OBI127" s="13"/>
      <c r="OBJ127" s="13"/>
      <c r="OBK127" s="13"/>
      <c r="OBL127" s="13"/>
      <c r="OBM127" s="13"/>
      <c r="OBN127" s="13"/>
      <c r="OBO127" s="13"/>
      <c r="OBP127" s="13"/>
      <c r="OBQ127" s="13"/>
      <c r="OBR127" s="13"/>
      <c r="OBS127" s="13"/>
      <c r="OBT127" s="13"/>
      <c r="OBU127" s="13"/>
      <c r="OBV127" s="13"/>
      <c r="OBW127" s="13"/>
      <c r="OBX127" s="13"/>
      <c r="OBY127" s="13"/>
      <c r="OBZ127" s="13"/>
      <c r="OCA127" s="13"/>
      <c r="OCB127" s="13"/>
      <c r="OCC127" s="13"/>
      <c r="OCD127" s="13"/>
      <c r="OCE127" s="13"/>
      <c r="OCF127" s="13"/>
      <c r="OCG127" s="13"/>
      <c r="OCH127" s="13"/>
      <c r="OCI127" s="13"/>
      <c r="OCJ127" s="13"/>
      <c r="OCK127" s="13"/>
      <c r="OCL127" s="13"/>
      <c r="OCM127" s="13"/>
      <c r="OCN127" s="13"/>
      <c r="OCO127" s="13"/>
      <c r="OCP127" s="13"/>
      <c r="OCQ127" s="13"/>
      <c r="OCR127" s="13"/>
      <c r="OCS127" s="13"/>
      <c r="OCT127" s="13"/>
      <c r="OCU127" s="13"/>
      <c r="OCV127" s="13"/>
      <c r="OCW127" s="13"/>
      <c r="OCX127" s="13"/>
      <c r="OCY127" s="13"/>
      <c r="OCZ127" s="13"/>
      <c r="ODA127" s="13"/>
      <c r="ODB127" s="13"/>
      <c r="ODC127" s="13"/>
      <c r="ODD127" s="13"/>
      <c r="ODE127" s="13"/>
      <c r="ODF127" s="13"/>
      <c r="ODG127" s="13"/>
      <c r="ODH127" s="13"/>
      <c r="ODI127" s="13"/>
      <c r="ODJ127" s="13"/>
      <c r="ODK127" s="13"/>
      <c r="ODL127" s="13"/>
      <c r="ODM127" s="13"/>
      <c r="ODN127" s="13"/>
      <c r="ODO127" s="13"/>
      <c r="ODP127" s="13"/>
      <c r="ODQ127" s="13"/>
      <c r="ODR127" s="13"/>
      <c r="ODS127" s="13"/>
      <c r="ODT127" s="13"/>
      <c r="ODU127" s="13"/>
      <c r="ODV127" s="13"/>
      <c r="ODW127" s="13"/>
      <c r="ODX127" s="13"/>
      <c r="ODY127" s="13"/>
      <c r="ODZ127" s="13"/>
      <c r="OEA127" s="13"/>
      <c r="OEB127" s="13"/>
      <c r="OEC127" s="13"/>
      <c r="OED127" s="13"/>
      <c r="OEE127" s="13"/>
      <c r="OEF127" s="13"/>
      <c r="OEG127" s="13"/>
      <c r="OEH127" s="13"/>
      <c r="OEI127" s="13"/>
      <c r="OEJ127" s="13"/>
      <c r="OEK127" s="13"/>
      <c r="OEL127" s="13"/>
      <c r="OEM127" s="13"/>
      <c r="OEN127" s="13"/>
      <c r="OEO127" s="13"/>
      <c r="OEP127" s="13"/>
      <c r="OEQ127" s="13"/>
      <c r="OER127" s="13"/>
      <c r="OES127" s="13"/>
      <c r="OET127" s="13"/>
      <c r="OEU127" s="13"/>
      <c r="OEV127" s="13"/>
      <c r="OEW127" s="13"/>
      <c r="OEX127" s="13"/>
      <c r="OEY127" s="13"/>
      <c r="OEZ127" s="13"/>
      <c r="OFA127" s="13"/>
      <c r="OFB127" s="13"/>
      <c r="OFC127" s="13"/>
      <c r="OFD127" s="13"/>
      <c r="OFE127" s="13"/>
      <c r="OFF127" s="13"/>
      <c r="OFG127" s="13"/>
      <c r="OFH127" s="13"/>
      <c r="OFI127" s="13"/>
      <c r="OFJ127" s="13"/>
      <c r="OFK127" s="13"/>
      <c r="OFL127" s="13"/>
      <c r="OFM127" s="13"/>
      <c r="OFN127" s="13"/>
      <c r="OFO127" s="13"/>
      <c r="OFP127" s="13"/>
      <c r="OFQ127" s="13"/>
      <c r="OFR127" s="13"/>
      <c r="OFS127" s="13"/>
      <c r="OFT127" s="13"/>
      <c r="OFU127" s="13"/>
      <c r="OFV127" s="13"/>
      <c r="OFW127" s="13"/>
      <c r="OFX127" s="13"/>
      <c r="OFY127" s="13"/>
      <c r="OFZ127" s="13"/>
      <c r="OGA127" s="13"/>
      <c r="OGB127" s="13"/>
      <c r="OGC127" s="13"/>
      <c r="OGD127" s="13"/>
      <c r="OGE127" s="13"/>
      <c r="OGF127" s="13"/>
      <c r="OGG127" s="13"/>
      <c r="OGH127" s="13"/>
      <c r="OGI127" s="13"/>
      <c r="OGJ127" s="13"/>
      <c r="OGK127" s="13"/>
      <c r="OGL127" s="13"/>
      <c r="OGM127" s="13"/>
      <c r="OGN127" s="13"/>
      <c r="OGO127" s="13"/>
      <c r="OGP127" s="13"/>
      <c r="OGQ127" s="13"/>
      <c r="OGR127" s="13"/>
      <c r="OGS127" s="13"/>
      <c r="OGT127" s="13"/>
      <c r="OGU127" s="13"/>
      <c r="OGV127" s="13"/>
      <c r="OGW127" s="13"/>
      <c r="OGX127" s="13"/>
      <c r="OGY127" s="13"/>
      <c r="OGZ127" s="13"/>
      <c r="OHA127" s="13"/>
      <c r="OHB127" s="13"/>
      <c r="OHC127" s="13"/>
      <c r="OHD127" s="13"/>
      <c r="OHE127" s="13"/>
      <c r="OHF127" s="13"/>
      <c r="OHG127" s="13"/>
      <c r="OHH127" s="13"/>
      <c r="OHI127" s="13"/>
      <c r="OHJ127" s="13"/>
      <c r="OHK127" s="13"/>
      <c r="OHL127" s="13"/>
      <c r="OHM127" s="13"/>
      <c r="OHN127" s="13"/>
      <c r="OHO127" s="13"/>
      <c r="OHP127" s="13"/>
      <c r="OHQ127" s="13"/>
      <c r="OHR127" s="13"/>
      <c r="OHS127" s="13"/>
      <c r="OHT127" s="13"/>
      <c r="OHU127" s="13"/>
      <c r="OHV127" s="13"/>
      <c r="OHW127" s="13"/>
      <c r="OHX127" s="13"/>
      <c r="OHY127" s="13"/>
      <c r="OHZ127" s="13"/>
      <c r="OIA127" s="13"/>
      <c r="OIB127" s="13"/>
      <c r="OIC127" s="13"/>
      <c r="OID127" s="13"/>
      <c r="OIE127" s="13"/>
      <c r="OIF127" s="13"/>
      <c r="OIG127" s="13"/>
      <c r="OIH127" s="13"/>
      <c r="OII127" s="13"/>
      <c r="OIJ127" s="13"/>
      <c r="OIK127" s="13"/>
      <c r="OIL127" s="13"/>
      <c r="OIM127" s="13"/>
      <c r="OIN127" s="13"/>
      <c r="OIO127" s="13"/>
      <c r="OIP127" s="13"/>
      <c r="OIQ127" s="13"/>
      <c r="OIR127" s="13"/>
      <c r="OIS127" s="13"/>
      <c r="OIT127" s="13"/>
      <c r="OIU127" s="13"/>
      <c r="OIV127" s="13"/>
      <c r="OIW127" s="13"/>
      <c r="OIX127" s="13"/>
      <c r="OIY127" s="13"/>
      <c r="OIZ127" s="13"/>
      <c r="OJA127" s="13"/>
      <c r="OJB127" s="13"/>
      <c r="OJC127" s="13"/>
      <c r="OJD127" s="13"/>
      <c r="OJE127" s="13"/>
      <c r="OJF127" s="13"/>
      <c r="OJG127" s="13"/>
      <c r="OJH127" s="13"/>
      <c r="OJI127" s="13"/>
      <c r="OJJ127" s="13"/>
      <c r="OJK127" s="13"/>
      <c r="OJL127" s="13"/>
      <c r="OJM127" s="13"/>
      <c r="OJN127" s="13"/>
      <c r="OJO127" s="13"/>
      <c r="OJP127" s="13"/>
      <c r="OJQ127" s="13"/>
      <c r="OJR127" s="13"/>
      <c r="OJS127" s="13"/>
      <c r="OJT127" s="13"/>
      <c r="OJU127" s="13"/>
      <c r="OJV127" s="13"/>
      <c r="OJW127" s="13"/>
      <c r="OJX127" s="13"/>
      <c r="OJY127" s="13"/>
      <c r="OJZ127" s="13"/>
      <c r="OKA127" s="13"/>
      <c r="OKB127" s="13"/>
      <c r="OKC127" s="13"/>
      <c r="OKD127" s="13"/>
      <c r="OKE127" s="13"/>
      <c r="OKF127" s="13"/>
      <c r="OKG127" s="13"/>
      <c r="OKH127" s="13"/>
      <c r="OKI127" s="13"/>
      <c r="OKJ127" s="13"/>
      <c r="OKK127" s="13"/>
      <c r="OKL127" s="13"/>
      <c r="OKM127" s="13"/>
      <c r="OKN127" s="13"/>
      <c r="OKO127" s="13"/>
      <c r="OKP127" s="13"/>
      <c r="OKQ127" s="13"/>
      <c r="OKR127" s="13"/>
      <c r="OKS127" s="13"/>
      <c r="OKT127" s="13"/>
      <c r="OKU127" s="13"/>
      <c r="OKV127" s="13"/>
      <c r="OKW127" s="13"/>
      <c r="OKX127" s="13"/>
      <c r="OKY127" s="13"/>
      <c r="OKZ127" s="13"/>
      <c r="OLA127" s="13"/>
      <c r="OLB127" s="13"/>
      <c r="OLC127" s="13"/>
      <c r="OLD127" s="13"/>
      <c r="OLE127" s="13"/>
      <c r="OLF127" s="13"/>
      <c r="OLG127" s="13"/>
      <c r="OLH127" s="13"/>
      <c r="OLI127" s="13"/>
      <c r="OLJ127" s="13"/>
      <c r="OLK127" s="13"/>
      <c r="OLL127" s="13"/>
      <c r="OLM127" s="13"/>
      <c r="OLN127" s="13"/>
      <c r="OLO127" s="13"/>
      <c r="OLP127" s="13"/>
      <c r="OLQ127" s="13"/>
      <c r="OLR127" s="13"/>
      <c r="OLS127" s="13"/>
      <c r="OLT127" s="13"/>
      <c r="OLU127" s="13"/>
      <c r="OLV127" s="13"/>
      <c r="OLW127" s="13"/>
      <c r="OLX127" s="13"/>
      <c r="OLY127" s="13"/>
      <c r="OLZ127" s="13"/>
      <c r="OMA127" s="13"/>
      <c r="OMB127" s="13"/>
      <c r="OMC127" s="13"/>
      <c r="OMD127" s="13"/>
      <c r="OME127" s="13"/>
      <c r="OMF127" s="13"/>
      <c r="OMG127" s="13"/>
      <c r="OMH127" s="13"/>
      <c r="OMI127" s="13"/>
      <c r="OMJ127" s="13"/>
      <c r="OMK127" s="13"/>
      <c r="OML127" s="13"/>
      <c r="OMM127" s="13"/>
      <c r="OMN127" s="13"/>
      <c r="OMO127" s="13"/>
      <c r="OMP127" s="13"/>
      <c r="OMQ127" s="13"/>
      <c r="OMR127" s="13"/>
      <c r="OMS127" s="13"/>
      <c r="OMT127" s="13"/>
      <c r="OMU127" s="13"/>
      <c r="OMV127" s="13"/>
      <c r="OMW127" s="13"/>
      <c r="OMX127" s="13"/>
      <c r="OMY127" s="13"/>
      <c r="OMZ127" s="13"/>
      <c r="ONA127" s="13"/>
      <c r="ONB127" s="13"/>
      <c r="ONC127" s="13"/>
      <c r="OND127" s="13"/>
      <c r="ONE127" s="13"/>
      <c r="ONF127" s="13"/>
      <c r="ONG127" s="13"/>
      <c r="ONH127" s="13"/>
      <c r="ONI127" s="13"/>
      <c r="ONJ127" s="13"/>
      <c r="ONK127" s="13"/>
      <c r="ONL127" s="13"/>
      <c r="ONM127" s="13"/>
      <c r="ONN127" s="13"/>
      <c r="ONO127" s="13"/>
      <c r="ONP127" s="13"/>
      <c r="ONQ127" s="13"/>
      <c r="ONR127" s="13"/>
      <c r="ONS127" s="13"/>
      <c r="ONT127" s="13"/>
      <c r="ONU127" s="13"/>
      <c r="ONV127" s="13"/>
      <c r="ONW127" s="13"/>
      <c r="ONX127" s="13"/>
      <c r="ONY127" s="13"/>
      <c r="ONZ127" s="13"/>
      <c r="OOA127" s="13"/>
      <c r="OOB127" s="13"/>
      <c r="OOC127" s="13"/>
      <c r="OOD127" s="13"/>
      <c r="OOE127" s="13"/>
      <c r="OOF127" s="13"/>
      <c r="OOG127" s="13"/>
      <c r="OOH127" s="13"/>
      <c r="OOI127" s="13"/>
      <c r="OOJ127" s="13"/>
      <c r="OOK127" s="13"/>
      <c r="OOL127" s="13"/>
      <c r="OOM127" s="13"/>
      <c r="OON127" s="13"/>
      <c r="OOO127" s="13"/>
      <c r="OOP127" s="13"/>
      <c r="OOQ127" s="13"/>
      <c r="OOR127" s="13"/>
      <c r="OOS127" s="13"/>
      <c r="OOT127" s="13"/>
      <c r="OOU127" s="13"/>
      <c r="OOV127" s="13"/>
      <c r="OOW127" s="13"/>
      <c r="OOX127" s="13"/>
      <c r="OOY127" s="13"/>
      <c r="OOZ127" s="13"/>
      <c r="OPA127" s="13"/>
      <c r="OPB127" s="13"/>
      <c r="OPC127" s="13"/>
      <c r="OPD127" s="13"/>
      <c r="OPE127" s="13"/>
      <c r="OPF127" s="13"/>
      <c r="OPG127" s="13"/>
      <c r="OPH127" s="13"/>
      <c r="OPI127" s="13"/>
      <c r="OPJ127" s="13"/>
      <c r="OPK127" s="13"/>
      <c r="OPL127" s="13"/>
      <c r="OPM127" s="13"/>
      <c r="OPN127" s="13"/>
      <c r="OPO127" s="13"/>
      <c r="OPP127" s="13"/>
      <c r="OPQ127" s="13"/>
      <c r="OPR127" s="13"/>
      <c r="OPS127" s="13"/>
      <c r="OPT127" s="13"/>
      <c r="OPU127" s="13"/>
      <c r="OPV127" s="13"/>
      <c r="OPW127" s="13"/>
      <c r="OPX127" s="13"/>
      <c r="OPY127" s="13"/>
      <c r="OPZ127" s="13"/>
      <c r="OQA127" s="13"/>
      <c r="OQB127" s="13"/>
      <c r="OQC127" s="13"/>
      <c r="OQD127" s="13"/>
      <c r="OQE127" s="13"/>
      <c r="OQF127" s="13"/>
      <c r="OQG127" s="13"/>
      <c r="OQH127" s="13"/>
      <c r="OQI127" s="13"/>
      <c r="OQJ127" s="13"/>
      <c r="OQK127" s="13"/>
      <c r="OQL127" s="13"/>
      <c r="OQM127" s="13"/>
      <c r="OQN127" s="13"/>
      <c r="OQO127" s="13"/>
      <c r="OQP127" s="13"/>
      <c r="OQQ127" s="13"/>
      <c r="OQR127" s="13"/>
      <c r="OQS127" s="13"/>
      <c r="OQT127" s="13"/>
      <c r="OQU127" s="13"/>
      <c r="OQV127" s="13"/>
      <c r="OQW127" s="13"/>
      <c r="OQX127" s="13"/>
      <c r="OQY127" s="13"/>
      <c r="OQZ127" s="13"/>
      <c r="ORA127" s="13"/>
      <c r="ORB127" s="13"/>
      <c r="ORC127" s="13"/>
      <c r="ORD127" s="13"/>
      <c r="ORE127" s="13"/>
      <c r="ORF127" s="13"/>
      <c r="ORG127" s="13"/>
      <c r="ORH127" s="13"/>
      <c r="ORI127" s="13"/>
      <c r="ORJ127" s="13"/>
      <c r="ORK127" s="13"/>
      <c r="ORL127" s="13"/>
      <c r="ORM127" s="13"/>
      <c r="ORN127" s="13"/>
      <c r="ORO127" s="13"/>
      <c r="ORP127" s="13"/>
      <c r="ORQ127" s="13"/>
      <c r="ORR127" s="13"/>
      <c r="ORS127" s="13"/>
      <c r="ORT127" s="13"/>
      <c r="ORU127" s="13"/>
      <c r="ORV127" s="13"/>
      <c r="ORW127" s="13"/>
      <c r="ORX127" s="13"/>
      <c r="ORY127" s="13"/>
      <c r="ORZ127" s="13"/>
      <c r="OSA127" s="13"/>
      <c r="OSB127" s="13"/>
      <c r="OSC127" s="13"/>
      <c r="OSD127" s="13"/>
      <c r="OSE127" s="13"/>
      <c r="OSF127" s="13"/>
      <c r="OSG127" s="13"/>
      <c r="OSH127" s="13"/>
      <c r="OSI127" s="13"/>
      <c r="OSJ127" s="13"/>
      <c r="OSK127" s="13"/>
      <c r="OSL127" s="13"/>
      <c r="OSM127" s="13"/>
      <c r="OSN127" s="13"/>
      <c r="OSO127" s="13"/>
      <c r="OSP127" s="13"/>
      <c r="OSQ127" s="13"/>
      <c r="OSR127" s="13"/>
      <c r="OSS127" s="13"/>
      <c r="OST127" s="13"/>
      <c r="OSU127" s="13"/>
      <c r="OSV127" s="13"/>
      <c r="OSW127" s="13"/>
      <c r="OSX127" s="13"/>
      <c r="OSY127" s="13"/>
      <c r="OSZ127" s="13"/>
      <c r="OTA127" s="13"/>
      <c r="OTB127" s="13"/>
      <c r="OTC127" s="13"/>
      <c r="OTD127" s="13"/>
      <c r="OTE127" s="13"/>
      <c r="OTF127" s="13"/>
      <c r="OTG127" s="13"/>
      <c r="OTH127" s="13"/>
      <c r="OTI127" s="13"/>
      <c r="OTJ127" s="13"/>
      <c r="OTK127" s="13"/>
      <c r="OTL127" s="13"/>
      <c r="OTM127" s="13"/>
      <c r="OTN127" s="13"/>
      <c r="OTO127" s="13"/>
      <c r="OTP127" s="13"/>
      <c r="OTQ127" s="13"/>
      <c r="OTR127" s="13"/>
      <c r="OTS127" s="13"/>
      <c r="OTT127" s="13"/>
      <c r="OTU127" s="13"/>
      <c r="OTV127" s="13"/>
      <c r="OTW127" s="13"/>
      <c r="OTX127" s="13"/>
      <c r="OTY127" s="13"/>
      <c r="OTZ127" s="13"/>
      <c r="OUA127" s="13"/>
      <c r="OUB127" s="13"/>
      <c r="OUC127" s="13"/>
      <c r="OUD127" s="13"/>
      <c r="OUE127" s="13"/>
      <c r="OUF127" s="13"/>
      <c r="OUG127" s="13"/>
      <c r="OUH127" s="13"/>
      <c r="OUI127" s="13"/>
      <c r="OUJ127" s="13"/>
      <c r="OUK127" s="13"/>
      <c r="OUL127" s="13"/>
      <c r="OUM127" s="13"/>
      <c r="OUN127" s="13"/>
      <c r="OUO127" s="13"/>
      <c r="OUP127" s="13"/>
      <c r="OUQ127" s="13"/>
      <c r="OUR127" s="13"/>
      <c r="OUS127" s="13"/>
      <c r="OUT127" s="13"/>
      <c r="OUU127" s="13"/>
      <c r="OUV127" s="13"/>
      <c r="OUW127" s="13"/>
      <c r="OUX127" s="13"/>
      <c r="OUY127" s="13"/>
      <c r="OUZ127" s="13"/>
      <c r="OVA127" s="13"/>
      <c r="OVB127" s="13"/>
      <c r="OVC127" s="13"/>
      <c r="OVD127" s="13"/>
      <c r="OVE127" s="13"/>
      <c r="OVF127" s="13"/>
      <c r="OVG127" s="13"/>
      <c r="OVH127" s="13"/>
      <c r="OVI127" s="13"/>
      <c r="OVJ127" s="13"/>
      <c r="OVK127" s="13"/>
      <c r="OVL127" s="13"/>
      <c r="OVM127" s="13"/>
      <c r="OVN127" s="13"/>
      <c r="OVO127" s="13"/>
      <c r="OVP127" s="13"/>
      <c r="OVQ127" s="13"/>
      <c r="OVR127" s="13"/>
      <c r="OVS127" s="13"/>
      <c r="OVT127" s="13"/>
      <c r="OVU127" s="13"/>
      <c r="OVV127" s="13"/>
      <c r="OVW127" s="13"/>
      <c r="OVX127" s="13"/>
      <c r="OVY127" s="13"/>
      <c r="OVZ127" s="13"/>
      <c r="OWA127" s="13"/>
      <c r="OWB127" s="13"/>
      <c r="OWC127" s="13"/>
      <c r="OWD127" s="13"/>
      <c r="OWE127" s="13"/>
      <c r="OWF127" s="13"/>
      <c r="OWG127" s="13"/>
      <c r="OWH127" s="13"/>
      <c r="OWI127" s="13"/>
      <c r="OWJ127" s="13"/>
      <c r="OWK127" s="13"/>
      <c r="OWL127" s="13"/>
      <c r="OWM127" s="13"/>
      <c r="OWN127" s="13"/>
      <c r="OWO127" s="13"/>
      <c r="OWP127" s="13"/>
      <c r="OWQ127" s="13"/>
      <c r="OWR127" s="13"/>
      <c r="OWS127" s="13"/>
      <c r="OWT127" s="13"/>
      <c r="OWU127" s="13"/>
      <c r="OWV127" s="13"/>
      <c r="OWW127" s="13"/>
      <c r="OWX127" s="13"/>
      <c r="OWY127" s="13"/>
      <c r="OWZ127" s="13"/>
      <c r="OXA127" s="13"/>
      <c r="OXB127" s="13"/>
      <c r="OXC127" s="13"/>
      <c r="OXD127" s="13"/>
      <c r="OXE127" s="13"/>
      <c r="OXF127" s="13"/>
      <c r="OXG127" s="13"/>
      <c r="OXH127" s="13"/>
      <c r="OXI127" s="13"/>
      <c r="OXJ127" s="13"/>
      <c r="OXK127" s="13"/>
      <c r="OXL127" s="13"/>
      <c r="OXM127" s="13"/>
      <c r="OXN127" s="13"/>
      <c r="OXO127" s="13"/>
      <c r="OXP127" s="13"/>
      <c r="OXQ127" s="13"/>
      <c r="OXR127" s="13"/>
      <c r="OXS127" s="13"/>
      <c r="OXT127" s="13"/>
      <c r="OXU127" s="13"/>
      <c r="OXV127" s="13"/>
      <c r="OXW127" s="13"/>
      <c r="OXX127" s="13"/>
      <c r="OXY127" s="13"/>
      <c r="OXZ127" s="13"/>
      <c r="OYA127" s="13"/>
      <c r="OYB127" s="13"/>
      <c r="OYC127" s="13"/>
      <c r="OYD127" s="13"/>
      <c r="OYE127" s="13"/>
      <c r="OYF127" s="13"/>
      <c r="OYG127" s="13"/>
      <c r="OYH127" s="13"/>
      <c r="OYI127" s="13"/>
      <c r="OYJ127" s="13"/>
      <c r="OYK127" s="13"/>
      <c r="OYL127" s="13"/>
      <c r="OYM127" s="13"/>
      <c r="OYN127" s="13"/>
      <c r="OYO127" s="13"/>
      <c r="OYP127" s="13"/>
      <c r="OYQ127" s="13"/>
      <c r="OYR127" s="13"/>
      <c r="OYS127" s="13"/>
      <c r="OYT127" s="13"/>
      <c r="OYU127" s="13"/>
      <c r="OYV127" s="13"/>
      <c r="OYW127" s="13"/>
      <c r="OYX127" s="13"/>
      <c r="OYY127" s="13"/>
      <c r="OYZ127" s="13"/>
      <c r="OZA127" s="13"/>
      <c r="OZB127" s="13"/>
      <c r="OZC127" s="13"/>
      <c r="OZD127" s="13"/>
      <c r="OZE127" s="13"/>
      <c r="OZF127" s="13"/>
      <c r="OZG127" s="13"/>
      <c r="OZH127" s="13"/>
      <c r="OZI127" s="13"/>
      <c r="OZJ127" s="13"/>
      <c r="OZK127" s="13"/>
      <c r="OZL127" s="13"/>
      <c r="OZM127" s="13"/>
      <c r="OZN127" s="13"/>
      <c r="OZO127" s="13"/>
      <c r="OZP127" s="13"/>
      <c r="OZQ127" s="13"/>
      <c r="OZR127" s="13"/>
      <c r="OZS127" s="13"/>
      <c r="OZT127" s="13"/>
      <c r="OZU127" s="13"/>
      <c r="OZV127" s="13"/>
      <c r="OZW127" s="13"/>
      <c r="OZX127" s="13"/>
      <c r="OZY127" s="13"/>
      <c r="OZZ127" s="13"/>
      <c r="PAA127" s="13"/>
      <c r="PAB127" s="13"/>
      <c r="PAC127" s="13"/>
      <c r="PAD127" s="13"/>
      <c r="PAE127" s="13"/>
      <c r="PAF127" s="13"/>
      <c r="PAG127" s="13"/>
      <c r="PAH127" s="13"/>
      <c r="PAI127" s="13"/>
      <c r="PAJ127" s="13"/>
      <c r="PAK127" s="13"/>
      <c r="PAL127" s="13"/>
      <c r="PAM127" s="13"/>
      <c r="PAN127" s="13"/>
      <c r="PAO127" s="13"/>
      <c r="PAP127" s="13"/>
      <c r="PAQ127" s="13"/>
      <c r="PAR127" s="13"/>
      <c r="PAS127" s="13"/>
      <c r="PAT127" s="13"/>
      <c r="PAU127" s="13"/>
      <c r="PAV127" s="13"/>
      <c r="PAW127" s="13"/>
      <c r="PAX127" s="13"/>
      <c r="PAY127" s="13"/>
      <c r="PAZ127" s="13"/>
      <c r="PBA127" s="13"/>
      <c r="PBB127" s="13"/>
      <c r="PBC127" s="13"/>
      <c r="PBD127" s="13"/>
      <c r="PBE127" s="13"/>
      <c r="PBF127" s="13"/>
      <c r="PBG127" s="13"/>
      <c r="PBH127" s="13"/>
      <c r="PBI127" s="13"/>
      <c r="PBJ127" s="13"/>
      <c r="PBK127" s="13"/>
      <c r="PBL127" s="13"/>
      <c r="PBM127" s="13"/>
      <c r="PBN127" s="13"/>
      <c r="PBO127" s="13"/>
      <c r="PBP127" s="13"/>
      <c r="PBQ127" s="13"/>
      <c r="PBR127" s="13"/>
      <c r="PBS127" s="13"/>
      <c r="PBT127" s="13"/>
      <c r="PBU127" s="13"/>
      <c r="PBV127" s="13"/>
      <c r="PBW127" s="13"/>
      <c r="PBX127" s="13"/>
      <c r="PBY127" s="13"/>
      <c r="PBZ127" s="13"/>
      <c r="PCA127" s="13"/>
      <c r="PCB127" s="13"/>
      <c r="PCC127" s="13"/>
      <c r="PCD127" s="13"/>
      <c r="PCE127" s="13"/>
      <c r="PCF127" s="13"/>
      <c r="PCG127" s="13"/>
      <c r="PCH127" s="13"/>
      <c r="PCI127" s="13"/>
      <c r="PCJ127" s="13"/>
      <c r="PCK127" s="13"/>
      <c r="PCL127" s="13"/>
      <c r="PCM127" s="13"/>
      <c r="PCN127" s="13"/>
      <c r="PCO127" s="13"/>
      <c r="PCP127" s="13"/>
      <c r="PCQ127" s="13"/>
      <c r="PCR127" s="13"/>
      <c r="PCS127" s="13"/>
      <c r="PCT127" s="13"/>
      <c r="PCU127" s="13"/>
      <c r="PCV127" s="13"/>
      <c r="PCW127" s="13"/>
      <c r="PCX127" s="13"/>
      <c r="PCY127" s="13"/>
      <c r="PCZ127" s="13"/>
      <c r="PDA127" s="13"/>
      <c r="PDB127" s="13"/>
      <c r="PDC127" s="13"/>
      <c r="PDD127" s="13"/>
      <c r="PDE127" s="13"/>
      <c r="PDF127" s="13"/>
      <c r="PDG127" s="13"/>
      <c r="PDH127" s="13"/>
      <c r="PDI127" s="13"/>
      <c r="PDJ127" s="13"/>
      <c r="PDK127" s="13"/>
      <c r="PDL127" s="13"/>
      <c r="PDM127" s="13"/>
      <c r="PDN127" s="13"/>
      <c r="PDO127" s="13"/>
      <c r="PDP127" s="13"/>
      <c r="PDQ127" s="13"/>
      <c r="PDR127" s="13"/>
      <c r="PDS127" s="13"/>
      <c r="PDT127" s="13"/>
      <c r="PDU127" s="13"/>
      <c r="PDV127" s="13"/>
      <c r="PDW127" s="13"/>
      <c r="PDX127" s="13"/>
      <c r="PDY127" s="13"/>
      <c r="PDZ127" s="13"/>
      <c r="PEA127" s="13"/>
      <c r="PEB127" s="13"/>
      <c r="PEC127" s="13"/>
      <c r="PED127" s="13"/>
      <c r="PEE127" s="13"/>
      <c r="PEF127" s="13"/>
      <c r="PEG127" s="13"/>
      <c r="PEH127" s="13"/>
      <c r="PEI127" s="13"/>
      <c r="PEJ127" s="13"/>
      <c r="PEK127" s="13"/>
      <c r="PEL127" s="13"/>
      <c r="PEM127" s="13"/>
      <c r="PEN127" s="13"/>
      <c r="PEO127" s="13"/>
      <c r="PEP127" s="13"/>
      <c r="PEQ127" s="13"/>
      <c r="PER127" s="13"/>
      <c r="PES127" s="13"/>
      <c r="PET127" s="13"/>
      <c r="PEU127" s="13"/>
      <c r="PEV127" s="13"/>
      <c r="PEW127" s="13"/>
      <c r="PEX127" s="13"/>
      <c r="PEY127" s="13"/>
      <c r="PEZ127" s="13"/>
      <c r="PFA127" s="13"/>
      <c r="PFB127" s="13"/>
      <c r="PFC127" s="13"/>
      <c r="PFD127" s="13"/>
      <c r="PFE127" s="13"/>
      <c r="PFF127" s="13"/>
      <c r="PFG127" s="13"/>
      <c r="PFH127" s="13"/>
      <c r="PFI127" s="13"/>
      <c r="PFJ127" s="13"/>
      <c r="PFK127" s="13"/>
      <c r="PFL127" s="13"/>
      <c r="PFM127" s="13"/>
      <c r="PFN127" s="13"/>
      <c r="PFO127" s="13"/>
      <c r="PFP127" s="13"/>
      <c r="PFQ127" s="13"/>
      <c r="PFR127" s="13"/>
      <c r="PFS127" s="13"/>
      <c r="PFT127" s="13"/>
      <c r="PFU127" s="13"/>
      <c r="PFV127" s="13"/>
      <c r="PFW127" s="13"/>
      <c r="PFX127" s="13"/>
      <c r="PFY127" s="13"/>
      <c r="PFZ127" s="13"/>
      <c r="PGA127" s="13"/>
      <c r="PGB127" s="13"/>
      <c r="PGC127" s="13"/>
      <c r="PGD127" s="13"/>
      <c r="PGE127" s="13"/>
      <c r="PGF127" s="13"/>
      <c r="PGG127" s="13"/>
      <c r="PGH127" s="13"/>
      <c r="PGI127" s="13"/>
      <c r="PGJ127" s="13"/>
      <c r="PGK127" s="13"/>
      <c r="PGL127" s="13"/>
      <c r="PGM127" s="13"/>
      <c r="PGN127" s="13"/>
      <c r="PGO127" s="13"/>
      <c r="PGP127" s="13"/>
      <c r="PGQ127" s="13"/>
      <c r="PGR127" s="13"/>
      <c r="PGS127" s="13"/>
      <c r="PGT127" s="13"/>
      <c r="PGU127" s="13"/>
      <c r="PGV127" s="13"/>
      <c r="PGW127" s="13"/>
      <c r="PGX127" s="13"/>
      <c r="PGY127" s="13"/>
      <c r="PGZ127" s="13"/>
      <c r="PHA127" s="13"/>
      <c r="PHB127" s="13"/>
      <c r="PHC127" s="13"/>
      <c r="PHD127" s="13"/>
      <c r="PHE127" s="13"/>
      <c r="PHF127" s="13"/>
      <c r="PHG127" s="13"/>
      <c r="PHH127" s="13"/>
      <c r="PHI127" s="13"/>
      <c r="PHJ127" s="13"/>
      <c r="PHK127" s="13"/>
      <c r="PHL127" s="13"/>
      <c r="PHM127" s="13"/>
      <c r="PHN127" s="13"/>
      <c r="PHO127" s="13"/>
      <c r="PHP127" s="13"/>
      <c r="PHQ127" s="13"/>
      <c r="PHR127" s="13"/>
      <c r="PHS127" s="13"/>
      <c r="PHT127" s="13"/>
      <c r="PHU127" s="13"/>
      <c r="PHV127" s="13"/>
      <c r="PHW127" s="13"/>
      <c r="PHX127" s="13"/>
      <c r="PHY127" s="13"/>
      <c r="PHZ127" s="13"/>
      <c r="PIA127" s="13"/>
      <c r="PIB127" s="13"/>
      <c r="PIC127" s="13"/>
      <c r="PID127" s="13"/>
      <c r="PIE127" s="13"/>
      <c r="PIF127" s="13"/>
      <c r="PIG127" s="13"/>
      <c r="PIH127" s="13"/>
      <c r="PII127" s="13"/>
      <c r="PIJ127" s="13"/>
      <c r="PIK127" s="13"/>
      <c r="PIL127" s="13"/>
      <c r="PIM127" s="13"/>
      <c r="PIN127" s="13"/>
      <c r="PIO127" s="13"/>
      <c r="PIP127" s="13"/>
      <c r="PIQ127" s="13"/>
      <c r="PIR127" s="13"/>
      <c r="PIS127" s="13"/>
      <c r="PIT127" s="13"/>
      <c r="PIU127" s="13"/>
      <c r="PIV127" s="13"/>
      <c r="PIW127" s="13"/>
      <c r="PIX127" s="13"/>
      <c r="PIY127" s="13"/>
      <c r="PIZ127" s="13"/>
      <c r="PJA127" s="13"/>
      <c r="PJB127" s="13"/>
      <c r="PJC127" s="13"/>
      <c r="PJD127" s="13"/>
      <c r="PJE127" s="13"/>
      <c r="PJF127" s="13"/>
      <c r="PJG127" s="13"/>
      <c r="PJH127" s="13"/>
      <c r="PJI127" s="13"/>
      <c r="PJJ127" s="13"/>
      <c r="PJK127" s="13"/>
      <c r="PJL127" s="13"/>
      <c r="PJM127" s="13"/>
      <c r="PJN127" s="13"/>
      <c r="PJO127" s="13"/>
      <c r="PJP127" s="13"/>
      <c r="PJQ127" s="13"/>
      <c r="PJR127" s="13"/>
      <c r="PJS127" s="13"/>
      <c r="PJT127" s="13"/>
      <c r="PJU127" s="13"/>
      <c r="PJV127" s="13"/>
      <c r="PJW127" s="13"/>
      <c r="PJX127" s="13"/>
      <c r="PJY127" s="13"/>
      <c r="PJZ127" s="13"/>
      <c r="PKA127" s="13"/>
      <c r="PKB127" s="13"/>
      <c r="PKC127" s="13"/>
      <c r="PKD127" s="13"/>
      <c r="PKE127" s="13"/>
      <c r="PKF127" s="13"/>
      <c r="PKG127" s="13"/>
      <c r="PKH127" s="13"/>
      <c r="PKI127" s="13"/>
      <c r="PKJ127" s="13"/>
      <c r="PKK127" s="13"/>
      <c r="PKL127" s="13"/>
      <c r="PKM127" s="13"/>
      <c r="PKN127" s="13"/>
      <c r="PKO127" s="13"/>
      <c r="PKP127" s="13"/>
      <c r="PKQ127" s="13"/>
      <c r="PKR127" s="13"/>
      <c r="PKS127" s="13"/>
      <c r="PKT127" s="13"/>
      <c r="PKU127" s="13"/>
      <c r="PKV127" s="13"/>
      <c r="PKW127" s="13"/>
      <c r="PKX127" s="13"/>
      <c r="PKY127" s="13"/>
      <c r="PKZ127" s="13"/>
      <c r="PLA127" s="13"/>
      <c r="PLB127" s="13"/>
      <c r="PLC127" s="13"/>
      <c r="PLD127" s="13"/>
      <c r="PLE127" s="13"/>
      <c r="PLF127" s="13"/>
      <c r="PLG127" s="13"/>
      <c r="PLH127" s="13"/>
      <c r="PLI127" s="13"/>
      <c r="PLJ127" s="13"/>
      <c r="PLK127" s="13"/>
      <c r="PLL127" s="13"/>
      <c r="PLM127" s="13"/>
      <c r="PLN127" s="13"/>
      <c r="PLO127" s="13"/>
      <c r="PLP127" s="13"/>
      <c r="PLQ127" s="13"/>
      <c r="PLR127" s="13"/>
      <c r="PLS127" s="13"/>
      <c r="PLT127" s="13"/>
      <c r="PLU127" s="13"/>
      <c r="PLV127" s="13"/>
      <c r="PLW127" s="13"/>
      <c r="PLX127" s="13"/>
      <c r="PLY127" s="13"/>
      <c r="PLZ127" s="13"/>
      <c r="PMA127" s="13"/>
      <c r="PMB127" s="13"/>
      <c r="PMC127" s="13"/>
      <c r="PMD127" s="13"/>
      <c r="PME127" s="13"/>
      <c r="PMF127" s="13"/>
      <c r="PMG127" s="13"/>
      <c r="PMH127" s="13"/>
      <c r="PMI127" s="13"/>
      <c r="PMJ127" s="13"/>
      <c r="PMK127" s="13"/>
      <c r="PML127" s="13"/>
      <c r="PMM127" s="13"/>
      <c r="PMN127" s="13"/>
      <c r="PMO127" s="13"/>
      <c r="PMP127" s="13"/>
      <c r="PMQ127" s="13"/>
      <c r="PMR127" s="13"/>
      <c r="PMS127" s="13"/>
      <c r="PMT127" s="13"/>
      <c r="PMU127" s="13"/>
      <c r="PMV127" s="13"/>
      <c r="PMW127" s="13"/>
      <c r="PMX127" s="13"/>
      <c r="PMY127" s="13"/>
      <c r="PMZ127" s="13"/>
      <c r="PNA127" s="13"/>
      <c r="PNB127" s="13"/>
      <c r="PNC127" s="13"/>
      <c r="PND127" s="13"/>
      <c r="PNE127" s="13"/>
      <c r="PNF127" s="13"/>
      <c r="PNG127" s="13"/>
      <c r="PNH127" s="13"/>
      <c r="PNI127" s="13"/>
      <c r="PNJ127" s="13"/>
      <c r="PNK127" s="13"/>
      <c r="PNL127" s="13"/>
      <c r="PNM127" s="13"/>
      <c r="PNN127" s="13"/>
      <c r="PNO127" s="13"/>
      <c r="PNP127" s="13"/>
      <c r="PNQ127" s="13"/>
      <c r="PNR127" s="13"/>
      <c r="PNS127" s="13"/>
      <c r="PNT127" s="13"/>
      <c r="PNU127" s="13"/>
      <c r="PNV127" s="13"/>
      <c r="PNW127" s="13"/>
      <c r="PNX127" s="13"/>
      <c r="PNY127" s="13"/>
      <c r="PNZ127" s="13"/>
      <c r="POA127" s="13"/>
      <c r="POB127" s="13"/>
      <c r="POC127" s="13"/>
      <c r="POD127" s="13"/>
      <c r="POE127" s="13"/>
      <c r="POF127" s="13"/>
      <c r="POG127" s="13"/>
      <c r="POH127" s="13"/>
      <c r="POI127" s="13"/>
      <c r="POJ127" s="13"/>
      <c r="POK127" s="13"/>
      <c r="POL127" s="13"/>
      <c r="POM127" s="13"/>
      <c r="PON127" s="13"/>
      <c r="POO127" s="13"/>
      <c r="POP127" s="13"/>
      <c r="POQ127" s="13"/>
      <c r="POR127" s="13"/>
      <c r="POS127" s="13"/>
      <c r="POT127" s="13"/>
      <c r="POU127" s="13"/>
      <c r="POV127" s="13"/>
      <c r="POW127" s="13"/>
      <c r="POX127" s="13"/>
      <c r="POY127" s="13"/>
      <c r="POZ127" s="13"/>
      <c r="PPA127" s="13"/>
      <c r="PPB127" s="13"/>
      <c r="PPC127" s="13"/>
      <c r="PPD127" s="13"/>
      <c r="PPE127" s="13"/>
      <c r="PPF127" s="13"/>
      <c r="PPG127" s="13"/>
      <c r="PPH127" s="13"/>
      <c r="PPI127" s="13"/>
      <c r="PPJ127" s="13"/>
      <c r="PPK127" s="13"/>
      <c r="PPL127" s="13"/>
      <c r="PPM127" s="13"/>
      <c r="PPN127" s="13"/>
      <c r="PPO127" s="13"/>
      <c r="PPP127" s="13"/>
      <c r="PPQ127" s="13"/>
      <c r="PPR127" s="13"/>
      <c r="PPS127" s="13"/>
      <c r="PPT127" s="13"/>
      <c r="PPU127" s="13"/>
      <c r="PPV127" s="13"/>
      <c r="PPW127" s="13"/>
      <c r="PPX127" s="13"/>
      <c r="PPY127" s="13"/>
      <c r="PPZ127" s="13"/>
      <c r="PQA127" s="13"/>
      <c r="PQB127" s="13"/>
      <c r="PQC127" s="13"/>
      <c r="PQD127" s="13"/>
      <c r="PQE127" s="13"/>
      <c r="PQF127" s="13"/>
      <c r="PQG127" s="13"/>
      <c r="PQH127" s="13"/>
      <c r="PQI127" s="13"/>
      <c r="PQJ127" s="13"/>
      <c r="PQK127" s="13"/>
      <c r="PQL127" s="13"/>
      <c r="PQM127" s="13"/>
      <c r="PQN127" s="13"/>
      <c r="PQO127" s="13"/>
      <c r="PQP127" s="13"/>
      <c r="PQQ127" s="13"/>
      <c r="PQR127" s="13"/>
      <c r="PQS127" s="13"/>
      <c r="PQT127" s="13"/>
      <c r="PQU127" s="13"/>
      <c r="PQV127" s="13"/>
      <c r="PQW127" s="13"/>
      <c r="PQX127" s="13"/>
      <c r="PQY127" s="13"/>
      <c r="PQZ127" s="13"/>
      <c r="PRA127" s="13"/>
      <c r="PRB127" s="13"/>
      <c r="PRC127" s="13"/>
      <c r="PRD127" s="13"/>
      <c r="PRE127" s="13"/>
      <c r="PRF127" s="13"/>
      <c r="PRG127" s="13"/>
      <c r="PRH127" s="13"/>
      <c r="PRI127" s="13"/>
      <c r="PRJ127" s="13"/>
      <c r="PRK127" s="13"/>
      <c r="PRL127" s="13"/>
      <c r="PRM127" s="13"/>
      <c r="PRN127" s="13"/>
      <c r="PRO127" s="13"/>
      <c r="PRP127" s="13"/>
      <c r="PRQ127" s="13"/>
      <c r="PRR127" s="13"/>
      <c r="PRS127" s="13"/>
      <c r="PRT127" s="13"/>
      <c r="PRU127" s="13"/>
      <c r="PRV127" s="13"/>
      <c r="PRW127" s="13"/>
      <c r="PRX127" s="13"/>
      <c r="PRY127" s="13"/>
      <c r="PRZ127" s="13"/>
      <c r="PSA127" s="13"/>
      <c r="PSB127" s="13"/>
      <c r="PSC127" s="13"/>
      <c r="PSD127" s="13"/>
      <c r="PSE127" s="13"/>
      <c r="PSF127" s="13"/>
      <c r="PSG127" s="13"/>
      <c r="PSH127" s="13"/>
      <c r="PSI127" s="13"/>
      <c r="PSJ127" s="13"/>
      <c r="PSK127" s="13"/>
      <c r="PSL127" s="13"/>
      <c r="PSM127" s="13"/>
      <c r="PSN127" s="13"/>
      <c r="PSO127" s="13"/>
      <c r="PSP127" s="13"/>
      <c r="PSQ127" s="13"/>
      <c r="PSR127" s="13"/>
      <c r="PSS127" s="13"/>
      <c r="PST127" s="13"/>
      <c r="PSU127" s="13"/>
      <c r="PSV127" s="13"/>
      <c r="PSW127" s="13"/>
      <c r="PSX127" s="13"/>
      <c r="PSY127" s="13"/>
      <c r="PSZ127" s="13"/>
      <c r="PTA127" s="13"/>
      <c r="PTB127" s="13"/>
      <c r="PTC127" s="13"/>
      <c r="PTD127" s="13"/>
      <c r="PTE127" s="13"/>
      <c r="PTF127" s="13"/>
      <c r="PTG127" s="13"/>
      <c r="PTH127" s="13"/>
      <c r="PTI127" s="13"/>
      <c r="PTJ127" s="13"/>
      <c r="PTK127" s="13"/>
      <c r="PTL127" s="13"/>
      <c r="PTM127" s="13"/>
      <c r="PTN127" s="13"/>
      <c r="PTO127" s="13"/>
      <c r="PTP127" s="13"/>
      <c r="PTQ127" s="13"/>
      <c r="PTR127" s="13"/>
      <c r="PTS127" s="13"/>
      <c r="PTT127" s="13"/>
      <c r="PTU127" s="13"/>
      <c r="PTV127" s="13"/>
      <c r="PTW127" s="13"/>
      <c r="PTX127" s="13"/>
      <c r="PTY127" s="13"/>
      <c r="PTZ127" s="13"/>
      <c r="PUA127" s="13"/>
      <c r="PUB127" s="13"/>
      <c r="PUC127" s="13"/>
      <c r="PUD127" s="13"/>
      <c r="PUE127" s="13"/>
      <c r="PUF127" s="13"/>
      <c r="PUG127" s="13"/>
      <c r="PUH127" s="13"/>
      <c r="PUI127" s="13"/>
      <c r="PUJ127" s="13"/>
      <c r="PUK127" s="13"/>
      <c r="PUL127" s="13"/>
      <c r="PUM127" s="13"/>
      <c r="PUN127" s="13"/>
      <c r="PUO127" s="13"/>
      <c r="PUP127" s="13"/>
      <c r="PUQ127" s="13"/>
      <c r="PUR127" s="13"/>
      <c r="PUS127" s="13"/>
      <c r="PUT127" s="13"/>
      <c r="PUU127" s="13"/>
      <c r="PUV127" s="13"/>
      <c r="PUW127" s="13"/>
      <c r="PUX127" s="13"/>
      <c r="PUY127" s="13"/>
      <c r="PUZ127" s="13"/>
      <c r="PVA127" s="13"/>
      <c r="PVB127" s="13"/>
      <c r="PVC127" s="13"/>
      <c r="PVD127" s="13"/>
      <c r="PVE127" s="13"/>
      <c r="PVF127" s="13"/>
      <c r="PVG127" s="13"/>
      <c r="PVH127" s="13"/>
      <c r="PVI127" s="13"/>
      <c r="PVJ127" s="13"/>
      <c r="PVK127" s="13"/>
      <c r="PVL127" s="13"/>
      <c r="PVM127" s="13"/>
      <c r="PVN127" s="13"/>
      <c r="PVO127" s="13"/>
      <c r="PVP127" s="13"/>
      <c r="PVQ127" s="13"/>
      <c r="PVR127" s="13"/>
      <c r="PVS127" s="13"/>
      <c r="PVT127" s="13"/>
      <c r="PVU127" s="13"/>
      <c r="PVV127" s="13"/>
      <c r="PVW127" s="13"/>
      <c r="PVX127" s="13"/>
      <c r="PVY127" s="13"/>
      <c r="PVZ127" s="13"/>
      <c r="PWA127" s="13"/>
      <c r="PWB127" s="13"/>
      <c r="PWC127" s="13"/>
      <c r="PWD127" s="13"/>
      <c r="PWE127" s="13"/>
      <c r="PWF127" s="13"/>
      <c r="PWG127" s="13"/>
      <c r="PWH127" s="13"/>
      <c r="PWI127" s="13"/>
      <c r="PWJ127" s="13"/>
      <c r="PWK127" s="13"/>
      <c r="PWL127" s="13"/>
      <c r="PWM127" s="13"/>
      <c r="PWN127" s="13"/>
      <c r="PWO127" s="13"/>
      <c r="PWP127" s="13"/>
      <c r="PWQ127" s="13"/>
      <c r="PWR127" s="13"/>
      <c r="PWS127" s="13"/>
      <c r="PWT127" s="13"/>
      <c r="PWU127" s="13"/>
      <c r="PWV127" s="13"/>
      <c r="PWW127" s="13"/>
      <c r="PWX127" s="13"/>
      <c r="PWY127" s="13"/>
      <c r="PWZ127" s="13"/>
      <c r="PXA127" s="13"/>
      <c r="PXB127" s="13"/>
      <c r="PXC127" s="13"/>
      <c r="PXD127" s="13"/>
      <c r="PXE127" s="13"/>
      <c r="PXF127" s="13"/>
      <c r="PXG127" s="13"/>
      <c r="PXH127" s="13"/>
      <c r="PXI127" s="13"/>
      <c r="PXJ127" s="13"/>
      <c r="PXK127" s="13"/>
      <c r="PXL127" s="13"/>
      <c r="PXM127" s="13"/>
      <c r="PXN127" s="13"/>
      <c r="PXO127" s="13"/>
      <c r="PXP127" s="13"/>
      <c r="PXQ127" s="13"/>
      <c r="PXR127" s="13"/>
      <c r="PXS127" s="13"/>
      <c r="PXT127" s="13"/>
      <c r="PXU127" s="13"/>
      <c r="PXV127" s="13"/>
      <c r="PXW127" s="13"/>
      <c r="PXX127" s="13"/>
      <c r="PXY127" s="13"/>
      <c r="PXZ127" s="13"/>
      <c r="PYA127" s="13"/>
      <c r="PYB127" s="13"/>
      <c r="PYC127" s="13"/>
      <c r="PYD127" s="13"/>
      <c r="PYE127" s="13"/>
      <c r="PYF127" s="13"/>
      <c r="PYG127" s="13"/>
      <c r="PYH127" s="13"/>
      <c r="PYI127" s="13"/>
      <c r="PYJ127" s="13"/>
      <c r="PYK127" s="13"/>
      <c r="PYL127" s="13"/>
      <c r="PYM127" s="13"/>
      <c r="PYN127" s="13"/>
      <c r="PYO127" s="13"/>
      <c r="PYP127" s="13"/>
      <c r="PYQ127" s="13"/>
      <c r="PYR127" s="13"/>
      <c r="PYS127" s="13"/>
      <c r="PYT127" s="13"/>
      <c r="PYU127" s="13"/>
      <c r="PYV127" s="13"/>
      <c r="PYW127" s="13"/>
      <c r="PYX127" s="13"/>
      <c r="PYY127" s="13"/>
      <c r="PYZ127" s="13"/>
      <c r="PZA127" s="13"/>
      <c r="PZB127" s="13"/>
      <c r="PZC127" s="13"/>
      <c r="PZD127" s="13"/>
      <c r="PZE127" s="13"/>
      <c r="PZF127" s="13"/>
      <c r="PZG127" s="13"/>
      <c r="PZH127" s="13"/>
      <c r="PZI127" s="13"/>
      <c r="PZJ127" s="13"/>
      <c r="PZK127" s="13"/>
      <c r="PZL127" s="13"/>
      <c r="PZM127" s="13"/>
      <c r="PZN127" s="13"/>
      <c r="PZO127" s="13"/>
      <c r="PZP127" s="13"/>
      <c r="PZQ127" s="13"/>
      <c r="PZR127" s="13"/>
      <c r="PZS127" s="13"/>
      <c r="PZT127" s="13"/>
      <c r="PZU127" s="13"/>
      <c r="PZV127" s="13"/>
      <c r="PZW127" s="13"/>
      <c r="PZX127" s="13"/>
      <c r="PZY127" s="13"/>
      <c r="PZZ127" s="13"/>
      <c r="QAA127" s="13"/>
      <c r="QAB127" s="13"/>
      <c r="QAC127" s="13"/>
      <c r="QAD127" s="13"/>
      <c r="QAE127" s="13"/>
      <c r="QAF127" s="13"/>
      <c r="QAG127" s="13"/>
      <c r="QAH127" s="13"/>
      <c r="QAI127" s="13"/>
      <c r="QAJ127" s="13"/>
      <c r="QAK127" s="13"/>
      <c r="QAL127" s="13"/>
      <c r="QAM127" s="13"/>
      <c r="QAN127" s="13"/>
      <c r="QAO127" s="13"/>
      <c r="QAP127" s="13"/>
      <c r="QAQ127" s="13"/>
      <c r="QAR127" s="13"/>
      <c r="QAS127" s="13"/>
      <c r="QAT127" s="13"/>
      <c r="QAU127" s="13"/>
      <c r="QAV127" s="13"/>
      <c r="QAW127" s="13"/>
      <c r="QAX127" s="13"/>
      <c r="QAY127" s="13"/>
      <c r="QAZ127" s="13"/>
      <c r="QBA127" s="13"/>
      <c r="QBB127" s="13"/>
      <c r="QBC127" s="13"/>
      <c r="QBD127" s="13"/>
      <c r="QBE127" s="13"/>
      <c r="QBF127" s="13"/>
      <c r="QBG127" s="13"/>
      <c r="QBH127" s="13"/>
      <c r="QBI127" s="13"/>
      <c r="QBJ127" s="13"/>
      <c r="QBK127" s="13"/>
      <c r="QBL127" s="13"/>
      <c r="QBM127" s="13"/>
      <c r="QBN127" s="13"/>
      <c r="QBO127" s="13"/>
      <c r="QBP127" s="13"/>
      <c r="QBQ127" s="13"/>
      <c r="QBR127" s="13"/>
      <c r="QBS127" s="13"/>
      <c r="QBT127" s="13"/>
      <c r="QBU127" s="13"/>
      <c r="QBV127" s="13"/>
      <c r="QBW127" s="13"/>
      <c r="QBX127" s="13"/>
      <c r="QBY127" s="13"/>
      <c r="QBZ127" s="13"/>
      <c r="QCA127" s="13"/>
      <c r="QCB127" s="13"/>
      <c r="QCC127" s="13"/>
      <c r="QCD127" s="13"/>
      <c r="QCE127" s="13"/>
      <c r="QCF127" s="13"/>
      <c r="QCG127" s="13"/>
      <c r="QCH127" s="13"/>
      <c r="QCI127" s="13"/>
      <c r="QCJ127" s="13"/>
      <c r="QCK127" s="13"/>
      <c r="QCL127" s="13"/>
      <c r="QCM127" s="13"/>
      <c r="QCN127" s="13"/>
      <c r="QCO127" s="13"/>
      <c r="QCP127" s="13"/>
      <c r="QCQ127" s="13"/>
      <c r="QCR127" s="13"/>
      <c r="QCS127" s="13"/>
      <c r="QCT127" s="13"/>
      <c r="QCU127" s="13"/>
      <c r="QCV127" s="13"/>
      <c r="QCW127" s="13"/>
      <c r="QCX127" s="13"/>
      <c r="QCY127" s="13"/>
      <c r="QCZ127" s="13"/>
      <c r="QDA127" s="13"/>
      <c r="QDB127" s="13"/>
      <c r="QDC127" s="13"/>
      <c r="QDD127" s="13"/>
      <c r="QDE127" s="13"/>
      <c r="QDF127" s="13"/>
      <c r="QDG127" s="13"/>
      <c r="QDH127" s="13"/>
      <c r="QDI127" s="13"/>
      <c r="QDJ127" s="13"/>
      <c r="QDK127" s="13"/>
      <c r="QDL127" s="13"/>
      <c r="QDM127" s="13"/>
      <c r="QDN127" s="13"/>
      <c r="QDO127" s="13"/>
      <c r="QDP127" s="13"/>
      <c r="QDQ127" s="13"/>
      <c r="QDR127" s="13"/>
      <c r="QDS127" s="13"/>
      <c r="QDT127" s="13"/>
      <c r="QDU127" s="13"/>
      <c r="QDV127" s="13"/>
      <c r="QDW127" s="13"/>
      <c r="QDX127" s="13"/>
      <c r="QDY127" s="13"/>
      <c r="QDZ127" s="13"/>
      <c r="QEA127" s="13"/>
      <c r="QEB127" s="13"/>
      <c r="QEC127" s="13"/>
      <c r="QED127" s="13"/>
      <c r="QEE127" s="13"/>
      <c r="QEF127" s="13"/>
      <c r="QEG127" s="13"/>
      <c r="QEH127" s="13"/>
      <c r="QEI127" s="13"/>
      <c r="QEJ127" s="13"/>
      <c r="QEK127" s="13"/>
      <c r="QEL127" s="13"/>
      <c r="QEM127" s="13"/>
      <c r="QEN127" s="13"/>
      <c r="QEO127" s="13"/>
      <c r="QEP127" s="13"/>
      <c r="QEQ127" s="13"/>
      <c r="QER127" s="13"/>
      <c r="QES127" s="13"/>
      <c r="QET127" s="13"/>
      <c r="QEU127" s="13"/>
      <c r="QEV127" s="13"/>
      <c r="QEW127" s="13"/>
      <c r="QEX127" s="13"/>
      <c r="QEY127" s="13"/>
      <c r="QEZ127" s="13"/>
      <c r="QFA127" s="13"/>
      <c r="QFB127" s="13"/>
      <c r="QFC127" s="13"/>
      <c r="QFD127" s="13"/>
      <c r="QFE127" s="13"/>
      <c r="QFF127" s="13"/>
      <c r="QFG127" s="13"/>
      <c r="QFH127" s="13"/>
      <c r="QFI127" s="13"/>
      <c r="QFJ127" s="13"/>
      <c r="QFK127" s="13"/>
      <c r="QFL127" s="13"/>
      <c r="QFM127" s="13"/>
      <c r="QFN127" s="13"/>
      <c r="QFO127" s="13"/>
      <c r="QFP127" s="13"/>
      <c r="QFQ127" s="13"/>
      <c r="QFR127" s="13"/>
      <c r="QFS127" s="13"/>
      <c r="QFT127" s="13"/>
      <c r="QFU127" s="13"/>
      <c r="QFV127" s="13"/>
      <c r="QFW127" s="13"/>
      <c r="QFX127" s="13"/>
      <c r="QFY127" s="13"/>
      <c r="QFZ127" s="13"/>
      <c r="QGA127" s="13"/>
      <c r="QGB127" s="13"/>
      <c r="QGC127" s="13"/>
      <c r="QGD127" s="13"/>
      <c r="QGE127" s="13"/>
      <c r="QGF127" s="13"/>
      <c r="QGG127" s="13"/>
      <c r="QGH127" s="13"/>
      <c r="QGI127" s="13"/>
      <c r="QGJ127" s="13"/>
      <c r="QGK127" s="13"/>
      <c r="QGL127" s="13"/>
      <c r="QGM127" s="13"/>
      <c r="QGN127" s="13"/>
      <c r="QGO127" s="13"/>
      <c r="QGP127" s="13"/>
      <c r="QGQ127" s="13"/>
      <c r="QGR127" s="13"/>
      <c r="QGS127" s="13"/>
      <c r="QGT127" s="13"/>
      <c r="QGU127" s="13"/>
      <c r="QGV127" s="13"/>
      <c r="QGW127" s="13"/>
      <c r="QGX127" s="13"/>
      <c r="QGY127" s="13"/>
      <c r="QGZ127" s="13"/>
      <c r="QHA127" s="13"/>
      <c r="QHB127" s="13"/>
      <c r="QHC127" s="13"/>
      <c r="QHD127" s="13"/>
      <c r="QHE127" s="13"/>
      <c r="QHF127" s="13"/>
      <c r="QHG127" s="13"/>
      <c r="QHH127" s="13"/>
      <c r="QHI127" s="13"/>
      <c r="QHJ127" s="13"/>
      <c r="QHK127" s="13"/>
      <c r="QHL127" s="13"/>
      <c r="QHM127" s="13"/>
      <c r="QHN127" s="13"/>
      <c r="QHO127" s="13"/>
      <c r="QHP127" s="13"/>
      <c r="QHQ127" s="13"/>
      <c r="QHR127" s="13"/>
      <c r="QHS127" s="13"/>
      <c r="QHT127" s="13"/>
      <c r="QHU127" s="13"/>
      <c r="QHV127" s="13"/>
      <c r="QHW127" s="13"/>
      <c r="QHX127" s="13"/>
      <c r="QHY127" s="13"/>
      <c r="QHZ127" s="13"/>
      <c r="QIA127" s="13"/>
      <c r="QIB127" s="13"/>
      <c r="QIC127" s="13"/>
      <c r="QID127" s="13"/>
      <c r="QIE127" s="13"/>
      <c r="QIF127" s="13"/>
      <c r="QIG127" s="13"/>
      <c r="QIH127" s="13"/>
      <c r="QII127" s="13"/>
      <c r="QIJ127" s="13"/>
      <c r="QIK127" s="13"/>
      <c r="QIL127" s="13"/>
      <c r="QIM127" s="13"/>
      <c r="QIN127" s="13"/>
      <c r="QIO127" s="13"/>
      <c r="QIP127" s="13"/>
      <c r="QIQ127" s="13"/>
      <c r="QIR127" s="13"/>
      <c r="QIS127" s="13"/>
      <c r="QIT127" s="13"/>
      <c r="QIU127" s="13"/>
      <c r="QIV127" s="13"/>
      <c r="QIW127" s="13"/>
      <c r="QIX127" s="13"/>
      <c r="QIY127" s="13"/>
      <c r="QIZ127" s="13"/>
      <c r="QJA127" s="13"/>
      <c r="QJB127" s="13"/>
      <c r="QJC127" s="13"/>
      <c r="QJD127" s="13"/>
      <c r="QJE127" s="13"/>
      <c r="QJF127" s="13"/>
      <c r="QJG127" s="13"/>
      <c r="QJH127" s="13"/>
      <c r="QJI127" s="13"/>
      <c r="QJJ127" s="13"/>
      <c r="QJK127" s="13"/>
      <c r="QJL127" s="13"/>
      <c r="QJM127" s="13"/>
      <c r="QJN127" s="13"/>
      <c r="QJO127" s="13"/>
      <c r="QJP127" s="13"/>
      <c r="QJQ127" s="13"/>
      <c r="QJR127" s="13"/>
      <c r="QJS127" s="13"/>
      <c r="QJT127" s="13"/>
      <c r="QJU127" s="13"/>
      <c r="QJV127" s="13"/>
      <c r="QJW127" s="13"/>
      <c r="QJX127" s="13"/>
      <c r="QJY127" s="13"/>
      <c r="QJZ127" s="13"/>
      <c r="QKA127" s="13"/>
      <c r="QKB127" s="13"/>
      <c r="QKC127" s="13"/>
      <c r="QKD127" s="13"/>
      <c r="QKE127" s="13"/>
      <c r="QKF127" s="13"/>
      <c r="QKG127" s="13"/>
      <c r="QKH127" s="13"/>
      <c r="QKI127" s="13"/>
      <c r="QKJ127" s="13"/>
      <c r="QKK127" s="13"/>
      <c r="QKL127" s="13"/>
      <c r="QKM127" s="13"/>
      <c r="QKN127" s="13"/>
      <c r="QKO127" s="13"/>
      <c r="QKP127" s="13"/>
      <c r="QKQ127" s="13"/>
      <c r="QKR127" s="13"/>
      <c r="QKS127" s="13"/>
      <c r="QKT127" s="13"/>
      <c r="QKU127" s="13"/>
      <c r="QKV127" s="13"/>
      <c r="QKW127" s="13"/>
      <c r="QKX127" s="13"/>
      <c r="QKY127" s="13"/>
      <c r="QKZ127" s="13"/>
      <c r="QLA127" s="13"/>
      <c r="QLB127" s="13"/>
      <c r="QLC127" s="13"/>
      <c r="QLD127" s="13"/>
      <c r="QLE127" s="13"/>
      <c r="QLF127" s="13"/>
      <c r="QLG127" s="13"/>
      <c r="QLH127" s="13"/>
      <c r="QLI127" s="13"/>
      <c r="QLJ127" s="13"/>
      <c r="QLK127" s="13"/>
      <c r="QLL127" s="13"/>
      <c r="QLM127" s="13"/>
      <c r="QLN127" s="13"/>
      <c r="QLO127" s="13"/>
      <c r="QLP127" s="13"/>
      <c r="QLQ127" s="13"/>
      <c r="QLR127" s="13"/>
      <c r="QLS127" s="13"/>
      <c r="QLT127" s="13"/>
      <c r="QLU127" s="13"/>
      <c r="QLV127" s="13"/>
      <c r="QLW127" s="13"/>
      <c r="QLX127" s="13"/>
      <c r="QLY127" s="13"/>
      <c r="QLZ127" s="13"/>
      <c r="QMA127" s="13"/>
      <c r="QMB127" s="13"/>
      <c r="QMC127" s="13"/>
      <c r="QMD127" s="13"/>
      <c r="QME127" s="13"/>
      <c r="QMF127" s="13"/>
      <c r="QMG127" s="13"/>
      <c r="QMH127" s="13"/>
      <c r="QMI127" s="13"/>
      <c r="QMJ127" s="13"/>
      <c r="QMK127" s="13"/>
      <c r="QML127" s="13"/>
      <c r="QMM127" s="13"/>
      <c r="QMN127" s="13"/>
      <c r="QMO127" s="13"/>
      <c r="QMP127" s="13"/>
      <c r="QMQ127" s="13"/>
      <c r="QMR127" s="13"/>
      <c r="QMS127" s="13"/>
      <c r="QMT127" s="13"/>
      <c r="QMU127" s="13"/>
      <c r="QMV127" s="13"/>
      <c r="QMW127" s="13"/>
      <c r="QMX127" s="13"/>
      <c r="QMY127" s="13"/>
      <c r="QMZ127" s="13"/>
      <c r="QNA127" s="13"/>
      <c r="QNB127" s="13"/>
      <c r="QNC127" s="13"/>
      <c r="QND127" s="13"/>
      <c r="QNE127" s="13"/>
      <c r="QNF127" s="13"/>
      <c r="QNG127" s="13"/>
      <c r="QNH127" s="13"/>
      <c r="QNI127" s="13"/>
      <c r="QNJ127" s="13"/>
      <c r="QNK127" s="13"/>
      <c r="QNL127" s="13"/>
      <c r="QNM127" s="13"/>
      <c r="QNN127" s="13"/>
      <c r="QNO127" s="13"/>
      <c r="QNP127" s="13"/>
      <c r="QNQ127" s="13"/>
      <c r="QNR127" s="13"/>
      <c r="QNS127" s="13"/>
      <c r="QNT127" s="13"/>
      <c r="QNU127" s="13"/>
      <c r="QNV127" s="13"/>
      <c r="QNW127" s="13"/>
      <c r="QNX127" s="13"/>
      <c r="QNY127" s="13"/>
      <c r="QNZ127" s="13"/>
      <c r="QOA127" s="13"/>
      <c r="QOB127" s="13"/>
      <c r="QOC127" s="13"/>
      <c r="QOD127" s="13"/>
      <c r="QOE127" s="13"/>
      <c r="QOF127" s="13"/>
      <c r="QOG127" s="13"/>
      <c r="QOH127" s="13"/>
      <c r="QOI127" s="13"/>
      <c r="QOJ127" s="13"/>
      <c r="QOK127" s="13"/>
      <c r="QOL127" s="13"/>
      <c r="QOM127" s="13"/>
      <c r="QON127" s="13"/>
      <c r="QOO127" s="13"/>
      <c r="QOP127" s="13"/>
      <c r="QOQ127" s="13"/>
      <c r="QOR127" s="13"/>
      <c r="QOS127" s="13"/>
      <c r="QOT127" s="13"/>
      <c r="QOU127" s="13"/>
      <c r="QOV127" s="13"/>
      <c r="QOW127" s="13"/>
      <c r="QOX127" s="13"/>
      <c r="QOY127" s="13"/>
      <c r="QOZ127" s="13"/>
      <c r="QPA127" s="13"/>
      <c r="QPB127" s="13"/>
      <c r="QPC127" s="13"/>
      <c r="QPD127" s="13"/>
      <c r="QPE127" s="13"/>
      <c r="QPF127" s="13"/>
      <c r="QPG127" s="13"/>
      <c r="QPH127" s="13"/>
      <c r="QPI127" s="13"/>
      <c r="QPJ127" s="13"/>
      <c r="QPK127" s="13"/>
      <c r="QPL127" s="13"/>
      <c r="QPM127" s="13"/>
      <c r="QPN127" s="13"/>
      <c r="QPO127" s="13"/>
      <c r="QPP127" s="13"/>
      <c r="QPQ127" s="13"/>
      <c r="QPR127" s="13"/>
      <c r="QPS127" s="13"/>
      <c r="QPT127" s="13"/>
      <c r="QPU127" s="13"/>
      <c r="QPV127" s="13"/>
      <c r="QPW127" s="13"/>
      <c r="QPX127" s="13"/>
      <c r="QPY127" s="13"/>
      <c r="QPZ127" s="13"/>
      <c r="QQA127" s="13"/>
      <c r="QQB127" s="13"/>
      <c r="QQC127" s="13"/>
      <c r="QQD127" s="13"/>
      <c r="QQE127" s="13"/>
      <c r="QQF127" s="13"/>
      <c r="QQG127" s="13"/>
      <c r="QQH127" s="13"/>
      <c r="QQI127" s="13"/>
      <c r="QQJ127" s="13"/>
      <c r="QQK127" s="13"/>
      <c r="QQL127" s="13"/>
      <c r="QQM127" s="13"/>
      <c r="QQN127" s="13"/>
      <c r="QQO127" s="13"/>
      <c r="QQP127" s="13"/>
      <c r="QQQ127" s="13"/>
      <c r="QQR127" s="13"/>
      <c r="QQS127" s="13"/>
      <c r="QQT127" s="13"/>
      <c r="QQU127" s="13"/>
      <c r="QQV127" s="13"/>
      <c r="QQW127" s="13"/>
      <c r="QQX127" s="13"/>
      <c r="QQY127" s="13"/>
      <c r="QQZ127" s="13"/>
      <c r="QRA127" s="13"/>
      <c r="QRB127" s="13"/>
      <c r="QRC127" s="13"/>
      <c r="QRD127" s="13"/>
      <c r="QRE127" s="13"/>
      <c r="QRF127" s="13"/>
      <c r="QRG127" s="13"/>
      <c r="QRH127" s="13"/>
      <c r="QRI127" s="13"/>
      <c r="QRJ127" s="13"/>
      <c r="QRK127" s="13"/>
      <c r="QRL127" s="13"/>
      <c r="QRM127" s="13"/>
      <c r="QRN127" s="13"/>
      <c r="QRO127" s="13"/>
      <c r="QRP127" s="13"/>
      <c r="QRQ127" s="13"/>
      <c r="QRR127" s="13"/>
      <c r="QRS127" s="13"/>
      <c r="QRT127" s="13"/>
      <c r="QRU127" s="13"/>
      <c r="QRV127" s="13"/>
      <c r="QRW127" s="13"/>
      <c r="QRX127" s="13"/>
      <c r="QRY127" s="13"/>
      <c r="QRZ127" s="13"/>
      <c r="QSA127" s="13"/>
      <c r="QSB127" s="13"/>
      <c r="QSC127" s="13"/>
      <c r="QSD127" s="13"/>
      <c r="QSE127" s="13"/>
      <c r="QSF127" s="13"/>
      <c r="QSG127" s="13"/>
      <c r="QSH127" s="13"/>
      <c r="QSI127" s="13"/>
      <c r="QSJ127" s="13"/>
      <c r="QSK127" s="13"/>
      <c r="QSL127" s="13"/>
      <c r="QSM127" s="13"/>
      <c r="QSN127" s="13"/>
      <c r="QSO127" s="13"/>
      <c r="QSP127" s="13"/>
      <c r="QSQ127" s="13"/>
      <c r="QSR127" s="13"/>
      <c r="QSS127" s="13"/>
      <c r="QST127" s="13"/>
      <c r="QSU127" s="13"/>
      <c r="QSV127" s="13"/>
      <c r="QSW127" s="13"/>
      <c r="QSX127" s="13"/>
      <c r="QSY127" s="13"/>
      <c r="QSZ127" s="13"/>
      <c r="QTA127" s="13"/>
      <c r="QTB127" s="13"/>
      <c r="QTC127" s="13"/>
      <c r="QTD127" s="13"/>
      <c r="QTE127" s="13"/>
      <c r="QTF127" s="13"/>
      <c r="QTG127" s="13"/>
      <c r="QTH127" s="13"/>
      <c r="QTI127" s="13"/>
      <c r="QTJ127" s="13"/>
      <c r="QTK127" s="13"/>
      <c r="QTL127" s="13"/>
      <c r="QTM127" s="13"/>
      <c r="QTN127" s="13"/>
      <c r="QTO127" s="13"/>
      <c r="QTP127" s="13"/>
      <c r="QTQ127" s="13"/>
      <c r="QTR127" s="13"/>
      <c r="QTS127" s="13"/>
      <c r="QTT127" s="13"/>
      <c r="QTU127" s="13"/>
      <c r="QTV127" s="13"/>
      <c r="QTW127" s="13"/>
      <c r="QTX127" s="13"/>
      <c r="QTY127" s="13"/>
      <c r="QTZ127" s="13"/>
      <c r="QUA127" s="13"/>
      <c r="QUB127" s="13"/>
      <c r="QUC127" s="13"/>
      <c r="QUD127" s="13"/>
      <c r="QUE127" s="13"/>
      <c r="QUF127" s="13"/>
      <c r="QUG127" s="13"/>
      <c r="QUH127" s="13"/>
      <c r="QUI127" s="13"/>
      <c r="QUJ127" s="13"/>
      <c r="QUK127" s="13"/>
      <c r="QUL127" s="13"/>
      <c r="QUM127" s="13"/>
      <c r="QUN127" s="13"/>
      <c r="QUO127" s="13"/>
      <c r="QUP127" s="13"/>
      <c r="QUQ127" s="13"/>
      <c r="QUR127" s="13"/>
      <c r="QUS127" s="13"/>
      <c r="QUT127" s="13"/>
      <c r="QUU127" s="13"/>
      <c r="QUV127" s="13"/>
      <c r="QUW127" s="13"/>
      <c r="QUX127" s="13"/>
      <c r="QUY127" s="13"/>
      <c r="QUZ127" s="13"/>
      <c r="QVA127" s="13"/>
      <c r="QVB127" s="13"/>
      <c r="QVC127" s="13"/>
      <c r="QVD127" s="13"/>
      <c r="QVE127" s="13"/>
      <c r="QVF127" s="13"/>
      <c r="QVG127" s="13"/>
      <c r="QVH127" s="13"/>
      <c r="QVI127" s="13"/>
      <c r="QVJ127" s="13"/>
      <c r="QVK127" s="13"/>
      <c r="QVL127" s="13"/>
      <c r="QVM127" s="13"/>
      <c r="QVN127" s="13"/>
      <c r="QVO127" s="13"/>
      <c r="QVP127" s="13"/>
      <c r="QVQ127" s="13"/>
      <c r="QVR127" s="13"/>
      <c r="QVS127" s="13"/>
      <c r="QVT127" s="13"/>
      <c r="QVU127" s="13"/>
      <c r="QVV127" s="13"/>
      <c r="QVW127" s="13"/>
      <c r="QVX127" s="13"/>
      <c r="QVY127" s="13"/>
      <c r="QVZ127" s="13"/>
      <c r="QWA127" s="13"/>
      <c r="QWB127" s="13"/>
      <c r="QWC127" s="13"/>
      <c r="QWD127" s="13"/>
      <c r="QWE127" s="13"/>
      <c r="QWF127" s="13"/>
      <c r="QWG127" s="13"/>
      <c r="QWH127" s="13"/>
      <c r="QWI127" s="13"/>
      <c r="QWJ127" s="13"/>
      <c r="QWK127" s="13"/>
      <c r="QWL127" s="13"/>
      <c r="QWM127" s="13"/>
      <c r="QWN127" s="13"/>
      <c r="QWO127" s="13"/>
      <c r="QWP127" s="13"/>
      <c r="QWQ127" s="13"/>
      <c r="QWR127" s="13"/>
      <c r="QWS127" s="13"/>
      <c r="QWT127" s="13"/>
      <c r="QWU127" s="13"/>
      <c r="QWV127" s="13"/>
      <c r="QWW127" s="13"/>
      <c r="QWX127" s="13"/>
      <c r="QWY127" s="13"/>
      <c r="QWZ127" s="13"/>
      <c r="QXA127" s="13"/>
      <c r="QXB127" s="13"/>
      <c r="QXC127" s="13"/>
      <c r="QXD127" s="13"/>
      <c r="QXE127" s="13"/>
      <c r="QXF127" s="13"/>
      <c r="QXG127" s="13"/>
      <c r="QXH127" s="13"/>
      <c r="QXI127" s="13"/>
      <c r="QXJ127" s="13"/>
      <c r="QXK127" s="13"/>
      <c r="QXL127" s="13"/>
      <c r="QXM127" s="13"/>
      <c r="QXN127" s="13"/>
      <c r="QXO127" s="13"/>
      <c r="QXP127" s="13"/>
      <c r="QXQ127" s="13"/>
      <c r="QXR127" s="13"/>
      <c r="QXS127" s="13"/>
      <c r="QXT127" s="13"/>
      <c r="QXU127" s="13"/>
      <c r="QXV127" s="13"/>
      <c r="QXW127" s="13"/>
      <c r="QXX127" s="13"/>
      <c r="QXY127" s="13"/>
      <c r="QXZ127" s="13"/>
      <c r="QYA127" s="13"/>
      <c r="QYB127" s="13"/>
      <c r="QYC127" s="13"/>
      <c r="QYD127" s="13"/>
      <c r="QYE127" s="13"/>
      <c r="QYF127" s="13"/>
      <c r="QYG127" s="13"/>
      <c r="QYH127" s="13"/>
      <c r="QYI127" s="13"/>
      <c r="QYJ127" s="13"/>
      <c r="QYK127" s="13"/>
      <c r="QYL127" s="13"/>
      <c r="QYM127" s="13"/>
      <c r="QYN127" s="13"/>
      <c r="QYO127" s="13"/>
      <c r="QYP127" s="13"/>
      <c r="QYQ127" s="13"/>
      <c r="QYR127" s="13"/>
      <c r="QYS127" s="13"/>
      <c r="QYT127" s="13"/>
      <c r="QYU127" s="13"/>
      <c r="QYV127" s="13"/>
      <c r="QYW127" s="13"/>
      <c r="QYX127" s="13"/>
      <c r="QYY127" s="13"/>
      <c r="QYZ127" s="13"/>
      <c r="QZA127" s="13"/>
      <c r="QZB127" s="13"/>
      <c r="QZC127" s="13"/>
      <c r="QZD127" s="13"/>
      <c r="QZE127" s="13"/>
      <c r="QZF127" s="13"/>
      <c r="QZG127" s="13"/>
      <c r="QZH127" s="13"/>
      <c r="QZI127" s="13"/>
      <c r="QZJ127" s="13"/>
      <c r="QZK127" s="13"/>
      <c r="QZL127" s="13"/>
      <c r="QZM127" s="13"/>
      <c r="QZN127" s="13"/>
      <c r="QZO127" s="13"/>
      <c r="QZP127" s="13"/>
      <c r="QZQ127" s="13"/>
      <c r="QZR127" s="13"/>
      <c r="QZS127" s="13"/>
      <c r="QZT127" s="13"/>
      <c r="QZU127" s="13"/>
      <c r="QZV127" s="13"/>
      <c r="QZW127" s="13"/>
      <c r="QZX127" s="13"/>
      <c r="QZY127" s="13"/>
      <c r="QZZ127" s="13"/>
      <c r="RAA127" s="13"/>
      <c r="RAB127" s="13"/>
      <c r="RAC127" s="13"/>
      <c r="RAD127" s="13"/>
      <c r="RAE127" s="13"/>
      <c r="RAF127" s="13"/>
      <c r="RAG127" s="13"/>
      <c r="RAH127" s="13"/>
      <c r="RAI127" s="13"/>
      <c r="RAJ127" s="13"/>
      <c r="RAK127" s="13"/>
      <c r="RAL127" s="13"/>
      <c r="RAM127" s="13"/>
      <c r="RAN127" s="13"/>
      <c r="RAO127" s="13"/>
      <c r="RAP127" s="13"/>
      <c r="RAQ127" s="13"/>
      <c r="RAR127" s="13"/>
      <c r="RAS127" s="13"/>
      <c r="RAT127" s="13"/>
      <c r="RAU127" s="13"/>
      <c r="RAV127" s="13"/>
      <c r="RAW127" s="13"/>
      <c r="RAX127" s="13"/>
      <c r="RAY127" s="13"/>
      <c r="RAZ127" s="13"/>
      <c r="RBA127" s="13"/>
      <c r="RBB127" s="13"/>
      <c r="RBC127" s="13"/>
      <c r="RBD127" s="13"/>
      <c r="RBE127" s="13"/>
      <c r="RBF127" s="13"/>
      <c r="RBG127" s="13"/>
      <c r="RBH127" s="13"/>
      <c r="RBI127" s="13"/>
      <c r="RBJ127" s="13"/>
      <c r="RBK127" s="13"/>
      <c r="RBL127" s="13"/>
      <c r="RBM127" s="13"/>
      <c r="RBN127" s="13"/>
      <c r="RBO127" s="13"/>
      <c r="RBP127" s="13"/>
      <c r="RBQ127" s="13"/>
      <c r="RBR127" s="13"/>
      <c r="RBS127" s="13"/>
      <c r="RBT127" s="13"/>
      <c r="RBU127" s="13"/>
      <c r="RBV127" s="13"/>
      <c r="RBW127" s="13"/>
      <c r="RBX127" s="13"/>
      <c r="RBY127" s="13"/>
      <c r="RBZ127" s="13"/>
      <c r="RCA127" s="13"/>
      <c r="RCB127" s="13"/>
      <c r="RCC127" s="13"/>
      <c r="RCD127" s="13"/>
      <c r="RCE127" s="13"/>
      <c r="RCF127" s="13"/>
      <c r="RCG127" s="13"/>
      <c r="RCH127" s="13"/>
      <c r="RCI127" s="13"/>
      <c r="RCJ127" s="13"/>
      <c r="RCK127" s="13"/>
      <c r="RCL127" s="13"/>
      <c r="RCM127" s="13"/>
      <c r="RCN127" s="13"/>
      <c r="RCO127" s="13"/>
      <c r="RCP127" s="13"/>
      <c r="RCQ127" s="13"/>
      <c r="RCR127" s="13"/>
      <c r="RCS127" s="13"/>
      <c r="RCT127" s="13"/>
      <c r="RCU127" s="13"/>
      <c r="RCV127" s="13"/>
      <c r="RCW127" s="13"/>
      <c r="RCX127" s="13"/>
      <c r="RCY127" s="13"/>
      <c r="RCZ127" s="13"/>
      <c r="RDA127" s="13"/>
      <c r="RDB127" s="13"/>
      <c r="RDC127" s="13"/>
      <c r="RDD127" s="13"/>
      <c r="RDE127" s="13"/>
      <c r="RDF127" s="13"/>
      <c r="RDG127" s="13"/>
      <c r="RDH127" s="13"/>
      <c r="RDI127" s="13"/>
      <c r="RDJ127" s="13"/>
      <c r="RDK127" s="13"/>
      <c r="RDL127" s="13"/>
      <c r="RDM127" s="13"/>
      <c r="RDN127" s="13"/>
      <c r="RDO127" s="13"/>
      <c r="RDP127" s="13"/>
      <c r="RDQ127" s="13"/>
      <c r="RDR127" s="13"/>
      <c r="RDS127" s="13"/>
      <c r="RDT127" s="13"/>
      <c r="RDU127" s="13"/>
      <c r="RDV127" s="13"/>
      <c r="RDW127" s="13"/>
      <c r="RDX127" s="13"/>
      <c r="RDY127" s="13"/>
      <c r="RDZ127" s="13"/>
      <c r="REA127" s="13"/>
      <c r="REB127" s="13"/>
      <c r="REC127" s="13"/>
      <c r="RED127" s="13"/>
      <c r="REE127" s="13"/>
      <c r="REF127" s="13"/>
      <c r="REG127" s="13"/>
      <c r="REH127" s="13"/>
      <c r="REI127" s="13"/>
      <c r="REJ127" s="13"/>
      <c r="REK127" s="13"/>
      <c r="REL127" s="13"/>
      <c r="REM127" s="13"/>
      <c r="REN127" s="13"/>
      <c r="REO127" s="13"/>
      <c r="REP127" s="13"/>
      <c r="REQ127" s="13"/>
      <c r="RER127" s="13"/>
      <c r="RES127" s="13"/>
      <c r="RET127" s="13"/>
      <c r="REU127" s="13"/>
      <c r="REV127" s="13"/>
      <c r="REW127" s="13"/>
      <c r="REX127" s="13"/>
      <c r="REY127" s="13"/>
      <c r="REZ127" s="13"/>
      <c r="RFA127" s="13"/>
      <c r="RFB127" s="13"/>
      <c r="RFC127" s="13"/>
      <c r="RFD127" s="13"/>
      <c r="RFE127" s="13"/>
      <c r="RFF127" s="13"/>
      <c r="RFG127" s="13"/>
      <c r="RFH127" s="13"/>
      <c r="RFI127" s="13"/>
      <c r="RFJ127" s="13"/>
      <c r="RFK127" s="13"/>
      <c r="RFL127" s="13"/>
      <c r="RFM127" s="13"/>
      <c r="RFN127" s="13"/>
      <c r="RFO127" s="13"/>
      <c r="RFP127" s="13"/>
      <c r="RFQ127" s="13"/>
      <c r="RFR127" s="13"/>
      <c r="RFS127" s="13"/>
      <c r="RFT127" s="13"/>
      <c r="RFU127" s="13"/>
      <c r="RFV127" s="13"/>
      <c r="RFW127" s="13"/>
      <c r="RFX127" s="13"/>
      <c r="RFY127" s="13"/>
      <c r="RFZ127" s="13"/>
      <c r="RGA127" s="13"/>
      <c r="RGB127" s="13"/>
      <c r="RGC127" s="13"/>
      <c r="RGD127" s="13"/>
      <c r="RGE127" s="13"/>
      <c r="RGF127" s="13"/>
      <c r="RGG127" s="13"/>
      <c r="RGH127" s="13"/>
      <c r="RGI127" s="13"/>
      <c r="RGJ127" s="13"/>
      <c r="RGK127" s="13"/>
      <c r="RGL127" s="13"/>
      <c r="RGM127" s="13"/>
      <c r="RGN127" s="13"/>
      <c r="RGO127" s="13"/>
      <c r="RGP127" s="13"/>
      <c r="RGQ127" s="13"/>
      <c r="RGR127" s="13"/>
      <c r="RGS127" s="13"/>
      <c r="RGT127" s="13"/>
      <c r="RGU127" s="13"/>
      <c r="RGV127" s="13"/>
      <c r="RGW127" s="13"/>
      <c r="RGX127" s="13"/>
      <c r="RGY127" s="13"/>
      <c r="RGZ127" s="13"/>
      <c r="RHA127" s="13"/>
      <c r="RHB127" s="13"/>
      <c r="RHC127" s="13"/>
      <c r="RHD127" s="13"/>
      <c r="RHE127" s="13"/>
      <c r="RHF127" s="13"/>
      <c r="RHG127" s="13"/>
      <c r="RHH127" s="13"/>
      <c r="RHI127" s="13"/>
      <c r="RHJ127" s="13"/>
      <c r="RHK127" s="13"/>
      <c r="RHL127" s="13"/>
      <c r="RHM127" s="13"/>
      <c r="RHN127" s="13"/>
      <c r="RHO127" s="13"/>
      <c r="RHP127" s="13"/>
      <c r="RHQ127" s="13"/>
      <c r="RHR127" s="13"/>
      <c r="RHS127" s="13"/>
      <c r="RHT127" s="13"/>
      <c r="RHU127" s="13"/>
      <c r="RHV127" s="13"/>
      <c r="RHW127" s="13"/>
      <c r="RHX127" s="13"/>
      <c r="RHY127" s="13"/>
      <c r="RHZ127" s="13"/>
      <c r="RIA127" s="13"/>
      <c r="RIB127" s="13"/>
      <c r="RIC127" s="13"/>
      <c r="RID127" s="13"/>
      <c r="RIE127" s="13"/>
      <c r="RIF127" s="13"/>
      <c r="RIG127" s="13"/>
      <c r="RIH127" s="13"/>
      <c r="RII127" s="13"/>
      <c r="RIJ127" s="13"/>
      <c r="RIK127" s="13"/>
      <c r="RIL127" s="13"/>
      <c r="RIM127" s="13"/>
      <c r="RIN127" s="13"/>
      <c r="RIO127" s="13"/>
      <c r="RIP127" s="13"/>
      <c r="RIQ127" s="13"/>
      <c r="RIR127" s="13"/>
      <c r="RIS127" s="13"/>
      <c r="RIT127" s="13"/>
      <c r="RIU127" s="13"/>
      <c r="RIV127" s="13"/>
      <c r="RIW127" s="13"/>
      <c r="RIX127" s="13"/>
      <c r="RIY127" s="13"/>
      <c r="RIZ127" s="13"/>
      <c r="RJA127" s="13"/>
      <c r="RJB127" s="13"/>
      <c r="RJC127" s="13"/>
      <c r="RJD127" s="13"/>
      <c r="RJE127" s="13"/>
      <c r="RJF127" s="13"/>
      <c r="RJG127" s="13"/>
      <c r="RJH127" s="13"/>
      <c r="RJI127" s="13"/>
      <c r="RJJ127" s="13"/>
      <c r="RJK127" s="13"/>
      <c r="RJL127" s="13"/>
      <c r="RJM127" s="13"/>
      <c r="RJN127" s="13"/>
      <c r="RJO127" s="13"/>
      <c r="RJP127" s="13"/>
      <c r="RJQ127" s="13"/>
      <c r="RJR127" s="13"/>
      <c r="RJS127" s="13"/>
      <c r="RJT127" s="13"/>
      <c r="RJU127" s="13"/>
      <c r="RJV127" s="13"/>
      <c r="RJW127" s="13"/>
      <c r="RJX127" s="13"/>
      <c r="RJY127" s="13"/>
      <c r="RJZ127" s="13"/>
      <c r="RKA127" s="13"/>
      <c r="RKB127" s="13"/>
      <c r="RKC127" s="13"/>
      <c r="RKD127" s="13"/>
      <c r="RKE127" s="13"/>
      <c r="RKF127" s="13"/>
      <c r="RKG127" s="13"/>
      <c r="RKH127" s="13"/>
      <c r="RKI127" s="13"/>
      <c r="RKJ127" s="13"/>
      <c r="RKK127" s="13"/>
      <c r="RKL127" s="13"/>
      <c r="RKM127" s="13"/>
      <c r="RKN127" s="13"/>
      <c r="RKO127" s="13"/>
      <c r="RKP127" s="13"/>
      <c r="RKQ127" s="13"/>
      <c r="RKR127" s="13"/>
      <c r="RKS127" s="13"/>
      <c r="RKT127" s="13"/>
      <c r="RKU127" s="13"/>
      <c r="RKV127" s="13"/>
      <c r="RKW127" s="13"/>
      <c r="RKX127" s="13"/>
      <c r="RKY127" s="13"/>
      <c r="RKZ127" s="13"/>
      <c r="RLA127" s="13"/>
      <c r="RLB127" s="13"/>
      <c r="RLC127" s="13"/>
      <c r="RLD127" s="13"/>
      <c r="RLE127" s="13"/>
      <c r="RLF127" s="13"/>
      <c r="RLG127" s="13"/>
      <c r="RLH127" s="13"/>
      <c r="RLI127" s="13"/>
      <c r="RLJ127" s="13"/>
      <c r="RLK127" s="13"/>
      <c r="RLL127" s="13"/>
      <c r="RLM127" s="13"/>
      <c r="RLN127" s="13"/>
      <c r="RLO127" s="13"/>
      <c r="RLP127" s="13"/>
      <c r="RLQ127" s="13"/>
      <c r="RLR127" s="13"/>
      <c r="RLS127" s="13"/>
      <c r="RLT127" s="13"/>
      <c r="RLU127" s="13"/>
      <c r="RLV127" s="13"/>
      <c r="RLW127" s="13"/>
      <c r="RLX127" s="13"/>
      <c r="RLY127" s="13"/>
      <c r="RLZ127" s="13"/>
      <c r="RMA127" s="13"/>
      <c r="RMB127" s="13"/>
      <c r="RMC127" s="13"/>
      <c r="RMD127" s="13"/>
      <c r="RME127" s="13"/>
      <c r="RMF127" s="13"/>
      <c r="RMG127" s="13"/>
      <c r="RMH127" s="13"/>
      <c r="RMI127" s="13"/>
      <c r="RMJ127" s="13"/>
      <c r="RMK127" s="13"/>
      <c r="RML127" s="13"/>
      <c r="RMM127" s="13"/>
      <c r="RMN127" s="13"/>
      <c r="RMO127" s="13"/>
      <c r="RMP127" s="13"/>
      <c r="RMQ127" s="13"/>
      <c r="RMR127" s="13"/>
      <c r="RMS127" s="13"/>
      <c r="RMT127" s="13"/>
      <c r="RMU127" s="13"/>
      <c r="RMV127" s="13"/>
      <c r="RMW127" s="13"/>
      <c r="RMX127" s="13"/>
      <c r="RMY127" s="13"/>
      <c r="RMZ127" s="13"/>
      <c r="RNA127" s="13"/>
      <c r="RNB127" s="13"/>
      <c r="RNC127" s="13"/>
      <c r="RND127" s="13"/>
      <c r="RNE127" s="13"/>
      <c r="RNF127" s="13"/>
      <c r="RNG127" s="13"/>
      <c r="RNH127" s="13"/>
      <c r="RNI127" s="13"/>
      <c r="RNJ127" s="13"/>
      <c r="RNK127" s="13"/>
      <c r="RNL127" s="13"/>
      <c r="RNM127" s="13"/>
      <c r="RNN127" s="13"/>
      <c r="RNO127" s="13"/>
      <c r="RNP127" s="13"/>
      <c r="RNQ127" s="13"/>
      <c r="RNR127" s="13"/>
      <c r="RNS127" s="13"/>
      <c r="RNT127" s="13"/>
      <c r="RNU127" s="13"/>
      <c r="RNV127" s="13"/>
      <c r="RNW127" s="13"/>
      <c r="RNX127" s="13"/>
      <c r="RNY127" s="13"/>
      <c r="RNZ127" s="13"/>
      <c r="ROA127" s="13"/>
      <c r="ROB127" s="13"/>
      <c r="ROC127" s="13"/>
      <c r="ROD127" s="13"/>
      <c r="ROE127" s="13"/>
      <c r="ROF127" s="13"/>
      <c r="ROG127" s="13"/>
      <c r="ROH127" s="13"/>
      <c r="ROI127" s="13"/>
      <c r="ROJ127" s="13"/>
      <c r="ROK127" s="13"/>
      <c r="ROL127" s="13"/>
      <c r="ROM127" s="13"/>
      <c r="RON127" s="13"/>
      <c r="ROO127" s="13"/>
      <c r="ROP127" s="13"/>
      <c r="ROQ127" s="13"/>
      <c r="ROR127" s="13"/>
      <c r="ROS127" s="13"/>
      <c r="ROT127" s="13"/>
      <c r="ROU127" s="13"/>
      <c r="ROV127" s="13"/>
      <c r="ROW127" s="13"/>
      <c r="ROX127" s="13"/>
      <c r="ROY127" s="13"/>
      <c r="ROZ127" s="13"/>
      <c r="RPA127" s="13"/>
      <c r="RPB127" s="13"/>
      <c r="RPC127" s="13"/>
      <c r="RPD127" s="13"/>
      <c r="RPE127" s="13"/>
      <c r="RPF127" s="13"/>
      <c r="RPG127" s="13"/>
      <c r="RPH127" s="13"/>
      <c r="RPI127" s="13"/>
      <c r="RPJ127" s="13"/>
      <c r="RPK127" s="13"/>
      <c r="RPL127" s="13"/>
      <c r="RPM127" s="13"/>
      <c r="RPN127" s="13"/>
      <c r="RPO127" s="13"/>
      <c r="RPP127" s="13"/>
      <c r="RPQ127" s="13"/>
      <c r="RPR127" s="13"/>
      <c r="RPS127" s="13"/>
      <c r="RPT127" s="13"/>
      <c r="RPU127" s="13"/>
      <c r="RPV127" s="13"/>
      <c r="RPW127" s="13"/>
      <c r="RPX127" s="13"/>
      <c r="RPY127" s="13"/>
      <c r="RPZ127" s="13"/>
      <c r="RQA127" s="13"/>
      <c r="RQB127" s="13"/>
      <c r="RQC127" s="13"/>
      <c r="RQD127" s="13"/>
      <c r="RQE127" s="13"/>
      <c r="RQF127" s="13"/>
      <c r="RQG127" s="13"/>
      <c r="RQH127" s="13"/>
      <c r="RQI127" s="13"/>
      <c r="RQJ127" s="13"/>
      <c r="RQK127" s="13"/>
      <c r="RQL127" s="13"/>
      <c r="RQM127" s="13"/>
      <c r="RQN127" s="13"/>
      <c r="RQO127" s="13"/>
      <c r="RQP127" s="13"/>
      <c r="RQQ127" s="13"/>
      <c r="RQR127" s="13"/>
      <c r="RQS127" s="13"/>
      <c r="RQT127" s="13"/>
      <c r="RQU127" s="13"/>
      <c r="RQV127" s="13"/>
      <c r="RQW127" s="13"/>
      <c r="RQX127" s="13"/>
      <c r="RQY127" s="13"/>
      <c r="RQZ127" s="13"/>
      <c r="RRA127" s="13"/>
      <c r="RRB127" s="13"/>
      <c r="RRC127" s="13"/>
      <c r="RRD127" s="13"/>
      <c r="RRE127" s="13"/>
      <c r="RRF127" s="13"/>
      <c r="RRG127" s="13"/>
      <c r="RRH127" s="13"/>
      <c r="RRI127" s="13"/>
      <c r="RRJ127" s="13"/>
      <c r="RRK127" s="13"/>
      <c r="RRL127" s="13"/>
      <c r="RRM127" s="13"/>
      <c r="RRN127" s="13"/>
      <c r="RRO127" s="13"/>
      <c r="RRP127" s="13"/>
      <c r="RRQ127" s="13"/>
      <c r="RRR127" s="13"/>
      <c r="RRS127" s="13"/>
      <c r="RRT127" s="13"/>
      <c r="RRU127" s="13"/>
      <c r="RRV127" s="13"/>
      <c r="RRW127" s="13"/>
      <c r="RRX127" s="13"/>
      <c r="RRY127" s="13"/>
      <c r="RRZ127" s="13"/>
      <c r="RSA127" s="13"/>
      <c r="RSB127" s="13"/>
      <c r="RSC127" s="13"/>
      <c r="RSD127" s="13"/>
      <c r="RSE127" s="13"/>
      <c r="RSF127" s="13"/>
      <c r="RSG127" s="13"/>
      <c r="RSH127" s="13"/>
      <c r="RSI127" s="13"/>
      <c r="RSJ127" s="13"/>
      <c r="RSK127" s="13"/>
      <c r="RSL127" s="13"/>
      <c r="RSM127" s="13"/>
      <c r="RSN127" s="13"/>
      <c r="RSO127" s="13"/>
      <c r="RSP127" s="13"/>
      <c r="RSQ127" s="13"/>
      <c r="RSR127" s="13"/>
      <c r="RSS127" s="13"/>
      <c r="RST127" s="13"/>
      <c r="RSU127" s="13"/>
      <c r="RSV127" s="13"/>
      <c r="RSW127" s="13"/>
      <c r="RSX127" s="13"/>
      <c r="RSY127" s="13"/>
      <c r="RSZ127" s="13"/>
      <c r="RTA127" s="13"/>
      <c r="RTB127" s="13"/>
      <c r="RTC127" s="13"/>
      <c r="RTD127" s="13"/>
      <c r="RTE127" s="13"/>
      <c r="RTF127" s="13"/>
      <c r="RTG127" s="13"/>
      <c r="RTH127" s="13"/>
      <c r="RTI127" s="13"/>
      <c r="RTJ127" s="13"/>
      <c r="RTK127" s="13"/>
      <c r="RTL127" s="13"/>
      <c r="RTM127" s="13"/>
      <c r="RTN127" s="13"/>
      <c r="RTO127" s="13"/>
      <c r="RTP127" s="13"/>
      <c r="RTQ127" s="13"/>
      <c r="RTR127" s="13"/>
      <c r="RTS127" s="13"/>
      <c r="RTT127" s="13"/>
      <c r="RTU127" s="13"/>
      <c r="RTV127" s="13"/>
      <c r="RTW127" s="13"/>
      <c r="RTX127" s="13"/>
      <c r="RTY127" s="13"/>
      <c r="RTZ127" s="13"/>
      <c r="RUA127" s="13"/>
      <c r="RUB127" s="13"/>
      <c r="RUC127" s="13"/>
      <c r="RUD127" s="13"/>
      <c r="RUE127" s="13"/>
      <c r="RUF127" s="13"/>
      <c r="RUG127" s="13"/>
      <c r="RUH127" s="13"/>
      <c r="RUI127" s="13"/>
      <c r="RUJ127" s="13"/>
      <c r="RUK127" s="13"/>
      <c r="RUL127" s="13"/>
      <c r="RUM127" s="13"/>
      <c r="RUN127" s="13"/>
      <c r="RUO127" s="13"/>
      <c r="RUP127" s="13"/>
      <c r="RUQ127" s="13"/>
      <c r="RUR127" s="13"/>
      <c r="RUS127" s="13"/>
      <c r="RUT127" s="13"/>
      <c r="RUU127" s="13"/>
      <c r="RUV127" s="13"/>
      <c r="RUW127" s="13"/>
      <c r="RUX127" s="13"/>
      <c r="RUY127" s="13"/>
      <c r="RUZ127" s="13"/>
      <c r="RVA127" s="13"/>
      <c r="RVB127" s="13"/>
      <c r="RVC127" s="13"/>
      <c r="RVD127" s="13"/>
      <c r="RVE127" s="13"/>
      <c r="RVF127" s="13"/>
      <c r="RVG127" s="13"/>
      <c r="RVH127" s="13"/>
      <c r="RVI127" s="13"/>
      <c r="RVJ127" s="13"/>
      <c r="RVK127" s="13"/>
      <c r="RVL127" s="13"/>
      <c r="RVM127" s="13"/>
      <c r="RVN127" s="13"/>
      <c r="RVO127" s="13"/>
      <c r="RVP127" s="13"/>
      <c r="RVQ127" s="13"/>
      <c r="RVR127" s="13"/>
      <c r="RVS127" s="13"/>
      <c r="RVT127" s="13"/>
      <c r="RVU127" s="13"/>
      <c r="RVV127" s="13"/>
      <c r="RVW127" s="13"/>
      <c r="RVX127" s="13"/>
      <c r="RVY127" s="13"/>
      <c r="RVZ127" s="13"/>
      <c r="RWA127" s="13"/>
      <c r="RWB127" s="13"/>
      <c r="RWC127" s="13"/>
      <c r="RWD127" s="13"/>
      <c r="RWE127" s="13"/>
      <c r="RWF127" s="13"/>
      <c r="RWG127" s="13"/>
      <c r="RWH127" s="13"/>
      <c r="RWI127" s="13"/>
      <c r="RWJ127" s="13"/>
      <c r="RWK127" s="13"/>
      <c r="RWL127" s="13"/>
      <c r="RWM127" s="13"/>
      <c r="RWN127" s="13"/>
      <c r="RWO127" s="13"/>
      <c r="RWP127" s="13"/>
      <c r="RWQ127" s="13"/>
      <c r="RWR127" s="13"/>
      <c r="RWS127" s="13"/>
      <c r="RWT127" s="13"/>
      <c r="RWU127" s="13"/>
      <c r="RWV127" s="13"/>
      <c r="RWW127" s="13"/>
      <c r="RWX127" s="13"/>
      <c r="RWY127" s="13"/>
      <c r="RWZ127" s="13"/>
      <c r="RXA127" s="13"/>
      <c r="RXB127" s="13"/>
      <c r="RXC127" s="13"/>
      <c r="RXD127" s="13"/>
      <c r="RXE127" s="13"/>
      <c r="RXF127" s="13"/>
      <c r="RXG127" s="13"/>
      <c r="RXH127" s="13"/>
      <c r="RXI127" s="13"/>
      <c r="RXJ127" s="13"/>
      <c r="RXK127" s="13"/>
      <c r="RXL127" s="13"/>
      <c r="RXM127" s="13"/>
      <c r="RXN127" s="13"/>
      <c r="RXO127" s="13"/>
      <c r="RXP127" s="13"/>
      <c r="RXQ127" s="13"/>
      <c r="RXR127" s="13"/>
      <c r="RXS127" s="13"/>
      <c r="RXT127" s="13"/>
      <c r="RXU127" s="13"/>
      <c r="RXV127" s="13"/>
      <c r="RXW127" s="13"/>
      <c r="RXX127" s="13"/>
      <c r="RXY127" s="13"/>
      <c r="RXZ127" s="13"/>
      <c r="RYA127" s="13"/>
      <c r="RYB127" s="13"/>
      <c r="RYC127" s="13"/>
      <c r="RYD127" s="13"/>
      <c r="RYE127" s="13"/>
      <c r="RYF127" s="13"/>
      <c r="RYG127" s="13"/>
      <c r="RYH127" s="13"/>
      <c r="RYI127" s="13"/>
      <c r="RYJ127" s="13"/>
      <c r="RYK127" s="13"/>
      <c r="RYL127" s="13"/>
      <c r="RYM127" s="13"/>
      <c r="RYN127" s="13"/>
      <c r="RYO127" s="13"/>
      <c r="RYP127" s="13"/>
      <c r="RYQ127" s="13"/>
      <c r="RYR127" s="13"/>
      <c r="RYS127" s="13"/>
      <c r="RYT127" s="13"/>
      <c r="RYU127" s="13"/>
      <c r="RYV127" s="13"/>
      <c r="RYW127" s="13"/>
      <c r="RYX127" s="13"/>
      <c r="RYY127" s="13"/>
      <c r="RYZ127" s="13"/>
      <c r="RZA127" s="13"/>
      <c r="RZB127" s="13"/>
      <c r="RZC127" s="13"/>
      <c r="RZD127" s="13"/>
      <c r="RZE127" s="13"/>
      <c r="RZF127" s="13"/>
      <c r="RZG127" s="13"/>
      <c r="RZH127" s="13"/>
      <c r="RZI127" s="13"/>
      <c r="RZJ127" s="13"/>
      <c r="RZK127" s="13"/>
      <c r="RZL127" s="13"/>
      <c r="RZM127" s="13"/>
      <c r="RZN127" s="13"/>
      <c r="RZO127" s="13"/>
      <c r="RZP127" s="13"/>
      <c r="RZQ127" s="13"/>
      <c r="RZR127" s="13"/>
      <c r="RZS127" s="13"/>
      <c r="RZT127" s="13"/>
      <c r="RZU127" s="13"/>
      <c r="RZV127" s="13"/>
      <c r="RZW127" s="13"/>
      <c r="RZX127" s="13"/>
      <c r="RZY127" s="13"/>
      <c r="RZZ127" s="13"/>
      <c r="SAA127" s="13"/>
      <c r="SAB127" s="13"/>
      <c r="SAC127" s="13"/>
      <c r="SAD127" s="13"/>
      <c r="SAE127" s="13"/>
      <c r="SAF127" s="13"/>
      <c r="SAG127" s="13"/>
      <c r="SAH127" s="13"/>
      <c r="SAI127" s="13"/>
      <c r="SAJ127" s="13"/>
      <c r="SAK127" s="13"/>
      <c r="SAL127" s="13"/>
      <c r="SAM127" s="13"/>
      <c r="SAN127" s="13"/>
      <c r="SAO127" s="13"/>
      <c r="SAP127" s="13"/>
      <c r="SAQ127" s="13"/>
      <c r="SAR127" s="13"/>
      <c r="SAS127" s="13"/>
      <c r="SAT127" s="13"/>
      <c r="SAU127" s="13"/>
      <c r="SAV127" s="13"/>
      <c r="SAW127" s="13"/>
      <c r="SAX127" s="13"/>
      <c r="SAY127" s="13"/>
      <c r="SAZ127" s="13"/>
      <c r="SBA127" s="13"/>
      <c r="SBB127" s="13"/>
      <c r="SBC127" s="13"/>
      <c r="SBD127" s="13"/>
      <c r="SBE127" s="13"/>
      <c r="SBF127" s="13"/>
      <c r="SBG127" s="13"/>
      <c r="SBH127" s="13"/>
      <c r="SBI127" s="13"/>
      <c r="SBJ127" s="13"/>
      <c r="SBK127" s="13"/>
      <c r="SBL127" s="13"/>
      <c r="SBM127" s="13"/>
      <c r="SBN127" s="13"/>
      <c r="SBO127" s="13"/>
      <c r="SBP127" s="13"/>
      <c r="SBQ127" s="13"/>
      <c r="SBR127" s="13"/>
      <c r="SBS127" s="13"/>
      <c r="SBT127" s="13"/>
      <c r="SBU127" s="13"/>
      <c r="SBV127" s="13"/>
      <c r="SBW127" s="13"/>
      <c r="SBX127" s="13"/>
      <c r="SBY127" s="13"/>
      <c r="SBZ127" s="13"/>
      <c r="SCA127" s="13"/>
      <c r="SCB127" s="13"/>
      <c r="SCC127" s="13"/>
      <c r="SCD127" s="13"/>
      <c r="SCE127" s="13"/>
      <c r="SCF127" s="13"/>
      <c r="SCG127" s="13"/>
      <c r="SCH127" s="13"/>
      <c r="SCI127" s="13"/>
      <c r="SCJ127" s="13"/>
      <c r="SCK127" s="13"/>
      <c r="SCL127" s="13"/>
      <c r="SCM127" s="13"/>
      <c r="SCN127" s="13"/>
      <c r="SCO127" s="13"/>
      <c r="SCP127" s="13"/>
      <c r="SCQ127" s="13"/>
      <c r="SCR127" s="13"/>
      <c r="SCS127" s="13"/>
      <c r="SCT127" s="13"/>
      <c r="SCU127" s="13"/>
      <c r="SCV127" s="13"/>
      <c r="SCW127" s="13"/>
      <c r="SCX127" s="13"/>
      <c r="SCY127" s="13"/>
      <c r="SCZ127" s="13"/>
      <c r="SDA127" s="13"/>
      <c r="SDB127" s="13"/>
      <c r="SDC127" s="13"/>
      <c r="SDD127" s="13"/>
      <c r="SDE127" s="13"/>
      <c r="SDF127" s="13"/>
      <c r="SDG127" s="13"/>
      <c r="SDH127" s="13"/>
      <c r="SDI127" s="13"/>
      <c r="SDJ127" s="13"/>
      <c r="SDK127" s="13"/>
      <c r="SDL127" s="13"/>
      <c r="SDM127" s="13"/>
      <c r="SDN127" s="13"/>
      <c r="SDO127" s="13"/>
      <c r="SDP127" s="13"/>
      <c r="SDQ127" s="13"/>
      <c r="SDR127" s="13"/>
      <c r="SDS127" s="13"/>
      <c r="SDT127" s="13"/>
      <c r="SDU127" s="13"/>
      <c r="SDV127" s="13"/>
      <c r="SDW127" s="13"/>
      <c r="SDX127" s="13"/>
      <c r="SDY127" s="13"/>
      <c r="SDZ127" s="13"/>
      <c r="SEA127" s="13"/>
      <c r="SEB127" s="13"/>
      <c r="SEC127" s="13"/>
      <c r="SED127" s="13"/>
      <c r="SEE127" s="13"/>
      <c r="SEF127" s="13"/>
      <c r="SEG127" s="13"/>
      <c r="SEH127" s="13"/>
      <c r="SEI127" s="13"/>
      <c r="SEJ127" s="13"/>
      <c r="SEK127" s="13"/>
      <c r="SEL127" s="13"/>
      <c r="SEM127" s="13"/>
      <c r="SEN127" s="13"/>
      <c r="SEO127" s="13"/>
      <c r="SEP127" s="13"/>
      <c r="SEQ127" s="13"/>
      <c r="SER127" s="13"/>
      <c r="SES127" s="13"/>
      <c r="SET127" s="13"/>
      <c r="SEU127" s="13"/>
      <c r="SEV127" s="13"/>
      <c r="SEW127" s="13"/>
      <c r="SEX127" s="13"/>
      <c r="SEY127" s="13"/>
      <c r="SEZ127" s="13"/>
      <c r="SFA127" s="13"/>
      <c r="SFB127" s="13"/>
      <c r="SFC127" s="13"/>
      <c r="SFD127" s="13"/>
      <c r="SFE127" s="13"/>
      <c r="SFF127" s="13"/>
      <c r="SFG127" s="13"/>
      <c r="SFH127" s="13"/>
      <c r="SFI127" s="13"/>
      <c r="SFJ127" s="13"/>
      <c r="SFK127" s="13"/>
      <c r="SFL127" s="13"/>
      <c r="SFM127" s="13"/>
      <c r="SFN127" s="13"/>
      <c r="SFO127" s="13"/>
      <c r="SFP127" s="13"/>
      <c r="SFQ127" s="13"/>
      <c r="SFR127" s="13"/>
      <c r="SFS127" s="13"/>
      <c r="SFT127" s="13"/>
      <c r="SFU127" s="13"/>
      <c r="SFV127" s="13"/>
      <c r="SFW127" s="13"/>
      <c r="SFX127" s="13"/>
      <c r="SFY127" s="13"/>
      <c r="SFZ127" s="13"/>
      <c r="SGA127" s="13"/>
      <c r="SGB127" s="13"/>
      <c r="SGC127" s="13"/>
      <c r="SGD127" s="13"/>
      <c r="SGE127" s="13"/>
      <c r="SGF127" s="13"/>
      <c r="SGG127" s="13"/>
      <c r="SGH127" s="13"/>
      <c r="SGI127" s="13"/>
      <c r="SGJ127" s="13"/>
      <c r="SGK127" s="13"/>
      <c r="SGL127" s="13"/>
      <c r="SGM127" s="13"/>
      <c r="SGN127" s="13"/>
      <c r="SGO127" s="13"/>
      <c r="SGP127" s="13"/>
      <c r="SGQ127" s="13"/>
      <c r="SGR127" s="13"/>
      <c r="SGS127" s="13"/>
      <c r="SGT127" s="13"/>
      <c r="SGU127" s="13"/>
      <c r="SGV127" s="13"/>
      <c r="SGW127" s="13"/>
      <c r="SGX127" s="13"/>
      <c r="SGY127" s="13"/>
      <c r="SGZ127" s="13"/>
      <c r="SHA127" s="13"/>
      <c r="SHB127" s="13"/>
      <c r="SHC127" s="13"/>
      <c r="SHD127" s="13"/>
      <c r="SHE127" s="13"/>
      <c r="SHF127" s="13"/>
      <c r="SHG127" s="13"/>
      <c r="SHH127" s="13"/>
      <c r="SHI127" s="13"/>
      <c r="SHJ127" s="13"/>
      <c r="SHK127" s="13"/>
      <c r="SHL127" s="13"/>
      <c r="SHM127" s="13"/>
      <c r="SHN127" s="13"/>
      <c r="SHO127" s="13"/>
      <c r="SHP127" s="13"/>
      <c r="SHQ127" s="13"/>
      <c r="SHR127" s="13"/>
      <c r="SHS127" s="13"/>
      <c r="SHT127" s="13"/>
      <c r="SHU127" s="13"/>
      <c r="SHV127" s="13"/>
      <c r="SHW127" s="13"/>
      <c r="SHX127" s="13"/>
      <c r="SHY127" s="13"/>
      <c r="SHZ127" s="13"/>
      <c r="SIA127" s="13"/>
      <c r="SIB127" s="13"/>
      <c r="SIC127" s="13"/>
      <c r="SID127" s="13"/>
      <c r="SIE127" s="13"/>
      <c r="SIF127" s="13"/>
      <c r="SIG127" s="13"/>
      <c r="SIH127" s="13"/>
      <c r="SII127" s="13"/>
      <c r="SIJ127" s="13"/>
      <c r="SIK127" s="13"/>
      <c r="SIL127" s="13"/>
      <c r="SIM127" s="13"/>
      <c r="SIN127" s="13"/>
      <c r="SIO127" s="13"/>
      <c r="SIP127" s="13"/>
      <c r="SIQ127" s="13"/>
      <c r="SIR127" s="13"/>
      <c r="SIS127" s="13"/>
      <c r="SIT127" s="13"/>
      <c r="SIU127" s="13"/>
      <c r="SIV127" s="13"/>
      <c r="SIW127" s="13"/>
      <c r="SIX127" s="13"/>
      <c r="SIY127" s="13"/>
      <c r="SIZ127" s="13"/>
      <c r="SJA127" s="13"/>
      <c r="SJB127" s="13"/>
      <c r="SJC127" s="13"/>
      <c r="SJD127" s="13"/>
      <c r="SJE127" s="13"/>
      <c r="SJF127" s="13"/>
      <c r="SJG127" s="13"/>
      <c r="SJH127" s="13"/>
      <c r="SJI127" s="13"/>
      <c r="SJJ127" s="13"/>
      <c r="SJK127" s="13"/>
      <c r="SJL127" s="13"/>
      <c r="SJM127" s="13"/>
      <c r="SJN127" s="13"/>
      <c r="SJO127" s="13"/>
      <c r="SJP127" s="13"/>
      <c r="SJQ127" s="13"/>
      <c r="SJR127" s="13"/>
      <c r="SJS127" s="13"/>
      <c r="SJT127" s="13"/>
      <c r="SJU127" s="13"/>
      <c r="SJV127" s="13"/>
      <c r="SJW127" s="13"/>
      <c r="SJX127" s="13"/>
      <c r="SJY127" s="13"/>
      <c r="SJZ127" s="13"/>
      <c r="SKA127" s="13"/>
      <c r="SKB127" s="13"/>
      <c r="SKC127" s="13"/>
      <c r="SKD127" s="13"/>
      <c r="SKE127" s="13"/>
      <c r="SKF127" s="13"/>
      <c r="SKG127" s="13"/>
      <c r="SKH127" s="13"/>
      <c r="SKI127" s="13"/>
      <c r="SKJ127" s="13"/>
      <c r="SKK127" s="13"/>
      <c r="SKL127" s="13"/>
      <c r="SKM127" s="13"/>
      <c r="SKN127" s="13"/>
      <c r="SKO127" s="13"/>
      <c r="SKP127" s="13"/>
      <c r="SKQ127" s="13"/>
      <c r="SKR127" s="13"/>
      <c r="SKS127" s="13"/>
      <c r="SKT127" s="13"/>
      <c r="SKU127" s="13"/>
      <c r="SKV127" s="13"/>
      <c r="SKW127" s="13"/>
      <c r="SKX127" s="13"/>
      <c r="SKY127" s="13"/>
      <c r="SKZ127" s="13"/>
      <c r="SLA127" s="13"/>
      <c r="SLB127" s="13"/>
      <c r="SLC127" s="13"/>
      <c r="SLD127" s="13"/>
      <c r="SLE127" s="13"/>
      <c r="SLF127" s="13"/>
      <c r="SLG127" s="13"/>
      <c r="SLH127" s="13"/>
      <c r="SLI127" s="13"/>
      <c r="SLJ127" s="13"/>
      <c r="SLK127" s="13"/>
      <c r="SLL127" s="13"/>
      <c r="SLM127" s="13"/>
      <c r="SLN127" s="13"/>
      <c r="SLO127" s="13"/>
      <c r="SLP127" s="13"/>
      <c r="SLQ127" s="13"/>
      <c r="SLR127" s="13"/>
      <c r="SLS127" s="13"/>
      <c r="SLT127" s="13"/>
      <c r="SLU127" s="13"/>
      <c r="SLV127" s="13"/>
      <c r="SLW127" s="13"/>
      <c r="SLX127" s="13"/>
      <c r="SLY127" s="13"/>
      <c r="SLZ127" s="13"/>
      <c r="SMA127" s="13"/>
      <c r="SMB127" s="13"/>
      <c r="SMC127" s="13"/>
      <c r="SMD127" s="13"/>
      <c r="SME127" s="13"/>
      <c r="SMF127" s="13"/>
      <c r="SMG127" s="13"/>
      <c r="SMH127" s="13"/>
      <c r="SMI127" s="13"/>
      <c r="SMJ127" s="13"/>
      <c r="SMK127" s="13"/>
      <c r="SML127" s="13"/>
      <c r="SMM127" s="13"/>
      <c r="SMN127" s="13"/>
      <c r="SMO127" s="13"/>
      <c r="SMP127" s="13"/>
      <c r="SMQ127" s="13"/>
      <c r="SMR127" s="13"/>
      <c r="SMS127" s="13"/>
      <c r="SMT127" s="13"/>
      <c r="SMU127" s="13"/>
      <c r="SMV127" s="13"/>
      <c r="SMW127" s="13"/>
      <c r="SMX127" s="13"/>
      <c r="SMY127" s="13"/>
      <c r="SMZ127" s="13"/>
      <c r="SNA127" s="13"/>
      <c r="SNB127" s="13"/>
      <c r="SNC127" s="13"/>
      <c r="SND127" s="13"/>
      <c r="SNE127" s="13"/>
      <c r="SNF127" s="13"/>
      <c r="SNG127" s="13"/>
      <c r="SNH127" s="13"/>
      <c r="SNI127" s="13"/>
      <c r="SNJ127" s="13"/>
      <c r="SNK127" s="13"/>
      <c r="SNL127" s="13"/>
      <c r="SNM127" s="13"/>
      <c r="SNN127" s="13"/>
      <c r="SNO127" s="13"/>
      <c r="SNP127" s="13"/>
      <c r="SNQ127" s="13"/>
      <c r="SNR127" s="13"/>
      <c r="SNS127" s="13"/>
      <c r="SNT127" s="13"/>
      <c r="SNU127" s="13"/>
      <c r="SNV127" s="13"/>
      <c r="SNW127" s="13"/>
      <c r="SNX127" s="13"/>
      <c r="SNY127" s="13"/>
      <c r="SNZ127" s="13"/>
      <c r="SOA127" s="13"/>
      <c r="SOB127" s="13"/>
      <c r="SOC127" s="13"/>
      <c r="SOD127" s="13"/>
      <c r="SOE127" s="13"/>
      <c r="SOF127" s="13"/>
      <c r="SOG127" s="13"/>
      <c r="SOH127" s="13"/>
      <c r="SOI127" s="13"/>
      <c r="SOJ127" s="13"/>
      <c r="SOK127" s="13"/>
      <c r="SOL127" s="13"/>
      <c r="SOM127" s="13"/>
      <c r="SON127" s="13"/>
      <c r="SOO127" s="13"/>
      <c r="SOP127" s="13"/>
      <c r="SOQ127" s="13"/>
      <c r="SOR127" s="13"/>
      <c r="SOS127" s="13"/>
      <c r="SOT127" s="13"/>
      <c r="SOU127" s="13"/>
      <c r="SOV127" s="13"/>
      <c r="SOW127" s="13"/>
      <c r="SOX127" s="13"/>
      <c r="SOY127" s="13"/>
      <c r="SOZ127" s="13"/>
      <c r="SPA127" s="13"/>
      <c r="SPB127" s="13"/>
      <c r="SPC127" s="13"/>
      <c r="SPD127" s="13"/>
      <c r="SPE127" s="13"/>
      <c r="SPF127" s="13"/>
      <c r="SPG127" s="13"/>
      <c r="SPH127" s="13"/>
      <c r="SPI127" s="13"/>
      <c r="SPJ127" s="13"/>
      <c r="SPK127" s="13"/>
      <c r="SPL127" s="13"/>
      <c r="SPM127" s="13"/>
      <c r="SPN127" s="13"/>
      <c r="SPO127" s="13"/>
      <c r="SPP127" s="13"/>
      <c r="SPQ127" s="13"/>
      <c r="SPR127" s="13"/>
      <c r="SPS127" s="13"/>
      <c r="SPT127" s="13"/>
      <c r="SPU127" s="13"/>
      <c r="SPV127" s="13"/>
      <c r="SPW127" s="13"/>
      <c r="SPX127" s="13"/>
      <c r="SPY127" s="13"/>
      <c r="SPZ127" s="13"/>
      <c r="SQA127" s="13"/>
      <c r="SQB127" s="13"/>
      <c r="SQC127" s="13"/>
      <c r="SQD127" s="13"/>
      <c r="SQE127" s="13"/>
      <c r="SQF127" s="13"/>
      <c r="SQG127" s="13"/>
      <c r="SQH127" s="13"/>
      <c r="SQI127" s="13"/>
      <c r="SQJ127" s="13"/>
      <c r="SQK127" s="13"/>
      <c r="SQL127" s="13"/>
      <c r="SQM127" s="13"/>
      <c r="SQN127" s="13"/>
      <c r="SQO127" s="13"/>
      <c r="SQP127" s="13"/>
      <c r="SQQ127" s="13"/>
      <c r="SQR127" s="13"/>
      <c r="SQS127" s="13"/>
      <c r="SQT127" s="13"/>
      <c r="SQU127" s="13"/>
      <c r="SQV127" s="13"/>
      <c r="SQW127" s="13"/>
      <c r="SQX127" s="13"/>
      <c r="SQY127" s="13"/>
      <c r="SQZ127" s="13"/>
      <c r="SRA127" s="13"/>
      <c r="SRB127" s="13"/>
      <c r="SRC127" s="13"/>
      <c r="SRD127" s="13"/>
      <c r="SRE127" s="13"/>
      <c r="SRF127" s="13"/>
      <c r="SRG127" s="13"/>
      <c r="SRH127" s="13"/>
      <c r="SRI127" s="13"/>
      <c r="SRJ127" s="13"/>
      <c r="SRK127" s="13"/>
      <c r="SRL127" s="13"/>
      <c r="SRM127" s="13"/>
      <c r="SRN127" s="13"/>
      <c r="SRO127" s="13"/>
      <c r="SRP127" s="13"/>
      <c r="SRQ127" s="13"/>
      <c r="SRR127" s="13"/>
      <c r="SRS127" s="13"/>
      <c r="SRT127" s="13"/>
      <c r="SRU127" s="13"/>
      <c r="SRV127" s="13"/>
      <c r="SRW127" s="13"/>
      <c r="SRX127" s="13"/>
      <c r="SRY127" s="13"/>
      <c r="SRZ127" s="13"/>
      <c r="SSA127" s="13"/>
      <c r="SSB127" s="13"/>
      <c r="SSC127" s="13"/>
      <c r="SSD127" s="13"/>
      <c r="SSE127" s="13"/>
      <c r="SSF127" s="13"/>
      <c r="SSG127" s="13"/>
      <c r="SSH127" s="13"/>
      <c r="SSI127" s="13"/>
      <c r="SSJ127" s="13"/>
      <c r="SSK127" s="13"/>
      <c r="SSL127" s="13"/>
      <c r="SSM127" s="13"/>
      <c r="SSN127" s="13"/>
      <c r="SSO127" s="13"/>
      <c r="SSP127" s="13"/>
      <c r="SSQ127" s="13"/>
      <c r="SSR127" s="13"/>
      <c r="SSS127" s="13"/>
      <c r="SST127" s="13"/>
      <c r="SSU127" s="13"/>
      <c r="SSV127" s="13"/>
      <c r="SSW127" s="13"/>
      <c r="SSX127" s="13"/>
      <c r="SSY127" s="13"/>
      <c r="SSZ127" s="13"/>
      <c r="STA127" s="13"/>
      <c r="STB127" s="13"/>
      <c r="STC127" s="13"/>
      <c r="STD127" s="13"/>
      <c r="STE127" s="13"/>
      <c r="STF127" s="13"/>
      <c r="STG127" s="13"/>
      <c r="STH127" s="13"/>
      <c r="STI127" s="13"/>
      <c r="STJ127" s="13"/>
      <c r="STK127" s="13"/>
      <c r="STL127" s="13"/>
      <c r="STM127" s="13"/>
      <c r="STN127" s="13"/>
      <c r="STO127" s="13"/>
      <c r="STP127" s="13"/>
      <c r="STQ127" s="13"/>
      <c r="STR127" s="13"/>
      <c r="STS127" s="13"/>
      <c r="STT127" s="13"/>
      <c r="STU127" s="13"/>
      <c r="STV127" s="13"/>
      <c r="STW127" s="13"/>
      <c r="STX127" s="13"/>
      <c r="STY127" s="13"/>
      <c r="STZ127" s="13"/>
      <c r="SUA127" s="13"/>
      <c r="SUB127" s="13"/>
      <c r="SUC127" s="13"/>
      <c r="SUD127" s="13"/>
      <c r="SUE127" s="13"/>
      <c r="SUF127" s="13"/>
      <c r="SUG127" s="13"/>
      <c r="SUH127" s="13"/>
      <c r="SUI127" s="13"/>
      <c r="SUJ127" s="13"/>
      <c r="SUK127" s="13"/>
      <c r="SUL127" s="13"/>
      <c r="SUM127" s="13"/>
      <c r="SUN127" s="13"/>
      <c r="SUO127" s="13"/>
      <c r="SUP127" s="13"/>
      <c r="SUQ127" s="13"/>
      <c r="SUR127" s="13"/>
      <c r="SUS127" s="13"/>
      <c r="SUT127" s="13"/>
      <c r="SUU127" s="13"/>
      <c r="SUV127" s="13"/>
      <c r="SUW127" s="13"/>
      <c r="SUX127" s="13"/>
      <c r="SUY127" s="13"/>
      <c r="SUZ127" s="13"/>
      <c r="SVA127" s="13"/>
      <c r="SVB127" s="13"/>
      <c r="SVC127" s="13"/>
      <c r="SVD127" s="13"/>
      <c r="SVE127" s="13"/>
      <c r="SVF127" s="13"/>
      <c r="SVG127" s="13"/>
      <c r="SVH127" s="13"/>
      <c r="SVI127" s="13"/>
      <c r="SVJ127" s="13"/>
      <c r="SVK127" s="13"/>
      <c r="SVL127" s="13"/>
      <c r="SVM127" s="13"/>
      <c r="SVN127" s="13"/>
      <c r="SVO127" s="13"/>
      <c r="SVP127" s="13"/>
      <c r="SVQ127" s="13"/>
      <c r="SVR127" s="13"/>
      <c r="SVS127" s="13"/>
      <c r="SVT127" s="13"/>
      <c r="SVU127" s="13"/>
      <c r="SVV127" s="13"/>
      <c r="SVW127" s="13"/>
      <c r="SVX127" s="13"/>
      <c r="SVY127" s="13"/>
      <c r="SVZ127" s="13"/>
      <c r="SWA127" s="13"/>
      <c r="SWB127" s="13"/>
      <c r="SWC127" s="13"/>
      <c r="SWD127" s="13"/>
      <c r="SWE127" s="13"/>
      <c r="SWF127" s="13"/>
      <c r="SWG127" s="13"/>
      <c r="SWH127" s="13"/>
      <c r="SWI127" s="13"/>
      <c r="SWJ127" s="13"/>
      <c r="SWK127" s="13"/>
      <c r="SWL127" s="13"/>
      <c r="SWM127" s="13"/>
      <c r="SWN127" s="13"/>
      <c r="SWO127" s="13"/>
      <c r="SWP127" s="13"/>
      <c r="SWQ127" s="13"/>
      <c r="SWR127" s="13"/>
      <c r="SWS127" s="13"/>
      <c r="SWT127" s="13"/>
      <c r="SWU127" s="13"/>
      <c r="SWV127" s="13"/>
      <c r="SWW127" s="13"/>
      <c r="SWX127" s="13"/>
      <c r="SWY127" s="13"/>
      <c r="SWZ127" s="13"/>
      <c r="SXA127" s="13"/>
      <c r="SXB127" s="13"/>
      <c r="SXC127" s="13"/>
      <c r="SXD127" s="13"/>
      <c r="SXE127" s="13"/>
      <c r="SXF127" s="13"/>
      <c r="SXG127" s="13"/>
      <c r="SXH127" s="13"/>
      <c r="SXI127" s="13"/>
      <c r="SXJ127" s="13"/>
      <c r="SXK127" s="13"/>
      <c r="SXL127" s="13"/>
      <c r="SXM127" s="13"/>
      <c r="SXN127" s="13"/>
      <c r="SXO127" s="13"/>
      <c r="SXP127" s="13"/>
      <c r="SXQ127" s="13"/>
      <c r="SXR127" s="13"/>
      <c r="SXS127" s="13"/>
      <c r="SXT127" s="13"/>
      <c r="SXU127" s="13"/>
      <c r="SXV127" s="13"/>
      <c r="SXW127" s="13"/>
      <c r="SXX127" s="13"/>
      <c r="SXY127" s="13"/>
      <c r="SXZ127" s="13"/>
      <c r="SYA127" s="13"/>
      <c r="SYB127" s="13"/>
      <c r="SYC127" s="13"/>
      <c r="SYD127" s="13"/>
      <c r="SYE127" s="13"/>
      <c r="SYF127" s="13"/>
      <c r="SYG127" s="13"/>
      <c r="SYH127" s="13"/>
      <c r="SYI127" s="13"/>
      <c r="SYJ127" s="13"/>
      <c r="SYK127" s="13"/>
      <c r="SYL127" s="13"/>
      <c r="SYM127" s="13"/>
      <c r="SYN127" s="13"/>
      <c r="SYO127" s="13"/>
      <c r="SYP127" s="13"/>
      <c r="SYQ127" s="13"/>
      <c r="SYR127" s="13"/>
      <c r="SYS127" s="13"/>
      <c r="SYT127" s="13"/>
      <c r="SYU127" s="13"/>
      <c r="SYV127" s="13"/>
      <c r="SYW127" s="13"/>
      <c r="SYX127" s="13"/>
      <c r="SYY127" s="13"/>
      <c r="SYZ127" s="13"/>
      <c r="SZA127" s="13"/>
      <c r="SZB127" s="13"/>
      <c r="SZC127" s="13"/>
      <c r="SZD127" s="13"/>
      <c r="SZE127" s="13"/>
      <c r="SZF127" s="13"/>
      <c r="SZG127" s="13"/>
      <c r="SZH127" s="13"/>
      <c r="SZI127" s="13"/>
      <c r="SZJ127" s="13"/>
      <c r="SZK127" s="13"/>
      <c r="SZL127" s="13"/>
      <c r="SZM127" s="13"/>
      <c r="SZN127" s="13"/>
      <c r="SZO127" s="13"/>
      <c r="SZP127" s="13"/>
      <c r="SZQ127" s="13"/>
      <c r="SZR127" s="13"/>
      <c r="SZS127" s="13"/>
      <c r="SZT127" s="13"/>
      <c r="SZU127" s="13"/>
      <c r="SZV127" s="13"/>
      <c r="SZW127" s="13"/>
      <c r="SZX127" s="13"/>
      <c r="SZY127" s="13"/>
      <c r="SZZ127" s="13"/>
      <c r="TAA127" s="13"/>
      <c r="TAB127" s="13"/>
      <c r="TAC127" s="13"/>
      <c r="TAD127" s="13"/>
      <c r="TAE127" s="13"/>
      <c r="TAF127" s="13"/>
      <c r="TAG127" s="13"/>
      <c r="TAH127" s="13"/>
      <c r="TAI127" s="13"/>
      <c r="TAJ127" s="13"/>
      <c r="TAK127" s="13"/>
      <c r="TAL127" s="13"/>
      <c r="TAM127" s="13"/>
      <c r="TAN127" s="13"/>
      <c r="TAO127" s="13"/>
      <c r="TAP127" s="13"/>
      <c r="TAQ127" s="13"/>
      <c r="TAR127" s="13"/>
      <c r="TAS127" s="13"/>
      <c r="TAT127" s="13"/>
      <c r="TAU127" s="13"/>
      <c r="TAV127" s="13"/>
      <c r="TAW127" s="13"/>
      <c r="TAX127" s="13"/>
      <c r="TAY127" s="13"/>
      <c r="TAZ127" s="13"/>
      <c r="TBA127" s="13"/>
      <c r="TBB127" s="13"/>
      <c r="TBC127" s="13"/>
      <c r="TBD127" s="13"/>
      <c r="TBE127" s="13"/>
      <c r="TBF127" s="13"/>
      <c r="TBG127" s="13"/>
      <c r="TBH127" s="13"/>
      <c r="TBI127" s="13"/>
      <c r="TBJ127" s="13"/>
      <c r="TBK127" s="13"/>
      <c r="TBL127" s="13"/>
      <c r="TBM127" s="13"/>
      <c r="TBN127" s="13"/>
      <c r="TBO127" s="13"/>
      <c r="TBP127" s="13"/>
      <c r="TBQ127" s="13"/>
      <c r="TBR127" s="13"/>
      <c r="TBS127" s="13"/>
      <c r="TBT127" s="13"/>
      <c r="TBU127" s="13"/>
      <c r="TBV127" s="13"/>
      <c r="TBW127" s="13"/>
      <c r="TBX127" s="13"/>
      <c r="TBY127" s="13"/>
      <c r="TBZ127" s="13"/>
      <c r="TCA127" s="13"/>
      <c r="TCB127" s="13"/>
      <c r="TCC127" s="13"/>
      <c r="TCD127" s="13"/>
      <c r="TCE127" s="13"/>
      <c r="TCF127" s="13"/>
      <c r="TCG127" s="13"/>
      <c r="TCH127" s="13"/>
      <c r="TCI127" s="13"/>
      <c r="TCJ127" s="13"/>
      <c r="TCK127" s="13"/>
      <c r="TCL127" s="13"/>
      <c r="TCM127" s="13"/>
      <c r="TCN127" s="13"/>
      <c r="TCO127" s="13"/>
      <c r="TCP127" s="13"/>
      <c r="TCQ127" s="13"/>
      <c r="TCR127" s="13"/>
      <c r="TCS127" s="13"/>
      <c r="TCT127" s="13"/>
      <c r="TCU127" s="13"/>
      <c r="TCV127" s="13"/>
      <c r="TCW127" s="13"/>
      <c r="TCX127" s="13"/>
      <c r="TCY127" s="13"/>
      <c r="TCZ127" s="13"/>
      <c r="TDA127" s="13"/>
      <c r="TDB127" s="13"/>
      <c r="TDC127" s="13"/>
      <c r="TDD127" s="13"/>
      <c r="TDE127" s="13"/>
      <c r="TDF127" s="13"/>
      <c r="TDG127" s="13"/>
      <c r="TDH127" s="13"/>
      <c r="TDI127" s="13"/>
      <c r="TDJ127" s="13"/>
      <c r="TDK127" s="13"/>
      <c r="TDL127" s="13"/>
      <c r="TDM127" s="13"/>
      <c r="TDN127" s="13"/>
      <c r="TDO127" s="13"/>
      <c r="TDP127" s="13"/>
      <c r="TDQ127" s="13"/>
      <c r="TDR127" s="13"/>
      <c r="TDS127" s="13"/>
      <c r="TDT127" s="13"/>
      <c r="TDU127" s="13"/>
      <c r="TDV127" s="13"/>
      <c r="TDW127" s="13"/>
      <c r="TDX127" s="13"/>
      <c r="TDY127" s="13"/>
      <c r="TDZ127" s="13"/>
      <c r="TEA127" s="13"/>
      <c r="TEB127" s="13"/>
      <c r="TEC127" s="13"/>
      <c r="TED127" s="13"/>
      <c r="TEE127" s="13"/>
      <c r="TEF127" s="13"/>
      <c r="TEG127" s="13"/>
      <c r="TEH127" s="13"/>
      <c r="TEI127" s="13"/>
      <c r="TEJ127" s="13"/>
      <c r="TEK127" s="13"/>
      <c r="TEL127" s="13"/>
      <c r="TEM127" s="13"/>
      <c r="TEN127" s="13"/>
      <c r="TEO127" s="13"/>
      <c r="TEP127" s="13"/>
      <c r="TEQ127" s="13"/>
      <c r="TER127" s="13"/>
      <c r="TES127" s="13"/>
      <c r="TET127" s="13"/>
      <c r="TEU127" s="13"/>
      <c r="TEV127" s="13"/>
      <c r="TEW127" s="13"/>
      <c r="TEX127" s="13"/>
      <c r="TEY127" s="13"/>
      <c r="TEZ127" s="13"/>
      <c r="TFA127" s="13"/>
      <c r="TFB127" s="13"/>
      <c r="TFC127" s="13"/>
      <c r="TFD127" s="13"/>
      <c r="TFE127" s="13"/>
      <c r="TFF127" s="13"/>
      <c r="TFG127" s="13"/>
      <c r="TFH127" s="13"/>
      <c r="TFI127" s="13"/>
      <c r="TFJ127" s="13"/>
      <c r="TFK127" s="13"/>
      <c r="TFL127" s="13"/>
      <c r="TFM127" s="13"/>
      <c r="TFN127" s="13"/>
      <c r="TFO127" s="13"/>
      <c r="TFP127" s="13"/>
      <c r="TFQ127" s="13"/>
      <c r="TFR127" s="13"/>
      <c r="TFS127" s="13"/>
      <c r="TFT127" s="13"/>
      <c r="TFU127" s="13"/>
      <c r="TFV127" s="13"/>
      <c r="TFW127" s="13"/>
      <c r="TFX127" s="13"/>
      <c r="TFY127" s="13"/>
      <c r="TFZ127" s="13"/>
      <c r="TGA127" s="13"/>
      <c r="TGB127" s="13"/>
      <c r="TGC127" s="13"/>
      <c r="TGD127" s="13"/>
      <c r="TGE127" s="13"/>
      <c r="TGF127" s="13"/>
      <c r="TGG127" s="13"/>
      <c r="TGH127" s="13"/>
      <c r="TGI127" s="13"/>
      <c r="TGJ127" s="13"/>
      <c r="TGK127" s="13"/>
      <c r="TGL127" s="13"/>
      <c r="TGM127" s="13"/>
      <c r="TGN127" s="13"/>
      <c r="TGO127" s="13"/>
      <c r="TGP127" s="13"/>
      <c r="TGQ127" s="13"/>
      <c r="TGR127" s="13"/>
      <c r="TGS127" s="13"/>
      <c r="TGT127" s="13"/>
      <c r="TGU127" s="13"/>
      <c r="TGV127" s="13"/>
      <c r="TGW127" s="13"/>
      <c r="TGX127" s="13"/>
      <c r="TGY127" s="13"/>
      <c r="TGZ127" s="13"/>
      <c r="THA127" s="13"/>
      <c r="THB127" s="13"/>
      <c r="THC127" s="13"/>
      <c r="THD127" s="13"/>
      <c r="THE127" s="13"/>
      <c r="THF127" s="13"/>
      <c r="THG127" s="13"/>
      <c r="THH127" s="13"/>
      <c r="THI127" s="13"/>
      <c r="THJ127" s="13"/>
      <c r="THK127" s="13"/>
      <c r="THL127" s="13"/>
      <c r="THM127" s="13"/>
      <c r="THN127" s="13"/>
      <c r="THO127" s="13"/>
      <c r="THP127" s="13"/>
      <c r="THQ127" s="13"/>
      <c r="THR127" s="13"/>
      <c r="THS127" s="13"/>
      <c r="THT127" s="13"/>
      <c r="THU127" s="13"/>
      <c r="THV127" s="13"/>
      <c r="THW127" s="13"/>
      <c r="THX127" s="13"/>
      <c r="THY127" s="13"/>
      <c r="THZ127" s="13"/>
      <c r="TIA127" s="13"/>
      <c r="TIB127" s="13"/>
      <c r="TIC127" s="13"/>
      <c r="TID127" s="13"/>
      <c r="TIE127" s="13"/>
      <c r="TIF127" s="13"/>
      <c r="TIG127" s="13"/>
      <c r="TIH127" s="13"/>
      <c r="TII127" s="13"/>
      <c r="TIJ127" s="13"/>
      <c r="TIK127" s="13"/>
      <c r="TIL127" s="13"/>
      <c r="TIM127" s="13"/>
      <c r="TIN127" s="13"/>
      <c r="TIO127" s="13"/>
      <c r="TIP127" s="13"/>
      <c r="TIQ127" s="13"/>
      <c r="TIR127" s="13"/>
      <c r="TIS127" s="13"/>
      <c r="TIT127" s="13"/>
      <c r="TIU127" s="13"/>
      <c r="TIV127" s="13"/>
      <c r="TIW127" s="13"/>
      <c r="TIX127" s="13"/>
      <c r="TIY127" s="13"/>
      <c r="TIZ127" s="13"/>
      <c r="TJA127" s="13"/>
      <c r="TJB127" s="13"/>
      <c r="TJC127" s="13"/>
      <c r="TJD127" s="13"/>
      <c r="TJE127" s="13"/>
      <c r="TJF127" s="13"/>
      <c r="TJG127" s="13"/>
      <c r="TJH127" s="13"/>
      <c r="TJI127" s="13"/>
      <c r="TJJ127" s="13"/>
      <c r="TJK127" s="13"/>
      <c r="TJL127" s="13"/>
      <c r="TJM127" s="13"/>
      <c r="TJN127" s="13"/>
      <c r="TJO127" s="13"/>
      <c r="TJP127" s="13"/>
      <c r="TJQ127" s="13"/>
      <c r="TJR127" s="13"/>
      <c r="TJS127" s="13"/>
      <c r="TJT127" s="13"/>
      <c r="TJU127" s="13"/>
      <c r="TJV127" s="13"/>
      <c r="TJW127" s="13"/>
      <c r="TJX127" s="13"/>
      <c r="TJY127" s="13"/>
      <c r="TJZ127" s="13"/>
      <c r="TKA127" s="13"/>
      <c r="TKB127" s="13"/>
      <c r="TKC127" s="13"/>
      <c r="TKD127" s="13"/>
      <c r="TKE127" s="13"/>
      <c r="TKF127" s="13"/>
      <c r="TKG127" s="13"/>
      <c r="TKH127" s="13"/>
      <c r="TKI127" s="13"/>
      <c r="TKJ127" s="13"/>
      <c r="TKK127" s="13"/>
      <c r="TKL127" s="13"/>
      <c r="TKM127" s="13"/>
      <c r="TKN127" s="13"/>
      <c r="TKO127" s="13"/>
      <c r="TKP127" s="13"/>
      <c r="TKQ127" s="13"/>
      <c r="TKR127" s="13"/>
      <c r="TKS127" s="13"/>
      <c r="TKT127" s="13"/>
      <c r="TKU127" s="13"/>
      <c r="TKV127" s="13"/>
      <c r="TKW127" s="13"/>
      <c r="TKX127" s="13"/>
      <c r="TKY127" s="13"/>
      <c r="TKZ127" s="13"/>
      <c r="TLA127" s="13"/>
      <c r="TLB127" s="13"/>
      <c r="TLC127" s="13"/>
      <c r="TLD127" s="13"/>
      <c r="TLE127" s="13"/>
      <c r="TLF127" s="13"/>
      <c r="TLG127" s="13"/>
      <c r="TLH127" s="13"/>
      <c r="TLI127" s="13"/>
      <c r="TLJ127" s="13"/>
      <c r="TLK127" s="13"/>
      <c r="TLL127" s="13"/>
      <c r="TLM127" s="13"/>
      <c r="TLN127" s="13"/>
      <c r="TLO127" s="13"/>
      <c r="TLP127" s="13"/>
      <c r="TLQ127" s="13"/>
      <c r="TLR127" s="13"/>
      <c r="TLS127" s="13"/>
      <c r="TLT127" s="13"/>
      <c r="TLU127" s="13"/>
      <c r="TLV127" s="13"/>
      <c r="TLW127" s="13"/>
      <c r="TLX127" s="13"/>
      <c r="TLY127" s="13"/>
      <c r="TLZ127" s="13"/>
      <c r="TMA127" s="13"/>
      <c r="TMB127" s="13"/>
      <c r="TMC127" s="13"/>
      <c r="TMD127" s="13"/>
      <c r="TME127" s="13"/>
      <c r="TMF127" s="13"/>
      <c r="TMG127" s="13"/>
      <c r="TMH127" s="13"/>
      <c r="TMI127" s="13"/>
      <c r="TMJ127" s="13"/>
      <c r="TMK127" s="13"/>
      <c r="TML127" s="13"/>
      <c r="TMM127" s="13"/>
      <c r="TMN127" s="13"/>
      <c r="TMO127" s="13"/>
      <c r="TMP127" s="13"/>
      <c r="TMQ127" s="13"/>
      <c r="TMR127" s="13"/>
      <c r="TMS127" s="13"/>
      <c r="TMT127" s="13"/>
      <c r="TMU127" s="13"/>
      <c r="TMV127" s="13"/>
      <c r="TMW127" s="13"/>
      <c r="TMX127" s="13"/>
      <c r="TMY127" s="13"/>
      <c r="TMZ127" s="13"/>
      <c r="TNA127" s="13"/>
      <c r="TNB127" s="13"/>
      <c r="TNC127" s="13"/>
      <c r="TND127" s="13"/>
      <c r="TNE127" s="13"/>
      <c r="TNF127" s="13"/>
      <c r="TNG127" s="13"/>
      <c r="TNH127" s="13"/>
      <c r="TNI127" s="13"/>
      <c r="TNJ127" s="13"/>
      <c r="TNK127" s="13"/>
      <c r="TNL127" s="13"/>
      <c r="TNM127" s="13"/>
      <c r="TNN127" s="13"/>
      <c r="TNO127" s="13"/>
      <c r="TNP127" s="13"/>
      <c r="TNQ127" s="13"/>
      <c r="TNR127" s="13"/>
      <c r="TNS127" s="13"/>
      <c r="TNT127" s="13"/>
      <c r="TNU127" s="13"/>
      <c r="TNV127" s="13"/>
      <c r="TNW127" s="13"/>
      <c r="TNX127" s="13"/>
      <c r="TNY127" s="13"/>
      <c r="TNZ127" s="13"/>
      <c r="TOA127" s="13"/>
      <c r="TOB127" s="13"/>
      <c r="TOC127" s="13"/>
      <c r="TOD127" s="13"/>
      <c r="TOE127" s="13"/>
      <c r="TOF127" s="13"/>
      <c r="TOG127" s="13"/>
      <c r="TOH127" s="13"/>
      <c r="TOI127" s="13"/>
      <c r="TOJ127" s="13"/>
      <c r="TOK127" s="13"/>
      <c r="TOL127" s="13"/>
      <c r="TOM127" s="13"/>
      <c r="TON127" s="13"/>
      <c r="TOO127" s="13"/>
      <c r="TOP127" s="13"/>
      <c r="TOQ127" s="13"/>
      <c r="TOR127" s="13"/>
      <c r="TOS127" s="13"/>
      <c r="TOT127" s="13"/>
      <c r="TOU127" s="13"/>
      <c r="TOV127" s="13"/>
      <c r="TOW127" s="13"/>
      <c r="TOX127" s="13"/>
      <c r="TOY127" s="13"/>
      <c r="TOZ127" s="13"/>
      <c r="TPA127" s="13"/>
      <c r="TPB127" s="13"/>
      <c r="TPC127" s="13"/>
      <c r="TPD127" s="13"/>
      <c r="TPE127" s="13"/>
      <c r="TPF127" s="13"/>
      <c r="TPG127" s="13"/>
      <c r="TPH127" s="13"/>
      <c r="TPI127" s="13"/>
      <c r="TPJ127" s="13"/>
      <c r="TPK127" s="13"/>
      <c r="TPL127" s="13"/>
      <c r="TPM127" s="13"/>
      <c r="TPN127" s="13"/>
      <c r="TPO127" s="13"/>
      <c r="TPP127" s="13"/>
      <c r="TPQ127" s="13"/>
      <c r="TPR127" s="13"/>
      <c r="TPS127" s="13"/>
      <c r="TPT127" s="13"/>
      <c r="TPU127" s="13"/>
      <c r="TPV127" s="13"/>
      <c r="TPW127" s="13"/>
      <c r="TPX127" s="13"/>
      <c r="TPY127" s="13"/>
      <c r="TPZ127" s="13"/>
      <c r="TQA127" s="13"/>
      <c r="TQB127" s="13"/>
      <c r="TQC127" s="13"/>
      <c r="TQD127" s="13"/>
      <c r="TQE127" s="13"/>
      <c r="TQF127" s="13"/>
      <c r="TQG127" s="13"/>
      <c r="TQH127" s="13"/>
      <c r="TQI127" s="13"/>
      <c r="TQJ127" s="13"/>
      <c r="TQK127" s="13"/>
      <c r="TQL127" s="13"/>
      <c r="TQM127" s="13"/>
      <c r="TQN127" s="13"/>
      <c r="TQO127" s="13"/>
      <c r="TQP127" s="13"/>
      <c r="TQQ127" s="13"/>
      <c r="TQR127" s="13"/>
      <c r="TQS127" s="13"/>
      <c r="TQT127" s="13"/>
      <c r="TQU127" s="13"/>
      <c r="TQV127" s="13"/>
      <c r="TQW127" s="13"/>
      <c r="TQX127" s="13"/>
      <c r="TQY127" s="13"/>
      <c r="TQZ127" s="13"/>
      <c r="TRA127" s="13"/>
      <c r="TRB127" s="13"/>
      <c r="TRC127" s="13"/>
      <c r="TRD127" s="13"/>
      <c r="TRE127" s="13"/>
      <c r="TRF127" s="13"/>
      <c r="TRG127" s="13"/>
      <c r="TRH127" s="13"/>
      <c r="TRI127" s="13"/>
      <c r="TRJ127" s="13"/>
      <c r="TRK127" s="13"/>
      <c r="TRL127" s="13"/>
      <c r="TRM127" s="13"/>
      <c r="TRN127" s="13"/>
      <c r="TRO127" s="13"/>
      <c r="TRP127" s="13"/>
      <c r="TRQ127" s="13"/>
      <c r="TRR127" s="13"/>
      <c r="TRS127" s="13"/>
      <c r="TRT127" s="13"/>
      <c r="TRU127" s="13"/>
      <c r="TRV127" s="13"/>
      <c r="TRW127" s="13"/>
      <c r="TRX127" s="13"/>
      <c r="TRY127" s="13"/>
      <c r="TRZ127" s="13"/>
      <c r="TSA127" s="13"/>
      <c r="TSB127" s="13"/>
      <c r="TSC127" s="13"/>
      <c r="TSD127" s="13"/>
      <c r="TSE127" s="13"/>
      <c r="TSF127" s="13"/>
      <c r="TSG127" s="13"/>
      <c r="TSH127" s="13"/>
      <c r="TSI127" s="13"/>
      <c r="TSJ127" s="13"/>
      <c r="TSK127" s="13"/>
      <c r="TSL127" s="13"/>
      <c r="TSM127" s="13"/>
      <c r="TSN127" s="13"/>
      <c r="TSO127" s="13"/>
      <c r="TSP127" s="13"/>
      <c r="TSQ127" s="13"/>
      <c r="TSR127" s="13"/>
      <c r="TSS127" s="13"/>
      <c r="TST127" s="13"/>
      <c r="TSU127" s="13"/>
      <c r="TSV127" s="13"/>
      <c r="TSW127" s="13"/>
      <c r="TSX127" s="13"/>
      <c r="TSY127" s="13"/>
      <c r="TSZ127" s="13"/>
      <c r="TTA127" s="13"/>
      <c r="TTB127" s="13"/>
      <c r="TTC127" s="13"/>
      <c r="TTD127" s="13"/>
      <c r="TTE127" s="13"/>
      <c r="TTF127" s="13"/>
      <c r="TTG127" s="13"/>
      <c r="TTH127" s="13"/>
      <c r="TTI127" s="13"/>
      <c r="TTJ127" s="13"/>
      <c r="TTK127" s="13"/>
      <c r="TTL127" s="13"/>
      <c r="TTM127" s="13"/>
      <c r="TTN127" s="13"/>
      <c r="TTO127" s="13"/>
      <c r="TTP127" s="13"/>
      <c r="TTQ127" s="13"/>
      <c r="TTR127" s="13"/>
      <c r="TTS127" s="13"/>
      <c r="TTT127" s="13"/>
      <c r="TTU127" s="13"/>
      <c r="TTV127" s="13"/>
      <c r="TTW127" s="13"/>
      <c r="TTX127" s="13"/>
      <c r="TTY127" s="13"/>
      <c r="TTZ127" s="13"/>
      <c r="TUA127" s="13"/>
      <c r="TUB127" s="13"/>
      <c r="TUC127" s="13"/>
      <c r="TUD127" s="13"/>
      <c r="TUE127" s="13"/>
      <c r="TUF127" s="13"/>
      <c r="TUG127" s="13"/>
      <c r="TUH127" s="13"/>
      <c r="TUI127" s="13"/>
      <c r="TUJ127" s="13"/>
      <c r="TUK127" s="13"/>
      <c r="TUL127" s="13"/>
      <c r="TUM127" s="13"/>
      <c r="TUN127" s="13"/>
      <c r="TUO127" s="13"/>
      <c r="TUP127" s="13"/>
      <c r="TUQ127" s="13"/>
      <c r="TUR127" s="13"/>
      <c r="TUS127" s="13"/>
      <c r="TUT127" s="13"/>
      <c r="TUU127" s="13"/>
      <c r="TUV127" s="13"/>
      <c r="TUW127" s="13"/>
      <c r="TUX127" s="13"/>
      <c r="TUY127" s="13"/>
      <c r="TUZ127" s="13"/>
      <c r="TVA127" s="13"/>
      <c r="TVB127" s="13"/>
      <c r="TVC127" s="13"/>
      <c r="TVD127" s="13"/>
      <c r="TVE127" s="13"/>
      <c r="TVF127" s="13"/>
      <c r="TVG127" s="13"/>
      <c r="TVH127" s="13"/>
      <c r="TVI127" s="13"/>
      <c r="TVJ127" s="13"/>
      <c r="TVK127" s="13"/>
      <c r="TVL127" s="13"/>
      <c r="TVM127" s="13"/>
      <c r="TVN127" s="13"/>
      <c r="TVO127" s="13"/>
      <c r="TVP127" s="13"/>
      <c r="TVQ127" s="13"/>
      <c r="TVR127" s="13"/>
      <c r="TVS127" s="13"/>
      <c r="TVT127" s="13"/>
      <c r="TVU127" s="13"/>
      <c r="TVV127" s="13"/>
      <c r="TVW127" s="13"/>
      <c r="TVX127" s="13"/>
      <c r="TVY127" s="13"/>
      <c r="TVZ127" s="13"/>
      <c r="TWA127" s="13"/>
      <c r="TWB127" s="13"/>
      <c r="TWC127" s="13"/>
      <c r="TWD127" s="13"/>
      <c r="TWE127" s="13"/>
      <c r="TWF127" s="13"/>
      <c r="TWG127" s="13"/>
      <c r="TWH127" s="13"/>
      <c r="TWI127" s="13"/>
      <c r="TWJ127" s="13"/>
      <c r="TWK127" s="13"/>
      <c r="TWL127" s="13"/>
      <c r="TWM127" s="13"/>
      <c r="TWN127" s="13"/>
      <c r="TWO127" s="13"/>
      <c r="TWP127" s="13"/>
      <c r="TWQ127" s="13"/>
      <c r="TWR127" s="13"/>
      <c r="TWS127" s="13"/>
      <c r="TWT127" s="13"/>
      <c r="TWU127" s="13"/>
      <c r="TWV127" s="13"/>
      <c r="TWW127" s="13"/>
      <c r="TWX127" s="13"/>
      <c r="TWY127" s="13"/>
      <c r="TWZ127" s="13"/>
      <c r="TXA127" s="13"/>
      <c r="TXB127" s="13"/>
      <c r="TXC127" s="13"/>
      <c r="TXD127" s="13"/>
      <c r="TXE127" s="13"/>
      <c r="TXF127" s="13"/>
      <c r="TXG127" s="13"/>
      <c r="TXH127" s="13"/>
      <c r="TXI127" s="13"/>
      <c r="TXJ127" s="13"/>
      <c r="TXK127" s="13"/>
      <c r="TXL127" s="13"/>
      <c r="TXM127" s="13"/>
      <c r="TXN127" s="13"/>
      <c r="TXO127" s="13"/>
      <c r="TXP127" s="13"/>
      <c r="TXQ127" s="13"/>
      <c r="TXR127" s="13"/>
      <c r="TXS127" s="13"/>
      <c r="TXT127" s="13"/>
      <c r="TXU127" s="13"/>
      <c r="TXV127" s="13"/>
      <c r="TXW127" s="13"/>
      <c r="TXX127" s="13"/>
      <c r="TXY127" s="13"/>
      <c r="TXZ127" s="13"/>
      <c r="TYA127" s="13"/>
      <c r="TYB127" s="13"/>
      <c r="TYC127" s="13"/>
      <c r="TYD127" s="13"/>
      <c r="TYE127" s="13"/>
      <c r="TYF127" s="13"/>
      <c r="TYG127" s="13"/>
      <c r="TYH127" s="13"/>
      <c r="TYI127" s="13"/>
      <c r="TYJ127" s="13"/>
      <c r="TYK127" s="13"/>
      <c r="TYL127" s="13"/>
      <c r="TYM127" s="13"/>
      <c r="TYN127" s="13"/>
      <c r="TYO127" s="13"/>
      <c r="TYP127" s="13"/>
      <c r="TYQ127" s="13"/>
      <c r="TYR127" s="13"/>
      <c r="TYS127" s="13"/>
      <c r="TYT127" s="13"/>
      <c r="TYU127" s="13"/>
      <c r="TYV127" s="13"/>
      <c r="TYW127" s="13"/>
      <c r="TYX127" s="13"/>
      <c r="TYY127" s="13"/>
      <c r="TYZ127" s="13"/>
      <c r="TZA127" s="13"/>
      <c r="TZB127" s="13"/>
      <c r="TZC127" s="13"/>
      <c r="TZD127" s="13"/>
      <c r="TZE127" s="13"/>
      <c r="TZF127" s="13"/>
      <c r="TZG127" s="13"/>
      <c r="TZH127" s="13"/>
      <c r="TZI127" s="13"/>
      <c r="TZJ127" s="13"/>
      <c r="TZK127" s="13"/>
      <c r="TZL127" s="13"/>
      <c r="TZM127" s="13"/>
      <c r="TZN127" s="13"/>
      <c r="TZO127" s="13"/>
      <c r="TZP127" s="13"/>
      <c r="TZQ127" s="13"/>
      <c r="TZR127" s="13"/>
      <c r="TZS127" s="13"/>
      <c r="TZT127" s="13"/>
      <c r="TZU127" s="13"/>
      <c r="TZV127" s="13"/>
      <c r="TZW127" s="13"/>
      <c r="TZX127" s="13"/>
      <c r="TZY127" s="13"/>
      <c r="TZZ127" s="13"/>
      <c r="UAA127" s="13"/>
      <c r="UAB127" s="13"/>
      <c r="UAC127" s="13"/>
      <c r="UAD127" s="13"/>
      <c r="UAE127" s="13"/>
      <c r="UAF127" s="13"/>
      <c r="UAG127" s="13"/>
      <c r="UAH127" s="13"/>
      <c r="UAI127" s="13"/>
      <c r="UAJ127" s="13"/>
      <c r="UAK127" s="13"/>
      <c r="UAL127" s="13"/>
      <c r="UAM127" s="13"/>
      <c r="UAN127" s="13"/>
      <c r="UAO127" s="13"/>
      <c r="UAP127" s="13"/>
      <c r="UAQ127" s="13"/>
      <c r="UAR127" s="13"/>
      <c r="UAS127" s="13"/>
      <c r="UAT127" s="13"/>
      <c r="UAU127" s="13"/>
      <c r="UAV127" s="13"/>
      <c r="UAW127" s="13"/>
      <c r="UAX127" s="13"/>
      <c r="UAY127" s="13"/>
      <c r="UAZ127" s="13"/>
      <c r="UBA127" s="13"/>
      <c r="UBB127" s="13"/>
      <c r="UBC127" s="13"/>
      <c r="UBD127" s="13"/>
      <c r="UBE127" s="13"/>
      <c r="UBF127" s="13"/>
      <c r="UBG127" s="13"/>
      <c r="UBH127" s="13"/>
      <c r="UBI127" s="13"/>
      <c r="UBJ127" s="13"/>
      <c r="UBK127" s="13"/>
      <c r="UBL127" s="13"/>
      <c r="UBM127" s="13"/>
      <c r="UBN127" s="13"/>
      <c r="UBO127" s="13"/>
      <c r="UBP127" s="13"/>
      <c r="UBQ127" s="13"/>
      <c r="UBR127" s="13"/>
      <c r="UBS127" s="13"/>
      <c r="UBT127" s="13"/>
      <c r="UBU127" s="13"/>
      <c r="UBV127" s="13"/>
      <c r="UBW127" s="13"/>
      <c r="UBX127" s="13"/>
      <c r="UBY127" s="13"/>
      <c r="UBZ127" s="13"/>
      <c r="UCA127" s="13"/>
      <c r="UCB127" s="13"/>
      <c r="UCC127" s="13"/>
      <c r="UCD127" s="13"/>
      <c r="UCE127" s="13"/>
      <c r="UCF127" s="13"/>
      <c r="UCG127" s="13"/>
      <c r="UCH127" s="13"/>
      <c r="UCI127" s="13"/>
      <c r="UCJ127" s="13"/>
      <c r="UCK127" s="13"/>
      <c r="UCL127" s="13"/>
      <c r="UCM127" s="13"/>
      <c r="UCN127" s="13"/>
      <c r="UCO127" s="13"/>
      <c r="UCP127" s="13"/>
      <c r="UCQ127" s="13"/>
      <c r="UCR127" s="13"/>
      <c r="UCS127" s="13"/>
      <c r="UCT127" s="13"/>
      <c r="UCU127" s="13"/>
      <c r="UCV127" s="13"/>
      <c r="UCW127" s="13"/>
      <c r="UCX127" s="13"/>
      <c r="UCY127" s="13"/>
      <c r="UCZ127" s="13"/>
      <c r="UDA127" s="13"/>
      <c r="UDB127" s="13"/>
      <c r="UDC127" s="13"/>
      <c r="UDD127" s="13"/>
      <c r="UDE127" s="13"/>
      <c r="UDF127" s="13"/>
      <c r="UDG127" s="13"/>
      <c r="UDH127" s="13"/>
      <c r="UDI127" s="13"/>
      <c r="UDJ127" s="13"/>
      <c r="UDK127" s="13"/>
      <c r="UDL127" s="13"/>
      <c r="UDM127" s="13"/>
      <c r="UDN127" s="13"/>
      <c r="UDO127" s="13"/>
      <c r="UDP127" s="13"/>
      <c r="UDQ127" s="13"/>
      <c r="UDR127" s="13"/>
      <c r="UDS127" s="13"/>
      <c r="UDT127" s="13"/>
      <c r="UDU127" s="13"/>
      <c r="UDV127" s="13"/>
      <c r="UDW127" s="13"/>
      <c r="UDX127" s="13"/>
      <c r="UDY127" s="13"/>
      <c r="UDZ127" s="13"/>
      <c r="UEA127" s="13"/>
      <c r="UEB127" s="13"/>
      <c r="UEC127" s="13"/>
      <c r="UED127" s="13"/>
      <c r="UEE127" s="13"/>
      <c r="UEF127" s="13"/>
      <c r="UEG127" s="13"/>
      <c r="UEH127" s="13"/>
      <c r="UEI127" s="13"/>
      <c r="UEJ127" s="13"/>
      <c r="UEK127" s="13"/>
      <c r="UEL127" s="13"/>
      <c r="UEM127" s="13"/>
      <c r="UEN127" s="13"/>
      <c r="UEO127" s="13"/>
      <c r="UEP127" s="13"/>
      <c r="UEQ127" s="13"/>
      <c r="UER127" s="13"/>
      <c r="UES127" s="13"/>
      <c r="UET127" s="13"/>
      <c r="UEU127" s="13"/>
      <c r="UEV127" s="13"/>
      <c r="UEW127" s="13"/>
      <c r="UEX127" s="13"/>
      <c r="UEY127" s="13"/>
      <c r="UEZ127" s="13"/>
      <c r="UFA127" s="13"/>
      <c r="UFB127" s="13"/>
      <c r="UFC127" s="13"/>
      <c r="UFD127" s="13"/>
      <c r="UFE127" s="13"/>
      <c r="UFF127" s="13"/>
      <c r="UFG127" s="13"/>
      <c r="UFH127" s="13"/>
      <c r="UFI127" s="13"/>
      <c r="UFJ127" s="13"/>
      <c r="UFK127" s="13"/>
      <c r="UFL127" s="13"/>
      <c r="UFM127" s="13"/>
      <c r="UFN127" s="13"/>
      <c r="UFO127" s="13"/>
      <c r="UFP127" s="13"/>
      <c r="UFQ127" s="13"/>
      <c r="UFR127" s="13"/>
      <c r="UFS127" s="13"/>
      <c r="UFT127" s="13"/>
      <c r="UFU127" s="13"/>
      <c r="UFV127" s="13"/>
      <c r="UFW127" s="13"/>
      <c r="UFX127" s="13"/>
      <c r="UFY127" s="13"/>
      <c r="UFZ127" s="13"/>
      <c r="UGA127" s="13"/>
      <c r="UGB127" s="13"/>
      <c r="UGC127" s="13"/>
      <c r="UGD127" s="13"/>
      <c r="UGE127" s="13"/>
      <c r="UGF127" s="13"/>
      <c r="UGG127" s="13"/>
      <c r="UGH127" s="13"/>
      <c r="UGI127" s="13"/>
      <c r="UGJ127" s="13"/>
      <c r="UGK127" s="13"/>
      <c r="UGL127" s="13"/>
      <c r="UGM127" s="13"/>
      <c r="UGN127" s="13"/>
      <c r="UGO127" s="13"/>
      <c r="UGP127" s="13"/>
      <c r="UGQ127" s="13"/>
      <c r="UGR127" s="13"/>
      <c r="UGS127" s="13"/>
      <c r="UGT127" s="13"/>
      <c r="UGU127" s="13"/>
      <c r="UGV127" s="13"/>
      <c r="UGW127" s="13"/>
      <c r="UGX127" s="13"/>
      <c r="UGY127" s="13"/>
      <c r="UGZ127" s="13"/>
      <c r="UHA127" s="13"/>
      <c r="UHB127" s="13"/>
      <c r="UHC127" s="13"/>
      <c r="UHD127" s="13"/>
      <c r="UHE127" s="13"/>
      <c r="UHF127" s="13"/>
      <c r="UHG127" s="13"/>
      <c r="UHH127" s="13"/>
      <c r="UHI127" s="13"/>
      <c r="UHJ127" s="13"/>
      <c r="UHK127" s="13"/>
      <c r="UHL127" s="13"/>
      <c r="UHM127" s="13"/>
      <c r="UHN127" s="13"/>
      <c r="UHO127" s="13"/>
      <c r="UHP127" s="13"/>
      <c r="UHQ127" s="13"/>
      <c r="UHR127" s="13"/>
      <c r="UHS127" s="13"/>
      <c r="UHT127" s="13"/>
      <c r="UHU127" s="13"/>
      <c r="UHV127" s="13"/>
      <c r="UHW127" s="13"/>
      <c r="UHX127" s="13"/>
      <c r="UHY127" s="13"/>
      <c r="UHZ127" s="13"/>
      <c r="UIA127" s="13"/>
      <c r="UIB127" s="13"/>
      <c r="UIC127" s="13"/>
      <c r="UID127" s="13"/>
      <c r="UIE127" s="13"/>
      <c r="UIF127" s="13"/>
      <c r="UIG127" s="13"/>
      <c r="UIH127" s="13"/>
      <c r="UII127" s="13"/>
      <c r="UIJ127" s="13"/>
      <c r="UIK127" s="13"/>
      <c r="UIL127" s="13"/>
      <c r="UIM127" s="13"/>
      <c r="UIN127" s="13"/>
      <c r="UIO127" s="13"/>
      <c r="UIP127" s="13"/>
      <c r="UIQ127" s="13"/>
      <c r="UIR127" s="13"/>
      <c r="UIS127" s="13"/>
      <c r="UIT127" s="13"/>
      <c r="UIU127" s="13"/>
      <c r="UIV127" s="13"/>
      <c r="UIW127" s="13"/>
      <c r="UIX127" s="13"/>
      <c r="UIY127" s="13"/>
      <c r="UIZ127" s="13"/>
      <c r="UJA127" s="13"/>
      <c r="UJB127" s="13"/>
      <c r="UJC127" s="13"/>
      <c r="UJD127" s="13"/>
      <c r="UJE127" s="13"/>
      <c r="UJF127" s="13"/>
      <c r="UJG127" s="13"/>
      <c r="UJH127" s="13"/>
      <c r="UJI127" s="13"/>
      <c r="UJJ127" s="13"/>
      <c r="UJK127" s="13"/>
      <c r="UJL127" s="13"/>
      <c r="UJM127" s="13"/>
      <c r="UJN127" s="13"/>
      <c r="UJO127" s="13"/>
      <c r="UJP127" s="13"/>
      <c r="UJQ127" s="13"/>
      <c r="UJR127" s="13"/>
      <c r="UJS127" s="13"/>
      <c r="UJT127" s="13"/>
      <c r="UJU127" s="13"/>
      <c r="UJV127" s="13"/>
      <c r="UJW127" s="13"/>
      <c r="UJX127" s="13"/>
      <c r="UJY127" s="13"/>
      <c r="UJZ127" s="13"/>
      <c r="UKA127" s="13"/>
      <c r="UKB127" s="13"/>
      <c r="UKC127" s="13"/>
      <c r="UKD127" s="13"/>
      <c r="UKE127" s="13"/>
      <c r="UKF127" s="13"/>
      <c r="UKG127" s="13"/>
      <c r="UKH127" s="13"/>
      <c r="UKI127" s="13"/>
      <c r="UKJ127" s="13"/>
      <c r="UKK127" s="13"/>
      <c r="UKL127" s="13"/>
      <c r="UKM127" s="13"/>
      <c r="UKN127" s="13"/>
      <c r="UKO127" s="13"/>
      <c r="UKP127" s="13"/>
      <c r="UKQ127" s="13"/>
      <c r="UKR127" s="13"/>
      <c r="UKS127" s="13"/>
      <c r="UKT127" s="13"/>
      <c r="UKU127" s="13"/>
      <c r="UKV127" s="13"/>
      <c r="UKW127" s="13"/>
      <c r="UKX127" s="13"/>
      <c r="UKY127" s="13"/>
      <c r="UKZ127" s="13"/>
      <c r="ULA127" s="13"/>
      <c r="ULB127" s="13"/>
      <c r="ULC127" s="13"/>
      <c r="ULD127" s="13"/>
      <c r="ULE127" s="13"/>
      <c r="ULF127" s="13"/>
      <c r="ULG127" s="13"/>
      <c r="ULH127" s="13"/>
      <c r="ULI127" s="13"/>
      <c r="ULJ127" s="13"/>
      <c r="ULK127" s="13"/>
      <c r="ULL127" s="13"/>
      <c r="ULM127" s="13"/>
      <c r="ULN127" s="13"/>
      <c r="ULO127" s="13"/>
      <c r="ULP127" s="13"/>
      <c r="ULQ127" s="13"/>
      <c r="ULR127" s="13"/>
      <c r="ULS127" s="13"/>
      <c r="ULT127" s="13"/>
      <c r="ULU127" s="13"/>
      <c r="ULV127" s="13"/>
      <c r="ULW127" s="13"/>
      <c r="ULX127" s="13"/>
      <c r="ULY127" s="13"/>
      <c r="ULZ127" s="13"/>
      <c r="UMA127" s="13"/>
      <c r="UMB127" s="13"/>
      <c r="UMC127" s="13"/>
      <c r="UMD127" s="13"/>
      <c r="UME127" s="13"/>
      <c r="UMF127" s="13"/>
      <c r="UMG127" s="13"/>
      <c r="UMH127" s="13"/>
      <c r="UMI127" s="13"/>
      <c r="UMJ127" s="13"/>
      <c r="UMK127" s="13"/>
      <c r="UML127" s="13"/>
      <c r="UMM127" s="13"/>
      <c r="UMN127" s="13"/>
      <c r="UMO127" s="13"/>
      <c r="UMP127" s="13"/>
      <c r="UMQ127" s="13"/>
      <c r="UMR127" s="13"/>
      <c r="UMS127" s="13"/>
      <c r="UMT127" s="13"/>
      <c r="UMU127" s="13"/>
      <c r="UMV127" s="13"/>
      <c r="UMW127" s="13"/>
      <c r="UMX127" s="13"/>
      <c r="UMY127" s="13"/>
      <c r="UMZ127" s="13"/>
      <c r="UNA127" s="13"/>
      <c r="UNB127" s="13"/>
      <c r="UNC127" s="13"/>
      <c r="UND127" s="13"/>
      <c r="UNE127" s="13"/>
      <c r="UNF127" s="13"/>
      <c r="UNG127" s="13"/>
      <c r="UNH127" s="13"/>
      <c r="UNI127" s="13"/>
      <c r="UNJ127" s="13"/>
      <c r="UNK127" s="13"/>
      <c r="UNL127" s="13"/>
      <c r="UNM127" s="13"/>
      <c r="UNN127" s="13"/>
      <c r="UNO127" s="13"/>
      <c r="UNP127" s="13"/>
      <c r="UNQ127" s="13"/>
      <c r="UNR127" s="13"/>
      <c r="UNS127" s="13"/>
      <c r="UNT127" s="13"/>
      <c r="UNU127" s="13"/>
      <c r="UNV127" s="13"/>
      <c r="UNW127" s="13"/>
      <c r="UNX127" s="13"/>
      <c r="UNY127" s="13"/>
      <c r="UNZ127" s="13"/>
      <c r="UOA127" s="13"/>
      <c r="UOB127" s="13"/>
      <c r="UOC127" s="13"/>
      <c r="UOD127" s="13"/>
      <c r="UOE127" s="13"/>
      <c r="UOF127" s="13"/>
      <c r="UOG127" s="13"/>
      <c r="UOH127" s="13"/>
      <c r="UOI127" s="13"/>
      <c r="UOJ127" s="13"/>
      <c r="UOK127" s="13"/>
      <c r="UOL127" s="13"/>
      <c r="UOM127" s="13"/>
      <c r="UON127" s="13"/>
      <c r="UOO127" s="13"/>
      <c r="UOP127" s="13"/>
      <c r="UOQ127" s="13"/>
      <c r="UOR127" s="13"/>
      <c r="UOS127" s="13"/>
      <c r="UOT127" s="13"/>
      <c r="UOU127" s="13"/>
      <c r="UOV127" s="13"/>
      <c r="UOW127" s="13"/>
      <c r="UOX127" s="13"/>
      <c r="UOY127" s="13"/>
      <c r="UOZ127" s="13"/>
      <c r="UPA127" s="13"/>
      <c r="UPB127" s="13"/>
      <c r="UPC127" s="13"/>
      <c r="UPD127" s="13"/>
      <c r="UPE127" s="13"/>
      <c r="UPF127" s="13"/>
      <c r="UPG127" s="13"/>
      <c r="UPH127" s="13"/>
      <c r="UPI127" s="13"/>
      <c r="UPJ127" s="13"/>
      <c r="UPK127" s="13"/>
      <c r="UPL127" s="13"/>
      <c r="UPM127" s="13"/>
      <c r="UPN127" s="13"/>
      <c r="UPO127" s="13"/>
      <c r="UPP127" s="13"/>
      <c r="UPQ127" s="13"/>
      <c r="UPR127" s="13"/>
      <c r="UPS127" s="13"/>
      <c r="UPT127" s="13"/>
      <c r="UPU127" s="13"/>
      <c r="UPV127" s="13"/>
      <c r="UPW127" s="13"/>
      <c r="UPX127" s="13"/>
      <c r="UPY127" s="13"/>
      <c r="UPZ127" s="13"/>
      <c r="UQA127" s="13"/>
      <c r="UQB127" s="13"/>
      <c r="UQC127" s="13"/>
      <c r="UQD127" s="13"/>
      <c r="UQE127" s="13"/>
      <c r="UQF127" s="13"/>
      <c r="UQG127" s="13"/>
      <c r="UQH127" s="13"/>
      <c r="UQI127" s="13"/>
      <c r="UQJ127" s="13"/>
      <c r="UQK127" s="13"/>
      <c r="UQL127" s="13"/>
      <c r="UQM127" s="13"/>
      <c r="UQN127" s="13"/>
      <c r="UQO127" s="13"/>
      <c r="UQP127" s="13"/>
      <c r="UQQ127" s="13"/>
      <c r="UQR127" s="13"/>
      <c r="UQS127" s="13"/>
      <c r="UQT127" s="13"/>
      <c r="UQU127" s="13"/>
      <c r="UQV127" s="13"/>
      <c r="UQW127" s="13"/>
      <c r="UQX127" s="13"/>
      <c r="UQY127" s="13"/>
      <c r="UQZ127" s="13"/>
      <c r="URA127" s="13"/>
      <c r="URB127" s="13"/>
      <c r="URC127" s="13"/>
      <c r="URD127" s="13"/>
      <c r="URE127" s="13"/>
      <c r="URF127" s="13"/>
      <c r="URG127" s="13"/>
      <c r="URH127" s="13"/>
      <c r="URI127" s="13"/>
      <c r="URJ127" s="13"/>
      <c r="URK127" s="13"/>
      <c r="URL127" s="13"/>
      <c r="URM127" s="13"/>
      <c r="URN127" s="13"/>
      <c r="URO127" s="13"/>
      <c r="URP127" s="13"/>
      <c r="URQ127" s="13"/>
      <c r="URR127" s="13"/>
      <c r="URS127" s="13"/>
      <c r="URT127" s="13"/>
      <c r="URU127" s="13"/>
      <c r="URV127" s="13"/>
      <c r="URW127" s="13"/>
      <c r="URX127" s="13"/>
      <c r="URY127" s="13"/>
      <c r="URZ127" s="13"/>
      <c r="USA127" s="13"/>
      <c r="USB127" s="13"/>
      <c r="USC127" s="13"/>
      <c r="USD127" s="13"/>
      <c r="USE127" s="13"/>
      <c r="USF127" s="13"/>
      <c r="USG127" s="13"/>
      <c r="USH127" s="13"/>
      <c r="USI127" s="13"/>
      <c r="USJ127" s="13"/>
      <c r="USK127" s="13"/>
      <c r="USL127" s="13"/>
      <c r="USM127" s="13"/>
      <c r="USN127" s="13"/>
      <c r="USO127" s="13"/>
      <c r="USP127" s="13"/>
      <c r="USQ127" s="13"/>
      <c r="USR127" s="13"/>
      <c r="USS127" s="13"/>
      <c r="UST127" s="13"/>
      <c r="USU127" s="13"/>
      <c r="USV127" s="13"/>
      <c r="USW127" s="13"/>
      <c r="USX127" s="13"/>
      <c r="USY127" s="13"/>
      <c r="USZ127" s="13"/>
      <c r="UTA127" s="13"/>
      <c r="UTB127" s="13"/>
      <c r="UTC127" s="13"/>
      <c r="UTD127" s="13"/>
      <c r="UTE127" s="13"/>
      <c r="UTF127" s="13"/>
      <c r="UTG127" s="13"/>
      <c r="UTH127" s="13"/>
      <c r="UTI127" s="13"/>
      <c r="UTJ127" s="13"/>
      <c r="UTK127" s="13"/>
      <c r="UTL127" s="13"/>
      <c r="UTM127" s="13"/>
      <c r="UTN127" s="13"/>
      <c r="UTO127" s="13"/>
      <c r="UTP127" s="13"/>
      <c r="UTQ127" s="13"/>
      <c r="UTR127" s="13"/>
      <c r="UTS127" s="13"/>
      <c r="UTT127" s="13"/>
      <c r="UTU127" s="13"/>
      <c r="UTV127" s="13"/>
      <c r="UTW127" s="13"/>
      <c r="UTX127" s="13"/>
      <c r="UTY127" s="13"/>
      <c r="UTZ127" s="13"/>
      <c r="UUA127" s="13"/>
      <c r="UUB127" s="13"/>
      <c r="UUC127" s="13"/>
      <c r="UUD127" s="13"/>
      <c r="UUE127" s="13"/>
      <c r="UUF127" s="13"/>
      <c r="UUG127" s="13"/>
      <c r="UUH127" s="13"/>
      <c r="UUI127" s="13"/>
      <c r="UUJ127" s="13"/>
      <c r="UUK127" s="13"/>
      <c r="UUL127" s="13"/>
      <c r="UUM127" s="13"/>
      <c r="UUN127" s="13"/>
      <c r="UUO127" s="13"/>
      <c r="UUP127" s="13"/>
      <c r="UUQ127" s="13"/>
      <c r="UUR127" s="13"/>
      <c r="UUS127" s="13"/>
      <c r="UUT127" s="13"/>
      <c r="UUU127" s="13"/>
      <c r="UUV127" s="13"/>
      <c r="UUW127" s="13"/>
      <c r="UUX127" s="13"/>
      <c r="UUY127" s="13"/>
      <c r="UUZ127" s="13"/>
      <c r="UVA127" s="13"/>
      <c r="UVB127" s="13"/>
      <c r="UVC127" s="13"/>
      <c r="UVD127" s="13"/>
      <c r="UVE127" s="13"/>
      <c r="UVF127" s="13"/>
      <c r="UVG127" s="13"/>
      <c r="UVH127" s="13"/>
      <c r="UVI127" s="13"/>
      <c r="UVJ127" s="13"/>
      <c r="UVK127" s="13"/>
      <c r="UVL127" s="13"/>
      <c r="UVM127" s="13"/>
      <c r="UVN127" s="13"/>
      <c r="UVO127" s="13"/>
      <c r="UVP127" s="13"/>
      <c r="UVQ127" s="13"/>
      <c r="UVR127" s="13"/>
      <c r="UVS127" s="13"/>
      <c r="UVT127" s="13"/>
      <c r="UVU127" s="13"/>
      <c r="UVV127" s="13"/>
      <c r="UVW127" s="13"/>
      <c r="UVX127" s="13"/>
      <c r="UVY127" s="13"/>
      <c r="UVZ127" s="13"/>
      <c r="UWA127" s="13"/>
      <c r="UWB127" s="13"/>
      <c r="UWC127" s="13"/>
      <c r="UWD127" s="13"/>
      <c r="UWE127" s="13"/>
      <c r="UWF127" s="13"/>
      <c r="UWG127" s="13"/>
      <c r="UWH127" s="13"/>
      <c r="UWI127" s="13"/>
      <c r="UWJ127" s="13"/>
      <c r="UWK127" s="13"/>
      <c r="UWL127" s="13"/>
      <c r="UWM127" s="13"/>
      <c r="UWN127" s="13"/>
      <c r="UWO127" s="13"/>
      <c r="UWP127" s="13"/>
      <c r="UWQ127" s="13"/>
      <c r="UWR127" s="13"/>
      <c r="UWS127" s="13"/>
      <c r="UWT127" s="13"/>
      <c r="UWU127" s="13"/>
      <c r="UWV127" s="13"/>
      <c r="UWW127" s="13"/>
      <c r="UWX127" s="13"/>
      <c r="UWY127" s="13"/>
      <c r="UWZ127" s="13"/>
      <c r="UXA127" s="13"/>
      <c r="UXB127" s="13"/>
      <c r="UXC127" s="13"/>
      <c r="UXD127" s="13"/>
      <c r="UXE127" s="13"/>
      <c r="UXF127" s="13"/>
      <c r="UXG127" s="13"/>
      <c r="UXH127" s="13"/>
      <c r="UXI127" s="13"/>
      <c r="UXJ127" s="13"/>
      <c r="UXK127" s="13"/>
      <c r="UXL127" s="13"/>
      <c r="UXM127" s="13"/>
      <c r="UXN127" s="13"/>
      <c r="UXO127" s="13"/>
      <c r="UXP127" s="13"/>
      <c r="UXQ127" s="13"/>
      <c r="UXR127" s="13"/>
      <c r="UXS127" s="13"/>
      <c r="UXT127" s="13"/>
      <c r="UXU127" s="13"/>
      <c r="UXV127" s="13"/>
      <c r="UXW127" s="13"/>
      <c r="UXX127" s="13"/>
      <c r="UXY127" s="13"/>
      <c r="UXZ127" s="13"/>
      <c r="UYA127" s="13"/>
      <c r="UYB127" s="13"/>
      <c r="UYC127" s="13"/>
      <c r="UYD127" s="13"/>
      <c r="UYE127" s="13"/>
      <c r="UYF127" s="13"/>
      <c r="UYG127" s="13"/>
      <c r="UYH127" s="13"/>
      <c r="UYI127" s="13"/>
      <c r="UYJ127" s="13"/>
      <c r="UYK127" s="13"/>
      <c r="UYL127" s="13"/>
      <c r="UYM127" s="13"/>
      <c r="UYN127" s="13"/>
      <c r="UYO127" s="13"/>
      <c r="UYP127" s="13"/>
      <c r="UYQ127" s="13"/>
      <c r="UYR127" s="13"/>
      <c r="UYS127" s="13"/>
      <c r="UYT127" s="13"/>
      <c r="UYU127" s="13"/>
      <c r="UYV127" s="13"/>
      <c r="UYW127" s="13"/>
      <c r="UYX127" s="13"/>
      <c r="UYY127" s="13"/>
      <c r="UYZ127" s="13"/>
      <c r="UZA127" s="13"/>
      <c r="UZB127" s="13"/>
      <c r="UZC127" s="13"/>
      <c r="UZD127" s="13"/>
      <c r="UZE127" s="13"/>
      <c r="UZF127" s="13"/>
      <c r="UZG127" s="13"/>
      <c r="UZH127" s="13"/>
      <c r="UZI127" s="13"/>
      <c r="UZJ127" s="13"/>
      <c r="UZK127" s="13"/>
      <c r="UZL127" s="13"/>
      <c r="UZM127" s="13"/>
      <c r="UZN127" s="13"/>
      <c r="UZO127" s="13"/>
      <c r="UZP127" s="13"/>
      <c r="UZQ127" s="13"/>
      <c r="UZR127" s="13"/>
      <c r="UZS127" s="13"/>
      <c r="UZT127" s="13"/>
      <c r="UZU127" s="13"/>
      <c r="UZV127" s="13"/>
      <c r="UZW127" s="13"/>
      <c r="UZX127" s="13"/>
      <c r="UZY127" s="13"/>
      <c r="UZZ127" s="13"/>
      <c r="VAA127" s="13"/>
      <c r="VAB127" s="13"/>
      <c r="VAC127" s="13"/>
      <c r="VAD127" s="13"/>
      <c r="VAE127" s="13"/>
      <c r="VAF127" s="13"/>
      <c r="VAG127" s="13"/>
      <c r="VAH127" s="13"/>
      <c r="VAI127" s="13"/>
      <c r="VAJ127" s="13"/>
      <c r="VAK127" s="13"/>
      <c r="VAL127" s="13"/>
      <c r="VAM127" s="13"/>
      <c r="VAN127" s="13"/>
      <c r="VAO127" s="13"/>
      <c r="VAP127" s="13"/>
      <c r="VAQ127" s="13"/>
      <c r="VAR127" s="13"/>
      <c r="VAS127" s="13"/>
      <c r="VAT127" s="13"/>
      <c r="VAU127" s="13"/>
      <c r="VAV127" s="13"/>
      <c r="VAW127" s="13"/>
      <c r="VAX127" s="13"/>
      <c r="VAY127" s="13"/>
      <c r="VAZ127" s="13"/>
      <c r="VBA127" s="13"/>
      <c r="VBB127" s="13"/>
      <c r="VBC127" s="13"/>
      <c r="VBD127" s="13"/>
      <c r="VBE127" s="13"/>
      <c r="VBF127" s="13"/>
      <c r="VBG127" s="13"/>
      <c r="VBH127" s="13"/>
      <c r="VBI127" s="13"/>
      <c r="VBJ127" s="13"/>
      <c r="VBK127" s="13"/>
      <c r="VBL127" s="13"/>
      <c r="VBM127" s="13"/>
      <c r="VBN127" s="13"/>
      <c r="VBO127" s="13"/>
      <c r="VBP127" s="13"/>
      <c r="VBQ127" s="13"/>
      <c r="VBR127" s="13"/>
      <c r="VBS127" s="13"/>
      <c r="VBT127" s="13"/>
      <c r="VBU127" s="13"/>
      <c r="VBV127" s="13"/>
      <c r="VBW127" s="13"/>
      <c r="VBX127" s="13"/>
      <c r="VBY127" s="13"/>
      <c r="VBZ127" s="13"/>
      <c r="VCA127" s="13"/>
      <c r="VCB127" s="13"/>
      <c r="VCC127" s="13"/>
      <c r="VCD127" s="13"/>
      <c r="VCE127" s="13"/>
      <c r="VCF127" s="13"/>
      <c r="VCG127" s="13"/>
      <c r="VCH127" s="13"/>
      <c r="VCI127" s="13"/>
      <c r="VCJ127" s="13"/>
      <c r="VCK127" s="13"/>
      <c r="VCL127" s="13"/>
      <c r="VCM127" s="13"/>
      <c r="VCN127" s="13"/>
      <c r="VCO127" s="13"/>
      <c r="VCP127" s="13"/>
      <c r="VCQ127" s="13"/>
      <c r="VCR127" s="13"/>
      <c r="VCS127" s="13"/>
      <c r="VCT127" s="13"/>
      <c r="VCU127" s="13"/>
      <c r="VCV127" s="13"/>
      <c r="VCW127" s="13"/>
      <c r="VCX127" s="13"/>
      <c r="VCY127" s="13"/>
      <c r="VCZ127" s="13"/>
      <c r="VDA127" s="13"/>
      <c r="VDB127" s="13"/>
      <c r="VDC127" s="13"/>
      <c r="VDD127" s="13"/>
      <c r="VDE127" s="13"/>
      <c r="VDF127" s="13"/>
      <c r="VDG127" s="13"/>
      <c r="VDH127" s="13"/>
      <c r="VDI127" s="13"/>
      <c r="VDJ127" s="13"/>
      <c r="VDK127" s="13"/>
      <c r="VDL127" s="13"/>
      <c r="VDM127" s="13"/>
      <c r="VDN127" s="13"/>
      <c r="VDO127" s="13"/>
      <c r="VDP127" s="13"/>
      <c r="VDQ127" s="13"/>
      <c r="VDR127" s="13"/>
      <c r="VDS127" s="13"/>
      <c r="VDT127" s="13"/>
      <c r="VDU127" s="13"/>
      <c r="VDV127" s="13"/>
      <c r="VDW127" s="13"/>
      <c r="VDX127" s="13"/>
      <c r="VDY127" s="13"/>
      <c r="VDZ127" s="13"/>
      <c r="VEA127" s="13"/>
      <c r="VEB127" s="13"/>
      <c r="VEC127" s="13"/>
      <c r="VED127" s="13"/>
      <c r="VEE127" s="13"/>
      <c r="VEF127" s="13"/>
      <c r="VEG127" s="13"/>
      <c r="VEH127" s="13"/>
      <c r="VEI127" s="13"/>
      <c r="VEJ127" s="13"/>
      <c r="VEK127" s="13"/>
      <c r="VEL127" s="13"/>
      <c r="VEM127" s="13"/>
      <c r="VEN127" s="13"/>
      <c r="VEO127" s="13"/>
      <c r="VEP127" s="13"/>
      <c r="VEQ127" s="13"/>
      <c r="VER127" s="13"/>
      <c r="VES127" s="13"/>
      <c r="VET127" s="13"/>
      <c r="VEU127" s="13"/>
      <c r="VEV127" s="13"/>
      <c r="VEW127" s="13"/>
      <c r="VEX127" s="13"/>
      <c r="VEY127" s="13"/>
      <c r="VEZ127" s="13"/>
      <c r="VFA127" s="13"/>
      <c r="VFB127" s="13"/>
      <c r="VFC127" s="13"/>
      <c r="VFD127" s="13"/>
      <c r="VFE127" s="13"/>
      <c r="VFF127" s="13"/>
      <c r="VFG127" s="13"/>
      <c r="VFH127" s="13"/>
      <c r="VFI127" s="13"/>
      <c r="VFJ127" s="13"/>
      <c r="VFK127" s="13"/>
      <c r="VFL127" s="13"/>
      <c r="VFM127" s="13"/>
      <c r="VFN127" s="13"/>
      <c r="VFO127" s="13"/>
      <c r="VFP127" s="13"/>
      <c r="VFQ127" s="13"/>
      <c r="VFR127" s="13"/>
      <c r="VFS127" s="13"/>
      <c r="VFT127" s="13"/>
      <c r="VFU127" s="13"/>
      <c r="VFV127" s="13"/>
      <c r="VFW127" s="13"/>
      <c r="VFX127" s="13"/>
      <c r="VFY127" s="13"/>
      <c r="VFZ127" s="13"/>
      <c r="VGA127" s="13"/>
      <c r="VGB127" s="13"/>
      <c r="VGC127" s="13"/>
      <c r="VGD127" s="13"/>
      <c r="VGE127" s="13"/>
      <c r="VGF127" s="13"/>
      <c r="VGG127" s="13"/>
      <c r="VGH127" s="13"/>
      <c r="VGI127" s="13"/>
      <c r="VGJ127" s="13"/>
      <c r="VGK127" s="13"/>
      <c r="VGL127" s="13"/>
      <c r="VGM127" s="13"/>
      <c r="VGN127" s="13"/>
      <c r="VGO127" s="13"/>
      <c r="VGP127" s="13"/>
      <c r="VGQ127" s="13"/>
      <c r="VGR127" s="13"/>
      <c r="VGS127" s="13"/>
      <c r="VGT127" s="13"/>
      <c r="VGU127" s="13"/>
      <c r="VGV127" s="13"/>
      <c r="VGW127" s="13"/>
      <c r="VGX127" s="13"/>
      <c r="VGY127" s="13"/>
      <c r="VGZ127" s="13"/>
      <c r="VHA127" s="13"/>
      <c r="VHB127" s="13"/>
      <c r="VHC127" s="13"/>
      <c r="VHD127" s="13"/>
      <c r="VHE127" s="13"/>
      <c r="VHF127" s="13"/>
      <c r="VHG127" s="13"/>
      <c r="VHH127" s="13"/>
      <c r="VHI127" s="13"/>
      <c r="VHJ127" s="13"/>
      <c r="VHK127" s="13"/>
      <c r="VHL127" s="13"/>
      <c r="VHM127" s="13"/>
      <c r="VHN127" s="13"/>
      <c r="VHO127" s="13"/>
      <c r="VHP127" s="13"/>
      <c r="VHQ127" s="13"/>
      <c r="VHR127" s="13"/>
      <c r="VHS127" s="13"/>
      <c r="VHT127" s="13"/>
      <c r="VHU127" s="13"/>
      <c r="VHV127" s="13"/>
      <c r="VHW127" s="13"/>
      <c r="VHX127" s="13"/>
      <c r="VHY127" s="13"/>
      <c r="VHZ127" s="13"/>
      <c r="VIA127" s="13"/>
      <c r="VIB127" s="13"/>
      <c r="VIC127" s="13"/>
      <c r="VID127" s="13"/>
      <c r="VIE127" s="13"/>
      <c r="VIF127" s="13"/>
      <c r="VIG127" s="13"/>
      <c r="VIH127" s="13"/>
      <c r="VII127" s="13"/>
      <c r="VIJ127" s="13"/>
      <c r="VIK127" s="13"/>
      <c r="VIL127" s="13"/>
      <c r="VIM127" s="13"/>
      <c r="VIN127" s="13"/>
      <c r="VIO127" s="13"/>
      <c r="VIP127" s="13"/>
      <c r="VIQ127" s="13"/>
      <c r="VIR127" s="13"/>
      <c r="VIS127" s="13"/>
      <c r="VIT127" s="13"/>
      <c r="VIU127" s="13"/>
      <c r="VIV127" s="13"/>
      <c r="VIW127" s="13"/>
      <c r="VIX127" s="13"/>
      <c r="VIY127" s="13"/>
      <c r="VIZ127" s="13"/>
      <c r="VJA127" s="13"/>
      <c r="VJB127" s="13"/>
      <c r="VJC127" s="13"/>
      <c r="VJD127" s="13"/>
      <c r="VJE127" s="13"/>
      <c r="VJF127" s="13"/>
      <c r="VJG127" s="13"/>
      <c r="VJH127" s="13"/>
      <c r="VJI127" s="13"/>
      <c r="VJJ127" s="13"/>
      <c r="VJK127" s="13"/>
      <c r="VJL127" s="13"/>
      <c r="VJM127" s="13"/>
      <c r="VJN127" s="13"/>
      <c r="VJO127" s="13"/>
      <c r="VJP127" s="13"/>
      <c r="VJQ127" s="13"/>
      <c r="VJR127" s="13"/>
      <c r="VJS127" s="13"/>
      <c r="VJT127" s="13"/>
      <c r="VJU127" s="13"/>
      <c r="VJV127" s="13"/>
      <c r="VJW127" s="13"/>
      <c r="VJX127" s="13"/>
      <c r="VJY127" s="13"/>
      <c r="VJZ127" s="13"/>
      <c r="VKA127" s="13"/>
      <c r="VKB127" s="13"/>
      <c r="VKC127" s="13"/>
      <c r="VKD127" s="13"/>
      <c r="VKE127" s="13"/>
      <c r="VKF127" s="13"/>
      <c r="VKG127" s="13"/>
      <c r="VKH127" s="13"/>
      <c r="VKI127" s="13"/>
      <c r="VKJ127" s="13"/>
      <c r="VKK127" s="13"/>
      <c r="VKL127" s="13"/>
      <c r="VKM127" s="13"/>
      <c r="VKN127" s="13"/>
      <c r="VKO127" s="13"/>
      <c r="VKP127" s="13"/>
      <c r="VKQ127" s="13"/>
      <c r="VKR127" s="13"/>
      <c r="VKS127" s="13"/>
      <c r="VKT127" s="13"/>
      <c r="VKU127" s="13"/>
      <c r="VKV127" s="13"/>
      <c r="VKW127" s="13"/>
      <c r="VKX127" s="13"/>
      <c r="VKY127" s="13"/>
      <c r="VKZ127" s="13"/>
      <c r="VLA127" s="13"/>
      <c r="VLB127" s="13"/>
      <c r="VLC127" s="13"/>
      <c r="VLD127" s="13"/>
      <c r="VLE127" s="13"/>
      <c r="VLF127" s="13"/>
      <c r="VLG127" s="13"/>
      <c r="VLH127" s="13"/>
      <c r="VLI127" s="13"/>
      <c r="VLJ127" s="13"/>
      <c r="VLK127" s="13"/>
      <c r="VLL127" s="13"/>
      <c r="VLM127" s="13"/>
      <c r="VLN127" s="13"/>
      <c r="VLO127" s="13"/>
      <c r="VLP127" s="13"/>
      <c r="VLQ127" s="13"/>
      <c r="VLR127" s="13"/>
      <c r="VLS127" s="13"/>
      <c r="VLT127" s="13"/>
      <c r="VLU127" s="13"/>
      <c r="VLV127" s="13"/>
      <c r="VLW127" s="13"/>
      <c r="VLX127" s="13"/>
      <c r="VLY127" s="13"/>
      <c r="VLZ127" s="13"/>
      <c r="VMA127" s="13"/>
      <c r="VMB127" s="13"/>
      <c r="VMC127" s="13"/>
      <c r="VMD127" s="13"/>
      <c r="VME127" s="13"/>
      <c r="VMF127" s="13"/>
      <c r="VMG127" s="13"/>
      <c r="VMH127" s="13"/>
      <c r="VMI127" s="13"/>
      <c r="VMJ127" s="13"/>
      <c r="VMK127" s="13"/>
      <c r="VML127" s="13"/>
      <c r="VMM127" s="13"/>
      <c r="VMN127" s="13"/>
      <c r="VMO127" s="13"/>
      <c r="VMP127" s="13"/>
      <c r="VMQ127" s="13"/>
      <c r="VMR127" s="13"/>
      <c r="VMS127" s="13"/>
      <c r="VMT127" s="13"/>
      <c r="VMU127" s="13"/>
      <c r="VMV127" s="13"/>
      <c r="VMW127" s="13"/>
      <c r="VMX127" s="13"/>
      <c r="VMY127" s="13"/>
      <c r="VMZ127" s="13"/>
      <c r="VNA127" s="13"/>
      <c r="VNB127" s="13"/>
      <c r="VNC127" s="13"/>
      <c r="VND127" s="13"/>
      <c r="VNE127" s="13"/>
      <c r="VNF127" s="13"/>
      <c r="VNG127" s="13"/>
      <c r="VNH127" s="13"/>
      <c r="VNI127" s="13"/>
      <c r="VNJ127" s="13"/>
      <c r="VNK127" s="13"/>
      <c r="VNL127" s="13"/>
      <c r="VNM127" s="13"/>
      <c r="VNN127" s="13"/>
      <c r="VNO127" s="13"/>
      <c r="VNP127" s="13"/>
      <c r="VNQ127" s="13"/>
      <c r="VNR127" s="13"/>
      <c r="VNS127" s="13"/>
      <c r="VNT127" s="13"/>
      <c r="VNU127" s="13"/>
      <c r="VNV127" s="13"/>
      <c r="VNW127" s="13"/>
      <c r="VNX127" s="13"/>
      <c r="VNY127" s="13"/>
      <c r="VNZ127" s="13"/>
      <c r="VOA127" s="13"/>
      <c r="VOB127" s="13"/>
      <c r="VOC127" s="13"/>
      <c r="VOD127" s="13"/>
      <c r="VOE127" s="13"/>
      <c r="VOF127" s="13"/>
      <c r="VOG127" s="13"/>
      <c r="VOH127" s="13"/>
      <c r="VOI127" s="13"/>
      <c r="VOJ127" s="13"/>
      <c r="VOK127" s="13"/>
      <c r="VOL127" s="13"/>
      <c r="VOM127" s="13"/>
      <c r="VON127" s="13"/>
      <c r="VOO127" s="13"/>
      <c r="VOP127" s="13"/>
      <c r="VOQ127" s="13"/>
      <c r="VOR127" s="13"/>
      <c r="VOS127" s="13"/>
      <c r="VOT127" s="13"/>
      <c r="VOU127" s="13"/>
      <c r="VOV127" s="13"/>
      <c r="VOW127" s="13"/>
      <c r="VOX127" s="13"/>
      <c r="VOY127" s="13"/>
      <c r="VOZ127" s="13"/>
      <c r="VPA127" s="13"/>
      <c r="VPB127" s="13"/>
      <c r="VPC127" s="13"/>
      <c r="VPD127" s="13"/>
      <c r="VPE127" s="13"/>
      <c r="VPF127" s="13"/>
      <c r="VPG127" s="13"/>
      <c r="VPH127" s="13"/>
      <c r="VPI127" s="13"/>
      <c r="VPJ127" s="13"/>
      <c r="VPK127" s="13"/>
      <c r="VPL127" s="13"/>
      <c r="VPM127" s="13"/>
      <c r="VPN127" s="13"/>
      <c r="VPO127" s="13"/>
      <c r="VPP127" s="13"/>
      <c r="VPQ127" s="13"/>
      <c r="VPR127" s="13"/>
      <c r="VPS127" s="13"/>
      <c r="VPT127" s="13"/>
      <c r="VPU127" s="13"/>
      <c r="VPV127" s="13"/>
      <c r="VPW127" s="13"/>
      <c r="VPX127" s="13"/>
      <c r="VPY127" s="13"/>
      <c r="VPZ127" s="13"/>
      <c r="VQA127" s="13"/>
      <c r="VQB127" s="13"/>
      <c r="VQC127" s="13"/>
      <c r="VQD127" s="13"/>
      <c r="VQE127" s="13"/>
      <c r="VQF127" s="13"/>
      <c r="VQG127" s="13"/>
      <c r="VQH127" s="13"/>
      <c r="VQI127" s="13"/>
      <c r="VQJ127" s="13"/>
      <c r="VQK127" s="13"/>
      <c r="VQL127" s="13"/>
      <c r="VQM127" s="13"/>
      <c r="VQN127" s="13"/>
      <c r="VQO127" s="13"/>
      <c r="VQP127" s="13"/>
      <c r="VQQ127" s="13"/>
      <c r="VQR127" s="13"/>
      <c r="VQS127" s="13"/>
      <c r="VQT127" s="13"/>
      <c r="VQU127" s="13"/>
      <c r="VQV127" s="13"/>
      <c r="VQW127" s="13"/>
      <c r="VQX127" s="13"/>
      <c r="VQY127" s="13"/>
      <c r="VQZ127" s="13"/>
      <c r="VRA127" s="13"/>
      <c r="VRB127" s="13"/>
      <c r="VRC127" s="13"/>
      <c r="VRD127" s="13"/>
      <c r="VRE127" s="13"/>
      <c r="VRF127" s="13"/>
      <c r="VRG127" s="13"/>
      <c r="VRH127" s="13"/>
      <c r="VRI127" s="13"/>
      <c r="VRJ127" s="13"/>
      <c r="VRK127" s="13"/>
      <c r="VRL127" s="13"/>
      <c r="VRM127" s="13"/>
      <c r="VRN127" s="13"/>
      <c r="VRO127" s="13"/>
      <c r="VRP127" s="13"/>
      <c r="VRQ127" s="13"/>
      <c r="VRR127" s="13"/>
      <c r="VRS127" s="13"/>
      <c r="VRT127" s="13"/>
      <c r="VRU127" s="13"/>
      <c r="VRV127" s="13"/>
      <c r="VRW127" s="13"/>
      <c r="VRX127" s="13"/>
      <c r="VRY127" s="13"/>
      <c r="VRZ127" s="13"/>
      <c r="VSA127" s="13"/>
      <c r="VSB127" s="13"/>
      <c r="VSC127" s="13"/>
      <c r="VSD127" s="13"/>
      <c r="VSE127" s="13"/>
      <c r="VSF127" s="13"/>
      <c r="VSG127" s="13"/>
      <c r="VSH127" s="13"/>
      <c r="VSI127" s="13"/>
      <c r="VSJ127" s="13"/>
      <c r="VSK127" s="13"/>
      <c r="VSL127" s="13"/>
      <c r="VSM127" s="13"/>
      <c r="VSN127" s="13"/>
      <c r="VSO127" s="13"/>
      <c r="VSP127" s="13"/>
      <c r="VSQ127" s="13"/>
      <c r="VSR127" s="13"/>
      <c r="VSS127" s="13"/>
      <c r="VST127" s="13"/>
      <c r="VSU127" s="13"/>
      <c r="VSV127" s="13"/>
      <c r="VSW127" s="13"/>
      <c r="VSX127" s="13"/>
      <c r="VSY127" s="13"/>
      <c r="VSZ127" s="13"/>
      <c r="VTA127" s="13"/>
      <c r="VTB127" s="13"/>
      <c r="VTC127" s="13"/>
      <c r="VTD127" s="13"/>
      <c r="VTE127" s="13"/>
      <c r="VTF127" s="13"/>
      <c r="VTG127" s="13"/>
      <c r="VTH127" s="13"/>
      <c r="VTI127" s="13"/>
      <c r="VTJ127" s="13"/>
      <c r="VTK127" s="13"/>
      <c r="VTL127" s="13"/>
      <c r="VTM127" s="13"/>
      <c r="VTN127" s="13"/>
      <c r="VTO127" s="13"/>
      <c r="VTP127" s="13"/>
      <c r="VTQ127" s="13"/>
      <c r="VTR127" s="13"/>
      <c r="VTS127" s="13"/>
      <c r="VTT127" s="13"/>
      <c r="VTU127" s="13"/>
      <c r="VTV127" s="13"/>
      <c r="VTW127" s="13"/>
      <c r="VTX127" s="13"/>
      <c r="VTY127" s="13"/>
      <c r="VTZ127" s="13"/>
      <c r="VUA127" s="13"/>
      <c r="VUB127" s="13"/>
      <c r="VUC127" s="13"/>
      <c r="VUD127" s="13"/>
      <c r="VUE127" s="13"/>
      <c r="VUF127" s="13"/>
      <c r="VUG127" s="13"/>
      <c r="VUH127" s="13"/>
      <c r="VUI127" s="13"/>
      <c r="VUJ127" s="13"/>
      <c r="VUK127" s="13"/>
      <c r="VUL127" s="13"/>
      <c r="VUM127" s="13"/>
      <c r="VUN127" s="13"/>
      <c r="VUO127" s="13"/>
      <c r="VUP127" s="13"/>
      <c r="VUQ127" s="13"/>
      <c r="VUR127" s="13"/>
      <c r="VUS127" s="13"/>
      <c r="VUT127" s="13"/>
      <c r="VUU127" s="13"/>
      <c r="VUV127" s="13"/>
      <c r="VUW127" s="13"/>
      <c r="VUX127" s="13"/>
      <c r="VUY127" s="13"/>
      <c r="VUZ127" s="13"/>
      <c r="VVA127" s="13"/>
      <c r="VVB127" s="13"/>
      <c r="VVC127" s="13"/>
      <c r="VVD127" s="13"/>
      <c r="VVE127" s="13"/>
      <c r="VVF127" s="13"/>
      <c r="VVG127" s="13"/>
      <c r="VVH127" s="13"/>
      <c r="VVI127" s="13"/>
      <c r="VVJ127" s="13"/>
      <c r="VVK127" s="13"/>
      <c r="VVL127" s="13"/>
      <c r="VVM127" s="13"/>
      <c r="VVN127" s="13"/>
      <c r="VVO127" s="13"/>
      <c r="VVP127" s="13"/>
      <c r="VVQ127" s="13"/>
      <c r="VVR127" s="13"/>
      <c r="VVS127" s="13"/>
      <c r="VVT127" s="13"/>
      <c r="VVU127" s="13"/>
      <c r="VVV127" s="13"/>
      <c r="VVW127" s="13"/>
      <c r="VVX127" s="13"/>
      <c r="VVY127" s="13"/>
      <c r="VVZ127" s="13"/>
      <c r="VWA127" s="13"/>
      <c r="VWB127" s="13"/>
      <c r="VWC127" s="13"/>
      <c r="VWD127" s="13"/>
      <c r="VWE127" s="13"/>
      <c r="VWF127" s="13"/>
      <c r="VWG127" s="13"/>
      <c r="VWH127" s="13"/>
      <c r="VWI127" s="13"/>
      <c r="VWJ127" s="13"/>
      <c r="VWK127" s="13"/>
      <c r="VWL127" s="13"/>
      <c r="VWM127" s="13"/>
      <c r="VWN127" s="13"/>
      <c r="VWO127" s="13"/>
      <c r="VWP127" s="13"/>
      <c r="VWQ127" s="13"/>
      <c r="VWR127" s="13"/>
      <c r="VWS127" s="13"/>
      <c r="VWT127" s="13"/>
      <c r="VWU127" s="13"/>
      <c r="VWV127" s="13"/>
      <c r="VWW127" s="13"/>
      <c r="VWX127" s="13"/>
      <c r="VWY127" s="13"/>
      <c r="VWZ127" s="13"/>
      <c r="VXA127" s="13"/>
      <c r="VXB127" s="13"/>
      <c r="VXC127" s="13"/>
      <c r="VXD127" s="13"/>
      <c r="VXE127" s="13"/>
      <c r="VXF127" s="13"/>
      <c r="VXG127" s="13"/>
      <c r="VXH127" s="13"/>
      <c r="VXI127" s="13"/>
      <c r="VXJ127" s="13"/>
      <c r="VXK127" s="13"/>
      <c r="VXL127" s="13"/>
      <c r="VXM127" s="13"/>
      <c r="VXN127" s="13"/>
      <c r="VXO127" s="13"/>
      <c r="VXP127" s="13"/>
      <c r="VXQ127" s="13"/>
      <c r="VXR127" s="13"/>
      <c r="VXS127" s="13"/>
      <c r="VXT127" s="13"/>
      <c r="VXU127" s="13"/>
      <c r="VXV127" s="13"/>
      <c r="VXW127" s="13"/>
      <c r="VXX127" s="13"/>
      <c r="VXY127" s="13"/>
      <c r="VXZ127" s="13"/>
      <c r="VYA127" s="13"/>
      <c r="VYB127" s="13"/>
      <c r="VYC127" s="13"/>
      <c r="VYD127" s="13"/>
      <c r="VYE127" s="13"/>
      <c r="VYF127" s="13"/>
      <c r="VYG127" s="13"/>
      <c r="VYH127" s="13"/>
      <c r="VYI127" s="13"/>
      <c r="VYJ127" s="13"/>
      <c r="VYK127" s="13"/>
      <c r="VYL127" s="13"/>
      <c r="VYM127" s="13"/>
      <c r="VYN127" s="13"/>
      <c r="VYO127" s="13"/>
      <c r="VYP127" s="13"/>
      <c r="VYQ127" s="13"/>
      <c r="VYR127" s="13"/>
      <c r="VYS127" s="13"/>
      <c r="VYT127" s="13"/>
      <c r="VYU127" s="13"/>
      <c r="VYV127" s="13"/>
      <c r="VYW127" s="13"/>
      <c r="VYX127" s="13"/>
      <c r="VYY127" s="13"/>
      <c r="VYZ127" s="13"/>
      <c r="VZA127" s="13"/>
      <c r="VZB127" s="13"/>
      <c r="VZC127" s="13"/>
      <c r="VZD127" s="13"/>
      <c r="VZE127" s="13"/>
      <c r="VZF127" s="13"/>
      <c r="VZG127" s="13"/>
      <c r="VZH127" s="13"/>
      <c r="VZI127" s="13"/>
      <c r="VZJ127" s="13"/>
      <c r="VZK127" s="13"/>
      <c r="VZL127" s="13"/>
      <c r="VZM127" s="13"/>
      <c r="VZN127" s="13"/>
      <c r="VZO127" s="13"/>
      <c r="VZP127" s="13"/>
      <c r="VZQ127" s="13"/>
      <c r="VZR127" s="13"/>
      <c r="VZS127" s="13"/>
      <c r="VZT127" s="13"/>
      <c r="VZU127" s="13"/>
      <c r="VZV127" s="13"/>
      <c r="VZW127" s="13"/>
      <c r="VZX127" s="13"/>
      <c r="VZY127" s="13"/>
      <c r="VZZ127" s="13"/>
      <c r="WAA127" s="13"/>
      <c r="WAB127" s="13"/>
      <c r="WAC127" s="13"/>
      <c r="WAD127" s="13"/>
      <c r="WAE127" s="13"/>
      <c r="WAF127" s="13"/>
      <c r="WAG127" s="13"/>
      <c r="WAH127" s="13"/>
      <c r="WAI127" s="13"/>
      <c r="WAJ127" s="13"/>
      <c r="WAK127" s="13"/>
      <c r="WAL127" s="13"/>
      <c r="WAM127" s="13"/>
      <c r="WAN127" s="13"/>
      <c r="WAO127" s="13"/>
      <c r="WAP127" s="13"/>
      <c r="WAQ127" s="13"/>
      <c r="WAR127" s="13"/>
      <c r="WAS127" s="13"/>
      <c r="WAT127" s="13"/>
      <c r="WAU127" s="13"/>
      <c r="WAV127" s="13"/>
      <c r="WAW127" s="13"/>
      <c r="WAX127" s="13"/>
      <c r="WAY127" s="13"/>
      <c r="WAZ127" s="13"/>
      <c r="WBA127" s="13"/>
      <c r="WBB127" s="13"/>
      <c r="WBC127" s="13"/>
      <c r="WBD127" s="13"/>
      <c r="WBE127" s="13"/>
      <c r="WBF127" s="13"/>
      <c r="WBG127" s="13"/>
      <c r="WBH127" s="13"/>
      <c r="WBI127" s="13"/>
      <c r="WBJ127" s="13"/>
      <c r="WBK127" s="13"/>
      <c r="WBL127" s="13"/>
      <c r="WBM127" s="13"/>
      <c r="WBN127" s="13"/>
      <c r="WBO127" s="13"/>
      <c r="WBP127" s="13"/>
      <c r="WBQ127" s="13"/>
      <c r="WBR127" s="13"/>
      <c r="WBS127" s="13"/>
      <c r="WBT127" s="13"/>
      <c r="WBU127" s="13"/>
      <c r="WBV127" s="13"/>
      <c r="WBW127" s="13"/>
      <c r="WBX127" s="13"/>
      <c r="WBY127" s="13"/>
      <c r="WBZ127" s="13"/>
      <c r="WCA127" s="13"/>
      <c r="WCB127" s="13"/>
      <c r="WCC127" s="13"/>
      <c r="WCD127" s="13"/>
      <c r="WCE127" s="13"/>
      <c r="WCF127" s="13"/>
      <c r="WCG127" s="13"/>
      <c r="WCH127" s="13"/>
      <c r="WCI127" s="13"/>
      <c r="WCJ127" s="13"/>
      <c r="WCK127" s="13"/>
      <c r="WCL127" s="13"/>
      <c r="WCM127" s="13"/>
      <c r="WCN127" s="13"/>
      <c r="WCO127" s="13"/>
      <c r="WCP127" s="13"/>
      <c r="WCQ127" s="13"/>
      <c r="WCR127" s="13"/>
      <c r="WCS127" s="13"/>
      <c r="WCT127" s="13"/>
      <c r="WCU127" s="13"/>
      <c r="WCV127" s="13"/>
      <c r="WCW127" s="13"/>
      <c r="WCX127" s="13"/>
      <c r="WCY127" s="13"/>
      <c r="WCZ127" s="13"/>
      <c r="WDA127" s="13"/>
      <c r="WDB127" s="13"/>
      <c r="WDC127" s="13"/>
      <c r="WDD127" s="13"/>
      <c r="WDE127" s="13"/>
      <c r="WDF127" s="13"/>
      <c r="WDG127" s="13"/>
      <c r="WDH127" s="13"/>
      <c r="WDI127" s="13"/>
      <c r="WDJ127" s="13"/>
      <c r="WDK127" s="13"/>
      <c r="WDL127" s="13"/>
      <c r="WDM127" s="13"/>
      <c r="WDN127" s="13"/>
      <c r="WDO127" s="13"/>
      <c r="WDP127" s="13"/>
      <c r="WDQ127" s="13"/>
      <c r="WDR127" s="13"/>
      <c r="WDS127" s="13"/>
      <c r="WDT127" s="13"/>
      <c r="WDU127" s="13"/>
      <c r="WDV127" s="13"/>
      <c r="WDW127" s="13"/>
      <c r="WDX127" s="13"/>
      <c r="WDY127" s="13"/>
      <c r="WDZ127" s="13"/>
      <c r="WEA127" s="13"/>
      <c r="WEB127" s="13"/>
      <c r="WEC127" s="13"/>
      <c r="WED127" s="13"/>
      <c r="WEE127" s="13"/>
      <c r="WEF127" s="13"/>
      <c r="WEG127" s="13"/>
      <c r="WEH127" s="13"/>
      <c r="WEI127" s="13"/>
      <c r="WEJ127" s="13"/>
      <c r="WEK127" s="13"/>
      <c r="WEL127" s="13"/>
      <c r="WEM127" s="13"/>
      <c r="WEN127" s="13"/>
      <c r="WEO127" s="13"/>
      <c r="WEP127" s="13"/>
      <c r="WEQ127" s="13"/>
      <c r="WER127" s="13"/>
      <c r="WES127" s="13"/>
      <c r="WET127" s="13"/>
      <c r="WEU127" s="13"/>
      <c r="WEV127" s="13"/>
      <c r="WEW127" s="13"/>
      <c r="WEX127" s="13"/>
      <c r="WEY127" s="13"/>
      <c r="WEZ127" s="13"/>
      <c r="WFA127" s="13"/>
      <c r="WFB127" s="13"/>
      <c r="WFC127" s="13"/>
      <c r="WFD127" s="13"/>
      <c r="WFE127" s="13"/>
      <c r="WFF127" s="13"/>
      <c r="WFG127" s="13"/>
      <c r="WFH127" s="13"/>
      <c r="WFI127" s="13"/>
      <c r="WFJ127" s="13"/>
      <c r="WFK127" s="13"/>
      <c r="WFL127" s="13"/>
      <c r="WFM127" s="13"/>
      <c r="WFN127" s="13"/>
      <c r="WFO127" s="13"/>
      <c r="WFP127" s="13"/>
      <c r="WFQ127" s="13"/>
      <c r="WFR127" s="13"/>
      <c r="WFS127" s="13"/>
      <c r="WFT127" s="13"/>
      <c r="WFU127" s="13"/>
      <c r="WFV127" s="13"/>
      <c r="WFW127" s="13"/>
      <c r="WFX127" s="13"/>
      <c r="WFY127" s="13"/>
      <c r="WFZ127" s="13"/>
      <c r="WGA127" s="13"/>
      <c r="WGB127" s="13"/>
      <c r="WGC127" s="13"/>
      <c r="WGD127" s="13"/>
      <c r="WGE127" s="13"/>
      <c r="WGF127" s="13"/>
      <c r="WGG127" s="13"/>
      <c r="WGH127" s="13"/>
      <c r="WGI127" s="13"/>
      <c r="WGJ127" s="13"/>
      <c r="WGK127" s="13"/>
      <c r="WGL127" s="13"/>
      <c r="WGM127" s="13"/>
      <c r="WGN127" s="13"/>
      <c r="WGO127" s="13"/>
      <c r="WGP127" s="13"/>
      <c r="WGQ127" s="13"/>
      <c r="WGR127" s="13"/>
      <c r="WGS127" s="13"/>
      <c r="WGT127" s="13"/>
      <c r="WGU127" s="13"/>
      <c r="WGV127" s="13"/>
      <c r="WGW127" s="13"/>
      <c r="WGX127" s="13"/>
      <c r="WGY127" s="13"/>
      <c r="WGZ127" s="13"/>
      <c r="WHA127" s="13"/>
      <c r="WHB127" s="13"/>
      <c r="WHC127" s="13"/>
      <c r="WHD127" s="13"/>
      <c r="WHE127" s="13"/>
      <c r="WHF127" s="13"/>
      <c r="WHG127" s="13"/>
      <c r="WHH127" s="13"/>
      <c r="WHI127" s="13"/>
      <c r="WHJ127" s="13"/>
      <c r="WHK127" s="13"/>
      <c r="WHL127" s="13"/>
      <c r="WHM127" s="13"/>
      <c r="WHN127" s="13"/>
      <c r="WHO127" s="13"/>
      <c r="WHP127" s="13"/>
      <c r="WHQ127" s="13"/>
      <c r="WHR127" s="13"/>
      <c r="WHS127" s="13"/>
      <c r="WHT127" s="13"/>
      <c r="WHU127" s="13"/>
      <c r="WHV127" s="13"/>
      <c r="WHW127" s="13"/>
      <c r="WHX127" s="13"/>
      <c r="WHY127" s="13"/>
      <c r="WHZ127" s="13"/>
      <c r="WIA127" s="13"/>
      <c r="WIB127" s="13"/>
      <c r="WIC127" s="13"/>
      <c r="WID127" s="13"/>
      <c r="WIE127" s="13"/>
      <c r="WIF127" s="13"/>
      <c r="WIG127" s="13"/>
      <c r="WIH127" s="13"/>
      <c r="WII127" s="13"/>
      <c r="WIJ127" s="13"/>
      <c r="WIK127" s="13"/>
      <c r="WIL127" s="13"/>
      <c r="WIM127" s="13"/>
      <c r="WIN127" s="13"/>
      <c r="WIO127" s="13"/>
      <c r="WIP127" s="13"/>
      <c r="WIQ127" s="13"/>
      <c r="WIR127" s="13"/>
      <c r="WIS127" s="13"/>
      <c r="WIT127" s="13"/>
      <c r="WIU127" s="13"/>
      <c r="WIV127" s="13"/>
      <c r="WIW127" s="13"/>
      <c r="WIX127" s="13"/>
      <c r="WIY127" s="13"/>
      <c r="WIZ127" s="13"/>
      <c r="WJA127" s="13"/>
      <c r="WJB127" s="13"/>
      <c r="WJC127" s="13"/>
      <c r="WJD127" s="13"/>
      <c r="WJE127" s="13"/>
      <c r="WJF127" s="13"/>
      <c r="WJG127" s="13"/>
      <c r="WJH127" s="13"/>
      <c r="WJI127" s="13"/>
      <c r="WJJ127" s="13"/>
      <c r="WJK127" s="13"/>
      <c r="WJL127" s="13"/>
      <c r="WJM127" s="13"/>
      <c r="WJN127" s="13"/>
      <c r="WJO127" s="13"/>
      <c r="WJP127" s="13"/>
      <c r="WJQ127" s="13"/>
      <c r="WJR127" s="13"/>
      <c r="WJS127" s="13"/>
      <c r="WJT127" s="13"/>
      <c r="WJU127" s="13"/>
      <c r="WJV127" s="13"/>
      <c r="WJW127" s="13"/>
      <c r="WJX127" s="13"/>
      <c r="WJY127" s="13"/>
      <c r="WJZ127" s="13"/>
      <c r="WKA127" s="13"/>
      <c r="WKB127" s="13"/>
      <c r="WKC127" s="13"/>
      <c r="WKD127" s="13"/>
      <c r="WKE127" s="13"/>
      <c r="WKF127" s="13"/>
      <c r="WKG127" s="13"/>
      <c r="WKH127" s="13"/>
      <c r="WKI127" s="13"/>
      <c r="WKJ127" s="13"/>
      <c r="WKK127" s="13"/>
      <c r="WKL127" s="13"/>
      <c r="WKM127" s="13"/>
      <c r="WKN127" s="13"/>
      <c r="WKO127" s="13"/>
      <c r="WKP127" s="13"/>
      <c r="WKQ127" s="13"/>
      <c r="WKR127" s="13"/>
      <c r="WKS127" s="13"/>
      <c r="WKT127" s="13"/>
      <c r="WKU127" s="13"/>
      <c r="WKV127" s="13"/>
      <c r="WKW127" s="13"/>
      <c r="WKX127" s="13"/>
      <c r="WKY127" s="13"/>
      <c r="WKZ127" s="13"/>
      <c r="WLA127" s="13"/>
      <c r="WLB127" s="13"/>
      <c r="WLC127" s="13"/>
      <c r="WLD127" s="13"/>
      <c r="WLE127" s="13"/>
      <c r="WLF127" s="13"/>
      <c r="WLG127" s="13"/>
      <c r="WLH127" s="13"/>
      <c r="WLI127" s="13"/>
      <c r="WLJ127" s="13"/>
      <c r="WLK127" s="13"/>
      <c r="WLL127" s="13"/>
      <c r="WLM127" s="13"/>
      <c r="WLN127" s="13"/>
      <c r="WLO127" s="13"/>
      <c r="WLP127" s="13"/>
      <c r="WLQ127" s="13"/>
      <c r="WLR127" s="13"/>
      <c r="WLS127" s="13"/>
      <c r="WLT127" s="13"/>
      <c r="WLU127" s="13"/>
      <c r="WLV127" s="13"/>
      <c r="WLW127" s="13"/>
      <c r="WLX127" s="13"/>
      <c r="WLY127" s="13"/>
      <c r="WLZ127" s="13"/>
      <c r="WMA127" s="13"/>
      <c r="WMB127" s="13"/>
      <c r="WMC127" s="13"/>
      <c r="WMD127" s="13"/>
      <c r="WME127" s="13"/>
      <c r="WMF127" s="13"/>
      <c r="WMG127" s="13"/>
      <c r="WMH127" s="13"/>
      <c r="WMI127" s="13"/>
      <c r="WMJ127" s="13"/>
      <c r="WMK127" s="13"/>
      <c r="WML127" s="13"/>
      <c r="WMM127" s="13"/>
      <c r="WMN127" s="13"/>
      <c r="WMO127" s="13"/>
      <c r="WMP127" s="13"/>
      <c r="WMQ127" s="13"/>
      <c r="WMR127" s="13"/>
      <c r="WMS127" s="13"/>
      <c r="WMT127" s="13"/>
      <c r="WMU127" s="13"/>
      <c r="WMV127" s="13"/>
      <c r="WMW127" s="13"/>
      <c r="WMX127" s="13"/>
      <c r="WMY127" s="13"/>
      <c r="WMZ127" s="13"/>
      <c r="WNA127" s="13"/>
      <c r="WNB127" s="13"/>
      <c r="WNC127" s="13"/>
      <c r="WND127" s="13"/>
      <c r="WNE127" s="13"/>
      <c r="WNF127" s="13"/>
      <c r="WNG127" s="13"/>
      <c r="WNH127" s="13"/>
      <c r="WNI127" s="13"/>
      <c r="WNJ127" s="13"/>
      <c r="WNK127" s="13"/>
      <c r="WNL127" s="13"/>
      <c r="WNM127" s="13"/>
      <c r="WNN127" s="13"/>
      <c r="WNO127" s="13"/>
      <c r="WNP127" s="13"/>
      <c r="WNQ127" s="13"/>
      <c r="WNR127" s="13"/>
      <c r="WNS127" s="13"/>
      <c r="WNT127" s="13"/>
      <c r="WNU127" s="13"/>
      <c r="WNV127" s="13"/>
      <c r="WNW127" s="13"/>
      <c r="WNX127" s="13"/>
      <c r="WNY127" s="13"/>
      <c r="WNZ127" s="13"/>
      <c r="WOA127" s="13"/>
      <c r="WOB127" s="13"/>
      <c r="WOC127" s="13"/>
      <c r="WOD127" s="13"/>
      <c r="WOE127" s="13"/>
      <c r="WOF127" s="13"/>
      <c r="WOG127" s="13"/>
      <c r="WOH127" s="13"/>
      <c r="WOI127" s="13"/>
      <c r="WOJ127" s="13"/>
      <c r="WOK127" s="13"/>
      <c r="WOL127" s="13"/>
      <c r="WOM127" s="13"/>
      <c r="WON127" s="13"/>
      <c r="WOO127" s="13"/>
      <c r="WOP127" s="13"/>
      <c r="WOQ127" s="13"/>
      <c r="WOR127" s="13"/>
      <c r="WOS127" s="13"/>
      <c r="WOT127" s="13"/>
      <c r="WOU127" s="13"/>
      <c r="WOV127" s="13"/>
      <c r="WOW127" s="13"/>
      <c r="WOX127" s="13"/>
      <c r="WOY127" s="13"/>
      <c r="WOZ127" s="13"/>
      <c r="WPA127" s="13"/>
      <c r="WPB127" s="13"/>
      <c r="WPC127" s="13"/>
      <c r="WPD127" s="13"/>
      <c r="WPE127" s="13"/>
      <c r="WPF127" s="13"/>
      <c r="WPG127" s="13"/>
      <c r="WPH127" s="13"/>
      <c r="WPI127" s="13"/>
      <c r="WPJ127" s="13"/>
      <c r="WPK127" s="13"/>
      <c r="WPL127" s="13"/>
      <c r="WPM127" s="13"/>
      <c r="WPN127" s="13"/>
      <c r="WPO127" s="13"/>
      <c r="WPP127" s="13"/>
      <c r="WPQ127" s="13"/>
      <c r="WPR127" s="13"/>
      <c r="WPS127" s="13"/>
      <c r="WPT127" s="13"/>
      <c r="WPU127" s="13"/>
      <c r="WPV127" s="13"/>
      <c r="WPW127" s="13"/>
      <c r="WPX127" s="13"/>
      <c r="WPY127" s="13"/>
      <c r="WPZ127" s="13"/>
      <c r="WQA127" s="13"/>
      <c r="WQB127" s="13"/>
      <c r="WQC127" s="13"/>
      <c r="WQD127" s="13"/>
      <c r="WQE127" s="13"/>
      <c r="WQF127" s="13"/>
      <c r="WQG127" s="13"/>
      <c r="WQH127" s="13"/>
      <c r="WQI127" s="13"/>
      <c r="WQJ127" s="13"/>
      <c r="WQK127" s="13"/>
      <c r="WQL127" s="13"/>
      <c r="WQM127" s="13"/>
      <c r="WQN127" s="13"/>
      <c r="WQO127" s="13"/>
      <c r="WQP127" s="13"/>
      <c r="WQQ127" s="13"/>
      <c r="WQR127" s="13"/>
      <c r="WQS127" s="13"/>
      <c r="WQT127" s="13"/>
      <c r="WQU127" s="13"/>
      <c r="WQV127" s="13"/>
      <c r="WQW127" s="13"/>
      <c r="WQX127" s="13"/>
      <c r="WQY127" s="13"/>
      <c r="WQZ127" s="13"/>
      <c r="WRA127" s="13"/>
      <c r="WRB127" s="13"/>
      <c r="WRC127" s="13"/>
      <c r="WRD127" s="13"/>
      <c r="WRE127" s="13"/>
      <c r="WRF127" s="13"/>
      <c r="WRG127" s="13"/>
      <c r="WRH127" s="13"/>
      <c r="WRI127" s="13"/>
      <c r="WRJ127" s="13"/>
      <c r="WRK127" s="13"/>
      <c r="WRL127" s="13"/>
      <c r="WRM127" s="13"/>
      <c r="WRN127" s="13"/>
      <c r="WRO127" s="13"/>
      <c r="WRP127" s="13"/>
      <c r="WRQ127" s="13"/>
      <c r="WRR127" s="13"/>
      <c r="WRS127" s="13"/>
      <c r="WRT127" s="13"/>
      <c r="WRU127" s="13"/>
      <c r="WRV127" s="13"/>
      <c r="WRW127" s="13"/>
      <c r="WRX127" s="13"/>
      <c r="WRY127" s="13"/>
      <c r="WRZ127" s="13"/>
      <c r="WSA127" s="13"/>
      <c r="WSB127" s="13"/>
      <c r="WSC127" s="13"/>
      <c r="WSD127" s="13"/>
      <c r="WSE127" s="13"/>
      <c r="WSF127" s="13"/>
      <c r="WSG127" s="13"/>
      <c r="WSH127" s="13"/>
      <c r="WSI127" s="13"/>
      <c r="WSJ127" s="13"/>
      <c r="WSK127" s="13"/>
      <c r="WSL127" s="13"/>
      <c r="WSM127" s="13"/>
      <c r="WSN127" s="13"/>
      <c r="WSO127" s="13"/>
      <c r="WSP127" s="13"/>
      <c r="WSQ127" s="13"/>
      <c r="WSR127" s="13"/>
      <c r="WSS127" s="13"/>
      <c r="WST127" s="13"/>
      <c r="WSU127" s="13"/>
      <c r="WSV127" s="13"/>
      <c r="WSW127" s="13"/>
      <c r="WSX127" s="13"/>
      <c r="WSY127" s="13"/>
      <c r="WSZ127" s="13"/>
      <c r="WTA127" s="13"/>
      <c r="WTB127" s="13"/>
      <c r="WTC127" s="13"/>
      <c r="WTD127" s="13"/>
      <c r="WTE127" s="13"/>
      <c r="WTF127" s="13"/>
      <c r="WTG127" s="13"/>
      <c r="WTH127" s="13"/>
      <c r="WTI127" s="13"/>
      <c r="WTJ127" s="13"/>
      <c r="WTK127" s="13"/>
      <c r="WTL127" s="13"/>
      <c r="WTM127" s="13"/>
      <c r="WTN127" s="13"/>
      <c r="WTO127" s="13"/>
      <c r="WTP127" s="13"/>
      <c r="WTQ127" s="13"/>
      <c r="WTR127" s="13"/>
      <c r="WTS127" s="13"/>
      <c r="WTT127" s="13"/>
      <c r="WTU127" s="13"/>
      <c r="WTV127" s="13"/>
      <c r="WTW127" s="13"/>
      <c r="WTX127" s="13"/>
      <c r="WTY127" s="13"/>
      <c r="WTZ127" s="13"/>
      <c r="WUA127" s="13"/>
      <c r="WUB127" s="13"/>
      <c r="WUC127" s="13"/>
      <c r="WUD127" s="13"/>
      <c r="WUE127" s="13"/>
      <c r="WUF127" s="13"/>
      <c r="WUG127" s="13"/>
      <c r="WUH127" s="13"/>
      <c r="WUI127" s="13"/>
      <c r="WUJ127" s="13"/>
      <c r="WUK127" s="13"/>
      <c r="WUL127" s="13"/>
      <c r="WUM127" s="13"/>
      <c r="WUN127" s="13"/>
      <c r="WUO127" s="13"/>
      <c r="WUP127" s="13"/>
      <c r="WUQ127" s="13"/>
      <c r="WUR127" s="13"/>
      <c r="WUS127" s="13"/>
      <c r="WUT127" s="13"/>
      <c r="WUU127" s="13"/>
      <c r="WUV127" s="13"/>
      <c r="WUW127" s="13"/>
      <c r="WUX127" s="13"/>
      <c r="WUY127" s="13"/>
      <c r="WUZ127" s="13"/>
      <c r="WVA127" s="13"/>
      <c r="WVB127" s="13"/>
      <c r="WVC127" s="13"/>
      <c r="WVD127" s="13"/>
      <c r="WVE127" s="13"/>
      <c r="WVF127" s="13"/>
      <c r="WVG127" s="13"/>
      <c r="WVH127" s="13"/>
      <c r="WVI127" s="13"/>
      <c r="WVJ127" s="13"/>
      <c r="WVK127" s="13"/>
      <c r="WVL127" s="13"/>
      <c r="WVM127" s="13"/>
      <c r="WVN127" s="13"/>
      <c r="WVO127" s="13"/>
      <c r="WVP127" s="13"/>
      <c r="WVQ127" s="13"/>
      <c r="WVR127" s="13"/>
      <c r="WVS127" s="13"/>
      <c r="WVT127" s="13"/>
      <c r="WVU127" s="13"/>
      <c r="WVV127" s="13"/>
      <c r="WVW127" s="13"/>
      <c r="WVX127" s="13"/>
      <c r="WVY127" s="13"/>
      <c r="WVZ127" s="13"/>
      <c r="WWA127" s="13"/>
      <c r="WWB127" s="13"/>
      <c r="WWC127" s="13"/>
      <c r="WWD127" s="13"/>
      <c r="WWE127" s="13"/>
      <c r="WWF127" s="13"/>
      <c r="WWG127" s="13"/>
      <c r="WWH127" s="13"/>
      <c r="WWI127" s="13"/>
      <c r="WWJ127" s="13"/>
      <c r="WWK127" s="13"/>
      <c r="WWL127" s="13"/>
      <c r="WWM127" s="13"/>
      <c r="WWN127" s="13"/>
      <c r="WWO127" s="13"/>
      <c r="WWP127" s="13"/>
      <c r="WWQ127" s="13"/>
      <c r="WWR127" s="13"/>
      <c r="WWS127" s="13"/>
      <c r="WWT127" s="13"/>
      <c r="WWU127" s="13"/>
      <c r="WWV127" s="13"/>
      <c r="WWW127" s="13"/>
      <c r="WWX127" s="13"/>
      <c r="WWY127" s="13"/>
      <c r="WWZ127" s="13"/>
      <c r="WXA127" s="13"/>
      <c r="WXB127" s="13"/>
      <c r="WXC127" s="13"/>
      <c r="WXD127" s="13"/>
      <c r="WXE127" s="13"/>
      <c r="WXF127" s="13"/>
      <c r="WXG127" s="13"/>
      <c r="WXH127" s="13"/>
      <c r="WXI127" s="13"/>
      <c r="WXJ127" s="13"/>
      <c r="WXK127" s="13"/>
      <c r="WXL127" s="13"/>
      <c r="WXM127" s="13"/>
      <c r="WXN127" s="13"/>
      <c r="WXO127" s="13"/>
      <c r="WXP127" s="13"/>
      <c r="WXQ127" s="13"/>
      <c r="WXR127" s="13"/>
      <c r="WXS127" s="13"/>
      <c r="WXT127" s="13"/>
      <c r="WXU127" s="13"/>
      <c r="WXV127" s="13"/>
      <c r="WXW127" s="13"/>
      <c r="WXX127" s="13"/>
      <c r="WXY127" s="13"/>
      <c r="WXZ127" s="13"/>
      <c r="WYA127" s="13"/>
      <c r="WYB127" s="13"/>
      <c r="WYC127" s="13"/>
      <c r="WYD127" s="13"/>
      <c r="WYE127" s="13"/>
      <c r="WYF127" s="13"/>
      <c r="WYG127" s="13"/>
      <c r="WYH127" s="13"/>
      <c r="WYI127" s="13"/>
      <c r="WYJ127" s="13"/>
      <c r="WYK127" s="13"/>
      <c r="WYL127" s="13"/>
      <c r="WYM127" s="13"/>
      <c r="WYN127" s="13"/>
      <c r="WYO127" s="13"/>
      <c r="WYP127" s="13"/>
      <c r="WYQ127" s="13"/>
      <c r="WYR127" s="13"/>
      <c r="WYS127" s="13"/>
      <c r="WYT127" s="13"/>
      <c r="WYU127" s="13"/>
      <c r="WYV127" s="13"/>
      <c r="WYW127" s="13"/>
      <c r="WYX127" s="13"/>
      <c r="WYY127" s="13"/>
      <c r="WYZ127" s="13"/>
      <c r="WZA127" s="13"/>
      <c r="WZB127" s="13"/>
      <c r="WZC127" s="13"/>
      <c r="WZD127" s="13"/>
      <c r="WZE127" s="13"/>
      <c r="WZF127" s="13"/>
      <c r="WZG127" s="13"/>
      <c r="WZH127" s="13"/>
      <c r="WZI127" s="13"/>
      <c r="WZJ127" s="13"/>
      <c r="WZK127" s="13"/>
      <c r="WZL127" s="13"/>
      <c r="WZM127" s="13"/>
      <c r="WZN127" s="13"/>
      <c r="WZO127" s="13"/>
      <c r="WZP127" s="13"/>
      <c r="WZQ127" s="13"/>
      <c r="WZR127" s="13"/>
      <c r="WZS127" s="13"/>
      <c r="WZT127" s="13"/>
      <c r="WZU127" s="13"/>
      <c r="WZV127" s="13"/>
      <c r="WZW127" s="13"/>
      <c r="WZX127" s="13"/>
      <c r="WZY127" s="13"/>
      <c r="WZZ127" s="13"/>
      <c r="XAA127" s="13"/>
      <c r="XAB127" s="13"/>
      <c r="XAC127" s="13"/>
      <c r="XAD127" s="13"/>
      <c r="XAE127" s="13"/>
      <c r="XAF127" s="13"/>
      <c r="XAG127" s="13"/>
      <c r="XAH127" s="13"/>
      <c r="XAI127" s="13"/>
      <c r="XAJ127" s="13"/>
      <c r="XAK127" s="13"/>
      <c r="XAL127" s="13"/>
      <c r="XAM127" s="13"/>
      <c r="XAN127" s="13"/>
      <c r="XAO127" s="13"/>
      <c r="XAP127" s="13"/>
      <c r="XAQ127" s="13"/>
      <c r="XAR127" s="13"/>
      <c r="XAS127" s="13"/>
      <c r="XAT127" s="13"/>
      <c r="XAU127" s="13"/>
      <c r="XAV127" s="13"/>
      <c r="XAW127" s="13"/>
      <c r="XAX127" s="13"/>
      <c r="XAY127" s="13"/>
      <c r="XAZ127" s="13"/>
      <c r="XBA127" s="13"/>
      <c r="XBB127" s="13"/>
      <c r="XBC127" s="13"/>
      <c r="XBD127" s="13"/>
      <c r="XBE127" s="13"/>
      <c r="XBF127" s="13"/>
      <c r="XBG127" s="13"/>
      <c r="XBH127" s="13"/>
      <c r="XBI127" s="13"/>
      <c r="XBJ127" s="13"/>
      <c r="XBK127" s="13"/>
      <c r="XBL127" s="13"/>
      <c r="XBM127" s="13"/>
      <c r="XBN127" s="13"/>
      <c r="XBO127" s="13"/>
      <c r="XBP127" s="13"/>
      <c r="XBQ127" s="13"/>
      <c r="XBR127" s="13"/>
      <c r="XBS127" s="13"/>
      <c r="XBT127" s="13"/>
      <c r="XBU127" s="13"/>
      <c r="XBV127" s="13"/>
      <c r="XBW127" s="13"/>
      <c r="XBX127" s="13"/>
      <c r="XBY127" s="13"/>
      <c r="XBZ127" s="13"/>
      <c r="XCA127" s="13"/>
      <c r="XCB127" s="13"/>
      <c r="XCC127" s="13"/>
      <c r="XCD127" s="13"/>
      <c r="XCE127" s="13"/>
      <c r="XCF127" s="13"/>
      <c r="XCG127" s="13"/>
      <c r="XCH127" s="13"/>
      <c r="XCI127" s="13"/>
      <c r="XCJ127" s="13"/>
      <c r="XCK127" s="13"/>
      <c r="XCL127" s="13"/>
      <c r="XCM127" s="13"/>
      <c r="XCN127" s="13"/>
      <c r="XCO127" s="13"/>
      <c r="XCP127" s="13"/>
      <c r="XCQ127" s="13"/>
      <c r="XCR127" s="13"/>
      <c r="XCS127" s="13"/>
      <c r="XCT127" s="13"/>
      <c r="XCU127" s="13"/>
      <c r="XCV127" s="13"/>
      <c r="XCW127" s="13"/>
      <c r="XCX127" s="13"/>
      <c r="XCY127" s="13"/>
      <c r="XCZ127" s="13"/>
      <c r="XDA127" s="13"/>
      <c r="XDB127" s="13"/>
      <c r="XDC127" s="13"/>
      <c r="XDD127" s="13"/>
      <c r="XDE127" s="13"/>
      <c r="XDF127" s="13"/>
      <c r="XDG127" s="13"/>
      <c r="XDH127" s="13"/>
      <c r="XDI127" s="13"/>
      <c r="XDJ127" s="13"/>
      <c r="XDK127" s="13"/>
      <c r="XDL127" s="13"/>
      <c r="XDM127" s="13"/>
      <c r="XDN127" s="13"/>
      <c r="XDO127" s="13"/>
      <c r="XDP127" s="13"/>
      <c r="XDQ127" s="13"/>
      <c r="XDR127" s="13"/>
      <c r="XDS127" s="13"/>
      <c r="XDT127" s="13"/>
      <c r="XDU127" s="13"/>
      <c r="XDV127" s="13"/>
      <c r="XDW127" s="13"/>
      <c r="XDX127" s="13"/>
      <c r="XDY127" s="13"/>
      <c r="XDZ127" s="13"/>
      <c r="XEA127" s="13"/>
      <c r="XEB127" s="13"/>
      <c r="XEC127" s="13"/>
      <c r="XED127" s="13"/>
      <c r="XEE127" s="13"/>
      <c r="XEF127" s="13"/>
      <c r="XEG127" s="13"/>
      <c r="XEH127" s="13"/>
      <c r="XEI127" s="13"/>
      <c r="XEJ127" s="13"/>
      <c r="XEK127" s="13"/>
      <c r="XEL127" s="13"/>
      <c r="XEM127" s="13"/>
      <c r="XEN127" s="13"/>
      <c r="XEO127" s="13"/>
      <c r="XEP127" s="13"/>
      <c r="XEQ127" s="13"/>
      <c r="XER127" s="13"/>
      <c r="XES127" s="13"/>
      <c r="XET127" s="13"/>
      <c r="XEU127" s="13"/>
      <c r="XEV127" s="13"/>
      <c r="XEW127" s="13"/>
      <c r="XEX127" s="13"/>
      <c r="XEY127" s="13"/>
      <c r="XEZ127" s="13"/>
      <c r="XFA127" s="13"/>
      <c r="XFB127" s="13"/>
      <c r="XFC127" s="13"/>
    </row>
    <row r="128" spans="1:16383" x14ac:dyDescent="0.2">
      <c r="E128" s="30"/>
      <c r="Q128" s="30"/>
    </row>
    <row r="129" spans="15:17" x14ac:dyDescent="0.2">
      <c r="O129" s="31"/>
    </row>
    <row r="130" spans="15:17" x14ac:dyDescent="0.2">
      <c r="Q130" s="29" t="s">
        <v>202</v>
      </c>
    </row>
  </sheetData>
  <sheetProtection autoFilter="0"/>
  <autoFilter ref="A1:V127"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60"/>
  <sheetViews>
    <sheetView zoomScale="60" zoomScaleNormal="60" zoomScaleSheetLayoutView="70" zoomScalePageLayoutView="70" workbookViewId="0">
      <pane xSplit="5" ySplit="1" topLeftCell="P2" activePane="bottomRight" state="frozen"/>
      <selection pane="topRight" activeCell="F1" sqref="F1"/>
      <selection pane="bottomLeft" activeCell="A2" sqref="A2"/>
      <selection pane="bottomRight" activeCell="A2" sqref="A2"/>
    </sheetView>
  </sheetViews>
  <sheetFormatPr baseColWidth="10" defaultColWidth="10.85546875" defaultRowHeight="14.25" x14ac:dyDescent="0.2"/>
  <cols>
    <col min="1" max="1" width="10" style="125" customWidth="1"/>
    <col min="2" max="2" width="27.5703125" style="125" customWidth="1"/>
    <col min="3" max="3" width="49.140625" style="125" customWidth="1"/>
    <col min="4" max="4" width="47.140625" style="125" customWidth="1"/>
    <col min="5" max="5" width="67.42578125" style="125" customWidth="1"/>
    <col min="6" max="6" width="17.7109375" style="125" customWidth="1"/>
    <col min="7" max="7" width="31.7109375" style="125" customWidth="1"/>
    <col min="8" max="8" width="39.28515625" style="125" customWidth="1"/>
    <col min="9" max="9" width="13.42578125" style="125" customWidth="1"/>
    <col min="10" max="10" width="110.140625" style="37" customWidth="1"/>
    <col min="11" max="11" width="9.85546875" style="125" customWidth="1"/>
    <col min="12" max="12" width="7.85546875" style="125" customWidth="1"/>
    <col min="13" max="13" width="20.5703125" style="125" customWidth="1"/>
    <col min="14" max="14" width="14.140625" style="125" customWidth="1"/>
    <col min="15" max="15" width="20.42578125" style="125" customWidth="1"/>
    <col min="16" max="16" width="19" style="125" customWidth="1"/>
    <col min="17" max="17" width="13" style="125" customWidth="1"/>
    <col min="18" max="18" width="12.42578125" style="125" customWidth="1"/>
    <col min="19" max="19" width="29.140625" style="125" customWidth="1"/>
    <col min="20" max="20" width="28.5703125" style="125" customWidth="1"/>
    <col min="21" max="21" width="23.7109375" style="125" hidden="1" customWidth="1"/>
    <col min="22" max="22" width="22.140625" style="125" hidden="1" customWidth="1"/>
    <col min="23" max="23" width="10.85546875" style="125"/>
    <col min="24" max="24" width="20" style="125" bestFit="1" customWidth="1"/>
    <col min="25" max="25" width="17.7109375" style="125" bestFit="1" customWidth="1"/>
    <col min="26" max="26" width="20" style="125" bestFit="1" customWidth="1"/>
    <col min="27" max="256" width="10.85546875" style="125"/>
    <col min="257" max="257" width="10" style="125" customWidth="1"/>
    <col min="258" max="258" width="27.5703125" style="125" customWidth="1"/>
    <col min="259" max="259" width="49.140625" style="125" customWidth="1"/>
    <col min="260" max="260" width="47.140625" style="125" customWidth="1"/>
    <col min="261" max="261" width="67.42578125" style="125" customWidth="1"/>
    <col min="262" max="262" width="17.7109375" style="125" customWidth="1"/>
    <col min="263" max="263" width="31.7109375" style="125" customWidth="1"/>
    <col min="264" max="264" width="39.28515625" style="125" customWidth="1"/>
    <col min="265" max="265" width="13.42578125" style="125" customWidth="1"/>
    <col min="266" max="266" width="110.140625" style="125" customWidth="1"/>
    <col min="267" max="267" width="9.85546875" style="125" customWidth="1"/>
    <col min="268" max="268" width="7.85546875" style="125" customWidth="1"/>
    <col min="269" max="269" width="20.5703125" style="125" customWidth="1"/>
    <col min="270" max="270" width="14.140625" style="125" customWidth="1"/>
    <col min="271" max="271" width="20.42578125" style="125" customWidth="1"/>
    <col min="272" max="272" width="19" style="125" customWidth="1"/>
    <col min="273" max="273" width="13" style="125" customWidth="1"/>
    <col min="274" max="274" width="12.42578125" style="125" customWidth="1"/>
    <col min="275" max="275" width="29.140625" style="125" customWidth="1"/>
    <col min="276" max="276" width="28.5703125" style="125" customWidth="1"/>
    <col min="277" max="277" width="32" style="125" customWidth="1"/>
    <col min="278" max="278" width="22.140625" style="125" customWidth="1"/>
    <col min="279" max="279" width="10.85546875" style="125"/>
    <col min="280" max="280" width="20" style="125" bestFit="1" customWidth="1"/>
    <col min="281" max="281" width="17.7109375" style="125" bestFit="1" customWidth="1"/>
    <col min="282" max="282" width="20" style="125" bestFit="1" customWidth="1"/>
    <col min="283" max="512" width="10.85546875" style="125"/>
    <col min="513" max="513" width="10" style="125" customWidth="1"/>
    <col min="514" max="514" width="27.5703125" style="125" customWidth="1"/>
    <col min="515" max="515" width="49.140625" style="125" customWidth="1"/>
    <col min="516" max="516" width="47.140625" style="125" customWidth="1"/>
    <col min="517" max="517" width="67.42578125" style="125" customWidth="1"/>
    <col min="518" max="518" width="17.7109375" style="125" customWidth="1"/>
    <col min="519" max="519" width="31.7109375" style="125" customWidth="1"/>
    <col min="520" max="520" width="39.28515625" style="125" customWidth="1"/>
    <col min="521" max="521" width="13.42578125" style="125" customWidth="1"/>
    <col min="522" max="522" width="110.140625" style="125" customWidth="1"/>
    <col min="523" max="523" width="9.85546875" style="125" customWidth="1"/>
    <col min="524" max="524" width="7.85546875" style="125" customWidth="1"/>
    <col min="525" max="525" width="20.5703125" style="125" customWidth="1"/>
    <col min="526" max="526" width="14.140625" style="125" customWidth="1"/>
    <col min="527" max="527" width="20.42578125" style="125" customWidth="1"/>
    <col min="528" max="528" width="19" style="125" customWidth="1"/>
    <col min="529" max="529" width="13" style="125" customWidth="1"/>
    <col min="530" max="530" width="12.42578125" style="125" customWidth="1"/>
    <col min="531" max="531" width="29.140625" style="125" customWidth="1"/>
    <col min="532" max="532" width="28.5703125" style="125" customWidth="1"/>
    <col min="533" max="533" width="32" style="125" customWidth="1"/>
    <col min="534" max="534" width="22.140625" style="125" customWidth="1"/>
    <col min="535" max="535" width="10.85546875" style="125"/>
    <col min="536" max="536" width="20" style="125" bestFit="1" customWidth="1"/>
    <col min="537" max="537" width="17.7109375" style="125" bestFit="1" customWidth="1"/>
    <col min="538" max="538" width="20" style="125" bestFit="1" customWidth="1"/>
    <col min="539" max="768" width="10.85546875" style="125"/>
    <col min="769" max="769" width="10" style="125" customWidth="1"/>
    <col min="770" max="770" width="27.5703125" style="125" customWidth="1"/>
    <col min="771" max="771" width="49.140625" style="125" customWidth="1"/>
    <col min="772" max="772" width="47.140625" style="125" customWidth="1"/>
    <col min="773" max="773" width="67.42578125" style="125" customWidth="1"/>
    <col min="774" max="774" width="17.7109375" style="125" customWidth="1"/>
    <col min="775" max="775" width="31.7109375" style="125" customWidth="1"/>
    <col min="776" max="776" width="39.28515625" style="125" customWidth="1"/>
    <col min="777" max="777" width="13.42578125" style="125" customWidth="1"/>
    <col min="778" max="778" width="110.140625" style="125" customWidth="1"/>
    <col min="779" max="779" width="9.85546875" style="125" customWidth="1"/>
    <col min="780" max="780" width="7.85546875" style="125" customWidth="1"/>
    <col min="781" max="781" width="20.5703125" style="125" customWidth="1"/>
    <col min="782" max="782" width="14.140625" style="125" customWidth="1"/>
    <col min="783" max="783" width="20.42578125" style="125" customWidth="1"/>
    <col min="784" max="784" width="19" style="125" customWidth="1"/>
    <col min="785" max="785" width="13" style="125" customWidth="1"/>
    <col min="786" max="786" width="12.42578125" style="125" customWidth="1"/>
    <col min="787" max="787" width="29.140625" style="125" customWidth="1"/>
    <col min="788" max="788" width="28.5703125" style="125" customWidth="1"/>
    <col min="789" max="789" width="32" style="125" customWidth="1"/>
    <col min="790" max="790" width="22.140625" style="125" customWidth="1"/>
    <col min="791" max="791" width="10.85546875" style="125"/>
    <col min="792" max="792" width="20" style="125" bestFit="1" customWidth="1"/>
    <col min="793" max="793" width="17.7109375" style="125" bestFit="1" customWidth="1"/>
    <col min="794" max="794" width="20" style="125" bestFit="1" customWidth="1"/>
    <col min="795" max="1024" width="10.85546875" style="125"/>
    <col min="1025" max="1025" width="10" style="125" customWidth="1"/>
    <col min="1026" max="1026" width="27.5703125" style="125" customWidth="1"/>
    <col min="1027" max="1027" width="49.140625" style="125" customWidth="1"/>
    <col min="1028" max="1028" width="47.140625" style="125" customWidth="1"/>
    <col min="1029" max="1029" width="67.42578125" style="125" customWidth="1"/>
    <col min="1030" max="1030" width="17.7109375" style="125" customWidth="1"/>
    <col min="1031" max="1031" width="31.7109375" style="125" customWidth="1"/>
    <col min="1032" max="1032" width="39.28515625" style="125" customWidth="1"/>
    <col min="1033" max="1033" width="13.42578125" style="125" customWidth="1"/>
    <col min="1034" max="1034" width="110.140625" style="125" customWidth="1"/>
    <col min="1035" max="1035" width="9.85546875" style="125" customWidth="1"/>
    <col min="1036" max="1036" width="7.85546875" style="125" customWidth="1"/>
    <col min="1037" max="1037" width="20.5703125" style="125" customWidth="1"/>
    <col min="1038" max="1038" width="14.140625" style="125" customWidth="1"/>
    <col min="1039" max="1039" width="20.42578125" style="125" customWidth="1"/>
    <col min="1040" max="1040" width="19" style="125" customWidth="1"/>
    <col min="1041" max="1041" width="13" style="125" customWidth="1"/>
    <col min="1042" max="1042" width="12.42578125" style="125" customWidth="1"/>
    <col min="1043" max="1043" width="29.140625" style="125" customWidth="1"/>
    <col min="1044" max="1044" width="28.5703125" style="125" customWidth="1"/>
    <col min="1045" max="1045" width="32" style="125" customWidth="1"/>
    <col min="1046" max="1046" width="22.140625" style="125" customWidth="1"/>
    <col min="1047" max="1047" width="10.85546875" style="125"/>
    <col min="1048" max="1048" width="20" style="125" bestFit="1" customWidth="1"/>
    <col min="1049" max="1049" width="17.7109375" style="125" bestFit="1" customWidth="1"/>
    <col min="1050" max="1050" width="20" style="125" bestFit="1" customWidth="1"/>
    <col min="1051" max="1280" width="10.85546875" style="125"/>
    <col min="1281" max="1281" width="10" style="125" customWidth="1"/>
    <col min="1282" max="1282" width="27.5703125" style="125" customWidth="1"/>
    <col min="1283" max="1283" width="49.140625" style="125" customWidth="1"/>
    <col min="1284" max="1284" width="47.140625" style="125" customWidth="1"/>
    <col min="1285" max="1285" width="67.42578125" style="125" customWidth="1"/>
    <col min="1286" max="1286" width="17.7109375" style="125" customWidth="1"/>
    <col min="1287" max="1287" width="31.7109375" style="125" customWidth="1"/>
    <col min="1288" max="1288" width="39.28515625" style="125" customWidth="1"/>
    <col min="1289" max="1289" width="13.42578125" style="125" customWidth="1"/>
    <col min="1290" max="1290" width="110.140625" style="125" customWidth="1"/>
    <col min="1291" max="1291" width="9.85546875" style="125" customWidth="1"/>
    <col min="1292" max="1292" width="7.85546875" style="125" customWidth="1"/>
    <col min="1293" max="1293" width="20.5703125" style="125" customWidth="1"/>
    <col min="1294" max="1294" width="14.140625" style="125" customWidth="1"/>
    <col min="1295" max="1295" width="20.42578125" style="125" customWidth="1"/>
    <col min="1296" max="1296" width="19" style="125" customWidth="1"/>
    <col min="1297" max="1297" width="13" style="125" customWidth="1"/>
    <col min="1298" max="1298" width="12.42578125" style="125" customWidth="1"/>
    <col min="1299" max="1299" width="29.140625" style="125" customWidth="1"/>
    <col min="1300" max="1300" width="28.5703125" style="125" customWidth="1"/>
    <col min="1301" max="1301" width="32" style="125" customWidth="1"/>
    <col min="1302" max="1302" width="22.140625" style="125" customWidth="1"/>
    <col min="1303" max="1303" width="10.85546875" style="125"/>
    <col min="1304" max="1304" width="20" style="125" bestFit="1" customWidth="1"/>
    <col min="1305" max="1305" width="17.7109375" style="125" bestFit="1" customWidth="1"/>
    <col min="1306" max="1306" width="20" style="125" bestFit="1" customWidth="1"/>
    <col min="1307" max="1536" width="10.85546875" style="125"/>
    <col min="1537" max="1537" width="10" style="125" customWidth="1"/>
    <col min="1538" max="1538" width="27.5703125" style="125" customWidth="1"/>
    <col min="1539" max="1539" width="49.140625" style="125" customWidth="1"/>
    <col min="1540" max="1540" width="47.140625" style="125" customWidth="1"/>
    <col min="1541" max="1541" width="67.42578125" style="125" customWidth="1"/>
    <col min="1542" max="1542" width="17.7109375" style="125" customWidth="1"/>
    <col min="1543" max="1543" width="31.7109375" style="125" customWidth="1"/>
    <col min="1544" max="1544" width="39.28515625" style="125" customWidth="1"/>
    <col min="1545" max="1545" width="13.42578125" style="125" customWidth="1"/>
    <col min="1546" max="1546" width="110.140625" style="125" customWidth="1"/>
    <col min="1547" max="1547" width="9.85546875" style="125" customWidth="1"/>
    <col min="1548" max="1548" width="7.85546875" style="125" customWidth="1"/>
    <col min="1549" max="1549" width="20.5703125" style="125" customWidth="1"/>
    <col min="1550" max="1550" width="14.140625" style="125" customWidth="1"/>
    <col min="1551" max="1551" width="20.42578125" style="125" customWidth="1"/>
    <col min="1552" max="1552" width="19" style="125" customWidth="1"/>
    <col min="1553" max="1553" width="13" style="125" customWidth="1"/>
    <col min="1554" max="1554" width="12.42578125" style="125" customWidth="1"/>
    <col min="1555" max="1555" width="29.140625" style="125" customWidth="1"/>
    <col min="1556" max="1556" width="28.5703125" style="125" customWidth="1"/>
    <col min="1557" max="1557" width="32" style="125" customWidth="1"/>
    <col min="1558" max="1558" width="22.140625" style="125" customWidth="1"/>
    <col min="1559" max="1559" width="10.85546875" style="125"/>
    <col min="1560" max="1560" width="20" style="125" bestFit="1" customWidth="1"/>
    <col min="1561" max="1561" width="17.7109375" style="125" bestFit="1" customWidth="1"/>
    <col min="1562" max="1562" width="20" style="125" bestFit="1" customWidth="1"/>
    <col min="1563" max="1792" width="10.85546875" style="125"/>
    <col min="1793" max="1793" width="10" style="125" customWidth="1"/>
    <col min="1794" max="1794" width="27.5703125" style="125" customWidth="1"/>
    <col min="1795" max="1795" width="49.140625" style="125" customWidth="1"/>
    <col min="1796" max="1796" width="47.140625" style="125" customWidth="1"/>
    <col min="1797" max="1797" width="67.42578125" style="125" customWidth="1"/>
    <col min="1798" max="1798" width="17.7109375" style="125" customWidth="1"/>
    <col min="1799" max="1799" width="31.7109375" style="125" customWidth="1"/>
    <col min="1800" max="1800" width="39.28515625" style="125" customWidth="1"/>
    <col min="1801" max="1801" width="13.42578125" style="125" customWidth="1"/>
    <col min="1802" max="1802" width="110.140625" style="125" customWidth="1"/>
    <col min="1803" max="1803" width="9.85546875" style="125" customWidth="1"/>
    <col min="1804" max="1804" width="7.85546875" style="125" customWidth="1"/>
    <col min="1805" max="1805" width="20.5703125" style="125" customWidth="1"/>
    <col min="1806" max="1806" width="14.140625" style="125" customWidth="1"/>
    <col min="1807" max="1807" width="20.42578125" style="125" customWidth="1"/>
    <col min="1808" max="1808" width="19" style="125" customWidth="1"/>
    <col min="1809" max="1809" width="13" style="125" customWidth="1"/>
    <col min="1810" max="1810" width="12.42578125" style="125" customWidth="1"/>
    <col min="1811" max="1811" width="29.140625" style="125" customWidth="1"/>
    <col min="1812" max="1812" width="28.5703125" style="125" customWidth="1"/>
    <col min="1813" max="1813" width="32" style="125" customWidth="1"/>
    <col min="1814" max="1814" width="22.140625" style="125" customWidth="1"/>
    <col min="1815" max="1815" width="10.85546875" style="125"/>
    <col min="1816" max="1816" width="20" style="125" bestFit="1" customWidth="1"/>
    <col min="1817" max="1817" width="17.7109375" style="125" bestFit="1" customWidth="1"/>
    <col min="1818" max="1818" width="20" style="125" bestFit="1" customWidth="1"/>
    <col min="1819" max="2048" width="10.85546875" style="125"/>
    <col min="2049" max="2049" width="10" style="125" customWidth="1"/>
    <col min="2050" max="2050" width="27.5703125" style="125" customWidth="1"/>
    <col min="2051" max="2051" width="49.140625" style="125" customWidth="1"/>
    <col min="2052" max="2052" width="47.140625" style="125" customWidth="1"/>
    <col min="2053" max="2053" width="67.42578125" style="125" customWidth="1"/>
    <col min="2054" max="2054" width="17.7109375" style="125" customWidth="1"/>
    <col min="2055" max="2055" width="31.7109375" style="125" customWidth="1"/>
    <col min="2056" max="2056" width="39.28515625" style="125" customWidth="1"/>
    <col min="2057" max="2057" width="13.42578125" style="125" customWidth="1"/>
    <col min="2058" max="2058" width="110.140625" style="125" customWidth="1"/>
    <col min="2059" max="2059" width="9.85546875" style="125" customWidth="1"/>
    <col min="2060" max="2060" width="7.85546875" style="125" customWidth="1"/>
    <col min="2061" max="2061" width="20.5703125" style="125" customWidth="1"/>
    <col min="2062" max="2062" width="14.140625" style="125" customWidth="1"/>
    <col min="2063" max="2063" width="20.42578125" style="125" customWidth="1"/>
    <col min="2064" max="2064" width="19" style="125" customWidth="1"/>
    <col min="2065" max="2065" width="13" style="125" customWidth="1"/>
    <col min="2066" max="2066" width="12.42578125" style="125" customWidth="1"/>
    <col min="2067" max="2067" width="29.140625" style="125" customWidth="1"/>
    <col min="2068" max="2068" width="28.5703125" style="125" customWidth="1"/>
    <col min="2069" max="2069" width="32" style="125" customWidth="1"/>
    <col min="2070" max="2070" width="22.140625" style="125" customWidth="1"/>
    <col min="2071" max="2071" width="10.85546875" style="125"/>
    <col min="2072" max="2072" width="20" style="125" bestFit="1" customWidth="1"/>
    <col min="2073" max="2073" width="17.7109375" style="125" bestFit="1" customWidth="1"/>
    <col min="2074" max="2074" width="20" style="125" bestFit="1" customWidth="1"/>
    <col min="2075" max="2304" width="10.85546875" style="125"/>
    <col min="2305" max="2305" width="10" style="125" customWidth="1"/>
    <col min="2306" max="2306" width="27.5703125" style="125" customWidth="1"/>
    <col min="2307" max="2307" width="49.140625" style="125" customWidth="1"/>
    <col min="2308" max="2308" width="47.140625" style="125" customWidth="1"/>
    <col min="2309" max="2309" width="67.42578125" style="125" customWidth="1"/>
    <col min="2310" max="2310" width="17.7109375" style="125" customWidth="1"/>
    <col min="2311" max="2311" width="31.7109375" style="125" customWidth="1"/>
    <col min="2312" max="2312" width="39.28515625" style="125" customWidth="1"/>
    <col min="2313" max="2313" width="13.42578125" style="125" customWidth="1"/>
    <col min="2314" max="2314" width="110.140625" style="125" customWidth="1"/>
    <col min="2315" max="2315" width="9.85546875" style="125" customWidth="1"/>
    <col min="2316" max="2316" width="7.85546875" style="125" customWidth="1"/>
    <col min="2317" max="2317" width="20.5703125" style="125" customWidth="1"/>
    <col min="2318" max="2318" width="14.140625" style="125" customWidth="1"/>
    <col min="2319" max="2319" width="20.42578125" style="125" customWidth="1"/>
    <col min="2320" max="2320" width="19" style="125" customWidth="1"/>
    <col min="2321" max="2321" width="13" style="125" customWidth="1"/>
    <col min="2322" max="2322" width="12.42578125" style="125" customWidth="1"/>
    <col min="2323" max="2323" width="29.140625" style="125" customWidth="1"/>
    <col min="2324" max="2324" width="28.5703125" style="125" customWidth="1"/>
    <col min="2325" max="2325" width="32" style="125" customWidth="1"/>
    <col min="2326" max="2326" width="22.140625" style="125" customWidth="1"/>
    <col min="2327" max="2327" width="10.85546875" style="125"/>
    <col min="2328" max="2328" width="20" style="125" bestFit="1" customWidth="1"/>
    <col min="2329" max="2329" width="17.7109375" style="125" bestFit="1" customWidth="1"/>
    <col min="2330" max="2330" width="20" style="125" bestFit="1" customWidth="1"/>
    <col min="2331" max="2560" width="10.85546875" style="125"/>
    <col min="2561" max="2561" width="10" style="125" customWidth="1"/>
    <col min="2562" max="2562" width="27.5703125" style="125" customWidth="1"/>
    <col min="2563" max="2563" width="49.140625" style="125" customWidth="1"/>
    <col min="2564" max="2564" width="47.140625" style="125" customWidth="1"/>
    <col min="2565" max="2565" width="67.42578125" style="125" customWidth="1"/>
    <col min="2566" max="2566" width="17.7109375" style="125" customWidth="1"/>
    <col min="2567" max="2567" width="31.7109375" style="125" customWidth="1"/>
    <col min="2568" max="2568" width="39.28515625" style="125" customWidth="1"/>
    <col min="2569" max="2569" width="13.42578125" style="125" customWidth="1"/>
    <col min="2570" max="2570" width="110.140625" style="125" customWidth="1"/>
    <col min="2571" max="2571" width="9.85546875" style="125" customWidth="1"/>
    <col min="2572" max="2572" width="7.85546875" style="125" customWidth="1"/>
    <col min="2573" max="2573" width="20.5703125" style="125" customWidth="1"/>
    <col min="2574" max="2574" width="14.140625" style="125" customWidth="1"/>
    <col min="2575" max="2575" width="20.42578125" style="125" customWidth="1"/>
    <col min="2576" max="2576" width="19" style="125" customWidth="1"/>
    <col min="2577" max="2577" width="13" style="125" customWidth="1"/>
    <col min="2578" max="2578" width="12.42578125" style="125" customWidth="1"/>
    <col min="2579" max="2579" width="29.140625" style="125" customWidth="1"/>
    <col min="2580" max="2580" width="28.5703125" style="125" customWidth="1"/>
    <col min="2581" max="2581" width="32" style="125" customWidth="1"/>
    <col min="2582" max="2582" width="22.140625" style="125" customWidth="1"/>
    <col min="2583" max="2583" width="10.85546875" style="125"/>
    <col min="2584" max="2584" width="20" style="125" bestFit="1" customWidth="1"/>
    <col min="2585" max="2585" width="17.7109375" style="125" bestFit="1" customWidth="1"/>
    <col min="2586" max="2586" width="20" style="125" bestFit="1" customWidth="1"/>
    <col min="2587" max="2816" width="10.85546875" style="125"/>
    <col min="2817" max="2817" width="10" style="125" customWidth="1"/>
    <col min="2818" max="2818" width="27.5703125" style="125" customWidth="1"/>
    <col min="2819" max="2819" width="49.140625" style="125" customWidth="1"/>
    <col min="2820" max="2820" width="47.140625" style="125" customWidth="1"/>
    <col min="2821" max="2821" width="67.42578125" style="125" customWidth="1"/>
    <col min="2822" max="2822" width="17.7109375" style="125" customWidth="1"/>
    <col min="2823" max="2823" width="31.7109375" style="125" customWidth="1"/>
    <col min="2824" max="2824" width="39.28515625" style="125" customWidth="1"/>
    <col min="2825" max="2825" width="13.42578125" style="125" customWidth="1"/>
    <col min="2826" max="2826" width="110.140625" style="125" customWidth="1"/>
    <col min="2827" max="2827" width="9.85546875" style="125" customWidth="1"/>
    <col min="2828" max="2828" width="7.85546875" style="125" customWidth="1"/>
    <col min="2829" max="2829" width="20.5703125" style="125" customWidth="1"/>
    <col min="2830" max="2830" width="14.140625" style="125" customWidth="1"/>
    <col min="2831" max="2831" width="20.42578125" style="125" customWidth="1"/>
    <col min="2832" max="2832" width="19" style="125" customWidth="1"/>
    <col min="2833" max="2833" width="13" style="125" customWidth="1"/>
    <col min="2834" max="2834" width="12.42578125" style="125" customWidth="1"/>
    <col min="2835" max="2835" width="29.140625" style="125" customWidth="1"/>
    <col min="2836" max="2836" width="28.5703125" style="125" customWidth="1"/>
    <col min="2837" max="2837" width="32" style="125" customWidth="1"/>
    <col min="2838" max="2838" width="22.140625" style="125" customWidth="1"/>
    <col min="2839" max="2839" width="10.85546875" style="125"/>
    <col min="2840" max="2840" width="20" style="125" bestFit="1" customWidth="1"/>
    <col min="2841" max="2841" width="17.7109375" style="125" bestFit="1" customWidth="1"/>
    <col min="2842" max="2842" width="20" style="125" bestFit="1" customWidth="1"/>
    <col min="2843" max="3072" width="10.85546875" style="125"/>
    <col min="3073" max="3073" width="10" style="125" customWidth="1"/>
    <col min="3074" max="3074" width="27.5703125" style="125" customWidth="1"/>
    <col min="3075" max="3075" width="49.140625" style="125" customWidth="1"/>
    <col min="3076" max="3076" width="47.140625" style="125" customWidth="1"/>
    <col min="3077" max="3077" width="67.42578125" style="125" customWidth="1"/>
    <col min="3078" max="3078" width="17.7109375" style="125" customWidth="1"/>
    <col min="3079" max="3079" width="31.7109375" style="125" customWidth="1"/>
    <col min="3080" max="3080" width="39.28515625" style="125" customWidth="1"/>
    <col min="3081" max="3081" width="13.42578125" style="125" customWidth="1"/>
    <col min="3082" max="3082" width="110.140625" style="125" customWidth="1"/>
    <col min="3083" max="3083" width="9.85546875" style="125" customWidth="1"/>
    <col min="3084" max="3084" width="7.85546875" style="125" customWidth="1"/>
    <col min="3085" max="3085" width="20.5703125" style="125" customWidth="1"/>
    <col min="3086" max="3086" width="14.140625" style="125" customWidth="1"/>
    <col min="3087" max="3087" width="20.42578125" style="125" customWidth="1"/>
    <col min="3088" max="3088" width="19" style="125" customWidth="1"/>
    <col min="3089" max="3089" width="13" style="125" customWidth="1"/>
    <col min="3090" max="3090" width="12.42578125" style="125" customWidth="1"/>
    <col min="3091" max="3091" width="29.140625" style="125" customWidth="1"/>
    <col min="3092" max="3092" width="28.5703125" style="125" customWidth="1"/>
    <col min="3093" max="3093" width="32" style="125" customWidth="1"/>
    <col min="3094" max="3094" width="22.140625" style="125" customWidth="1"/>
    <col min="3095" max="3095" width="10.85546875" style="125"/>
    <col min="3096" max="3096" width="20" style="125" bestFit="1" customWidth="1"/>
    <col min="3097" max="3097" width="17.7109375" style="125" bestFit="1" customWidth="1"/>
    <col min="3098" max="3098" width="20" style="125" bestFit="1" customWidth="1"/>
    <col min="3099" max="3328" width="10.85546875" style="125"/>
    <col min="3329" max="3329" width="10" style="125" customWidth="1"/>
    <col min="3330" max="3330" width="27.5703125" style="125" customWidth="1"/>
    <col min="3331" max="3331" width="49.140625" style="125" customWidth="1"/>
    <col min="3332" max="3332" width="47.140625" style="125" customWidth="1"/>
    <col min="3333" max="3333" width="67.42578125" style="125" customWidth="1"/>
    <col min="3334" max="3334" width="17.7109375" style="125" customWidth="1"/>
    <col min="3335" max="3335" width="31.7109375" style="125" customWidth="1"/>
    <col min="3336" max="3336" width="39.28515625" style="125" customWidth="1"/>
    <col min="3337" max="3337" width="13.42578125" style="125" customWidth="1"/>
    <col min="3338" max="3338" width="110.140625" style="125" customWidth="1"/>
    <col min="3339" max="3339" width="9.85546875" style="125" customWidth="1"/>
    <col min="3340" max="3340" width="7.85546875" style="125" customWidth="1"/>
    <col min="3341" max="3341" width="20.5703125" style="125" customWidth="1"/>
    <col min="3342" max="3342" width="14.140625" style="125" customWidth="1"/>
    <col min="3343" max="3343" width="20.42578125" style="125" customWidth="1"/>
    <col min="3344" max="3344" width="19" style="125" customWidth="1"/>
    <col min="3345" max="3345" width="13" style="125" customWidth="1"/>
    <col min="3346" max="3346" width="12.42578125" style="125" customWidth="1"/>
    <col min="3347" max="3347" width="29.140625" style="125" customWidth="1"/>
    <col min="3348" max="3348" width="28.5703125" style="125" customWidth="1"/>
    <col min="3349" max="3349" width="32" style="125" customWidth="1"/>
    <col min="3350" max="3350" width="22.140625" style="125" customWidth="1"/>
    <col min="3351" max="3351" width="10.85546875" style="125"/>
    <col min="3352" max="3352" width="20" style="125" bestFit="1" customWidth="1"/>
    <col min="3353" max="3353" width="17.7109375" style="125" bestFit="1" customWidth="1"/>
    <col min="3354" max="3354" width="20" style="125" bestFit="1" customWidth="1"/>
    <col min="3355" max="3584" width="10.85546875" style="125"/>
    <col min="3585" max="3585" width="10" style="125" customWidth="1"/>
    <col min="3586" max="3586" width="27.5703125" style="125" customWidth="1"/>
    <col min="3587" max="3587" width="49.140625" style="125" customWidth="1"/>
    <col min="3588" max="3588" width="47.140625" style="125" customWidth="1"/>
    <col min="3589" max="3589" width="67.42578125" style="125" customWidth="1"/>
    <col min="3590" max="3590" width="17.7109375" style="125" customWidth="1"/>
    <col min="3591" max="3591" width="31.7109375" style="125" customWidth="1"/>
    <col min="3592" max="3592" width="39.28515625" style="125" customWidth="1"/>
    <col min="3593" max="3593" width="13.42578125" style="125" customWidth="1"/>
    <col min="3594" max="3594" width="110.140625" style="125" customWidth="1"/>
    <col min="3595" max="3595" width="9.85546875" style="125" customWidth="1"/>
    <col min="3596" max="3596" width="7.85546875" style="125" customWidth="1"/>
    <col min="3597" max="3597" width="20.5703125" style="125" customWidth="1"/>
    <col min="3598" max="3598" width="14.140625" style="125" customWidth="1"/>
    <col min="3599" max="3599" width="20.42578125" style="125" customWidth="1"/>
    <col min="3600" max="3600" width="19" style="125" customWidth="1"/>
    <col min="3601" max="3601" width="13" style="125" customWidth="1"/>
    <col min="3602" max="3602" width="12.42578125" style="125" customWidth="1"/>
    <col min="3603" max="3603" width="29.140625" style="125" customWidth="1"/>
    <col min="3604" max="3604" width="28.5703125" style="125" customWidth="1"/>
    <col min="3605" max="3605" width="32" style="125" customWidth="1"/>
    <col min="3606" max="3606" width="22.140625" style="125" customWidth="1"/>
    <col min="3607" max="3607" width="10.85546875" style="125"/>
    <col min="3608" max="3608" width="20" style="125" bestFit="1" customWidth="1"/>
    <col min="3609" max="3609" width="17.7109375" style="125" bestFit="1" customWidth="1"/>
    <col min="3610" max="3610" width="20" style="125" bestFit="1" customWidth="1"/>
    <col min="3611" max="3840" width="10.85546875" style="125"/>
    <col min="3841" max="3841" width="10" style="125" customWidth="1"/>
    <col min="3842" max="3842" width="27.5703125" style="125" customWidth="1"/>
    <col min="3843" max="3843" width="49.140625" style="125" customWidth="1"/>
    <col min="3844" max="3844" width="47.140625" style="125" customWidth="1"/>
    <col min="3845" max="3845" width="67.42578125" style="125" customWidth="1"/>
    <col min="3846" max="3846" width="17.7109375" style="125" customWidth="1"/>
    <col min="3847" max="3847" width="31.7109375" style="125" customWidth="1"/>
    <col min="3848" max="3848" width="39.28515625" style="125" customWidth="1"/>
    <col min="3849" max="3849" width="13.42578125" style="125" customWidth="1"/>
    <col min="3850" max="3850" width="110.140625" style="125" customWidth="1"/>
    <col min="3851" max="3851" width="9.85546875" style="125" customWidth="1"/>
    <col min="3852" max="3852" width="7.85546875" style="125" customWidth="1"/>
    <col min="3853" max="3853" width="20.5703125" style="125" customWidth="1"/>
    <col min="3854" max="3854" width="14.140625" style="125" customWidth="1"/>
    <col min="3855" max="3855" width="20.42578125" style="125" customWidth="1"/>
    <col min="3856" max="3856" width="19" style="125" customWidth="1"/>
    <col min="3857" max="3857" width="13" style="125" customWidth="1"/>
    <col min="3858" max="3858" width="12.42578125" style="125" customWidth="1"/>
    <col min="3859" max="3859" width="29.140625" style="125" customWidth="1"/>
    <col min="3860" max="3860" width="28.5703125" style="125" customWidth="1"/>
    <col min="3861" max="3861" width="32" style="125" customWidth="1"/>
    <col min="3862" max="3862" width="22.140625" style="125" customWidth="1"/>
    <col min="3863" max="3863" width="10.85546875" style="125"/>
    <col min="3864" max="3864" width="20" style="125" bestFit="1" customWidth="1"/>
    <col min="3865" max="3865" width="17.7109375" style="125" bestFit="1" customWidth="1"/>
    <col min="3866" max="3866" width="20" style="125" bestFit="1" customWidth="1"/>
    <col min="3867" max="4096" width="10.85546875" style="125"/>
    <col min="4097" max="4097" width="10" style="125" customWidth="1"/>
    <col min="4098" max="4098" width="27.5703125" style="125" customWidth="1"/>
    <col min="4099" max="4099" width="49.140625" style="125" customWidth="1"/>
    <col min="4100" max="4100" width="47.140625" style="125" customWidth="1"/>
    <col min="4101" max="4101" width="67.42578125" style="125" customWidth="1"/>
    <col min="4102" max="4102" width="17.7109375" style="125" customWidth="1"/>
    <col min="4103" max="4103" width="31.7109375" style="125" customWidth="1"/>
    <col min="4104" max="4104" width="39.28515625" style="125" customWidth="1"/>
    <col min="4105" max="4105" width="13.42578125" style="125" customWidth="1"/>
    <col min="4106" max="4106" width="110.140625" style="125" customWidth="1"/>
    <col min="4107" max="4107" width="9.85546875" style="125" customWidth="1"/>
    <col min="4108" max="4108" width="7.85546875" style="125" customWidth="1"/>
    <col min="4109" max="4109" width="20.5703125" style="125" customWidth="1"/>
    <col min="4110" max="4110" width="14.140625" style="125" customWidth="1"/>
    <col min="4111" max="4111" width="20.42578125" style="125" customWidth="1"/>
    <col min="4112" max="4112" width="19" style="125" customWidth="1"/>
    <col min="4113" max="4113" width="13" style="125" customWidth="1"/>
    <col min="4114" max="4114" width="12.42578125" style="125" customWidth="1"/>
    <col min="4115" max="4115" width="29.140625" style="125" customWidth="1"/>
    <col min="4116" max="4116" width="28.5703125" style="125" customWidth="1"/>
    <col min="4117" max="4117" width="32" style="125" customWidth="1"/>
    <col min="4118" max="4118" width="22.140625" style="125" customWidth="1"/>
    <col min="4119" max="4119" width="10.85546875" style="125"/>
    <col min="4120" max="4120" width="20" style="125" bestFit="1" customWidth="1"/>
    <col min="4121" max="4121" width="17.7109375" style="125" bestFit="1" customWidth="1"/>
    <col min="4122" max="4122" width="20" style="125" bestFit="1" customWidth="1"/>
    <col min="4123" max="4352" width="10.85546875" style="125"/>
    <col min="4353" max="4353" width="10" style="125" customWidth="1"/>
    <col min="4354" max="4354" width="27.5703125" style="125" customWidth="1"/>
    <col min="4355" max="4355" width="49.140625" style="125" customWidth="1"/>
    <col min="4356" max="4356" width="47.140625" style="125" customWidth="1"/>
    <col min="4357" max="4357" width="67.42578125" style="125" customWidth="1"/>
    <col min="4358" max="4358" width="17.7109375" style="125" customWidth="1"/>
    <col min="4359" max="4359" width="31.7109375" style="125" customWidth="1"/>
    <col min="4360" max="4360" width="39.28515625" style="125" customWidth="1"/>
    <col min="4361" max="4361" width="13.42578125" style="125" customWidth="1"/>
    <col min="4362" max="4362" width="110.140625" style="125" customWidth="1"/>
    <col min="4363" max="4363" width="9.85546875" style="125" customWidth="1"/>
    <col min="4364" max="4364" width="7.85546875" style="125" customWidth="1"/>
    <col min="4365" max="4365" width="20.5703125" style="125" customWidth="1"/>
    <col min="4366" max="4366" width="14.140625" style="125" customWidth="1"/>
    <col min="4367" max="4367" width="20.42578125" style="125" customWidth="1"/>
    <col min="4368" max="4368" width="19" style="125" customWidth="1"/>
    <col min="4369" max="4369" width="13" style="125" customWidth="1"/>
    <col min="4370" max="4370" width="12.42578125" style="125" customWidth="1"/>
    <col min="4371" max="4371" width="29.140625" style="125" customWidth="1"/>
    <col min="4372" max="4372" width="28.5703125" style="125" customWidth="1"/>
    <col min="4373" max="4373" width="32" style="125" customWidth="1"/>
    <col min="4374" max="4374" width="22.140625" style="125" customWidth="1"/>
    <col min="4375" max="4375" width="10.85546875" style="125"/>
    <col min="4376" max="4376" width="20" style="125" bestFit="1" customWidth="1"/>
    <col min="4377" max="4377" width="17.7109375" style="125" bestFit="1" customWidth="1"/>
    <col min="4378" max="4378" width="20" style="125" bestFit="1" customWidth="1"/>
    <col min="4379" max="4608" width="10.85546875" style="125"/>
    <col min="4609" max="4609" width="10" style="125" customWidth="1"/>
    <col min="4610" max="4610" width="27.5703125" style="125" customWidth="1"/>
    <col min="4611" max="4611" width="49.140625" style="125" customWidth="1"/>
    <col min="4612" max="4612" width="47.140625" style="125" customWidth="1"/>
    <col min="4613" max="4613" width="67.42578125" style="125" customWidth="1"/>
    <col min="4614" max="4614" width="17.7109375" style="125" customWidth="1"/>
    <col min="4615" max="4615" width="31.7109375" style="125" customWidth="1"/>
    <col min="4616" max="4616" width="39.28515625" style="125" customWidth="1"/>
    <col min="4617" max="4617" width="13.42578125" style="125" customWidth="1"/>
    <col min="4618" max="4618" width="110.140625" style="125" customWidth="1"/>
    <col min="4619" max="4619" width="9.85546875" style="125" customWidth="1"/>
    <col min="4620" max="4620" width="7.85546875" style="125" customWidth="1"/>
    <col min="4621" max="4621" width="20.5703125" style="125" customWidth="1"/>
    <col min="4622" max="4622" width="14.140625" style="125" customWidth="1"/>
    <col min="4623" max="4623" width="20.42578125" style="125" customWidth="1"/>
    <col min="4624" max="4624" width="19" style="125" customWidth="1"/>
    <col min="4625" max="4625" width="13" style="125" customWidth="1"/>
    <col min="4626" max="4626" width="12.42578125" style="125" customWidth="1"/>
    <col min="4627" max="4627" width="29.140625" style="125" customWidth="1"/>
    <col min="4628" max="4628" width="28.5703125" style="125" customWidth="1"/>
    <col min="4629" max="4629" width="32" style="125" customWidth="1"/>
    <col min="4630" max="4630" width="22.140625" style="125" customWidth="1"/>
    <col min="4631" max="4631" width="10.85546875" style="125"/>
    <col min="4632" max="4632" width="20" style="125" bestFit="1" customWidth="1"/>
    <col min="4633" max="4633" width="17.7109375" style="125" bestFit="1" customWidth="1"/>
    <col min="4634" max="4634" width="20" style="125" bestFit="1" customWidth="1"/>
    <col min="4635" max="4864" width="10.85546875" style="125"/>
    <col min="4865" max="4865" width="10" style="125" customWidth="1"/>
    <col min="4866" max="4866" width="27.5703125" style="125" customWidth="1"/>
    <col min="4867" max="4867" width="49.140625" style="125" customWidth="1"/>
    <col min="4868" max="4868" width="47.140625" style="125" customWidth="1"/>
    <col min="4869" max="4869" width="67.42578125" style="125" customWidth="1"/>
    <col min="4870" max="4870" width="17.7109375" style="125" customWidth="1"/>
    <col min="4871" max="4871" width="31.7109375" style="125" customWidth="1"/>
    <col min="4872" max="4872" width="39.28515625" style="125" customWidth="1"/>
    <col min="4873" max="4873" width="13.42578125" style="125" customWidth="1"/>
    <col min="4874" max="4874" width="110.140625" style="125" customWidth="1"/>
    <col min="4875" max="4875" width="9.85546875" style="125" customWidth="1"/>
    <col min="4876" max="4876" width="7.85546875" style="125" customWidth="1"/>
    <col min="4877" max="4877" width="20.5703125" style="125" customWidth="1"/>
    <col min="4878" max="4878" width="14.140625" style="125" customWidth="1"/>
    <col min="4879" max="4879" width="20.42578125" style="125" customWidth="1"/>
    <col min="4880" max="4880" width="19" style="125" customWidth="1"/>
    <col min="4881" max="4881" width="13" style="125" customWidth="1"/>
    <col min="4882" max="4882" width="12.42578125" style="125" customWidth="1"/>
    <col min="4883" max="4883" width="29.140625" style="125" customWidth="1"/>
    <col min="4884" max="4884" width="28.5703125" style="125" customWidth="1"/>
    <col min="4885" max="4885" width="32" style="125" customWidth="1"/>
    <col min="4886" max="4886" width="22.140625" style="125" customWidth="1"/>
    <col min="4887" max="4887" width="10.85546875" style="125"/>
    <col min="4888" max="4888" width="20" style="125" bestFit="1" customWidth="1"/>
    <col min="4889" max="4889" width="17.7109375" style="125" bestFit="1" customWidth="1"/>
    <col min="4890" max="4890" width="20" style="125" bestFit="1" customWidth="1"/>
    <col min="4891" max="5120" width="10.85546875" style="125"/>
    <col min="5121" max="5121" width="10" style="125" customWidth="1"/>
    <col min="5122" max="5122" width="27.5703125" style="125" customWidth="1"/>
    <col min="5123" max="5123" width="49.140625" style="125" customWidth="1"/>
    <col min="5124" max="5124" width="47.140625" style="125" customWidth="1"/>
    <col min="5125" max="5125" width="67.42578125" style="125" customWidth="1"/>
    <col min="5126" max="5126" width="17.7109375" style="125" customWidth="1"/>
    <col min="5127" max="5127" width="31.7109375" style="125" customWidth="1"/>
    <col min="5128" max="5128" width="39.28515625" style="125" customWidth="1"/>
    <col min="5129" max="5129" width="13.42578125" style="125" customWidth="1"/>
    <col min="5130" max="5130" width="110.140625" style="125" customWidth="1"/>
    <col min="5131" max="5131" width="9.85546875" style="125" customWidth="1"/>
    <col min="5132" max="5132" width="7.85546875" style="125" customWidth="1"/>
    <col min="5133" max="5133" width="20.5703125" style="125" customWidth="1"/>
    <col min="5134" max="5134" width="14.140625" style="125" customWidth="1"/>
    <col min="5135" max="5135" width="20.42578125" style="125" customWidth="1"/>
    <col min="5136" max="5136" width="19" style="125" customWidth="1"/>
    <col min="5137" max="5137" width="13" style="125" customWidth="1"/>
    <col min="5138" max="5138" width="12.42578125" style="125" customWidth="1"/>
    <col min="5139" max="5139" width="29.140625" style="125" customWidth="1"/>
    <col min="5140" max="5140" width="28.5703125" style="125" customWidth="1"/>
    <col min="5141" max="5141" width="32" style="125" customWidth="1"/>
    <col min="5142" max="5142" width="22.140625" style="125" customWidth="1"/>
    <col min="5143" max="5143" width="10.85546875" style="125"/>
    <col min="5144" max="5144" width="20" style="125" bestFit="1" customWidth="1"/>
    <col min="5145" max="5145" width="17.7109375" style="125" bestFit="1" customWidth="1"/>
    <col min="5146" max="5146" width="20" style="125" bestFit="1" customWidth="1"/>
    <col min="5147" max="5376" width="10.85546875" style="125"/>
    <col min="5377" max="5377" width="10" style="125" customWidth="1"/>
    <col min="5378" max="5378" width="27.5703125" style="125" customWidth="1"/>
    <col min="5379" max="5379" width="49.140625" style="125" customWidth="1"/>
    <col min="5380" max="5380" width="47.140625" style="125" customWidth="1"/>
    <col min="5381" max="5381" width="67.42578125" style="125" customWidth="1"/>
    <col min="5382" max="5382" width="17.7109375" style="125" customWidth="1"/>
    <col min="5383" max="5383" width="31.7109375" style="125" customWidth="1"/>
    <col min="5384" max="5384" width="39.28515625" style="125" customWidth="1"/>
    <col min="5385" max="5385" width="13.42578125" style="125" customWidth="1"/>
    <col min="5386" max="5386" width="110.140625" style="125" customWidth="1"/>
    <col min="5387" max="5387" width="9.85546875" style="125" customWidth="1"/>
    <col min="5388" max="5388" width="7.85546875" style="125" customWidth="1"/>
    <col min="5389" max="5389" width="20.5703125" style="125" customWidth="1"/>
    <col min="5390" max="5390" width="14.140625" style="125" customWidth="1"/>
    <col min="5391" max="5391" width="20.42578125" style="125" customWidth="1"/>
    <col min="5392" max="5392" width="19" style="125" customWidth="1"/>
    <col min="5393" max="5393" width="13" style="125" customWidth="1"/>
    <col min="5394" max="5394" width="12.42578125" style="125" customWidth="1"/>
    <col min="5395" max="5395" width="29.140625" style="125" customWidth="1"/>
    <col min="5396" max="5396" width="28.5703125" style="125" customWidth="1"/>
    <col min="5397" max="5397" width="32" style="125" customWidth="1"/>
    <col min="5398" max="5398" width="22.140625" style="125" customWidth="1"/>
    <col min="5399" max="5399" width="10.85546875" style="125"/>
    <col min="5400" max="5400" width="20" style="125" bestFit="1" customWidth="1"/>
    <col min="5401" max="5401" width="17.7109375" style="125" bestFit="1" customWidth="1"/>
    <col min="5402" max="5402" width="20" style="125" bestFit="1" customWidth="1"/>
    <col min="5403" max="5632" width="10.85546875" style="125"/>
    <col min="5633" max="5633" width="10" style="125" customWidth="1"/>
    <col min="5634" max="5634" width="27.5703125" style="125" customWidth="1"/>
    <col min="5635" max="5635" width="49.140625" style="125" customWidth="1"/>
    <col min="5636" max="5636" width="47.140625" style="125" customWidth="1"/>
    <col min="5637" max="5637" width="67.42578125" style="125" customWidth="1"/>
    <col min="5638" max="5638" width="17.7109375" style="125" customWidth="1"/>
    <col min="5639" max="5639" width="31.7109375" style="125" customWidth="1"/>
    <col min="5640" max="5640" width="39.28515625" style="125" customWidth="1"/>
    <col min="5641" max="5641" width="13.42578125" style="125" customWidth="1"/>
    <col min="5642" max="5642" width="110.140625" style="125" customWidth="1"/>
    <col min="5643" max="5643" width="9.85546875" style="125" customWidth="1"/>
    <col min="5644" max="5644" width="7.85546875" style="125" customWidth="1"/>
    <col min="5645" max="5645" width="20.5703125" style="125" customWidth="1"/>
    <col min="5646" max="5646" width="14.140625" style="125" customWidth="1"/>
    <col min="5647" max="5647" width="20.42578125" style="125" customWidth="1"/>
    <col min="5648" max="5648" width="19" style="125" customWidth="1"/>
    <col min="5649" max="5649" width="13" style="125" customWidth="1"/>
    <col min="5650" max="5650" width="12.42578125" style="125" customWidth="1"/>
    <col min="5651" max="5651" width="29.140625" style="125" customWidth="1"/>
    <col min="5652" max="5652" width="28.5703125" style="125" customWidth="1"/>
    <col min="5653" max="5653" width="32" style="125" customWidth="1"/>
    <col min="5654" max="5654" width="22.140625" style="125" customWidth="1"/>
    <col min="5655" max="5655" width="10.85546875" style="125"/>
    <col min="5656" max="5656" width="20" style="125" bestFit="1" customWidth="1"/>
    <col min="5657" max="5657" width="17.7109375" style="125" bestFit="1" customWidth="1"/>
    <col min="5658" max="5658" width="20" style="125" bestFit="1" customWidth="1"/>
    <col min="5659" max="5888" width="10.85546875" style="125"/>
    <col min="5889" max="5889" width="10" style="125" customWidth="1"/>
    <col min="5890" max="5890" width="27.5703125" style="125" customWidth="1"/>
    <col min="5891" max="5891" width="49.140625" style="125" customWidth="1"/>
    <col min="5892" max="5892" width="47.140625" style="125" customWidth="1"/>
    <col min="5893" max="5893" width="67.42578125" style="125" customWidth="1"/>
    <col min="5894" max="5894" width="17.7109375" style="125" customWidth="1"/>
    <col min="5895" max="5895" width="31.7109375" style="125" customWidth="1"/>
    <col min="5896" max="5896" width="39.28515625" style="125" customWidth="1"/>
    <col min="5897" max="5897" width="13.42578125" style="125" customWidth="1"/>
    <col min="5898" max="5898" width="110.140625" style="125" customWidth="1"/>
    <col min="5899" max="5899" width="9.85546875" style="125" customWidth="1"/>
    <col min="5900" max="5900" width="7.85546875" style="125" customWidth="1"/>
    <col min="5901" max="5901" width="20.5703125" style="125" customWidth="1"/>
    <col min="5902" max="5902" width="14.140625" style="125" customWidth="1"/>
    <col min="5903" max="5903" width="20.42578125" style="125" customWidth="1"/>
    <col min="5904" max="5904" width="19" style="125" customWidth="1"/>
    <col min="5905" max="5905" width="13" style="125" customWidth="1"/>
    <col min="5906" max="5906" width="12.42578125" style="125" customWidth="1"/>
    <col min="5907" max="5907" width="29.140625" style="125" customWidth="1"/>
    <col min="5908" max="5908" width="28.5703125" style="125" customWidth="1"/>
    <col min="5909" max="5909" width="32" style="125" customWidth="1"/>
    <col min="5910" max="5910" width="22.140625" style="125" customWidth="1"/>
    <col min="5911" max="5911" width="10.85546875" style="125"/>
    <col min="5912" max="5912" width="20" style="125" bestFit="1" customWidth="1"/>
    <col min="5913" max="5913" width="17.7109375" style="125" bestFit="1" customWidth="1"/>
    <col min="5914" max="5914" width="20" style="125" bestFit="1" customWidth="1"/>
    <col min="5915" max="6144" width="10.85546875" style="125"/>
    <col min="6145" max="6145" width="10" style="125" customWidth="1"/>
    <col min="6146" max="6146" width="27.5703125" style="125" customWidth="1"/>
    <col min="6147" max="6147" width="49.140625" style="125" customWidth="1"/>
    <col min="6148" max="6148" width="47.140625" style="125" customWidth="1"/>
    <col min="6149" max="6149" width="67.42578125" style="125" customWidth="1"/>
    <col min="6150" max="6150" width="17.7109375" style="125" customWidth="1"/>
    <col min="6151" max="6151" width="31.7109375" style="125" customWidth="1"/>
    <col min="6152" max="6152" width="39.28515625" style="125" customWidth="1"/>
    <col min="6153" max="6153" width="13.42578125" style="125" customWidth="1"/>
    <col min="6154" max="6154" width="110.140625" style="125" customWidth="1"/>
    <col min="6155" max="6155" width="9.85546875" style="125" customWidth="1"/>
    <col min="6156" max="6156" width="7.85546875" style="125" customWidth="1"/>
    <col min="6157" max="6157" width="20.5703125" style="125" customWidth="1"/>
    <col min="6158" max="6158" width="14.140625" style="125" customWidth="1"/>
    <col min="6159" max="6159" width="20.42578125" style="125" customWidth="1"/>
    <col min="6160" max="6160" width="19" style="125" customWidth="1"/>
    <col min="6161" max="6161" width="13" style="125" customWidth="1"/>
    <col min="6162" max="6162" width="12.42578125" style="125" customWidth="1"/>
    <col min="6163" max="6163" width="29.140625" style="125" customWidth="1"/>
    <col min="6164" max="6164" width="28.5703125" style="125" customWidth="1"/>
    <col min="6165" max="6165" width="32" style="125" customWidth="1"/>
    <col min="6166" max="6166" width="22.140625" style="125" customWidth="1"/>
    <col min="6167" max="6167" width="10.85546875" style="125"/>
    <col min="6168" max="6168" width="20" style="125" bestFit="1" customWidth="1"/>
    <col min="6169" max="6169" width="17.7109375" style="125" bestFit="1" customWidth="1"/>
    <col min="6170" max="6170" width="20" style="125" bestFit="1" customWidth="1"/>
    <col min="6171" max="6400" width="10.85546875" style="125"/>
    <col min="6401" max="6401" width="10" style="125" customWidth="1"/>
    <col min="6402" max="6402" width="27.5703125" style="125" customWidth="1"/>
    <col min="6403" max="6403" width="49.140625" style="125" customWidth="1"/>
    <col min="6404" max="6404" width="47.140625" style="125" customWidth="1"/>
    <col min="6405" max="6405" width="67.42578125" style="125" customWidth="1"/>
    <col min="6406" max="6406" width="17.7109375" style="125" customWidth="1"/>
    <col min="6407" max="6407" width="31.7109375" style="125" customWidth="1"/>
    <col min="6408" max="6408" width="39.28515625" style="125" customWidth="1"/>
    <col min="6409" max="6409" width="13.42578125" style="125" customWidth="1"/>
    <col min="6410" max="6410" width="110.140625" style="125" customWidth="1"/>
    <col min="6411" max="6411" width="9.85546875" style="125" customWidth="1"/>
    <col min="6412" max="6412" width="7.85546875" style="125" customWidth="1"/>
    <col min="6413" max="6413" width="20.5703125" style="125" customWidth="1"/>
    <col min="6414" max="6414" width="14.140625" style="125" customWidth="1"/>
    <col min="6415" max="6415" width="20.42578125" style="125" customWidth="1"/>
    <col min="6416" max="6416" width="19" style="125" customWidth="1"/>
    <col min="6417" max="6417" width="13" style="125" customWidth="1"/>
    <col min="6418" max="6418" width="12.42578125" style="125" customWidth="1"/>
    <col min="6419" max="6419" width="29.140625" style="125" customWidth="1"/>
    <col min="6420" max="6420" width="28.5703125" style="125" customWidth="1"/>
    <col min="6421" max="6421" width="32" style="125" customWidth="1"/>
    <col min="6422" max="6422" width="22.140625" style="125" customWidth="1"/>
    <col min="6423" max="6423" width="10.85546875" style="125"/>
    <col min="6424" max="6424" width="20" style="125" bestFit="1" customWidth="1"/>
    <col min="6425" max="6425" width="17.7109375" style="125" bestFit="1" customWidth="1"/>
    <col min="6426" max="6426" width="20" style="125" bestFit="1" customWidth="1"/>
    <col min="6427" max="6656" width="10.85546875" style="125"/>
    <col min="6657" max="6657" width="10" style="125" customWidth="1"/>
    <col min="6658" max="6658" width="27.5703125" style="125" customWidth="1"/>
    <col min="6659" max="6659" width="49.140625" style="125" customWidth="1"/>
    <col min="6660" max="6660" width="47.140625" style="125" customWidth="1"/>
    <col min="6661" max="6661" width="67.42578125" style="125" customWidth="1"/>
    <col min="6662" max="6662" width="17.7109375" style="125" customWidth="1"/>
    <col min="6663" max="6663" width="31.7109375" style="125" customWidth="1"/>
    <col min="6664" max="6664" width="39.28515625" style="125" customWidth="1"/>
    <col min="6665" max="6665" width="13.42578125" style="125" customWidth="1"/>
    <col min="6666" max="6666" width="110.140625" style="125" customWidth="1"/>
    <col min="6667" max="6667" width="9.85546875" style="125" customWidth="1"/>
    <col min="6668" max="6668" width="7.85546875" style="125" customWidth="1"/>
    <col min="6669" max="6669" width="20.5703125" style="125" customWidth="1"/>
    <col min="6670" max="6670" width="14.140625" style="125" customWidth="1"/>
    <col min="6671" max="6671" width="20.42578125" style="125" customWidth="1"/>
    <col min="6672" max="6672" width="19" style="125" customWidth="1"/>
    <col min="6673" max="6673" width="13" style="125" customWidth="1"/>
    <col min="6674" max="6674" width="12.42578125" style="125" customWidth="1"/>
    <col min="6675" max="6675" width="29.140625" style="125" customWidth="1"/>
    <col min="6676" max="6676" width="28.5703125" style="125" customWidth="1"/>
    <col min="6677" max="6677" width="32" style="125" customWidth="1"/>
    <col min="6678" max="6678" width="22.140625" style="125" customWidth="1"/>
    <col min="6679" max="6679" width="10.85546875" style="125"/>
    <col min="6680" max="6680" width="20" style="125" bestFit="1" customWidth="1"/>
    <col min="6681" max="6681" width="17.7109375" style="125" bestFit="1" customWidth="1"/>
    <col min="6682" max="6682" width="20" style="125" bestFit="1" customWidth="1"/>
    <col min="6683" max="6912" width="10.85546875" style="125"/>
    <col min="6913" max="6913" width="10" style="125" customWidth="1"/>
    <col min="6914" max="6914" width="27.5703125" style="125" customWidth="1"/>
    <col min="6915" max="6915" width="49.140625" style="125" customWidth="1"/>
    <col min="6916" max="6916" width="47.140625" style="125" customWidth="1"/>
    <col min="6917" max="6917" width="67.42578125" style="125" customWidth="1"/>
    <col min="6918" max="6918" width="17.7109375" style="125" customWidth="1"/>
    <col min="6919" max="6919" width="31.7109375" style="125" customWidth="1"/>
    <col min="6920" max="6920" width="39.28515625" style="125" customWidth="1"/>
    <col min="6921" max="6921" width="13.42578125" style="125" customWidth="1"/>
    <col min="6922" max="6922" width="110.140625" style="125" customWidth="1"/>
    <col min="6923" max="6923" width="9.85546875" style="125" customWidth="1"/>
    <col min="6924" max="6924" width="7.85546875" style="125" customWidth="1"/>
    <col min="6925" max="6925" width="20.5703125" style="125" customWidth="1"/>
    <col min="6926" max="6926" width="14.140625" style="125" customWidth="1"/>
    <col min="6927" max="6927" width="20.42578125" style="125" customWidth="1"/>
    <col min="6928" max="6928" width="19" style="125" customWidth="1"/>
    <col min="6929" max="6929" width="13" style="125" customWidth="1"/>
    <col min="6930" max="6930" width="12.42578125" style="125" customWidth="1"/>
    <col min="6931" max="6931" width="29.140625" style="125" customWidth="1"/>
    <col min="6932" max="6932" width="28.5703125" style="125" customWidth="1"/>
    <col min="6933" max="6933" width="32" style="125" customWidth="1"/>
    <col min="6934" max="6934" width="22.140625" style="125" customWidth="1"/>
    <col min="6935" max="6935" width="10.85546875" style="125"/>
    <col min="6936" max="6936" width="20" style="125" bestFit="1" customWidth="1"/>
    <col min="6937" max="6937" width="17.7109375" style="125" bestFit="1" customWidth="1"/>
    <col min="6938" max="6938" width="20" style="125" bestFit="1" customWidth="1"/>
    <col min="6939" max="7168" width="10.85546875" style="125"/>
    <col min="7169" max="7169" width="10" style="125" customWidth="1"/>
    <col min="7170" max="7170" width="27.5703125" style="125" customWidth="1"/>
    <col min="7171" max="7171" width="49.140625" style="125" customWidth="1"/>
    <col min="7172" max="7172" width="47.140625" style="125" customWidth="1"/>
    <col min="7173" max="7173" width="67.42578125" style="125" customWidth="1"/>
    <col min="7174" max="7174" width="17.7109375" style="125" customWidth="1"/>
    <col min="7175" max="7175" width="31.7109375" style="125" customWidth="1"/>
    <col min="7176" max="7176" width="39.28515625" style="125" customWidth="1"/>
    <col min="7177" max="7177" width="13.42578125" style="125" customWidth="1"/>
    <col min="7178" max="7178" width="110.140625" style="125" customWidth="1"/>
    <col min="7179" max="7179" width="9.85546875" style="125" customWidth="1"/>
    <col min="7180" max="7180" width="7.85546875" style="125" customWidth="1"/>
    <col min="7181" max="7181" width="20.5703125" style="125" customWidth="1"/>
    <col min="7182" max="7182" width="14.140625" style="125" customWidth="1"/>
    <col min="7183" max="7183" width="20.42578125" style="125" customWidth="1"/>
    <col min="7184" max="7184" width="19" style="125" customWidth="1"/>
    <col min="7185" max="7185" width="13" style="125" customWidth="1"/>
    <col min="7186" max="7186" width="12.42578125" style="125" customWidth="1"/>
    <col min="7187" max="7187" width="29.140625" style="125" customWidth="1"/>
    <col min="7188" max="7188" width="28.5703125" style="125" customWidth="1"/>
    <col min="7189" max="7189" width="32" style="125" customWidth="1"/>
    <col min="7190" max="7190" width="22.140625" style="125" customWidth="1"/>
    <col min="7191" max="7191" width="10.85546875" style="125"/>
    <col min="7192" max="7192" width="20" style="125" bestFit="1" customWidth="1"/>
    <col min="7193" max="7193" width="17.7109375" style="125" bestFit="1" customWidth="1"/>
    <col min="7194" max="7194" width="20" style="125" bestFit="1" customWidth="1"/>
    <col min="7195" max="7424" width="10.85546875" style="125"/>
    <col min="7425" max="7425" width="10" style="125" customWidth="1"/>
    <col min="7426" max="7426" width="27.5703125" style="125" customWidth="1"/>
    <col min="7427" max="7427" width="49.140625" style="125" customWidth="1"/>
    <col min="7428" max="7428" width="47.140625" style="125" customWidth="1"/>
    <col min="7429" max="7429" width="67.42578125" style="125" customWidth="1"/>
    <col min="7430" max="7430" width="17.7109375" style="125" customWidth="1"/>
    <col min="7431" max="7431" width="31.7109375" style="125" customWidth="1"/>
    <col min="7432" max="7432" width="39.28515625" style="125" customWidth="1"/>
    <col min="7433" max="7433" width="13.42578125" style="125" customWidth="1"/>
    <col min="7434" max="7434" width="110.140625" style="125" customWidth="1"/>
    <col min="7435" max="7435" width="9.85546875" style="125" customWidth="1"/>
    <col min="7436" max="7436" width="7.85546875" style="125" customWidth="1"/>
    <col min="7437" max="7437" width="20.5703125" style="125" customWidth="1"/>
    <col min="7438" max="7438" width="14.140625" style="125" customWidth="1"/>
    <col min="7439" max="7439" width="20.42578125" style="125" customWidth="1"/>
    <col min="7440" max="7440" width="19" style="125" customWidth="1"/>
    <col min="7441" max="7441" width="13" style="125" customWidth="1"/>
    <col min="7442" max="7442" width="12.42578125" style="125" customWidth="1"/>
    <col min="7443" max="7443" width="29.140625" style="125" customWidth="1"/>
    <col min="7444" max="7444" width="28.5703125" style="125" customWidth="1"/>
    <col min="7445" max="7445" width="32" style="125" customWidth="1"/>
    <col min="7446" max="7446" width="22.140625" style="125" customWidth="1"/>
    <col min="7447" max="7447" width="10.85546875" style="125"/>
    <col min="7448" max="7448" width="20" style="125" bestFit="1" customWidth="1"/>
    <col min="7449" max="7449" width="17.7109375" style="125" bestFit="1" customWidth="1"/>
    <col min="7450" max="7450" width="20" style="125" bestFit="1" customWidth="1"/>
    <col min="7451" max="7680" width="10.85546875" style="125"/>
    <col min="7681" max="7681" width="10" style="125" customWidth="1"/>
    <col min="7682" max="7682" width="27.5703125" style="125" customWidth="1"/>
    <col min="7683" max="7683" width="49.140625" style="125" customWidth="1"/>
    <col min="7684" max="7684" width="47.140625" style="125" customWidth="1"/>
    <col min="7685" max="7685" width="67.42578125" style="125" customWidth="1"/>
    <col min="7686" max="7686" width="17.7109375" style="125" customWidth="1"/>
    <col min="7687" max="7687" width="31.7109375" style="125" customWidth="1"/>
    <col min="7688" max="7688" width="39.28515625" style="125" customWidth="1"/>
    <col min="7689" max="7689" width="13.42578125" style="125" customWidth="1"/>
    <col min="7690" max="7690" width="110.140625" style="125" customWidth="1"/>
    <col min="7691" max="7691" width="9.85546875" style="125" customWidth="1"/>
    <col min="7692" max="7692" width="7.85546875" style="125" customWidth="1"/>
    <col min="7693" max="7693" width="20.5703125" style="125" customWidth="1"/>
    <col min="7694" max="7694" width="14.140625" style="125" customWidth="1"/>
    <col min="7695" max="7695" width="20.42578125" style="125" customWidth="1"/>
    <col min="7696" max="7696" width="19" style="125" customWidth="1"/>
    <col min="7697" max="7697" width="13" style="125" customWidth="1"/>
    <col min="7698" max="7698" width="12.42578125" style="125" customWidth="1"/>
    <col min="7699" max="7699" width="29.140625" style="125" customWidth="1"/>
    <col min="7700" max="7700" width="28.5703125" style="125" customWidth="1"/>
    <col min="7701" max="7701" width="32" style="125" customWidth="1"/>
    <col min="7702" max="7702" width="22.140625" style="125" customWidth="1"/>
    <col min="7703" max="7703" width="10.85546875" style="125"/>
    <col min="7704" max="7704" width="20" style="125" bestFit="1" customWidth="1"/>
    <col min="7705" max="7705" width="17.7109375" style="125" bestFit="1" customWidth="1"/>
    <col min="7706" max="7706" width="20" style="125" bestFit="1" customWidth="1"/>
    <col min="7707" max="7936" width="10.85546875" style="125"/>
    <col min="7937" max="7937" width="10" style="125" customWidth="1"/>
    <col min="7938" max="7938" width="27.5703125" style="125" customWidth="1"/>
    <col min="7939" max="7939" width="49.140625" style="125" customWidth="1"/>
    <col min="7940" max="7940" width="47.140625" style="125" customWidth="1"/>
    <col min="7941" max="7941" width="67.42578125" style="125" customWidth="1"/>
    <col min="7942" max="7942" width="17.7109375" style="125" customWidth="1"/>
    <col min="7943" max="7943" width="31.7109375" style="125" customWidth="1"/>
    <col min="7944" max="7944" width="39.28515625" style="125" customWidth="1"/>
    <col min="7945" max="7945" width="13.42578125" style="125" customWidth="1"/>
    <col min="7946" max="7946" width="110.140625" style="125" customWidth="1"/>
    <col min="7947" max="7947" width="9.85546875" style="125" customWidth="1"/>
    <col min="7948" max="7948" width="7.85546875" style="125" customWidth="1"/>
    <col min="7949" max="7949" width="20.5703125" style="125" customWidth="1"/>
    <col min="7950" max="7950" width="14.140625" style="125" customWidth="1"/>
    <col min="7951" max="7951" width="20.42578125" style="125" customWidth="1"/>
    <col min="7952" max="7952" width="19" style="125" customWidth="1"/>
    <col min="7953" max="7953" width="13" style="125" customWidth="1"/>
    <col min="7954" max="7954" width="12.42578125" style="125" customWidth="1"/>
    <col min="7955" max="7955" width="29.140625" style="125" customWidth="1"/>
    <col min="7956" max="7956" width="28.5703125" style="125" customWidth="1"/>
    <col min="7957" max="7957" width="32" style="125" customWidth="1"/>
    <col min="7958" max="7958" width="22.140625" style="125" customWidth="1"/>
    <col min="7959" max="7959" width="10.85546875" style="125"/>
    <col min="7960" max="7960" width="20" style="125" bestFit="1" customWidth="1"/>
    <col min="7961" max="7961" width="17.7109375" style="125" bestFit="1" customWidth="1"/>
    <col min="7962" max="7962" width="20" style="125" bestFit="1" customWidth="1"/>
    <col min="7963" max="8192" width="10.85546875" style="125"/>
    <col min="8193" max="8193" width="10" style="125" customWidth="1"/>
    <col min="8194" max="8194" width="27.5703125" style="125" customWidth="1"/>
    <col min="8195" max="8195" width="49.140625" style="125" customWidth="1"/>
    <col min="8196" max="8196" width="47.140625" style="125" customWidth="1"/>
    <col min="8197" max="8197" width="67.42578125" style="125" customWidth="1"/>
    <col min="8198" max="8198" width="17.7109375" style="125" customWidth="1"/>
    <col min="8199" max="8199" width="31.7109375" style="125" customWidth="1"/>
    <col min="8200" max="8200" width="39.28515625" style="125" customWidth="1"/>
    <col min="8201" max="8201" width="13.42578125" style="125" customWidth="1"/>
    <col min="8202" max="8202" width="110.140625" style="125" customWidth="1"/>
    <col min="8203" max="8203" width="9.85546875" style="125" customWidth="1"/>
    <col min="8204" max="8204" width="7.85546875" style="125" customWidth="1"/>
    <col min="8205" max="8205" width="20.5703125" style="125" customWidth="1"/>
    <col min="8206" max="8206" width="14.140625" style="125" customWidth="1"/>
    <col min="8207" max="8207" width="20.42578125" style="125" customWidth="1"/>
    <col min="8208" max="8208" width="19" style="125" customWidth="1"/>
    <col min="8209" max="8209" width="13" style="125" customWidth="1"/>
    <col min="8210" max="8210" width="12.42578125" style="125" customWidth="1"/>
    <col min="8211" max="8211" width="29.140625" style="125" customWidth="1"/>
    <col min="8212" max="8212" width="28.5703125" style="125" customWidth="1"/>
    <col min="8213" max="8213" width="32" style="125" customWidth="1"/>
    <col min="8214" max="8214" width="22.140625" style="125" customWidth="1"/>
    <col min="8215" max="8215" width="10.85546875" style="125"/>
    <col min="8216" max="8216" width="20" style="125" bestFit="1" customWidth="1"/>
    <col min="8217" max="8217" width="17.7109375" style="125" bestFit="1" customWidth="1"/>
    <col min="8218" max="8218" width="20" style="125" bestFit="1" customWidth="1"/>
    <col min="8219" max="8448" width="10.85546875" style="125"/>
    <col min="8449" max="8449" width="10" style="125" customWidth="1"/>
    <col min="8450" max="8450" width="27.5703125" style="125" customWidth="1"/>
    <col min="8451" max="8451" width="49.140625" style="125" customWidth="1"/>
    <col min="8452" max="8452" width="47.140625" style="125" customWidth="1"/>
    <col min="8453" max="8453" width="67.42578125" style="125" customWidth="1"/>
    <col min="8454" max="8454" width="17.7109375" style="125" customWidth="1"/>
    <col min="8455" max="8455" width="31.7109375" style="125" customWidth="1"/>
    <col min="8456" max="8456" width="39.28515625" style="125" customWidth="1"/>
    <col min="8457" max="8457" width="13.42578125" style="125" customWidth="1"/>
    <col min="8458" max="8458" width="110.140625" style="125" customWidth="1"/>
    <col min="8459" max="8459" width="9.85546875" style="125" customWidth="1"/>
    <col min="8460" max="8460" width="7.85546875" style="125" customWidth="1"/>
    <col min="8461" max="8461" width="20.5703125" style="125" customWidth="1"/>
    <col min="8462" max="8462" width="14.140625" style="125" customWidth="1"/>
    <col min="8463" max="8463" width="20.42578125" style="125" customWidth="1"/>
    <col min="8464" max="8464" width="19" style="125" customWidth="1"/>
    <col min="8465" max="8465" width="13" style="125" customWidth="1"/>
    <col min="8466" max="8466" width="12.42578125" style="125" customWidth="1"/>
    <col min="8467" max="8467" width="29.140625" style="125" customWidth="1"/>
    <col min="8468" max="8468" width="28.5703125" style="125" customWidth="1"/>
    <col min="8469" max="8469" width="32" style="125" customWidth="1"/>
    <col min="8470" max="8470" width="22.140625" style="125" customWidth="1"/>
    <col min="8471" max="8471" width="10.85546875" style="125"/>
    <col min="8472" max="8472" width="20" style="125" bestFit="1" customWidth="1"/>
    <col min="8473" max="8473" width="17.7109375" style="125" bestFit="1" customWidth="1"/>
    <col min="8474" max="8474" width="20" style="125" bestFit="1" customWidth="1"/>
    <col min="8475" max="8704" width="10.85546875" style="125"/>
    <col min="8705" max="8705" width="10" style="125" customWidth="1"/>
    <col min="8706" max="8706" width="27.5703125" style="125" customWidth="1"/>
    <col min="8707" max="8707" width="49.140625" style="125" customWidth="1"/>
    <col min="8708" max="8708" width="47.140625" style="125" customWidth="1"/>
    <col min="8709" max="8709" width="67.42578125" style="125" customWidth="1"/>
    <col min="8710" max="8710" width="17.7109375" style="125" customWidth="1"/>
    <col min="8711" max="8711" width="31.7109375" style="125" customWidth="1"/>
    <col min="8712" max="8712" width="39.28515625" style="125" customWidth="1"/>
    <col min="8713" max="8713" width="13.42578125" style="125" customWidth="1"/>
    <col min="8714" max="8714" width="110.140625" style="125" customWidth="1"/>
    <col min="8715" max="8715" width="9.85546875" style="125" customWidth="1"/>
    <col min="8716" max="8716" width="7.85546875" style="125" customWidth="1"/>
    <col min="8717" max="8717" width="20.5703125" style="125" customWidth="1"/>
    <col min="8718" max="8718" width="14.140625" style="125" customWidth="1"/>
    <col min="8719" max="8719" width="20.42578125" style="125" customWidth="1"/>
    <col min="8720" max="8720" width="19" style="125" customWidth="1"/>
    <col min="8721" max="8721" width="13" style="125" customWidth="1"/>
    <col min="8722" max="8722" width="12.42578125" style="125" customWidth="1"/>
    <col min="8723" max="8723" width="29.140625" style="125" customWidth="1"/>
    <col min="8724" max="8724" width="28.5703125" style="125" customWidth="1"/>
    <col min="8725" max="8725" width="32" style="125" customWidth="1"/>
    <col min="8726" max="8726" width="22.140625" style="125" customWidth="1"/>
    <col min="8727" max="8727" width="10.85546875" style="125"/>
    <col min="8728" max="8728" width="20" style="125" bestFit="1" customWidth="1"/>
    <col min="8729" max="8729" width="17.7109375" style="125" bestFit="1" customWidth="1"/>
    <col min="8730" max="8730" width="20" style="125" bestFit="1" customWidth="1"/>
    <col min="8731" max="8960" width="10.85546875" style="125"/>
    <col min="8961" max="8961" width="10" style="125" customWidth="1"/>
    <col min="8962" max="8962" width="27.5703125" style="125" customWidth="1"/>
    <col min="8963" max="8963" width="49.140625" style="125" customWidth="1"/>
    <col min="8964" max="8964" width="47.140625" style="125" customWidth="1"/>
    <col min="8965" max="8965" width="67.42578125" style="125" customWidth="1"/>
    <col min="8966" max="8966" width="17.7109375" style="125" customWidth="1"/>
    <col min="8967" max="8967" width="31.7109375" style="125" customWidth="1"/>
    <col min="8968" max="8968" width="39.28515625" style="125" customWidth="1"/>
    <col min="8969" max="8969" width="13.42578125" style="125" customWidth="1"/>
    <col min="8970" max="8970" width="110.140625" style="125" customWidth="1"/>
    <col min="8971" max="8971" width="9.85546875" style="125" customWidth="1"/>
    <col min="8972" max="8972" width="7.85546875" style="125" customWidth="1"/>
    <col min="8973" max="8973" width="20.5703125" style="125" customWidth="1"/>
    <col min="8974" max="8974" width="14.140625" style="125" customWidth="1"/>
    <col min="8975" max="8975" width="20.42578125" style="125" customWidth="1"/>
    <col min="8976" max="8976" width="19" style="125" customWidth="1"/>
    <col min="8977" max="8977" width="13" style="125" customWidth="1"/>
    <col min="8978" max="8978" width="12.42578125" style="125" customWidth="1"/>
    <col min="8979" max="8979" width="29.140625" style="125" customWidth="1"/>
    <col min="8980" max="8980" width="28.5703125" style="125" customWidth="1"/>
    <col min="8981" max="8981" width="32" style="125" customWidth="1"/>
    <col min="8982" max="8982" width="22.140625" style="125" customWidth="1"/>
    <col min="8983" max="8983" width="10.85546875" style="125"/>
    <col min="8984" max="8984" width="20" style="125" bestFit="1" customWidth="1"/>
    <col min="8985" max="8985" width="17.7109375" style="125" bestFit="1" customWidth="1"/>
    <col min="8986" max="8986" width="20" style="125" bestFit="1" customWidth="1"/>
    <col min="8987" max="9216" width="10.85546875" style="125"/>
    <col min="9217" max="9217" width="10" style="125" customWidth="1"/>
    <col min="9218" max="9218" width="27.5703125" style="125" customWidth="1"/>
    <col min="9219" max="9219" width="49.140625" style="125" customWidth="1"/>
    <col min="9220" max="9220" width="47.140625" style="125" customWidth="1"/>
    <col min="9221" max="9221" width="67.42578125" style="125" customWidth="1"/>
    <col min="9222" max="9222" width="17.7109375" style="125" customWidth="1"/>
    <col min="9223" max="9223" width="31.7109375" style="125" customWidth="1"/>
    <col min="9224" max="9224" width="39.28515625" style="125" customWidth="1"/>
    <col min="9225" max="9225" width="13.42578125" style="125" customWidth="1"/>
    <col min="9226" max="9226" width="110.140625" style="125" customWidth="1"/>
    <col min="9227" max="9227" width="9.85546875" style="125" customWidth="1"/>
    <col min="9228" max="9228" width="7.85546875" style="125" customWidth="1"/>
    <col min="9229" max="9229" width="20.5703125" style="125" customWidth="1"/>
    <col min="9230" max="9230" width="14.140625" style="125" customWidth="1"/>
    <col min="9231" max="9231" width="20.42578125" style="125" customWidth="1"/>
    <col min="9232" max="9232" width="19" style="125" customWidth="1"/>
    <col min="9233" max="9233" width="13" style="125" customWidth="1"/>
    <col min="9234" max="9234" width="12.42578125" style="125" customWidth="1"/>
    <col min="9235" max="9235" width="29.140625" style="125" customWidth="1"/>
    <col min="9236" max="9236" width="28.5703125" style="125" customWidth="1"/>
    <col min="9237" max="9237" width="32" style="125" customWidth="1"/>
    <col min="9238" max="9238" width="22.140625" style="125" customWidth="1"/>
    <col min="9239" max="9239" width="10.85546875" style="125"/>
    <col min="9240" max="9240" width="20" style="125" bestFit="1" customWidth="1"/>
    <col min="9241" max="9241" width="17.7109375" style="125" bestFit="1" customWidth="1"/>
    <col min="9242" max="9242" width="20" style="125" bestFit="1" customWidth="1"/>
    <col min="9243" max="9472" width="10.85546875" style="125"/>
    <col min="9473" max="9473" width="10" style="125" customWidth="1"/>
    <col min="9474" max="9474" width="27.5703125" style="125" customWidth="1"/>
    <col min="9475" max="9475" width="49.140625" style="125" customWidth="1"/>
    <col min="9476" max="9476" width="47.140625" style="125" customWidth="1"/>
    <col min="9477" max="9477" width="67.42578125" style="125" customWidth="1"/>
    <col min="9478" max="9478" width="17.7109375" style="125" customWidth="1"/>
    <col min="9479" max="9479" width="31.7109375" style="125" customWidth="1"/>
    <col min="9480" max="9480" width="39.28515625" style="125" customWidth="1"/>
    <col min="9481" max="9481" width="13.42578125" style="125" customWidth="1"/>
    <col min="9482" max="9482" width="110.140625" style="125" customWidth="1"/>
    <col min="9483" max="9483" width="9.85546875" style="125" customWidth="1"/>
    <col min="9484" max="9484" width="7.85546875" style="125" customWidth="1"/>
    <col min="9485" max="9485" width="20.5703125" style="125" customWidth="1"/>
    <col min="9486" max="9486" width="14.140625" style="125" customWidth="1"/>
    <col min="9487" max="9487" width="20.42578125" style="125" customWidth="1"/>
    <col min="9488" max="9488" width="19" style="125" customWidth="1"/>
    <col min="9489" max="9489" width="13" style="125" customWidth="1"/>
    <col min="9490" max="9490" width="12.42578125" style="125" customWidth="1"/>
    <col min="9491" max="9491" width="29.140625" style="125" customWidth="1"/>
    <col min="9492" max="9492" width="28.5703125" style="125" customWidth="1"/>
    <col min="9493" max="9493" width="32" style="125" customWidth="1"/>
    <col min="9494" max="9494" width="22.140625" style="125" customWidth="1"/>
    <col min="9495" max="9495" width="10.85546875" style="125"/>
    <col min="9496" max="9496" width="20" style="125" bestFit="1" customWidth="1"/>
    <col min="9497" max="9497" width="17.7109375" style="125" bestFit="1" customWidth="1"/>
    <col min="9498" max="9498" width="20" style="125" bestFit="1" customWidth="1"/>
    <col min="9499" max="9728" width="10.85546875" style="125"/>
    <col min="9729" max="9729" width="10" style="125" customWidth="1"/>
    <col min="9730" max="9730" width="27.5703125" style="125" customWidth="1"/>
    <col min="9731" max="9731" width="49.140625" style="125" customWidth="1"/>
    <col min="9732" max="9732" width="47.140625" style="125" customWidth="1"/>
    <col min="9733" max="9733" width="67.42578125" style="125" customWidth="1"/>
    <col min="9734" max="9734" width="17.7109375" style="125" customWidth="1"/>
    <col min="9735" max="9735" width="31.7109375" style="125" customWidth="1"/>
    <col min="9736" max="9736" width="39.28515625" style="125" customWidth="1"/>
    <col min="9737" max="9737" width="13.42578125" style="125" customWidth="1"/>
    <col min="9738" max="9738" width="110.140625" style="125" customWidth="1"/>
    <col min="9739" max="9739" width="9.85546875" style="125" customWidth="1"/>
    <col min="9740" max="9740" width="7.85546875" style="125" customWidth="1"/>
    <col min="9741" max="9741" width="20.5703125" style="125" customWidth="1"/>
    <col min="9742" max="9742" width="14.140625" style="125" customWidth="1"/>
    <col min="9743" max="9743" width="20.42578125" style="125" customWidth="1"/>
    <col min="9744" max="9744" width="19" style="125" customWidth="1"/>
    <col min="9745" max="9745" width="13" style="125" customWidth="1"/>
    <col min="9746" max="9746" width="12.42578125" style="125" customWidth="1"/>
    <col min="9747" max="9747" width="29.140625" style="125" customWidth="1"/>
    <col min="9748" max="9748" width="28.5703125" style="125" customWidth="1"/>
    <col min="9749" max="9749" width="32" style="125" customWidth="1"/>
    <col min="9750" max="9750" width="22.140625" style="125" customWidth="1"/>
    <col min="9751" max="9751" width="10.85546875" style="125"/>
    <col min="9752" max="9752" width="20" style="125" bestFit="1" customWidth="1"/>
    <col min="9753" max="9753" width="17.7109375" style="125" bestFit="1" customWidth="1"/>
    <col min="9754" max="9754" width="20" style="125" bestFit="1" customWidth="1"/>
    <col min="9755" max="9984" width="10.85546875" style="125"/>
    <col min="9985" max="9985" width="10" style="125" customWidth="1"/>
    <col min="9986" max="9986" width="27.5703125" style="125" customWidth="1"/>
    <col min="9987" max="9987" width="49.140625" style="125" customWidth="1"/>
    <col min="9988" max="9988" width="47.140625" style="125" customWidth="1"/>
    <col min="9989" max="9989" width="67.42578125" style="125" customWidth="1"/>
    <col min="9990" max="9990" width="17.7109375" style="125" customWidth="1"/>
    <col min="9991" max="9991" width="31.7109375" style="125" customWidth="1"/>
    <col min="9992" max="9992" width="39.28515625" style="125" customWidth="1"/>
    <col min="9993" max="9993" width="13.42578125" style="125" customWidth="1"/>
    <col min="9994" max="9994" width="110.140625" style="125" customWidth="1"/>
    <col min="9995" max="9995" width="9.85546875" style="125" customWidth="1"/>
    <col min="9996" max="9996" width="7.85546875" style="125" customWidth="1"/>
    <col min="9997" max="9997" width="20.5703125" style="125" customWidth="1"/>
    <col min="9998" max="9998" width="14.140625" style="125" customWidth="1"/>
    <col min="9999" max="9999" width="20.42578125" style="125" customWidth="1"/>
    <col min="10000" max="10000" width="19" style="125" customWidth="1"/>
    <col min="10001" max="10001" width="13" style="125" customWidth="1"/>
    <col min="10002" max="10002" width="12.42578125" style="125" customWidth="1"/>
    <col min="10003" max="10003" width="29.140625" style="125" customWidth="1"/>
    <col min="10004" max="10004" width="28.5703125" style="125" customWidth="1"/>
    <col min="10005" max="10005" width="32" style="125" customWidth="1"/>
    <col min="10006" max="10006" width="22.140625" style="125" customWidth="1"/>
    <col min="10007" max="10007" width="10.85546875" style="125"/>
    <col min="10008" max="10008" width="20" style="125" bestFit="1" customWidth="1"/>
    <col min="10009" max="10009" width="17.7109375" style="125" bestFit="1" customWidth="1"/>
    <col min="10010" max="10010" width="20" style="125" bestFit="1" customWidth="1"/>
    <col min="10011" max="10240" width="10.85546875" style="125"/>
    <col min="10241" max="10241" width="10" style="125" customWidth="1"/>
    <col min="10242" max="10242" width="27.5703125" style="125" customWidth="1"/>
    <col min="10243" max="10243" width="49.140625" style="125" customWidth="1"/>
    <col min="10244" max="10244" width="47.140625" style="125" customWidth="1"/>
    <col min="10245" max="10245" width="67.42578125" style="125" customWidth="1"/>
    <col min="10246" max="10246" width="17.7109375" style="125" customWidth="1"/>
    <col min="10247" max="10247" width="31.7109375" style="125" customWidth="1"/>
    <col min="10248" max="10248" width="39.28515625" style="125" customWidth="1"/>
    <col min="10249" max="10249" width="13.42578125" style="125" customWidth="1"/>
    <col min="10250" max="10250" width="110.140625" style="125" customWidth="1"/>
    <col min="10251" max="10251" width="9.85546875" style="125" customWidth="1"/>
    <col min="10252" max="10252" width="7.85546875" style="125" customWidth="1"/>
    <col min="10253" max="10253" width="20.5703125" style="125" customWidth="1"/>
    <col min="10254" max="10254" width="14.140625" style="125" customWidth="1"/>
    <col min="10255" max="10255" width="20.42578125" style="125" customWidth="1"/>
    <col min="10256" max="10256" width="19" style="125" customWidth="1"/>
    <col min="10257" max="10257" width="13" style="125" customWidth="1"/>
    <col min="10258" max="10258" width="12.42578125" style="125" customWidth="1"/>
    <col min="10259" max="10259" width="29.140625" style="125" customWidth="1"/>
    <col min="10260" max="10260" width="28.5703125" style="125" customWidth="1"/>
    <col min="10261" max="10261" width="32" style="125" customWidth="1"/>
    <col min="10262" max="10262" width="22.140625" style="125" customWidth="1"/>
    <col min="10263" max="10263" width="10.85546875" style="125"/>
    <col min="10264" max="10264" width="20" style="125" bestFit="1" customWidth="1"/>
    <col min="10265" max="10265" width="17.7109375" style="125" bestFit="1" customWidth="1"/>
    <col min="10266" max="10266" width="20" style="125" bestFit="1" customWidth="1"/>
    <col min="10267" max="10496" width="10.85546875" style="125"/>
    <col min="10497" max="10497" width="10" style="125" customWidth="1"/>
    <col min="10498" max="10498" width="27.5703125" style="125" customWidth="1"/>
    <col min="10499" max="10499" width="49.140625" style="125" customWidth="1"/>
    <col min="10500" max="10500" width="47.140625" style="125" customWidth="1"/>
    <col min="10501" max="10501" width="67.42578125" style="125" customWidth="1"/>
    <col min="10502" max="10502" width="17.7109375" style="125" customWidth="1"/>
    <col min="10503" max="10503" width="31.7109375" style="125" customWidth="1"/>
    <col min="10504" max="10504" width="39.28515625" style="125" customWidth="1"/>
    <col min="10505" max="10505" width="13.42578125" style="125" customWidth="1"/>
    <col min="10506" max="10506" width="110.140625" style="125" customWidth="1"/>
    <col min="10507" max="10507" width="9.85546875" style="125" customWidth="1"/>
    <col min="10508" max="10508" width="7.85546875" style="125" customWidth="1"/>
    <col min="10509" max="10509" width="20.5703125" style="125" customWidth="1"/>
    <col min="10510" max="10510" width="14.140625" style="125" customWidth="1"/>
    <col min="10511" max="10511" width="20.42578125" style="125" customWidth="1"/>
    <col min="10512" max="10512" width="19" style="125" customWidth="1"/>
    <col min="10513" max="10513" width="13" style="125" customWidth="1"/>
    <col min="10514" max="10514" width="12.42578125" style="125" customWidth="1"/>
    <col min="10515" max="10515" width="29.140625" style="125" customWidth="1"/>
    <col min="10516" max="10516" width="28.5703125" style="125" customWidth="1"/>
    <col min="10517" max="10517" width="32" style="125" customWidth="1"/>
    <col min="10518" max="10518" width="22.140625" style="125" customWidth="1"/>
    <col min="10519" max="10519" width="10.85546875" style="125"/>
    <col min="10520" max="10520" width="20" style="125" bestFit="1" customWidth="1"/>
    <col min="10521" max="10521" width="17.7109375" style="125" bestFit="1" customWidth="1"/>
    <col min="10522" max="10522" width="20" style="125" bestFit="1" customWidth="1"/>
    <col min="10523" max="10752" width="10.85546875" style="125"/>
    <col min="10753" max="10753" width="10" style="125" customWidth="1"/>
    <col min="10754" max="10754" width="27.5703125" style="125" customWidth="1"/>
    <col min="10755" max="10755" width="49.140625" style="125" customWidth="1"/>
    <col min="10756" max="10756" width="47.140625" style="125" customWidth="1"/>
    <col min="10757" max="10757" width="67.42578125" style="125" customWidth="1"/>
    <col min="10758" max="10758" width="17.7109375" style="125" customWidth="1"/>
    <col min="10759" max="10759" width="31.7109375" style="125" customWidth="1"/>
    <col min="10760" max="10760" width="39.28515625" style="125" customWidth="1"/>
    <col min="10761" max="10761" width="13.42578125" style="125" customWidth="1"/>
    <col min="10762" max="10762" width="110.140625" style="125" customWidth="1"/>
    <col min="10763" max="10763" width="9.85546875" style="125" customWidth="1"/>
    <col min="10764" max="10764" width="7.85546875" style="125" customWidth="1"/>
    <col min="10765" max="10765" width="20.5703125" style="125" customWidth="1"/>
    <col min="10766" max="10766" width="14.140625" style="125" customWidth="1"/>
    <col min="10767" max="10767" width="20.42578125" style="125" customWidth="1"/>
    <col min="10768" max="10768" width="19" style="125" customWidth="1"/>
    <col min="10769" max="10769" width="13" style="125" customWidth="1"/>
    <col min="10770" max="10770" width="12.42578125" style="125" customWidth="1"/>
    <col min="10771" max="10771" width="29.140625" style="125" customWidth="1"/>
    <col min="10772" max="10772" width="28.5703125" style="125" customWidth="1"/>
    <col min="10773" max="10773" width="32" style="125" customWidth="1"/>
    <col min="10774" max="10774" width="22.140625" style="125" customWidth="1"/>
    <col min="10775" max="10775" width="10.85546875" style="125"/>
    <col min="10776" max="10776" width="20" style="125" bestFit="1" customWidth="1"/>
    <col min="10777" max="10777" width="17.7109375" style="125" bestFit="1" customWidth="1"/>
    <col min="10778" max="10778" width="20" style="125" bestFit="1" customWidth="1"/>
    <col min="10779" max="11008" width="10.85546875" style="125"/>
    <col min="11009" max="11009" width="10" style="125" customWidth="1"/>
    <col min="11010" max="11010" width="27.5703125" style="125" customWidth="1"/>
    <col min="11011" max="11011" width="49.140625" style="125" customWidth="1"/>
    <col min="11012" max="11012" width="47.140625" style="125" customWidth="1"/>
    <col min="11013" max="11013" width="67.42578125" style="125" customWidth="1"/>
    <col min="11014" max="11014" width="17.7109375" style="125" customWidth="1"/>
    <col min="11015" max="11015" width="31.7109375" style="125" customWidth="1"/>
    <col min="11016" max="11016" width="39.28515625" style="125" customWidth="1"/>
    <col min="11017" max="11017" width="13.42578125" style="125" customWidth="1"/>
    <col min="11018" max="11018" width="110.140625" style="125" customWidth="1"/>
    <col min="11019" max="11019" width="9.85546875" style="125" customWidth="1"/>
    <col min="11020" max="11020" width="7.85546875" style="125" customWidth="1"/>
    <col min="11021" max="11021" width="20.5703125" style="125" customWidth="1"/>
    <col min="11022" max="11022" width="14.140625" style="125" customWidth="1"/>
    <col min="11023" max="11023" width="20.42578125" style="125" customWidth="1"/>
    <col min="11024" max="11024" width="19" style="125" customWidth="1"/>
    <col min="11025" max="11025" width="13" style="125" customWidth="1"/>
    <col min="11026" max="11026" width="12.42578125" style="125" customWidth="1"/>
    <col min="11027" max="11027" width="29.140625" style="125" customWidth="1"/>
    <col min="11028" max="11028" width="28.5703125" style="125" customWidth="1"/>
    <col min="11029" max="11029" width="32" style="125" customWidth="1"/>
    <col min="11030" max="11030" width="22.140625" style="125" customWidth="1"/>
    <col min="11031" max="11031" width="10.85546875" style="125"/>
    <col min="11032" max="11032" width="20" style="125" bestFit="1" customWidth="1"/>
    <col min="11033" max="11033" width="17.7109375" style="125" bestFit="1" customWidth="1"/>
    <col min="11034" max="11034" width="20" style="125" bestFit="1" customWidth="1"/>
    <col min="11035" max="11264" width="10.85546875" style="125"/>
    <col min="11265" max="11265" width="10" style="125" customWidth="1"/>
    <col min="11266" max="11266" width="27.5703125" style="125" customWidth="1"/>
    <col min="11267" max="11267" width="49.140625" style="125" customWidth="1"/>
    <col min="11268" max="11268" width="47.140625" style="125" customWidth="1"/>
    <col min="11269" max="11269" width="67.42578125" style="125" customWidth="1"/>
    <col min="11270" max="11270" width="17.7109375" style="125" customWidth="1"/>
    <col min="11271" max="11271" width="31.7109375" style="125" customWidth="1"/>
    <col min="11272" max="11272" width="39.28515625" style="125" customWidth="1"/>
    <col min="11273" max="11273" width="13.42578125" style="125" customWidth="1"/>
    <col min="11274" max="11274" width="110.140625" style="125" customWidth="1"/>
    <col min="11275" max="11275" width="9.85546875" style="125" customWidth="1"/>
    <col min="11276" max="11276" width="7.85546875" style="125" customWidth="1"/>
    <col min="11277" max="11277" width="20.5703125" style="125" customWidth="1"/>
    <col min="11278" max="11278" width="14.140625" style="125" customWidth="1"/>
    <col min="11279" max="11279" width="20.42578125" style="125" customWidth="1"/>
    <col min="11280" max="11280" width="19" style="125" customWidth="1"/>
    <col min="11281" max="11281" width="13" style="125" customWidth="1"/>
    <col min="11282" max="11282" width="12.42578125" style="125" customWidth="1"/>
    <col min="11283" max="11283" width="29.140625" style="125" customWidth="1"/>
    <col min="11284" max="11284" width="28.5703125" style="125" customWidth="1"/>
    <col min="11285" max="11285" width="32" style="125" customWidth="1"/>
    <col min="11286" max="11286" width="22.140625" style="125" customWidth="1"/>
    <col min="11287" max="11287" width="10.85546875" style="125"/>
    <col min="11288" max="11288" width="20" style="125" bestFit="1" customWidth="1"/>
    <col min="11289" max="11289" width="17.7109375" style="125" bestFit="1" customWidth="1"/>
    <col min="11290" max="11290" width="20" style="125" bestFit="1" customWidth="1"/>
    <col min="11291" max="11520" width="10.85546875" style="125"/>
    <col min="11521" max="11521" width="10" style="125" customWidth="1"/>
    <col min="11522" max="11522" width="27.5703125" style="125" customWidth="1"/>
    <col min="11523" max="11523" width="49.140625" style="125" customWidth="1"/>
    <col min="11524" max="11524" width="47.140625" style="125" customWidth="1"/>
    <col min="11525" max="11525" width="67.42578125" style="125" customWidth="1"/>
    <col min="11526" max="11526" width="17.7109375" style="125" customWidth="1"/>
    <col min="11527" max="11527" width="31.7109375" style="125" customWidth="1"/>
    <col min="11528" max="11528" width="39.28515625" style="125" customWidth="1"/>
    <col min="11529" max="11529" width="13.42578125" style="125" customWidth="1"/>
    <col min="11530" max="11530" width="110.140625" style="125" customWidth="1"/>
    <col min="11531" max="11531" width="9.85546875" style="125" customWidth="1"/>
    <col min="11532" max="11532" width="7.85546875" style="125" customWidth="1"/>
    <col min="11533" max="11533" width="20.5703125" style="125" customWidth="1"/>
    <col min="11534" max="11534" width="14.140625" style="125" customWidth="1"/>
    <col min="11535" max="11535" width="20.42578125" style="125" customWidth="1"/>
    <col min="11536" max="11536" width="19" style="125" customWidth="1"/>
    <col min="11537" max="11537" width="13" style="125" customWidth="1"/>
    <col min="11538" max="11538" width="12.42578125" style="125" customWidth="1"/>
    <col min="11539" max="11539" width="29.140625" style="125" customWidth="1"/>
    <col min="11540" max="11540" width="28.5703125" style="125" customWidth="1"/>
    <col min="11541" max="11541" width="32" style="125" customWidth="1"/>
    <col min="11542" max="11542" width="22.140625" style="125" customWidth="1"/>
    <col min="11543" max="11543" width="10.85546875" style="125"/>
    <col min="11544" max="11544" width="20" style="125" bestFit="1" customWidth="1"/>
    <col min="11545" max="11545" width="17.7109375" style="125" bestFit="1" customWidth="1"/>
    <col min="11546" max="11546" width="20" style="125" bestFit="1" customWidth="1"/>
    <col min="11547" max="11776" width="10.85546875" style="125"/>
    <col min="11777" max="11777" width="10" style="125" customWidth="1"/>
    <col min="11778" max="11778" width="27.5703125" style="125" customWidth="1"/>
    <col min="11779" max="11779" width="49.140625" style="125" customWidth="1"/>
    <col min="11780" max="11780" width="47.140625" style="125" customWidth="1"/>
    <col min="11781" max="11781" width="67.42578125" style="125" customWidth="1"/>
    <col min="11782" max="11782" width="17.7109375" style="125" customWidth="1"/>
    <col min="11783" max="11783" width="31.7109375" style="125" customWidth="1"/>
    <col min="11784" max="11784" width="39.28515625" style="125" customWidth="1"/>
    <col min="11785" max="11785" width="13.42578125" style="125" customWidth="1"/>
    <col min="11786" max="11786" width="110.140625" style="125" customWidth="1"/>
    <col min="11787" max="11787" width="9.85546875" style="125" customWidth="1"/>
    <col min="11788" max="11788" width="7.85546875" style="125" customWidth="1"/>
    <col min="11789" max="11789" width="20.5703125" style="125" customWidth="1"/>
    <col min="11790" max="11790" width="14.140625" style="125" customWidth="1"/>
    <col min="11791" max="11791" width="20.42578125" style="125" customWidth="1"/>
    <col min="11792" max="11792" width="19" style="125" customWidth="1"/>
    <col min="11793" max="11793" width="13" style="125" customWidth="1"/>
    <col min="11794" max="11794" width="12.42578125" style="125" customWidth="1"/>
    <col min="11795" max="11795" width="29.140625" style="125" customWidth="1"/>
    <col min="11796" max="11796" width="28.5703125" style="125" customWidth="1"/>
    <col min="11797" max="11797" width="32" style="125" customWidth="1"/>
    <col min="11798" max="11798" width="22.140625" style="125" customWidth="1"/>
    <col min="11799" max="11799" width="10.85546875" style="125"/>
    <col min="11800" max="11800" width="20" style="125" bestFit="1" customWidth="1"/>
    <col min="11801" max="11801" width="17.7109375" style="125" bestFit="1" customWidth="1"/>
    <col min="11802" max="11802" width="20" style="125" bestFit="1" customWidth="1"/>
    <col min="11803" max="12032" width="10.85546875" style="125"/>
    <col min="12033" max="12033" width="10" style="125" customWidth="1"/>
    <col min="12034" max="12034" width="27.5703125" style="125" customWidth="1"/>
    <col min="12035" max="12035" width="49.140625" style="125" customWidth="1"/>
    <col min="12036" max="12036" width="47.140625" style="125" customWidth="1"/>
    <col min="12037" max="12037" width="67.42578125" style="125" customWidth="1"/>
    <col min="12038" max="12038" width="17.7109375" style="125" customWidth="1"/>
    <col min="12039" max="12039" width="31.7109375" style="125" customWidth="1"/>
    <col min="12040" max="12040" width="39.28515625" style="125" customWidth="1"/>
    <col min="12041" max="12041" width="13.42578125" style="125" customWidth="1"/>
    <col min="12042" max="12042" width="110.140625" style="125" customWidth="1"/>
    <col min="12043" max="12043" width="9.85546875" style="125" customWidth="1"/>
    <col min="12044" max="12044" width="7.85546875" style="125" customWidth="1"/>
    <col min="12045" max="12045" width="20.5703125" style="125" customWidth="1"/>
    <col min="12046" max="12046" width="14.140625" style="125" customWidth="1"/>
    <col min="12047" max="12047" width="20.42578125" style="125" customWidth="1"/>
    <col min="12048" max="12048" width="19" style="125" customWidth="1"/>
    <col min="12049" max="12049" width="13" style="125" customWidth="1"/>
    <col min="12050" max="12050" width="12.42578125" style="125" customWidth="1"/>
    <col min="12051" max="12051" width="29.140625" style="125" customWidth="1"/>
    <col min="12052" max="12052" width="28.5703125" style="125" customWidth="1"/>
    <col min="12053" max="12053" width="32" style="125" customWidth="1"/>
    <col min="12054" max="12054" width="22.140625" style="125" customWidth="1"/>
    <col min="12055" max="12055" width="10.85546875" style="125"/>
    <col min="12056" max="12056" width="20" style="125" bestFit="1" customWidth="1"/>
    <col min="12057" max="12057" width="17.7109375" style="125" bestFit="1" customWidth="1"/>
    <col min="12058" max="12058" width="20" style="125" bestFit="1" customWidth="1"/>
    <col min="12059" max="12288" width="10.85546875" style="125"/>
    <col min="12289" max="12289" width="10" style="125" customWidth="1"/>
    <col min="12290" max="12290" width="27.5703125" style="125" customWidth="1"/>
    <col min="12291" max="12291" width="49.140625" style="125" customWidth="1"/>
    <col min="12292" max="12292" width="47.140625" style="125" customWidth="1"/>
    <col min="12293" max="12293" width="67.42578125" style="125" customWidth="1"/>
    <col min="12294" max="12294" width="17.7109375" style="125" customWidth="1"/>
    <col min="12295" max="12295" width="31.7109375" style="125" customWidth="1"/>
    <col min="12296" max="12296" width="39.28515625" style="125" customWidth="1"/>
    <col min="12297" max="12297" width="13.42578125" style="125" customWidth="1"/>
    <col min="12298" max="12298" width="110.140625" style="125" customWidth="1"/>
    <col min="12299" max="12299" width="9.85546875" style="125" customWidth="1"/>
    <col min="12300" max="12300" width="7.85546875" style="125" customWidth="1"/>
    <col min="12301" max="12301" width="20.5703125" style="125" customWidth="1"/>
    <col min="12302" max="12302" width="14.140625" style="125" customWidth="1"/>
    <col min="12303" max="12303" width="20.42578125" style="125" customWidth="1"/>
    <col min="12304" max="12304" width="19" style="125" customWidth="1"/>
    <col min="12305" max="12305" width="13" style="125" customWidth="1"/>
    <col min="12306" max="12306" width="12.42578125" style="125" customWidth="1"/>
    <col min="12307" max="12307" width="29.140625" style="125" customWidth="1"/>
    <col min="12308" max="12308" width="28.5703125" style="125" customWidth="1"/>
    <col min="12309" max="12309" width="32" style="125" customWidth="1"/>
    <col min="12310" max="12310" width="22.140625" style="125" customWidth="1"/>
    <col min="12311" max="12311" width="10.85546875" style="125"/>
    <col min="12312" max="12312" width="20" style="125" bestFit="1" customWidth="1"/>
    <col min="12313" max="12313" width="17.7109375" style="125" bestFit="1" customWidth="1"/>
    <col min="12314" max="12314" width="20" style="125" bestFit="1" customWidth="1"/>
    <col min="12315" max="12544" width="10.85546875" style="125"/>
    <col min="12545" max="12545" width="10" style="125" customWidth="1"/>
    <col min="12546" max="12546" width="27.5703125" style="125" customWidth="1"/>
    <col min="12547" max="12547" width="49.140625" style="125" customWidth="1"/>
    <col min="12548" max="12548" width="47.140625" style="125" customWidth="1"/>
    <col min="12549" max="12549" width="67.42578125" style="125" customWidth="1"/>
    <col min="12550" max="12550" width="17.7109375" style="125" customWidth="1"/>
    <col min="12551" max="12551" width="31.7109375" style="125" customWidth="1"/>
    <col min="12552" max="12552" width="39.28515625" style="125" customWidth="1"/>
    <col min="12553" max="12553" width="13.42578125" style="125" customWidth="1"/>
    <col min="12554" max="12554" width="110.140625" style="125" customWidth="1"/>
    <col min="12555" max="12555" width="9.85546875" style="125" customWidth="1"/>
    <col min="12556" max="12556" width="7.85546875" style="125" customWidth="1"/>
    <col min="12557" max="12557" width="20.5703125" style="125" customWidth="1"/>
    <col min="12558" max="12558" width="14.140625" style="125" customWidth="1"/>
    <col min="12559" max="12559" width="20.42578125" style="125" customWidth="1"/>
    <col min="12560" max="12560" width="19" style="125" customWidth="1"/>
    <col min="12561" max="12561" width="13" style="125" customWidth="1"/>
    <col min="12562" max="12562" width="12.42578125" style="125" customWidth="1"/>
    <col min="12563" max="12563" width="29.140625" style="125" customWidth="1"/>
    <col min="12564" max="12564" width="28.5703125" style="125" customWidth="1"/>
    <col min="12565" max="12565" width="32" style="125" customWidth="1"/>
    <col min="12566" max="12566" width="22.140625" style="125" customWidth="1"/>
    <col min="12567" max="12567" width="10.85546875" style="125"/>
    <col min="12568" max="12568" width="20" style="125" bestFit="1" customWidth="1"/>
    <col min="12569" max="12569" width="17.7109375" style="125" bestFit="1" customWidth="1"/>
    <col min="12570" max="12570" width="20" style="125" bestFit="1" customWidth="1"/>
    <col min="12571" max="12800" width="10.85546875" style="125"/>
    <col min="12801" max="12801" width="10" style="125" customWidth="1"/>
    <col min="12802" max="12802" width="27.5703125" style="125" customWidth="1"/>
    <col min="12803" max="12803" width="49.140625" style="125" customWidth="1"/>
    <col min="12804" max="12804" width="47.140625" style="125" customWidth="1"/>
    <col min="12805" max="12805" width="67.42578125" style="125" customWidth="1"/>
    <col min="12806" max="12806" width="17.7109375" style="125" customWidth="1"/>
    <col min="12807" max="12807" width="31.7109375" style="125" customWidth="1"/>
    <col min="12808" max="12808" width="39.28515625" style="125" customWidth="1"/>
    <col min="12809" max="12809" width="13.42578125" style="125" customWidth="1"/>
    <col min="12810" max="12810" width="110.140625" style="125" customWidth="1"/>
    <col min="12811" max="12811" width="9.85546875" style="125" customWidth="1"/>
    <col min="12812" max="12812" width="7.85546875" style="125" customWidth="1"/>
    <col min="12813" max="12813" width="20.5703125" style="125" customWidth="1"/>
    <col min="12814" max="12814" width="14.140625" style="125" customWidth="1"/>
    <col min="12815" max="12815" width="20.42578125" style="125" customWidth="1"/>
    <col min="12816" max="12816" width="19" style="125" customWidth="1"/>
    <col min="12817" max="12817" width="13" style="125" customWidth="1"/>
    <col min="12818" max="12818" width="12.42578125" style="125" customWidth="1"/>
    <col min="12819" max="12819" width="29.140625" style="125" customWidth="1"/>
    <col min="12820" max="12820" width="28.5703125" style="125" customWidth="1"/>
    <col min="12821" max="12821" width="32" style="125" customWidth="1"/>
    <col min="12822" max="12822" width="22.140625" style="125" customWidth="1"/>
    <col min="12823" max="12823" width="10.85546875" style="125"/>
    <col min="12824" max="12824" width="20" style="125" bestFit="1" customWidth="1"/>
    <col min="12825" max="12825" width="17.7109375" style="125" bestFit="1" customWidth="1"/>
    <col min="12826" max="12826" width="20" style="125" bestFit="1" customWidth="1"/>
    <col min="12827" max="13056" width="10.85546875" style="125"/>
    <col min="13057" max="13057" width="10" style="125" customWidth="1"/>
    <col min="13058" max="13058" width="27.5703125" style="125" customWidth="1"/>
    <col min="13059" max="13059" width="49.140625" style="125" customWidth="1"/>
    <col min="13060" max="13060" width="47.140625" style="125" customWidth="1"/>
    <col min="13061" max="13061" width="67.42578125" style="125" customWidth="1"/>
    <col min="13062" max="13062" width="17.7109375" style="125" customWidth="1"/>
    <col min="13063" max="13063" width="31.7109375" style="125" customWidth="1"/>
    <col min="13064" max="13064" width="39.28515625" style="125" customWidth="1"/>
    <col min="13065" max="13065" width="13.42578125" style="125" customWidth="1"/>
    <col min="13066" max="13066" width="110.140625" style="125" customWidth="1"/>
    <col min="13067" max="13067" width="9.85546875" style="125" customWidth="1"/>
    <col min="13068" max="13068" width="7.85546875" style="125" customWidth="1"/>
    <col min="13069" max="13069" width="20.5703125" style="125" customWidth="1"/>
    <col min="13070" max="13070" width="14.140625" style="125" customWidth="1"/>
    <col min="13071" max="13071" width="20.42578125" style="125" customWidth="1"/>
    <col min="13072" max="13072" width="19" style="125" customWidth="1"/>
    <col min="13073" max="13073" width="13" style="125" customWidth="1"/>
    <col min="13074" max="13074" width="12.42578125" style="125" customWidth="1"/>
    <col min="13075" max="13075" width="29.140625" style="125" customWidth="1"/>
    <col min="13076" max="13076" width="28.5703125" style="125" customWidth="1"/>
    <col min="13077" max="13077" width="32" style="125" customWidth="1"/>
    <col min="13078" max="13078" width="22.140625" style="125" customWidth="1"/>
    <col min="13079" max="13079" width="10.85546875" style="125"/>
    <col min="13080" max="13080" width="20" style="125" bestFit="1" customWidth="1"/>
    <col min="13081" max="13081" width="17.7109375" style="125" bestFit="1" customWidth="1"/>
    <col min="13082" max="13082" width="20" style="125" bestFit="1" customWidth="1"/>
    <col min="13083" max="13312" width="10.85546875" style="125"/>
    <col min="13313" max="13313" width="10" style="125" customWidth="1"/>
    <col min="13314" max="13314" width="27.5703125" style="125" customWidth="1"/>
    <col min="13315" max="13315" width="49.140625" style="125" customWidth="1"/>
    <col min="13316" max="13316" width="47.140625" style="125" customWidth="1"/>
    <col min="13317" max="13317" width="67.42578125" style="125" customWidth="1"/>
    <col min="13318" max="13318" width="17.7109375" style="125" customWidth="1"/>
    <col min="13319" max="13319" width="31.7109375" style="125" customWidth="1"/>
    <col min="13320" max="13320" width="39.28515625" style="125" customWidth="1"/>
    <col min="13321" max="13321" width="13.42578125" style="125" customWidth="1"/>
    <col min="13322" max="13322" width="110.140625" style="125" customWidth="1"/>
    <col min="13323" max="13323" width="9.85546875" style="125" customWidth="1"/>
    <col min="13324" max="13324" width="7.85546875" style="125" customWidth="1"/>
    <col min="13325" max="13325" width="20.5703125" style="125" customWidth="1"/>
    <col min="13326" max="13326" width="14.140625" style="125" customWidth="1"/>
    <col min="13327" max="13327" width="20.42578125" style="125" customWidth="1"/>
    <col min="13328" max="13328" width="19" style="125" customWidth="1"/>
    <col min="13329" max="13329" width="13" style="125" customWidth="1"/>
    <col min="13330" max="13330" width="12.42578125" style="125" customWidth="1"/>
    <col min="13331" max="13331" width="29.140625" style="125" customWidth="1"/>
    <col min="13332" max="13332" width="28.5703125" style="125" customWidth="1"/>
    <col min="13333" max="13333" width="32" style="125" customWidth="1"/>
    <col min="13334" max="13334" width="22.140625" style="125" customWidth="1"/>
    <col min="13335" max="13335" width="10.85546875" style="125"/>
    <col min="13336" max="13336" width="20" style="125" bestFit="1" customWidth="1"/>
    <col min="13337" max="13337" width="17.7109375" style="125" bestFit="1" customWidth="1"/>
    <col min="13338" max="13338" width="20" style="125" bestFit="1" customWidth="1"/>
    <col min="13339" max="13568" width="10.85546875" style="125"/>
    <col min="13569" max="13569" width="10" style="125" customWidth="1"/>
    <col min="13570" max="13570" width="27.5703125" style="125" customWidth="1"/>
    <col min="13571" max="13571" width="49.140625" style="125" customWidth="1"/>
    <col min="13572" max="13572" width="47.140625" style="125" customWidth="1"/>
    <col min="13573" max="13573" width="67.42578125" style="125" customWidth="1"/>
    <col min="13574" max="13574" width="17.7109375" style="125" customWidth="1"/>
    <col min="13575" max="13575" width="31.7109375" style="125" customWidth="1"/>
    <col min="13576" max="13576" width="39.28515625" style="125" customWidth="1"/>
    <col min="13577" max="13577" width="13.42578125" style="125" customWidth="1"/>
    <col min="13578" max="13578" width="110.140625" style="125" customWidth="1"/>
    <col min="13579" max="13579" width="9.85546875" style="125" customWidth="1"/>
    <col min="13580" max="13580" width="7.85546875" style="125" customWidth="1"/>
    <col min="13581" max="13581" width="20.5703125" style="125" customWidth="1"/>
    <col min="13582" max="13582" width="14.140625" style="125" customWidth="1"/>
    <col min="13583" max="13583" width="20.42578125" style="125" customWidth="1"/>
    <col min="13584" max="13584" width="19" style="125" customWidth="1"/>
    <col min="13585" max="13585" width="13" style="125" customWidth="1"/>
    <col min="13586" max="13586" width="12.42578125" style="125" customWidth="1"/>
    <col min="13587" max="13587" width="29.140625" style="125" customWidth="1"/>
    <col min="13588" max="13588" width="28.5703125" style="125" customWidth="1"/>
    <col min="13589" max="13589" width="32" style="125" customWidth="1"/>
    <col min="13590" max="13590" width="22.140625" style="125" customWidth="1"/>
    <col min="13591" max="13591" width="10.85546875" style="125"/>
    <col min="13592" max="13592" width="20" style="125" bestFit="1" customWidth="1"/>
    <col min="13593" max="13593" width="17.7109375" style="125" bestFit="1" customWidth="1"/>
    <col min="13594" max="13594" width="20" style="125" bestFit="1" customWidth="1"/>
    <col min="13595" max="13824" width="10.85546875" style="125"/>
    <col min="13825" max="13825" width="10" style="125" customWidth="1"/>
    <col min="13826" max="13826" width="27.5703125" style="125" customWidth="1"/>
    <col min="13827" max="13827" width="49.140625" style="125" customWidth="1"/>
    <col min="13828" max="13828" width="47.140625" style="125" customWidth="1"/>
    <col min="13829" max="13829" width="67.42578125" style="125" customWidth="1"/>
    <col min="13830" max="13830" width="17.7109375" style="125" customWidth="1"/>
    <col min="13831" max="13831" width="31.7109375" style="125" customWidth="1"/>
    <col min="13832" max="13832" width="39.28515625" style="125" customWidth="1"/>
    <col min="13833" max="13833" width="13.42578125" style="125" customWidth="1"/>
    <col min="13834" max="13834" width="110.140625" style="125" customWidth="1"/>
    <col min="13835" max="13835" width="9.85546875" style="125" customWidth="1"/>
    <col min="13836" max="13836" width="7.85546875" style="125" customWidth="1"/>
    <col min="13837" max="13837" width="20.5703125" style="125" customWidth="1"/>
    <col min="13838" max="13838" width="14.140625" style="125" customWidth="1"/>
    <col min="13839" max="13839" width="20.42578125" style="125" customWidth="1"/>
    <col min="13840" max="13840" width="19" style="125" customWidth="1"/>
    <col min="13841" max="13841" width="13" style="125" customWidth="1"/>
    <col min="13842" max="13842" width="12.42578125" style="125" customWidth="1"/>
    <col min="13843" max="13843" width="29.140625" style="125" customWidth="1"/>
    <col min="13844" max="13844" width="28.5703125" style="125" customWidth="1"/>
    <col min="13845" max="13845" width="32" style="125" customWidth="1"/>
    <col min="13846" max="13846" width="22.140625" style="125" customWidth="1"/>
    <col min="13847" max="13847" width="10.85546875" style="125"/>
    <col min="13848" max="13848" width="20" style="125" bestFit="1" customWidth="1"/>
    <col min="13849" max="13849" width="17.7109375" style="125" bestFit="1" customWidth="1"/>
    <col min="13850" max="13850" width="20" style="125" bestFit="1" customWidth="1"/>
    <col min="13851" max="14080" width="10.85546875" style="125"/>
    <col min="14081" max="14081" width="10" style="125" customWidth="1"/>
    <col min="14082" max="14082" width="27.5703125" style="125" customWidth="1"/>
    <col min="14083" max="14083" width="49.140625" style="125" customWidth="1"/>
    <col min="14084" max="14084" width="47.140625" style="125" customWidth="1"/>
    <col min="14085" max="14085" width="67.42578125" style="125" customWidth="1"/>
    <col min="14086" max="14086" width="17.7109375" style="125" customWidth="1"/>
    <col min="14087" max="14087" width="31.7109375" style="125" customWidth="1"/>
    <col min="14088" max="14088" width="39.28515625" style="125" customWidth="1"/>
    <col min="14089" max="14089" width="13.42578125" style="125" customWidth="1"/>
    <col min="14090" max="14090" width="110.140625" style="125" customWidth="1"/>
    <col min="14091" max="14091" width="9.85546875" style="125" customWidth="1"/>
    <col min="14092" max="14092" width="7.85546875" style="125" customWidth="1"/>
    <col min="14093" max="14093" width="20.5703125" style="125" customWidth="1"/>
    <col min="14094" max="14094" width="14.140625" style="125" customWidth="1"/>
    <col min="14095" max="14095" width="20.42578125" style="125" customWidth="1"/>
    <col min="14096" max="14096" width="19" style="125" customWidth="1"/>
    <col min="14097" max="14097" width="13" style="125" customWidth="1"/>
    <col min="14098" max="14098" width="12.42578125" style="125" customWidth="1"/>
    <col min="14099" max="14099" width="29.140625" style="125" customWidth="1"/>
    <col min="14100" max="14100" width="28.5703125" style="125" customWidth="1"/>
    <col min="14101" max="14101" width="32" style="125" customWidth="1"/>
    <col min="14102" max="14102" width="22.140625" style="125" customWidth="1"/>
    <col min="14103" max="14103" width="10.85546875" style="125"/>
    <col min="14104" max="14104" width="20" style="125" bestFit="1" customWidth="1"/>
    <col min="14105" max="14105" width="17.7109375" style="125" bestFit="1" customWidth="1"/>
    <col min="14106" max="14106" width="20" style="125" bestFit="1" customWidth="1"/>
    <col min="14107" max="14336" width="10.85546875" style="125"/>
    <col min="14337" max="14337" width="10" style="125" customWidth="1"/>
    <col min="14338" max="14338" width="27.5703125" style="125" customWidth="1"/>
    <col min="14339" max="14339" width="49.140625" style="125" customWidth="1"/>
    <col min="14340" max="14340" width="47.140625" style="125" customWidth="1"/>
    <col min="14341" max="14341" width="67.42578125" style="125" customWidth="1"/>
    <col min="14342" max="14342" width="17.7109375" style="125" customWidth="1"/>
    <col min="14343" max="14343" width="31.7109375" style="125" customWidth="1"/>
    <col min="14344" max="14344" width="39.28515625" style="125" customWidth="1"/>
    <col min="14345" max="14345" width="13.42578125" style="125" customWidth="1"/>
    <col min="14346" max="14346" width="110.140625" style="125" customWidth="1"/>
    <col min="14347" max="14347" width="9.85546875" style="125" customWidth="1"/>
    <col min="14348" max="14348" width="7.85546875" style="125" customWidth="1"/>
    <col min="14349" max="14349" width="20.5703125" style="125" customWidth="1"/>
    <col min="14350" max="14350" width="14.140625" style="125" customWidth="1"/>
    <col min="14351" max="14351" width="20.42578125" style="125" customWidth="1"/>
    <col min="14352" max="14352" width="19" style="125" customWidth="1"/>
    <col min="14353" max="14353" width="13" style="125" customWidth="1"/>
    <col min="14354" max="14354" width="12.42578125" style="125" customWidth="1"/>
    <col min="14355" max="14355" width="29.140625" style="125" customWidth="1"/>
    <col min="14356" max="14356" width="28.5703125" style="125" customWidth="1"/>
    <col min="14357" max="14357" width="32" style="125" customWidth="1"/>
    <col min="14358" max="14358" width="22.140625" style="125" customWidth="1"/>
    <col min="14359" max="14359" width="10.85546875" style="125"/>
    <col min="14360" max="14360" width="20" style="125" bestFit="1" customWidth="1"/>
    <col min="14361" max="14361" width="17.7109375" style="125" bestFit="1" customWidth="1"/>
    <col min="14362" max="14362" width="20" style="125" bestFit="1" customWidth="1"/>
    <col min="14363" max="14592" width="10.85546875" style="125"/>
    <col min="14593" max="14593" width="10" style="125" customWidth="1"/>
    <col min="14594" max="14594" width="27.5703125" style="125" customWidth="1"/>
    <col min="14595" max="14595" width="49.140625" style="125" customWidth="1"/>
    <col min="14596" max="14596" width="47.140625" style="125" customWidth="1"/>
    <col min="14597" max="14597" width="67.42578125" style="125" customWidth="1"/>
    <col min="14598" max="14598" width="17.7109375" style="125" customWidth="1"/>
    <col min="14599" max="14599" width="31.7109375" style="125" customWidth="1"/>
    <col min="14600" max="14600" width="39.28515625" style="125" customWidth="1"/>
    <col min="14601" max="14601" width="13.42578125" style="125" customWidth="1"/>
    <col min="14602" max="14602" width="110.140625" style="125" customWidth="1"/>
    <col min="14603" max="14603" width="9.85546875" style="125" customWidth="1"/>
    <col min="14604" max="14604" width="7.85546875" style="125" customWidth="1"/>
    <col min="14605" max="14605" width="20.5703125" style="125" customWidth="1"/>
    <col min="14606" max="14606" width="14.140625" style="125" customWidth="1"/>
    <col min="14607" max="14607" width="20.42578125" style="125" customWidth="1"/>
    <col min="14608" max="14608" width="19" style="125" customWidth="1"/>
    <col min="14609" max="14609" width="13" style="125" customWidth="1"/>
    <col min="14610" max="14610" width="12.42578125" style="125" customWidth="1"/>
    <col min="14611" max="14611" width="29.140625" style="125" customWidth="1"/>
    <col min="14612" max="14612" width="28.5703125" style="125" customWidth="1"/>
    <col min="14613" max="14613" width="32" style="125" customWidth="1"/>
    <col min="14614" max="14614" width="22.140625" style="125" customWidth="1"/>
    <col min="14615" max="14615" width="10.85546875" style="125"/>
    <col min="14616" max="14616" width="20" style="125" bestFit="1" customWidth="1"/>
    <col min="14617" max="14617" width="17.7109375" style="125" bestFit="1" customWidth="1"/>
    <col min="14618" max="14618" width="20" style="125" bestFit="1" customWidth="1"/>
    <col min="14619" max="14848" width="10.85546875" style="125"/>
    <col min="14849" max="14849" width="10" style="125" customWidth="1"/>
    <col min="14850" max="14850" width="27.5703125" style="125" customWidth="1"/>
    <col min="14851" max="14851" width="49.140625" style="125" customWidth="1"/>
    <col min="14852" max="14852" width="47.140625" style="125" customWidth="1"/>
    <col min="14853" max="14853" width="67.42578125" style="125" customWidth="1"/>
    <col min="14854" max="14854" width="17.7109375" style="125" customWidth="1"/>
    <col min="14855" max="14855" width="31.7109375" style="125" customWidth="1"/>
    <col min="14856" max="14856" width="39.28515625" style="125" customWidth="1"/>
    <col min="14857" max="14857" width="13.42578125" style="125" customWidth="1"/>
    <col min="14858" max="14858" width="110.140625" style="125" customWidth="1"/>
    <col min="14859" max="14859" width="9.85546875" style="125" customWidth="1"/>
    <col min="14860" max="14860" width="7.85546875" style="125" customWidth="1"/>
    <col min="14861" max="14861" width="20.5703125" style="125" customWidth="1"/>
    <col min="14862" max="14862" width="14.140625" style="125" customWidth="1"/>
    <col min="14863" max="14863" width="20.42578125" style="125" customWidth="1"/>
    <col min="14864" max="14864" width="19" style="125" customWidth="1"/>
    <col min="14865" max="14865" width="13" style="125" customWidth="1"/>
    <col min="14866" max="14866" width="12.42578125" style="125" customWidth="1"/>
    <col min="14867" max="14867" width="29.140625" style="125" customWidth="1"/>
    <col min="14868" max="14868" width="28.5703125" style="125" customWidth="1"/>
    <col min="14869" max="14869" width="32" style="125" customWidth="1"/>
    <col min="14870" max="14870" width="22.140625" style="125" customWidth="1"/>
    <col min="14871" max="14871" width="10.85546875" style="125"/>
    <col min="14872" max="14872" width="20" style="125" bestFit="1" customWidth="1"/>
    <col min="14873" max="14873" width="17.7109375" style="125" bestFit="1" customWidth="1"/>
    <col min="14874" max="14874" width="20" style="125" bestFit="1" customWidth="1"/>
    <col min="14875" max="15104" width="10.85546875" style="125"/>
    <col min="15105" max="15105" width="10" style="125" customWidth="1"/>
    <col min="15106" max="15106" width="27.5703125" style="125" customWidth="1"/>
    <col min="15107" max="15107" width="49.140625" style="125" customWidth="1"/>
    <col min="15108" max="15108" width="47.140625" style="125" customWidth="1"/>
    <col min="15109" max="15109" width="67.42578125" style="125" customWidth="1"/>
    <col min="15110" max="15110" width="17.7109375" style="125" customWidth="1"/>
    <col min="15111" max="15111" width="31.7109375" style="125" customWidth="1"/>
    <col min="15112" max="15112" width="39.28515625" style="125" customWidth="1"/>
    <col min="15113" max="15113" width="13.42578125" style="125" customWidth="1"/>
    <col min="15114" max="15114" width="110.140625" style="125" customWidth="1"/>
    <col min="15115" max="15115" width="9.85546875" style="125" customWidth="1"/>
    <col min="15116" max="15116" width="7.85546875" style="125" customWidth="1"/>
    <col min="15117" max="15117" width="20.5703125" style="125" customWidth="1"/>
    <col min="15118" max="15118" width="14.140625" style="125" customWidth="1"/>
    <col min="15119" max="15119" width="20.42578125" style="125" customWidth="1"/>
    <col min="15120" max="15120" width="19" style="125" customWidth="1"/>
    <col min="15121" max="15121" width="13" style="125" customWidth="1"/>
    <col min="15122" max="15122" width="12.42578125" style="125" customWidth="1"/>
    <col min="15123" max="15123" width="29.140625" style="125" customWidth="1"/>
    <col min="15124" max="15124" width="28.5703125" style="125" customWidth="1"/>
    <col min="15125" max="15125" width="32" style="125" customWidth="1"/>
    <col min="15126" max="15126" width="22.140625" style="125" customWidth="1"/>
    <col min="15127" max="15127" width="10.85546875" style="125"/>
    <col min="15128" max="15128" width="20" style="125" bestFit="1" customWidth="1"/>
    <col min="15129" max="15129" width="17.7109375" style="125" bestFit="1" customWidth="1"/>
    <col min="15130" max="15130" width="20" style="125" bestFit="1" customWidth="1"/>
    <col min="15131" max="15360" width="10.85546875" style="125"/>
    <col min="15361" max="15361" width="10" style="125" customWidth="1"/>
    <col min="15362" max="15362" width="27.5703125" style="125" customWidth="1"/>
    <col min="15363" max="15363" width="49.140625" style="125" customWidth="1"/>
    <col min="15364" max="15364" width="47.140625" style="125" customWidth="1"/>
    <col min="15365" max="15365" width="67.42578125" style="125" customWidth="1"/>
    <col min="15366" max="15366" width="17.7109375" style="125" customWidth="1"/>
    <col min="15367" max="15367" width="31.7109375" style="125" customWidth="1"/>
    <col min="15368" max="15368" width="39.28515625" style="125" customWidth="1"/>
    <col min="15369" max="15369" width="13.42578125" style="125" customWidth="1"/>
    <col min="15370" max="15370" width="110.140625" style="125" customWidth="1"/>
    <col min="15371" max="15371" width="9.85546875" style="125" customWidth="1"/>
    <col min="15372" max="15372" width="7.85546875" style="125" customWidth="1"/>
    <col min="15373" max="15373" width="20.5703125" style="125" customWidth="1"/>
    <col min="15374" max="15374" width="14.140625" style="125" customWidth="1"/>
    <col min="15375" max="15375" width="20.42578125" style="125" customWidth="1"/>
    <col min="15376" max="15376" width="19" style="125" customWidth="1"/>
    <col min="15377" max="15377" width="13" style="125" customWidth="1"/>
    <col min="15378" max="15378" width="12.42578125" style="125" customWidth="1"/>
    <col min="15379" max="15379" width="29.140625" style="125" customWidth="1"/>
    <col min="15380" max="15380" width="28.5703125" style="125" customWidth="1"/>
    <col min="15381" max="15381" width="32" style="125" customWidth="1"/>
    <col min="15382" max="15382" width="22.140625" style="125" customWidth="1"/>
    <col min="15383" max="15383" width="10.85546875" style="125"/>
    <col min="15384" max="15384" width="20" style="125" bestFit="1" customWidth="1"/>
    <col min="15385" max="15385" width="17.7109375" style="125" bestFit="1" customWidth="1"/>
    <col min="15386" max="15386" width="20" style="125" bestFit="1" customWidth="1"/>
    <col min="15387" max="15616" width="10.85546875" style="125"/>
    <col min="15617" max="15617" width="10" style="125" customWidth="1"/>
    <col min="15618" max="15618" width="27.5703125" style="125" customWidth="1"/>
    <col min="15619" max="15619" width="49.140625" style="125" customWidth="1"/>
    <col min="15620" max="15620" width="47.140625" style="125" customWidth="1"/>
    <col min="15621" max="15621" width="67.42578125" style="125" customWidth="1"/>
    <col min="15622" max="15622" width="17.7109375" style="125" customWidth="1"/>
    <col min="15623" max="15623" width="31.7109375" style="125" customWidth="1"/>
    <col min="15624" max="15624" width="39.28515625" style="125" customWidth="1"/>
    <col min="15625" max="15625" width="13.42578125" style="125" customWidth="1"/>
    <col min="15626" max="15626" width="110.140625" style="125" customWidth="1"/>
    <col min="15627" max="15627" width="9.85546875" style="125" customWidth="1"/>
    <col min="15628" max="15628" width="7.85546875" style="125" customWidth="1"/>
    <col min="15629" max="15629" width="20.5703125" style="125" customWidth="1"/>
    <col min="15630" max="15630" width="14.140625" style="125" customWidth="1"/>
    <col min="15631" max="15631" width="20.42578125" style="125" customWidth="1"/>
    <col min="15632" max="15632" width="19" style="125" customWidth="1"/>
    <col min="15633" max="15633" width="13" style="125" customWidth="1"/>
    <col min="15634" max="15634" width="12.42578125" style="125" customWidth="1"/>
    <col min="15635" max="15635" width="29.140625" style="125" customWidth="1"/>
    <col min="15636" max="15636" width="28.5703125" style="125" customWidth="1"/>
    <col min="15637" max="15637" width="32" style="125" customWidth="1"/>
    <col min="15638" max="15638" width="22.140625" style="125" customWidth="1"/>
    <col min="15639" max="15639" width="10.85546875" style="125"/>
    <col min="15640" max="15640" width="20" style="125" bestFit="1" customWidth="1"/>
    <col min="15641" max="15641" width="17.7109375" style="125" bestFit="1" customWidth="1"/>
    <col min="15642" max="15642" width="20" style="125" bestFit="1" customWidth="1"/>
    <col min="15643" max="15872" width="10.85546875" style="125"/>
    <col min="15873" max="15873" width="10" style="125" customWidth="1"/>
    <col min="15874" max="15874" width="27.5703125" style="125" customWidth="1"/>
    <col min="15875" max="15875" width="49.140625" style="125" customWidth="1"/>
    <col min="15876" max="15876" width="47.140625" style="125" customWidth="1"/>
    <col min="15877" max="15877" width="67.42578125" style="125" customWidth="1"/>
    <col min="15878" max="15878" width="17.7109375" style="125" customWidth="1"/>
    <col min="15879" max="15879" width="31.7109375" style="125" customWidth="1"/>
    <col min="15880" max="15880" width="39.28515625" style="125" customWidth="1"/>
    <col min="15881" max="15881" width="13.42578125" style="125" customWidth="1"/>
    <col min="15882" max="15882" width="110.140625" style="125" customWidth="1"/>
    <col min="15883" max="15883" width="9.85546875" style="125" customWidth="1"/>
    <col min="15884" max="15884" width="7.85546875" style="125" customWidth="1"/>
    <col min="15885" max="15885" width="20.5703125" style="125" customWidth="1"/>
    <col min="15886" max="15886" width="14.140625" style="125" customWidth="1"/>
    <col min="15887" max="15887" width="20.42578125" style="125" customWidth="1"/>
    <col min="15888" max="15888" width="19" style="125" customWidth="1"/>
    <col min="15889" max="15889" width="13" style="125" customWidth="1"/>
    <col min="15890" max="15890" width="12.42578125" style="125" customWidth="1"/>
    <col min="15891" max="15891" width="29.140625" style="125" customWidth="1"/>
    <col min="15892" max="15892" width="28.5703125" style="125" customWidth="1"/>
    <col min="15893" max="15893" width="32" style="125" customWidth="1"/>
    <col min="15894" max="15894" width="22.140625" style="125" customWidth="1"/>
    <col min="15895" max="15895" width="10.85546875" style="125"/>
    <col min="15896" max="15896" width="20" style="125" bestFit="1" customWidth="1"/>
    <col min="15897" max="15897" width="17.7109375" style="125" bestFit="1" customWidth="1"/>
    <col min="15898" max="15898" width="20" style="125" bestFit="1" customWidth="1"/>
    <col min="15899" max="16128" width="10.85546875" style="125"/>
    <col min="16129" max="16129" width="10" style="125" customWidth="1"/>
    <col min="16130" max="16130" width="27.5703125" style="125" customWidth="1"/>
    <col min="16131" max="16131" width="49.140625" style="125" customWidth="1"/>
    <col min="16132" max="16132" width="47.140625" style="125" customWidth="1"/>
    <col min="16133" max="16133" width="67.42578125" style="125" customWidth="1"/>
    <col min="16134" max="16134" width="17.7109375" style="125" customWidth="1"/>
    <col min="16135" max="16135" width="31.7109375" style="125" customWidth="1"/>
    <col min="16136" max="16136" width="39.28515625" style="125" customWidth="1"/>
    <col min="16137" max="16137" width="13.42578125" style="125" customWidth="1"/>
    <col min="16138" max="16138" width="110.140625" style="125" customWidth="1"/>
    <col min="16139" max="16139" width="9.85546875" style="125" customWidth="1"/>
    <col min="16140" max="16140" width="7.85546875" style="125" customWidth="1"/>
    <col min="16141" max="16141" width="20.5703125" style="125" customWidth="1"/>
    <col min="16142" max="16142" width="14.140625" style="125" customWidth="1"/>
    <col min="16143" max="16143" width="20.42578125" style="125" customWidth="1"/>
    <col min="16144" max="16144" width="19" style="125" customWidth="1"/>
    <col min="16145" max="16145" width="13" style="125" customWidth="1"/>
    <col min="16146" max="16146" width="12.42578125" style="125" customWidth="1"/>
    <col min="16147" max="16147" width="29.140625" style="125" customWidth="1"/>
    <col min="16148" max="16148" width="28.5703125" style="125" customWidth="1"/>
    <col min="16149" max="16149" width="32" style="125" customWidth="1"/>
    <col min="16150" max="16150" width="22.140625" style="125" customWidth="1"/>
    <col min="16151" max="16151" width="10.85546875" style="125"/>
    <col min="16152" max="16152" width="20" style="125" bestFit="1" customWidth="1"/>
    <col min="16153" max="16153" width="17.7109375" style="125" bestFit="1" customWidth="1"/>
    <col min="16154" max="16154" width="20" style="125" bestFit="1" customWidth="1"/>
    <col min="16155" max="16384" width="10.85546875" style="125"/>
  </cols>
  <sheetData>
    <row r="1" spans="1:26" s="150" customFormat="1" ht="69.95" customHeight="1" x14ac:dyDescent="0.25">
      <c r="A1" s="245" t="s">
        <v>0</v>
      </c>
      <c r="B1" s="168" t="s">
        <v>1</v>
      </c>
      <c r="C1" s="236" t="s">
        <v>2</v>
      </c>
      <c r="D1" s="168" t="s">
        <v>3</v>
      </c>
      <c r="E1" s="236" t="s">
        <v>4</v>
      </c>
      <c r="F1" s="168" t="s">
        <v>5</v>
      </c>
      <c r="G1" s="168" t="s">
        <v>6</v>
      </c>
      <c r="H1" s="168" t="s">
        <v>7</v>
      </c>
      <c r="I1" s="281" t="s">
        <v>8</v>
      </c>
      <c r="J1" s="281" t="s">
        <v>9</v>
      </c>
      <c r="K1" s="281" t="s">
        <v>10</v>
      </c>
      <c r="L1" s="281" t="s">
        <v>11</v>
      </c>
      <c r="M1" s="281" t="s">
        <v>12</v>
      </c>
      <c r="N1" s="281" t="s">
        <v>13</v>
      </c>
      <c r="O1" s="282" t="s">
        <v>14</v>
      </c>
      <c r="P1" s="281" t="s">
        <v>15</v>
      </c>
      <c r="Q1" s="281" t="s">
        <v>16</v>
      </c>
      <c r="R1" s="281" t="s">
        <v>17</v>
      </c>
      <c r="S1" s="281" t="s">
        <v>18</v>
      </c>
      <c r="T1" s="168" t="s">
        <v>19</v>
      </c>
      <c r="U1" s="237" t="s">
        <v>20</v>
      </c>
      <c r="V1" s="53" t="s">
        <v>793</v>
      </c>
    </row>
    <row r="2" spans="1:26" s="266" customFormat="1" ht="69.95" customHeight="1" x14ac:dyDescent="0.25">
      <c r="A2" s="34">
        <v>1</v>
      </c>
      <c r="B2" s="34" t="s">
        <v>2781</v>
      </c>
      <c r="C2" s="34" t="s">
        <v>2782</v>
      </c>
      <c r="D2" s="34" t="s">
        <v>2783</v>
      </c>
      <c r="E2" s="4" t="s">
        <v>2784</v>
      </c>
      <c r="F2" s="34" t="s">
        <v>25</v>
      </c>
      <c r="G2" s="34" t="s">
        <v>2785</v>
      </c>
      <c r="H2" s="34" t="s">
        <v>27</v>
      </c>
      <c r="I2" s="34">
        <v>80111500</v>
      </c>
      <c r="J2" s="4" t="s">
        <v>2786</v>
      </c>
      <c r="K2" s="48">
        <v>42036</v>
      </c>
      <c r="L2" s="34">
        <v>11</v>
      </c>
      <c r="M2" s="34" t="s">
        <v>238</v>
      </c>
      <c r="N2" s="34" t="s">
        <v>30</v>
      </c>
      <c r="O2" s="10">
        <v>33876700</v>
      </c>
      <c r="P2" s="10">
        <v>33876700</v>
      </c>
      <c r="Q2" s="34" t="s">
        <v>31</v>
      </c>
      <c r="R2" s="34" t="s">
        <v>31</v>
      </c>
      <c r="S2" s="34" t="s">
        <v>32</v>
      </c>
      <c r="T2" s="175">
        <v>3079700</v>
      </c>
      <c r="U2" s="175" t="s">
        <v>411</v>
      </c>
      <c r="V2" s="34" t="s">
        <v>3298</v>
      </c>
    </row>
    <row r="3" spans="1:26" s="266" customFormat="1" ht="69.95" customHeight="1" x14ac:dyDescent="0.25">
      <c r="A3" s="34">
        <v>2</v>
      </c>
      <c r="B3" s="34" t="s">
        <v>2781</v>
      </c>
      <c r="C3" s="34" t="s">
        <v>2782</v>
      </c>
      <c r="D3" s="34" t="s">
        <v>2783</v>
      </c>
      <c r="E3" s="4" t="s">
        <v>2784</v>
      </c>
      <c r="F3" s="34" t="s">
        <v>25</v>
      </c>
      <c r="G3" s="34" t="s">
        <v>2785</v>
      </c>
      <c r="H3" s="34" t="s">
        <v>27</v>
      </c>
      <c r="I3" s="34">
        <v>80111500</v>
      </c>
      <c r="J3" s="4" t="s">
        <v>2786</v>
      </c>
      <c r="K3" s="48">
        <v>42036</v>
      </c>
      <c r="L3" s="34">
        <v>11</v>
      </c>
      <c r="M3" s="34" t="s">
        <v>238</v>
      </c>
      <c r="N3" s="34" t="s">
        <v>30</v>
      </c>
      <c r="O3" s="10">
        <v>33876700</v>
      </c>
      <c r="P3" s="10">
        <v>33876700</v>
      </c>
      <c r="Q3" s="34" t="s">
        <v>31</v>
      </c>
      <c r="R3" s="34" t="s">
        <v>31</v>
      </c>
      <c r="S3" s="34" t="s">
        <v>32</v>
      </c>
      <c r="T3" s="175">
        <v>3079700</v>
      </c>
      <c r="U3" s="175" t="s">
        <v>411</v>
      </c>
      <c r="V3" s="34" t="s">
        <v>3299</v>
      </c>
    </row>
    <row r="4" spans="1:26" s="267" customFormat="1" ht="69.95" customHeight="1" x14ac:dyDescent="0.25">
      <c r="A4" s="34">
        <v>3</v>
      </c>
      <c r="B4" s="34" t="s">
        <v>2781</v>
      </c>
      <c r="C4" s="34" t="s">
        <v>2782</v>
      </c>
      <c r="D4" s="34" t="s">
        <v>2783</v>
      </c>
      <c r="E4" s="4" t="s">
        <v>2784</v>
      </c>
      <c r="F4" s="34" t="s">
        <v>25</v>
      </c>
      <c r="G4" s="34" t="s">
        <v>2785</v>
      </c>
      <c r="H4" s="34" t="s">
        <v>27</v>
      </c>
      <c r="I4" s="34">
        <v>80111500</v>
      </c>
      <c r="J4" s="4" t="s">
        <v>2787</v>
      </c>
      <c r="K4" s="48">
        <v>42036</v>
      </c>
      <c r="L4" s="34">
        <v>11</v>
      </c>
      <c r="M4" s="34" t="s">
        <v>238</v>
      </c>
      <c r="N4" s="34" t="s">
        <v>30</v>
      </c>
      <c r="O4" s="10">
        <v>17448200</v>
      </c>
      <c r="P4" s="10">
        <v>17448200</v>
      </c>
      <c r="Q4" s="34" t="s">
        <v>31</v>
      </c>
      <c r="R4" s="34" t="s">
        <v>31</v>
      </c>
      <c r="S4" s="34" t="s">
        <v>32</v>
      </c>
      <c r="T4" s="175">
        <v>1586200</v>
      </c>
      <c r="U4" s="175" t="s">
        <v>411</v>
      </c>
      <c r="V4" s="34" t="s">
        <v>3300</v>
      </c>
      <c r="X4" s="268"/>
      <c r="Y4" s="268"/>
      <c r="Z4" s="268"/>
    </row>
    <row r="5" spans="1:26" s="266" customFormat="1" ht="69.95" customHeight="1" x14ac:dyDescent="0.25">
      <c r="A5" s="34">
        <v>4</v>
      </c>
      <c r="B5" s="34" t="s">
        <v>2781</v>
      </c>
      <c r="C5" s="34" t="s">
        <v>2782</v>
      </c>
      <c r="D5" s="34" t="s">
        <v>2783</v>
      </c>
      <c r="E5" s="4" t="s">
        <v>2784</v>
      </c>
      <c r="F5" s="34" t="s">
        <v>25</v>
      </c>
      <c r="G5" s="34" t="s">
        <v>2785</v>
      </c>
      <c r="H5" s="34" t="s">
        <v>27</v>
      </c>
      <c r="I5" s="34">
        <v>80111500</v>
      </c>
      <c r="J5" s="4" t="s">
        <v>2787</v>
      </c>
      <c r="K5" s="48">
        <v>42036</v>
      </c>
      <c r="L5" s="34">
        <v>11</v>
      </c>
      <c r="M5" s="34" t="s">
        <v>238</v>
      </c>
      <c r="N5" s="34" t="s">
        <v>30</v>
      </c>
      <c r="O5" s="10">
        <v>17448200</v>
      </c>
      <c r="P5" s="10">
        <v>17448200</v>
      </c>
      <c r="Q5" s="34" t="s">
        <v>31</v>
      </c>
      <c r="R5" s="34" t="s">
        <v>31</v>
      </c>
      <c r="S5" s="34" t="s">
        <v>32</v>
      </c>
      <c r="T5" s="175">
        <v>1586200</v>
      </c>
      <c r="U5" s="175" t="s">
        <v>411</v>
      </c>
      <c r="V5" s="34" t="s">
        <v>3301</v>
      </c>
    </row>
    <row r="6" spans="1:26" s="266" customFormat="1" ht="69.95" customHeight="1" x14ac:dyDescent="0.25">
      <c r="A6" s="34">
        <v>5</v>
      </c>
      <c r="B6" s="34" t="s">
        <v>2781</v>
      </c>
      <c r="C6" s="34" t="s">
        <v>2782</v>
      </c>
      <c r="D6" s="34" t="s">
        <v>2783</v>
      </c>
      <c r="E6" s="4" t="s">
        <v>2784</v>
      </c>
      <c r="F6" s="34" t="s">
        <v>25</v>
      </c>
      <c r="G6" s="34" t="s">
        <v>2785</v>
      </c>
      <c r="H6" s="34" t="s">
        <v>27</v>
      </c>
      <c r="I6" s="34">
        <v>80111500</v>
      </c>
      <c r="J6" s="4" t="s">
        <v>2788</v>
      </c>
      <c r="K6" s="48">
        <v>42036</v>
      </c>
      <c r="L6" s="34">
        <v>11</v>
      </c>
      <c r="M6" s="34" t="s">
        <v>238</v>
      </c>
      <c r="N6" s="34" t="s">
        <v>30</v>
      </c>
      <c r="O6" s="10">
        <v>38182100</v>
      </c>
      <c r="P6" s="10">
        <v>38182100</v>
      </c>
      <c r="Q6" s="34" t="s">
        <v>31</v>
      </c>
      <c r="R6" s="34" t="s">
        <v>31</v>
      </c>
      <c r="S6" s="34" t="s">
        <v>32</v>
      </c>
      <c r="T6" s="175">
        <v>3471100</v>
      </c>
      <c r="U6" s="175" t="s">
        <v>411</v>
      </c>
      <c r="V6" s="34" t="s">
        <v>3302</v>
      </c>
    </row>
    <row r="7" spans="1:26" s="266" customFormat="1" ht="69.95" customHeight="1" x14ac:dyDescent="0.25">
      <c r="A7" s="34">
        <v>6</v>
      </c>
      <c r="B7" s="34" t="s">
        <v>2781</v>
      </c>
      <c r="C7" s="34" t="s">
        <v>2782</v>
      </c>
      <c r="D7" s="34" t="s">
        <v>2783</v>
      </c>
      <c r="E7" s="4" t="s">
        <v>2784</v>
      </c>
      <c r="F7" s="34" t="s">
        <v>25</v>
      </c>
      <c r="G7" s="34" t="s">
        <v>2785</v>
      </c>
      <c r="H7" s="34" t="s">
        <v>27</v>
      </c>
      <c r="I7" s="34">
        <v>80111500</v>
      </c>
      <c r="J7" s="4" t="s">
        <v>2789</v>
      </c>
      <c r="K7" s="48">
        <v>42036</v>
      </c>
      <c r="L7" s="34">
        <v>11</v>
      </c>
      <c r="M7" s="34" t="s">
        <v>238</v>
      </c>
      <c r="N7" s="34" t="s">
        <v>30</v>
      </c>
      <c r="O7" s="10">
        <v>4619550</v>
      </c>
      <c r="P7" s="10">
        <f>+O7</f>
        <v>4619550</v>
      </c>
      <c r="Q7" s="34" t="s">
        <v>31</v>
      </c>
      <c r="R7" s="34" t="s">
        <v>31</v>
      </c>
      <c r="S7" s="34" t="s">
        <v>32</v>
      </c>
      <c r="T7" s="175">
        <v>3079700</v>
      </c>
      <c r="U7" s="175" t="s">
        <v>411</v>
      </c>
      <c r="V7" s="34" t="s">
        <v>3303</v>
      </c>
    </row>
    <row r="8" spans="1:26" s="266" customFormat="1" ht="69.95" customHeight="1" x14ac:dyDescent="0.25">
      <c r="A8" s="34">
        <v>7</v>
      </c>
      <c r="B8" s="34" t="s">
        <v>2781</v>
      </c>
      <c r="C8" s="34" t="s">
        <v>2782</v>
      </c>
      <c r="D8" s="34" t="s">
        <v>2783</v>
      </c>
      <c r="E8" s="4" t="s">
        <v>2784</v>
      </c>
      <c r="F8" s="34" t="s">
        <v>25</v>
      </c>
      <c r="G8" s="34" t="s">
        <v>2785</v>
      </c>
      <c r="H8" s="34" t="s">
        <v>27</v>
      </c>
      <c r="I8" s="34">
        <v>80111500</v>
      </c>
      <c r="J8" s="4" t="s">
        <v>1044</v>
      </c>
      <c r="K8" s="48">
        <v>42005</v>
      </c>
      <c r="L8" s="34">
        <v>12</v>
      </c>
      <c r="M8" s="34" t="s">
        <v>238</v>
      </c>
      <c r="N8" s="34" t="s">
        <v>30</v>
      </c>
      <c r="O8" s="10">
        <f>169351267-165690950</f>
        <v>3660317</v>
      </c>
      <c r="P8" s="10">
        <f>+O8</f>
        <v>3660317</v>
      </c>
      <c r="Q8" s="34" t="s">
        <v>31</v>
      </c>
      <c r="R8" s="34" t="s">
        <v>31</v>
      </c>
      <c r="S8" s="34" t="s">
        <v>32</v>
      </c>
      <c r="T8" s="175">
        <f>+P8</f>
        <v>3660317</v>
      </c>
      <c r="U8" s="175" t="s">
        <v>186</v>
      </c>
      <c r="V8" s="34"/>
    </row>
    <row r="9" spans="1:26" s="266" customFormat="1" ht="69.95" customHeight="1" x14ac:dyDescent="0.25">
      <c r="A9" s="34">
        <v>8</v>
      </c>
      <c r="B9" s="34" t="s">
        <v>2781</v>
      </c>
      <c r="C9" s="34" t="s">
        <v>2782</v>
      </c>
      <c r="D9" s="34" t="s">
        <v>2783</v>
      </c>
      <c r="E9" s="4" t="s">
        <v>2784</v>
      </c>
      <c r="F9" s="34" t="s">
        <v>25</v>
      </c>
      <c r="G9" s="34" t="s">
        <v>2785</v>
      </c>
      <c r="H9" s="34" t="s">
        <v>27</v>
      </c>
      <c r="I9" s="34">
        <v>80111500</v>
      </c>
      <c r="J9" s="4" t="s">
        <v>2790</v>
      </c>
      <c r="K9" s="48">
        <v>42339</v>
      </c>
      <c r="L9" s="34">
        <v>1</v>
      </c>
      <c r="M9" s="34" t="s">
        <v>238</v>
      </c>
      <c r="N9" s="34" t="s">
        <v>30</v>
      </c>
      <c r="O9" s="10">
        <v>6942200</v>
      </c>
      <c r="P9" s="10">
        <f>+O9</f>
        <v>6942200</v>
      </c>
      <c r="Q9" s="34" t="s">
        <v>31</v>
      </c>
      <c r="R9" s="34" t="s">
        <v>31</v>
      </c>
      <c r="S9" s="34" t="s">
        <v>32</v>
      </c>
      <c r="T9" s="175">
        <v>3471100</v>
      </c>
      <c r="U9" s="175" t="s">
        <v>411</v>
      </c>
      <c r="V9" s="34" t="s">
        <v>3304</v>
      </c>
    </row>
    <row r="10" spans="1:26" s="266" customFormat="1" ht="69.95" customHeight="1" x14ac:dyDescent="0.25">
      <c r="A10" s="34">
        <v>9</v>
      </c>
      <c r="B10" s="34" t="s">
        <v>2791</v>
      </c>
      <c r="C10" s="34" t="s">
        <v>2792</v>
      </c>
      <c r="D10" s="34" t="s">
        <v>2783</v>
      </c>
      <c r="E10" s="4" t="s">
        <v>2793</v>
      </c>
      <c r="F10" s="34" t="s">
        <v>25</v>
      </c>
      <c r="G10" s="34" t="s">
        <v>2785</v>
      </c>
      <c r="H10" s="34" t="s">
        <v>27</v>
      </c>
      <c r="I10" s="34">
        <v>80111500</v>
      </c>
      <c r="J10" s="4" t="s">
        <v>2794</v>
      </c>
      <c r="K10" s="48">
        <v>42005</v>
      </c>
      <c r="L10" s="34">
        <v>11</v>
      </c>
      <c r="M10" s="34" t="s">
        <v>238</v>
      </c>
      <c r="N10" s="34" t="s">
        <v>30</v>
      </c>
      <c r="O10" s="10">
        <v>43960400</v>
      </c>
      <c r="P10" s="10">
        <v>43960400</v>
      </c>
      <c r="Q10" s="34" t="s">
        <v>31</v>
      </c>
      <c r="R10" s="34" t="s">
        <v>31</v>
      </c>
      <c r="S10" s="34" t="s">
        <v>32</v>
      </c>
      <c r="T10" s="175">
        <v>3996400</v>
      </c>
      <c r="U10" s="175" t="s">
        <v>411</v>
      </c>
      <c r="V10" s="34" t="s">
        <v>3305</v>
      </c>
    </row>
    <row r="11" spans="1:26" s="266" customFormat="1" ht="69.95" customHeight="1" x14ac:dyDescent="0.25">
      <c r="A11" s="34">
        <v>10</v>
      </c>
      <c r="B11" s="34" t="s">
        <v>2795</v>
      </c>
      <c r="C11" s="34" t="s">
        <v>2796</v>
      </c>
      <c r="D11" s="34" t="s">
        <v>2797</v>
      </c>
      <c r="E11" s="4" t="s">
        <v>2798</v>
      </c>
      <c r="F11" s="34" t="s">
        <v>2799</v>
      </c>
      <c r="G11" s="34" t="s">
        <v>1664</v>
      </c>
      <c r="H11" s="34" t="s">
        <v>2800</v>
      </c>
      <c r="I11" s="34">
        <v>80141600</v>
      </c>
      <c r="J11" s="4" t="s">
        <v>131</v>
      </c>
      <c r="K11" s="48">
        <v>42005</v>
      </c>
      <c r="L11" s="34">
        <v>8</v>
      </c>
      <c r="M11" s="34" t="s">
        <v>2801</v>
      </c>
      <c r="N11" s="34" t="s">
        <v>30</v>
      </c>
      <c r="O11" s="10">
        <v>20000000</v>
      </c>
      <c r="P11" s="10">
        <v>20000000</v>
      </c>
      <c r="Q11" s="34" t="s">
        <v>31</v>
      </c>
      <c r="R11" s="34" t="s">
        <v>31</v>
      </c>
      <c r="S11" s="34" t="s">
        <v>32</v>
      </c>
      <c r="T11" s="175">
        <f>+P11</f>
        <v>20000000</v>
      </c>
      <c r="U11" s="175" t="s">
        <v>411</v>
      </c>
      <c r="V11" s="34" t="s">
        <v>3306</v>
      </c>
    </row>
    <row r="12" spans="1:26" s="266" customFormat="1" ht="69.95" customHeight="1" x14ac:dyDescent="0.25">
      <c r="A12" s="34">
        <v>11</v>
      </c>
      <c r="B12" s="34" t="s">
        <v>2795</v>
      </c>
      <c r="C12" s="34" t="s">
        <v>2796</v>
      </c>
      <c r="D12" s="34" t="s">
        <v>2797</v>
      </c>
      <c r="E12" s="4" t="s">
        <v>2798</v>
      </c>
      <c r="F12" s="34" t="s">
        <v>2799</v>
      </c>
      <c r="G12" s="34" t="s">
        <v>1664</v>
      </c>
      <c r="H12" s="34" t="s">
        <v>2800</v>
      </c>
      <c r="I12" s="34">
        <v>80141600</v>
      </c>
      <c r="J12" s="4" t="s">
        <v>73</v>
      </c>
      <c r="K12" s="48">
        <v>42005</v>
      </c>
      <c r="L12" s="34">
        <v>8</v>
      </c>
      <c r="M12" s="34" t="s">
        <v>2801</v>
      </c>
      <c r="N12" s="34" t="s">
        <v>30</v>
      </c>
      <c r="O12" s="10">
        <v>21609249</v>
      </c>
      <c r="P12" s="10">
        <v>21609249</v>
      </c>
      <c r="Q12" s="34" t="s">
        <v>31</v>
      </c>
      <c r="R12" s="34" t="s">
        <v>31</v>
      </c>
      <c r="S12" s="34" t="s">
        <v>32</v>
      </c>
      <c r="T12" s="175">
        <f>P12/L12</f>
        <v>2701156.125</v>
      </c>
      <c r="U12" s="175" t="s">
        <v>411</v>
      </c>
      <c r="V12" s="34" t="s">
        <v>3307</v>
      </c>
    </row>
    <row r="13" spans="1:26" s="266" customFormat="1" ht="69.95" customHeight="1" x14ac:dyDescent="0.25">
      <c r="A13" s="34">
        <v>12</v>
      </c>
      <c r="B13" s="34" t="s">
        <v>2795</v>
      </c>
      <c r="C13" s="34" t="s">
        <v>2796</v>
      </c>
      <c r="D13" s="34" t="s">
        <v>2797</v>
      </c>
      <c r="E13" s="4" t="s">
        <v>2798</v>
      </c>
      <c r="F13" s="34" t="s">
        <v>2799</v>
      </c>
      <c r="G13" s="34" t="s">
        <v>1664</v>
      </c>
      <c r="H13" s="34" t="s">
        <v>2800</v>
      </c>
      <c r="I13" s="34">
        <v>80141600</v>
      </c>
      <c r="J13" s="4" t="s">
        <v>2802</v>
      </c>
      <c r="K13" s="48">
        <v>42005</v>
      </c>
      <c r="L13" s="34">
        <v>12</v>
      </c>
      <c r="M13" s="34" t="s">
        <v>415</v>
      </c>
      <c r="N13" s="34" t="s">
        <v>30</v>
      </c>
      <c r="O13" s="10">
        <v>16820000</v>
      </c>
      <c r="P13" s="10">
        <v>16820000</v>
      </c>
      <c r="Q13" s="34" t="s">
        <v>31</v>
      </c>
      <c r="R13" s="34" t="s">
        <v>31</v>
      </c>
      <c r="S13" s="34" t="s">
        <v>32</v>
      </c>
      <c r="T13" s="175">
        <v>25000000</v>
      </c>
      <c r="U13" s="175" t="s">
        <v>411</v>
      </c>
      <c r="V13" s="34" t="s">
        <v>3308</v>
      </c>
    </row>
    <row r="14" spans="1:26" s="266" customFormat="1" ht="69.95" customHeight="1" x14ac:dyDescent="0.25">
      <c r="A14" s="34">
        <v>13</v>
      </c>
      <c r="B14" s="34" t="s">
        <v>2795</v>
      </c>
      <c r="C14" s="34" t="s">
        <v>2796</v>
      </c>
      <c r="D14" s="34" t="s">
        <v>2797</v>
      </c>
      <c r="E14" s="4" t="s">
        <v>2798</v>
      </c>
      <c r="F14" s="34" t="s">
        <v>2799</v>
      </c>
      <c r="G14" s="34" t="s">
        <v>1664</v>
      </c>
      <c r="H14" s="34" t="s">
        <v>2800</v>
      </c>
      <c r="I14" s="34">
        <v>80141600</v>
      </c>
      <c r="J14" s="4" t="s">
        <v>2803</v>
      </c>
      <c r="K14" s="48">
        <v>42005</v>
      </c>
      <c r="L14" s="34">
        <v>1</v>
      </c>
      <c r="M14" s="34" t="s">
        <v>238</v>
      </c>
      <c r="N14" s="34" t="s">
        <v>30</v>
      </c>
      <c r="O14" s="10">
        <v>18034100</v>
      </c>
      <c r="P14" s="10">
        <v>18034100</v>
      </c>
      <c r="Q14" s="34" t="s">
        <v>31</v>
      </c>
      <c r="R14" s="34" t="s">
        <v>31</v>
      </c>
      <c r="S14" s="34" t="s">
        <v>32</v>
      </c>
      <c r="T14" s="175">
        <v>30000000</v>
      </c>
      <c r="U14" s="175" t="s">
        <v>411</v>
      </c>
      <c r="V14" s="34" t="s">
        <v>3309</v>
      </c>
    </row>
    <row r="15" spans="1:26" s="266" customFormat="1" ht="69.95" customHeight="1" x14ac:dyDescent="0.25">
      <c r="A15" s="34">
        <v>14</v>
      </c>
      <c r="B15" s="34" t="s">
        <v>2795</v>
      </c>
      <c r="C15" s="34" t="s">
        <v>2796</v>
      </c>
      <c r="D15" s="34" t="s">
        <v>2797</v>
      </c>
      <c r="E15" s="4" t="s">
        <v>2798</v>
      </c>
      <c r="F15" s="34" t="s">
        <v>2799</v>
      </c>
      <c r="G15" s="34" t="s">
        <v>1664</v>
      </c>
      <c r="H15" s="34" t="s">
        <v>2800</v>
      </c>
      <c r="I15" s="34">
        <v>80141600</v>
      </c>
      <c r="J15" s="4" t="s">
        <v>2804</v>
      </c>
      <c r="K15" s="48">
        <v>42005</v>
      </c>
      <c r="L15" s="34">
        <v>1</v>
      </c>
      <c r="M15" s="34" t="s">
        <v>415</v>
      </c>
      <c r="N15" s="34" t="s">
        <v>30</v>
      </c>
      <c r="O15" s="10">
        <v>19405176</v>
      </c>
      <c r="P15" s="10">
        <f>O15</f>
        <v>19405176</v>
      </c>
      <c r="Q15" s="34" t="s">
        <v>31</v>
      </c>
      <c r="R15" s="34" t="s">
        <v>31</v>
      </c>
      <c r="S15" s="34" t="s">
        <v>32</v>
      </c>
      <c r="T15" s="175">
        <f>+P15</f>
        <v>19405176</v>
      </c>
      <c r="U15" s="175" t="s">
        <v>411</v>
      </c>
      <c r="V15" s="34" t="s">
        <v>3310</v>
      </c>
    </row>
    <row r="16" spans="1:26" s="267" customFormat="1" ht="69.95" customHeight="1" x14ac:dyDescent="0.25">
      <c r="A16" s="34">
        <v>15</v>
      </c>
      <c r="B16" s="34" t="s">
        <v>2795</v>
      </c>
      <c r="C16" s="34" t="s">
        <v>2796</v>
      </c>
      <c r="D16" s="34" t="s">
        <v>2797</v>
      </c>
      <c r="E16" s="4" t="s">
        <v>2798</v>
      </c>
      <c r="F16" s="34" t="s">
        <v>2799</v>
      </c>
      <c r="G16" s="34" t="s">
        <v>1664</v>
      </c>
      <c r="H16" s="34" t="s">
        <v>2800</v>
      </c>
      <c r="I16" s="34">
        <v>80141600</v>
      </c>
      <c r="J16" s="4" t="s">
        <v>2805</v>
      </c>
      <c r="K16" s="48">
        <v>42005</v>
      </c>
      <c r="L16" s="34">
        <v>1</v>
      </c>
      <c r="M16" s="34" t="s">
        <v>415</v>
      </c>
      <c r="N16" s="34" t="s">
        <v>30</v>
      </c>
      <c r="O16" s="10">
        <v>3767100</v>
      </c>
      <c r="P16" s="10">
        <f>O16</f>
        <v>3767100</v>
      </c>
      <c r="Q16" s="34" t="s">
        <v>31</v>
      </c>
      <c r="R16" s="34" t="s">
        <v>31</v>
      </c>
      <c r="S16" s="34" t="s">
        <v>32</v>
      </c>
      <c r="T16" s="175">
        <v>4930830</v>
      </c>
      <c r="U16" s="175" t="s">
        <v>411</v>
      </c>
      <c r="V16" s="34" t="s">
        <v>3311</v>
      </c>
    </row>
    <row r="17" spans="1:22" s="269" customFormat="1" ht="69.95" customHeight="1" x14ac:dyDescent="0.25">
      <c r="A17" s="34">
        <v>16</v>
      </c>
      <c r="B17" s="34" t="s">
        <v>2795</v>
      </c>
      <c r="C17" s="34" t="s">
        <v>2796</v>
      </c>
      <c r="D17" s="34" t="s">
        <v>2797</v>
      </c>
      <c r="E17" s="4" t="s">
        <v>2798</v>
      </c>
      <c r="F17" s="34" t="s">
        <v>25</v>
      </c>
      <c r="G17" s="34" t="s">
        <v>2785</v>
      </c>
      <c r="H17" s="34" t="s">
        <v>2806</v>
      </c>
      <c r="I17" s="34">
        <v>80111500</v>
      </c>
      <c r="J17" s="4" t="s">
        <v>2807</v>
      </c>
      <c r="K17" s="48">
        <v>42005</v>
      </c>
      <c r="L17" s="34">
        <v>12</v>
      </c>
      <c r="M17" s="34" t="s">
        <v>238</v>
      </c>
      <c r="N17" s="34" t="s">
        <v>30</v>
      </c>
      <c r="O17" s="10">
        <v>60564000</v>
      </c>
      <c r="P17" s="10">
        <v>60564000</v>
      </c>
      <c r="Q17" s="34" t="s">
        <v>31</v>
      </c>
      <c r="R17" s="34" t="s">
        <v>31</v>
      </c>
      <c r="S17" s="34" t="s">
        <v>32</v>
      </c>
      <c r="T17" s="175">
        <v>5047000</v>
      </c>
      <c r="U17" s="175" t="s">
        <v>411</v>
      </c>
      <c r="V17" s="34" t="s">
        <v>3312</v>
      </c>
    </row>
    <row r="18" spans="1:22" s="269" customFormat="1" ht="69.95" customHeight="1" x14ac:dyDescent="0.25">
      <c r="A18" s="34">
        <v>17</v>
      </c>
      <c r="B18" s="34" t="s">
        <v>2795</v>
      </c>
      <c r="C18" s="34" t="s">
        <v>2796</v>
      </c>
      <c r="D18" s="34" t="s">
        <v>2797</v>
      </c>
      <c r="E18" s="4" t="s">
        <v>2798</v>
      </c>
      <c r="F18" s="34" t="s">
        <v>25</v>
      </c>
      <c r="G18" s="34" t="s">
        <v>2785</v>
      </c>
      <c r="H18" s="34" t="s">
        <v>2806</v>
      </c>
      <c r="I18" s="34">
        <v>80111500</v>
      </c>
      <c r="J18" s="4" t="s">
        <v>2808</v>
      </c>
      <c r="K18" s="48">
        <v>42005</v>
      </c>
      <c r="L18" s="34">
        <v>12</v>
      </c>
      <c r="M18" s="34" t="s">
        <v>238</v>
      </c>
      <c r="N18" s="34" t="s">
        <v>30</v>
      </c>
      <c r="O18" s="10">
        <v>47956800</v>
      </c>
      <c r="P18" s="10">
        <v>47956800</v>
      </c>
      <c r="Q18" s="34" t="s">
        <v>31</v>
      </c>
      <c r="R18" s="34" t="s">
        <v>31</v>
      </c>
      <c r="S18" s="34" t="s">
        <v>32</v>
      </c>
      <c r="T18" s="175">
        <v>3996400</v>
      </c>
      <c r="U18" s="175" t="s">
        <v>411</v>
      </c>
      <c r="V18" s="34" t="s">
        <v>3313</v>
      </c>
    </row>
    <row r="19" spans="1:22" s="269" customFormat="1" ht="69.95" customHeight="1" x14ac:dyDescent="0.25">
      <c r="A19" s="34">
        <v>18</v>
      </c>
      <c r="B19" s="34" t="s">
        <v>2795</v>
      </c>
      <c r="C19" s="34" t="s">
        <v>2796</v>
      </c>
      <c r="D19" s="34" t="s">
        <v>2797</v>
      </c>
      <c r="E19" s="4" t="s">
        <v>2798</v>
      </c>
      <c r="F19" s="34" t="s">
        <v>25</v>
      </c>
      <c r="G19" s="34" t="s">
        <v>2785</v>
      </c>
      <c r="H19" s="34" t="s">
        <v>2806</v>
      </c>
      <c r="I19" s="34">
        <v>80111500</v>
      </c>
      <c r="J19" s="4" t="s">
        <v>2809</v>
      </c>
      <c r="K19" s="48">
        <v>42005</v>
      </c>
      <c r="L19" s="34">
        <v>12</v>
      </c>
      <c r="M19" s="34" t="s">
        <v>238</v>
      </c>
      <c r="N19" s="34" t="s">
        <v>30</v>
      </c>
      <c r="O19" s="10">
        <v>41653200</v>
      </c>
      <c r="P19" s="10">
        <v>41653200</v>
      </c>
      <c r="Q19" s="34" t="s">
        <v>31</v>
      </c>
      <c r="R19" s="34" t="s">
        <v>31</v>
      </c>
      <c r="S19" s="34" t="s">
        <v>32</v>
      </c>
      <c r="T19" s="175">
        <v>3471100</v>
      </c>
      <c r="U19" s="175" t="s">
        <v>411</v>
      </c>
      <c r="V19" s="34" t="s">
        <v>3314</v>
      </c>
    </row>
    <row r="20" spans="1:22" s="267" customFormat="1" ht="69.95" customHeight="1" x14ac:dyDescent="0.25">
      <c r="A20" s="34">
        <v>19</v>
      </c>
      <c r="B20" s="34" t="s">
        <v>2795</v>
      </c>
      <c r="C20" s="34" t="s">
        <v>2796</v>
      </c>
      <c r="D20" s="34" t="s">
        <v>2810</v>
      </c>
      <c r="E20" s="4" t="s">
        <v>2798</v>
      </c>
      <c r="F20" s="34" t="s">
        <v>25</v>
      </c>
      <c r="G20" s="34" t="s">
        <v>2785</v>
      </c>
      <c r="H20" s="34" t="s">
        <v>2806</v>
      </c>
      <c r="I20" s="34">
        <v>80111500</v>
      </c>
      <c r="J20" s="4" t="s">
        <v>2811</v>
      </c>
      <c r="K20" s="48">
        <v>42005</v>
      </c>
      <c r="L20" s="34">
        <v>12</v>
      </c>
      <c r="M20" s="34" t="s">
        <v>238</v>
      </c>
      <c r="N20" s="34" t="s">
        <v>30</v>
      </c>
      <c r="O20" s="10">
        <v>26079600</v>
      </c>
      <c r="P20" s="10">
        <v>26079600</v>
      </c>
      <c r="Q20" s="34" t="s">
        <v>31</v>
      </c>
      <c r="R20" s="34" t="s">
        <v>31</v>
      </c>
      <c r="S20" s="34" t="s">
        <v>32</v>
      </c>
      <c r="T20" s="175">
        <v>2173300</v>
      </c>
      <c r="U20" s="175" t="s">
        <v>411</v>
      </c>
      <c r="V20" s="34" t="s">
        <v>3315</v>
      </c>
    </row>
    <row r="21" spans="1:22" s="269" customFormat="1" ht="69.95" customHeight="1" x14ac:dyDescent="0.25">
      <c r="A21" s="34">
        <v>20</v>
      </c>
      <c r="B21" s="34" t="s">
        <v>2795</v>
      </c>
      <c r="C21" s="34" t="s">
        <v>2796</v>
      </c>
      <c r="D21" s="34" t="s">
        <v>2797</v>
      </c>
      <c r="E21" s="4" t="s">
        <v>2798</v>
      </c>
      <c r="F21" s="34" t="s">
        <v>25</v>
      </c>
      <c r="G21" s="34" t="s">
        <v>2785</v>
      </c>
      <c r="H21" s="34" t="s">
        <v>2806</v>
      </c>
      <c r="I21" s="34">
        <v>80111500</v>
      </c>
      <c r="J21" s="4" t="s">
        <v>2812</v>
      </c>
      <c r="K21" s="48">
        <v>42005</v>
      </c>
      <c r="L21" s="34">
        <v>12</v>
      </c>
      <c r="M21" s="34" t="s">
        <v>238</v>
      </c>
      <c r="N21" s="34" t="s">
        <v>30</v>
      </c>
      <c r="O21" s="10">
        <v>47956800</v>
      </c>
      <c r="P21" s="10">
        <v>47956800</v>
      </c>
      <c r="Q21" s="34" t="s">
        <v>31</v>
      </c>
      <c r="R21" s="34" t="s">
        <v>31</v>
      </c>
      <c r="S21" s="34" t="s">
        <v>32</v>
      </c>
      <c r="T21" s="175">
        <v>3996400</v>
      </c>
      <c r="U21" s="175" t="s">
        <v>411</v>
      </c>
      <c r="V21" s="34" t="s">
        <v>3316</v>
      </c>
    </row>
    <row r="22" spans="1:22" s="269" customFormat="1" ht="69.95" customHeight="1" x14ac:dyDescent="0.25">
      <c r="A22" s="34">
        <v>21</v>
      </c>
      <c r="B22" s="34" t="s">
        <v>2795</v>
      </c>
      <c r="C22" s="34" t="s">
        <v>2796</v>
      </c>
      <c r="D22" s="34" t="s">
        <v>2797</v>
      </c>
      <c r="E22" s="4" t="s">
        <v>2813</v>
      </c>
      <c r="F22" s="34" t="s">
        <v>25</v>
      </c>
      <c r="G22" s="34" t="s">
        <v>2785</v>
      </c>
      <c r="H22" s="34" t="s">
        <v>2806</v>
      </c>
      <c r="I22" s="34">
        <v>80111500</v>
      </c>
      <c r="J22" s="4" t="s">
        <v>2814</v>
      </c>
      <c r="K22" s="48">
        <v>42005</v>
      </c>
      <c r="L22" s="34">
        <v>9</v>
      </c>
      <c r="M22" s="34" t="s">
        <v>238</v>
      </c>
      <c r="N22" s="34" t="s">
        <v>30</v>
      </c>
      <c r="O22" s="10">
        <v>19559700</v>
      </c>
      <c r="P22" s="10">
        <v>19559700</v>
      </c>
      <c r="Q22" s="34" t="s">
        <v>31</v>
      </c>
      <c r="R22" s="34" t="s">
        <v>31</v>
      </c>
      <c r="S22" s="34" t="s">
        <v>32</v>
      </c>
      <c r="T22" s="175">
        <v>2173300</v>
      </c>
      <c r="U22" s="175" t="s">
        <v>411</v>
      </c>
      <c r="V22" s="34" t="s">
        <v>3317</v>
      </c>
    </row>
    <row r="23" spans="1:22" s="269" customFormat="1" ht="69.95" customHeight="1" x14ac:dyDescent="0.25">
      <c r="A23" s="34">
        <v>22</v>
      </c>
      <c r="B23" s="34" t="s">
        <v>2795</v>
      </c>
      <c r="C23" s="34" t="s">
        <v>2796</v>
      </c>
      <c r="D23" s="34" t="s">
        <v>2797</v>
      </c>
      <c r="E23" s="4" t="s">
        <v>2798</v>
      </c>
      <c r="F23" s="34" t="s">
        <v>25</v>
      </c>
      <c r="G23" s="34" t="s">
        <v>2785</v>
      </c>
      <c r="H23" s="34" t="s">
        <v>2806</v>
      </c>
      <c r="I23" s="34">
        <v>80111500</v>
      </c>
      <c r="J23" s="4" t="s">
        <v>2815</v>
      </c>
      <c r="K23" s="48">
        <v>42005</v>
      </c>
      <c r="L23" s="34">
        <v>12</v>
      </c>
      <c r="M23" s="34" t="s">
        <v>238</v>
      </c>
      <c r="N23" s="34" t="s">
        <v>30</v>
      </c>
      <c r="O23" s="10">
        <v>41653200</v>
      </c>
      <c r="P23" s="10">
        <v>41653200</v>
      </c>
      <c r="Q23" s="34" t="s">
        <v>31</v>
      </c>
      <c r="R23" s="34" t="s">
        <v>31</v>
      </c>
      <c r="S23" s="34" t="s">
        <v>32</v>
      </c>
      <c r="T23" s="175">
        <v>3471100</v>
      </c>
      <c r="U23" s="175" t="s">
        <v>411</v>
      </c>
      <c r="V23" s="34" t="s">
        <v>3318</v>
      </c>
    </row>
    <row r="24" spans="1:22" s="269" customFormat="1" ht="69.95" customHeight="1" x14ac:dyDescent="0.25">
      <c r="A24" s="34">
        <v>23</v>
      </c>
      <c r="B24" s="34" t="s">
        <v>2795</v>
      </c>
      <c r="C24" s="34" t="s">
        <v>2796</v>
      </c>
      <c r="D24" s="34" t="s">
        <v>2797</v>
      </c>
      <c r="E24" s="4" t="s">
        <v>2798</v>
      </c>
      <c r="F24" s="34" t="s">
        <v>25</v>
      </c>
      <c r="G24" s="34" t="s">
        <v>2785</v>
      </c>
      <c r="H24" s="34" t="s">
        <v>2806</v>
      </c>
      <c r="I24" s="34">
        <v>80111500</v>
      </c>
      <c r="J24" s="4" t="s">
        <v>2816</v>
      </c>
      <c r="K24" s="48">
        <v>42005</v>
      </c>
      <c r="L24" s="34">
        <v>12</v>
      </c>
      <c r="M24" s="34" t="s">
        <v>238</v>
      </c>
      <c r="N24" s="34" t="s">
        <v>30</v>
      </c>
      <c r="O24" s="10">
        <v>26079600</v>
      </c>
      <c r="P24" s="10">
        <f>O24</f>
        <v>26079600</v>
      </c>
      <c r="Q24" s="34" t="s">
        <v>31</v>
      </c>
      <c r="R24" s="34" t="s">
        <v>31</v>
      </c>
      <c r="S24" s="34" t="s">
        <v>32</v>
      </c>
      <c r="T24" s="175">
        <v>2173300</v>
      </c>
      <c r="U24" s="175" t="s">
        <v>411</v>
      </c>
      <c r="V24" s="34" t="s">
        <v>3319</v>
      </c>
    </row>
    <row r="25" spans="1:22" s="269" customFormat="1" ht="69.95" customHeight="1" x14ac:dyDescent="0.25">
      <c r="A25" s="34">
        <v>24</v>
      </c>
      <c r="B25" s="34" t="s">
        <v>2795</v>
      </c>
      <c r="C25" s="34" t="s">
        <v>2796</v>
      </c>
      <c r="D25" s="34" t="s">
        <v>2797</v>
      </c>
      <c r="E25" s="4" t="s">
        <v>2798</v>
      </c>
      <c r="F25" s="34" t="s">
        <v>25</v>
      </c>
      <c r="G25" s="34" t="s">
        <v>2785</v>
      </c>
      <c r="H25" s="34" t="s">
        <v>2806</v>
      </c>
      <c r="I25" s="34">
        <v>80111500</v>
      </c>
      <c r="J25" s="4" t="s">
        <v>2817</v>
      </c>
      <c r="K25" s="48">
        <v>42005</v>
      </c>
      <c r="L25" s="34">
        <v>12</v>
      </c>
      <c r="M25" s="34" t="s">
        <v>238</v>
      </c>
      <c r="N25" s="34" t="s">
        <v>30</v>
      </c>
      <c r="O25" s="10">
        <v>47956800</v>
      </c>
      <c r="P25" s="10">
        <v>47956800</v>
      </c>
      <c r="Q25" s="34" t="s">
        <v>31</v>
      </c>
      <c r="R25" s="34" t="s">
        <v>31</v>
      </c>
      <c r="S25" s="34" t="s">
        <v>32</v>
      </c>
      <c r="T25" s="175">
        <f>P25/L25</f>
        <v>3996400</v>
      </c>
      <c r="U25" s="175" t="s">
        <v>411</v>
      </c>
      <c r="V25" s="34" t="s">
        <v>3320</v>
      </c>
    </row>
    <row r="26" spans="1:22" s="269" customFormat="1" ht="69.95" customHeight="1" x14ac:dyDescent="0.25">
      <c r="A26" s="34">
        <v>25</v>
      </c>
      <c r="B26" s="34" t="s">
        <v>2795</v>
      </c>
      <c r="C26" s="34" t="s">
        <v>2796</v>
      </c>
      <c r="D26" s="34" t="s">
        <v>2797</v>
      </c>
      <c r="E26" s="4" t="s">
        <v>2798</v>
      </c>
      <c r="F26" s="34" t="s">
        <v>25</v>
      </c>
      <c r="G26" s="34" t="s">
        <v>2785</v>
      </c>
      <c r="H26" s="34" t="s">
        <v>2806</v>
      </c>
      <c r="I26" s="34">
        <v>80111500</v>
      </c>
      <c r="J26" s="4" t="s">
        <v>2818</v>
      </c>
      <c r="K26" s="48">
        <v>42005</v>
      </c>
      <c r="L26" s="34">
        <v>12</v>
      </c>
      <c r="M26" s="34" t="s">
        <v>238</v>
      </c>
      <c r="N26" s="34" t="s">
        <v>30</v>
      </c>
      <c r="O26" s="10">
        <v>28304400</v>
      </c>
      <c r="P26" s="10">
        <v>28304400</v>
      </c>
      <c r="Q26" s="34" t="s">
        <v>31</v>
      </c>
      <c r="R26" s="34" t="s">
        <v>31</v>
      </c>
      <c r="S26" s="34" t="s">
        <v>32</v>
      </c>
      <c r="T26" s="175">
        <v>2358700</v>
      </c>
      <c r="U26" s="175" t="s">
        <v>411</v>
      </c>
      <c r="V26" s="34" t="s">
        <v>3321</v>
      </c>
    </row>
    <row r="27" spans="1:22" s="269" customFormat="1" ht="69.95" customHeight="1" x14ac:dyDescent="0.25">
      <c r="A27" s="34">
        <v>26</v>
      </c>
      <c r="B27" s="34" t="s">
        <v>2795</v>
      </c>
      <c r="C27" s="34" t="s">
        <v>2796</v>
      </c>
      <c r="D27" s="34" t="s">
        <v>2797</v>
      </c>
      <c r="E27" s="4" t="s">
        <v>2798</v>
      </c>
      <c r="F27" s="34" t="s">
        <v>25</v>
      </c>
      <c r="G27" s="34" t="s">
        <v>2785</v>
      </c>
      <c r="H27" s="34" t="s">
        <v>2806</v>
      </c>
      <c r="I27" s="34">
        <v>80111500</v>
      </c>
      <c r="J27" s="4" t="s">
        <v>2819</v>
      </c>
      <c r="K27" s="48">
        <v>42005</v>
      </c>
      <c r="L27" s="34">
        <v>12</v>
      </c>
      <c r="M27" s="34" t="s">
        <v>238</v>
      </c>
      <c r="N27" s="34" t="s">
        <v>30</v>
      </c>
      <c r="O27" s="10">
        <v>33124800</v>
      </c>
      <c r="P27" s="10">
        <v>33124800</v>
      </c>
      <c r="Q27" s="34" t="s">
        <v>31</v>
      </c>
      <c r="R27" s="34" t="s">
        <v>31</v>
      </c>
      <c r="S27" s="34" t="s">
        <v>32</v>
      </c>
      <c r="T27" s="175">
        <v>2760400</v>
      </c>
      <c r="U27" s="175" t="s">
        <v>411</v>
      </c>
      <c r="V27" s="34" t="s">
        <v>3322</v>
      </c>
    </row>
    <row r="28" spans="1:22" s="269" customFormat="1" ht="69.95" customHeight="1" x14ac:dyDescent="0.25">
      <c r="A28" s="34">
        <v>27</v>
      </c>
      <c r="B28" s="34" t="s">
        <v>2795</v>
      </c>
      <c r="C28" s="34" t="s">
        <v>2796</v>
      </c>
      <c r="D28" s="34" t="s">
        <v>2797</v>
      </c>
      <c r="E28" s="4" t="s">
        <v>2798</v>
      </c>
      <c r="F28" s="34" t="s">
        <v>25</v>
      </c>
      <c r="G28" s="34" t="s">
        <v>2785</v>
      </c>
      <c r="H28" s="34" t="s">
        <v>2806</v>
      </c>
      <c r="I28" s="34">
        <v>80111500</v>
      </c>
      <c r="J28" s="4" t="s">
        <v>2820</v>
      </c>
      <c r="K28" s="48">
        <v>42005</v>
      </c>
      <c r="L28" s="34">
        <v>12</v>
      </c>
      <c r="M28" s="34" t="s">
        <v>238</v>
      </c>
      <c r="N28" s="34" t="s">
        <v>30</v>
      </c>
      <c r="O28" s="10">
        <v>28304400</v>
      </c>
      <c r="P28" s="10">
        <v>28304400</v>
      </c>
      <c r="Q28" s="34" t="s">
        <v>31</v>
      </c>
      <c r="R28" s="34" t="s">
        <v>31</v>
      </c>
      <c r="S28" s="34" t="s">
        <v>32</v>
      </c>
      <c r="T28" s="175">
        <v>2358700</v>
      </c>
      <c r="U28" s="175" t="s">
        <v>411</v>
      </c>
      <c r="V28" s="34" t="s">
        <v>3323</v>
      </c>
    </row>
    <row r="29" spans="1:22" s="269" customFormat="1" ht="69.95" customHeight="1" x14ac:dyDescent="0.25">
      <c r="A29" s="34">
        <v>28</v>
      </c>
      <c r="B29" s="34" t="s">
        <v>2795</v>
      </c>
      <c r="C29" s="34" t="s">
        <v>2796</v>
      </c>
      <c r="D29" s="34" t="s">
        <v>2797</v>
      </c>
      <c r="E29" s="4" t="s">
        <v>2798</v>
      </c>
      <c r="F29" s="34" t="s">
        <v>25</v>
      </c>
      <c r="G29" s="34" t="s">
        <v>2785</v>
      </c>
      <c r="H29" s="34" t="s">
        <v>2806</v>
      </c>
      <c r="I29" s="34">
        <v>80111500</v>
      </c>
      <c r="J29" s="4" t="s">
        <v>2072</v>
      </c>
      <c r="K29" s="48">
        <v>42005</v>
      </c>
      <c r="L29" s="34">
        <v>12</v>
      </c>
      <c r="M29" s="34" t="s">
        <v>238</v>
      </c>
      <c r="N29" s="34" t="s">
        <v>30</v>
      </c>
      <c r="O29" s="10">
        <v>106296000</v>
      </c>
      <c r="P29" s="10">
        <v>106296000</v>
      </c>
      <c r="Q29" s="34" t="s">
        <v>31</v>
      </c>
      <c r="R29" s="34" t="s">
        <v>31</v>
      </c>
      <c r="S29" s="34" t="s">
        <v>32</v>
      </c>
      <c r="T29" s="175">
        <v>8858000</v>
      </c>
      <c r="U29" s="175" t="s">
        <v>411</v>
      </c>
      <c r="V29" s="34" t="s">
        <v>3324</v>
      </c>
    </row>
    <row r="30" spans="1:22" s="269" customFormat="1" ht="69.95" customHeight="1" x14ac:dyDescent="0.25">
      <c r="A30" s="34">
        <v>29</v>
      </c>
      <c r="B30" s="34" t="s">
        <v>2795</v>
      </c>
      <c r="C30" s="34" t="s">
        <v>2796</v>
      </c>
      <c r="D30" s="34" t="s">
        <v>2797</v>
      </c>
      <c r="E30" s="4" t="s">
        <v>2798</v>
      </c>
      <c r="F30" s="34" t="s">
        <v>25</v>
      </c>
      <c r="G30" s="34" t="s">
        <v>2785</v>
      </c>
      <c r="H30" s="34" t="s">
        <v>2806</v>
      </c>
      <c r="I30" s="34">
        <v>80111500</v>
      </c>
      <c r="J30" s="4" t="s">
        <v>2821</v>
      </c>
      <c r="K30" s="48">
        <v>42005</v>
      </c>
      <c r="L30" s="34">
        <v>12</v>
      </c>
      <c r="M30" s="34" t="s">
        <v>238</v>
      </c>
      <c r="N30" s="34" t="s">
        <v>30</v>
      </c>
      <c r="O30" s="10">
        <v>20517600</v>
      </c>
      <c r="P30" s="10">
        <f>+O30</f>
        <v>20517600</v>
      </c>
      <c r="Q30" s="34" t="s">
        <v>31</v>
      </c>
      <c r="R30" s="34" t="s">
        <v>31</v>
      </c>
      <c r="S30" s="34" t="s">
        <v>32</v>
      </c>
      <c r="T30" s="175">
        <v>1709800</v>
      </c>
      <c r="U30" s="175" t="s">
        <v>411</v>
      </c>
      <c r="V30" s="34" t="s">
        <v>3325</v>
      </c>
    </row>
    <row r="31" spans="1:22" s="269" customFormat="1" ht="69.95" customHeight="1" x14ac:dyDescent="0.25">
      <c r="A31" s="34">
        <v>30</v>
      </c>
      <c r="B31" s="34" t="s">
        <v>2795</v>
      </c>
      <c r="C31" s="34" t="s">
        <v>2796</v>
      </c>
      <c r="D31" s="34" t="s">
        <v>2797</v>
      </c>
      <c r="E31" s="4" t="s">
        <v>2798</v>
      </c>
      <c r="F31" s="34" t="s">
        <v>25</v>
      </c>
      <c r="G31" s="34" t="s">
        <v>2785</v>
      </c>
      <c r="H31" s="34" t="s">
        <v>2806</v>
      </c>
      <c r="I31" s="34">
        <v>80111500</v>
      </c>
      <c r="J31" s="4" t="s">
        <v>2822</v>
      </c>
      <c r="K31" s="48">
        <v>42005</v>
      </c>
      <c r="L31" s="34">
        <v>12</v>
      </c>
      <c r="M31" s="34" t="s">
        <v>238</v>
      </c>
      <c r="N31" s="34" t="s">
        <v>30</v>
      </c>
      <c r="O31" s="10">
        <v>0</v>
      </c>
      <c r="P31" s="10">
        <v>0</v>
      </c>
      <c r="Q31" s="34" t="s">
        <v>31</v>
      </c>
      <c r="R31" s="34" t="s">
        <v>31</v>
      </c>
      <c r="S31" s="34" t="s">
        <v>32</v>
      </c>
      <c r="T31" s="175">
        <f t="shared" ref="T31:T37" si="0">+P31</f>
        <v>0</v>
      </c>
      <c r="U31" s="175" t="s">
        <v>411</v>
      </c>
      <c r="V31" s="34" t="s">
        <v>1030</v>
      </c>
    </row>
    <row r="32" spans="1:22" s="266" customFormat="1" ht="69.95" customHeight="1" x14ac:dyDescent="0.25">
      <c r="A32" s="34">
        <v>31</v>
      </c>
      <c r="B32" s="34" t="s">
        <v>2795</v>
      </c>
      <c r="C32" s="34" t="s">
        <v>2796</v>
      </c>
      <c r="D32" s="34" t="s">
        <v>2797</v>
      </c>
      <c r="E32" s="4" t="s">
        <v>2798</v>
      </c>
      <c r="F32" s="34" t="s">
        <v>25</v>
      </c>
      <c r="G32" s="34" t="s">
        <v>2785</v>
      </c>
      <c r="H32" s="34" t="s">
        <v>2806</v>
      </c>
      <c r="I32" s="34">
        <v>80111500</v>
      </c>
      <c r="J32" s="4" t="s">
        <v>2822</v>
      </c>
      <c r="K32" s="48">
        <v>42339</v>
      </c>
      <c r="L32" s="34">
        <v>1</v>
      </c>
      <c r="M32" s="34" t="s">
        <v>238</v>
      </c>
      <c r="N32" s="34" t="s">
        <v>30</v>
      </c>
      <c r="O32" s="227">
        <v>2358700</v>
      </c>
      <c r="P32" s="10">
        <v>2358700</v>
      </c>
      <c r="Q32" s="34" t="s">
        <v>31</v>
      </c>
      <c r="R32" s="34" t="s">
        <v>31</v>
      </c>
      <c r="S32" s="34" t="s">
        <v>32</v>
      </c>
      <c r="T32" s="175">
        <f t="shared" si="0"/>
        <v>2358700</v>
      </c>
      <c r="U32" s="175" t="s">
        <v>411</v>
      </c>
      <c r="V32" s="34" t="s">
        <v>3326</v>
      </c>
    </row>
    <row r="33" spans="1:22" ht="69.95" customHeight="1" x14ac:dyDescent="0.2">
      <c r="A33" s="34">
        <v>32</v>
      </c>
      <c r="B33" s="34" t="s">
        <v>2795</v>
      </c>
      <c r="C33" s="34" t="s">
        <v>2796</v>
      </c>
      <c r="D33" s="34" t="s">
        <v>2797</v>
      </c>
      <c r="E33" s="4" t="s">
        <v>2798</v>
      </c>
      <c r="F33" s="34" t="s">
        <v>2799</v>
      </c>
      <c r="G33" s="34" t="s">
        <v>1664</v>
      </c>
      <c r="H33" s="34" t="s">
        <v>2800</v>
      </c>
      <c r="I33" s="34">
        <v>80141600</v>
      </c>
      <c r="J33" s="4" t="s">
        <v>2823</v>
      </c>
      <c r="K33" s="48">
        <v>42005</v>
      </c>
      <c r="L33" s="34">
        <v>1</v>
      </c>
      <c r="M33" s="34" t="s">
        <v>2824</v>
      </c>
      <c r="N33" s="34" t="s">
        <v>30</v>
      </c>
      <c r="O33" s="10">
        <v>18238908</v>
      </c>
      <c r="P33" s="10">
        <f>+O33</f>
        <v>18238908</v>
      </c>
      <c r="Q33" s="34" t="s">
        <v>31</v>
      </c>
      <c r="R33" s="34" t="s">
        <v>31</v>
      </c>
      <c r="S33" s="34" t="s">
        <v>32</v>
      </c>
      <c r="T33" s="175">
        <f t="shared" si="0"/>
        <v>18238908</v>
      </c>
      <c r="U33" s="175" t="s">
        <v>411</v>
      </c>
      <c r="V33" s="34" t="s">
        <v>3327</v>
      </c>
    </row>
    <row r="34" spans="1:22" ht="69.95" customHeight="1" x14ac:dyDescent="0.2">
      <c r="A34" s="34">
        <v>33</v>
      </c>
      <c r="B34" s="34" t="s">
        <v>2795</v>
      </c>
      <c r="C34" s="34" t="s">
        <v>2796</v>
      </c>
      <c r="D34" s="34" t="s">
        <v>2797</v>
      </c>
      <c r="E34" s="4" t="s">
        <v>2798</v>
      </c>
      <c r="F34" s="34" t="s">
        <v>25</v>
      </c>
      <c r="G34" s="34" t="s">
        <v>2785</v>
      </c>
      <c r="H34" s="34" t="s">
        <v>2806</v>
      </c>
      <c r="I34" s="34">
        <v>80111500</v>
      </c>
      <c r="J34" s="4" t="s">
        <v>2825</v>
      </c>
      <c r="K34" s="48">
        <v>42339</v>
      </c>
      <c r="L34" s="34">
        <v>1</v>
      </c>
      <c r="M34" s="34" t="s">
        <v>238</v>
      </c>
      <c r="N34" s="34" t="s">
        <v>30</v>
      </c>
      <c r="O34" s="227">
        <v>5047000</v>
      </c>
      <c r="P34" s="10">
        <v>5047000</v>
      </c>
      <c r="Q34" s="34" t="s">
        <v>31</v>
      </c>
      <c r="R34" s="34" t="s">
        <v>31</v>
      </c>
      <c r="S34" s="34" t="s">
        <v>32</v>
      </c>
      <c r="T34" s="175">
        <f t="shared" si="0"/>
        <v>5047000</v>
      </c>
      <c r="U34" s="175" t="s">
        <v>411</v>
      </c>
      <c r="V34" s="34" t="s">
        <v>3328</v>
      </c>
    </row>
    <row r="35" spans="1:22" ht="69.95" customHeight="1" x14ac:dyDescent="0.2">
      <c r="A35" s="34">
        <v>34</v>
      </c>
      <c r="B35" s="34" t="s">
        <v>2795</v>
      </c>
      <c r="C35" s="34" t="s">
        <v>2796</v>
      </c>
      <c r="D35" s="34" t="s">
        <v>2797</v>
      </c>
      <c r="E35" s="4" t="s">
        <v>2798</v>
      </c>
      <c r="F35" s="34" t="s">
        <v>25</v>
      </c>
      <c r="G35" s="34" t="s">
        <v>2785</v>
      </c>
      <c r="H35" s="34" t="s">
        <v>2806</v>
      </c>
      <c r="I35" s="34">
        <v>80111500</v>
      </c>
      <c r="J35" s="4" t="s">
        <v>2826</v>
      </c>
      <c r="K35" s="48">
        <v>42339</v>
      </c>
      <c r="L35" s="34">
        <v>1</v>
      </c>
      <c r="M35" s="34" t="s">
        <v>238</v>
      </c>
      <c r="N35" s="34" t="s">
        <v>30</v>
      </c>
      <c r="O35" s="227">
        <v>3996400</v>
      </c>
      <c r="P35" s="10">
        <v>3996400</v>
      </c>
      <c r="Q35" s="34" t="s">
        <v>31</v>
      </c>
      <c r="R35" s="34" t="s">
        <v>31</v>
      </c>
      <c r="S35" s="34" t="s">
        <v>32</v>
      </c>
      <c r="T35" s="175">
        <f t="shared" si="0"/>
        <v>3996400</v>
      </c>
      <c r="U35" s="175" t="s">
        <v>411</v>
      </c>
      <c r="V35" s="34" t="s">
        <v>3329</v>
      </c>
    </row>
    <row r="36" spans="1:22" ht="69.95" customHeight="1" x14ac:dyDescent="0.2">
      <c r="A36" s="34">
        <v>35</v>
      </c>
      <c r="B36" s="34" t="s">
        <v>2795</v>
      </c>
      <c r="C36" s="34" t="s">
        <v>2796</v>
      </c>
      <c r="D36" s="34" t="s">
        <v>2797</v>
      </c>
      <c r="E36" s="4" t="s">
        <v>2798</v>
      </c>
      <c r="F36" s="34" t="s">
        <v>2799</v>
      </c>
      <c r="G36" s="34" t="s">
        <v>1664</v>
      </c>
      <c r="H36" s="34" t="s">
        <v>2800</v>
      </c>
      <c r="I36" s="34">
        <v>80141600</v>
      </c>
      <c r="J36" s="4" t="s">
        <v>2827</v>
      </c>
      <c r="K36" s="48">
        <v>42005</v>
      </c>
      <c r="L36" s="34">
        <v>3</v>
      </c>
      <c r="M36" s="34" t="s">
        <v>31</v>
      </c>
      <c r="N36" s="34" t="s">
        <v>30</v>
      </c>
      <c r="O36" s="10">
        <v>2000000</v>
      </c>
      <c r="P36" s="10">
        <v>2000000</v>
      </c>
      <c r="Q36" s="34" t="s">
        <v>31</v>
      </c>
      <c r="R36" s="34" t="s">
        <v>31</v>
      </c>
      <c r="S36" s="34" t="s">
        <v>32</v>
      </c>
      <c r="T36" s="175">
        <f t="shared" si="0"/>
        <v>2000000</v>
      </c>
      <c r="U36" s="175" t="s">
        <v>411</v>
      </c>
      <c r="V36" s="34" t="s">
        <v>3330</v>
      </c>
    </row>
    <row r="37" spans="1:22" ht="69.95" customHeight="1" x14ac:dyDescent="0.2">
      <c r="A37" s="34">
        <v>36</v>
      </c>
      <c r="B37" s="34" t="s">
        <v>2795</v>
      </c>
      <c r="C37" s="34" t="s">
        <v>2796</v>
      </c>
      <c r="D37" s="34" t="s">
        <v>2797</v>
      </c>
      <c r="E37" s="4" t="s">
        <v>2798</v>
      </c>
      <c r="F37" s="34" t="s">
        <v>25</v>
      </c>
      <c r="G37" s="34" t="s">
        <v>2785</v>
      </c>
      <c r="H37" s="34" t="s">
        <v>2806</v>
      </c>
      <c r="I37" s="34">
        <v>80111500</v>
      </c>
      <c r="J37" s="4" t="s">
        <v>2828</v>
      </c>
      <c r="K37" s="48">
        <v>42005</v>
      </c>
      <c r="L37" s="34">
        <v>6</v>
      </c>
      <c r="M37" s="34" t="s">
        <v>238</v>
      </c>
      <c r="N37" s="34" t="s">
        <v>30</v>
      </c>
      <c r="O37" s="10">
        <v>38934000</v>
      </c>
      <c r="P37" s="10">
        <f>+O37</f>
        <v>38934000</v>
      </c>
      <c r="Q37" s="34" t="s">
        <v>31</v>
      </c>
      <c r="R37" s="34" t="s">
        <v>31</v>
      </c>
      <c r="S37" s="34" t="s">
        <v>32</v>
      </c>
      <c r="T37" s="175">
        <f t="shared" si="0"/>
        <v>38934000</v>
      </c>
      <c r="U37" s="175" t="s">
        <v>411</v>
      </c>
      <c r="V37" s="34" t="s">
        <v>3331</v>
      </c>
    </row>
    <row r="38" spans="1:22" ht="69.95" customHeight="1" x14ac:dyDescent="0.2">
      <c r="A38" s="34">
        <v>37</v>
      </c>
      <c r="B38" s="34" t="s">
        <v>2795</v>
      </c>
      <c r="C38" s="34" t="s">
        <v>2796</v>
      </c>
      <c r="D38" s="34" t="s">
        <v>2797</v>
      </c>
      <c r="E38" s="4" t="s">
        <v>2798</v>
      </c>
      <c r="F38" s="34" t="s">
        <v>25</v>
      </c>
      <c r="G38" s="34" t="s">
        <v>2785</v>
      </c>
      <c r="H38" s="34" t="s">
        <v>2806</v>
      </c>
      <c r="I38" s="34">
        <v>80111500</v>
      </c>
      <c r="J38" s="4" t="s">
        <v>2829</v>
      </c>
      <c r="K38" s="48">
        <v>42005</v>
      </c>
      <c r="L38" s="34">
        <v>5</v>
      </c>
      <c r="M38" s="34" t="s">
        <v>238</v>
      </c>
      <c r="N38" s="34" t="s">
        <v>30</v>
      </c>
      <c r="O38" s="10">
        <v>19982000</v>
      </c>
      <c r="P38" s="10">
        <f>+O38</f>
        <v>19982000</v>
      </c>
      <c r="Q38" s="34" t="s">
        <v>31</v>
      </c>
      <c r="R38" s="34" t="s">
        <v>31</v>
      </c>
      <c r="S38" s="34" t="s">
        <v>32</v>
      </c>
      <c r="T38" s="175">
        <f>+P38/L38</f>
        <v>3996400</v>
      </c>
      <c r="U38" s="175" t="s">
        <v>411</v>
      </c>
      <c r="V38" s="34" t="s">
        <v>3332</v>
      </c>
    </row>
    <row r="39" spans="1:22" ht="69.95" customHeight="1" x14ac:dyDescent="0.2">
      <c r="A39" s="34">
        <v>38</v>
      </c>
      <c r="B39" s="34" t="s">
        <v>2791</v>
      </c>
      <c r="C39" s="34" t="s">
        <v>2830</v>
      </c>
      <c r="D39" s="34" t="s">
        <v>2783</v>
      </c>
      <c r="E39" s="4" t="s">
        <v>2831</v>
      </c>
      <c r="F39" s="34" t="s">
        <v>2799</v>
      </c>
      <c r="G39" s="34" t="s">
        <v>1664</v>
      </c>
      <c r="H39" s="34" t="s">
        <v>2800</v>
      </c>
      <c r="I39" s="34">
        <v>80111500</v>
      </c>
      <c r="J39" s="4" t="s">
        <v>2832</v>
      </c>
      <c r="K39" s="48">
        <v>42005</v>
      </c>
      <c r="L39" s="34">
        <v>11</v>
      </c>
      <c r="M39" s="34" t="s">
        <v>238</v>
      </c>
      <c r="N39" s="34" t="s">
        <v>30</v>
      </c>
      <c r="O39" s="10">
        <v>43889704</v>
      </c>
      <c r="P39" s="10">
        <f>+O39</f>
        <v>43889704</v>
      </c>
      <c r="Q39" s="34" t="s">
        <v>31</v>
      </c>
      <c r="R39" s="34" t="s">
        <v>31</v>
      </c>
      <c r="S39" s="34" t="s">
        <v>32</v>
      </c>
      <c r="T39" s="175">
        <f>+P39</f>
        <v>43889704</v>
      </c>
      <c r="U39" s="175" t="s">
        <v>411</v>
      </c>
      <c r="V39" s="34" t="s">
        <v>2833</v>
      </c>
    </row>
    <row r="40" spans="1:22" ht="69.95" customHeight="1" x14ac:dyDescent="0.2">
      <c r="A40" s="34">
        <v>39</v>
      </c>
      <c r="B40" s="34" t="s">
        <v>2791</v>
      </c>
      <c r="C40" s="34" t="s">
        <v>2830</v>
      </c>
      <c r="D40" s="34" t="s">
        <v>2783</v>
      </c>
      <c r="E40" s="4" t="s">
        <v>2831</v>
      </c>
      <c r="F40" s="34" t="s">
        <v>2799</v>
      </c>
      <c r="G40" s="34" t="s">
        <v>1664</v>
      </c>
      <c r="H40" s="34" t="s">
        <v>2800</v>
      </c>
      <c r="I40" s="34">
        <v>80111500</v>
      </c>
      <c r="J40" s="4" t="s">
        <v>1044</v>
      </c>
      <c r="K40" s="48">
        <v>42248</v>
      </c>
      <c r="L40" s="34">
        <v>3</v>
      </c>
      <c r="M40" s="34" t="s">
        <v>31</v>
      </c>
      <c r="N40" s="34" t="s">
        <v>30</v>
      </c>
      <c r="O40" s="10">
        <v>55086696</v>
      </c>
      <c r="P40" s="10">
        <v>55086696</v>
      </c>
      <c r="Q40" s="34" t="s">
        <v>31</v>
      </c>
      <c r="R40" s="34" t="s">
        <v>31</v>
      </c>
      <c r="S40" s="34" t="s">
        <v>32</v>
      </c>
      <c r="T40" s="175">
        <v>55086696</v>
      </c>
      <c r="U40" s="175" t="s">
        <v>186</v>
      </c>
      <c r="V40" s="34"/>
    </row>
    <row r="41" spans="1:22" ht="69.95" customHeight="1" x14ac:dyDescent="0.2">
      <c r="A41" s="34">
        <v>40</v>
      </c>
      <c r="B41" s="34" t="s">
        <v>2781</v>
      </c>
      <c r="C41" s="34" t="s">
        <v>2782</v>
      </c>
      <c r="D41" s="34" t="s">
        <v>2783</v>
      </c>
      <c r="E41" s="4" t="s">
        <v>2784</v>
      </c>
      <c r="F41" s="34" t="s">
        <v>25</v>
      </c>
      <c r="G41" s="34" t="s">
        <v>2785</v>
      </c>
      <c r="H41" s="34" t="s">
        <v>27</v>
      </c>
      <c r="I41" s="34">
        <v>80111500</v>
      </c>
      <c r="J41" s="4" t="s">
        <v>2834</v>
      </c>
      <c r="K41" s="48">
        <v>42339</v>
      </c>
      <c r="L41" s="34">
        <v>1</v>
      </c>
      <c r="M41" s="34" t="s">
        <v>238</v>
      </c>
      <c r="N41" s="34" t="s">
        <v>30</v>
      </c>
      <c r="O41" s="10">
        <v>3079700</v>
      </c>
      <c r="P41" s="10">
        <v>3079700</v>
      </c>
      <c r="Q41" s="34" t="s">
        <v>31</v>
      </c>
      <c r="R41" s="34" t="s">
        <v>31</v>
      </c>
      <c r="S41" s="34" t="s">
        <v>32</v>
      </c>
      <c r="T41" s="175">
        <v>3079700</v>
      </c>
      <c r="U41" s="175" t="s">
        <v>411</v>
      </c>
      <c r="V41" s="34" t="s">
        <v>3333</v>
      </c>
    </row>
    <row r="42" spans="1:22" ht="69.95" customHeight="1" x14ac:dyDescent="0.2">
      <c r="A42" s="34">
        <v>41</v>
      </c>
      <c r="B42" s="34" t="s">
        <v>2791</v>
      </c>
      <c r="C42" s="34" t="s">
        <v>2830</v>
      </c>
      <c r="D42" s="34" t="s">
        <v>2783</v>
      </c>
      <c r="E42" s="4" t="s">
        <v>2831</v>
      </c>
      <c r="F42" s="34" t="s">
        <v>2799</v>
      </c>
      <c r="G42" s="34" t="s">
        <v>1664</v>
      </c>
      <c r="H42" s="34" t="s">
        <v>2800</v>
      </c>
      <c r="I42" s="34">
        <v>80111500</v>
      </c>
      <c r="J42" s="4" t="s">
        <v>2835</v>
      </c>
      <c r="K42" s="48">
        <v>42309</v>
      </c>
      <c r="L42" s="34">
        <v>2</v>
      </c>
      <c r="M42" s="34" t="s">
        <v>238</v>
      </c>
      <c r="N42" s="34" t="s">
        <v>30</v>
      </c>
      <c r="O42" s="10">
        <v>6159400</v>
      </c>
      <c r="P42" s="10">
        <f t="shared" ref="P42:P48" si="1">+O42</f>
        <v>6159400</v>
      </c>
      <c r="Q42" s="34" t="s">
        <v>31</v>
      </c>
      <c r="R42" s="34" t="s">
        <v>31</v>
      </c>
      <c r="S42" s="34" t="s">
        <v>32</v>
      </c>
      <c r="T42" s="175">
        <v>4521700</v>
      </c>
      <c r="U42" s="175" t="s">
        <v>411</v>
      </c>
      <c r="V42" s="34" t="s">
        <v>3334</v>
      </c>
    </row>
    <row r="43" spans="1:22" ht="69.95" customHeight="1" x14ac:dyDescent="0.2">
      <c r="A43" s="34">
        <v>42</v>
      </c>
      <c r="B43" s="34" t="s">
        <v>2791</v>
      </c>
      <c r="C43" s="34" t="s">
        <v>2830</v>
      </c>
      <c r="D43" s="34" t="s">
        <v>2783</v>
      </c>
      <c r="E43" s="4" t="s">
        <v>2831</v>
      </c>
      <c r="F43" s="34" t="s">
        <v>2799</v>
      </c>
      <c r="G43" s="34" t="s">
        <v>1664</v>
      </c>
      <c r="H43" s="34" t="s">
        <v>2800</v>
      </c>
      <c r="I43" s="34">
        <v>80111500</v>
      </c>
      <c r="J43" s="4" t="s">
        <v>2835</v>
      </c>
      <c r="K43" s="48">
        <v>42309</v>
      </c>
      <c r="L43" s="34">
        <v>2</v>
      </c>
      <c r="M43" s="34" t="s">
        <v>238</v>
      </c>
      <c r="N43" s="34" t="s">
        <v>30</v>
      </c>
      <c r="O43" s="10">
        <v>6159400</v>
      </c>
      <c r="P43" s="10">
        <f t="shared" si="1"/>
        <v>6159400</v>
      </c>
      <c r="Q43" s="34" t="s">
        <v>31</v>
      </c>
      <c r="R43" s="34" t="s">
        <v>31</v>
      </c>
      <c r="S43" s="34" t="s">
        <v>32</v>
      </c>
      <c r="T43" s="175">
        <v>4521700</v>
      </c>
      <c r="U43" s="175" t="s">
        <v>411</v>
      </c>
      <c r="V43" s="34" t="s">
        <v>3335</v>
      </c>
    </row>
    <row r="44" spans="1:22" ht="69.95" customHeight="1" x14ac:dyDescent="0.2">
      <c r="A44" s="34">
        <v>43</v>
      </c>
      <c r="B44" s="34" t="s">
        <v>2791</v>
      </c>
      <c r="C44" s="34" t="s">
        <v>2830</v>
      </c>
      <c r="D44" s="34" t="s">
        <v>2783</v>
      </c>
      <c r="E44" s="4" t="s">
        <v>2831</v>
      </c>
      <c r="F44" s="34" t="s">
        <v>2799</v>
      </c>
      <c r="G44" s="34" t="s">
        <v>1664</v>
      </c>
      <c r="H44" s="34" t="s">
        <v>2800</v>
      </c>
      <c r="I44" s="34">
        <v>80111500</v>
      </c>
      <c r="J44" s="4" t="s">
        <v>2835</v>
      </c>
      <c r="K44" s="48">
        <v>42309</v>
      </c>
      <c r="L44" s="34">
        <v>2</v>
      </c>
      <c r="M44" s="34" t="s">
        <v>238</v>
      </c>
      <c r="N44" s="34" t="s">
        <v>30</v>
      </c>
      <c r="O44" s="10">
        <v>6159400</v>
      </c>
      <c r="P44" s="10">
        <f t="shared" si="1"/>
        <v>6159400</v>
      </c>
      <c r="Q44" s="34" t="s">
        <v>31</v>
      </c>
      <c r="R44" s="34" t="s">
        <v>31</v>
      </c>
      <c r="S44" s="34" t="s">
        <v>32</v>
      </c>
      <c r="T44" s="175">
        <v>4521700</v>
      </c>
      <c r="U44" s="175" t="s">
        <v>186</v>
      </c>
      <c r="V44" s="34"/>
    </row>
    <row r="45" spans="1:22" ht="69.95" customHeight="1" x14ac:dyDescent="0.2">
      <c r="A45" s="34">
        <v>44</v>
      </c>
      <c r="B45" s="34" t="s">
        <v>2791</v>
      </c>
      <c r="C45" s="34" t="s">
        <v>2830</v>
      </c>
      <c r="D45" s="34" t="s">
        <v>2783</v>
      </c>
      <c r="E45" s="4" t="s">
        <v>2831</v>
      </c>
      <c r="F45" s="34" t="s">
        <v>2799</v>
      </c>
      <c r="G45" s="34" t="s">
        <v>1664</v>
      </c>
      <c r="H45" s="34" t="s">
        <v>2800</v>
      </c>
      <c r="I45" s="34">
        <v>80111500</v>
      </c>
      <c r="J45" s="4" t="s">
        <v>2836</v>
      </c>
      <c r="K45" s="48">
        <v>42309</v>
      </c>
      <c r="L45" s="34">
        <v>1</v>
      </c>
      <c r="M45" s="34" t="s">
        <v>238</v>
      </c>
      <c r="N45" s="34" t="s">
        <v>30</v>
      </c>
      <c r="O45" s="10">
        <v>3172400</v>
      </c>
      <c r="P45" s="10">
        <f t="shared" si="1"/>
        <v>3172400</v>
      </c>
      <c r="Q45" s="34" t="s">
        <v>31</v>
      </c>
      <c r="R45" s="34" t="s">
        <v>31</v>
      </c>
      <c r="S45" s="34" t="s">
        <v>32</v>
      </c>
      <c r="T45" s="175">
        <v>4521700</v>
      </c>
      <c r="U45" s="175" t="s">
        <v>411</v>
      </c>
      <c r="V45" s="34" t="s">
        <v>3336</v>
      </c>
    </row>
    <row r="46" spans="1:22" ht="69.95" customHeight="1" x14ac:dyDescent="0.2">
      <c r="A46" s="34">
        <v>45</v>
      </c>
      <c r="B46" s="34" t="s">
        <v>2791</v>
      </c>
      <c r="C46" s="34" t="s">
        <v>2830</v>
      </c>
      <c r="D46" s="34" t="s">
        <v>2783</v>
      </c>
      <c r="E46" s="4" t="s">
        <v>2831</v>
      </c>
      <c r="F46" s="34" t="s">
        <v>2799</v>
      </c>
      <c r="G46" s="34" t="s">
        <v>1664</v>
      </c>
      <c r="H46" s="34" t="s">
        <v>2800</v>
      </c>
      <c r="I46" s="34">
        <v>80111500</v>
      </c>
      <c r="J46" s="4" t="s">
        <v>2835</v>
      </c>
      <c r="K46" s="48">
        <v>42309</v>
      </c>
      <c r="L46" s="34">
        <v>2</v>
      </c>
      <c r="M46" s="34" t="s">
        <v>238</v>
      </c>
      <c r="N46" s="34" t="s">
        <v>30</v>
      </c>
      <c r="O46" s="10">
        <v>6159400</v>
      </c>
      <c r="P46" s="10">
        <f>+O46</f>
        <v>6159400</v>
      </c>
      <c r="Q46" s="34" t="s">
        <v>31</v>
      </c>
      <c r="R46" s="34" t="s">
        <v>31</v>
      </c>
      <c r="S46" s="34" t="s">
        <v>32</v>
      </c>
      <c r="T46" s="175">
        <v>4521700</v>
      </c>
      <c r="U46" s="175" t="s">
        <v>186</v>
      </c>
      <c r="V46" s="34"/>
    </row>
    <row r="47" spans="1:22" ht="69.95" customHeight="1" x14ac:dyDescent="0.2">
      <c r="A47" s="34">
        <v>46</v>
      </c>
      <c r="B47" s="34" t="s">
        <v>2791</v>
      </c>
      <c r="C47" s="34" t="s">
        <v>2830</v>
      </c>
      <c r="D47" s="34" t="s">
        <v>2783</v>
      </c>
      <c r="E47" s="4" t="s">
        <v>2831</v>
      </c>
      <c r="F47" s="34" t="s">
        <v>2799</v>
      </c>
      <c r="G47" s="34" t="s">
        <v>1664</v>
      </c>
      <c r="H47" s="34" t="s">
        <v>2800</v>
      </c>
      <c r="I47" s="34">
        <v>80111500</v>
      </c>
      <c r="J47" s="4" t="s">
        <v>1621</v>
      </c>
      <c r="K47" s="48">
        <v>42309</v>
      </c>
      <c r="L47" s="34">
        <v>1</v>
      </c>
      <c r="M47" s="34" t="s">
        <v>238</v>
      </c>
      <c r="N47" s="34" t="s">
        <v>30</v>
      </c>
      <c r="O47" s="10">
        <v>41200</v>
      </c>
      <c r="P47" s="10">
        <v>41200</v>
      </c>
      <c r="Q47" s="34" t="s">
        <v>31</v>
      </c>
      <c r="R47" s="34" t="s">
        <v>31</v>
      </c>
      <c r="S47" s="34" t="s">
        <v>32</v>
      </c>
      <c r="T47" s="175">
        <v>41200</v>
      </c>
      <c r="U47" s="175" t="s">
        <v>186</v>
      </c>
      <c r="V47" s="34"/>
    </row>
    <row r="48" spans="1:22" ht="69.95" customHeight="1" x14ac:dyDescent="0.2">
      <c r="A48" s="34">
        <v>47</v>
      </c>
      <c r="B48" s="34" t="s">
        <v>2791</v>
      </c>
      <c r="C48" s="34" t="s">
        <v>2830</v>
      </c>
      <c r="D48" s="34" t="s">
        <v>2783</v>
      </c>
      <c r="E48" s="4" t="s">
        <v>2831</v>
      </c>
      <c r="F48" s="34" t="s">
        <v>2799</v>
      </c>
      <c r="G48" s="34" t="s">
        <v>1664</v>
      </c>
      <c r="H48" s="34" t="s">
        <v>2800</v>
      </c>
      <c r="I48" s="34">
        <v>80111500</v>
      </c>
      <c r="J48" s="4" t="s">
        <v>2836</v>
      </c>
      <c r="K48" s="48">
        <v>42309</v>
      </c>
      <c r="L48" s="34">
        <v>1</v>
      </c>
      <c r="M48" s="34" t="s">
        <v>238</v>
      </c>
      <c r="N48" s="34" t="s">
        <v>30</v>
      </c>
      <c r="O48" s="10">
        <v>3172400</v>
      </c>
      <c r="P48" s="10">
        <f t="shared" si="1"/>
        <v>3172400</v>
      </c>
      <c r="Q48" s="34" t="s">
        <v>31</v>
      </c>
      <c r="R48" s="34" t="s">
        <v>31</v>
      </c>
      <c r="S48" s="34" t="s">
        <v>32</v>
      </c>
      <c r="T48" s="175">
        <v>1297800</v>
      </c>
      <c r="U48" s="175" t="s">
        <v>411</v>
      </c>
      <c r="V48" s="34" t="s">
        <v>3337</v>
      </c>
    </row>
    <row r="49" spans="1:22" ht="69.95" customHeight="1" x14ac:dyDescent="0.2">
      <c r="A49" s="34">
        <v>48</v>
      </c>
      <c r="B49" s="34" t="s">
        <v>2781</v>
      </c>
      <c r="C49" s="34" t="s">
        <v>2782</v>
      </c>
      <c r="D49" s="34" t="s">
        <v>2783</v>
      </c>
      <c r="E49" s="4" t="s">
        <v>2784</v>
      </c>
      <c r="F49" s="34" t="s">
        <v>25</v>
      </c>
      <c r="G49" s="34" t="s">
        <v>2785</v>
      </c>
      <c r="H49" s="34" t="s">
        <v>2806</v>
      </c>
      <c r="I49" s="34">
        <v>80111500</v>
      </c>
      <c r="J49" s="4" t="s">
        <v>2837</v>
      </c>
      <c r="K49" s="48">
        <v>42309</v>
      </c>
      <c r="L49" s="34">
        <v>2</v>
      </c>
      <c r="M49" s="34" t="s">
        <v>238</v>
      </c>
      <c r="N49" s="34" t="s">
        <v>30</v>
      </c>
      <c r="O49" s="10">
        <f>L49*T49</f>
        <v>3172400</v>
      </c>
      <c r="P49" s="10">
        <f>O49</f>
        <v>3172400</v>
      </c>
      <c r="Q49" s="34" t="s">
        <v>31</v>
      </c>
      <c r="R49" s="34" t="s">
        <v>31</v>
      </c>
      <c r="S49" s="34" t="s">
        <v>32</v>
      </c>
      <c r="T49" s="175">
        <v>1586200</v>
      </c>
      <c r="U49" s="175" t="s">
        <v>411</v>
      </c>
      <c r="V49" s="34" t="s">
        <v>3338</v>
      </c>
    </row>
    <row r="50" spans="1:22" ht="69.95" customHeight="1" x14ac:dyDescent="0.2">
      <c r="A50" s="34">
        <v>49</v>
      </c>
      <c r="B50" s="34" t="s">
        <v>2781</v>
      </c>
      <c r="C50" s="34" t="s">
        <v>2782</v>
      </c>
      <c r="D50" s="34" t="s">
        <v>2783</v>
      </c>
      <c r="E50" s="4" t="s">
        <v>2784</v>
      </c>
      <c r="F50" s="34" t="s">
        <v>25</v>
      </c>
      <c r="G50" s="34" t="s">
        <v>2785</v>
      </c>
      <c r="H50" s="34" t="s">
        <v>2806</v>
      </c>
      <c r="I50" s="34">
        <v>80111500</v>
      </c>
      <c r="J50" s="4" t="s">
        <v>2838</v>
      </c>
      <c r="K50" s="48">
        <v>42309</v>
      </c>
      <c r="L50" s="34">
        <v>1.5</v>
      </c>
      <c r="M50" s="34" t="s">
        <v>238</v>
      </c>
      <c r="N50" s="34" t="s">
        <v>30</v>
      </c>
      <c r="O50" s="10">
        <f>L50*T50</f>
        <v>2379300</v>
      </c>
      <c r="P50" s="10">
        <f>O50</f>
        <v>2379300</v>
      </c>
      <c r="Q50" s="34" t="s">
        <v>31</v>
      </c>
      <c r="R50" s="34" t="s">
        <v>31</v>
      </c>
      <c r="S50" s="34" t="s">
        <v>32</v>
      </c>
      <c r="T50" s="175">
        <v>1586200</v>
      </c>
      <c r="U50" s="175" t="s">
        <v>411</v>
      </c>
      <c r="V50" s="34" t="s">
        <v>3339</v>
      </c>
    </row>
    <row r="51" spans="1:22" ht="69.95" customHeight="1" x14ac:dyDescent="0.2">
      <c r="A51" s="34">
        <v>52</v>
      </c>
      <c r="B51" s="34" t="s">
        <v>2795</v>
      </c>
      <c r="C51" s="34" t="s">
        <v>2796</v>
      </c>
      <c r="D51" s="34" t="s">
        <v>2797</v>
      </c>
      <c r="E51" s="4" t="s">
        <v>2798</v>
      </c>
      <c r="F51" s="34" t="s">
        <v>25</v>
      </c>
      <c r="G51" s="34" t="s">
        <v>2785</v>
      </c>
      <c r="H51" s="34" t="s">
        <v>2806</v>
      </c>
      <c r="I51" s="34">
        <v>80111500</v>
      </c>
      <c r="J51" s="4" t="s">
        <v>2839</v>
      </c>
      <c r="K51" s="48">
        <v>42339</v>
      </c>
      <c r="L51" s="34">
        <v>1</v>
      </c>
      <c r="M51" s="34" t="s">
        <v>238</v>
      </c>
      <c r="N51" s="34" t="s">
        <v>30</v>
      </c>
      <c r="O51" s="227">
        <v>3471100</v>
      </c>
      <c r="P51" s="10">
        <v>3471100</v>
      </c>
      <c r="Q51" s="34" t="s">
        <v>31</v>
      </c>
      <c r="R51" s="34" t="s">
        <v>31</v>
      </c>
      <c r="S51" s="34" t="s">
        <v>32</v>
      </c>
      <c r="T51" s="175">
        <f t="shared" ref="T51:T56" si="2">+P51</f>
        <v>3471100</v>
      </c>
      <c r="U51" s="175" t="s">
        <v>411</v>
      </c>
      <c r="V51" s="34" t="s">
        <v>3340</v>
      </c>
    </row>
    <row r="52" spans="1:22" ht="69.95" customHeight="1" x14ac:dyDescent="0.2">
      <c r="A52" s="34">
        <v>53</v>
      </c>
      <c r="B52" s="34" t="s">
        <v>2795</v>
      </c>
      <c r="C52" s="34" t="s">
        <v>2796</v>
      </c>
      <c r="D52" s="34" t="s">
        <v>2797</v>
      </c>
      <c r="E52" s="4" t="s">
        <v>2798</v>
      </c>
      <c r="F52" s="34" t="s">
        <v>25</v>
      </c>
      <c r="G52" s="34" t="s">
        <v>2785</v>
      </c>
      <c r="H52" s="34" t="s">
        <v>2806</v>
      </c>
      <c r="I52" s="34">
        <v>80111500</v>
      </c>
      <c r="J52" s="4" t="s">
        <v>1621</v>
      </c>
      <c r="K52" s="48">
        <v>42339</v>
      </c>
      <c r="L52" s="34">
        <v>1</v>
      </c>
      <c r="M52" s="34" t="s">
        <v>238</v>
      </c>
      <c r="N52" s="34" t="s">
        <v>30</v>
      </c>
      <c r="O52" s="227">
        <v>0</v>
      </c>
      <c r="P52" s="10">
        <v>0</v>
      </c>
      <c r="Q52" s="34" t="s">
        <v>31</v>
      </c>
      <c r="R52" s="34" t="s">
        <v>31</v>
      </c>
      <c r="S52" s="34" t="s">
        <v>32</v>
      </c>
      <c r="T52" s="175">
        <f t="shared" si="2"/>
        <v>0</v>
      </c>
      <c r="U52" s="175" t="s">
        <v>186</v>
      </c>
      <c r="V52" s="34"/>
    </row>
    <row r="53" spans="1:22" ht="69.95" customHeight="1" x14ac:dyDescent="0.2">
      <c r="A53" s="34">
        <v>54</v>
      </c>
      <c r="B53" s="34" t="s">
        <v>2795</v>
      </c>
      <c r="C53" s="34" t="s">
        <v>2796</v>
      </c>
      <c r="D53" s="34" t="s">
        <v>2797</v>
      </c>
      <c r="E53" s="4" t="s">
        <v>2798</v>
      </c>
      <c r="F53" s="34" t="s">
        <v>25</v>
      </c>
      <c r="G53" s="34" t="s">
        <v>2785</v>
      </c>
      <c r="H53" s="34" t="s">
        <v>2806</v>
      </c>
      <c r="I53" s="34">
        <v>80111500</v>
      </c>
      <c r="J53" s="4" t="s">
        <v>2840</v>
      </c>
      <c r="K53" s="48">
        <v>42339</v>
      </c>
      <c r="L53" s="34">
        <v>1</v>
      </c>
      <c r="M53" s="34" t="s">
        <v>238</v>
      </c>
      <c r="N53" s="34" t="s">
        <v>30</v>
      </c>
      <c r="O53" s="227">
        <v>2173300</v>
      </c>
      <c r="P53" s="10">
        <v>2173300</v>
      </c>
      <c r="Q53" s="34" t="s">
        <v>31</v>
      </c>
      <c r="R53" s="34" t="s">
        <v>31</v>
      </c>
      <c r="S53" s="34" t="s">
        <v>32</v>
      </c>
      <c r="T53" s="175">
        <f t="shared" si="2"/>
        <v>2173300</v>
      </c>
      <c r="U53" s="175" t="s">
        <v>411</v>
      </c>
      <c r="V53" s="34" t="s">
        <v>3341</v>
      </c>
    </row>
    <row r="54" spans="1:22" ht="69.95" customHeight="1" x14ac:dyDescent="0.2">
      <c r="A54" s="34">
        <v>55</v>
      </c>
      <c r="B54" s="34" t="s">
        <v>2795</v>
      </c>
      <c r="C54" s="34" t="s">
        <v>2796</v>
      </c>
      <c r="D54" s="34" t="s">
        <v>2797</v>
      </c>
      <c r="E54" s="4" t="s">
        <v>2798</v>
      </c>
      <c r="F54" s="34" t="s">
        <v>25</v>
      </c>
      <c r="G54" s="34" t="s">
        <v>2785</v>
      </c>
      <c r="H54" s="34" t="s">
        <v>2806</v>
      </c>
      <c r="I54" s="34">
        <v>80111500</v>
      </c>
      <c r="J54" s="4" t="s">
        <v>2841</v>
      </c>
      <c r="K54" s="48">
        <v>42339</v>
      </c>
      <c r="L54" s="34">
        <v>1</v>
      </c>
      <c r="M54" s="34" t="s">
        <v>238</v>
      </c>
      <c r="N54" s="34" t="s">
        <v>30</v>
      </c>
      <c r="O54" s="10">
        <v>2760400</v>
      </c>
      <c r="P54" s="10">
        <v>2760400</v>
      </c>
      <c r="Q54" s="34" t="s">
        <v>31</v>
      </c>
      <c r="R54" s="34" t="s">
        <v>31</v>
      </c>
      <c r="S54" s="34" t="s">
        <v>32</v>
      </c>
      <c r="T54" s="175">
        <f t="shared" si="2"/>
        <v>2760400</v>
      </c>
      <c r="U54" s="175" t="s">
        <v>411</v>
      </c>
      <c r="V54" s="34" t="s">
        <v>3342</v>
      </c>
    </row>
    <row r="55" spans="1:22" ht="69.95" customHeight="1" x14ac:dyDescent="0.2">
      <c r="A55" s="34">
        <v>56</v>
      </c>
      <c r="B55" s="34" t="s">
        <v>2781</v>
      </c>
      <c r="C55" s="34" t="s">
        <v>2782</v>
      </c>
      <c r="D55" s="34" t="s">
        <v>2783</v>
      </c>
      <c r="E55" s="4" t="s">
        <v>2784</v>
      </c>
      <c r="F55" s="34" t="s">
        <v>25</v>
      </c>
      <c r="G55" s="34" t="s">
        <v>2785</v>
      </c>
      <c r="H55" s="34" t="s">
        <v>27</v>
      </c>
      <c r="I55" s="34">
        <v>80111500</v>
      </c>
      <c r="J55" s="4" t="s">
        <v>2842</v>
      </c>
      <c r="K55" s="48">
        <v>42339</v>
      </c>
      <c r="L55" s="34">
        <v>2</v>
      </c>
      <c r="M55" s="34" t="s">
        <v>238</v>
      </c>
      <c r="N55" s="34" t="s">
        <v>30</v>
      </c>
      <c r="O55" s="10">
        <v>3079700</v>
      </c>
      <c r="P55" s="10">
        <f>+O55</f>
        <v>3079700</v>
      </c>
      <c r="Q55" s="34" t="s">
        <v>31</v>
      </c>
      <c r="R55" s="34" t="s">
        <v>31</v>
      </c>
      <c r="S55" s="34" t="s">
        <v>32</v>
      </c>
      <c r="T55" s="175">
        <v>3079700</v>
      </c>
      <c r="U55" s="175" t="s">
        <v>411</v>
      </c>
      <c r="V55" s="34" t="s">
        <v>3343</v>
      </c>
    </row>
    <row r="56" spans="1:22" ht="69.95" customHeight="1" x14ac:dyDescent="0.2">
      <c r="A56" s="34">
        <v>57</v>
      </c>
      <c r="B56" s="34" t="s">
        <v>2781</v>
      </c>
      <c r="C56" s="34" t="s">
        <v>2782</v>
      </c>
      <c r="D56" s="34" t="s">
        <v>2783</v>
      </c>
      <c r="E56" s="4" t="s">
        <v>2784</v>
      </c>
      <c r="F56" s="34" t="s">
        <v>25</v>
      </c>
      <c r="G56" s="34" t="s">
        <v>2785</v>
      </c>
      <c r="H56" s="34" t="s">
        <v>27</v>
      </c>
      <c r="I56" s="34">
        <v>80111500</v>
      </c>
      <c r="J56" s="4" t="s">
        <v>2843</v>
      </c>
      <c r="K56" s="48">
        <v>42339</v>
      </c>
      <c r="L56" s="34">
        <v>2</v>
      </c>
      <c r="M56" s="34" t="s">
        <v>238</v>
      </c>
      <c r="N56" s="34" t="s">
        <v>30</v>
      </c>
      <c r="O56" s="10">
        <v>1586200</v>
      </c>
      <c r="P56" s="10">
        <f>+O56</f>
        <v>1586200</v>
      </c>
      <c r="Q56" s="34" t="s">
        <v>31</v>
      </c>
      <c r="R56" s="34" t="s">
        <v>31</v>
      </c>
      <c r="S56" s="34" t="s">
        <v>32</v>
      </c>
      <c r="T56" s="175">
        <f t="shared" si="2"/>
        <v>1586200</v>
      </c>
      <c r="U56" s="175" t="s">
        <v>411</v>
      </c>
      <c r="V56" s="34" t="s">
        <v>3344</v>
      </c>
    </row>
    <row r="57" spans="1:22" ht="69.95" customHeight="1" x14ac:dyDescent="0.2">
      <c r="A57" s="34">
        <v>58</v>
      </c>
      <c r="B57" s="34" t="s">
        <v>2791</v>
      </c>
      <c r="C57" s="34" t="s">
        <v>2782</v>
      </c>
      <c r="D57" s="34" t="s">
        <v>2783</v>
      </c>
      <c r="E57" s="4" t="s">
        <v>2831</v>
      </c>
      <c r="F57" s="34" t="s">
        <v>25</v>
      </c>
      <c r="G57" s="34" t="s">
        <v>2785</v>
      </c>
      <c r="H57" s="34" t="s">
        <v>2806</v>
      </c>
      <c r="I57" s="34">
        <v>80111500</v>
      </c>
      <c r="J57" s="4" t="s">
        <v>2838</v>
      </c>
      <c r="K57" s="48">
        <v>42309</v>
      </c>
      <c r="L57" s="34">
        <v>1.5</v>
      </c>
      <c r="M57" s="34" t="s">
        <v>238</v>
      </c>
      <c r="N57" s="34" t="s">
        <v>30</v>
      </c>
      <c r="O57" s="10">
        <v>0</v>
      </c>
      <c r="P57" s="10">
        <f>+O57</f>
        <v>0</v>
      </c>
      <c r="Q57" s="34" t="s">
        <v>31</v>
      </c>
      <c r="R57" s="34" t="s">
        <v>31</v>
      </c>
      <c r="S57" s="34" t="s">
        <v>32</v>
      </c>
      <c r="T57" s="175">
        <v>0</v>
      </c>
      <c r="U57" s="175" t="s">
        <v>186</v>
      </c>
      <c r="V57" s="34"/>
    </row>
    <row r="60" spans="1:22" x14ac:dyDescent="0.2">
      <c r="O60" s="270"/>
    </row>
  </sheetData>
  <sheetProtection password="C921" sheet="1" objects="1" scenarios="1" sort="0" autoFilter="0" pivotTables="0"/>
  <autoFilter ref="A1:Z57" xr:uid="{00000000-0009-0000-0000-000002000000}"/>
  <pageMargins left="0.27" right="1.52" top="0.3937007874015748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5521"/>
  <sheetViews>
    <sheetView topLeftCell="A25" zoomScale="60" zoomScaleNormal="60" zoomScaleSheetLayoutView="70" zoomScalePageLayoutView="70" workbookViewId="0">
      <pane xSplit="1" ySplit="1" topLeftCell="I26" activePane="bottomRight" state="frozen"/>
      <selection activeCell="A25" sqref="A25"/>
      <selection pane="topRight" activeCell="B25" sqref="B25"/>
      <selection pane="bottomLeft" activeCell="A26" sqref="A26"/>
      <selection pane="bottomRight" activeCell="M28" sqref="M28"/>
    </sheetView>
  </sheetViews>
  <sheetFormatPr baseColWidth="10" defaultColWidth="15.7109375" defaultRowHeight="14.25" x14ac:dyDescent="0.2"/>
  <cols>
    <col min="1" max="1" width="6.7109375" style="56" customWidth="1"/>
    <col min="2" max="2" width="15.7109375" style="56" customWidth="1"/>
    <col min="3" max="3" width="26" style="56" customWidth="1"/>
    <col min="4" max="4" width="15.7109375" style="56" customWidth="1"/>
    <col min="5" max="5" width="54.85546875" style="56" customWidth="1"/>
    <col min="6" max="7" width="15.7109375" style="56" customWidth="1"/>
    <col min="8" max="8" width="75.5703125" style="56" customWidth="1"/>
    <col min="9" max="9" width="14" style="56" customWidth="1"/>
    <col min="10" max="10" width="95" style="56" customWidth="1"/>
    <col min="11" max="11" width="15.7109375" style="56" customWidth="1"/>
    <col min="12" max="12" width="9.5703125" style="56" customWidth="1"/>
    <col min="13" max="13" width="20" style="56" customWidth="1"/>
    <col min="14" max="14" width="0.140625" style="56" customWidth="1"/>
    <col min="15" max="16" width="15.7109375" style="56" customWidth="1"/>
    <col min="17" max="17" width="13.85546875" style="56" customWidth="1"/>
    <col min="18" max="18" width="14" style="56" customWidth="1"/>
    <col min="19" max="19" width="45.140625" style="56" customWidth="1"/>
    <col min="20" max="20" width="15.7109375" style="56"/>
    <col min="21" max="21" width="19.7109375" style="56" hidden="1" customWidth="1"/>
    <col min="22" max="22" width="15.7109375" style="56" hidden="1" customWidth="1"/>
    <col min="23" max="23" width="13.7109375" style="56" hidden="1" customWidth="1"/>
    <col min="24" max="24" width="9.42578125" style="56" hidden="1" customWidth="1"/>
    <col min="25" max="25" width="9.5703125" style="59" hidden="1" customWidth="1"/>
    <col min="26" max="26" width="8" style="56" hidden="1" customWidth="1"/>
    <col min="27" max="27" width="13.7109375" style="56" hidden="1" customWidth="1"/>
    <col min="28" max="28" width="15.7109375" style="56" hidden="1" customWidth="1"/>
    <col min="29" max="255" width="15.7109375" style="56"/>
    <col min="256" max="256" width="6.7109375" style="56" customWidth="1"/>
    <col min="257" max="257" width="15.7109375" style="56" customWidth="1"/>
    <col min="258" max="258" width="26" style="56" customWidth="1"/>
    <col min="259" max="259" width="15.7109375" style="56" customWidth="1"/>
    <col min="260" max="260" width="23.140625" style="56" customWidth="1"/>
    <col min="261" max="262" width="15.7109375" style="56" customWidth="1"/>
    <col min="263" max="263" width="32.140625" style="56" customWidth="1"/>
    <col min="264" max="264" width="14" style="56" customWidth="1"/>
    <col min="265" max="265" width="33" style="56" customWidth="1"/>
    <col min="266" max="266" width="15.7109375" style="56" customWidth="1"/>
    <col min="267" max="267" width="9.5703125" style="56" customWidth="1"/>
    <col min="268" max="268" width="20" style="56" customWidth="1"/>
    <col min="269" max="269" width="0.140625" style="56" customWidth="1"/>
    <col min="270" max="271" width="15.7109375" style="56" customWidth="1"/>
    <col min="272" max="272" width="13.85546875" style="56" customWidth="1"/>
    <col min="273" max="273" width="14" style="56" customWidth="1"/>
    <col min="274" max="274" width="15.7109375" style="56" customWidth="1"/>
    <col min="275" max="275" width="15.7109375" style="56"/>
    <col min="276" max="276" width="11.28515625" style="56" customWidth="1"/>
    <col min="277" max="277" width="16.7109375" style="56" customWidth="1"/>
    <col min="278" max="278" width="13.7109375" style="56" customWidth="1"/>
    <col min="279" max="284" width="0" style="56" hidden="1" customWidth="1"/>
    <col min="285" max="511" width="15.7109375" style="56"/>
    <col min="512" max="512" width="6.7109375" style="56" customWidth="1"/>
    <col min="513" max="513" width="15.7109375" style="56" customWidth="1"/>
    <col min="514" max="514" width="26" style="56" customWidth="1"/>
    <col min="515" max="515" width="15.7109375" style="56" customWidth="1"/>
    <col min="516" max="516" width="23.140625" style="56" customWidth="1"/>
    <col min="517" max="518" width="15.7109375" style="56" customWidth="1"/>
    <col min="519" max="519" width="32.140625" style="56" customWidth="1"/>
    <col min="520" max="520" width="14" style="56" customWidth="1"/>
    <col min="521" max="521" width="33" style="56" customWidth="1"/>
    <col min="522" max="522" width="15.7109375" style="56" customWidth="1"/>
    <col min="523" max="523" width="9.5703125" style="56" customWidth="1"/>
    <col min="524" max="524" width="20" style="56" customWidth="1"/>
    <col min="525" max="525" width="0.140625" style="56" customWidth="1"/>
    <col min="526" max="527" width="15.7109375" style="56" customWidth="1"/>
    <col min="528" max="528" width="13.85546875" style="56" customWidth="1"/>
    <col min="529" max="529" width="14" style="56" customWidth="1"/>
    <col min="530" max="530" width="15.7109375" style="56" customWidth="1"/>
    <col min="531" max="531" width="15.7109375" style="56"/>
    <col min="532" max="532" width="11.28515625" style="56" customWidth="1"/>
    <col min="533" max="533" width="16.7109375" style="56" customWidth="1"/>
    <col min="534" max="534" width="13.7109375" style="56" customWidth="1"/>
    <col min="535" max="540" width="0" style="56" hidden="1" customWidth="1"/>
    <col min="541" max="767" width="15.7109375" style="56"/>
    <col min="768" max="768" width="6.7109375" style="56" customWidth="1"/>
    <col min="769" max="769" width="15.7109375" style="56" customWidth="1"/>
    <col min="770" max="770" width="26" style="56" customWidth="1"/>
    <col min="771" max="771" width="15.7109375" style="56" customWidth="1"/>
    <col min="772" max="772" width="23.140625" style="56" customWidth="1"/>
    <col min="773" max="774" width="15.7109375" style="56" customWidth="1"/>
    <col min="775" max="775" width="32.140625" style="56" customWidth="1"/>
    <col min="776" max="776" width="14" style="56" customWidth="1"/>
    <col min="777" max="777" width="33" style="56" customWidth="1"/>
    <col min="778" max="778" width="15.7109375" style="56" customWidth="1"/>
    <col min="779" max="779" width="9.5703125" style="56" customWidth="1"/>
    <col min="780" max="780" width="20" style="56" customWidth="1"/>
    <col min="781" max="781" width="0.140625" style="56" customWidth="1"/>
    <col min="782" max="783" width="15.7109375" style="56" customWidth="1"/>
    <col min="784" max="784" width="13.85546875" style="56" customWidth="1"/>
    <col min="785" max="785" width="14" style="56" customWidth="1"/>
    <col min="786" max="786" width="15.7109375" style="56" customWidth="1"/>
    <col min="787" max="787" width="15.7109375" style="56"/>
    <col min="788" max="788" width="11.28515625" style="56" customWidth="1"/>
    <col min="789" max="789" width="16.7109375" style="56" customWidth="1"/>
    <col min="790" max="790" width="13.7109375" style="56" customWidth="1"/>
    <col min="791" max="796" width="0" style="56" hidden="1" customWidth="1"/>
    <col min="797" max="1023" width="15.7109375" style="56"/>
    <col min="1024" max="1024" width="6.7109375" style="56" customWidth="1"/>
    <col min="1025" max="1025" width="15.7109375" style="56" customWidth="1"/>
    <col min="1026" max="1026" width="26" style="56" customWidth="1"/>
    <col min="1027" max="1027" width="15.7109375" style="56" customWidth="1"/>
    <col min="1028" max="1028" width="23.140625" style="56" customWidth="1"/>
    <col min="1029" max="1030" width="15.7109375" style="56" customWidth="1"/>
    <col min="1031" max="1031" width="32.140625" style="56" customWidth="1"/>
    <col min="1032" max="1032" width="14" style="56" customWidth="1"/>
    <col min="1033" max="1033" width="33" style="56" customWidth="1"/>
    <col min="1034" max="1034" width="15.7109375" style="56" customWidth="1"/>
    <col min="1035" max="1035" width="9.5703125" style="56" customWidth="1"/>
    <col min="1036" max="1036" width="20" style="56" customWidth="1"/>
    <col min="1037" max="1037" width="0.140625" style="56" customWidth="1"/>
    <col min="1038" max="1039" width="15.7109375" style="56" customWidth="1"/>
    <col min="1040" max="1040" width="13.85546875" style="56" customWidth="1"/>
    <col min="1041" max="1041" width="14" style="56" customWidth="1"/>
    <col min="1042" max="1042" width="15.7109375" style="56" customWidth="1"/>
    <col min="1043" max="1043" width="15.7109375" style="56"/>
    <col min="1044" max="1044" width="11.28515625" style="56" customWidth="1"/>
    <col min="1045" max="1045" width="16.7109375" style="56" customWidth="1"/>
    <col min="1046" max="1046" width="13.7109375" style="56" customWidth="1"/>
    <col min="1047" max="1052" width="0" style="56" hidden="1" customWidth="1"/>
    <col min="1053" max="1279" width="15.7109375" style="56"/>
    <col min="1280" max="1280" width="6.7109375" style="56" customWidth="1"/>
    <col min="1281" max="1281" width="15.7109375" style="56" customWidth="1"/>
    <col min="1282" max="1282" width="26" style="56" customWidth="1"/>
    <col min="1283" max="1283" width="15.7109375" style="56" customWidth="1"/>
    <col min="1284" max="1284" width="23.140625" style="56" customWidth="1"/>
    <col min="1285" max="1286" width="15.7109375" style="56" customWidth="1"/>
    <col min="1287" max="1287" width="32.140625" style="56" customWidth="1"/>
    <col min="1288" max="1288" width="14" style="56" customWidth="1"/>
    <col min="1289" max="1289" width="33" style="56" customWidth="1"/>
    <col min="1290" max="1290" width="15.7109375" style="56" customWidth="1"/>
    <col min="1291" max="1291" width="9.5703125" style="56" customWidth="1"/>
    <col min="1292" max="1292" width="20" style="56" customWidth="1"/>
    <col min="1293" max="1293" width="0.140625" style="56" customWidth="1"/>
    <col min="1294" max="1295" width="15.7109375" style="56" customWidth="1"/>
    <col min="1296" max="1296" width="13.85546875" style="56" customWidth="1"/>
    <col min="1297" max="1297" width="14" style="56" customWidth="1"/>
    <col min="1298" max="1298" width="15.7109375" style="56" customWidth="1"/>
    <col min="1299" max="1299" width="15.7109375" style="56"/>
    <col min="1300" max="1300" width="11.28515625" style="56" customWidth="1"/>
    <col min="1301" max="1301" width="16.7109375" style="56" customWidth="1"/>
    <col min="1302" max="1302" width="13.7109375" style="56" customWidth="1"/>
    <col min="1303" max="1308" width="0" style="56" hidden="1" customWidth="1"/>
    <col min="1309" max="1535" width="15.7109375" style="56"/>
    <col min="1536" max="1536" width="6.7109375" style="56" customWidth="1"/>
    <col min="1537" max="1537" width="15.7109375" style="56" customWidth="1"/>
    <col min="1538" max="1538" width="26" style="56" customWidth="1"/>
    <col min="1539" max="1539" width="15.7109375" style="56" customWidth="1"/>
    <col min="1540" max="1540" width="23.140625" style="56" customWidth="1"/>
    <col min="1541" max="1542" width="15.7109375" style="56" customWidth="1"/>
    <col min="1543" max="1543" width="32.140625" style="56" customWidth="1"/>
    <col min="1544" max="1544" width="14" style="56" customWidth="1"/>
    <col min="1545" max="1545" width="33" style="56" customWidth="1"/>
    <col min="1546" max="1546" width="15.7109375" style="56" customWidth="1"/>
    <col min="1547" max="1547" width="9.5703125" style="56" customWidth="1"/>
    <col min="1548" max="1548" width="20" style="56" customWidth="1"/>
    <col min="1549" max="1549" width="0.140625" style="56" customWidth="1"/>
    <col min="1550" max="1551" width="15.7109375" style="56" customWidth="1"/>
    <col min="1552" max="1552" width="13.85546875" style="56" customWidth="1"/>
    <col min="1553" max="1553" width="14" style="56" customWidth="1"/>
    <col min="1554" max="1554" width="15.7109375" style="56" customWidth="1"/>
    <col min="1555" max="1555" width="15.7109375" style="56"/>
    <col min="1556" max="1556" width="11.28515625" style="56" customWidth="1"/>
    <col min="1557" max="1557" width="16.7109375" style="56" customWidth="1"/>
    <col min="1558" max="1558" width="13.7109375" style="56" customWidth="1"/>
    <col min="1559" max="1564" width="0" style="56" hidden="1" customWidth="1"/>
    <col min="1565" max="1791" width="15.7109375" style="56"/>
    <col min="1792" max="1792" width="6.7109375" style="56" customWidth="1"/>
    <col min="1793" max="1793" width="15.7109375" style="56" customWidth="1"/>
    <col min="1794" max="1794" width="26" style="56" customWidth="1"/>
    <col min="1795" max="1795" width="15.7109375" style="56" customWidth="1"/>
    <col min="1796" max="1796" width="23.140625" style="56" customWidth="1"/>
    <col min="1797" max="1798" width="15.7109375" style="56" customWidth="1"/>
    <col min="1799" max="1799" width="32.140625" style="56" customWidth="1"/>
    <col min="1800" max="1800" width="14" style="56" customWidth="1"/>
    <col min="1801" max="1801" width="33" style="56" customWidth="1"/>
    <col min="1802" max="1802" width="15.7109375" style="56" customWidth="1"/>
    <col min="1803" max="1803" width="9.5703125" style="56" customWidth="1"/>
    <col min="1804" max="1804" width="20" style="56" customWidth="1"/>
    <col min="1805" max="1805" width="0.140625" style="56" customWidth="1"/>
    <col min="1806" max="1807" width="15.7109375" style="56" customWidth="1"/>
    <col min="1808" max="1808" width="13.85546875" style="56" customWidth="1"/>
    <col min="1809" max="1809" width="14" style="56" customWidth="1"/>
    <col min="1810" max="1810" width="15.7109375" style="56" customWidth="1"/>
    <col min="1811" max="1811" width="15.7109375" style="56"/>
    <col min="1812" max="1812" width="11.28515625" style="56" customWidth="1"/>
    <col min="1813" max="1813" width="16.7109375" style="56" customWidth="1"/>
    <col min="1814" max="1814" width="13.7109375" style="56" customWidth="1"/>
    <col min="1815" max="1820" width="0" style="56" hidden="1" customWidth="1"/>
    <col min="1821" max="2047" width="15.7109375" style="56"/>
    <col min="2048" max="2048" width="6.7109375" style="56" customWidth="1"/>
    <col min="2049" max="2049" width="15.7109375" style="56" customWidth="1"/>
    <col min="2050" max="2050" width="26" style="56" customWidth="1"/>
    <col min="2051" max="2051" width="15.7109375" style="56" customWidth="1"/>
    <col min="2052" max="2052" width="23.140625" style="56" customWidth="1"/>
    <col min="2053" max="2054" width="15.7109375" style="56" customWidth="1"/>
    <col min="2055" max="2055" width="32.140625" style="56" customWidth="1"/>
    <col min="2056" max="2056" width="14" style="56" customWidth="1"/>
    <col min="2057" max="2057" width="33" style="56" customWidth="1"/>
    <col min="2058" max="2058" width="15.7109375" style="56" customWidth="1"/>
    <col min="2059" max="2059" width="9.5703125" style="56" customWidth="1"/>
    <col min="2060" max="2060" width="20" style="56" customWidth="1"/>
    <col min="2061" max="2061" width="0.140625" style="56" customWidth="1"/>
    <col min="2062" max="2063" width="15.7109375" style="56" customWidth="1"/>
    <col min="2064" max="2064" width="13.85546875" style="56" customWidth="1"/>
    <col min="2065" max="2065" width="14" style="56" customWidth="1"/>
    <col min="2066" max="2066" width="15.7109375" style="56" customWidth="1"/>
    <col min="2067" max="2067" width="15.7109375" style="56"/>
    <col min="2068" max="2068" width="11.28515625" style="56" customWidth="1"/>
    <col min="2069" max="2069" width="16.7109375" style="56" customWidth="1"/>
    <col min="2070" max="2070" width="13.7109375" style="56" customWidth="1"/>
    <col min="2071" max="2076" width="0" style="56" hidden="1" customWidth="1"/>
    <col min="2077" max="2303" width="15.7109375" style="56"/>
    <col min="2304" max="2304" width="6.7109375" style="56" customWidth="1"/>
    <col min="2305" max="2305" width="15.7109375" style="56" customWidth="1"/>
    <col min="2306" max="2306" width="26" style="56" customWidth="1"/>
    <col min="2307" max="2307" width="15.7109375" style="56" customWidth="1"/>
    <col min="2308" max="2308" width="23.140625" style="56" customWidth="1"/>
    <col min="2309" max="2310" width="15.7109375" style="56" customWidth="1"/>
    <col min="2311" max="2311" width="32.140625" style="56" customWidth="1"/>
    <col min="2312" max="2312" width="14" style="56" customWidth="1"/>
    <col min="2313" max="2313" width="33" style="56" customWidth="1"/>
    <col min="2314" max="2314" width="15.7109375" style="56" customWidth="1"/>
    <col min="2315" max="2315" width="9.5703125" style="56" customWidth="1"/>
    <col min="2316" max="2316" width="20" style="56" customWidth="1"/>
    <col min="2317" max="2317" width="0.140625" style="56" customWidth="1"/>
    <col min="2318" max="2319" width="15.7109375" style="56" customWidth="1"/>
    <col min="2320" max="2320" width="13.85546875" style="56" customWidth="1"/>
    <col min="2321" max="2321" width="14" style="56" customWidth="1"/>
    <col min="2322" max="2322" width="15.7109375" style="56" customWidth="1"/>
    <col min="2323" max="2323" width="15.7109375" style="56"/>
    <col min="2324" max="2324" width="11.28515625" style="56" customWidth="1"/>
    <col min="2325" max="2325" width="16.7109375" style="56" customWidth="1"/>
    <col min="2326" max="2326" width="13.7109375" style="56" customWidth="1"/>
    <col min="2327" max="2332" width="0" style="56" hidden="1" customWidth="1"/>
    <col min="2333" max="2559" width="15.7109375" style="56"/>
    <col min="2560" max="2560" width="6.7109375" style="56" customWidth="1"/>
    <col min="2561" max="2561" width="15.7109375" style="56" customWidth="1"/>
    <col min="2562" max="2562" width="26" style="56" customWidth="1"/>
    <col min="2563" max="2563" width="15.7109375" style="56" customWidth="1"/>
    <col min="2564" max="2564" width="23.140625" style="56" customWidth="1"/>
    <col min="2565" max="2566" width="15.7109375" style="56" customWidth="1"/>
    <col min="2567" max="2567" width="32.140625" style="56" customWidth="1"/>
    <col min="2568" max="2568" width="14" style="56" customWidth="1"/>
    <col min="2569" max="2569" width="33" style="56" customWidth="1"/>
    <col min="2570" max="2570" width="15.7109375" style="56" customWidth="1"/>
    <col min="2571" max="2571" width="9.5703125" style="56" customWidth="1"/>
    <col min="2572" max="2572" width="20" style="56" customWidth="1"/>
    <col min="2573" max="2573" width="0.140625" style="56" customWidth="1"/>
    <col min="2574" max="2575" width="15.7109375" style="56" customWidth="1"/>
    <col min="2576" max="2576" width="13.85546875" style="56" customWidth="1"/>
    <col min="2577" max="2577" width="14" style="56" customWidth="1"/>
    <col min="2578" max="2578" width="15.7109375" style="56" customWidth="1"/>
    <col min="2579" max="2579" width="15.7109375" style="56"/>
    <col min="2580" max="2580" width="11.28515625" style="56" customWidth="1"/>
    <col min="2581" max="2581" width="16.7109375" style="56" customWidth="1"/>
    <col min="2582" max="2582" width="13.7109375" style="56" customWidth="1"/>
    <col min="2583" max="2588" width="0" style="56" hidden="1" customWidth="1"/>
    <col min="2589" max="2815" width="15.7109375" style="56"/>
    <col min="2816" max="2816" width="6.7109375" style="56" customWidth="1"/>
    <col min="2817" max="2817" width="15.7109375" style="56" customWidth="1"/>
    <col min="2818" max="2818" width="26" style="56" customWidth="1"/>
    <col min="2819" max="2819" width="15.7109375" style="56" customWidth="1"/>
    <col min="2820" max="2820" width="23.140625" style="56" customWidth="1"/>
    <col min="2821" max="2822" width="15.7109375" style="56" customWidth="1"/>
    <col min="2823" max="2823" width="32.140625" style="56" customWidth="1"/>
    <col min="2824" max="2824" width="14" style="56" customWidth="1"/>
    <col min="2825" max="2825" width="33" style="56" customWidth="1"/>
    <col min="2826" max="2826" width="15.7109375" style="56" customWidth="1"/>
    <col min="2827" max="2827" width="9.5703125" style="56" customWidth="1"/>
    <col min="2828" max="2828" width="20" style="56" customWidth="1"/>
    <col min="2829" max="2829" width="0.140625" style="56" customWidth="1"/>
    <col min="2830" max="2831" width="15.7109375" style="56" customWidth="1"/>
    <col min="2832" max="2832" width="13.85546875" style="56" customWidth="1"/>
    <col min="2833" max="2833" width="14" style="56" customWidth="1"/>
    <col min="2834" max="2834" width="15.7109375" style="56" customWidth="1"/>
    <col min="2835" max="2835" width="15.7109375" style="56"/>
    <col min="2836" max="2836" width="11.28515625" style="56" customWidth="1"/>
    <col min="2837" max="2837" width="16.7109375" style="56" customWidth="1"/>
    <col min="2838" max="2838" width="13.7109375" style="56" customWidth="1"/>
    <col min="2839" max="2844" width="0" style="56" hidden="1" customWidth="1"/>
    <col min="2845" max="3071" width="15.7109375" style="56"/>
    <col min="3072" max="3072" width="6.7109375" style="56" customWidth="1"/>
    <col min="3073" max="3073" width="15.7109375" style="56" customWidth="1"/>
    <col min="3074" max="3074" width="26" style="56" customWidth="1"/>
    <col min="3075" max="3075" width="15.7109375" style="56" customWidth="1"/>
    <col min="3076" max="3076" width="23.140625" style="56" customWidth="1"/>
    <col min="3077" max="3078" width="15.7109375" style="56" customWidth="1"/>
    <col min="3079" max="3079" width="32.140625" style="56" customWidth="1"/>
    <col min="3080" max="3080" width="14" style="56" customWidth="1"/>
    <col min="3081" max="3081" width="33" style="56" customWidth="1"/>
    <col min="3082" max="3082" width="15.7109375" style="56" customWidth="1"/>
    <col min="3083" max="3083" width="9.5703125" style="56" customWidth="1"/>
    <col min="3084" max="3084" width="20" style="56" customWidth="1"/>
    <col min="3085" max="3085" width="0.140625" style="56" customWidth="1"/>
    <col min="3086" max="3087" width="15.7109375" style="56" customWidth="1"/>
    <col min="3088" max="3088" width="13.85546875" style="56" customWidth="1"/>
    <col min="3089" max="3089" width="14" style="56" customWidth="1"/>
    <col min="3090" max="3090" width="15.7109375" style="56" customWidth="1"/>
    <col min="3091" max="3091" width="15.7109375" style="56"/>
    <col min="3092" max="3092" width="11.28515625" style="56" customWidth="1"/>
    <col min="3093" max="3093" width="16.7109375" style="56" customWidth="1"/>
    <col min="3094" max="3094" width="13.7109375" style="56" customWidth="1"/>
    <col min="3095" max="3100" width="0" style="56" hidden="1" customWidth="1"/>
    <col min="3101" max="3327" width="15.7109375" style="56"/>
    <col min="3328" max="3328" width="6.7109375" style="56" customWidth="1"/>
    <col min="3329" max="3329" width="15.7109375" style="56" customWidth="1"/>
    <col min="3330" max="3330" width="26" style="56" customWidth="1"/>
    <col min="3331" max="3331" width="15.7109375" style="56" customWidth="1"/>
    <col min="3332" max="3332" width="23.140625" style="56" customWidth="1"/>
    <col min="3333" max="3334" width="15.7109375" style="56" customWidth="1"/>
    <col min="3335" max="3335" width="32.140625" style="56" customWidth="1"/>
    <col min="3336" max="3336" width="14" style="56" customWidth="1"/>
    <col min="3337" max="3337" width="33" style="56" customWidth="1"/>
    <col min="3338" max="3338" width="15.7109375" style="56" customWidth="1"/>
    <col min="3339" max="3339" width="9.5703125" style="56" customWidth="1"/>
    <col min="3340" max="3340" width="20" style="56" customWidth="1"/>
    <col min="3341" max="3341" width="0.140625" style="56" customWidth="1"/>
    <col min="3342" max="3343" width="15.7109375" style="56" customWidth="1"/>
    <col min="3344" max="3344" width="13.85546875" style="56" customWidth="1"/>
    <col min="3345" max="3345" width="14" style="56" customWidth="1"/>
    <col min="3346" max="3346" width="15.7109375" style="56" customWidth="1"/>
    <col min="3347" max="3347" width="15.7109375" style="56"/>
    <col min="3348" max="3348" width="11.28515625" style="56" customWidth="1"/>
    <col min="3349" max="3349" width="16.7109375" style="56" customWidth="1"/>
    <col min="3350" max="3350" width="13.7109375" style="56" customWidth="1"/>
    <col min="3351" max="3356" width="0" style="56" hidden="1" customWidth="1"/>
    <col min="3357" max="3583" width="15.7109375" style="56"/>
    <col min="3584" max="3584" width="6.7109375" style="56" customWidth="1"/>
    <col min="3585" max="3585" width="15.7109375" style="56" customWidth="1"/>
    <col min="3586" max="3586" width="26" style="56" customWidth="1"/>
    <col min="3587" max="3587" width="15.7109375" style="56" customWidth="1"/>
    <col min="3588" max="3588" width="23.140625" style="56" customWidth="1"/>
    <col min="3589" max="3590" width="15.7109375" style="56" customWidth="1"/>
    <col min="3591" max="3591" width="32.140625" style="56" customWidth="1"/>
    <col min="3592" max="3592" width="14" style="56" customWidth="1"/>
    <col min="3593" max="3593" width="33" style="56" customWidth="1"/>
    <col min="3594" max="3594" width="15.7109375" style="56" customWidth="1"/>
    <col min="3595" max="3595" width="9.5703125" style="56" customWidth="1"/>
    <col min="3596" max="3596" width="20" style="56" customWidth="1"/>
    <col min="3597" max="3597" width="0.140625" style="56" customWidth="1"/>
    <col min="3598" max="3599" width="15.7109375" style="56" customWidth="1"/>
    <col min="3600" max="3600" width="13.85546875" style="56" customWidth="1"/>
    <col min="3601" max="3601" width="14" style="56" customWidth="1"/>
    <col min="3602" max="3602" width="15.7109375" style="56" customWidth="1"/>
    <col min="3603" max="3603" width="15.7109375" style="56"/>
    <col min="3604" max="3604" width="11.28515625" style="56" customWidth="1"/>
    <col min="3605" max="3605" width="16.7109375" style="56" customWidth="1"/>
    <col min="3606" max="3606" width="13.7109375" style="56" customWidth="1"/>
    <col min="3607" max="3612" width="0" style="56" hidden="1" customWidth="1"/>
    <col min="3613" max="3839" width="15.7109375" style="56"/>
    <col min="3840" max="3840" width="6.7109375" style="56" customWidth="1"/>
    <col min="3841" max="3841" width="15.7109375" style="56" customWidth="1"/>
    <col min="3842" max="3842" width="26" style="56" customWidth="1"/>
    <col min="3843" max="3843" width="15.7109375" style="56" customWidth="1"/>
    <col min="3844" max="3844" width="23.140625" style="56" customWidth="1"/>
    <col min="3845" max="3846" width="15.7109375" style="56" customWidth="1"/>
    <col min="3847" max="3847" width="32.140625" style="56" customWidth="1"/>
    <col min="3848" max="3848" width="14" style="56" customWidth="1"/>
    <col min="3849" max="3849" width="33" style="56" customWidth="1"/>
    <col min="3850" max="3850" width="15.7109375" style="56" customWidth="1"/>
    <col min="3851" max="3851" width="9.5703125" style="56" customWidth="1"/>
    <col min="3852" max="3852" width="20" style="56" customWidth="1"/>
    <col min="3853" max="3853" width="0.140625" style="56" customWidth="1"/>
    <col min="3854" max="3855" width="15.7109375" style="56" customWidth="1"/>
    <col min="3856" max="3856" width="13.85546875" style="56" customWidth="1"/>
    <col min="3857" max="3857" width="14" style="56" customWidth="1"/>
    <col min="3858" max="3858" width="15.7109375" style="56" customWidth="1"/>
    <col min="3859" max="3859" width="15.7109375" style="56"/>
    <col min="3860" max="3860" width="11.28515625" style="56" customWidth="1"/>
    <col min="3861" max="3861" width="16.7109375" style="56" customWidth="1"/>
    <col min="3862" max="3862" width="13.7109375" style="56" customWidth="1"/>
    <col min="3863" max="3868" width="0" style="56" hidden="1" customWidth="1"/>
    <col min="3869" max="4095" width="15.7109375" style="56"/>
    <col min="4096" max="4096" width="6.7109375" style="56" customWidth="1"/>
    <col min="4097" max="4097" width="15.7109375" style="56" customWidth="1"/>
    <col min="4098" max="4098" width="26" style="56" customWidth="1"/>
    <col min="4099" max="4099" width="15.7109375" style="56" customWidth="1"/>
    <col min="4100" max="4100" width="23.140625" style="56" customWidth="1"/>
    <col min="4101" max="4102" width="15.7109375" style="56" customWidth="1"/>
    <col min="4103" max="4103" width="32.140625" style="56" customWidth="1"/>
    <col min="4104" max="4104" width="14" style="56" customWidth="1"/>
    <col min="4105" max="4105" width="33" style="56" customWidth="1"/>
    <col min="4106" max="4106" width="15.7109375" style="56" customWidth="1"/>
    <col min="4107" max="4107" width="9.5703125" style="56" customWidth="1"/>
    <col min="4108" max="4108" width="20" style="56" customWidth="1"/>
    <col min="4109" max="4109" width="0.140625" style="56" customWidth="1"/>
    <col min="4110" max="4111" width="15.7109375" style="56" customWidth="1"/>
    <col min="4112" max="4112" width="13.85546875" style="56" customWidth="1"/>
    <col min="4113" max="4113" width="14" style="56" customWidth="1"/>
    <col min="4114" max="4114" width="15.7109375" style="56" customWidth="1"/>
    <col min="4115" max="4115" width="15.7109375" style="56"/>
    <col min="4116" max="4116" width="11.28515625" style="56" customWidth="1"/>
    <col min="4117" max="4117" width="16.7109375" style="56" customWidth="1"/>
    <col min="4118" max="4118" width="13.7109375" style="56" customWidth="1"/>
    <col min="4119" max="4124" width="0" style="56" hidden="1" customWidth="1"/>
    <col min="4125" max="4351" width="15.7109375" style="56"/>
    <col min="4352" max="4352" width="6.7109375" style="56" customWidth="1"/>
    <col min="4353" max="4353" width="15.7109375" style="56" customWidth="1"/>
    <col min="4354" max="4354" width="26" style="56" customWidth="1"/>
    <col min="4355" max="4355" width="15.7109375" style="56" customWidth="1"/>
    <col min="4356" max="4356" width="23.140625" style="56" customWidth="1"/>
    <col min="4357" max="4358" width="15.7109375" style="56" customWidth="1"/>
    <col min="4359" max="4359" width="32.140625" style="56" customWidth="1"/>
    <col min="4360" max="4360" width="14" style="56" customWidth="1"/>
    <col min="4361" max="4361" width="33" style="56" customWidth="1"/>
    <col min="4362" max="4362" width="15.7109375" style="56" customWidth="1"/>
    <col min="4363" max="4363" width="9.5703125" style="56" customWidth="1"/>
    <col min="4364" max="4364" width="20" style="56" customWidth="1"/>
    <col min="4365" max="4365" width="0.140625" style="56" customWidth="1"/>
    <col min="4366" max="4367" width="15.7109375" style="56" customWidth="1"/>
    <col min="4368" max="4368" width="13.85546875" style="56" customWidth="1"/>
    <col min="4369" max="4369" width="14" style="56" customWidth="1"/>
    <col min="4370" max="4370" width="15.7109375" style="56" customWidth="1"/>
    <col min="4371" max="4371" width="15.7109375" style="56"/>
    <col min="4372" max="4372" width="11.28515625" style="56" customWidth="1"/>
    <col min="4373" max="4373" width="16.7109375" style="56" customWidth="1"/>
    <col min="4374" max="4374" width="13.7109375" style="56" customWidth="1"/>
    <col min="4375" max="4380" width="0" style="56" hidden="1" customWidth="1"/>
    <col min="4381" max="4607" width="15.7109375" style="56"/>
    <col min="4608" max="4608" width="6.7109375" style="56" customWidth="1"/>
    <col min="4609" max="4609" width="15.7109375" style="56" customWidth="1"/>
    <col min="4610" max="4610" width="26" style="56" customWidth="1"/>
    <col min="4611" max="4611" width="15.7109375" style="56" customWidth="1"/>
    <col min="4612" max="4612" width="23.140625" style="56" customWidth="1"/>
    <col min="4613" max="4614" width="15.7109375" style="56" customWidth="1"/>
    <col min="4615" max="4615" width="32.140625" style="56" customWidth="1"/>
    <col min="4616" max="4616" width="14" style="56" customWidth="1"/>
    <col min="4617" max="4617" width="33" style="56" customWidth="1"/>
    <col min="4618" max="4618" width="15.7109375" style="56" customWidth="1"/>
    <col min="4619" max="4619" width="9.5703125" style="56" customWidth="1"/>
    <col min="4620" max="4620" width="20" style="56" customWidth="1"/>
    <col min="4621" max="4621" width="0.140625" style="56" customWidth="1"/>
    <col min="4622" max="4623" width="15.7109375" style="56" customWidth="1"/>
    <col min="4624" max="4624" width="13.85546875" style="56" customWidth="1"/>
    <col min="4625" max="4625" width="14" style="56" customWidth="1"/>
    <col min="4626" max="4626" width="15.7109375" style="56" customWidth="1"/>
    <col min="4627" max="4627" width="15.7109375" style="56"/>
    <col min="4628" max="4628" width="11.28515625" style="56" customWidth="1"/>
    <col min="4629" max="4629" width="16.7109375" style="56" customWidth="1"/>
    <col min="4630" max="4630" width="13.7109375" style="56" customWidth="1"/>
    <col min="4631" max="4636" width="0" style="56" hidden="1" customWidth="1"/>
    <col min="4637" max="4863" width="15.7109375" style="56"/>
    <col min="4864" max="4864" width="6.7109375" style="56" customWidth="1"/>
    <col min="4865" max="4865" width="15.7109375" style="56" customWidth="1"/>
    <col min="4866" max="4866" width="26" style="56" customWidth="1"/>
    <col min="4867" max="4867" width="15.7109375" style="56" customWidth="1"/>
    <col min="4868" max="4868" width="23.140625" style="56" customWidth="1"/>
    <col min="4869" max="4870" width="15.7109375" style="56" customWidth="1"/>
    <col min="4871" max="4871" width="32.140625" style="56" customWidth="1"/>
    <col min="4872" max="4872" width="14" style="56" customWidth="1"/>
    <col min="4873" max="4873" width="33" style="56" customWidth="1"/>
    <col min="4874" max="4874" width="15.7109375" style="56" customWidth="1"/>
    <col min="4875" max="4875" width="9.5703125" style="56" customWidth="1"/>
    <col min="4876" max="4876" width="20" style="56" customWidth="1"/>
    <col min="4877" max="4877" width="0.140625" style="56" customWidth="1"/>
    <col min="4878" max="4879" width="15.7109375" style="56" customWidth="1"/>
    <col min="4880" max="4880" width="13.85546875" style="56" customWidth="1"/>
    <col min="4881" max="4881" width="14" style="56" customWidth="1"/>
    <col min="4882" max="4882" width="15.7109375" style="56" customWidth="1"/>
    <col min="4883" max="4883" width="15.7109375" style="56"/>
    <col min="4884" max="4884" width="11.28515625" style="56" customWidth="1"/>
    <col min="4885" max="4885" width="16.7109375" style="56" customWidth="1"/>
    <col min="4886" max="4886" width="13.7109375" style="56" customWidth="1"/>
    <col min="4887" max="4892" width="0" style="56" hidden="1" customWidth="1"/>
    <col min="4893" max="5119" width="15.7109375" style="56"/>
    <col min="5120" max="5120" width="6.7109375" style="56" customWidth="1"/>
    <col min="5121" max="5121" width="15.7109375" style="56" customWidth="1"/>
    <col min="5122" max="5122" width="26" style="56" customWidth="1"/>
    <col min="5123" max="5123" width="15.7109375" style="56" customWidth="1"/>
    <col min="5124" max="5124" width="23.140625" style="56" customWidth="1"/>
    <col min="5125" max="5126" width="15.7109375" style="56" customWidth="1"/>
    <col min="5127" max="5127" width="32.140625" style="56" customWidth="1"/>
    <col min="5128" max="5128" width="14" style="56" customWidth="1"/>
    <col min="5129" max="5129" width="33" style="56" customWidth="1"/>
    <col min="5130" max="5130" width="15.7109375" style="56" customWidth="1"/>
    <col min="5131" max="5131" width="9.5703125" style="56" customWidth="1"/>
    <col min="5132" max="5132" width="20" style="56" customWidth="1"/>
    <col min="5133" max="5133" width="0.140625" style="56" customWidth="1"/>
    <col min="5134" max="5135" width="15.7109375" style="56" customWidth="1"/>
    <col min="5136" max="5136" width="13.85546875" style="56" customWidth="1"/>
    <col min="5137" max="5137" width="14" style="56" customWidth="1"/>
    <col min="5138" max="5138" width="15.7109375" style="56" customWidth="1"/>
    <col min="5139" max="5139" width="15.7109375" style="56"/>
    <col min="5140" max="5140" width="11.28515625" style="56" customWidth="1"/>
    <col min="5141" max="5141" width="16.7109375" style="56" customWidth="1"/>
    <col min="5142" max="5142" width="13.7109375" style="56" customWidth="1"/>
    <col min="5143" max="5148" width="0" style="56" hidden="1" customWidth="1"/>
    <col min="5149" max="5375" width="15.7109375" style="56"/>
    <col min="5376" max="5376" width="6.7109375" style="56" customWidth="1"/>
    <col min="5377" max="5377" width="15.7109375" style="56" customWidth="1"/>
    <col min="5378" max="5378" width="26" style="56" customWidth="1"/>
    <col min="5379" max="5379" width="15.7109375" style="56" customWidth="1"/>
    <col min="5380" max="5380" width="23.140625" style="56" customWidth="1"/>
    <col min="5381" max="5382" width="15.7109375" style="56" customWidth="1"/>
    <col min="5383" max="5383" width="32.140625" style="56" customWidth="1"/>
    <col min="5384" max="5384" width="14" style="56" customWidth="1"/>
    <col min="5385" max="5385" width="33" style="56" customWidth="1"/>
    <col min="5386" max="5386" width="15.7109375" style="56" customWidth="1"/>
    <col min="5387" max="5387" width="9.5703125" style="56" customWidth="1"/>
    <col min="5388" max="5388" width="20" style="56" customWidth="1"/>
    <col min="5389" max="5389" width="0.140625" style="56" customWidth="1"/>
    <col min="5390" max="5391" width="15.7109375" style="56" customWidth="1"/>
    <col min="5392" max="5392" width="13.85546875" style="56" customWidth="1"/>
    <col min="5393" max="5393" width="14" style="56" customWidth="1"/>
    <col min="5394" max="5394" width="15.7109375" style="56" customWidth="1"/>
    <col min="5395" max="5395" width="15.7109375" style="56"/>
    <col min="5396" max="5396" width="11.28515625" style="56" customWidth="1"/>
    <col min="5397" max="5397" width="16.7109375" style="56" customWidth="1"/>
    <col min="5398" max="5398" width="13.7109375" style="56" customWidth="1"/>
    <col min="5399" max="5404" width="0" style="56" hidden="1" customWidth="1"/>
    <col min="5405" max="5631" width="15.7109375" style="56"/>
    <col min="5632" max="5632" width="6.7109375" style="56" customWidth="1"/>
    <col min="5633" max="5633" width="15.7109375" style="56" customWidth="1"/>
    <col min="5634" max="5634" width="26" style="56" customWidth="1"/>
    <col min="5635" max="5635" width="15.7109375" style="56" customWidth="1"/>
    <col min="5636" max="5636" width="23.140625" style="56" customWidth="1"/>
    <col min="5637" max="5638" width="15.7109375" style="56" customWidth="1"/>
    <col min="5639" max="5639" width="32.140625" style="56" customWidth="1"/>
    <col min="5640" max="5640" width="14" style="56" customWidth="1"/>
    <col min="5641" max="5641" width="33" style="56" customWidth="1"/>
    <col min="5642" max="5642" width="15.7109375" style="56" customWidth="1"/>
    <col min="5643" max="5643" width="9.5703125" style="56" customWidth="1"/>
    <col min="5644" max="5644" width="20" style="56" customWidth="1"/>
    <col min="5645" max="5645" width="0.140625" style="56" customWidth="1"/>
    <col min="5646" max="5647" width="15.7109375" style="56" customWidth="1"/>
    <col min="5648" max="5648" width="13.85546875" style="56" customWidth="1"/>
    <col min="5649" max="5649" width="14" style="56" customWidth="1"/>
    <col min="5650" max="5650" width="15.7109375" style="56" customWidth="1"/>
    <col min="5651" max="5651" width="15.7109375" style="56"/>
    <col min="5652" max="5652" width="11.28515625" style="56" customWidth="1"/>
    <col min="5653" max="5653" width="16.7109375" style="56" customWidth="1"/>
    <col min="5654" max="5654" width="13.7109375" style="56" customWidth="1"/>
    <col min="5655" max="5660" width="0" style="56" hidden="1" customWidth="1"/>
    <col min="5661" max="5887" width="15.7109375" style="56"/>
    <col min="5888" max="5888" width="6.7109375" style="56" customWidth="1"/>
    <col min="5889" max="5889" width="15.7109375" style="56" customWidth="1"/>
    <col min="5890" max="5890" width="26" style="56" customWidth="1"/>
    <col min="5891" max="5891" width="15.7109375" style="56" customWidth="1"/>
    <col min="5892" max="5892" width="23.140625" style="56" customWidth="1"/>
    <col min="5893" max="5894" width="15.7109375" style="56" customWidth="1"/>
    <col min="5895" max="5895" width="32.140625" style="56" customWidth="1"/>
    <col min="5896" max="5896" width="14" style="56" customWidth="1"/>
    <col min="5897" max="5897" width="33" style="56" customWidth="1"/>
    <col min="5898" max="5898" width="15.7109375" style="56" customWidth="1"/>
    <col min="5899" max="5899" width="9.5703125" style="56" customWidth="1"/>
    <col min="5900" max="5900" width="20" style="56" customWidth="1"/>
    <col min="5901" max="5901" width="0.140625" style="56" customWidth="1"/>
    <col min="5902" max="5903" width="15.7109375" style="56" customWidth="1"/>
    <col min="5904" max="5904" width="13.85546875" style="56" customWidth="1"/>
    <col min="5905" max="5905" width="14" style="56" customWidth="1"/>
    <col min="5906" max="5906" width="15.7109375" style="56" customWidth="1"/>
    <col min="5907" max="5907" width="15.7109375" style="56"/>
    <col min="5908" max="5908" width="11.28515625" style="56" customWidth="1"/>
    <col min="5909" max="5909" width="16.7109375" style="56" customWidth="1"/>
    <col min="5910" max="5910" width="13.7109375" style="56" customWidth="1"/>
    <col min="5911" max="5916" width="0" style="56" hidden="1" customWidth="1"/>
    <col min="5917" max="6143" width="15.7109375" style="56"/>
    <col min="6144" max="6144" width="6.7109375" style="56" customWidth="1"/>
    <col min="6145" max="6145" width="15.7109375" style="56" customWidth="1"/>
    <col min="6146" max="6146" width="26" style="56" customWidth="1"/>
    <col min="6147" max="6147" width="15.7109375" style="56" customWidth="1"/>
    <col min="6148" max="6148" width="23.140625" style="56" customWidth="1"/>
    <col min="6149" max="6150" width="15.7109375" style="56" customWidth="1"/>
    <col min="6151" max="6151" width="32.140625" style="56" customWidth="1"/>
    <col min="6152" max="6152" width="14" style="56" customWidth="1"/>
    <col min="6153" max="6153" width="33" style="56" customWidth="1"/>
    <col min="6154" max="6154" width="15.7109375" style="56" customWidth="1"/>
    <col min="6155" max="6155" width="9.5703125" style="56" customWidth="1"/>
    <col min="6156" max="6156" width="20" style="56" customWidth="1"/>
    <col min="6157" max="6157" width="0.140625" style="56" customWidth="1"/>
    <col min="6158" max="6159" width="15.7109375" style="56" customWidth="1"/>
    <col min="6160" max="6160" width="13.85546875" style="56" customWidth="1"/>
    <col min="6161" max="6161" width="14" style="56" customWidth="1"/>
    <col min="6162" max="6162" width="15.7109375" style="56" customWidth="1"/>
    <col min="6163" max="6163" width="15.7109375" style="56"/>
    <col min="6164" max="6164" width="11.28515625" style="56" customWidth="1"/>
    <col min="6165" max="6165" width="16.7109375" style="56" customWidth="1"/>
    <col min="6166" max="6166" width="13.7109375" style="56" customWidth="1"/>
    <col min="6167" max="6172" width="0" style="56" hidden="1" customWidth="1"/>
    <col min="6173" max="6399" width="15.7109375" style="56"/>
    <col min="6400" max="6400" width="6.7109375" style="56" customWidth="1"/>
    <col min="6401" max="6401" width="15.7109375" style="56" customWidth="1"/>
    <col min="6402" max="6402" width="26" style="56" customWidth="1"/>
    <col min="6403" max="6403" width="15.7109375" style="56" customWidth="1"/>
    <col min="6404" max="6404" width="23.140625" style="56" customWidth="1"/>
    <col min="6405" max="6406" width="15.7109375" style="56" customWidth="1"/>
    <col min="6407" max="6407" width="32.140625" style="56" customWidth="1"/>
    <col min="6408" max="6408" width="14" style="56" customWidth="1"/>
    <col min="6409" max="6409" width="33" style="56" customWidth="1"/>
    <col min="6410" max="6410" width="15.7109375" style="56" customWidth="1"/>
    <col min="6411" max="6411" width="9.5703125" style="56" customWidth="1"/>
    <col min="6412" max="6412" width="20" style="56" customWidth="1"/>
    <col min="6413" max="6413" width="0.140625" style="56" customWidth="1"/>
    <col min="6414" max="6415" width="15.7109375" style="56" customWidth="1"/>
    <col min="6416" max="6416" width="13.85546875" style="56" customWidth="1"/>
    <col min="6417" max="6417" width="14" style="56" customWidth="1"/>
    <col min="6418" max="6418" width="15.7109375" style="56" customWidth="1"/>
    <col min="6419" max="6419" width="15.7109375" style="56"/>
    <col min="6420" max="6420" width="11.28515625" style="56" customWidth="1"/>
    <col min="6421" max="6421" width="16.7109375" style="56" customWidth="1"/>
    <col min="6422" max="6422" width="13.7109375" style="56" customWidth="1"/>
    <col min="6423" max="6428" width="0" style="56" hidden="1" customWidth="1"/>
    <col min="6429" max="6655" width="15.7109375" style="56"/>
    <col min="6656" max="6656" width="6.7109375" style="56" customWidth="1"/>
    <col min="6657" max="6657" width="15.7109375" style="56" customWidth="1"/>
    <col min="6658" max="6658" width="26" style="56" customWidth="1"/>
    <col min="6659" max="6659" width="15.7109375" style="56" customWidth="1"/>
    <col min="6660" max="6660" width="23.140625" style="56" customWidth="1"/>
    <col min="6661" max="6662" width="15.7109375" style="56" customWidth="1"/>
    <col min="6663" max="6663" width="32.140625" style="56" customWidth="1"/>
    <col min="6664" max="6664" width="14" style="56" customWidth="1"/>
    <col min="6665" max="6665" width="33" style="56" customWidth="1"/>
    <col min="6666" max="6666" width="15.7109375" style="56" customWidth="1"/>
    <col min="6667" max="6667" width="9.5703125" style="56" customWidth="1"/>
    <col min="6668" max="6668" width="20" style="56" customWidth="1"/>
    <col min="6669" max="6669" width="0.140625" style="56" customWidth="1"/>
    <col min="6670" max="6671" width="15.7109375" style="56" customWidth="1"/>
    <col min="6672" max="6672" width="13.85546875" style="56" customWidth="1"/>
    <col min="6673" max="6673" width="14" style="56" customWidth="1"/>
    <col min="6674" max="6674" width="15.7109375" style="56" customWidth="1"/>
    <col min="6675" max="6675" width="15.7109375" style="56"/>
    <col min="6676" max="6676" width="11.28515625" style="56" customWidth="1"/>
    <col min="6677" max="6677" width="16.7109375" style="56" customWidth="1"/>
    <col min="6678" max="6678" width="13.7109375" style="56" customWidth="1"/>
    <col min="6679" max="6684" width="0" style="56" hidden="1" customWidth="1"/>
    <col min="6685" max="6911" width="15.7109375" style="56"/>
    <col min="6912" max="6912" width="6.7109375" style="56" customWidth="1"/>
    <col min="6913" max="6913" width="15.7109375" style="56" customWidth="1"/>
    <col min="6914" max="6914" width="26" style="56" customWidth="1"/>
    <col min="6915" max="6915" width="15.7109375" style="56" customWidth="1"/>
    <col min="6916" max="6916" width="23.140625" style="56" customWidth="1"/>
    <col min="6917" max="6918" width="15.7109375" style="56" customWidth="1"/>
    <col min="6919" max="6919" width="32.140625" style="56" customWidth="1"/>
    <col min="6920" max="6920" width="14" style="56" customWidth="1"/>
    <col min="6921" max="6921" width="33" style="56" customWidth="1"/>
    <col min="6922" max="6922" width="15.7109375" style="56" customWidth="1"/>
    <col min="6923" max="6923" width="9.5703125" style="56" customWidth="1"/>
    <col min="6924" max="6924" width="20" style="56" customWidth="1"/>
    <col min="6925" max="6925" width="0.140625" style="56" customWidth="1"/>
    <col min="6926" max="6927" width="15.7109375" style="56" customWidth="1"/>
    <col min="6928" max="6928" width="13.85546875" style="56" customWidth="1"/>
    <col min="6929" max="6929" width="14" style="56" customWidth="1"/>
    <col min="6930" max="6930" width="15.7109375" style="56" customWidth="1"/>
    <col min="6931" max="6931" width="15.7109375" style="56"/>
    <col min="6932" max="6932" width="11.28515625" style="56" customWidth="1"/>
    <col min="6933" max="6933" width="16.7109375" style="56" customWidth="1"/>
    <col min="6934" max="6934" width="13.7109375" style="56" customWidth="1"/>
    <col min="6935" max="6940" width="0" style="56" hidden="1" customWidth="1"/>
    <col min="6941" max="7167" width="15.7109375" style="56"/>
    <col min="7168" max="7168" width="6.7109375" style="56" customWidth="1"/>
    <col min="7169" max="7169" width="15.7109375" style="56" customWidth="1"/>
    <col min="7170" max="7170" width="26" style="56" customWidth="1"/>
    <col min="7171" max="7171" width="15.7109375" style="56" customWidth="1"/>
    <col min="7172" max="7172" width="23.140625" style="56" customWidth="1"/>
    <col min="7173" max="7174" width="15.7109375" style="56" customWidth="1"/>
    <col min="7175" max="7175" width="32.140625" style="56" customWidth="1"/>
    <col min="7176" max="7176" width="14" style="56" customWidth="1"/>
    <col min="7177" max="7177" width="33" style="56" customWidth="1"/>
    <col min="7178" max="7178" width="15.7109375" style="56" customWidth="1"/>
    <col min="7179" max="7179" width="9.5703125" style="56" customWidth="1"/>
    <col min="7180" max="7180" width="20" style="56" customWidth="1"/>
    <col min="7181" max="7181" width="0.140625" style="56" customWidth="1"/>
    <col min="7182" max="7183" width="15.7109375" style="56" customWidth="1"/>
    <col min="7184" max="7184" width="13.85546875" style="56" customWidth="1"/>
    <col min="7185" max="7185" width="14" style="56" customWidth="1"/>
    <col min="7186" max="7186" width="15.7109375" style="56" customWidth="1"/>
    <col min="7187" max="7187" width="15.7109375" style="56"/>
    <col min="7188" max="7188" width="11.28515625" style="56" customWidth="1"/>
    <col min="7189" max="7189" width="16.7109375" style="56" customWidth="1"/>
    <col min="7190" max="7190" width="13.7109375" style="56" customWidth="1"/>
    <col min="7191" max="7196" width="0" style="56" hidden="1" customWidth="1"/>
    <col min="7197" max="7423" width="15.7109375" style="56"/>
    <col min="7424" max="7424" width="6.7109375" style="56" customWidth="1"/>
    <col min="7425" max="7425" width="15.7109375" style="56" customWidth="1"/>
    <col min="7426" max="7426" width="26" style="56" customWidth="1"/>
    <col min="7427" max="7427" width="15.7109375" style="56" customWidth="1"/>
    <col min="7428" max="7428" width="23.140625" style="56" customWidth="1"/>
    <col min="7429" max="7430" width="15.7109375" style="56" customWidth="1"/>
    <col min="7431" max="7431" width="32.140625" style="56" customWidth="1"/>
    <col min="7432" max="7432" width="14" style="56" customWidth="1"/>
    <col min="7433" max="7433" width="33" style="56" customWidth="1"/>
    <col min="7434" max="7434" width="15.7109375" style="56" customWidth="1"/>
    <col min="7435" max="7435" width="9.5703125" style="56" customWidth="1"/>
    <col min="7436" max="7436" width="20" style="56" customWidth="1"/>
    <col min="7437" max="7437" width="0.140625" style="56" customWidth="1"/>
    <col min="7438" max="7439" width="15.7109375" style="56" customWidth="1"/>
    <col min="7440" max="7440" width="13.85546875" style="56" customWidth="1"/>
    <col min="7441" max="7441" width="14" style="56" customWidth="1"/>
    <col min="7442" max="7442" width="15.7109375" style="56" customWidth="1"/>
    <col min="7443" max="7443" width="15.7109375" style="56"/>
    <col min="7444" max="7444" width="11.28515625" style="56" customWidth="1"/>
    <col min="7445" max="7445" width="16.7109375" style="56" customWidth="1"/>
    <col min="7446" max="7446" width="13.7109375" style="56" customWidth="1"/>
    <col min="7447" max="7452" width="0" style="56" hidden="1" customWidth="1"/>
    <col min="7453" max="7679" width="15.7109375" style="56"/>
    <col min="7680" max="7680" width="6.7109375" style="56" customWidth="1"/>
    <col min="7681" max="7681" width="15.7109375" style="56" customWidth="1"/>
    <col min="7682" max="7682" width="26" style="56" customWidth="1"/>
    <col min="7683" max="7683" width="15.7109375" style="56" customWidth="1"/>
    <col min="7684" max="7684" width="23.140625" style="56" customWidth="1"/>
    <col min="7685" max="7686" width="15.7109375" style="56" customWidth="1"/>
    <col min="7687" max="7687" width="32.140625" style="56" customWidth="1"/>
    <col min="7688" max="7688" width="14" style="56" customWidth="1"/>
    <col min="7689" max="7689" width="33" style="56" customWidth="1"/>
    <col min="7690" max="7690" width="15.7109375" style="56" customWidth="1"/>
    <col min="7691" max="7691" width="9.5703125" style="56" customWidth="1"/>
    <col min="7692" max="7692" width="20" style="56" customWidth="1"/>
    <col min="7693" max="7693" width="0.140625" style="56" customWidth="1"/>
    <col min="7694" max="7695" width="15.7109375" style="56" customWidth="1"/>
    <col min="7696" max="7696" width="13.85546875" style="56" customWidth="1"/>
    <col min="7697" max="7697" width="14" style="56" customWidth="1"/>
    <col min="7698" max="7698" width="15.7109375" style="56" customWidth="1"/>
    <col min="7699" max="7699" width="15.7109375" style="56"/>
    <col min="7700" max="7700" width="11.28515625" style="56" customWidth="1"/>
    <col min="7701" max="7701" width="16.7109375" style="56" customWidth="1"/>
    <col min="7702" max="7702" width="13.7109375" style="56" customWidth="1"/>
    <col min="7703" max="7708" width="0" style="56" hidden="1" customWidth="1"/>
    <col min="7709" max="7935" width="15.7109375" style="56"/>
    <col min="7936" max="7936" width="6.7109375" style="56" customWidth="1"/>
    <col min="7937" max="7937" width="15.7109375" style="56" customWidth="1"/>
    <col min="7938" max="7938" width="26" style="56" customWidth="1"/>
    <col min="7939" max="7939" width="15.7109375" style="56" customWidth="1"/>
    <col min="7940" max="7940" width="23.140625" style="56" customWidth="1"/>
    <col min="7941" max="7942" width="15.7109375" style="56" customWidth="1"/>
    <col min="7943" max="7943" width="32.140625" style="56" customWidth="1"/>
    <col min="7944" max="7944" width="14" style="56" customWidth="1"/>
    <col min="7945" max="7945" width="33" style="56" customWidth="1"/>
    <col min="7946" max="7946" width="15.7109375" style="56" customWidth="1"/>
    <col min="7947" max="7947" width="9.5703125" style="56" customWidth="1"/>
    <col min="7948" max="7948" width="20" style="56" customWidth="1"/>
    <col min="7949" max="7949" width="0.140625" style="56" customWidth="1"/>
    <col min="7950" max="7951" width="15.7109375" style="56" customWidth="1"/>
    <col min="7952" max="7952" width="13.85546875" style="56" customWidth="1"/>
    <col min="7953" max="7953" width="14" style="56" customWidth="1"/>
    <col min="7954" max="7954" width="15.7109375" style="56" customWidth="1"/>
    <col min="7955" max="7955" width="15.7109375" style="56"/>
    <col min="7956" max="7956" width="11.28515625" style="56" customWidth="1"/>
    <col min="7957" max="7957" width="16.7109375" style="56" customWidth="1"/>
    <col min="7958" max="7958" width="13.7109375" style="56" customWidth="1"/>
    <col min="7959" max="7964" width="0" style="56" hidden="1" customWidth="1"/>
    <col min="7965" max="8191" width="15.7109375" style="56"/>
    <col min="8192" max="8192" width="6.7109375" style="56" customWidth="1"/>
    <col min="8193" max="8193" width="15.7109375" style="56" customWidth="1"/>
    <col min="8194" max="8194" width="26" style="56" customWidth="1"/>
    <col min="8195" max="8195" width="15.7109375" style="56" customWidth="1"/>
    <col min="8196" max="8196" width="23.140625" style="56" customWidth="1"/>
    <col min="8197" max="8198" width="15.7109375" style="56" customWidth="1"/>
    <col min="8199" max="8199" width="32.140625" style="56" customWidth="1"/>
    <col min="8200" max="8200" width="14" style="56" customWidth="1"/>
    <col min="8201" max="8201" width="33" style="56" customWidth="1"/>
    <col min="8202" max="8202" width="15.7109375" style="56" customWidth="1"/>
    <col min="8203" max="8203" width="9.5703125" style="56" customWidth="1"/>
    <col min="8204" max="8204" width="20" style="56" customWidth="1"/>
    <col min="8205" max="8205" width="0.140625" style="56" customWidth="1"/>
    <col min="8206" max="8207" width="15.7109375" style="56" customWidth="1"/>
    <col min="8208" max="8208" width="13.85546875" style="56" customWidth="1"/>
    <col min="8209" max="8209" width="14" style="56" customWidth="1"/>
    <col min="8210" max="8210" width="15.7109375" style="56" customWidth="1"/>
    <col min="8211" max="8211" width="15.7109375" style="56"/>
    <col min="8212" max="8212" width="11.28515625" style="56" customWidth="1"/>
    <col min="8213" max="8213" width="16.7109375" style="56" customWidth="1"/>
    <col min="8214" max="8214" width="13.7109375" style="56" customWidth="1"/>
    <col min="8215" max="8220" width="0" style="56" hidden="1" customWidth="1"/>
    <col min="8221" max="8447" width="15.7109375" style="56"/>
    <col min="8448" max="8448" width="6.7109375" style="56" customWidth="1"/>
    <col min="8449" max="8449" width="15.7109375" style="56" customWidth="1"/>
    <col min="8450" max="8450" width="26" style="56" customWidth="1"/>
    <col min="8451" max="8451" width="15.7109375" style="56" customWidth="1"/>
    <col min="8452" max="8452" width="23.140625" style="56" customWidth="1"/>
    <col min="8453" max="8454" width="15.7109375" style="56" customWidth="1"/>
    <col min="8455" max="8455" width="32.140625" style="56" customWidth="1"/>
    <col min="8456" max="8456" width="14" style="56" customWidth="1"/>
    <col min="8457" max="8457" width="33" style="56" customWidth="1"/>
    <col min="8458" max="8458" width="15.7109375" style="56" customWidth="1"/>
    <col min="8459" max="8459" width="9.5703125" style="56" customWidth="1"/>
    <col min="8460" max="8460" width="20" style="56" customWidth="1"/>
    <col min="8461" max="8461" width="0.140625" style="56" customWidth="1"/>
    <col min="8462" max="8463" width="15.7109375" style="56" customWidth="1"/>
    <col min="8464" max="8464" width="13.85546875" style="56" customWidth="1"/>
    <col min="8465" max="8465" width="14" style="56" customWidth="1"/>
    <col min="8466" max="8466" width="15.7109375" style="56" customWidth="1"/>
    <col min="8467" max="8467" width="15.7109375" style="56"/>
    <col min="8468" max="8468" width="11.28515625" style="56" customWidth="1"/>
    <col min="8469" max="8469" width="16.7109375" style="56" customWidth="1"/>
    <col min="8470" max="8470" width="13.7109375" style="56" customWidth="1"/>
    <col min="8471" max="8476" width="0" style="56" hidden="1" customWidth="1"/>
    <col min="8477" max="8703" width="15.7109375" style="56"/>
    <col min="8704" max="8704" width="6.7109375" style="56" customWidth="1"/>
    <col min="8705" max="8705" width="15.7109375" style="56" customWidth="1"/>
    <col min="8706" max="8706" width="26" style="56" customWidth="1"/>
    <col min="8707" max="8707" width="15.7109375" style="56" customWidth="1"/>
    <col min="8708" max="8708" width="23.140625" style="56" customWidth="1"/>
    <col min="8709" max="8710" width="15.7109375" style="56" customWidth="1"/>
    <col min="8711" max="8711" width="32.140625" style="56" customWidth="1"/>
    <col min="8712" max="8712" width="14" style="56" customWidth="1"/>
    <col min="8713" max="8713" width="33" style="56" customWidth="1"/>
    <col min="8714" max="8714" width="15.7109375" style="56" customWidth="1"/>
    <col min="8715" max="8715" width="9.5703125" style="56" customWidth="1"/>
    <col min="8716" max="8716" width="20" style="56" customWidth="1"/>
    <col min="8717" max="8717" width="0.140625" style="56" customWidth="1"/>
    <col min="8718" max="8719" width="15.7109375" style="56" customWidth="1"/>
    <col min="8720" max="8720" width="13.85546875" style="56" customWidth="1"/>
    <col min="8721" max="8721" width="14" style="56" customWidth="1"/>
    <col min="8722" max="8722" width="15.7109375" style="56" customWidth="1"/>
    <col min="8723" max="8723" width="15.7109375" style="56"/>
    <col min="8724" max="8724" width="11.28515625" style="56" customWidth="1"/>
    <col min="8725" max="8725" width="16.7109375" style="56" customWidth="1"/>
    <col min="8726" max="8726" width="13.7109375" style="56" customWidth="1"/>
    <col min="8727" max="8732" width="0" style="56" hidden="1" customWidth="1"/>
    <col min="8733" max="8959" width="15.7109375" style="56"/>
    <col min="8960" max="8960" width="6.7109375" style="56" customWidth="1"/>
    <col min="8961" max="8961" width="15.7109375" style="56" customWidth="1"/>
    <col min="8962" max="8962" width="26" style="56" customWidth="1"/>
    <col min="8963" max="8963" width="15.7109375" style="56" customWidth="1"/>
    <col min="8964" max="8964" width="23.140625" style="56" customWidth="1"/>
    <col min="8965" max="8966" width="15.7109375" style="56" customWidth="1"/>
    <col min="8967" max="8967" width="32.140625" style="56" customWidth="1"/>
    <col min="8968" max="8968" width="14" style="56" customWidth="1"/>
    <col min="8969" max="8969" width="33" style="56" customWidth="1"/>
    <col min="8970" max="8970" width="15.7109375" style="56" customWidth="1"/>
    <col min="8971" max="8971" width="9.5703125" style="56" customWidth="1"/>
    <col min="8972" max="8972" width="20" style="56" customWidth="1"/>
    <col min="8973" max="8973" width="0.140625" style="56" customWidth="1"/>
    <col min="8974" max="8975" width="15.7109375" style="56" customWidth="1"/>
    <col min="8976" max="8976" width="13.85546875" style="56" customWidth="1"/>
    <col min="8977" max="8977" width="14" style="56" customWidth="1"/>
    <col min="8978" max="8978" width="15.7109375" style="56" customWidth="1"/>
    <col min="8979" max="8979" width="15.7109375" style="56"/>
    <col min="8980" max="8980" width="11.28515625" style="56" customWidth="1"/>
    <col min="8981" max="8981" width="16.7109375" style="56" customWidth="1"/>
    <col min="8982" max="8982" width="13.7109375" style="56" customWidth="1"/>
    <col min="8983" max="8988" width="0" style="56" hidden="1" customWidth="1"/>
    <col min="8989" max="9215" width="15.7109375" style="56"/>
    <col min="9216" max="9216" width="6.7109375" style="56" customWidth="1"/>
    <col min="9217" max="9217" width="15.7109375" style="56" customWidth="1"/>
    <col min="9218" max="9218" width="26" style="56" customWidth="1"/>
    <col min="9219" max="9219" width="15.7109375" style="56" customWidth="1"/>
    <col min="9220" max="9220" width="23.140625" style="56" customWidth="1"/>
    <col min="9221" max="9222" width="15.7109375" style="56" customWidth="1"/>
    <col min="9223" max="9223" width="32.140625" style="56" customWidth="1"/>
    <col min="9224" max="9224" width="14" style="56" customWidth="1"/>
    <col min="9225" max="9225" width="33" style="56" customWidth="1"/>
    <col min="9226" max="9226" width="15.7109375" style="56" customWidth="1"/>
    <col min="9227" max="9227" width="9.5703125" style="56" customWidth="1"/>
    <col min="9228" max="9228" width="20" style="56" customWidth="1"/>
    <col min="9229" max="9229" width="0.140625" style="56" customWidth="1"/>
    <col min="9230" max="9231" width="15.7109375" style="56" customWidth="1"/>
    <col min="9232" max="9232" width="13.85546875" style="56" customWidth="1"/>
    <col min="9233" max="9233" width="14" style="56" customWidth="1"/>
    <col min="9234" max="9234" width="15.7109375" style="56" customWidth="1"/>
    <col min="9235" max="9235" width="15.7109375" style="56"/>
    <col min="9236" max="9236" width="11.28515625" style="56" customWidth="1"/>
    <col min="9237" max="9237" width="16.7109375" style="56" customWidth="1"/>
    <col min="9238" max="9238" width="13.7109375" style="56" customWidth="1"/>
    <col min="9239" max="9244" width="0" style="56" hidden="1" customWidth="1"/>
    <col min="9245" max="9471" width="15.7109375" style="56"/>
    <col min="9472" max="9472" width="6.7109375" style="56" customWidth="1"/>
    <col min="9473" max="9473" width="15.7109375" style="56" customWidth="1"/>
    <col min="9474" max="9474" width="26" style="56" customWidth="1"/>
    <col min="9475" max="9475" width="15.7109375" style="56" customWidth="1"/>
    <col min="9476" max="9476" width="23.140625" style="56" customWidth="1"/>
    <col min="9477" max="9478" width="15.7109375" style="56" customWidth="1"/>
    <col min="9479" max="9479" width="32.140625" style="56" customWidth="1"/>
    <col min="9480" max="9480" width="14" style="56" customWidth="1"/>
    <col min="9481" max="9481" width="33" style="56" customWidth="1"/>
    <col min="9482" max="9482" width="15.7109375" style="56" customWidth="1"/>
    <col min="9483" max="9483" width="9.5703125" style="56" customWidth="1"/>
    <col min="9484" max="9484" width="20" style="56" customWidth="1"/>
    <col min="9485" max="9485" width="0.140625" style="56" customWidth="1"/>
    <col min="9486" max="9487" width="15.7109375" style="56" customWidth="1"/>
    <col min="9488" max="9488" width="13.85546875" style="56" customWidth="1"/>
    <col min="9489" max="9489" width="14" style="56" customWidth="1"/>
    <col min="9490" max="9490" width="15.7109375" style="56" customWidth="1"/>
    <col min="9491" max="9491" width="15.7109375" style="56"/>
    <col min="9492" max="9492" width="11.28515625" style="56" customWidth="1"/>
    <col min="9493" max="9493" width="16.7109375" style="56" customWidth="1"/>
    <col min="9494" max="9494" width="13.7109375" style="56" customWidth="1"/>
    <col min="9495" max="9500" width="0" style="56" hidden="1" customWidth="1"/>
    <col min="9501" max="9727" width="15.7109375" style="56"/>
    <col min="9728" max="9728" width="6.7109375" style="56" customWidth="1"/>
    <col min="9729" max="9729" width="15.7109375" style="56" customWidth="1"/>
    <col min="9730" max="9730" width="26" style="56" customWidth="1"/>
    <col min="9731" max="9731" width="15.7109375" style="56" customWidth="1"/>
    <col min="9732" max="9732" width="23.140625" style="56" customWidth="1"/>
    <col min="9733" max="9734" width="15.7109375" style="56" customWidth="1"/>
    <col min="9735" max="9735" width="32.140625" style="56" customWidth="1"/>
    <col min="9736" max="9736" width="14" style="56" customWidth="1"/>
    <col min="9737" max="9737" width="33" style="56" customWidth="1"/>
    <col min="9738" max="9738" width="15.7109375" style="56" customWidth="1"/>
    <col min="9739" max="9739" width="9.5703125" style="56" customWidth="1"/>
    <col min="9740" max="9740" width="20" style="56" customWidth="1"/>
    <col min="9741" max="9741" width="0.140625" style="56" customWidth="1"/>
    <col min="9742" max="9743" width="15.7109375" style="56" customWidth="1"/>
    <col min="9744" max="9744" width="13.85546875" style="56" customWidth="1"/>
    <col min="9745" max="9745" width="14" style="56" customWidth="1"/>
    <col min="9746" max="9746" width="15.7109375" style="56" customWidth="1"/>
    <col min="9747" max="9747" width="15.7109375" style="56"/>
    <col min="9748" max="9748" width="11.28515625" style="56" customWidth="1"/>
    <col min="9749" max="9749" width="16.7109375" style="56" customWidth="1"/>
    <col min="9750" max="9750" width="13.7109375" style="56" customWidth="1"/>
    <col min="9751" max="9756" width="0" style="56" hidden="1" customWidth="1"/>
    <col min="9757" max="9983" width="15.7109375" style="56"/>
    <col min="9984" max="9984" width="6.7109375" style="56" customWidth="1"/>
    <col min="9985" max="9985" width="15.7109375" style="56" customWidth="1"/>
    <col min="9986" max="9986" width="26" style="56" customWidth="1"/>
    <col min="9987" max="9987" width="15.7109375" style="56" customWidth="1"/>
    <col min="9988" max="9988" width="23.140625" style="56" customWidth="1"/>
    <col min="9989" max="9990" width="15.7109375" style="56" customWidth="1"/>
    <col min="9991" max="9991" width="32.140625" style="56" customWidth="1"/>
    <col min="9992" max="9992" width="14" style="56" customWidth="1"/>
    <col min="9993" max="9993" width="33" style="56" customWidth="1"/>
    <col min="9994" max="9994" width="15.7109375" style="56" customWidth="1"/>
    <col min="9995" max="9995" width="9.5703125" style="56" customWidth="1"/>
    <col min="9996" max="9996" width="20" style="56" customWidth="1"/>
    <col min="9997" max="9997" width="0.140625" style="56" customWidth="1"/>
    <col min="9998" max="9999" width="15.7109375" style="56" customWidth="1"/>
    <col min="10000" max="10000" width="13.85546875" style="56" customWidth="1"/>
    <col min="10001" max="10001" width="14" style="56" customWidth="1"/>
    <col min="10002" max="10002" width="15.7109375" style="56" customWidth="1"/>
    <col min="10003" max="10003" width="15.7109375" style="56"/>
    <col min="10004" max="10004" width="11.28515625" style="56" customWidth="1"/>
    <col min="10005" max="10005" width="16.7109375" style="56" customWidth="1"/>
    <col min="10006" max="10006" width="13.7109375" style="56" customWidth="1"/>
    <col min="10007" max="10012" width="0" style="56" hidden="1" customWidth="1"/>
    <col min="10013" max="10239" width="15.7109375" style="56"/>
    <col min="10240" max="10240" width="6.7109375" style="56" customWidth="1"/>
    <col min="10241" max="10241" width="15.7109375" style="56" customWidth="1"/>
    <col min="10242" max="10242" width="26" style="56" customWidth="1"/>
    <col min="10243" max="10243" width="15.7109375" style="56" customWidth="1"/>
    <col min="10244" max="10244" width="23.140625" style="56" customWidth="1"/>
    <col min="10245" max="10246" width="15.7109375" style="56" customWidth="1"/>
    <col min="10247" max="10247" width="32.140625" style="56" customWidth="1"/>
    <col min="10248" max="10248" width="14" style="56" customWidth="1"/>
    <col min="10249" max="10249" width="33" style="56" customWidth="1"/>
    <col min="10250" max="10250" width="15.7109375" style="56" customWidth="1"/>
    <col min="10251" max="10251" width="9.5703125" style="56" customWidth="1"/>
    <col min="10252" max="10252" width="20" style="56" customWidth="1"/>
    <col min="10253" max="10253" width="0.140625" style="56" customWidth="1"/>
    <col min="10254" max="10255" width="15.7109375" style="56" customWidth="1"/>
    <col min="10256" max="10256" width="13.85546875" style="56" customWidth="1"/>
    <col min="10257" max="10257" width="14" style="56" customWidth="1"/>
    <col min="10258" max="10258" width="15.7109375" style="56" customWidth="1"/>
    <col min="10259" max="10259" width="15.7109375" style="56"/>
    <col min="10260" max="10260" width="11.28515625" style="56" customWidth="1"/>
    <col min="10261" max="10261" width="16.7109375" style="56" customWidth="1"/>
    <col min="10262" max="10262" width="13.7109375" style="56" customWidth="1"/>
    <col min="10263" max="10268" width="0" style="56" hidden="1" customWidth="1"/>
    <col min="10269" max="10495" width="15.7109375" style="56"/>
    <col min="10496" max="10496" width="6.7109375" style="56" customWidth="1"/>
    <col min="10497" max="10497" width="15.7109375" style="56" customWidth="1"/>
    <col min="10498" max="10498" width="26" style="56" customWidth="1"/>
    <col min="10499" max="10499" width="15.7109375" style="56" customWidth="1"/>
    <col min="10500" max="10500" width="23.140625" style="56" customWidth="1"/>
    <col min="10501" max="10502" width="15.7109375" style="56" customWidth="1"/>
    <col min="10503" max="10503" width="32.140625" style="56" customWidth="1"/>
    <col min="10504" max="10504" width="14" style="56" customWidth="1"/>
    <col min="10505" max="10505" width="33" style="56" customWidth="1"/>
    <col min="10506" max="10506" width="15.7109375" style="56" customWidth="1"/>
    <col min="10507" max="10507" width="9.5703125" style="56" customWidth="1"/>
    <col min="10508" max="10508" width="20" style="56" customWidth="1"/>
    <col min="10509" max="10509" width="0.140625" style="56" customWidth="1"/>
    <col min="10510" max="10511" width="15.7109375" style="56" customWidth="1"/>
    <col min="10512" max="10512" width="13.85546875" style="56" customWidth="1"/>
    <col min="10513" max="10513" width="14" style="56" customWidth="1"/>
    <col min="10514" max="10514" width="15.7109375" style="56" customWidth="1"/>
    <col min="10515" max="10515" width="15.7109375" style="56"/>
    <col min="10516" max="10516" width="11.28515625" style="56" customWidth="1"/>
    <col min="10517" max="10517" width="16.7109375" style="56" customWidth="1"/>
    <col min="10518" max="10518" width="13.7109375" style="56" customWidth="1"/>
    <col min="10519" max="10524" width="0" style="56" hidden="1" customWidth="1"/>
    <col min="10525" max="10751" width="15.7109375" style="56"/>
    <col min="10752" max="10752" width="6.7109375" style="56" customWidth="1"/>
    <col min="10753" max="10753" width="15.7109375" style="56" customWidth="1"/>
    <col min="10754" max="10754" width="26" style="56" customWidth="1"/>
    <col min="10755" max="10755" width="15.7109375" style="56" customWidth="1"/>
    <col min="10756" max="10756" width="23.140625" style="56" customWidth="1"/>
    <col min="10757" max="10758" width="15.7109375" style="56" customWidth="1"/>
    <col min="10759" max="10759" width="32.140625" style="56" customWidth="1"/>
    <col min="10760" max="10760" width="14" style="56" customWidth="1"/>
    <col min="10761" max="10761" width="33" style="56" customWidth="1"/>
    <col min="10762" max="10762" width="15.7109375" style="56" customWidth="1"/>
    <col min="10763" max="10763" width="9.5703125" style="56" customWidth="1"/>
    <col min="10764" max="10764" width="20" style="56" customWidth="1"/>
    <col min="10765" max="10765" width="0.140625" style="56" customWidth="1"/>
    <col min="10766" max="10767" width="15.7109375" style="56" customWidth="1"/>
    <col min="10768" max="10768" width="13.85546875" style="56" customWidth="1"/>
    <col min="10769" max="10769" width="14" style="56" customWidth="1"/>
    <col min="10770" max="10770" width="15.7109375" style="56" customWidth="1"/>
    <col min="10771" max="10771" width="15.7109375" style="56"/>
    <col min="10772" max="10772" width="11.28515625" style="56" customWidth="1"/>
    <col min="10773" max="10773" width="16.7109375" style="56" customWidth="1"/>
    <col min="10774" max="10774" width="13.7109375" style="56" customWidth="1"/>
    <col min="10775" max="10780" width="0" style="56" hidden="1" customWidth="1"/>
    <col min="10781" max="11007" width="15.7109375" style="56"/>
    <col min="11008" max="11008" width="6.7109375" style="56" customWidth="1"/>
    <col min="11009" max="11009" width="15.7109375" style="56" customWidth="1"/>
    <col min="11010" max="11010" width="26" style="56" customWidth="1"/>
    <col min="11011" max="11011" width="15.7109375" style="56" customWidth="1"/>
    <col min="11012" max="11012" width="23.140625" style="56" customWidth="1"/>
    <col min="11013" max="11014" width="15.7109375" style="56" customWidth="1"/>
    <col min="11015" max="11015" width="32.140625" style="56" customWidth="1"/>
    <col min="11016" max="11016" width="14" style="56" customWidth="1"/>
    <col min="11017" max="11017" width="33" style="56" customWidth="1"/>
    <col min="11018" max="11018" width="15.7109375" style="56" customWidth="1"/>
    <col min="11019" max="11019" width="9.5703125" style="56" customWidth="1"/>
    <col min="11020" max="11020" width="20" style="56" customWidth="1"/>
    <col min="11021" max="11021" width="0.140625" style="56" customWidth="1"/>
    <col min="11022" max="11023" width="15.7109375" style="56" customWidth="1"/>
    <col min="11024" max="11024" width="13.85546875" style="56" customWidth="1"/>
    <col min="11025" max="11025" width="14" style="56" customWidth="1"/>
    <col min="11026" max="11026" width="15.7109375" style="56" customWidth="1"/>
    <col min="11027" max="11027" width="15.7109375" style="56"/>
    <col min="11028" max="11028" width="11.28515625" style="56" customWidth="1"/>
    <col min="11029" max="11029" width="16.7109375" style="56" customWidth="1"/>
    <col min="11030" max="11030" width="13.7109375" style="56" customWidth="1"/>
    <col min="11031" max="11036" width="0" style="56" hidden="1" customWidth="1"/>
    <col min="11037" max="11263" width="15.7109375" style="56"/>
    <col min="11264" max="11264" width="6.7109375" style="56" customWidth="1"/>
    <col min="11265" max="11265" width="15.7109375" style="56" customWidth="1"/>
    <col min="11266" max="11266" width="26" style="56" customWidth="1"/>
    <col min="11267" max="11267" width="15.7109375" style="56" customWidth="1"/>
    <col min="11268" max="11268" width="23.140625" style="56" customWidth="1"/>
    <col min="11269" max="11270" width="15.7109375" style="56" customWidth="1"/>
    <col min="11271" max="11271" width="32.140625" style="56" customWidth="1"/>
    <col min="11272" max="11272" width="14" style="56" customWidth="1"/>
    <col min="11273" max="11273" width="33" style="56" customWidth="1"/>
    <col min="11274" max="11274" width="15.7109375" style="56" customWidth="1"/>
    <col min="11275" max="11275" width="9.5703125" style="56" customWidth="1"/>
    <col min="11276" max="11276" width="20" style="56" customWidth="1"/>
    <col min="11277" max="11277" width="0.140625" style="56" customWidth="1"/>
    <col min="11278" max="11279" width="15.7109375" style="56" customWidth="1"/>
    <col min="11280" max="11280" width="13.85546875" style="56" customWidth="1"/>
    <col min="11281" max="11281" width="14" style="56" customWidth="1"/>
    <col min="11282" max="11282" width="15.7109375" style="56" customWidth="1"/>
    <col min="11283" max="11283" width="15.7109375" style="56"/>
    <col min="11284" max="11284" width="11.28515625" style="56" customWidth="1"/>
    <col min="11285" max="11285" width="16.7109375" style="56" customWidth="1"/>
    <col min="11286" max="11286" width="13.7109375" style="56" customWidth="1"/>
    <col min="11287" max="11292" width="0" style="56" hidden="1" customWidth="1"/>
    <col min="11293" max="11519" width="15.7109375" style="56"/>
    <col min="11520" max="11520" width="6.7109375" style="56" customWidth="1"/>
    <col min="11521" max="11521" width="15.7109375" style="56" customWidth="1"/>
    <col min="11522" max="11522" width="26" style="56" customWidth="1"/>
    <col min="11523" max="11523" width="15.7109375" style="56" customWidth="1"/>
    <col min="11524" max="11524" width="23.140625" style="56" customWidth="1"/>
    <col min="11525" max="11526" width="15.7109375" style="56" customWidth="1"/>
    <col min="11527" max="11527" width="32.140625" style="56" customWidth="1"/>
    <col min="11528" max="11528" width="14" style="56" customWidth="1"/>
    <col min="11529" max="11529" width="33" style="56" customWidth="1"/>
    <col min="11530" max="11530" width="15.7109375" style="56" customWidth="1"/>
    <col min="11531" max="11531" width="9.5703125" style="56" customWidth="1"/>
    <col min="11532" max="11532" width="20" style="56" customWidth="1"/>
    <col min="11533" max="11533" width="0.140625" style="56" customWidth="1"/>
    <col min="11534" max="11535" width="15.7109375" style="56" customWidth="1"/>
    <col min="11536" max="11536" width="13.85546875" style="56" customWidth="1"/>
    <col min="11537" max="11537" width="14" style="56" customWidth="1"/>
    <col min="11538" max="11538" width="15.7109375" style="56" customWidth="1"/>
    <col min="11539" max="11539" width="15.7109375" style="56"/>
    <col min="11540" max="11540" width="11.28515625" style="56" customWidth="1"/>
    <col min="11541" max="11541" width="16.7109375" style="56" customWidth="1"/>
    <col min="11542" max="11542" width="13.7109375" style="56" customWidth="1"/>
    <col min="11543" max="11548" width="0" style="56" hidden="1" customWidth="1"/>
    <col min="11549" max="11775" width="15.7109375" style="56"/>
    <col min="11776" max="11776" width="6.7109375" style="56" customWidth="1"/>
    <col min="11777" max="11777" width="15.7109375" style="56" customWidth="1"/>
    <col min="11778" max="11778" width="26" style="56" customWidth="1"/>
    <col min="11779" max="11779" width="15.7109375" style="56" customWidth="1"/>
    <col min="11780" max="11780" width="23.140625" style="56" customWidth="1"/>
    <col min="11781" max="11782" width="15.7109375" style="56" customWidth="1"/>
    <col min="11783" max="11783" width="32.140625" style="56" customWidth="1"/>
    <col min="11784" max="11784" width="14" style="56" customWidth="1"/>
    <col min="11785" max="11785" width="33" style="56" customWidth="1"/>
    <col min="11786" max="11786" width="15.7109375" style="56" customWidth="1"/>
    <col min="11787" max="11787" width="9.5703125" style="56" customWidth="1"/>
    <col min="11788" max="11788" width="20" style="56" customWidth="1"/>
    <col min="11789" max="11789" width="0.140625" style="56" customWidth="1"/>
    <col min="11790" max="11791" width="15.7109375" style="56" customWidth="1"/>
    <col min="11792" max="11792" width="13.85546875" style="56" customWidth="1"/>
    <col min="11793" max="11793" width="14" style="56" customWidth="1"/>
    <col min="11794" max="11794" width="15.7109375" style="56" customWidth="1"/>
    <col min="11795" max="11795" width="15.7109375" style="56"/>
    <col min="11796" max="11796" width="11.28515625" style="56" customWidth="1"/>
    <col min="11797" max="11797" width="16.7109375" style="56" customWidth="1"/>
    <col min="11798" max="11798" width="13.7109375" style="56" customWidth="1"/>
    <col min="11799" max="11804" width="0" style="56" hidden="1" customWidth="1"/>
    <col min="11805" max="12031" width="15.7109375" style="56"/>
    <col min="12032" max="12032" width="6.7109375" style="56" customWidth="1"/>
    <col min="12033" max="12033" width="15.7109375" style="56" customWidth="1"/>
    <col min="12034" max="12034" width="26" style="56" customWidth="1"/>
    <col min="12035" max="12035" width="15.7109375" style="56" customWidth="1"/>
    <col min="12036" max="12036" width="23.140625" style="56" customWidth="1"/>
    <col min="12037" max="12038" width="15.7109375" style="56" customWidth="1"/>
    <col min="12039" max="12039" width="32.140625" style="56" customWidth="1"/>
    <col min="12040" max="12040" width="14" style="56" customWidth="1"/>
    <col min="12041" max="12041" width="33" style="56" customWidth="1"/>
    <col min="12042" max="12042" width="15.7109375" style="56" customWidth="1"/>
    <col min="12043" max="12043" width="9.5703125" style="56" customWidth="1"/>
    <col min="12044" max="12044" width="20" style="56" customWidth="1"/>
    <col min="12045" max="12045" width="0.140625" style="56" customWidth="1"/>
    <col min="12046" max="12047" width="15.7109375" style="56" customWidth="1"/>
    <col min="12048" max="12048" width="13.85546875" style="56" customWidth="1"/>
    <col min="12049" max="12049" width="14" style="56" customWidth="1"/>
    <col min="12050" max="12050" width="15.7109375" style="56" customWidth="1"/>
    <col min="12051" max="12051" width="15.7109375" style="56"/>
    <col min="12052" max="12052" width="11.28515625" style="56" customWidth="1"/>
    <col min="12053" max="12053" width="16.7109375" style="56" customWidth="1"/>
    <col min="12054" max="12054" width="13.7109375" style="56" customWidth="1"/>
    <col min="12055" max="12060" width="0" style="56" hidden="1" customWidth="1"/>
    <col min="12061" max="12287" width="15.7109375" style="56"/>
    <col min="12288" max="12288" width="6.7109375" style="56" customWidth="1"/>
    <col min="12289" max="12289" width="15.7109375" style="56" customWidth="1"/>
    <col min="12290" max="12290" width="26" style="56" customWidth="1"/>
    <col min="12291" max="12291" width="15.7109375" style="56" customWidth="1"/>
    <col min="12292" max="12292" width="23.140625" style="56" customWidth="1"/>
    <col min="12293" max="12294" width="15.7109375" style="56" customWidth="1"/>
    <col min="12295" max="12295" width="32.140625" style="56" customWidth="1"/>
    <col min="12296" max="12296" width="14" style="56" customWidth="1"/>
    <col min="12297" max="12297" width="33" style="56" customWidth="1"/>
    <col min="12298" max="12298" width="15.7109375" style="56" customWidth="1"/>
    <col min="12299" max="12299" width="9.5703125" style="56" customWidth="1"/>
    <col min="12300" max="12300" width="20" style="56" customWidth="1"/>
    <col min="12301" max="12301" width="0.140625" style="56" customWidth="1"/>
    <col min="12302" max="12303" width="15.7109375" style="56" customWidth="1"/>
    <col min="12304" max="12304" width="13.85546875" style="56" customWidth="1"/>
    <col min="12305" max="12305" width="14" style="56" customWidth="1"/>
    <col min="12306" max="12306" width="15.7109375" style="56" customWidth="1"/>
    <col min="12307" max="12307" width="15.7109375" style="56"/>
    <col min="12308" max="12308" width="11.28515625" style="56" customWidth="1"/>
    <col min="12309" max="12309" width="16.7109375" style="56" customWidth="1"/>
    <col min="12310" max="12310" width="13.7109375" style="56" customWidth="1"/>
    <col min="12311" max="12316" width="0" style="56" hidden="1" customWidth="1"/>
    <col min="12317" max="12543" width="15.7109375" style="56"/>
    <col min="12544" max="12544" width="6.7109375" style="56" customWidth="1"/>
    <col min="12545" max="12545" width="15.7109375" style="56" customWidth="1"/>
    <col min="12546" max="12546" width="26" style="56" customWidth="1"/>
    <col min="12547" max="12547" width="15.7109375" style="56" customWidth="1"/>
    <col min="12548" max="12548" width="23.140625" style="56" customWidth="1"/>
    <col min="12549" max="12550" width="15.7109375" style="56" customWidth="1"/>
    <col min="12551" max="12551" width="32.140625" style="56" customWidth="1"/>
    <col min="12552" max="12552" width="14" style="56" customWidth="1"/>
    <col min="12553" max="12553" width="33" style="56" customWidth="1"/>
    <col min="12554" max="12554" width="15.7109375" style="56" customWidth="1"/>
    <col min="12555" max="12555" width="9.5703125" style="56" customWidth="1"/>
    <col min="12556" max="12556" width="20" style="56" customWidth="1"/>
    <col min="12557" max="12557" width="0.140625" style="56" customWidth="1"/>
    <col min="12558" max="12559" width="15.7109375" style="56" customWidth="1"/>
    <col min="12560" max="12560" width="13.85546875" style="56" customWidth="1"/>
    <col min="12561" max="12561" width="14" style="56" customWidth="1"/>
    <col min="12562" max="12562" width="15.7109375" style="56" customWidth="1"/>
    <col min="12563" max="12563" width="15.7109375" style="56"/>
    <col min="12564" max="12564" width="11.28515625" style="56" customWidth="1"/>
    <col min="12565" max="12565" width="16.7109375" style="56" customWidth="1"/>
    <col min="12566" max="12566" width="13.7109375" style="56" customWidth="1"/>
    <col min="12567" max="12572" width="0" style="56" hidden="1" customWidth="1"/>
    <col min="12573" max="12799" width="15.7109375" style="56"/>
    <col min="12800" max="12800" width="6.7109375" style="56" customWidth="1"/>
    <col min="12801" max="12801" width="15.7109375" style="56" customWidth="1"/>
    <col min="12802" max="12802" width="26" style="56" customWidth="1"/>
    <col min="12803" max="12803" width="15.7109375" style="56" customWidth="1"/>
    <col min="12804" max="12804" width="23.140625" style="56" customWidth="1"/>
    <col min="12805" max="12806" width="15.7109375" style="56" customWidth="1"/>
    <col min="12807" max="12807" width="32.140625" style="56" customWidth="1"/>
    <col min="12808" max="12808" width="14" style="56" customWidth="1"/>
    <col min="12809" max="12809" width="33" style="56" customWidth="1"/>
    <col min="12810" max="12810" width="15.7109375" style="56" customWidth="1"/>
    <col min="12811" max="12811" width="9.5703125" style="56" customWidth="1"/>
    <col min="12812" max="12812" width="20" style="56" customWidth="1"/>
    <col min="12813" max="12813" width="0.140625" style="56" customWidth="1"/>
    <col min="12814" max="12815" width="15.7109375" style="56" customWidth="1"/>
    <col min="12816" max="12816" width="13.85546875" style="56" customWidth="1"/>
    <col min="12817" max="12817" width="14" style="56" customWidth="1"/>
    <col min="12818" max="12818" width="15.7109375" style="56" customWidth="1"/>
    <col min="12819" max="12819" width="15.7109375" style="56"/>
    <col min="12820" max="12820" width="11.28515625" style="56" customWidth="1"/>
    <col min="12821" max="12821" width="16.7109375" style="56" customWidth="1"/>
    <col min="12822" max="12822" width="13.7109375" style="56" customWidth="1"/>
    <col min="12823" max="12828" width="0" style="56" hidden="1" customWidth="1"/>
    <col min="12829" max="13055" width="15.7109375" style="56"/>
    <col min="13056" max="13056" width="6.7109375" style="56" customWidth="1"/>
    <col min="13057" max="13057" width="15.7109375" style="56" customWidth="1"/>
    <col min="13058" max="13058" width="26" style="56" customWidth="1"/>
    <col min="13059" max="13059" width="15.7109375" style="56" customWidth="1"/>
    <col min="13060" max="13060" width="23.140625" style="56" customWidth="1"/>
    <col min="13061" max="13062" width="15.7109375" style="56" customWidth="1"/>
    <col min="13063" max="13063" width="32.140625" style="56" customWidth="1"/>
    <col min="13064" max="13064" width="14" style="56" customWidth="1"/>
    <col min="13065" max="13065" width="33" style="56" customWidth="1"/>
    <col min="13066" max="13066" width="15.7109375" style="56" customWidth="1"/>
    <col min="13067" max="13067" width="9.5703125" style="56" customWidth="1"/>
    <col min="13068" max="13068" width="20" style="56" customWidth="1"/>
    <col min="13069" max="13069" width="0.140625" style="56" customWidth="1"/>
    <col min="13070" max="13071" width="15.7109375" style="56" customWidth="1"/>
    <col min="13072" max="13072" width="13.85546875" style="56" customWidth="1"/>
    <col min="13073" max="13073" width="14" style="56" customWidth="1"/>
    <col min="13074" max="13074" width="15.7109375" style="56" customWidth="1"/>
    <col min="13075" max="13075" width="15.7109375" style="56"/>
    <col min="13076" max="13076" width="11.28515625" style="56" customWidth="1"/>
    <col min="13077" max="13077" width="16.7109375" style="56" customWidth="1"/>
    <col min="13078" max="13078" width="13.7109375" style="56" customWidth="1"/>
    <col min="13079" max="13084" width="0" style="56" hidden="1" customWidth="1"/>
    <col min="13085" max="13311" width="15.7109375" style="56"/>
    <col min="13312" max="13312" width="6.7109375" style="56" customWidth="1"/>
    <col min="13313" max="13313" width="15.7109375" style="56" customWidth="1"/>
    <col min="13314" max="13314" width="26" style="56" customWidth="1"/>
    <col min="13315" max="13315" width="15.7109375" style="56" customWidth="1"/>
    <col min="13316" max="13316" width="23.140625" style="56" customWidth="1"/>
    <col min="13317" max="13318" width="15.7109375" style="56" customWidth="1"/>
    <col min="13319" max="13319" width="32.140625" style="56" customWidth="1"/>
    <col min="13320" max="13320" width="14" style="56" customWidth="1"/>
    <col min="13321" max="13321" width="33" style="56" customWidth="1"/>
    <col min="13322" max="13322" width="15.7109375" style="56" customWidth="1"/>
    <col min="13323" max="13323" width="9.5703125" style="56" customWidth="1"/>
    <col min="13324" max="13324" width="20" style="56" customWidth="1"/>
    <col min="13325" max="13325" width="0.140625" style="56" customWidth="1"/>
    <col min="13326" max="13327" width="15.7109375" style="56" customWidth="1"/>
    <col min="13328" max="13328" width="13.85546875" style="56" customWidth="1"/>
    <col min="13329" max="13329" width="14" style="56" customWidth="1"/>
    <col min="13330" max="13330" width="15.7109375" style="56" customWidth="1"/>
    <col min="13331" max="13331" width="15.7109375" style="56"/>
    <col min="13332" max="13332" width="11.28515625" style="56" customWidth="1"/>
    <col min="13333" max="13333" width="16.7109375" style="56" customWidth="1"/>
    <col min="13334" max="13334" width="13.7109375" style="56" customWidth="1"/>
    <col min="13335" max="13340" width="0" style="56" hidden="1" customWidth="1"/>
    <col min="13341" max="13567" width="15.7109375" style="56"/>
    <col min="13568" max="13568" width="6.7109375" style="56" customWidth="1"/>
    <col min="13569" max="13569" width="15.7109375" style="56" customWidth="1"/>
    <col min="13570" max="13570" width="26" style="56" customWidth="1"/>
    <col min="13571" max="13571" width="15.7109375" style="56" customWidth="1"/>
    <col min="13572" max="13572" width="23.140625" style="56" customWidth="1"/>
    <col min="13573" max="13574" width="15.7109375" style="56" customWidth="1"/>
    <col min="13575" max="13575" width="32.140625" style="56" customWidth="1"/>
    <col min="13576" max="13576" width="14" style="56" customWidth="1"/>
    <col min="13577" max="13577" width="33" style="56" customWidth="1"/>
    <col min="13578" max="13578" width="15.7109375" style="56" customWidth="1"/>
    <col min="13579" max="13579" width="9.5703125" style="56" customWidth="1"/>
    <col min="13580" max="13580" width="20" style="56" customWidth="1"/>
    <col min="13581" max="13581" width="0.140625" style="56" customWidth="1"/>
    <col min="13582" max="13583" width="15.7109375" style="56" customWidth="1"/>
    <col min="13584" max="13584" width="13.85546875" style="56" customWidth="1"/>
    <col min="13585" max="13585" width="14" style="56" customWidth="1"/>
    <col min="13586" max="13586" width="15.7109375" style="56" customWidth="1"/>
    <col min="13587" max="13587" width="15.7109375" style="56"/>
    <col min="13588" max="13588" width="11.28515625" style="56" customWidth="1"/>
    <col min="13589" max="13589" width="16.7109375" style="56" customWidth="1"/>
    <col min="13590" max="13590" width="13.7109375" style="56" customWidth="1"/>
    <col min="13591" max="13596" width="0" style="56" hidden="1" customWidth="1"/>
    <col min="13597" max="13823" width="15.7109375" style="56"/>
    <col min="13824" max="13824" width="6.7109375" style="56" customWidth="1"/>
    <col min="13825" max="13825" width="15.7109375" style="56" customWidth="1"/>
    <col min="13826" max="13826" width="26" style="56" customWidth="1"/>
    <col min="13827" max="13827" width="15.7109375" style="56" customWidth="1"/>
    <col min="13828" max="13828" width="23.140625" style="56" customWidth="1"/>
    <col min="13829" max="13830" width="15.7109375" style="56" customWidth="1"/>
    <col min="13831" max="13831" width="32.140625" style="56" customWidth="1"/>
    <col min="13832" max="13832" width="14" style="56" customWidth="1"/>
    <col min="13833" max="13833" width="33" style="56" customWidth="1"/>
    <col min="13834" max="13834" width="15.7109375" style="56" customWidth="1"/>
    <col min="13835" max="13835" width="9.5703125" style="56" customWidth="1"/>
    <col min="13836" max="13836" width="20" style="56" customWidth="1"/>
    <col min="13837" max="13837" width="0.140625" style="56" customWidth="1"/>
    <col min="13838" max="13839" width="15.7109375" style="56" customWidth="1"/>
    <col min="13840" max="13840" width="13.85546875" style="56" customWidth="1"/>
    <col min="13841" max="13841" width="14" style="56" customWidth="1"/>
    <col min="13842" max="13842" width="15.7109375" style="56" customWidth="1"/>
    <col min="13843" max="13843" width="15.7109375" style="56"/>
    <col min="13844" max="13844" width="11.28515625" style="56" customWidth="1"/>
    <col min="13845" max="13845" width="16.7109375" style="56" customWidth="1"/>
    <col min="13846" max="13846" width="13.7109375" style="56" customWidth="1"/>
    <col min="13847" max="13852" width="0" style="56" hidden="1" customWidth="1"/>
    <col min="13853" max="14079" width="15.7109375" style="56"/>
    <col min="14080" max="14080" width="6.7109375" style="56" customWidth="1"/>
    <col min="14081" max="14081" width="15.7109375" style="56" customWidth="1"/>
    <col min="14082" max="14082" width="26" style="56" customWidth="1"/>
    <col min="14083" max="14083" width="15.7109375" style="56" customWidth="1"/>
    <col min="14084" max="14084" width="23.140625" style="56" customWidth="1"/>
    <col min="14085" max="14086" width="15.7109375" style="56" customWidth="1"/>
    <col min="14087" max="14087" width="32.140625" style="56" customWidth="1"/>
    <col min="14088" max="14088" width="14" style="56" customWidth="1"/>
    <col min="14089" max="14089" width="33" style="56" customWidth="1"/>
    <col min="14090" max="14090" width="15.7109375" style="56" customWidth="1"/>
    <col min="14091" max="14091" width="9.5703125" style="56" customWidth="1"/>
    <col min="14092" max="14092" width="20" style="56" customWidth="1"/>
    <col min="14093" max="14093" width="0.140625" style="56" customWidth="1"/>
    <col min="14094" max="14095" width="15.7109375" style="56" customWidth="1"/>
    <col min="14096" max="14096" width="13.85546875" style="56" customWidth="1"/>
    <col min="14097" max="14097" width="14" style="56" customWidth="1"/>
    <col min="14098" max="14098" width="15.7109375" style="56" customWidth="1"/>
    <col min="14099" max="14099" width="15.7109375" style="56"/>
    <col min="14100" max="14100" width="11.28515625" style="56" customWidth="1"/>
    <col min="14101" max="14101" width="16.7109375" style="56" customWidth="1"/>
    <col min="14102" max="14102" width="13.7109375" style="56" customWidth="1"/>
    <col min="14103" max="14108" width="0" style="56" hidden="1" customWidth="1"/>
    <col min="14109" max="14335" width="15.7109375" style="56"/>
    <col min="14336" max="14336" width="6.7109375" style="56" customWidth="1"/>
    <col min="14337" max="14337" width="15.7109375" style="56" customWidth="1"/>
    <col min="14338" max="14338" width="26" style="56" customWidth="1"/>
    <col min="14339" max="14339" width="15.7109375" style="56" customWidth="1"/>
    <col min="14340" max="14340" width="23.140625" style="56" customWidth="1"/>
    <col min="14341" max="14342" width="15.7109375" style="56" customWidth="1"/>
    <col min="14343" max="14343" width="32.140625" style="56" customWidth="1"/>
    <col min="14344" max="14344" width="14" style="56" customWidth="1"/>
    <col min="14345" max="14345" width="33" style="56" customWidth="1"/>
    <col min="14346" max="14346" width="15.7109375" style="56" customWidth="1"/>
    <col min="14347" max="14347" width="9.5703125" style="56" customWidth="1"/>
    <col min="14348" max="14348" width="20" style="56" customWidth="1"/>
    <col min="14349" max="14349" width="0.140625" style="56" customWidth="1"/>
    <col min="14350" max="14351" width="15.7109375" style="56" customWidth="1"/>
    <col min="14352" max="14352" width="13.85546875" style="56" customWidth="1"/>
    <col min="14353" max="14353" width="14" style="56" customWidth="1"/>
    <col min="14354" max="14354" width="15.7109375" style="56" customWidth="1"/>
    <col min="14355" max="14355" width="15.7109375" style="56"/>
    <col min="14356" max="14356" width="11.28515625" style="56" customWidth="1"/>
    <col min="14357" max="14357" width="16.7109375" style="56" customWidth="1"/>
    <col min="14358" max="14358" width="13.7109375" style="56" customWidth="1"/>
    <col min="14359" max="14364" width="0" style="56" hidden="1" customWidth="1"/>
    <col min="14365" max="14591" width="15.7109375" style="56"/>
    <col min="14592" max="14592" width="6.7109375" style="56" customWidth="1"/>
    <col min="14593" max="14593" width="15.7109375" style="56" customWidth="1"/>
    <col min="14594" max="14594" width="26" style="56" customWidth="1"/>
    <col min="14595" max="14595" width="15.7109375" style="56" customWidth="1"/>
    <col min="14596" max="14596" width="23.140625" style="56" customWidth="1"/>
    <col min="14597" max="14598" width="15.7109375" style="56" customWidth="1"/>
    <col min="14599" max="14599" width="32.140625" style="56" customWidth="1"/>
    <col min="14600" max="14600" width="14" style="56" customWidth="1"/>
    <col min="14601" max="14601" width="33" style="56" customWidth="1"/>
    <col min="14602" max="14602" width="15.7109375" style="56" customWidth="1"/>
    <col min="14603" max="14603" width="9.5703125" style="56" customWidth="1"/>
    <col min="14604" max="14604" width="20" style="56" customWidth="1"/>
    <col min="14605" max="14605" width="0.140625" style="56" customWidth="1"/>
    <col min="14606" max="14607" width="15.7109375" style="56" customWidth="1"/>
    <col min="14608" max="14608" width="13.85546875" style="56" customWidth="1"/>
    <col min="14609" max="14609" width="14" style="56" customWidth="1"/>
    <col min="14610" max="14610" width="15.7109375" style="56" customWidth="1"/>
    <col min="14611" max="14611" width="15.7109375" style="56"/>
    <col min="14612" max="14612" width="11.28515625" style="56" customWidth="1"/>
    <col min="14613" max="14613" width="16.7109375" style="56" customWidth="1"/>
    <col min="14614" max="14614" width="13.7109375" style="56" customWidth="1"/>
    <col min="14615" max="14620" width="0" style="56" hidden="1" customWidth="1"/>
    <col min="14621" max="14847" width="15.7109375" style="56"/>
    <col min="14848" max="14848" width="6.7109375" style="56" customWidth="1"/>
    <col min="14849" max="14849" width="15.7109375" style="56" customWidth="1"/>
    <col min="14850" max="14850" width="26" style="56" customWidth="1"/>
    <col min="14851" max="14851" width="15.7109375" style="56" customWidth="1"/>
    <col min="14852" max="14852" width="23.140625" style="56" customWidth="1"/>
    <col min="14853" max="14854" width="15.7109375" style="56" customWidth="1"/>
    <col min="14855" max="14855" width="32.140625" style="56" customWidth="1"/>
    <col min="14856" max="14856" width="14" style="56" customWidth="1"/>
    <col min="14857" max="14857" width="33" style="56" customWidth="1"/>
    <col min="14858" max="14858" width="15.7109375" style="56" customWidth="1"/>
    <col min="14859" max="14859" width="9.5703125" style="56" customWidth="1"/>
    <col min="14860" max="14860" width="20" style="56" customWidth="1"/>
    <col min="14861" max="14861" width="0.140625" style="56" customWidth="1"/>
    <col min="14862" max="14863" width="15.7109375" style="56" customWidth="1"/>
    <col min="14864" max="14864" width="13.85546875" style="56" customWidth="1"/>
    <col min="14865" max="14865" width="14" style="56" customWidth="1"/>
    <col min="14866" max="14866" width="15.7109375" style="56" customWidth="1"/>
    <col min="14867" max="14867" width="15.7109375" style="56"/>
    <col min="14868" max="14868" width="11.28515625" style="56" customWidth="1"/>
    <col min="14869" max="14869" width="16.7109375" style="56" customWidth="1"/>
    <col min="14870" max="14870" width="13.7109375" style="56" customWidth="1"/>
    <col min="14871" max="14876" width="0" style="56" hidden="1" customWidth="1"/>
    <col min="14877" max="15103" width="15.7109375" style="56"/>
    <col min="15104" max="15104" width="6.7109375" style="56" customWidth="1"/>
    <col min="15105" max="15105" width="15.7109375" style="56" customWidth="1"/>
    <col min="15106" max="15106" width="26" style="56" customWidth="1"/>
    <col min="15107" max="15107" width="15.7109375" style="56" customWidth="1"/>
    <col min="15108" max="15108" width="23.140625" style="56" customWidth="1"/>
    <col min="15109" max="15110" width="15.7109375" style="56" customWidth="1"/>
    <col min="15111" max="15111" width="32.140625" style="56" customWidth="1"/>
    <col min="15112" max="15112" width="14" style="56" customWidth="1"/>
    <col min="15113" max="15113" width="33" style="56" customWidth="1"/>
    <col min="15114" max="15114" width="15.7109375" style="56" customWidth="1"/>
    <col min="15115" max="15115" width="9.5703125" style="56" customWidth="1"/>
    <col min="15116" max="15116" width="20" style="56" customWidth="1"/>
    <col min="15117" max="15117" width="0.140625" style="56" customWidth="1"/>
    <col min="15118" max="15119" width="15.7109375" style="56" customWidth="1"/>
    <col min="15120" max="15120" width="13.85546875" style="56" customWidth="1"/>
    <col min="15121" max="15121" width="14" style="56" customWidth="1"/>
    <col min="15122" max="15122" width="15.7109375" style="56" customWidth="1"/>
    <col min="15123" max="15123" width="15.7109375" style="56"/>
    <col min="15124" max="15124" width="11.28515625" style="56" customWidth="1"/>
    <col min="15125" max="15125" width="16.7109375" style="56" customWidth="1"/>
    <col min="15126" max="15126" width="13.7109375" style="56" customWidth="1"/>
    <col min="15127" max="15132" width="0" style="56" hidden="1" customWidth="1"/>
    <col min="15133" max="15359" width="15.7109375" style="56"/>
    <col min="15360" max="15360" width="6.7109375" style="56" customWidth="1"/>
    <col min="15361" max="15361" width="15.7109375" style="56" customWidth="1"/>
    <col min="15362" max="15362" width="26" style="56" customWidth="1"/>
    <col min="15363" max="15363" width="15.7109375" style="56" customWidth="1"/>
    <col min="15364" max="15364" width="23.140625" style="56" customWidth="1"/>
    <col min="15365" max="15366" width="15.7109375" style="56" customWidth="1"/>
    <col min="15367" max="15367" width="32.140625" style="56" customWidth="1"/>
    <col min="15368" max="15368" width="14" style="56" customWidth="1"/>
    <col min="15369" max="15369" width="33" style="56" customWidth="1"/>
    <col min="15370" max="15370" width="15.7109375" style="56" customWidth="1"/>
    <col min="15371" max="15371" width="9.5703125" style="56" customWidth="1"/>
    <col min="15372" max="15372" width="20" style="56" customWidth="1"/>
    <col min="15373" max="15373" width="0.140625" style="56" customWidth="1"/>
    <col min="15374" max="15375" width="15.7109375" style="56" customWidth="1"/>
    <col min="15376" max="15376" width="13.85546875" style="56" customWidth="1"/>
    <col min="15377" max="15377" width="14" style="56" customWidth="1"/>
    <col min="15378" max="15378" width="15.7109375" style="56" customWidth="1"/>
    <col min="15379" max="15379" width="15.7109375" style="56"/>
    <col min="15380" max="15380" width="11.28515625" style="56" customWidth="1"/>
    <col min="15381" max="15381" width="16.7109375" style="56" customWidth="1"/>
    <col min="15382" max="15382" width="13.7109375" style="56" customWidth="1"/>
    <col min="15383" max="15388" width="0" style="56" hidden="1" customWidth="1"/>
    <col min="15389" max="15615" width="15.7109375" style="56"/>
    <col min="15616" max="15616" width="6.7109375" style="56" customWidth="1"/>
    <col min="15617" max="15617" width="15.7109375" style="56" customWidth="1"/>
    <col min="15618" max="15618" width="26" style="56" customWidth="1"/>
    <col min="15619" max="15619" width="15.7109375" style="56" customWidth="1"/>
    <col min="15620" max="15620" width="23.140625" style="56" customWidth="1"/>
    <col min="15621" max="15622" width="15.7109375" style="56" customWidth="1"/>
    <col min="15623" max="15623" width="32.140625" style="56" customWidth="1"/>
    <col min="15624" max="15624" width="14" style="56" customWidth="1"/>
    <col min="15625" max="15625" width="33" style="56" customWidth="1"/>
    <col min="15626" max="15626" width="15.7109375" style="56" customWidth="1"/>
    <col min="15627" max="15627" width="9.5703125" style="56" customWidth="1"/>
    <col min="15628" max="15628" width="20" style="56" customWidth="1"/>
    <col min="15629" max="15629" width="0.140625" style="56" customWidth="1"/>
    <col min="15630" max="15631" width="15.7109375" style="56" customWidth="1"/>
    <col min="15632" max="15632" width="13.85546875" style="56" customWidth="1"/>
    <col min="15633" max="15633" width="14" style="56" customWidth="1"/>
    <col min="15634" max="15634" width="15.7109375" style="56" customWidth="1"/>
    <col min="15635" max="15635" width="15.7109375" style="56"/>
    <col min="15636" max="15636" width="11.28515625" style="56" customWidth="1"/>
    <col min="15637" max="15637" width="16.7109375" style="56" customWidth="1"/>
    <col min="15638" max="15638" width="13.7109375" style="56" customWidth="1"/>
    <col min="15639" max="15644" width="0" style="56" hidden="1" customWidth="1"/>
    <col min="15645" max="15871" width="15.7109375" style="56"/>
    <col min="15872" max="15872" width="6.7109375" style="56" customWidth="1"/>
    <col min="15873" max="15873" width="15.7109375" style="56" customWidth="1"/>
    <col min="15874" max="15874" width="26" style="56" customWidth="1"/>
    <col min="15875" max="15875" width="15.7109375" style="56" customWidth="1"/>
    <col min="15876" max="15876" width="23.140625" style="56" customWidth="1"/>
    <col min="15877" max="15878" width="15.7109375" style="56" customWidth="1"/>
    <col min="15879" max="15879" width="32.140625" style="56" customWidth="1"/>
    <col min="15880" max="15880" width="14" style="56" customWidth="1"/>
    <col min="15881" max="15881" width="33" style="56" customWidth="1"/>
    <col min="15882" max="15882" width="15.7109375" style="56" customWidth="1"/>
    <col min="15883" max="15883" width="9.5703125" style="56" customWidth="1"/>
    <col min="15884" max="15884" width="20" style="56" customWidth="1"/>
    <col min="15885" max="15885" width="0.140625" style="56" customWidth="1"/>
    <col min="15886" max="15887" width="15.7109375" style="56" customWidth="1"/>
    <col min="15888" max="15888" width="13.85546875" style="56" customWidth="1"/>
    <col min="15889" max="15889" width="14" style="56" customWidth="1"/>
    <col min="15890" max="15890" width="15.7109375" style="56" customWidth="1"/>
    <col min="15891" max="15891" width="15.7109375" style="56"/>
    <col min="15892" max="15892" width="11.28515625" style="56" customWidth="1"/>
    <col min="15893" max="15893" width="16.7109375" style="56" customWidth="1"/>
    <col min="15894" max="15894" width="13.7109375" style="56" customWidth="1"/>
    <col min="15895" max="15900" width="0" style="56" hidden="1" customWidth="1"/>
    <col min="15901" max="16127" width="15.7109375" style="56"/>
    <col min="16128" max="16128" width="6.7109375" style="56" customWidth="1"/>
    <col min="16129" max="16129" width="15.7109375" style="56" customWidth="1"/>
    <col min="16130" max="16130" width="26" style="56" customWidth="1"/>
    <col min="16131" max="16131" width="15.7109375" style="56" customWidth="1"/>
    <col min="16132" max="16132" width="23.140625" style="56" customWidth="1"/>
    <col min="16133" max="16134" width="15.7109375" style="56" customWidth="1"/>
    <col min="16135" max="16135" width="32.140625" style="56" customWidth="1"/>
    <col min="16136" max="16136" width="14" style="56" customWidth="1"/>
    <col min="16137" max="16137" width="33" style="56" customWidth="1"/>
    <col min="16138" max="16138" width="15.7109375" style="56" customWidth="1"/>
    <col min="16139" max="16139" width="9.5703125" style="56" customWidth="1"/>
    <col min="16140" max="16140" width="20" style="56" customWidth="1"/>
    <col min="16141" max="16141" width="0.140625" style="56" customWidth="1"/>
    <col min="16142" max="16143" width="15.7109375" style="56" customWidth="1"/>
    <col min="16144" max="16144" width="13.85546875" style="56" customWidth="1"/>
    <col min="16145" max="16145" width="14" style="56" customWidth="1"/>
    <col min="16146" max="16146" width="15.7109375" style="56" customWidth="1"/>
    <col min="16147" max="16147" width="15.7109375" style="56"/>
    <col min="16148" max="16148" width="11.28515625" style="56" customWidth="1"/>
    <col min="16149" max="16149" width="16.7109375" style="56" customWidth="1"/>
    <col min="16150" max="16150" width="13.7109375" style="56" customWidth="1"/>
    <col min="16151" max="16156" width="0" style="56" hidden="1" customWidth="1"/>
    <col min="16157" max="16384" width="15.7109375" style="56"/>
  </cols>
  <sheetData>
    <row r="1" spans="1:25" ht="37.5" customHeight="1" x14ac:dyDescent="0.2">
      <c r="A1" s="385"/>
      <c r="B1" s="386"/>
      <c r="C1" s="180"/>
      <c r="D1" s="391" t="s">
        <v>203</v>
      </c>
      <c r="E1" s="391"/>
      <c r="F1" s="391"/>
      <c r="G1" s="391"/>
      <c r="H1" s="391"/>
      <c r="I1" s="391"/>
      <c r="J1" s="391"/>
      <c r="K1" s="391"/>
      <c r="L1" s="391"/>
      <c r="M1" s="391"/>
      <c r="N1" s="391"/>
      <c r="O1" s="391"/>
      <c r="P1" s="391"/>
      <c r="Q1" s="391"/>
      <c r="R1" s="391"/>
      <c r="S1" s="391"/>
      <c r="T1" s="391"/>
      <c r="Y1" s="56"/>
    </row>
    <row r="2" spans="1:25" ht="23.25" customHeight="1" x14ac:dyDescent="0.2">
      <c r="A2" s="387"/>
      <c r="B2" s="388"/>
      <c r="C2" s="181"/>
      <c r="D2" s="392"/>
      <c r="E2" s="392"/>
      <c r="F2" s="392"/>
      <c r="G2" s="392"/>
      <c r="H2" s="392"/>
      <c r="I2" s="392"/>
      <c r="J2" s="392"/>
      <c r="K2" s="392"/>
      <c r="L2" s="392"/>
      <c r="M2" s="392"/>
      <c r="N2" s="392"/>
      <c r="O2" s="392"/>
      <c r="P2" s="392"/>
      <c r="Q2" s="392"/>
      <c r="R2" s="392"/>
      <c r="S2" s="392"/>
      <c r="T2" s="392"/>
      <c r="Y2" s="56"/>
    </row>
    <row r="3" spans="1:25" ht="37.5" customHeight="1" x14ac:dyDescent="0.2">
      <c r="A3" s="387"/>
      <c r="B3" s="388"/>
      <c r="C3" s="181"/>
      <c r="D3" s="392" t="s">
        <v>204</v>
      </c>
      <c r="E3" s="392" t="s">
        <v>422</v>
      </c>
      <c r="F3" s="392"/>
      <c r="G3" s="392"/>
      <c r="H3" s="392"/>
      <c r="I3" s="392"/>
      <c r="J3" s="392"/>
      <c r="K3" s="392"/>
      <c r="L3" s="392"/>
      <c r="M3" s="392"/>
      <c r="N3" s="392"/>
      <c r="O3" s="392"/>
      <c r="P3" s="392"/>
      <c r="Q3" s="392"/>
      <c r="R3" s="392"/>
      <c r="S3" s="392"/>
      <c r="T3" s="392"/>
      <c r="Y3" s="56"/>
    </row>
    <row r="4" spans="1:25" ht="38.25" customHeight="1" thickBot="1" x14ac:dyDescent="0.25">
      <c r="A4" s="389"/>
      <c r="B4" s="390"/>
      <c r="C4" s="182"/>
      <c r="D4" s="393" t="s">
        <v>423</v>
      </c>
      <c r="E4" s="393"/>
      <c r="F4" s="393"/>
      <c r="G4" s="393"/>
      <c r="H4" s="393"/>
      <c r="I4" s="393"/>
      <c r="J4" s="393"/>
      <c r="K4" s="393"/>
      <c r="L4" s="393"/>
      <c r="M4" s="393"/>
      <c r="N4" s="393"/>
      <c r="O4" s="393"/>
      <c r="P4" s="393"/>
      <c r="Q4" s="393"/>
      <c r="R4" s="393"/>
      <c r="S4" s="393"/>
      <c r="T4" s="393"/>
      <c r="Y4" s="56"/>
    </row>
    <row r="5" spans="1:25" ht="7.5" customHeight="1" thickBot="1" x14ac:dyDescent="0.25">
      <c r="Y5" s="56"/>
    </row>
    <row r="6" spans="1:25" x14ac:dyDescent="0.2">
      <c r="A6" s="394" t="s">
        <v>205</v>
      </c>
      <c r="B6" s="395"/>
      <c r="C6" s="395"/>
      <c r="D6" s="395"/>
      <c r="E6" s="395"/>
      <c r="F6" s="395"/>
      <c r="G6" s="395"/>
      <c r="H6" s="395"/>
      <c r="I6" s="395"/>
      <c r="J6" s="395"/>
      <c r="K6" s="395"/>
      <c r="L6" s="395"/>
      <c r="M6" s="395"/>
      <c r="N6" s="395"/>
      <c r="O6" s="395"/>
      <c r="P6" s="395"/>
      <c r="Q6" s="395"/>
      <c r="R6" s="395"/>
      <c r="S6" s="395"/>
      <c r="T6" s="395"/>
      <c r="Y6" s="56"/>
    </row>
    <row r="7" spans="1:25" ht="15" thickBot="1" x14ac:dyDescent="0.25">
      <c r="A7" s="396"/>
      <c r="B7" s="397"/>
      <c r="C7" s="397"/>
      <c r="D7" s="397"/>
      <c r="E7" s="397"/>
      <c r="F7" s="397"/>
      <c r="G7" s="397"/>
      <c r="H7" s="397"/>
      <c r="I7" s="397"/>
      <c r="J7" s="397"/>
      <c r="K7" s="397"/>
      <c r="L7" s="397"/>
      <c r="M7" s="397"/>
      <c r="N7" s="397"/>
      <c r="O7" s="397"/>
      <c r="P7" s="397"/>
      <c r="Q7" s="397"/>
      <c r="R7" s="397"/>
      <c r="S7" s="397"/>
      <c r="T7" s="397"/>
      <c r="Y7" s="56"/>
    </row>
    <row r="8" spans="1:25" ht="7.5" customHeight="1" thickBot="1" x14ac:dyDescent="0.25">
      <c r="L8" s="57"/>
      <c r="Y8" s="56"/>
    </row>
    <row r="9" spans="1:25" ht="31.5" customHeight="1" x14ac:dyDescent="0.2">
      <c r="A9" s="361" t="s">
        <v>206</v>
      </c>
      <c r="B9" s="362"/>
      <c r="C9" s="362"/>
      <c r="D9" s="363"/>
      <c r="E9" s="364" t="s">
        <v>207</v>
      </c>
      <c r="F9" s="365"/>
      <c r="G9" s="365"/>
      <c r="H9" s="365"/>
      <c r="I9" s="365"/>
      <c r="J9" s="365"/>
      <c r="K9" s="365"/>
      <c r="L9" s="365"/>
      <c r="M9" s="365"/>
      <c r="N9" s="366"/>
      <c r="O9" s="367" t="s">
        <v>208</v>
      </c>
      <c r="P9" s="368"/>
      <c r="Q9" s="368"/>
      <c r="R9" s="368"/>
      <c r="S9" s="368"/>
      <c r="T9" s="368"/>
      <c r="U9" s="179"/>
      <c r="Y9" s="56"/>
    </row>
    <row r="10" spans="1:25" ht="31.5" customHeight="1" x14ac:dyDescent="0.2">
      <c r="A10" s="373" t="s">
        <v>209</v>
      </c>
      <c r="B10" s="374"/>
      <c r="C10" s="374"/>
      <c r="D10" s="375"/>
      <c r="E10" s="376" t="s">
        <v>424</v>
      </c>
      <c r="F10" s="377"/>
      <c r="G10" s="377"/>
      <c r="H10" s="377"/>
      <c r="I10" s="377"/>
      <c r="J10" s="377"/>
      <c r="K10" s="377"/>
      <c r="L10" s="377"/>
      <c r="M10" s="377"/>
      <c r="N10" s="378"/>
      <c r="O10" s="369"/>
      <c r="P10" s="370"/>
      <c r="Q10" s="370"/>
      <c r="R10" s="370"/>
      <c r="S10" s="370"/>
      <c r="T10" s="370"/>
      <c r="U10" s="179"/>
      <c r="Y10" s="56"/>
    </row>
    <row r="11" spans="1:25" ht="31.5" customHeight="1" x14ac:dyDescent="0.2">
      <c r="A11" s="373" t="s">
        <v>210</v>
      </c>
      <c r="B11" s="374"/>
      <c r="C11" s="374"/>
      <c r="D11" s="375"/>
      <c r="E11" s="376" t="s">
        <v>211</v>
      </c>
      <c r="F11" s="377"/>
      <c r="G11" s="377"/>
      <c r="H11" s="377"/>
      <c r="I11" s="377"/>
      <c r="J11" s="377"/>
      <c r="K11" s="377"/>
      <c r="L11" s="377"/>
      <c r="M11" s="377"/>
      <c r="N11" s="378"/>
      <c r="O11" s="369"/>
      <c r="P11" s="370"/>
      <c r="Q11" s="370"/>
      <c r="R11" s="370"/>
      <c r="S11" s="370"/>
      <c r="T11" s="370"/>
      <c r="U11" s="179"/>
      <c r="Y11" s="56"/>
    </row>
    <row r="12" spans="1:25" ht="31.5" customHeight="1" x14ac:dyDescent="0.2">
      <c r="A12" s="373" t="s">
        <v>212</v>
      </c>
      <c r="B12" s="374"/>
      <c r="C12" s="374"/>
      <c r="D12" s="375"/>
      <c r="E12" s="376" t="s">
        <v>213</v>
      </c>
      <c r="F12" s="377"/>
      <c r="G12" s="377"/>
      <c r="H12" s="377"/>
      <c r="I12" s="377"/>
      <c r="J12" s="377"/>
      <c r="K12" s="377"/>
      <c r="L12" s="377"/>
      <c r="M12" s="377"/>
      <c r="N12" s="378"/>
      <c r="O12" s="369"/>
      <c r="P12" s="370"/>
      <c r="Q12" s="370"/>
      <c r="R12" s="370"/>
      <c r="S12" s="370"/>
      <c r="T12" s="370"/>
      <c r="U12" s="179"/>
      <c r="Y12" s="56"/>
    </row>
    <row r="13" spans="1:25" ht="134.25" customHeight="1" thickBot="1" x14ac:dyDescent="0.25">
      <c r="A13" s="379" t="s">
        <v>214</v>
      </c>
      <c r="B13" s="380"/>
      <c r="C13" s="380"/>
      <c r="D13" s="381"/>
      <c r="E13" s="382" t="s">
        <v>788</v>
      </c>
      <c r="F13" s="383"/>
      <c r="G13" s="383"/>
      <c r="H13" s="383"/>
      <c r="I13" s="383"/>
      <c r="J13" s="383"/>
      <c r="K13" s="383"/>
      <c r="L13" s="383"/>
      <c r="M13" s="383"/>
      <c r="N13" s="384"/>
      <c r="O13" s="371"/>
      <c r="P13" s="372"/>
      <c r="Q13" s="372"/>
      <c r="R13" s="372"/>
      <c r="S13" s="372"/>
      <c r="T13" s="372"/>
      <c r="U13" s="179"/>
      <c r="Y13" s="56"/>
    </row>
    <row r="14" spans="1:25" ht="10.5" customHeight="1" thickBot="1" x14ac:dyDescent="0.25">
      <c r="A14" s="409" t="s">
        <v>215</v>
      </c>
      <c r="B14" s="410"/>
      <c r="C14" s="410"/>
      <c r="D14" s="411"/>
      <c r="E14" s="412"/>
      <c r="F14" s="413"/>
      <c r="G14" s="413"/>
      <c r="H14" s="413"/>
      <c r="I14" s="413"/>
      <c r="J14" s="413"/>
      <c r="K14" s="413"/>
      <c r="L14" s="413"/>
      <c r="M14" s="413"/>
      <c r="N14" s="414"/>
      <c r="O14" s="58"/>
      <c r="P14" s="59"/>
      <c r="Q14" s="59"/>
      <c r="R14" s="59"/>
      <c r="S14" s="59"/>
      <c r="T14" s="59"/>
      <c r="Y14" s="56"/>
    </row>
    <row r="15" spans="1:25" ht="62.25" customHeight="1" x14ac:dyDescent="0.2">
      <c r="A15" s="379"/>
      <c r="B15" s="380"/>
      <c r="C15" s="380"/>
      <c r="D15" s="381"/>
      <c r="E15" s="415"/>
      <c r="F15" s="416"/>
      <c r="G15" s="416"/>
      <c r="H15" s="416"/>
      <c r="I15" s="416"/>
      <c r="J15" s="416"/>
      <c r="K15" s="416"/>
      <c r="L15" s="416"/>
      <c r="M15" s="416"/>
      <c r="N15" s="417"/>
      <c r="O15" s="367" t="s">
        <v>216</v>
      </c>
      <c r="P15" s="368"/>
      <c r="Q15" s="368"/>
      <c r="R15" s="368"/>
      <c r="S15" s="368"/>
      <c r="T15" s="368"/>
      <c r="U15" s="179"/>
      <c r="Y15" s="56"/>
    </row>
    <row r="16" spans="1:25" ht="66.75" customHeight="1" x14ac:dyDescent="0.2">
      <c r="A16" s="373" t="s">
        <v>217</v>
      </c>
      <c r="B16" s="374"/>
      <c r="C16" s="374"/>
      <c r="D16" s="375"/>
      <c r="E16" s="376" t="s">
        <v>789</v>
      </c>
      <c r="F16" s="377"/>
      <c r="G16" s="377"/>
      <c r="H16" s="377"/>
      <c r="I16" s="377"/>
      <c r="J16" s="377"/>
      <c r="K16" s="377"/>
      <c r="L16" s="377"/>
      <c r="M16" s="377"/>
      <c r="N16" s="378"/>
      <c r="O16" s="369"/>
      <c r="P16" s="370"/>
      <c r="Q16" s="370"/>
      <c r="R16" s="370"/>
      <c r="S16" s="370"/>
      <c r="T16" s="370"/>
      <c r="U16" s="179"/>
      <c r="Y16" s="56"/>
    </row>
    <row r="17" spans="1:28" ht="31.5" customHeight="1" x14ac:dyDescent="0.2">
      <c r="A17" s="373" t="s">
        <v>218</v>
      </c>
      <c r="B17" s="374"/>
      <c r="C17" s="374"/>
      <c r="D17" s="375"/>
      <c r="E17" s="418">
        <v>0</v>
      </c>
      <c r="F17" s="419"/>
      <c r="G17" s="419"/>
      <c r="H17" s="419"/>
      <c r="I17" s="419"/>
      <c r="J17" s="419"/>
      <c r="K17" s="419"/>
      <c r="L17" s="419"/>
      <c r="M17" s="419"/>
      <c r="N17" s="420"/>
      <c r="O17" s="369"/>
      <c r="P17" s="370"/>
      <c r="Q17" s="370"/>
      <c r="R17" s="370"/>
      <c r="S17" s="370"/>
      <c r="T17" s="370"/>
      <c r="U17" s="179"/>
      <c r="Y17" s="56"/>
    </row>
    <row r="18" spans="1:28" ht="31.5" customHeight="1" x14ac:dyDescent="0.2">
      <c r="A18" s="373" t="s">
        <v>219</v>
      </c>
      <c r="B18" s="374"/>
      <c r="C18" s="374"/>
      <c r="D18" s="375"/>
      <c r="E18" s="398">
        <v>0</v>
      </c>
      <c r="F18" s="399"/>
      <c r="G18" s="399"/>
      <c r="H18" s="399"/>
      <c r="I18" s="399"/>
      <c r="J18" s="399"/>
      <c r="K18" s="399"/>
      <c r="L18" s="399"/>
      <c r="M18" s="399"/>
      <c r="N18" s="400"/>
      <c r="O18" s="369"/>
      <c r="P18" s="370"/>
      <c r="Q18" s="370"/>
      <c r="R18" s="370"/>
      <c r="S18" s="370"/>
      <c r="T18" s="370"/>
      <c r="U18" s="179"/>
      <c r="Y18" s="56"/>
    </row>
    <row r="19" spans="1:28" ht="31.5" customHeight="1" x14ac:dyDescent="0.2">
      <c r="A19" s="373" t="s">
        <v>220</v>
      </c>
      <c r="B19" s="374"/>
      <c r="C19" s="374"/>
      <c r="D19" s="375"/>
      <c r="E19" s="398">
        <v>0</v>
      </c>
      <c r="F19" s="399"/>
      <c r="G19" s="399"/>
      <c r="H19" s="399"/>
      <c r="I19" s="399"/>
      <c r="J19" s="399"/>
      <c r="K19" s="399"/>
      <c r="L19" s="399"/>
      <c r="M19" s="399"/>
      <c r="N19" s="400"/>
      <c r="O19" s="369"/>
      <c r="P19" s="370"/>
      <c r="Q19" s="370"/>
      <c r="R19" s="370"/>
      <c r="S19" s="370"/>
      <c r="T19" s="370"/>
      <c r="U19" s="179"/>
      <c r="Y19" s="56"/>
    </row>
    <row r="20" spans="1:28" ht="31.5" customHeight="1" thickBot="1" x14ac:dyDescent="0.25">
      <c r="A20" s="401" t="s">
        <v>221</v>
      </c>
      <c r="B20" s="402"/>
      <c r="C20" s="402"/>
      <c r="D20" s="403"/>
      <c r="E20" s="404">
        <v>41932</v>
      </c>
      <c r="F20" s="405"/>
      <c r="G20" s="405"/>
      <c r="H20" s="405"/>
      <c r="I20" s="405"/>
      <c r="J20" s="405"/>
      <c r="K20" s="405"/>
      <c r="L20" s="405"/>
      <c r="M20" s="405"/>
      <c r="N20" s="406"/>
      <c r="O20" s="371"/>
      <c r="P20" s="372"/>
      <c r="Q20" s="372"/>
      <c r="R20" s="372"/>
      <c r="S20" s="372"/>
      <c r="T20" s="372"/>
      <c r="U20" s="179"/>
      <c r="Y20" s="56"/>
    </row>
    <row r="21" spans="1:28" ht="10.5" customHeight="1" thickBot="1" x14ac:dyDescent="0.25">
      <c r="L21" s="57"/>
      <c r="Y21" s="56"/>
    </row>
    <row r="22" spans="1:28" ht="15" customHeight="1" x14ac:dyDescent="0.2">
      <c r="A22" s="407" t="s">
        <v>425</v>
      </c>
      <c r="B22" s="408"/>
      <c r="C22" s="408"/>
      <c r="D22" s="408"/>
      <c r="E22" s="408"/>
      <c r="F22" s="408"/>
      <c r="G22" s="408"/>
      <c r="H22" s="408"/>
      <c r="I22" s="408"/>
      <c r="J22" s="408"/>
      <c r="K22" s="408"/>
      <c r="L22" s="408"/>
      <c r="M22" s="408"/>
      <c r="N22" s="408"/>
      <c r="O22" s="408"/>
      <c r="P22" s="408"/>
      <c r="Q22" s="408"/>
      <c r="R22" s="408"/>
      <c r="S22" s="408"/>
      <c r="T22" s="408"/>
      <c r="U22" s="183"/>
      <c r="Y22" s="56"/>
    </row>
    <row r="23" spans="1:28" ht="15.75" customHeight="1" thickBot="1" x14ac:dyDescent="0.25">
      <c r="A23" s="407"/>
      <c r="B23" s="408"/>
      <c r="C23" s="408"/>
      <c r="D23" s="408"/>
      <c r="E23" s="408"/>
      <c r="F23" s="408"/>
      <c r="G23" s="408"/>
      <c r="H23" s="408"/>
      <c r="I23" s="408"/>
      <c r="J23" s="408"/>
      <c r="K23" s="408"/>
      <c r="L23" s="408"/>
      <c r="M23" s="408"/>
      <c r="N23" s="408"/>
      <c r="O23" s="408"/>
      <c r="P23" s="408"/>
      <c r="Q23" s="408"/>
      <c r="R23" s="408"/>
      <c r="S23" s="408"/>
      <c r="T23" s="408"/>
      <c r="U23" s="183"/>
      <c r="Y23" s="56"/>
    </row>
    <row r="24" spans="1:28" ht="10.5" customHeight="1" thickBot="1" x14ac:dyDescent="0.25">
      <c r="L24" s="60"/>
      <c r="Y24" s="56"/>
    </row>
    <row r="25" spans="1:28" s="185" customFormat="1" ht="75" customHeight="1" thickBot="1" x14ac:dyDescent="0.3">
      <c r="A25" s="45" t="s">
        <v>426</v>
      </c>
      <c r="B25" s="42" t="s">
        <v>1</v>
      </c>
      <c r="C25" s="43" t="s">
        <v>2</v>
      </c>
      <c r="D25" s="186" t="s">
        <v>3</v>
      </c>
      <c r="E25" s="43" t="s">
        <v>4</v>
      </c>
      <c r="F25" s="42" t="s">
        <v>5</v>
      </c>
      <c r="G25" s="42" t="s">
        <v>6</v>
      </c>
      <c r="H25" s="42" t="s">
        <v>7</v>
      </c>
      <c r="I25" s="283" t="s">
        <v>8</v>
      </c>
      <c r="J25" s="283" t="s">
        <v>9</v>
      </c>
      <c r="K25" s="283" t="s">
        <v>1622</v>
      </c>
      <c r="L25" s="283" t="s">
        <v>1623</v>
      </c>
      <c r="M25" s="283" t="s">
        <v>12</v>
      </c>
      <c r="N25" s="283" t="s">
        <v>13</v>
      </c>
      <c r="O25" s="284" t="s">
        <v>14</v>
      </c>
      <c r="P25" s="283" t="s">
        <v>15</v>
      </c>
      <c r="Q25" s="283" t="s">
        <v>16</v>
      </c>
      <c r="R25" s="283" t="s">
        <v>17</v>
      </c>
      <c r="S25" s="283" t="s">
        <v>1624</v>
      </c>
      <c r="T25" s="42" t="s">
        <v>19</v>
      </c>
      <c r="U25" s="168" t="s">
        <v>20</v>
      </c>
      <c r="V25" s="168" t="s">
        <v>793</v>
      </c>
      <c r="W25" s="42" t="s">
        <v>229</v>
      </c>
      <c r="X25" s="42" t="s">
        <v>427</v>
      </c>
      <c r="Y25" s="168" t="s">
        <v>227</v>
      </c>
      <c r="Z25" s="168" t="s">
        <v>228</v>
      </c>
      <c r="AA25" s="168" t="s">
        <v>428</v>
      </c>
      <c r="AB25" s="168" t="s">
        <v>429</v>
      </c>
    </row>
    <row r="26" spans="1:28" s="65" customFormat="1" ht="75" customHeight="1" x14ac:dyDescent="0.25">
      <c r="A26" s="2">
        <v>1</v>
      </c>
      <c r="B26" s="106" t="s">
        <v>430</v>
      </c>
      <c r="C26" s="6" t="s">
        <v>431</v>
      </c>
      <c r="D26" s="91" t="s">
        <v>432</v>
      </c>
      <c r="E26" s="91" t="s">
        <v>433</v>
      </c>
      <c r="F26" s="91" t="s">
        <v>434</v>
      </c>
      <c r="G26" s="91" t="s">
        <v>435</v>
      </c>
      <c r="H26" s="105" t="s">
        <v>436</v>
      </c>
      <c r="I26" s="79">
        <v>80101505</v>
      </c>
      <c r="J26" s="4" t="s">
        <v>437</v>
      </c>
      <c r="K26" s="5">
        <v>42036</v>
      </c>
      <c r="L26" s="80">
        <v>11</v>
      </c>
      <c r="M26" s="4" t="s">
        <v>238</v>
      </c>
      <c r="N26" s="4" t="s">
        <v>438</v>
      </c>
      <c r="O26" s="90">
        <f t="shared" ref="O26:O35" si="0">+P26</f>
        <v>43960400</v>
      </c>
      <c r="P26" s="90">
        <f t="shared" ref="P26:P35" si="1">+T26*L26</f>
        <v>43960400</v>
      </c>
      <c r="Q26" s="4" t="s">
        <v>439</v>
      </c>
      <c r="R26" s="4" t="s">
        <v>31</v>
      </c>
      <c r="S26" s="4" t="s">
        <v>440</v>
      </c>
      <c r="T26" s="81">
        <f>3880000*1.03</f>
        <v>3996400</v>
      </c>
      <c r="U26" s="89" t="s">
        <v>411</v>
      </c>
      <c r="V26" s="4" t="s">
        <v>441</v>
      </c>
      <c r="W26" s="67" t="s">
        <v>442</v>
      </c>
      <c r="X26" s="61" t="s">
        <v>443</v>
      </c>
      <c r="Y26" s="4">
        <v>223</v>
      </c>
      <c r="Z26" s="4">
        <v>536</v>
      </c>
      <c r="AA26" s="64">
        <v>42038</v>
      </c>
      <c r="AB26" s="64">
        <v>42371</v>
      </c>
    </row>
    <row r="27" spans="1:28" s="65" customFormat="1" ht="75" customHeight="1" x14ac:dyDescent="0.25">
      <c r="A27" s="2">
        <v>2</v>
      </c>
      <c r="B27" s="106" t="s">
        <v>430</v>
      </c>
      <c r="C27" s="6" t="s">
        <v>431</v>
      </c>
      <c r="D27" s="91" t="s">
        <v>432</v>
      </c>
      <c r="E27" s="91" t="s">
        <v>433</v>
      </c>
      <c r="F27" s="91" t="s">
        <v>434</v>
      </c>
      <c r="G27" s="91" t="s">
        <v>435</v>
      </c>
      <c r="H27" s="105" t="s">
        <v>436</v>
      </c>
      <c r="I27" s="79">
        <v>80111601</v>
      </c>
      <c r="J27" s="4" t="s">
        <v>444</v>
      </c>
      <c r="K27" s="5">
        <v>42005</v>
      </c>
      <c r="L27" s="80">
        <v>11</v>
      </c>
      <c r="M27" s="4" t="s">
        <v>238</v>
      </c>
      <c r="N27" s="4" t="s">
        <v>438</v>
      </c>
      <c r="O27" s="90">
        <f t="shared" si="0"/>
        <v>23906300</v>
      </c>
      <c r="P27" s="90">
        <f t="shared" si="1"/>
        <v>23906300</v>
      </c>
      <c r="Q27" s="4" t="s">
        <v>439</v>
      </c>
      <c r="R27" s="4" t="s">
        <v>31</v>
      </c>
      <c r="S27" s="4" t="s">
        <v>440</v>
      </c>
      <c r="T27" s="81">
        <f>2110000*1.03</f>
        <v>2173300</v>
      </c>
      <c r="U27" s="89" t="s">
        <v>411</v>
      </c>
      <c r="V27" s="4" t="s">
        <v>445</v>
      </c>
      <c r="W27" s="63" t="s">
        <v>446</v>
      </c>
      <c r="X27" s="61" t="s">
        <v>443</v>
      </c>
      <c r="Y27" s="4">
        <v>46</v>
      </c>
      <c r="Z27" s="4">
        <v>9</v>
      </c>
      <c r="AA27" s="64">
        <v>42017</v>
      </c>
      <c r="AB27" s="64">
        <v>42350</v>
      </c>
    </row>
    <row r="28" spans="1:28" s="66" customFormat="1" ht="75" customHeight="1" x14ac:dyDescent="0.25">
      <c r="A28" s="2">
        <v>3</v>
      </c>
      <c r="B28" s="106" t="s">
        <v>430</v>
      </c>
      <c r="C28" s="6" t="s">
        <v>431</v>
      </c>
      <c r="D28" s="91" t="s">
        <v>432</v>
      </c>
      <c r="E28" s="91" t="s">
        <v>433</v>
      </c>
      <c r="F28" s="91" t="s">
        <v>434</v>
      </c>
      <c r="G28" s="91" t="s">
        <v>435</v>
      </c>
      <c r="H28" s="105" t="s">
        <v>436</v>
      </c>
      <c r="I28" s="79">
        <v>77101601</v>
      </c>
      <c r="J28" s="4" t="s">
        <v>447</v>
      </c>
      <c r="K28" s="5">
        <v>42095</v>
      </c>
      <c r="L28" s="80">
        <v>7</v>
      </c>
      <c r="M28" s="4" t="s">
        <v>238</v>
      </c>
      <c r="N28" s="4" t="s">
        <v>438</v>
      </c>
      <c r="O28" s="90">
        <f t="shared" si="0"/>
        <v>62006000</v>
      </c>
      <c r="P28" s="90">
        <f t="shared" si="1"/>
        <v>62006000</v>
      </c>
      <c r="Q28" s="4" t="s">
        <v>439</v>
      </c>
      <c r="R28" s="4" t="s">
        <v>31</v>
      </c>
      <c r="S28" s="4" t="s">
        <v>440</v>
      </c>
      <c r="T28" s="81">
        <v>8858000</v>
      </c>
      <c r="U28" s="89" t="s">
        <v>411</v>
      </c>
      <c r="V28" s="4" t="s">
        <v>448</v>
      </c>
      <c r="W28" s="67" t="s">
        <v>449</v>
      </c>
      <c r="X28" s="61" t="s">
        <v>443</v>
      </c>
      <c r="Y28" s="4">
        <v>1324</v>
      </c>
      <c r="Z28" s="4">
        <v>1350</v>
      </c>
      <c r="AA28" s="4"/>
      <c r="AB28" s="64"/>
    </row>
    <row r="29" spans="1:28" s="65" customFormat="1" ht="75" customHeight="1" x14ac:dyDescent="0.25">
      <c r="A29" s="2">
        <v>4</v>
      </c>
      <c r="B29" s="106" t="s">
        <v>430</v>
      </c>
      <c r="C29" s="6" t="s">
        <v>431</v>
      </c>
      <c r="D29" s="91" t="s">
        <v>432</v>
      </c>
      <c r="E29" s="91" t="s">
        <v>450</v>
      </c>
      <c r="F29" s="91" t="s">
        <v>434</v>
      </c>
      <c r="G29" s="91" t="s">
        <v>435</v>
      </c>
      <c r="H29" s="105" t="s">
        <v>436</v>
      </c>
      <c r="I29" s="79">
        <v>80101602</v>
      </c>
      <c r="J29" s="4" t="s">
        <v>451</v>
      </c>
      <c r="K29" s="5">
        <v>42005</v>
      </c>
      <c r="L29" s="80">
        <v>11</v>
      </c>
      <c r="M29" s="4" t="s">
        <v>238</v>
      </c>
      <c r="N29" s="4" t="s">
        <v>438</v>
      </c>
      <c r="O29" s="90">
        <f t="shared" si="0"/>
        <v>77044000</v>
      </c>
      <c r="P29" s="90">
        <f t="shared" si="1"/>
        <v>77044000</v>
      </c>
      <c r="Q29" s="4" t="s">
        <v>439</v>
      </c>
      <c r="R29" s="4" t="s">
        <v>31</v>
      </c>
      <c r="S29" s="4" t="s">
        <v>440</v>
      </c>
      <c r="T29" s="81">
        <f>6800000*1.03</f>
        <v>7004000</v>
      </c>
      <c r="U29" s="89" t="s">
        <v>411</v>
      </c>
      <c r="V29" s="4" t="s">
        <v>452</v>
      </c>
      <c r="W29" s="67" t="s">
        <v>453</v>
      </c>
      <c r="X29" s="61" t="s">
        <v>443</v>
      </c>
      <c r="Y29" s="36">
        <v>50</v>
      </c>
      <c r="Z29" s="36">
        <v>126</v>
      </c>
      <c r="AA29" s="64">
        <v>42020</v>
      </c>
      <c r="AB29" s="64">
        <v>42353</v>
      </c>
    </row>
    <row r="30" spans="1:28" s="65" customFormat="1" ht="75" customHeight="1" x14ac:dyDescent="0.25">
      <c r="A30" s="2">
        <v>5</v>
      </c>
      <c r="B30" s="106" t="s">
        <v>430</v>
      </c>
      <c r="C30" s="6" t="s">
        <v>431</v>
      </c>
      <c r="D30" s="91" t="s">
        <v>432</v>
      </c>
      <c r="E30" s="91" t="s">
        <v>450</v>
      </c>
      <c r="F30" s="91" t="s">
        <v>434</v>
      </c>
      <c r="G30" s="91" t="s">
        <v>435</v>
      </c>
      <c r="H30" s="105" t="s">
        <v>436</v>
      </c>
      <c r="I30" s="79">
        <v>77101706</v>
      </c>
      <c r="J30" s="4" t="s">
        <v>454</v>
      </c>
      <c r="K30" s="5">
        <v>42005</v>
      </c>
      <c r="L30" s="80">
        <v>11</v>
      </c>
      <c r="M30" s="4" t="s">
        <v>238</v>
      </c>
      <c r="N30" s="4" t="s">
        <v>438</v>
      </c>
      <c r="O30" s="90">
        <f t="shared" si="0"/>
        <v>82709000</v>
      </c>
      <c r="P30" s="90">
        <f t="shared" si="1"/>
        <v>82709000</v>
      </c>
      <c r="Q30" s="4" t="s">
        <v>439</v>
      </c>
      <c r="R30" s="4" t="s">
        <v>31</v>
      </c>
      <c r="S30" s="4" t="s">
        <v>440</v>
      </c>
      <c r="T30" s="81">
        <f>7300000*1.03</f>
        <v>7519000</v>
      </c>
      <c r="U30" s="89" t="s">
        <v>411</v>
      </c>
      <c r="V30" s="4" t="s">
        <v>455</v>
      </c>
      <c r="W30" s="67" t="s">
        <v>456</v>
      </c>
      <c r="X30" s="61" t="s">
        <v>443</v>
      </c>
      <c r="Y30" s="4">
        <v>47</v>
      </c>
      <c r="Z30" s="4">
        <v>49</v>
      </c>
      <c r="AA30" s="64">
        <v>42018</v>
      </c>
      <c r="AB30" s="64">
        <v>42351</v>
      </c>
    </row>
    <row r="31" spans="1:28" s="65" customFormat="1" ht="75" customHeight="1" x14ac:dyDescent="0.25">
      <c r="A31" s="2">
        <v>6</v>
      </c>
      <c r="B31" s="106" t="s">
        <v>430</v>
      </c>
      <c r="C31" s="6" t="s">
        <v>431</v>
      </c>
      <c r="D31" s="91" t="s">
        <v>432</v>
      </c>
      <c r="E31" s="91" t="s">
        <v>450</v>
      </c>
      <c r="F31" s="91" t="s">
        <v>434</v>
      </c>
      <c r="G31" s="91" t="s">
        <v>435</v>
      </c>
      <c r="H31" s="105" t="s">
        <v>436</v>
      </c>
      <c r="I31" s="79">
        <v>80111715</v>
      </c>
      <c r="J31" s="4" t="s">
        <v>457</v>
      </c>
      <c r="K31" s="5">
        <v>42005</v>
      </c>
      <c r="L31" s="80">
        <v>11</v>
      </c>
      <c r="M31" s="4" t="s">
        <v>238</v>
      </c>
      <c r="N31" s="4" t="s">
        <v>438</v>
      </c>
      <c r="O31" s="90">
        <f t="shared" si="0"/>
        <v>55517000</v>
      </c>
      <c r="P31" s="90">
        <f t="shared" si="1"/>
        <v>55517000</v>
      </c>
      <c r="Q31" s="4" t="s">
        <v>439</v>
      </c>
      <c r="R31" s="4" t="s">
        <v>31</v>
      </c>
      <c r="S31" s="4" t="s">
        <v>440</v>
      </c>
      <c r="T31" s="81">
        <f>4900000*1.03</f>
        <v>5047000</v>
      </c>
      <c r="U31" s="89" t="s">
        <v>411</v>
      </c>
      <c r="V31" s="4" t="s">
        <v>458</v>
      </c>
      <c r="W31" s="67" t="s">
        <v>459</v>
      </c>
      <c r="X31" s="61" t="s">
        <v>443</v>
      </c>
      <c r="Y31" s="4">
        <v>222</v>
      </c>
      <c r="Z31" s="4">
        <v>228</v>
      </c>
      <c r="AA31" s="64">
        <v>42024</v>
      </c>
      <c r="AB31" s="64">
        <v>42357</v>
      </c>
    </row>
    <row r="32" spans="1:28" s="65" customFormat="1" ht="75" customHeight="1" x14ac:dyDescent="0.25">
      <c r="A32" s="2">
        <v>7</v>
      </c>
      <c r="B32" s="106" t="s">
        <v>430</v>
      </c>
      <c r="C32" s="6" t="s">
        <v>431</v>
      </c>
      <c r="D32" s="91" t="s">
        <v>432</v>
      </c>
      <c r="E32" s="91" t="s">
        <v>450</v>
      </c>
      <c r="F32" s="91" t="s">
        <v>434</v>
      </c>
      <c r="G32" s="91" t="s">
        <v>435</v>
      </c>
      <c r="H32" s="105" t="s">
        <v>436</v>
      </c>
      <c r="I32" s="79">
        <v>77101601</v>
      </c>
      <c r="J32" s="89" t="s">
        <v>460</v>
      </c>
      <c r="K32" s="5">
        <v>42005</v>
      </c>
      <c r="L32" s="80">
        <v>11</v>
      </c>
      <c r="M32" s="4" t="s">
        <v>238</v>
      </c>
      <c r="N32" s="4" t="s">
        <v>438</v>
      </c>
      <c r="O32" s="90">
        <f t="shared" si="0"/>
        <v>49738700</v>
      </c>
      <c r="P32" s="90">
        <f t="shared" si="1"/>
        <v>49738700</v>
      </c>
      <c r="Q32" s="4" t="s">
        <v>439</v>
      </c>
      <c r="R32" s="4" t="s">
        <v>31</v>
      </c>
      <c r="S32" s="4" t="s">
        <v>440</v>
      </c>
      <c r="T32" s="81">
        <f>4390000*1.03</f>
        <v>4521700</v>
      </c>
      <c r="U32" s="89" t="s">
        <v>411</v>
      </c>
      <c r="V32" s="4" t="s">
        <v>461</v>
      </c>
      <c r="W32" s="67" t="s">
        <v>462</v>
      </c>
      <c r="X32" s="61" t="s">
        <v>463</v>
      </c>
      <c r="Y32" s="4">
        <v>65</v>
      </c>
      <c r="Z32" s="4">
        <v>63</v>
      </c>
      <c r="AA32" s="64">
        <v>42020</v>
      </c>
      <c r="AB32" s="64">
        <v>42353</v>
      </c>
    </row>
    <row r="33" spans="1:28" s="65" customFormat="1" ht="75" customHeight="1" x14ac:dyDescent="0.25">
      <c r="A33" s="2">
        <v>8</v>
      </c>
      <c r="B33" s="106" t="s">
        <v>430</v>
      </c>
      <c r="C33" s="6" t="s">
        <v>431</v>
      </c>
      <c r="D33" s="91" t="s">
        <v>432</v>
      </c>
      <c r="E33" s="91" t="s">
        <v>450</v>
      </c>
      <c r="F33" s="91" t="s">
        <v>434</v>
      </c>
      <c r="G33" s="91" t="s">
        <v>435</v>
      </c>
      <c r="H33" s="105" t="s">
        <v>436</v>
      </c>
      <c r="I33" s="79">
        <v>77101600</v>
      </c>
      <c r="J33" s="4" t="s">
        <v>464</v>
      </c>
      <c r="K33" s="5">
        <v>42005</v>
      </c>
      <c r="L33" s="80">
        <v>11</v>
      </c>
      <c r="M33" s="4" t="s">
        <v>238</v>
      </c>
      <c r="N33" s="4" t="s">
        <v>438</v>
      </c>
      <c r="O33" s="90">
        <f t="shared" si="0"/>
        <v>17448200</v>
      </c>
      <c r="P33" s="90">
        <f t="shared" si="1"/>
        <v>17448200</v>
      </c>
      <c r="Q33" s="4" t="s">
        <v>439</v>
      </c>
      <c r="R33" s="4" t="s">
        <v>31</v>
      </c>
      <c r="S33" s="4" t="s">
        <v>440</v>
      </c>
      <c r="T33" s="81">
        <f>1540000*1.03</f>
        <v>1586200</v>
      </c>
      <c r="U33" s="89" t="s">
        <v>411</v>
      </c>
      <c r="V33" s="4" t="s">
        <v>465</v>
      </c>
      <c r="W33" s="96" t="s">
        <v>466</v>
      </c>
      <c r="X33" s="61" t="s">
        <v>443</v>
      </c>
      <c r="Y33" s="4">
        <v>48</v>
      </c>
      <c r="Z33" s="4">
        <v>53</v>
      </c>
      <c r="AA33" s="64">
        <v>42019</v>
      </c>
      <c r="AB33" s="64">
        <v>42352</v>
      </c>
    </row>
    <row r="34" spans="1:28" s="65" customFormat="1" ht="75" customHeight="1" x14ac:dyDescent="0.25">
      <c r="A34" s="2">
        <v>9</v>
      </c>
      <c r="B34" s="106" t="s">
        <v>430</v>
      </c>
      <c r="C34" s="6" t="s">
        <v>431</v>
      </c>
      <c r="D34" s="91" t="s">
        <v>432</v>
      </c>
      <c r="E34" s="91" t="s">
        <v>450</v>
      </c>
      <c r="F34" s="91" t="s">
        <v>434</v>
      </c>
      <c r="G34" s="91" t="s">
        <v>435</v>
      </c>
      <c r="H34" s="105" t="s">
        <v>436</v>
      </c>
      <c r="I34" s="79">
        <v>77101600</v>
      </c>
      <c r="J34" s="4" t="s">
        <v>467</v>
      </c>
      <c r="K34" s="5">
        <v>42005</v>
      </c>
      <c r="L34" s="80">
        <v>10</v>
      </c>
      <c r="M34" s="4" t="s">
        <v>238</v>
      </c>
      <c r="N34" s="4" t="s">
        <v>438</v>
      </c>
      <c r="O34" s="90">
        <f t="shared" si="0"/>
        <v>25441000</v>
      </c>
      <c r="P34" s="90">
        <f t="shared" si="1"/>
        <v>25441000</v>
      </c>
      <c r="Q34" s="4" t="s">
        <v>439</v>
      </c>
      <c r="R34" s="4" t="s">
        <v>31</v>
      </c>
      <c r="S34" s="4" t="s">
        <v>440</v>
      </c>
      <c r="T34" s="81">
        <f>2470000*1.03</f>
        <v>2544100</v>
      </c>
      <c r="U34" s="89" t="s">
        <v>411</v>
      </c>
      <c r="V34" s="4" t="s">
        <v>468</v>
      </c>
      <c r="W34" s="96" t="s">
        <v>469</v>
      </c>
      <c r="X34" s="61" t="s">
        <v>443</v>
      </c>
      <c r="Y34" s="4">
        <v>51</v>
      </c>
      <c r="Z34" s="4">
        <v>32</v>
      </c>
      <c r="AA34" s="64">
        <v>42019</v>
      </c>
      <c r="AB34" s="64">
        <v>42322</v>
      </c>
    </row>
    <row r="35" spans="1:28" s="65" customFormat="1" ht="75" customHeight="1" x14ac:dyDescent="0.25">
      <c r="A35" s="2">
        <v>10</v>
      </c>
      <c r="B35" s="106" t="s">
        <v>430</v>
      </c>
      <c r="C35" s="6" t="s">
        <v>431</v>
      </c>
      <c r="D35" s="91" t="s">
        <v>432</v>
      </c>
      <c r="E35" s="91" t="s">
        <v>450</v>
      </c>
      <c r="F35" s="91" t="s">
        <v>434</v>
      </c>
      <c r="G35" s="91" t="s">
        <v>435</v>
      </c>
      <c r="H35" s="105" t="s">
        <v>436</v>
      </c>
      <c r="I35" s="79">
        <v>80111715</v>
      </c>
      <c r="J35" s="4" t="s">
        <v>470</v>
      </c>
      <c r="K35" s="5">
        <v>42339</v>
      </c>
      <c r="L35" s="80">
        <f>1+(9/30)</f>
        <v>1.3</v>
      </c>
      <c r="M35" s="4" t="s">
        <v>238</v>
      </c>
      <c r="N35" s="4" t="s">
        <v>438</v>
      </c>
      <c r="O35" s="90">
        <f t="shared" si="0"/>
        <v>6561100</v>
      </c>
      <c r="P35" s="90">
        <f t="shared" si="1"/>
        <v>6561100</v>
      </c>
      <c r="Q35" s="4" t="s">
        <v>439</v>
      </c>
      <c r="R35" s="4" t="s">
        <v>31</v>
      </c>
      <c r="S35" s="4" t="s">
        <v>440</v>
      </c>
      <c r="T35" s="81">
        <v>5047000</v>
      </c>
      <c r="U35" s="89" t="s">
        <v>411</v>
      </c>
      <c r="V35" s="4" t="s">
        <v>458</v>
      </c>
      <c r="W35" s="96" t="s">
        <v>471</v>
      </c>
      <c r="X35" s="61" t="s">
        <v>443</v>
      </c>
      <c r="Y35" s="4">
        <v>1862</v>
      </c>
      <c r="Z35" s="4">
        <v>2273</v>
      </c>
      <c r="AA35" s="64">
        <v>42358</v>
      </c>
      <c r="AB35" s="64">
        <v>42397</v>
      </c>
    </row>
    <row r="36" spans="1:28" ht="75" customHeight="1" x14ac:dyDescent="0.2">
      <c r="A36" s="2">
        <v>11</v>
      </c>
      <c r="B36" s="106" t="s">
        <v>430</v>
      </c>
      <c r="C36" s="6" t="s">
        <v>431</v>
      </c>
      <c r="D36" s="4" t="s">
        <v>472</v>
      </c>
      <c r="E36" s="4" t="s">
        <v>473</v>
      </c>
      <c r="F36" s="91" t="s">
        <v>434</v>
      </c>
      <c r="G36" s="91" t="s">
        <v>435</v>
      </c>
      <c r="H36" s="105" t="s">
        <v>436</v>
      </c>
      <c r="I36" s="17">
        <v>80161501</v>
      </c>
      <c r="J36" s="4" t="s">
        <v>474</v>
      </c>
      <c r="K36" s="5">
        <v>42005</v>
      </c>
      <c r="L36" s="80">
        <v>11</v>
      </c>
      <c r="M36" s="4" t="s">
        <v>238</v>
      </c>
      <c r="N36" s="4" t="s">
        <v>438</v>
      </c>
      <c r="O36" s="90">
        <f t="shared" ref="O36:O41" si="2">+T36*L36</f>
        <v>22206800</v>
      </c>
      <c r="P36" s="90">
        <f t="shared" ref="P36:P41" si="3">+O36</f>
        <v>22206800</v>
      </c>
      <c r="Q36" s="4" t="s">
        <v>439</v>
      </c>
      <c r="R36" s="4" t="s">
        <v>31</v>
      </c>
      <c r="S36" s="4" t="s">
        <v>440</v>
      </c>
      <c r="T36" s="90">
        <f>1960000*1.03</f>
        <v>2018800</v>
      </c>
      <c r="U36" s="89" t="s">
        <v>411</v>
      </c>
      <c r="V36" s="4" t="s">
        <v>475</v>
      </c>
      <c r="W36" s="96" t="s">
        <v>476</v>
      </c>
      <c r="X36" s="61" t="s">
        <v>463</v>
      </c>
      <c r="Y36" s="4">
        <v>231</v>
      </c>
      <c r="Z36" s="4">
        <v>277</v>
      </c>
      <c r="AA36" s="64">
        <v>42025</v>
      </c>
      <c r="AB36" s="64">
        <v>42358</v>
      </c>
    </row>
    <row r="37" spans="1:28" ht="75" customHeight="1" x14ac:dyDescent="0.2">
      <c r="A37" s="2">
        <v>12</v>
      </c>
      <c r="B37" s="106" t="s">
        <v>430</v>
      </c>
      <c r="C37" s="6" t="s">
        <v>431</v>
      </c>
      <c r="D37" s="4" t="s">
        <v>472</v>
      </c>
      <c r="E37" s="4" t="s">
        <v>473</v>
      </c>
      <c r="F37" s="91" t="s">
        <v>434</v>
      </c>
      <c r="G37" s="91" t="s">
        <v>435</v>
      </c>
      <c r="H37" s="105" t="s">
        <v>436</v>
      </c>
      <c r="I37" s="17">
        <v>77101601</v>
      </c>
      <c r="J37" s="4" t="s">
        <v>477</v>
      </c>
      <c r="K37" s="5">
        <v>42005</v>
      </c>
      <c r="L37" s="80">
        <v>10</v>
      </c>
      <c r="M37" s="4" t="s">
        <v>238</v>
      </c>
      <c r="N37" s="4" t="s">
        <v>438</v>
      </c>
      <c r="O37" s="90">
        <f t="shared" si="2"/>
        <v>75190000</v>
      </c>
      <c r="P37" s="90">
        <f t="shared" si="3"/>
        <v>75190000</v>
      </c>
      <c r="Q37" s="4" t="s">
        <v>439</v>
      </c>
      <c r="R37" s="4" t="s">
        <v>31</v>
      </c>
      <c r="S37" s="4" t="s">
        <v>440</v>
      </c>
      <c r="T37" s="90">
        <v>7519000</v>
      </c>
      <c r="U37" s="89" t="s">
        <v>411</v>
      </c>
      <c r="V37" s="4" t="s">
        <v>478</v>
      </c>
      <c r="W37" s="96" t="s">
        <v>479</v>
      </c>
      <c r="X37" s="61" t="s">
        <v>443</v>
      </c>
      <c r="Y37" s="4">
        <v>57</v>
      </c>
      <c r="Z37" s="4">
        <v>82</v>
      </c>
      <c r="AA37" s="64">
        <v>42023</v>
      </c>
      <c r="AB37" s="64">
        <v>42326</v>
      </c>
    </row>
    <row r="38" spans="1:28" ht="75" customHeight="1" x14ac:dyDescent="0.2">
      <c r="A38" s="2">
        <v>13</v>
      </c>
      <c r="B38" s="106" t="s">
        <v>430</v>
      </c>
      <c r="C38" s="6" t="s">
        <v>431</v>
      </c>
      <c r="D38" s="4" t="s">
        <v>472</v>
      </c>
      <c r="E38" s="4" t="s">
        <v>473</v>
      </c>
      <c r="F38" s="91" t="s">
        <v>434</v>
      </c>
      <c r="G38" s="91" t="s">
        <v>435</v>
      </c>
      <c r="H38" s="105" t="s">
        <v>436</v>
      </c>
      <c r="I38" s="17">
        <v>77101600</v>
      </c>
      <c r="J38" s="3" t="s">
        <v>480</v>
      </c>
      <c r="K38" s="5">
        <v>42005</v>
      </c>
      <c r="L38" s="80">
        <v>11</v>
      </c>
      <c r="M38" s="4" t="s">
        <v>238</v>
      </c>
      <c r="N38" s="4" t="s">
        <v>438</v>
      </c>
      <c r="O38" s="90">
        <f t="shared" si="2"/>
        <v>61295300</v>
      </c>
      <c r="P38" s="90">
        <f t="shared" si="3"/>
        <v>61295300</v>
      </c>
      <c r="Q38" s="4" t="s">
        <v>439</v>
      </c>
      <c r="R38" s="4" t="s">
        <v>31</v>
      </c>
      <c r="S38" s="4" t="s">
        <v>440</v>
      </c>
      <c r="T38" s="90">
        <f>5410000*1.03</f>
        <v>5572300</v>
      </c>
      <c r="U38" s="89" t="s">
        <v>411</v>
      </c>
      <c r="V38" s="4" t="s">
        <v>481</v>
      </c>
      <c r="W38" s="96" t="s">
        <v>482</v>
      </c>
      <c r="X38" s="61" t="s">
        <v>463</v>
      </c>
      <c r="Y38" s="4">
        <v>58</v>
      </c>
      <c r="Z38" s="4">
        <v>121</v>
      </c>
      <c r="AA38" s="64">
        <v>42044</v>
      </c>
      <c r="AB38" s="64">
        <v>42377</v>
      </c>
    </row>
    <row r="39" spans="1:28" ht="75" customHeight="1" x14ac:dyDescent="0.2">
      <c r="A39" s="2">
        <v>14</v>
      </c>
      <c r="B39" s="106" t="s">
        <v>430</v>
      </c>
      <c r="C39" s="6" t="s">
        <v>431</v>
      </c>
      <c r="D39" s="4" t="s">
        <v>472</v>
      </c>
      <c r="E39" s="4" t="s">
        <v>473</v>
      </c>
      <c r="F39" s="91" t="s">
        <v>434</v>
      </c>
      <c r="G39" s="91" t="s">
        <v>435</v>
      </c>
      <c r="H39" s="105" t="s">
        <v>436</v>
      </c>
      <c r="I39" s="17">
        <v>77101600</v>
      </c>
      <c r="J39" s="4" t="s">
        <v>483</v>
      </c>
      <c r="K39" s="5">
        <v>42005</v>
      </c>
      <c r="L39" s="80">
        <v>11</v>
      </c>
      <c r="M39" s="4" t="s">
        <v>238</v>
      </c>
      <c r="N39" s="4" t="s">
        <v>438</v>
      </c>
      <c r="O39" s="90">
        <f t="shared" si="2"/>
        <v>49738700</v>
      </c>
      <c r="P39" s="90">
        <f t="shared" si="3"/>
        <v>49738700</v>
      </c>
      <c r="Q39" s="4" t="s">
        <v>439</v>
      </c>
      <c r="R39" s="4" t="s">
        <v>31</v>
      </c>
      <c r="S39" s="4" t="s">
        <v>440</v>
      </c>
      <c r="T39" s="90">
        <f>4390000*1.03</f>
        <v>4521700</v>
      </c>
      <c r="U39" s="89" t="s">
        <v>411</v>
      </c>
      <c r="V39" s="4" t="s">
        <v>484</v>
      </c>
      <c r="W39" s="96" t="s">
        <v>485</v>
      </c>
      <c r="X39" s="61" t="s">
        <v>463</v>
      </c>
      <c r="Y39" s="4">
        <v>227</v>
      </c>
      <c r="Z39" s="4">
        <v>212</v>
      </c>
      <c r="AA39" s="64">
        <v>42025</v>
      </c>
      <c r="AB39" s="64">
        <v>42358</v>
      </c>
    </row>
    <row r="40" spans="1:28" ht="75" customHeight="1" x14ac:dyDescent="0.2">
      <c r="A40" s="2">
        <v>15</v>
      </c>
      <c r="B40" s="106" t="s">
        <v>430</v>
      </c>
      <c r="C40" s="6" t="s">
        <v>431</v>
      </c>
      <c r="D40" s="4" t="s">
        <v>472</v>
      </c>
      <c r="E40" s="4" t="s">
        <v>473</v>
      </c>
      <c r="F40" s="91" t="s">
        <v>434</v>
      </c>
      <c r="G40" s="91" t="s">
        <v>435</v>
      </c>
      <c r="H40" s="105" t="s">
        <v>436</v>
      </c>
      <c r="I40" s="17">
        <v>77101501</v>
      </c>
      <c r="J40" s="3" t="s">
        <v>486</v>
      </c>
      <c r="K40" s="5">
        <v>42005</v>
      </c>
      <c r="L40" s="80">
        <v>11</v>
      </c>
      <c r="M40" s="4" t="s">
        <v>238</v>
      </c>
      <c r="N40" s="4" t="s">
        <v>438</v>
      </c>
      <c r="O40" s="90">
        <f t="shared" si="2"/>
        <v>82709000</v>
      </c>
      <c r="P40" s="90">
        <f t="shared" si="3"/>
        <v>82709000</v>
      </c>
      <c r="Q40" s="4" t="s">
        <v>439</v>
      </c>
      <c r="R40" s="4" t="s">
        <v>31</v>
      </c>
      <c r="S40" s="4" t="s">
        <v>440</v>
      </c>
      <c r="T40" s="90">
        <f>7300000*1.03</f>
        <v>7519000</v>
      </c>
      <c r="U40" s="89" t="s">
        <v>411</v>
      </c>
      <c r="V40" s="4" t="s">
        <v>487</v>
      </c>
      <c r="W40" s="96" t="s">
        <v>488</v>
      </c>
      <c r="X40" s="61" t="s">
        <v>463</v>
      </c>
      <c r="Y40" s="4">
        <v>59</v>
      </c>
      <c r="Z40" s="4">
        <v>133</v>
      </c>
      <c r="AA40" s="64">
        <v>42023</v>
      </c>
      <c r="AB40" s="64">
        <v>42356</v>
      </c>
    </row>
    <row r="41" spans="1:28" ht="75" customHeight="1" x14ac:dyDescent="0.2">
      <c r="A41" s="2">
        <v>16</v>
      </c>
      <c r="B41" s="106" t="s">
        <v>430</v>
      </c>
      <c r="C41" s="6" t="s">
        <v>431</v>
      </c>
      <c r="D41" s="4" t="s">
        <v>472</v>
      </c>
      <c r="E41" s="4" t="s">
        <v>473</v>
      </c>
      <c r="F41" s="91" t="s">
        <v>434</v>
      </c>
      <c r="G41" s="91" t="s">
        <v>435</v>
      </c>
      <c r="H41" s="105" t="s">
        <v>436</v>
      </c>
      <c r="I41" s="17">
        <v>77101501</v>
      </c>
      <c r="J41" s="4" t="s">
        <v>489</v>
      </c>
      <c r="K41" s="5">
        <v>42005</v>
      </c>
      <c r="L41" s="80">
        <v>11</v>
      </c>
      <c r="M41" s="4" t="s">
        <v>238</v>
      </c>
      <c r="N41" s="4" t="s">
        <v>438</v>
      </c>
      <c r="O41" s="90">
        <f t="shared" si="2"/>
        <v>55517000</v>
      </c>
      <c r="P41" s="90">
        <f t="shared" si="3"/>
        <v>55517000</v>
      </c>
      <c r="Q41" s="4" t="s">
        <v>439</v>
      </c>
      <c r="R41" s="4" t="s">
        <v>31</v>
      </c>
      <c r="S41" s="4" t="s">
        <v>440</v>
      </c>
      <c r="T41" s="90">
        <f>4900000*1.03</f>
        <v>5047000</v>
      </c>
      <c r="U41" s="89" t="s">
        <v>411</v>
      </c>
      <c r="V41" s="4" t="s">
        <v>490</v>
      </c>
      <c r="W41" s="96" t="s">
        <v>491</v>
      </c>
      <c r="X41" s="61" t="s">
        <v>463</v>
      </c>
      <c r="Y41" s="4">
        <v>60</v>
      </c>
      <c r="Z41" s="4">
        <v>65</v>
      </c>
      <c r="AA41" s="64">
        <v>42019</v>
      </c>
      <c r="AB41" s="64">
        <v>42352</v>
      </c>
    </row>
    <row r="42" spans="1:28" s="68" customFormat="1" ht="75" customHeight="1" x14ac:dyDescent="0.2">
      <c r="A42" s="2">
        <v>17</v>
      </c>
      <c r="B42" s="107" t="s">
        <v>430</v>
      </c>
      <c r="C42" s="4" t="s">
        <v>431</v>
      </c>
      <c r="D42" s="4" t="s">
        <v>472</v>
      </c>
      <c r="E42" s="4" t="s">
        <v>473</v>
      </c>
      <c r="F42" s="91" t="s">
        <v>434</v>
      </c>
      <c r="G42" s="91" t="s">
        <v>435</v>
      </c>
      <c r="H42" s="105" t="s">
        <v>436</v>
      </c>
      <c r="I42" s="4">
        <v>77101600</v>
      </c>
      <c r="J42" s="4" t="s">
        <v>492</v>
      </c>
      <c r="K42" s="5">
        <v>42005</v>
      </c>
      <c r="L42" s="52">
        <f>(9/30)</f>
        <v>0.3</v>
      </c>
      <c r="M42" s="4" t="s">
        <v>238</v>
      </c>
      <c r="N42" s="4" t="s">
        <v>438</v>
      </c>
      <c r="O42" s="90">
        <f>+P42</f>
        <v>1671690</v>
      </c>
      <c r="P42" s="90">
        <v>1671690</v>
      </c>
      <c r="Q42" s="4" t="s">
        <v>439</v>
      </c>
      <c r="R42" s="4" t="s">
        <v>31</v>
      </c>
      <c r="S42" s="4" t="s">
        <v>440</v>
      </c>
      <c r="T42" s="90">
        <v>5572300</v>
      </c>
      <c r="U42" s="89" t="s">
        <v>411</v>
      </c>
      <c r="V42" s="4" t="s">
        <v>481</v>
      </c>
      <c r="W42" s="96" t="s">
        <v>493</v>
      </c>
      <c r="X42" s="61" t="s">
        <v>463</v>
      </c>
      <c r="Y42" s="4"/>
      <c r="Z42" s="4"/>
      <c r="AA42" s="64">
        <v>42378</v>
      </c>
      <c r="AB42" s="64">
        <v>42389</v>
      </c>
    </row>
    <row r="43" spans="1:28" s="68" customFormat="1" ht="75" customHeight="1" x14ac:dyDescent="0.2">
      <c r="A43" s="2">
        <v>18</v>
      </c>
      <c r="B43" s="106" t="s">
        <v>430</v>
      </c>
      <c r="C43" s="6" t="s">
        <v>431</v>
      </c>
      <c r="D43" s="91" t="s">
        <v>432</v>
      </c>
      <c r="E43" s="91" t="s">
        <v>433</v>
      </c>
      <c r="F43" s="91" t="s">
        <v>434</v>
      </c>
      <c r="G43" s="91" t="s">
        <v>435</v>
      </c>
      <c r="H43" s="105" t="s">
        <v>436</v>
      </c>
      <c r="I43" s="79">
        <v>80101505</v>
      </c>
      <c r="J43" s="4" t="s">
        <v>494</v>
      </c>
      <c r="K43" s="5">
        <v>42339</v>
      </c>
      <c r="L43" s="80">
        <v>1</v>
      </c>
      <c r="M43" s="4" t="s">
        <v>238</v>
      </c>
      <c r="N43" s="4" t="s">
        <v>438</v>
      </c>
      <c r="O43" s="90">
        <f>+P43</f>
        <v>3996400</v>
      </c>
      <c r="P43" s="90">
        <f>+T43*L43</f>
        <v>3996400</v>
      </c>
      <c r="Q43" s="4" t="s">
        <v>439</v>
      </c>
      <c r="R43" s="4" t="s">
        <v>31</v>
      </c>
      <c r="S43" s="4" t="s">
        <v>440</v>
      </c>
      <c r="T43" s="81">
        <v>3996400</v>
      </c>
      <c r="U43" s="89" t="s">
        <v>411</v>
      </c>
      <c r="V43" s="4" t="s">
        <v>441</v>
      </c>
      <c r="W43" s="96" t="s">
        <v>495</v>
      </c>
      <c r="X43" s="61" t="s">
        <v>443</v>
      </c>
      <c r="Y43" s="21"/>
      <c r="Z43" s="4"/>
      <c r="AA43" s="64">
        <v>42372</v>
      </c>
      <c r="AB43" s="64">
        <v>42402</v>
      </c>
    </row>
    <row r="44" spans="1:28" ht="75" customHeight="1" x14ac:dyDescent="0.2">
      <c r="A44" s="2">
        <v>19</v>
      </c>
      <c r="B44" s="106" t="s">
        <v>430</v>
      </c>
      <c r="C44" s="6" t="s">
        <v>431</v>
      </c>
      <c r="D44" s="4" t="s">
        <v>472</v>
      </c>
      <c r="E44" s="4" t="s">
        <v>473</v>
      </c>
      <c r="F44" s="91" t="s">
        <v>434</v>
      </c>
      <c r="G44" s="91" t="s">
        <v>435</v>
      </c>
      <c r="H44" s="105" t="s">
        <v>436</v>
      </c>
      <c r="I44" s="17">
        <v>77101601</v>
      </c>
      <c r="J44" s="4" t="s">
        <v>496</v>
      </c>
      <c r="K44" s="5">
        <v>42005</v>
      </c>
      <c r="L44" s="80">
        <v>11</v>
      </c>
      <c r="M44" s="4" t="s">
        <v>238</v>
      </c>
      <c r="N44" s="4" t="s">
        <v>438</v>
      </c>
      <c r="O44" s="90">
        <f t="shared" ref="O44:O50" si="4">+T44*L44</f>
        <v>43960400</v>
      </c>
      <c r="P44" s="90">
        <f t="shared" ref="P44:P50" si="5">+O44</f>
        <v>43960400</v>
      </c>
      <c r="Q44" s="4" t="s">
        <v>439</v>
      </c>
      <c r="R44" s="4" t="s">
        <v>31</v>
      </c>
      <c r="S44" s="4" t="s">
        <v>440</v>
      </c>
      <c r="T44" s="90">
        <f>3880000*1.03</f>
        <v>3996400</v>
      </c>
      <c r="U44" s="89" t="s">
        <v>411</v>
      </c>
      <c r="V44" s="4" t="s">
        <v>497</v>
      </c>
      <c r="W44" s="96" t="s">
        <v>498</v>
      </c>
      <c r="X44" s="61" t="s">
        <v>463</v>
      </c>
      <c r="Y44" s="4">
        <v>228</v>
      </c>
      <c r="Z44" s="4">
        <v>551</v>
      </c>
      <c r="AA44" s="64">
        <v>42041</v>
      </c>
      <c r="AB44" s="64">
        <v>42009</v>
      </c>
    </row>
    <row r="45" spans="1:28" ht="75" customHeight="1" x14ac:dyDescent="0.2">
      <c r="A45" s="2">
        <v>20</v>
      </c>
      <c r="B45" s="106" t="s">
        <v>430</v>
      </c>
      <c r="C45" s="6" t="s">
        <v>431</v>
      </c>
      <c r="D45" s="4" t="s">
        <v>472</v>
      </c>
      <c r="E45" s="4" t="s">
        <v>473</v>
      </c>
      <c r="F45" s="91" t="s">
        <v>434</v>
      </c>
      <c r="G45" s="91" t="s">
        <v>435</v>
      </c>
      <c r="H45" s="105" t="s">
        <v>436</v>
      </c>
      <c r="I45" s="17">
        <v>80101604</v>
      </c>
      <c r="J45" s="4" t="s">
        <v>499</v>
      </c>
      <c r="K45" s="5">
        <v>42005</v>
      </c>
      <c r="L45" s="80">
        <v>11</v>
      </c>
      <c r="M45" s="4" t="s">
        <v>238</v>
      </c>
      <c r="N45" s="4" t="s">
        <v>438</v>
      </c>
      <c r="O45" s="90">
        <f t="shared" si="4"/>
        <v>25945700</v>
      </c>
      <c r="P45" s="90">
        <f t="shared" si="5"/>
        <v>25945700</v>
      </c>
      <c r="Q45" s="4" t="s">
        <v>439</v>
      </c>
      <c r="R45" s="4" t="s">
        <v>31</v>
      </c>
      <c r="S45" s="4" t="s">
        <v>440</v>
      </c>
      <c r="T45" s="90">
        <f>2290000*1.03</f>
        <v>2358700</v>
      </c>
      <c r="U45" s="89" t="s">
        <v>411</v>
      </c>
      <c r="V45" s="4" t="s">
        <v>500</v>
      </c>
      <c r="W45" s="96" t="s">
        <v>501</v>
      </c>
      <c r="X45" s="61" t="s">
        <v>463</v>
      </c>
      <c r="Y45" s="4">
        <v>232</v>
      </c>
      <c r="Z45" s="4">
        <v>329</v>
      </c>
      <c r="AA45" s="64">
        <v>42026</v>
      </c>
      <c r="AB45" s="64">
        <v>42359</v>
      </c>
    </row>
    <row r="46" spans="1:28" ht="75" customHeight="1" x14ac:dyDescent="0.2">
      <c r="A46" s="2">
        <v>21</v>
      </c>
      <c r="B46" s="106" t="s">
        <v>430</v>
      </c>
      <c r="C46" s="6" t="s">
        <v>431</v>
      </c>
      <c r="D46" s="4" t="s">
        <v>472</v>
      </c>
      <c r="E46" s="4" t="s">
        <v>473</v>
      </c>
      <c r="F46" s="91" t="s">
        <v>434</v>
      </c>
      <c r="G46" s="91" t="s">
        <v>435</v>
      </c>
      <c r="H46" s="105" t="s">
        <v>436</v>
      </c>
      <c r="I46" s="17">
        <v>77101600</v>
      </c>
      <c r="J46" s="3" t="s">
        <v>502</v>
      </c>
      <c r="K46" s="5">
        <v>42005</v>
      </c>
      <c r="L46" s="80">
        <v>11</v>
      </c>
      <c r="M46" s="4" t="s">
        <v>238</v>
      </c>
      <c r="N46" s="4" t="s">
        <v>438</v>
      </c>
      <c r="O46" s="90">
        <f t="shared" si="4"/>
        <v>33876700</v>
      </c>
      <c r="P46" s="90">
        <f t="shared" si="5"/>
        <v>33876700</v>
      </c>
      <c r="Q46" s="4" t="s">
        <v>439</v>
      </c>
      <c r="R46" s="4" t="s">
        <v>31</v>
      </c>
      <c r="S46" s="4" t="s">
        <v>440</v>
      </c>
      <c r="T46" s="90">
        <f>2990000*1.03</f>
        <v>3079700</v>
      </c>
      <c r="U46" s="89" t="s">
        <v>411</v>
      </c>
      <c r="V46" s="4" t="s">
        <v>503</v>
      </c>
      <c r="W46" s="96" t="s">
        <v>504</v>
      </c>
      <c r="X46" s="61" t="s">
        <v>463</v>
      </c>
      <c r="Y46" s="4">
        <v>63</v>
      </c>
      <c r="Z46" s="4">
        <v>87</v>
      </c>
      <c r="AA46" s="64">
        <v>42019</v>
      </c>
      <c r="AB46" s="64">
        <v>42352</v>
      </c>
    </row>
    <row r="47" spans="1:28" ht="75" customHeight="1" x14ac:dyDescent="0.2">
      <c r="A47" s="2">
        <v>22</v>
      </c>
      <c r="B47" s="106" t="s">
        <v>430</v>
      </c>
      <c r="C47" s="6" t="s">
        <v>431</v>
      </c>
      <c r="D47" s="4" t="s">
        <v>472</v>
      </c>
      <c r="E47" s="4" t="s">
        <v>473</v>
      </c>
      <c r="F47" s="91" t="s">
        <v>434</v>
      </c>
      <c r="G47" s="91" t="s">
        <v>435</v>
      </c>
      <c r="H47" s="105" t="s">
        <v>436</v>
      </c>
      <c r="I47" s="17">
        <v>77101600</v>
      </c>
      <c r="J47" s="4" t="s">
        <v>505</v>
      </c>
      <c r="K47" s="5">
        <v>42005</v>
      </c>
      <c r="L47" s="80">
        <v>11</v>
      </c>
      <c r="M47" s="4" t="s">
        <v>238</v>
      </c>
      <c r="N47" s="4" t="s">
        <v>438</v>
      </c>
      <c r="O47" s="90">
        <f t="shared" si="4"/>
        <v>43960400</v>
      </c>
      <c r="P47" s="90">
        <f t="shared" si="5"/>
        <v>43960400</v>
      </c>
      <c r="Q47" s="4" t="s">
        <v>439</v>
      </c>
      <c r="R47" s="4" t="s">
        <v>31</v>
      </c>
      <c r="S47" s="4" t="s">
        <v>440</v>
      </c>
      <c r="T47" s="90">
        <f>3880000*1.03</f>
        <v>3996400</v>
      </c>
      <c r="U47" s="89" t="s">
        <v>411</v>
      </c>
      <c r="V47" s="4" t="s">
        <v>506</v>
      </c>
      <c r="W47" s="96" t="s">
        <v>507</v>
      </c>
      <c r="X47" s="61" t="s">
        <v>463</v>
      </c>
      <c r="Y47" s="4">
        <v>62</v>
      </c>
      <c r="Z47" s="4">
        <v>94</v>
      </c>
      <c r="AA47" s="64">
        <v>42024</v>
      </c>
      <c r="AB47" s="64">
        <v>42357</v>
      </c>
    </row>
    <row r="48" spans="1:28" ht="75" customHeight="1" x14ac:dyDescent="0.2">
      <c r="A48" s="2">
        <v>23</v>
      </c>
      <c r="B48" s="106" t="s">
        <v>430</v>
      </c>
      <c r="C48" s="6" t="s">
        <v>431</v>
      </c>
      <c r="D48" s="4" t="s">
        <v>472</v>
      </c>
      <c r="E48" s="4" t="s">
        <v>473</v>
      </c>
      <c r="F48" s="91" t="s">
        <v>434</v>
      </c>
      <c r="G48" s="91" t="s">
        <v>435</v>
      </c>
      <c r="H48" s="105" t="s">
        <v>436</v>
      </c>
      <c r="I48" s="17">
        <v>77102004</v>
      </c>
      <c r="J48" s="4" t="s">
        <v>508</v>
      </c>
      <c r="K48" s="5">
        <v>42005</v>
      </c>
      <c r="L48" s="80">
        <v>11</v>
      </c>
      <c r="M48" s="4" t="s">
        <v>238</v>
      </c>
      <c r="N48" s="4" t="s">
        <v>438</v>
      </c>
      <c r="O48" s="90">
        <f t="shared" si="4"/>
        <v>33876700</v>
      </c>
      <c r="P48" s="90">
        <f t="shared" si="5"/>
        <v>33876700</v>
      </c>
      <c r="Q48" s="4" t="s">
        <v>439</v>
      </c>
      <c r="R48" s="4" t="s">
        <v>31</v>
      </c>
      <c r="S48" s="4" t="s">
        <v>440</v>
      </c>
      <c r="T48" s="90">
        <f>2990000*1.03</f>
        <v>3079700</v>
      </c>
      <c r="U48" s="89" t="s">
        <v>411</v>
      </c>
      <c r="V48" s="4" t="s">
        <v>509</v>
      </c>
      <c r="W48" s="96" t="s">
        <v>510</v>
      </c>
      <c r="X48" s="61" t="s">
        <v>463</v>
      </c>
      <c r="Y48" s="4"/>
      <c r="Z48" s="4"/>
      <c r="AA48" s="64">
        <v>42039</v>
      </c>
      <c r="AB48" s="64">
        <v>42372</v>
      </c>
    </row>
    <row r="49" spans="1:28" ht="75" customHeight="1" x14ac:dyDescent="0.2">
      <c r="A49" s="2">
        <v>24</v>
      </c>
      <c r="B49" s="106" t="s">
        <v>430</v>
      </c>
      <c r="C49" s="6" t="s">
        <v>431</v>
      </c>
      <c r="D49" s="4" t="s">
        <v>472</v>
      </c>
      <c r="E49" s="4" t="s">
        <v>473</v>
      </c>
      <c r="F49" s="91" t="s">
        <v>434</v>
      </c>
      <c r="G49" s="91" t="s">
        <v>435</v>
      </c>
      <c r="H49" s="105" t="s">
        <v>436</v>
      </c>
      <c r="I49" s="17">
        <v>77102000</v>
      </c>
      <c r="J49" s="4" t="s">
        <v>511</v>
      </c>
      <c r="K49" s="5">
        <v>42005</v>
      </c>
      <c r="L49" s="80">
        <v>11</v>
      </c>
      <c r="M49" s="4" t="s">
        <v>238</v>
      </c>
      <c r="N49" s="4" t="s">
        <v>438</v>
      </c>
      <c r="O49" s="90">
        <f t="shared" si="4"/>
        <v>33876700</v>
      </c>
      <c r="P49" s="90">
        <f t="shared" si="5"/>
        <v>33876700</v>
      </c>
      <c r="Q49" s="4" t="s">
        <v>439</v>
      </c>
      <c r="R49" s="4" t="s">
        <v>31</v>
      </c>
      <c r="S49" s="4" t="s">
        <v>440</v>
      </c>
      <c r="T49" s="90">
        <v>3079700</v>
      </c>
      <c r="U49" s="89" t="s">
        <v>411</v>
      </c>
      <c r="V49" s="4" t="s">
        <v>512</v>
      </c>
      <c r="W49" s="96" t="s">
        <v>513</v>
      </c>
      <c r="X49" s="61" t="s">
        <v>463</v>
      </c>
      <c r="Y49" s="4">
        <v>64</v>
      </c>
      <c r="Z49" s="4">
        <v>64</v>
      </c>
      <c r="AA49" s="64">
        <v>42019</v>
      </c>
      <c r="AB49" s="64">
        <v>42352</v>
      </c>
    </row>
    <row r="50" spans="1:28" ht="75" customHeight="1" x14ac:dyDescent="0.2">
      <c r="A50" s="2">
        <v>25</v>
      </c>
      <c r="B50" s="106" t="s">
        <v>430</v>
      </c>
      <c r="C50" s="6" t="s">
        <v>431</v>
      </c>
      <c r="D50" s="4" t="s">
        <v>472</v>
      </c>
      <c r="E50" s="4" t="s">
        <v>473</v>
      </c>
      <c r="F50" s="91" t="s">
        <v>434</v>
      </c>
      <c r="G50" s="91" t="s">
        <v>435</v>
      </c>
      <c r="H50" s="105" t="s">
        <v>436</v>
      </c>
      <c r="I50" s="17">
        <v>77101600</v>
      </c>
      <c r="J50" s="3" t="s">
        <v>514</v>
      </c>
      <c r="K50" s="5">
        <v>42005</v>
      </c>
      <c r="L50" s="80">
        <v>11</v>
      </c>
      <c r="M50" s="4" t="s">
        <v>238</v>
      </c>
      <c r="N50" s="4" t="s">
        <v>438</v>
      </c>
      <c r="O50" s="90">
        <f t="shared" si="4"/>
        <v>30364400</v>
      </c>
      <c r="P50" s="90">
        <f t="shared" si="5"/>
        <v>30364400</v>
      </c>
      <c r="Q50" s="4" t="s">
        <v>439</v>
      </c>
      <c r="R50" s="4" t="s">
        <v>31</v>
      </c>
      <c r="S50" s="4" t="s">
        <v>440</v>
      </c>
      <c r="T50" s="90">
        <f>2680000*1.03</f>
        <v>2760400</v>
      </c>
      <c r="U50" s="89" t="s">
        <v>411</v>
      </c>
      <c r="V50" s="4" t="s">
        <v>515</v>
      </c>
      <c r="W50" s="96" t="s">
        <v>516</v>
      </c>
      <c r="X50" s="61" t="s">
        <v>463</v>
      </c>
      <c r="Y50" s="4">
        <v>61</v>
      </c>
      <c r="Z50" s="4">
        <v>71</v>
      </c>
      <c r="AA50" s="64"/>
      <c r="AB50" s="70"/>
    </row>
    <row r="51" spans="1:28" ht="75" customHeight="1" x14ac:dyDescent="0.2">
      <c r="A51" s="2">
        <v>26</v>
      </c>
      <c r="B51" s="106" t="s">
        <v>430</v>
      </c>
      <c r="C51" s="6" t="s">
        <v>431</v>
      </c>
      <c r="D51" s="108" t="s">
        <v>472</v>
      </c>
      <c r="E51" s="4" t="s">
        <v>473</v>
      </c>
      <c r="F51" s="91" t="s">
        <v>517</v>
      </c>
      <c r="G51" s="91" t="s">
        <v>518</v>
      </c>
      <c r="H51" s="91" t="s">
        <v>519</v>
      </c>
      <c r="I51" s="79">
        <v>77101604</v>
      </c>
      <c r="J51" s="4" t="s">
        <v>520</v>
      </c>
      <c r="K51" s="5">
        <v>42125</v>
      </c>
      <c r="L51" s="80">
        <v>4</v>
      </c>
      <c r="M51" s="4" t="s">
        <v>521</v>
      </c>
      <c r="N51" s="4" t="s">
        <v>438</v>
      </c>
      <c r="O51" s="90">
        <f t="shared" ref="O51:O64" si="6">+P51</f>
        <v>259500000</v>
      </c>
      <c r="P51" s="90">
        <v>259500000</v>
      </c>
      <c r="Q51" s="4" t="s">
        <v>439</v>
      </c>
      <c r="R51" s="90" t="s">
        <v>31</v>
      </c>
      <c r="S51" s="4" t="s">
        <v>440</v>
      </c>
      <c r="T51" s="90"/>
      <c r="U51" s="89" t="s">
        <v>411</v>
      </c>
      <c r="V51" s="4" t="s">
        <v>522</v>
      </c>
      <c r="W51" s="96" t="s">
        <v>523</v>
      </c>
      <c r="X51" s="61" t="s">
        <v>463</v>
      </c>
      <c r="Y51" s="4">
        <v>1773</v>
      </c>
      <c r="Z51" s="4">
        <v>2572</v>
      </c>
      <c r="AA51" s="4"/>
      <c r="AB51" s="71"/>
    </row>
    <row r="52" spans="1:28" ht="75" customHeight="1" x14ac:dyDescent="0.2">
      <c r="A52" s="2">
        <v>27</v>
      </c>
      <c r="B52" s="106" t="s">
        <v>430</v>
      </c>
      <c r="C52" s="6" t="s">
        <v>431</v>
      </c>
      <c r="D52" s="4" t="s">
        <v>472</v>
      </c>
      <c r="E52" s="4" t="s">
        <v>524</v>
      </c>
      <c r="F52" s="91" t="s">
        <v>434</v>
      </c>
      <c r="G52" s="91" t="s">
        <v>435</v>
      </c>
      <c r="H52" s="105" t="s">
        <v>436</v>
      </c>
      <c r="I52" s="17">
        <v>77101600</v>
      </c>
      <c r="J52" s="4" t="s">
        <v>525</v>
      </c>
      <c r="K52" s="5">
        <v>42005</v>
      </c>
      <c r="L52" s="80">
        <v>11</v>
      </c>
      <c r="M52" s="4" t="s">
        <v>238</v>
      </c>
      <c r="N52" s="4" t="s">
        <v>438</v>
      </c>
      <c r="O52" s="90">
        <f t="shared" si="6"/>
        <v>71379000</v>
      </c>
      <c r="P52" s="90">
        <f t="shared" ref="P52:P59" si="7">+T52*L52</f>
        <v>71379000</v>
      </c>
      <c r="Q52" s="4" t="s">
        <v>439</v>
      </c>
      <c r="R52" s="4" t="s">
        <v>31</v>
      </c>
      <c r="S52" s="4" t="s">
        <v>440</v>
      </c>
      <c r="T52" s="90">
        <f>6300000*1.03</f>
        <v>6489000</v>
      </c>
      <c r="U52" s="89" t="s">
        <v>411</v>
      </c>
      <c r="V52" s="4" t="s">
        <v>526</v>
      </c>
      <c r="W52" s="96" t="s">
        <v>527</v>
      </c>
      <c r="X52" s="61" t="s">
        <v>463</v>
      </c>
      <c r="Y52" s="4">
        <v>230</v>
      </c>
      <c r="Z52" s="4">
        <v>431</v>
      </c>
      <c r="AA52" s="64">
        <v>42031</v>
      </c>
      <c r="AB52" s="64">
        <v>42030</v>
      </c>
    </row>
    <row r="53" spans="1:28" ht="75" customHeight="1" x14ac:dyDescent="0.2">
      <c r="A53" s="2">
        <v>28</v>
      </c>
      <c r="B53" s="106" t="s">
        <v>430</v>
      </c>
      <c r="C53" s="6" t="s">
        <v>431</v>
      </c>
      <c r="D53" s="4" t="s">
        <v>472</v>
      </c>
      <c r="E53" s="4" t="s">
        <v>528</v>
      </c>
      <c r="F53" s="4" t="s">
        <v>434</v>
      </c>
      <c r="G53" s="4" t="s">
        <v>435</v>
      </c>
      <c r="H53" s="105" t="s">
        <v>436</v>
      </c>
      <c r="I53" s="79">
        <v>80101603</v>
      </c>
      <c r="J53" s="4" t="s">
        <v>529</v>
      </c>
      <c r="K53" s="5">
        <v>42036</v>
      </c>
      <c r="L53" s="80">
        <v>11</v>
      </c>
      <c r="M53" s="4" t="s">
        <v>238</v>
      </c>
      <c r="N53" s="4" t="s">
        <v>438</v>
      </c>
      <c r="O53" s="90">
        <f t="shared" si="6"/>
        <v>61295300</v>
      </c>
      <c r="P53" s="90">
        <f t="shared" si="7"/>
        <v>61295300</v>
      </c>
      <c r="Q53" s="4" t="s">
        <v>439</v>
      </c>
      <c r="R53" s="4" t="s">
        <v>31</v>
      </c>
      <c r="S53" s="4" t="s">
        <v>440</v>
      </c>
      <c r="T53" s="81">
        <f>5410000*1.03</f>
        <v>5572300</v>
      </c>
      <c r="U53" s="89" t="s">
        <v>411</v>
      </c>
      <c r="V53" s="4" t="s">
        <v>530</v>
      </c>
      <c r="W53" s="96" t="s">
        <v>531</v>
      </c>
      <c r="X53" s="61" t="s">
        <v>443</v>
      </c>
      <c r="Y53" s="4">
        <v>49</v>
      </c>
      <c r="Z53" s="4">
        <v>22</v>
      </c>
      <c r="AA53" s="64">
        <v>42017</v>
      </c>
      <c r="AB53" s="64">
        <v>42350</v>
      </c>
    </row>
    <row r="54" spans="1:28" ht="75" customHeight="1" x14ac:dyDescent="0.2">
      <c r="A54" s="2">
        <v>29</v>
      </c>
      <c r="B54" s="106" t="s">
        <v>430</v>
      </c>
      <c r="C54" s="6" t="s">
        <v>431</v>
      </c>
      <c r="D54" s="4" t="s">
        <v>472</v>
      </c>
      <c r="E54" s="4" t="s">
        <v>528</v>
      </c>
      <c r="F54" s="4" t="s">
        <v>434</v>
      </c>
      <c r="G54" s="4" t="s">
        <v>435</v>
      </c>
      <c r="H54" s="105" t="s">
        <v>436</v>
      </c>
      <c r="I54" s="79">
        <v>80101603</v>
      </c>
      <c r="J54" s="4" t="s">
        <v>532</v>
      </c>
      <c r="K54" s="5">
        <v>42278</v>
      </c>
      <c r="L54" s="80">
        <v>2</v>
      </c>
      <c r="M54" s="4" t="s">
        <v>238</v>
      </c>
      <c r="N54" s="4" t="s">
        <v>438</v>
      </c>
      <c r="O54" s="90">
        <f t="shared" si="6"/>
        <v>10094000</v>
      </c>
      <c r="P54" s="90">
        <f t="shared" si="7"/>
        <v>10094000</v>
      </c>
      <c r="Q54" s="4" t="s">
        <v>439</v>
      </c>
      <c r="R54" s="4" t="s">
        <v>31</v>
      </c>
      <c r="S54" s="4" t="s">
        <v>440</v>
      </c>
      <c r="T54" s="81">
        <v>5047000</v>
      </c>
      <c r="U54" s="89" t="s">
        <v>411</v>
      </c>
      <c r="V54" s="4" t="s">
        <v>533</v>
      </c>
      <c r="W54" s="96" t="s">
        <v>534</v>
      </c>
      <c r="X54" s="61" t="s">
        <v>443</v>
      </c>
      <c r="Y54" s="4"/>
      <c r="Z54" s="4"/>
      <c r="AA54" s="64" t="s">
        <v>535</v>
      </c>
      <c r="AB54" s="64">
        <v>42367</v>
      </c>
    </row>
    <row r="55" spans="1:28" ht="75" customHeight="1" x14ac:dyDescent="0.2">
      <c r="A55" s="2">
        <v>30</v>
      </c>
      <c r="B55" s="106" t="s">
        <v>430</v>
      </c>
      <c r="C55" s="6" t="s">
        <v>431</v>
      </c>
      <c r="D55" s="4" t="s">
        <v>472</v>
      </c>
      <c r="E55" s="4" t="s">
        <v>528</v>
      </c>
      <c r="F55" s="4" t="s">
        <v>434</v>
      </c>
      <c r="G55" s="4" t="s">
        <v>435</v>
      </c>
      <c r="H55" s="105" t="s">
        <v>436</v>
      </c>
      <c r="I55" s="79">
        <v>80101603</v>
      </c>
      <c r="J55" s="4" t="s">
        <v>536</v>
      </c>
      <c r="K55" s="5">
        <v>42005</v>
      </c>
      <c r="L55" s="80">
        <v>9.5</v>
      </c>
      <c r="M55" s="4" t="s">
        <v>238</v>
      </c>
      <c r="N55" s="4" t="s">
        <v>438</v>
      </c>
      <c r="O55" s="90">
        <f t="shared" si="6"/>
        <v>47946500</v>
      </c>
      <c r="P55" s="90">
        <f t="shared" si="7"/>
        <v>47946500</v>
      </c>
      <c r="Q55" s="4" t="s">
        <v>439</v>
      </c>
      <c r="R55" s="4" t="s">
        <v>31</v>
      </c>
      <c r="S55" s="4" t="s">
        <v>440</v>
      </c>
      <c r="T55" s="81">
        <f>4900000*1.03</f>
        <v>5047000</v>
      </c>
      <c r="U55" s="89" t="s">
        <v>411</v>
      </c>
      <c r="V55" s="4" t="s">
        <v>533</v>
      </c>
      <c r="W55" s="96" t="s">
        <v>537</v>
      </c>
      <c r="X55" s="61" t="s">
        <v>443</v>
      </c>
      <c r="Y55" s="4">
        <v>52</v>
      </c>
      <c r="Z55" s="4">
        <v>44</v>
      </c>
      <c r="AA55" s="64">
        <v>42018</v>
      </c>
      <c r="AB55" s="64">
        <v>42306</v>
      </c>
    </row>
    <row r="56" spans="1:28" ht="75" customHeight="1" x14ac:dyDescent="0.2">
      <c r="A56" s="2">
        <v>31</v>
      </c>
      <c r="B56" s="106" t="s">
        <v>430</v>
      </c>
      <c r="C56" s="6" t="s">
        <v>431</v>
      </c>
      <c r="D56" s="4" t="s">
        <v>538</v>
      </c>
      <c r="E56" s="4" t="s">
        <v>539</v>
      </c>
      <c r="F56" s="91" t="s">
        <v>434</v>
      </c>
      <c r="G56" s="91" t="s">
        <v>435</v>
      </c>
      <c r="H56" s="105" t="s">
        <v>436</v>
      </c>
      <c r="I56" s="79">
        <v>77101600</v>
      </c>
      <c r="J56" s="4" t="s">
        <v>540</v>
      </c>
      <c r="K56" s="5">
        <v>42005</v>
      </c>
      <c r="L56" s="80">
        <v>11</v>
      </c>
      <c r="M56" s="4" t="s">
        <v>238</v>
      </c>
      <c r="N56" s="4" t="s">
        <v>438</v>
      </c>
      <c r="O56" s="90">
        <f t="shared" si="6"/>
        <v>38182100</v>
      </c>
      <c r="P56" s="90">
        <f t="shared" si="7"/>
        <v>38182100</v>
      </c>
      <c r="Q56" s="4" t="s">
        <v>439</v>
      </c>
      <c r="R56" s="4" t="s">
        <v>31</v>
      </c>
      <c r="S56" s="4" t="s">
        <v>440</v>
      </c>
      <c r="T56" s="81">
        <f>3370000*1.03</f>
        <v>3471100</v>
      </c>
      <c r="U56" s="89" t="s">
        <v>411</v>
      </c>
      <c r="V56" s="4" t="s">
        <v>541</v>
      </c>
      <c r="W56" s="96" t="s">
        <v>542</v>
      </c>
      <c r="X56" s="61" t="s">
        <v>443</v>
      </c>
      <c r="Y56" s="4">
        <v>224</v>
      </c>
      <c r="Z56" s="4">
        <v>241</v>
      </c>
      <c r="AA56" s="64">
        <v>42025</v>
      </c>
      <c r="AB56" s="64">
        <v>42358</v>
      </c>
    </row>
    <row r="57" spans="1:28" ht="75" customHeight="1" x14ac:dyDescent="0.2">
      <c r="A57" s="2">
        <v>32</v>
      </c>
      <c r="B57" s="106" t="s">
        <v>430</v>
      </c>
      <c r="C57" s="6" t="s">
        <v>431</v>
      </c>
      <c r="D57" s="4" t="s">
        <v>538</v>
      </c>
      <c r="E57" s="4" t="s">
        <v>539</v>
      </c>
      <c r="F57" s="91" t="s">
        <v>434</v>
      </c>
      <c r="G57" s="91" t="s">
        <v>435</v>
      </c>
      <c r="H57" s="105" t="s">
        <v>436</v>
      </c>
      <c r="I57" s="79">
        <v>77101600</v>
      </c>
      <c r="J57" s="4" t="s">
        <v>543</v>
      </c>
      <c r="K57" s="5">
        <v>42005</v>
      </c>
      <c r="L57" s="80">
        <v>10</v>
      </c>
      <c r="M57" s="4" t="s">
        <v>238</v>
      </c>
      <c r="N57" s="4" t="s">
        <v>438</v>
      </c>
      <c r="O57" s="90">
        <f t="shared" si="6"/>
        <v>64890000</v>
      </c>
      <c r="P57" s="90">
        <f t="shared" si="7"/>
        <v>64890000</v>
      </c>
      <c r="Q57" s="4" t="s">
        <v>439</v>
      </c>
      <c r="R57" s="4" t="s">
        <v>31</v>
      </c>
      <c r="S57" s="4" t="s">
        <v>440</v>
      </c>
      <c r="T57" s="81">
        <f>6300000*1.03</f>
        <v>6489000</v>
      </c>
      <c r="U57" s="89" t="s">
        <v>411</v>
      </c>
      <c r="V57" s="4" t="s">
        <v>544</v>
      </c>
      <c r="W57" s="96" t="s">
        <v>545</v>
      </c>
      <c r="X57" s="61" t="s">
        <v>443</v>
      </c>
      <c r="Y57" s="4">
        <v>55</v>
      </c>
      <c r="Z57" s="4">
        <v>40</v>
      </c>
      <c r="AA57" s="64">
        <v>42018</v>
      </c>
      <c r="AB57" s="64">
        <v>42321</v>
      </c>
    </row>
    <row r="58" spans="1:28" ht="75" customHeight="1" x14ac:dyDescent="0.2">
      <c r="A58" s="2">
        <v>33</v>
      </c>
      <c r="B58" s="106" t="s">
        <v>430</v>
      </c>
      <c r="C58" s="6" t="s">
        <v>431</v>
      </c>
      <c r="D58" s="4" t="s">
        <v>538</v>
      </c>
      <c r="E58" s="4" t="s">
        <v>539</v>
      </c>
      <c r="F58" s="91" t="s">
        <v>434</v>
      </c>
      <c r="G58" s="91" t="s">
        <v>435</v>
      </c>
      <c r="H58" s="105" t="s">
        <v>436</v>
      </c>
      <c r="I58" s="79">
        <v>80111601</v>
      </c>
      <c r="J58" s="4" t="s">
        <v>546</v>
      </c>
      <c r="K58" s="5">
        <v>42339</v>
      </c>
      <c r="L58" s="80">
        <v>1</v>
      </c>
      <c r="M58" s="4" t="s">
        <v>238</v>
      </c>
      <c r="N58" s="4" t="s">
        <v>438</v>
      </c>
      <c r="O58" s="90">
        <f t="shared" si="6"/>
        <v>2018800</v>
      </c>
      <c r="P58" s="90">
        <f t="shared" si="7"/>
        <v>2018800</v>
      </c>
      <c r="Q58" s="4" t="s">
        <v>439</v>
      </c>
      <c r="R58" s="4" t="s">
        <v>31</v>
      </c>
      <c r="S58" s="4" t="s">
        <v>440</v>
      </c>
      <c r="T58" s="81">
        <v>2018800</v>
      </c>
      <c r="U58" s="89" t="s">
        <v>411</v>
      </c>
      <c r="V58" s="4" t="s">
        <v>547</v>
      </c>
      <c r="W58" s="96" t="s">
        <v>548</v>
      </c>
      <c r="X58" s="61" t="s">
        <v>443</v>
      </c>
      <c r="Y58" s="4"/>
      <c r="Z58" s="4"/>
      <c r="AA58" s="64">
        <v>42359</v>
      </c>
      <c r="AB58" s="64">
        <v>42389</v>
      </c>
    </row>
    <row r="59" spans="1:28" ht="75" customHeight="1" x14ac:dyDescent="0.2">
      <c r="A59" s="2">
        <v>34</v>
      </c>
      <c r="B59" s="106" t="s">
        <v>430</v>
      </c>
      <c r="C59" s="6" t="s">
        <v>431</v>
      </c>
      <c r="D59" s="4" t="s">
        <v>538</v>
      </c>
      <c r="E59" s="4" t="s">
        <v>539</v>
      </c>
      <c r="F59" s="91" t="s">
        <v>434</v>
      </c>
      <c r="G59" s="91" t="s">
        <v>435</v>
      </c>
      <c r="H59" s="105" t="s">
        <v>436</v>
      </c>
      <c r="I59" s="79">
        <v>77101600</v>
      </c>
      <c r="J59" s="4" t="s">
        <v>549</v>
      </c>
      <c r="K59" s="5">
        <v>42005</v>
      </c>
      <c r="L59" s="80">
        <v>10</v>
      </c>
      <c r="M59" s="4" t="s">
        <v>238</v>
      </c>
      <c r="N59" s="4" t="s">
        <v>438</v>
      </c>
      <c r="O59" s="90">
        <f t="shared" si="6"/>
        <v>64890000</v>
      </c>
      <c r="P59" s="90">
        <f t="shared" si="7"/>
        <v>64890000</v>
      </c>
      <c r="Q59" s="4" t="s">
        <v>439</v>
      </c>
      <c r="R59" s="4" t="s">
        <v>31</v>
      </c>
      <c r="S59" s="4" t="s">
        <v>440</v>
      </c>
      <c r="T59" s="81">
        <f>6300000*1.03</f>
        <v>6489000</v>
      </c>
      <c r="U59" s="89" t="s">
        <v>411</v>
      </c>
      <c r="V59" s="4" t="s">
        <v>550</v>
      </c>
      <c r="W59" s="96" t="s">
        <v>551</v>
      </c>
      <c r="X59" s="61" t="s">
        <v>443</v>
      </c>
      <c r="Y59" s="4">
        <v>789</v>
      </c>
      <c r="Z59" s="4">
        <v>814</v>
      </c>
      <c r="AA59" s="64">
        <v>42054</v>
      </c>
      <c r="AB59" s="64">
        <v>42356</v>
      </c>
    </row>
    <row r="60" spans="1:28" ht="75" customHeight="1" x14ac:dyDescent="0.2">
      <c r="A60" s="2">
        <v>35</v>
      </c>
      <c r="B60" s="106" t="s">
        <v>430</v>
      </c>
      <c r="C60" s="6" t="s">
        <v>431</v>
      </c>
      <c r="D60" s="4" t="s">
        <v>432</v>
      </c>
      <c r="E60" s="4" t="s">
        <v>450</v>
      </c>
      <c r="F60" s="91" t="s">
        <v>434</v>
      </c>
      <c r="G60" s="91" t="s">
        <v>435</v>
      </c>
      <c r="H60" s="105" t="s">
        <v>436</v>
      </c>
      <c r="I60" s="79">
        <v>77101600</v>
      </c>
      <c r="J60" s="4" t="s">
        <v>552</v>
      </c>
      <c r="K60" s="5">
        <v>42339</v>
      </c>
      <c r="L60" s="80">
        <v>1</v>
      </c>
      <c r="M60" s="4" t="s">
        <v>238</v>
      </c>
      <c r="N60" s="4" t="s">
        <v>438</v>
      </c>
      <c r="O60" s="90">
        <f t="shared" si="6"/>
        <v>1586200</v>
      </c>
      <c r="P60" s="90">
        <v>1586200</v>
      </c>
      <c r="Q60" s="4" t="s">
        <v>439</v>
      </c>
      <c r="R60" s="4" t="s">
        <v>31</v>
      </c>
      <c r="S60" s="4" t="s">
        <v>440</v>
      </c>
      <c r="T60" s="81">
        <v>1586200</v>
      </c>
      <c r="U60" s="89" t="s">
        <v>411</v>
      </c>
      <c r="V60" s="4" t="s">
        <v>465</v>
      </c>
      <c r="W60" s="96" t="s">
        <v>553</v>
      </c>
      <c r="X60" s="61" t="s">
        <v>443</v>
      </c>
      <c r="Y60" s="4"/>
      <c r="Z60" s="4"/>
      <c r="AA60" s="64">
        <v>42353</v>
      </c>
      <c r="AB60" s="64">
        <v>42383</v>
      </c>
    </row>
    <row r="61" spans="1:28" ht="75" customHeight="1" x14ac:dyDescent="0.2">
      <c r="A61" s="2">
        <v>36</v>
      </c>
      <c r="B61" s="106" t="s">
        <v>430</v>
      </c>
      <c r="C61" s="6" t="s">
        <v>431</v>
      </c>
      <c r="D61" s="4" t="s">
        <v>538</v>
      </c>
      <c r="E61" s="4" t="s">
        <v>539</v>
      </c>
      <c r="F61" s="91" t="s">
        <v>434</v>
      </c>
      <c r="G61" s="91" t="s">
        <v>435</v>
      </c>
      <c r="H61" s="105" t="s">
        <v>436</v>
      </c>
      <c r="I61" s="79">
        <v>80111601</v>
      </c>
      <c r="J61" s="4" t="s">
        <v>554</v>
      </c>
      <c r="K61" s="5">
        <v>42005</v>
      </c>
      <c r="L61" s="80">
        <v>11</v>
      </c>
      <c r="M61" s="4" t="s">
        <v>238</v>
      </c>
      <c r="N61" s="4" t="s">
        <v>438</v>
      </c>
      <c r="O61" s="90">
        <f t="shared" si="6"/>
        <v>22206800</v>
      </c>
      <c r="P61" s="90">
        <f>+T61*L61</f>
        <v>22206800</v>
      </c>
      <c r="Q61" s="4" t="s">
        <v>439</v>
      </c>
      <c r="R61" s="4" t="s">
        <v>31</v>
      </c>
      <c r="S61" s="4" t="s">
        <v>440</v>
      </c>
      <c r="T61" s="81">
        <f>1960000*1.03</f>
        <v>2018800</v>
      </c>
      <c r="U61" s="89" t="s">
        <v>411</v>
      </c>
      <c r="V61" s="4" t="s">
        <v>547</v>
      </c>
      <c r="W61" s="96" t="s">
        <v>555</v>
      </c>
      <c r="X61" s="61" t="s">
        <v>443</v>
      </c>
      <c r="Y61" s="4">
        <v>225</v>
      </c>
      <c r="Z61" s="4">
        <v>275</v>
      </c>
      <c r="AA61" s="64">
        <v>42025</v>
      </c>
      <c r="AB61" s="64">
        <v>42358</v>
      </c>
    </row>
    <row r="62" spans="1:28" ht="75" customHeight="1" x14ac:dyDescent="0.2">
      <c r="A62" s="2">
        <v>37</v>
      </c>
      <c r="B62" s="106" t="s">
        <v>430</v>
      </c>
      <c r="C62" s="6" t="s">
        <v>431</v>
      </c>
      <c r="D62" s="4" t="s">
        <v>538</v>
      </c>
      <c r="E62" s="4" t="s">
        <v>539</v>
      </c>
      <c r="F62" s="91" t="s">
        <v>434</v>
      </c>
      <c r="G62" s="91" t="s">
        <v>435</v>
      </c>
      <c r="H62" s="105" t="s">
        <v>436</v>
      </c>
      <c r="I62" s="79">
        <v>77101600</v>
      </c>
      <c r="J62" s="4" t="s">
        <v>556</v>
      </c>
      <c r="K62" s="5">
        <v>42005</v>
      </c>
      <c r="L62" s="80">
        <v>10</v>
      </c>
      <c r="M62" s="4" t="s">
        <v>238</v>
      </c>
      <c r="N62" s="4" t="s">
        <v>438</v>
      </c>
      <c r="O62" s="90">
        <f t="shared" si="6"/>
        <v>59740000</v>
      </c>
      <c r="P62" s="90">
        <f>+T62*L62</f>
        <v>59740000</v>
      </c>
      <c r="Q62" s="4" t="s">
        <v>439</v>
      </c>
      <c r="R62" s="4" t="s">
        <v>31</v>
      </c>
      <c r="S62" s="4" t="s">
        <v>440</v>
      </c>
      <c r="T62" s="90">
        <f>5800000*1.03</f>
        <v>5974000</v>
      </c>
      <c r="U62" s="89" t="s">
        <v>411</v>
      </c>
      <c r="V62" s="4" t="s">
        <v>557</v>
      </c>
      <c r="W62" s="96" t="s">
        <v>558</v>
      </c>
      <c r="X62" s="61" t="s">
        <v>463</v>
      </c>
      <c r="Y62" s="4">
        <v>66</v>
      </c>
      <c r="Z62" s="4">
        <v>69</v>
      </c>
      <c r="AA62" s="64">
        <v>42019</v>
      </c>
      <c r="AB62" s="64">
        <v>42352</v>
      </c>
    </row>
    <row r="63" spans="1:28" ht="75" customHeight="1" x14ac:dyDescent="0.2">
      <c r="A63" s="2">
        <v>38</v>
      </c>
      <c r="B63" s="106" t="s">
        <v>430</v>
      </c>
      <c r="C63" s="6" t="s">
        <v>431</v>
      </c>
      <c r="D63" s="91" t="s">
        <v>559</v>
      </c>
      <c r="E63" s="91" t="s">
        <v>560</v>
      </c>
      <c r="F63" s="111" t="s">
        <v>70</v>
      </c>
      <c r="G63" s="4" t="s">
        <v>305</v>
      </c>
      <c r="H63" s="51" t="s">
        <v>561</v>
      </c>
      <c r="I63" s="79">
        <v>77101701</v>
      </c>
      <c r="J63" s="4" t="s">
        <v>562</v>
      </c>
      <c r="K63" s="5">
        <v>42005</v>
      </c>
      <c r="L63" s="80">
        <v>9</v>
      </c>
      <c r="M63" s="4" t="s">
        <v>238</v>
      </c>
      <c r="N63" s="4" t="s">
        <v>438</v>
      </c>
      <c r="O63" s="90">
        <f t="shared" si="6"/>
        <v>312752240</v>
      </c>
      <c r="P63" s="90">
        <v>312752240</v>
      </c>
      <c r="Q63" s="4" t="s">
        <v>439</v>
      </c>
      <c r="R63" s="4" t="s">
        <v>31</v>
      </c>
      <c r="S63" s="4" t="s">
        <v>440</v>
      </c>
      <c r="T63" s="81">
        <f>+P63/L63</f>
        <v>34750248.888888888</v>
      </c>
      <c r="U63" s="89" t="s">
        <v>411</v>
      </c>
      <c r="V63" s="4" t="s">
        <v>563</v>
      </c>
      <c r="W63" s="96" t="s">
        <v>564</v>
      </c>
      <c r="X63" s="61" t="s">
        <v>443</v>
      </c>
      <c r="Y63" s="4">
        <v>696</v>
      </c>
      <c r="Z63" s="4">
        <v>635</v>
      </c>
      <c r="AA63" s="64">
        <v>42041</v>
      </c>
      <c r="AB63" s="64">
        <v>42313</v>
      </c>
    </row>
    <row r="64" spans="1:28" ht="75" customHeight="1" x14ac:dyDescent="0.2">
      <c r="A64" s="2">
        <v>39</v>
      </c>
      <c r="B64" s="106" t="s">
        <v>430</v>
      </c>
      <c r="C64" s="6" t="s">
        <v>431</v>
      </c>
      <c r="D64" s="91" t="s">
        <v>559</v>
      </c>
      <c r="E64" s="91" t="s">
        <v>560</v>
      </c>
      <c r="F64" s="91" t="s">
        <v>434</v>
      </c>
      <c r="G64" s="91" t="s">
        <v>435</v>
      </c>
      <c r="H64" s="105" t="s">
        <v>436</v>
      </c>
      <c r="I64" s="79">
        <v>77101701</v>
      </c>
      <c r="J64" s="4" t="s">
        <v>565</v>
      </c>
      <c r="K64" s="5">
        <v>42005</v>
      </c>
      <c r="L64" s="80">
        <v>10</v>
      </c>
      <c r="M64" s="4" t="s">
        <v>238</v>
      </c>
      <c r="N64" s="4" t="s">
        <v>438</v>
      </c>
      <c r="O64" s="90">
        <f t="shared" si="6"/>
        <v>82400000</v>
      </c>
      <c r="P64" s="90">
        <f>+T64*L64</f>
        <v>82400000</v>
      </c>
      <c r="Q64" s="4" t="s">
        <v>439</v>
      </c>
      <c r="R64" s="4" t="s">
        <v>31</v>
      </c>
      <c r="S64" s="4" t="s">
        <v>440</v>
      </c>
      <c r="T64" s="81">
        <f>8000000*1.03</f>
        <v>8240000</v>
      </c>
      <c r="U64" s="89" t="s">
        <v>411</v>
      </c>
      <c r="V64" s="4" t="s">
        <v>566</v>
      </c>
      <c r="W64" s="96" t="s">
        <v>567</v>
      </c>
      <c r="X64" s="61" t="s">
        <v>443</v>
      </c>
      <c r="Y64" s="4">
        <v>53</v>
      </c>
      <c r="Z64" s="4">
        <v>141</v>
      </c>
      <c r="AA64" s="64">
        <v>42020</v>
      </c>
      <c r="AB64" s="64">
        <v>42323</v>
      </c>
    </row>
    <row r="65" spans="1:28" ht="75" customHeight="1" x14ac:dyDescent="0.2">
      <c r="A65" s="2">
        <v>40</v>
      </c>
      <c r="B65" s="106" t="s">
        <v>430</v>
      </c>
      <c r="C65" s="6" t="s">
        <v>431</v>
      </c>
      <c r="D65" s="91" t="s">
        <v>559</v>
      </c>
      <c r="E65" s="91" t="s">
        <v>560</v>
      </c>
      <c r="F65" s="91" t="s">
        <v>434</v>
      </c>
      <c r="G65" s="91" t="s">
        <v>435</v>
      </c>
      <c r="H65" s="105" t="s">
        <v>436</v>
      </c>
      <c r="I65" s="79">
        <v>77101701</v>
      </c>
      <c r="J65" s="4" t="s">
        <v>568</v>
      </c>
      <c r="K65" s="5">
        <v>42339</v>
      </c>
      <c r="L65" s="80">
        <v>2</v>
      </c>
      <c r="M65" s="4" t="s">
        <v>238</v>
      </c>
      <c r="N65" s="4" t="s">
        <v>438</v>
      </c>
      <c r="O65" s="90">
        <v>16480000</v>
      </c>
      <c r="P65" s="90">
        <v>16480000</v>
      </c>
      <c r="Q65" s="4" t="s">
        <v>439</v>
      </c>
      <c r="R65" s="4" t="s">
        <v>31</v>
      </c>
      <c r="S65" s="4" t="s">
        <v>440</v>
      </c>
      <c r="T65" s="81">
        <v>8240000</v>
      </c>
      <c r="U65" s="89" t="s">
        <v>411</v>
      </c>
      <c r="V65" s="4" t="s">
        <v>566</v>
      </c>
      <c r="W65" s="97" t="s">
        <v>569</v>
      </c>
      <c r="X65" s="61" t="s">
        <v>443</v>
      </c>
      <c r="Y65" s="4"/>
      <c r="Z65" s="4"/>
      <c r="AA65" s="64">
        <v>42324</v>
      </c>
      <c r="AB65" s="64">
        <v>42384</v>
      </c>
    </row>
    <row r="66" spans="1:28" ht="75" customHeight="1" x14ac:dyDescent="0.2">
      <c r="A66" s="2">
        <v>41</v>
      </c>
      <c r="B66" s="106" t="s">
        <v>430</v>
      </c>
      <c r="C66" s="6" t="s">
        <v>431</v>
      </c>
      <c r="D66" s="4" t="s">
        <v>559</v>
      </c>
      <c r="E66" s="4" t="s">
        <v>570</v>
      </c>
      <c r="F66" s="91" t="s">
        <v>434</v>
      </c>
      <c r="G66" s="91" t="s">
        <v>435</v>
      </c>
      <c r="H66" s="105" t="s">
        <v>436</v>
      </c>
      <c r="I66" s="79">
        <v>80111621</v>
      </c>
      <c r="J66" s="4" t="s">
        <v>571</v>
      </c>
      <c r="K66" s="5">
        <v>42005</v>
      </c>
      <c r="L66" s="52">
        <f>+P66/T66</f>
        <v>2.2666667327125025</v>
      </c>
      <c r="M66" s="4" t="s">
        <v>238</v>
      </c>
      <c r="N66" s="4" t="s">
        <v>438</v>
      </c>
      <c r="O66" s="90">
        <f t="shared" ref="O66:O93" si="8">+P66</f>
        <v>11439867</v>
      </c>
      <c r="P66" s="90">
        <v>11439867</v>
      </c>
      <c r="Q66" s="4" t="s">
        <v>439</v>
      </c>
      <c r="R66" s="4" t="s">
        <v>31</v>
      </c>
      <c r="S66" s="4" t="s">
        <v>440</v>
      </c>
      <c r="T66" s="81">
        <f>4900000*1.03</f>
        <v>5047000</v>
      </c>
      <c r="U66" s="89" t="s">
        <v>411</v>
      </c>
      <c r="V66" s="4" t="s">
        <v>572</v>
      </c>
      <c r="W66" s="96" t="s">
        <v>573</v>
      </c>
      <c r="X66" s="61" t="s">
        <v>443</v>
      </c>
      <c r="Y66" s="4">
        <v>226</v>
      </c>
      <c r="Z66" s="4">
        <v>352</v>
      </c>
      <c r="AA66" s="64">
        <v>42058</v>
      </c>
      <c r="AB66" s="64">
        <v>42093</v>
      </c>
    </row>
    <row r="67" spans="1:28" ht="75" customHeight="1" x14ac:dyDescent="0.2">
      <c r="A67" s="2">
        <v>42</v>
      </c>
      <c r="B67" s="106" t="s">
        <v>430</v>
      </c>
      <c r="C67" s="6" t="s">
        <v>431</v>
      </c>
      <c r="D67" s="4" t="s">
        <v>559</v>
      </c>
      <c r="E67" s="4" t="s">
        <v>570</v>
      </c>
      <c r="F67" s="91" t="s">
        <v>434</v>
      </c>
      <c r="G67" s="91" t="s">
        <v>435</v>
      </c>
      <c r="H67" s="105" t="s">
        <v>436</v>
      </c>
      <c r="I67" s="79">
        <v>80111621</v>
      </c>
      <c r="J67" s="4" t="s">
        <v>574</v>
      </c>
      <c r="K67" s="5">
        <v>42005</v>
      </c>
      <c r="L67" s="80">
        <v>11</v>
      </c>
      <c r="M67" s="4" t="s">
        <v>238</v>
      </c>
      <c r="N67" s="4" t="s">
        <v>438</v>
      </c>
      <c r="O67" s="90">
        <f t="shared" si="8"/>
        <v>23906300</v>
      </c>
      <c r="P67" s="90">
        <f>+T67*L67</f>
        <v>23906300</v>
      </c>
      <c r="Q67" s="4" t="s">
        <v>439</v>
      </c>
      <c r="R67" s="4" t="s">
        <v>31</v>
      </c>
      <c r="S67" s="4" t="s">
        <v>440</v>
      </c>
      <c r="T67" s="81">
        <f>2110000*1.03</f>
        <v>2173300</v>
      </c>
      <c r="U67" s="89" t="s">
        <v>411</v>
      </c>
      <c r="V67" s="4" t="s">
        <v>575</v>
      </c>
      <c r="W67" s="96" t="s">
        <v>576</v>
      </c>
      <c r="X67" s="61" t="s">
        <v>443</v>
      </c>
      <c r="Y67" s="4">
        <v>54</v>
      </c>
      <c r="Z67" s="4">
        <v>35</v>
      </c>
      <c r="AA67" s="64">
        <v>42018</v>
      </c>
      <c r="AB67" s="64">
        <v>42351</v>
      </c>
    </row>
    <row r="68" spans="1:28" ht="75" customHeight="1" x14ac:dyDescent="0.2">
      <c r="A68" s="2">
        <v>43</v>
      </c>
      <c r="B68" s="106" t="s">
        <v>430</v>
      </c>
      <c r="C68" s="6" t="s">
        <v>431</v>
      </c>
      <c r="D68" s="91" t="s">
        <v>472</v>
      </c>
      <c r="E68" s="91" t="s">
        <v>473</v>
      </c>
      <c r="F68" s="91" t="s">
        <v>434</v>
      </c>
      <c r="G68" s="91" t="s">
        <v>435</v>
      </c>
      <c r="H68" s="51" t="s">
        <v>436</v>
      </c>
      <c r="I68" s="79">
        <v>77101600</v>
      </c>
      <c r="J68" s="4" t="s">
        <v>577</v>
      </c>
      <c r="K68" s="5">
        <v>42278</v>
      </c>
      <c r="L68" s="52">
        <f>(29/30)</f>
        <v>0.96666666666666667</v>
      </c>
      <c r="M68" s="4" t="s">
        <v>238</v>
      </c>
      <c r="N68" s="4" t="s">
        <v>438</v>
      </c>
      <c r="O68" s="90">
        <f t="shared" si="8"/>
        <v>2668387</v>
      </c>
      <c r="P68" s="90">
        <v>2668387</v>
      </c>
      <c r="Q68" s="4" t="s">
        <v>439</v>
      </c>
      <c r="R68" s="4" t="s">
        <v>31</v>
      </c>
      <c r="S68" s="4" t="s">
        <v>440</v>
      </c>
      <c r="T68" s="90">
        <v>2760400</v>
      </c>
      <c r="U68" s="89" t="s">
        <v>411</v>
      </c>
      <c r="V68" s="4" t="s">
        <v>515</v>
      </c>
      <c r="W68" s="67" t="s">
        <v>578</v>
      </c>
      <c r="X68" s="61" t="s">
        <v>463</v>
      </c>
      <c r="Y68" s="4"/>
      <c r="Z68" s="4"/>
      <c r="AA68" s="4"/>
      <c r="AB68" s="71"/>
    </row>
    <row r="69" spans="1:28" ht="75" customHeight="1" x14ac:dyDescent="0.2">
      <c r="A69" s="2">
        <v>44</v>
      </c>
      <c r="B69" s="106" t="s">
        <v>430</v>
      </c>
      <c r="C69" s="6" t="s">
        <v>579</v>
      </c>
      <c r="D69" s="91" t="s">
        <v>580</v>
      </c>
      <c r="E69" s="91" t="s">
        <v>581</v>
      </c>
      <c r="F69" s="91" t="s">
        <v>434</v>
      </c>
      <c r="G69" s="91" t="s">
        <v>435</v>
      </c>
      <c r="H69" s="105" t="s">
        <v>436</v>
      </c>
      <c r="I69" s="79">
        <v>80111601</v>
      </c>
      <c r="J69" s="4" t="s">
        <v>582</v>
      </c>
      <c r="K69" s="5">
        <v>42005</v>
      </c>
      <c r="L69" s="80">
        <v>11</v>
      </c>
      <c r="M69" s="4" t="s">
        <v>238</v>
      </c>
      <c r="N69" s="4" t="s">
        <v>438</v>
      </c>
      <c r="O69" s="90">
        <f t="shared" si="8"/>
        <v>17448200</v>
      </c>
      <c r="P69" s="90">
        <f>+T69*L69</f>
        <v>17448200</v>
      </c>
      <c r="Q69" s="4" t="s">
        <v>439</v>
      </c>
      <c r="R69" s="4" t="s">
        <v>31</v>
      </c>
      <c r="S69" s="4" t="s">
        <v>440</v>
      </c>
      <c r="T69" s="81">
        <v>1586200</v>
      </c>
      <c r="U69" s="89" t="s">
        <v>411</v>
      </c>
      <c r="V69" s="4" t="s">
        <v>583</v>
      </c>
      <c r="W69" s="67" t="s">
        <v>584</v>
      </c>
      <c r="X69" s="61" t="s">
        <v>585</v>
      </c>
      <c r="Y69" s="4">
        <v>693</v>
      </c>
      <c r="Z69" s="4">
        <v>501</v>
      </c>
      <c r="AA69" s="64">
        <v>42037</v>
      </c>
      <c r="AB69" s="64">
        <v>42370</v>
      </c>
    </row>
    <row r="70" spans="1:28" ht="75" customHeight="1" x14ac:dyDescent="0.2">
      <c r="A70" s="2">
        <v>45</v>
      </c>
      <c r="B70" s="106" t="s">
        <v>430</v>
      </c>
      <c r="C70" s="6" t="s">
        <v>579</v>
      </c>
      <c r="D70" s="91" t="s">
        <v>580</v>
      </c>
      <c r="E70" s="91" t="s">
        <v>581</v>
      </c>
      <c r="F70" s="91" t="s">
        <v>434</v>
      </c>
      <c r="G70" s="91" t="s">
        <v>435</v>
      </c>
      <c r="H70" s="105" t="s">
        <v>436</v>
      </c>
      <c r="I70" s="79">
        <v>77101700</v>
      </c>
      <c r="J70" s="4" t="s">
        <v>586</v>
      </c>
      <c r="K70" s="5">
        <v>42005</v>
      </c>
      <c r="L70" s="80">
        <v>10</v>
      </c>
      <c r="M70" s="4" t="s">
        <v>238</v>
      </c>
      <c r="N70" s="4" t="s">
        <v>438</v>
      </c>
      <c r="O70" s="90">
        <f t="shared" si="8"/>
        <v>39964000</v>
      </c>
      <c r="P70" s="90">
        <f>+T70*L70</f>
        <v>39964000</v>
      </c>
      <c r="Q70" s="4" t="s">
        <v>439</v>
      </c>
      <c r="R70" s="4" t="s">
        <v>31</v>
      </c>
      <c r="S70" s="4" t="s">
        <v>440</v>
      </c>
      <c r="T70" s="81">
        <v>3996400</v>
      </c>
      <c r="U70" s="89" t="s">
        <v>411</v>
      </c>
      <c r="V70" s="4" t="s">
        <v>587</v>
      </c>
      <c r="W70" s="67" t="s">
        <v>588</v>
      </c>
      <c r="X70" s="61" t="s">
        <v>585</v>
      </c>
      <c r="Y70" s="4">
        <v>559</v>
      </c>
      <c r="Z70" s="4">
        <v>766</v>
      </c>
      <c r="AA70" s="64">
        <v>42051</v>
      </c>
      <c r="AB70" s="64">
        <v>42353</v>
      </c>
    </row>
    <row r="71" spans="1:28" ht="75" customHeight="1" x14ac:dyDescent="0.2">
      <c r="A71" s="2">
        <v>46</v>
      </c>
      <c r="B71" s="106" t="s">
        <v>430</v>
      </c>
      <c r="C71" s="6" t="s">
        <v>579</v>
      </c>
      <c r="D71" s="91" t="s">
        <v>580</v>
      </c>
      <c r="E71" s="91" t="s">
        <v>581</v>
      </c>
      <c r="F71" s="111" t="s">
        <v>70</v>
      </c>
      <c r="G71" s="91" t="s">
        <v>589</v>
      </c>
      <c r="H71" s="51" t="s">
        <v>301</v>
      </c>
      <c r="I71" s="79">
        <v>78111800</v>
      </c>
      <c r="J71" s="89" t="s">
        <v>590</v>
      </c>
      <c r="K71" s="5">
        <v>42005</v>
      </c>
      <c r="L71" s="80">
        <v>1</v>
      </c>
      <c r="M71" s="4" t="s">
        <v>591</v>
      </c>
      <c r="N71" s="4" t="s">
        <v>438</v>
      </c>
      <c r="O71" s="90">
        <f t="shared" si="8"/>
        <v>132000000</v>
      </c>
      <c r="P71" s="90">
        <v>132000000</v>
      </c>
      <c r="Q71" s="4" t="s">
        <v>439</v>
      </c>
      <c r="R71" s="4" t="s">
        <v>31</v>
      </c>
      <c r="S71" s="4" t="s">
        <v>440</v>
      </c>
      <c r="T71" s="81">
        <v>132000000</v>
      </c>
      <c r="U71" s="89" t="s">
        <v>411</v>
      </c>
      <c r="V71" s="4" t="s">
        <v>592</v>
      </c>
      <c r="W71" s="67" t="s">
        <v>304</v>
      </c>
      <c r="X71" s="61" t="s">
        <v>585</v>
      </c>
      <c r="Y71" s="4">
        <v>144</v>
      </c>
      <c r="Z71" s="4">
        <v>1354</v>
      </c>
      <c r="AA71" s="64"/>
      <c r="AB71" s="64"/>
    </row>
    <row r="72" spans="1:28" ht="75" customHeight="1" x14ac:dyDescent="0.2">
      <c r="A72" s="2">
        <v>47</v>
      </c>
      <c r="B72" s="106" t="s">
        <v>430</v>
      </c>
      <c r="C72" s="6" t="s">
        <v>579</v>
      </c>
      <c r="D72" s="91" t="s">
        <v>580</v>
      </c>
      <c r="E72" s="91" t="s">
        <v>581</v>
      </c>
      <c r="F72" s="91" t="s">
        <v>434</v>
      </c>
      <c r="G72" s="91" t="s">
        <v>435</v>
      </c>
      <c r="H72" s="105" t="s">
        <v>436</v>
      </c>
      <c r="I72" s="79" t="s">
        <v>593</v>
      </c>
      <c r="J72" s="4" t="s">
        <v>594</v>
      </c>
      <c r="K72" s="5">
        <v>42036</v>
      </c>
      <c r="L72" s="80">
        <v>11</v>
      </c>
      <c r="M72" s="4" t="s">
        <v>238</v>
      </c>
      <c r="N72" s="4" t="s">
        <v>438</v>
      </c>
      <c r="O72" s="90">
        <f t="shared" si="8"/>
        <v>55517000</v>
      </c>
      <c r="P72" s="90">
        <f t="shared" ref="P72:P77" si="9">+T72*L72</f>
        <v>55517000</v>
      </c>
      <c r="Q72" s="4" t="s">
        <v>439</v>
      </c>
      <c r="R72" s="4" t="s">
        <v>31</v>
      </c>
      <c r="S72" s="4" t="s">
        <v>440</v>
      </c>
      <c r="T72" s="81">
        <v>5047000</v>
      </c>
      <c r="U72" s="89" t="s">
        <v>411</v>
      </c>
      <c r="V72" s="4" t="s">
        <v>595</v>
      </c>
      <c r="W72" s="67" t="s">
        <v>596</v>
      </c>
      <c r="X72" s="61" t="s">
        <v>585</v>
      </c>
      <c r="Y72" s="4">
        <v>415</v>
      </c>
      <c r="Z72" s="4">
        <v>665</v>
      </c>
      <c r="AA72" s="64">
        <v>42041</v>
      </c>
      <c r="AB72" s="64">
        <v>42374</v>
      </c>
    </row>
    <row r="73" spans="1:28" ht="75" customHeight="1" x14ac:dyDescent="0.2">
      <c r="A73" s="2">
        <v>48</v>
      </c>
      <c r="B73" s="106" t="s">
        <v>430</v>
      </c>
      <c r="C73" s="6" t="s">
        <v>579</v>
      </c>
      <c r="D73" s="91" t="s">
        <v>580</v>
      </c>
      <c r="E73" s="91" t="s">
        <v>581</v>
      </c>
      <c r="F73" s="91" t="s">
        <v>434</v>
      </c>
      <c r="G73" s="91" t="s">
        <v>435</v>
      </c>
      <c r="H73" s="105" t="s">
        <v>436</v>
      </c>
      <c r="I73" s="79" t="s">
        <v>593</v>
      </c>
      <c r="J73" s="4" t="s">
        <v>597</v>
      </c>
      <c r="K73" s="5">
        <v>42005</v>
      </c>
      <c r="L73" s="80">
        <v>11</v>
      </c>
      <c r="M73" s="4" t="s">
        <v>238</v>
      </c>
      <c r="N73" s="4" t="s">
        <v>438</v>
      </c>
      <c r="O73" s="90">
        <f t="shared" si="8"/>
        <v>55517000</v>
      </c>
      <c r="P73" s="90">
        <f t="shared" si="9"/>
        <v>55517000</v>
      </c>
      <c r="Q73" s="4" t="s">
        <v>439</v>
      </c>
      <c r="R73" s="4" t="s">
        <v>31</v>
      </c>
      <c r="S73" s="4" t="s">
        <v>440</v>
      </c>
      <c r="T73" s="81">
        <v>5047000</v>
      </c>
      <c r="U73" s="89" t="s">
        <v>411</v>
      </c>
      <c r="V73" s="4" t="s">
        <v>598</v>
      </c>
      <c r="W73" s="67" t="s">
        <v>599</v>
      </c>
      <c r="X73" s="61" t="s">
        <v>585</v>
      </c>
      <c r="Y73" s="4">
        <v>694</v>
      </c>
      <c r="Z73" s="4">
        <v>500</v>
      </c>
      <c r="AA73" s="64">
        <v>42038</v>
      </c>
      <c r="AB73" s="64">
        <v>42371</v>
      </c>
    </row>
    <row r="74" spans="1:28" ht="75" customHeight="1" x14ac:dyDescent="0.2">
      <c r="A74" s="2">
        <v>49</v>
      </c>
      <c r="B74" s="106" t="s">
        <v>430</v>
      </c>
      <c r="C74" s="6" t="s">
        <v>579</v>
      </c>
      <c r="D74" s="91" t="s">
        <v>580</v>
      </c>
      <c r="E74" s="91" t="s">
        <v>581</v>
      </c>
      <c r="F74" s="91" t="s">
        <v>434</v>
      </c>
      <c r="G74" s="91" t="s">
        <v>435</v>
      </c>
      <c r="H74" s="105" t="s">
        <v>436</v>
      </c>
      <c r="I74" s="79" t="s">
        <v>593</v>
      </c>
      <c r="J74" s="4" t="s">
        <v>600</v>
      </c>
      <c r="K74" s="5">
        <v>42005</v>
      </c>
      <c r="L74" s="80">
        <v>11</v>
      </c>
      <c r="M74" s="4" t="s">
        <v>238</v>
      </c>
      <c r="N74" s="4" t="s">
        <v>438</v>
      </c>
      <c r="O74" s="90">
        <f t="shared" si="8"/>
        <v>55517000</v>
      </c>
      <c r="P74" s="90">
        <f t="shared" si="9"/>
        <v>55517000</v>
      </c>
      <c r="Q74" s="4" t="s">
        <v>439</v>
      </c>
      <c r="R74" s="4" t="s">
        <v>31</v>
      </c>
      <c r="S74" s="4" t="s">
        <v>440</v>
      </c>
      <c r="T74" s="81">
        <v>5047000</v>
      </c>
      <c r="U74" s="89" t="s">
        <v>411</v>
      </c>
      <c r="V74" s="4" t="s">
        <v>601</v>
      </c>
      <c r="W74" s="67" t="s">
        <v>602</v>
      </c>
      <c r="X74" s="61" t="s">
        <v>585</v>
      </c>
      <c r="Y74" s="4">
        <v>272</v>
      </c>
      <c r="Z74" s="4">
        <v>666</v>
      </c>
      <c r="AA74" s="64">
        <v>42044</v>
      </c>
      <c r="AB74" s="64">
        <v>42012</v>
      </c>
    </row>
    <row r="75" spans="1:28" ht="75" customHeight="1" x14ac:dyDescent="0.2">
      <c r="A75" s="2">
        <v>50</v>
      </c>
      <c r="B75" s="106" t="s">
        <v>430</v>
      </c>
      <c r="C75" s="6" t="s">
        <v>579</v>
      </c>
      <c r="D75" s="91" t="s">
        <v>580</v>
      </c>
      <c r="E75" s="91" t="s">
        <v>581</v>
      </c>
      <c r="F75" s="91" t="s">
        <v>434</v>
      </c>
      <c r="G75" s="91" t="s">
        <v>435</v>
      </c>
      <c r="H75" s="105" t="s">
        <v>436</v>
      </c>
      <c r="I75" s="79">
        <v>77101601</v>
      </c>
      <c r="J75" s="4" t="s">
        <v>603</v>
      </c>
      <c r="K75" s="5">
        <v>42005</v>
      </c>
      <c r="L75" s="80">
        <v>11</v>
      </c>
      <c r="M75" s="4" t="s">
        <v>238</v>
      </c>
      <c r="N75" s="4" t="s">
        <v>438</v>
      </c>
      <c r="O75" s="90">
        <f t="shared" si="8"/>
        <v>33876700</v>
      </c>
      <c r="P75" s="90">
        <f t="shared" si="9"/>
        <v>33876700</v>
      </c>
      <c r="Q75" s="4" t="s">
        <v>439</v>
      </c>
      <c r="R75" s="4" t="s">
        <v>31</v>
      </c>
      <c r="S75" s="4" t="s">
        <v>440</v>
      </c>
      <c r="T75" s="81">
        <v>3079700</v>
      </c>
      <c r="U75" s="89" t="s">
        <v>411</v>
      </c>
      <c r="V75" s="4" t="s">
        <v>604</v>
      </c>
      <c r="W75" s="67" t="s">
        <v>605</v>
      </c>
      <c r="X75" s="61" t="s">
        <v>585</v>
      </c>
      <c r="Y75" s="4">
        <v>841</v>
      </c>
      <c r="Z75" s="4">
        <v>688</v>
      </c>
      <c r="AA75" s="64">
        <v>42045</v>
      </c>
      <c r="AB75" s="64">
        <v>42378</v>
      </c>
    </row>
    <row r="76" spans="1:28" ht="75" customHeight="1" x14ac:dyDescent="0.2">
      <c r="A76" s="2">
        <v>51</v>
      </c>
      <c r="B76" s="106" t="s">
        <v>430</v>
      </c>
      <c r="C76" s="6" t="s">
        <v>579</v>
      </c>
      <c r="D76" s="91" t="s">
        <v>580</v>
      </c>
      <c r="E76" s="91" t="s">
        <v>581</v>
      </c>
      <c r="F76" s="91" t="s">
        <v>434</v>
      </c>
      <c r="G76" s="91" t="s">
        <v>435</v>
      </c>
      <c r="H76" s="105" t="s">
        <v>436</v>
      </c>
      <c r="I76" s="79">
        <v>77101700</v>
      </c>
      <c r="J76" s="4" t="s">
        <v>606</v>
      </c>
      <c r="K76" s="5">
        <v>42005</v>
      </c>
      <c r="L76" s="80">
        <v>11</v>
      </c>
      <c r="M76" s="4" t="s">
        <v>238</v>
      </c>
      <c r="N76" s="4" t="s">
        <v>438</v>
      </c>
      <c r="O76" s="90">
        <f t="shared" si="8"/>
        <v>30364400</v>
      </c>
      <c r="P76" s="90">
        <f t="shared" si="9"/>
        <v>30364400</v>
      </c>
      <c r="Q76" s="4" t="s">
        <v>439</v>
      </c>
      <c r="R76" s="4" t="s">
        <v>31</v>
      </c>
      <c r="S76" s="4" t="s">
        <v>440</v>
      </c>
      <c r="T76" s="81">
        <v>2760400</v>
      </c>
      <c r="U76" s="89" t="s">
        <v>411</v>
      </c>
      <c r="V76" s="4" t="s">
        <v>607</v>
      </c>
      <c r="W76" s="67" t="s">
        <v>608</v>
      </c>
      <c r="X76" s="61" t="s">
        <v>585</v>
      </c>
      <c r="Y76" s="4">
        <v>842</v>
      </c>
      <c r="Z76" s="4">
        <v>725</v>
      </c>
      <c r="AA76" s="64">
        <v>42046</v>
      </c>
      <c r="AB76" s="64">
        <v>42379</v>
      </c>
    </row>
    <row r="77" spans="1:28" ht="75" customHeight="1" x14ac:dyDescent="0.2">
      <c r="A77" s="2">
        <v>52</v>
      </c>
      <c r="B77" s="106" t="s">
        <v>430</v>
      </c>
      <c r="C77" s="6" t="s">
        <v>579</v>
      </c>
      <c r="D77" s="91" t="s">
        <v>580</v>
      </c>
      <c r="E77" s="91" t="s">
        <v>581</v>
      </c>
      <c r="F77" s="91" t="s">
        <v>434</v>
      </c>
      <c r="G77" s="91" t="s">
        <v>435</v>
      </c>
      <c r="H77" s="105" t="s">
        <v>436</v>
      </c>
      <c r="I77" s="79" t="s">
        <v>593</v>
      </c>
      <c r="J77" s="4" t="s">
        <v>609</v>
      </c>
      <c r="K77" s="5">
        <v>42005</v>
      </c>
      <c r="L77" s="80">
        <v>11</v>
      </c>
      <c r="M77" s="4" t="s">
        <v>238</v>
      </c>
      <c r="N77" s="4" t="s">
        <v>438</v>
      </c>
      <c r="O77" s="90">
        <f t="shared" si="8"/>
        <v>65714000</v>
      </c>
      <c r="P77" s="90">
        <f t="shared" si="9"/>
        <v>65714000</v>
      </c>
      <c r="Q77" s="4" t="s">
        <v>439</v>
      </c>
      <c r="R77" s="4" t="s">
        <v>31</v>
      </c>
      <c r="S77" s="4" t="s">
        <v>440</v>
      </c>
      <c r="T77" s="81">
        <v>5974000</v>
      </c>
      <c r="U77" s="89" t="s">
        <v>411</v>
      </c>
      <c r="V77" s="4" t="s">
        <v>610</v>
      </c>
      <c r="W77" s="67" t="s">
        <v>611</v>
      </c>
      <c r="X77" s="61" t="s">
        <v>585</v>
      </c>
      <c r="Y77" s="4">
        <v>273</v>
      </c>
      <c r="Z77" s="4">
        <v>644</v>
      </c>
      <c r="AA77" s="64">
        <v>42041</v>
      </c>
      <c r="AB77" s="64">
        <v>42374</v>
      </c>
    </row>
    <row r="78" spans="1:28" ht="75" customHeight="1" x14ac:dyDescent="0.2">
      <c r="A78" s="2">
        <v>53</v>
      </c>
      <c r="B78" s="106" t="s">
        <v>430</v>
      </c>
      <c r="C78" s="6" t="s">
        <v>431</v>
      </c>
      <c r="D78" s="91" t="s">
        <v>612</v>
      </c>
      <c r="E78" s="91" t="s">
        <v>613</v>
      </c>
      <c r="F78" s="91" t="s">
        <v>434</v>
      </c>
      <c r="G78" s="91" t="s">
        <v>435</v>
      </c>
      <c r="H78" s="105" t="s">
        <v>436</v>
      </c>
      <c r="I78" s="79">
        <v>80111601</v>
      </c>
      <c r="J78" s="4" t="s">
        <v>614</v>
      </c>
      <c r="K78" s="5">
        <v>42339</v>
      </c>
      <c r="L78" s="80">
        <v>1</v>
      </c>
      <c r="M78" s="4" t="s">
        <v>238</v>
      </c>
      <c r="N78" s="4" t="s">
        <v>438</v>
      </c>
      <c r="O78" s="90">
        <f t="shared" si="8"/>
        <v>95909</v>
      </c>
      <c r="P78" s="90">
        <v>95909</v>
      </c>
      <c r="Q78" s="4" t="s">
        <v>439</v>
      </c>
      <c r="R78" s="4" t="s">
        <v>31</v>
      </c>
      <c r="S78" s="4" t="s">
        <v>440</v>
      </c>
      <c r="T78" s="81"/>
      <c r="U78" s="4" t="s">
        <v>186</v>
      </c>
      <c r="V78" s="4"/>
      <c r="W78" s="91"/>
      <c r="X78" s="4" t="s">
        <v>585</v>
      </c>
      <c r="Y78" s="4"/>
      <c r="Z78" s="4"/>
      <c r="AA78" s="64"/>
      <c r="AB78" s="64"/>
    </row>
    <row r="79" spans="1:28" s="68" customFormat="1" ht="75" customHeight="1" x14ac:dyDescent="0.2">
      <c r="A79" s="2">
        <v>54</v>
      </c>
      <c r="B79" s="106" t="s">
        <v>430</v>
      </c>
      <c r="C79" s="6" t="s">
        <v>431</v>
      </c>
      <c r="D79" s="91" t="s">
        <v>612</v>
      </c>
      <c r="E79" s="91" t="s">
        <v>613</v>
      </c>
      <c r="F79" s="111" t="s">
        <v>70</v>
      </c>
      <c r="G79" s="4" t="s">
        <v>305</v>
      </c>
      <c r="H79" s="105" t="s">
        <v>561</v>
      </c>
      <c r="I79" s="79">
        <v>90111601</v>
      </c>
      <c r="J79" s="89" t="s">
        <v>615</v>
      </c>
      <c r="K79" s="5">
        <v>42278</v>
      </c>
      <c r="L79" s="80">
        <v>1</v>
      </c>
      <c r="M79" s="4" t="s">
        <v>591</v>
      </c>
      <c r="N79" s="4" t="s">
        <v>438</v>
      </c>
      <c r="O79" s="90">
        <f t="shared" si="8"/>
        <v>22300000</v>
      </c>
      <c r="P79" s="90">
        <v>22300000</v>
      </c>
      <c r="Q79" s="4" t="s">
        <v>439</v>
      </c>
      <c r="R79" s="4" t="s">
        <v>31</v>
      </c>
      <c r="S79" s="4" t="s">
        <v>440</v>
      </c>
      <c r="T79" s="81">
        <v>22300000</v>
      </c>
      <c r="U79" s="89" t="s">
        <v>411</v>
      </c>
      <c r="V79" s="4" t="s">
        <v>616</v>
      </c>
      <c r="W79" s="67" t="s">
        <v>617</v>
      </c>
      <c r="X79" s="61" t="s">
        <v>585</v>
      </c>
      <c r="Y79" s="4">
        <v>1271</v>
      </c>
      <c r="Z79" s="4">
        <v>1497</v>
      </c>
      <c r="AA79" s="64"/>
      <c r="AB79" s="64"/>
    </row>
    <row r="80" spans="1:28" s="68" customFormat="1" ht="75" customHeight="1" x14ac:dyDescent="0.2">
      <c r="A80" s="2">
        <v>55</v>
      </c>
      <c r="B80" s="106" t="s">
        <v>430</v>
      </c>
      <c r="C80" s="6" t="s">
        <v>579</v>
      </c>
      <c r="D80" s="91" t="s">
        <v>580</v>
      </c>
      <c r="E80" s="91" t="s">
        <v>581</v>
      </c>
      <c r="F80" s="91" t="s">
        <v>434</v>
      </c>
      <c r="G80" s="91" t="s">
        <v>435</v>
      </c>
      <c r="H80" s="105" t="s">
        <v>436</v>
      </c>
      <c r="I80" s="79">
        <v>77101601</v>
      </c>
      <c r="J80" s="4" t="s">
        <v>618</v>
      </c>
      <c r="K80" s="5">
        <v>42339</v>
      </c>
      <c r="L80" s="80" t="s">
        <v>619</v>
      </c>
      <c r="M80" s="4" t="s">
        <v>238</v>
      </c>
      <c r="N80" s="4"/>
      <c r="O80" s="90">
        <f t="shared" si="8"/>
        <v>1231880</v>
      </c>
      <c r="P80" s="81">
        <v>1231880</v>
      </c>
      <c r="Q80" s="4" t="s">
        <v>439</v>
      </c>
      <c r="R80" s="4" t="s">
        <v>31</v>
      </c>
      <c r="S80" s="4" t="s">
        <v>440</v>
      </c>
      <c r="T80" s="81">
        <v>3079700</v>
      </c>
      <c r="U80" s="89" t="s">
        <v>411</v>
      </c>
      <c r="V80" s="4" t="s">
        <v>604</v>
      </c>
      <c r="W80" s="73" t="s">
        <v>620</v>
      </c>
      <c r="X80" s="62" t="s">
        <v>585</v>
      </c>
      <c r="Y80" s="4"/>
      <c r="Z80" s="4"/>
      <c r="AA80" s="64">
        <v>42045</v>
      </c>
      <c r="AB80" s="64">
        <v>42378</v>
      </c>
    </row>
    <row r="81" spans="1:28" ht="75" customHeight="1" x14ac:dyDescent="0.2">
      <c r="A81" s="2">
        <v>56</v>
      </c>
      <c r="B81" s="106" t="s">
        <v>430</v>
      </c>
      <c r="C81" s="6" t="s">
        <v>431</v>
      </c>
      <c r="D81" s="91" t="s">
        <v>612</v>
      </c>
      <c r="E81" s="91" t="s">
        <v>613</v>
      </c>
      <c r="F81" s="91" t="s">
        <v>434</v>
      </c>
      <c r="G81" s="91" t="s">
        <v>435</v>
      </c>
      <c r="H81" s="105" t="s">
        <v>436</v>
      </c>
      <c r="I81" s="79" t="s">
        <v>621</v>
      </c>
      <c r="J81" s="4" t="s">
        <v>622</v>
      </c>
      <c r="K81" s="5">
        <v>42005</v>
      </c>
      <c r="L81" s="80">
        <v>11</v>
      </c>
      <c r="M81" s="4" t="s">
        <v>238</v>
      </c>
      <c r="N81" s="4" t="s">
        <v>438</v>
      </c>
      <c r="O81" s="90">
        <f t="shared" si="8"/>
        <v>18807800</v>
      </c>
      <c r="P81" s="90">
        <f t="shared" ref="P81:P93" si="10">+T81*L81</f>
        <v>18807800</v>
      </c>
      <c r="Q81" s="4" t="s">
        <v>439</v>
      </c>
      <c r="R81" s="4" t="s">
        <v>31</v>
      </c>
      <c r="S81" s="4" t="s">
        <v>440</v>
      </c>
      <c r="T81" s="81">
        <v>1709800</v>
      </c>
      <c r="U81" s="89" t="s">
        <v>411</v>
      </c>
      <c r="V81" s="4" t="s">
        <v>623</v>
      </c>
      <c r="W81" s="98" t="s">
        <v>624</v>
      </c>
      <c r="X81" s="61" t="s">
        <v>585</v>
      </c>
      <c r="Y81" s="4">
        <v>692</v>
      </c>
      <c r="Z81" s="4">
        <v>559</v>
      </c>
      <c r="AA81" s="64">
        <v>42039</v>
      </c>
      <c r="AB81" s="64">
        <v>42372</v>
      </c>
    </row>
    <row r="82" spans="1:28" ht="75" customHeight="1" x14ac:dyDescent="0.2">
      <c r="A82" s="2">
        <v>57</v>
      </c>
      <c r="B82" s="106" t="s">
        <v>430</v>
      </c>
      <c r="C82" s="6" t="s">
        <v>431</v>
      </c>
      <c r="D82" s="91" t="s">
        <v>612</v>
      </c>
      <c r="E82" s="91" t="s">
        <v>613</v>
      </c>
      <c r="F82" s="91" t="s">
        <v>434</v>
      </c>
      <c r="G82" s="91" t="s">
        <v>435</v>
      </c>
      <c r="H82" s="105" t="s">
        <v>436</v>
      </c>
      <c r="I82" s="79" t="s">
        <v>621</v>
      </c>
      <c r="J82" s="109" t="s">
        <v>625</v>
      </c>
      <c r="K82" s="5">
        <v>42005</v>
      </c>
      <c r="L82" s="80">
        <v>11</v>
      </c>
      <c r="M82" s="4" t="s">
        <v>238</v>
      </c>
      <c r="N82" s="4" t="s">
        <v>438</v>
      </c>
      <c r="O82" s="90">
        <f t="shared" si="8"/>
        <v>33876700</v>
      </c>
      <c r="P82" s="90">
        <f t="shared" si="10"/>
        <v>33876700</v>
      </c>
      <c r="Q82" s="4" t="s">
        <v>439</v>
      </c>
      <c r="R82" s="4" t="s">
        <v>31</v>
      </c>
      <c r="S82" s="4" t="s">
        <v>440</v>
      </c>
      <c r="T82" s="81">
        <v>3079700</v>
      </c>
      <c r="U82" s="89" t="s">
        <v>411</v>
      </c>
      <c r="V82" s="4" t="s">
        <v>626</v>
      </c>
      <c r="W82" s="67" t="s">
        <v>627</v>
      </c>
      <c r="X82" s="61" t="s">
        <v>585</v>
      </c>
      <c r="Y82" s="4">
        <v>397</v>
      </c>
      <c r="Z82" s="4">
        <v>342</v>
      </c>
      <c r="AA82" s="64">
        <v>42026</v>
      </c>
      <c r="AB82" s="64">
        <v>42359</v>
      </c>
    </row>
    <row r="83" spans="1:28" ht="75" customHeight="1" x14ac:dyDescent="0.2">
      <c r="A83" s="2">
        <v>58</v>
      </c>
      <c r="B83" s="106" t="s">
        <v>430</v>
      </c>
      <c r="C83" s="6" t="s">
        <v>431</v>
      </c>
      <c r="D83" s="91" t="s">
        <v>612</v>
      </c>
      <c r="E83" s="91" t="s">
        <v>613</v>
      </c>
      <c r="F83" s="91" t="s">
        <v>434</v>
      </c>
      <c r="G83" s="91" t="s">
        <v>435</v>
      </c>
      <c r="H83" s="105" t="s">
        <v>436</v>
      </c>
      <c r="I83" s="79" t="s">
        <v>621</v>
      </c>
      <c r="J83" s="4" t="s">
        <v>628</v>
      </c>
      <c r="K83" s="5">
        <v>42095</v>
      </c>
      <c r="L83" s="80">
        <v>3.5</v>
      </c>
      <c r="M83" s="4" t="s">
        <v>238</v>
      </c>
      <c r="N83" s="4" t="s">
        <v>438</v>
      </c>
      <c r="O83" s="90">
        <f t="shared" si="8"/>
        <v>15825950</v>
      </c>
      <c r="P83" s="90">
        <f t="shared" si="10"/>
        <v>15825950</v>
      </c>
      <c r="Q83" s="4" t="s">
        <v>439</v>
      </c>
      <c r="R83" s="4" t="s">
        <v>31</v>
      </c>
      <c r="S83" s="4" t="s">
        <v>440</v>
      </c>
      <c r="T83" s="81">
        <v>4521700</v>
      </c>
      <c r="U83" s="92" t="s">
        <v>411</v>
      </c>
      <c r="V83" s="4" t="s">
        <v>629</v>
      </c>
      <c r="W83" s="99" t="s">
        <v>630</v>
      </c>
      <c r="X83" s="61" t="s">
        <v>585</v>
      </c>
      <c r="Y83" s="4">
        <v>1139</v>
      </c>
      <c r="Z83" s="4">
        <v>1439</v>
      </c>
      <c r="AA83" s="64"/>
      <c r="AB83" s="64"/>
    </row>
    <row r="84" spans="1:28" ht="75" customHeight="1" x14ac:dyDescent="0.2">
      <c r="A84" s="2">
        <v>59</v>
      </c>
      <c r="B84" s="106" t="s">
        <v>430</v>
      </c>
      <c r="C84" s="6" t="s">
        <v>431</v>
      </c>
      <c r="D84" s="91" t="s">
        <v>612</v>
      </c>
      <c r="E84" s="91" t="s">
        <v>613</v>
      </c>
      <c r="F84" s="91" t="s">
        <v>434</v>
      </c>
      <c r="G84" s="91" t="s">
        <v>435</v>
      </c>
      <c r="H84" s="105" t="s">
        <v>436</v>
      </c>
      <c r="I84" s="79" t="s">
        <v>621</v>
      </c>
      <c r="J84" s="4" t="s">
        <v>631</v>
      </c>
      <c r="K84" s="5">
        <v>42095</v>
      </c>
      <c r="L84" s="80">
        <v>3.5</v>
      </c>
      <c r="M84" s="4" t="s">
        <v>238</v>
      </c>
      <c r="N84" s="4" t="s">
        <v>438</v>
      </c>
      <c r="O84" s="90">
        <f t="shared" si="8"/>
        <v>15825950</v>
      </c>
      <c r="P84" s="90">
        <f t="shared" si="10"/>
        <v>15825950</v>
      </c>
      <c r="Q84" s="4" t="s">
        <v>439</v>
      </c>
      <c r="R84" s="4" t="s">
        <v>31</v>
      </c>
      <c r="S84" s="4" t="s">
        <v>440</v>
      </c>
      <c r="T84" s="81">
        <v>4521700</v>
      </c>
      <c r="U84" s="89" t="s">
        <v>411</v>
      </c>
      <c r="V84" s="21" t="s">
        <v>632</v>
      </c>
      <c r="W84" s="100" t="s">
        <v>633</v>
      </c>
      <c r="X84" s="61" t="s">
        <v>585</v>
      </c>
      <c r="Y84" s="4">
        <v>1140</v>
      </c>
      <c r="Z84" s="4">
        <v>1438</v>
      </c>
      <c r="AA84" s="64"/>
      <c r="AB84" s="64"/>
    </row>
    <row r="85" spans="1:28" ht="75" customHeight="1" x14ac:dyDescent="0.2">
      <c r="A85" s="2">
        <v>60</v>
      </c>
      <c r="B85" s="106" t="s">
        <v>430</v>
      </c>
      <c r="C85" s="6" t="s">
        <v>431</v>
      </c>
      <c r="D85" s="91" t="s">
        <v>612</v>
      </c>
      <c r="E85" s="91" t="s">
        <v>613</v>
      </c>
      <c r="F85" s="91" t="s">
        <v>434</v>
      </c>
      <c r="G85" s="91" t="s">
        <v>435</v>
      </c>
      <c r="H85" s="105" t="s">
        <v>436</v>
      </c>
      <c r="I85" s="79">
        <v>77101701</v>
      </c>
      <c r="J85" s="4" t="s">
        <v>634</v>
      </c>
      <c r="K85" s="5">
        <v>42095</v>
      </c>
      <c r="L85" s="80">
        <v>3.5</v>
      </c>
      <c r="M85" s="4" t="s">
        <v>238</v>
      </c>
      <c r="N85" s="4" t="s">
        <v>438</v>
      </c>
      <c r="O85" s="90">
        <f t="shared" si="8"/>
        <v>15825950</v>
      </c>
      <c r="P85" s="90">
        <f t="shared" si="10"/>
        <v>15825950</v>
      </c>
      <c r="Q85" s="4" t="s">
        <v>439</v>
      </c>
      <c r="R85" s="4" t="s">
        <v>31</v>
      </c>
      <c r="S85" s="4" t="s">
        <v>440</v>
      </c>
      <c r="T85" s="81">
        <v>4521700</v>
      </c>
      <c r="U85" s="89" t="s">
        <v>411</v>
      </c>
      <c r="V85" s="4" t="s">
        <v>635</v>
      </c>
      <c r="W85" s="67" t="s">
        <v>636</v>
      </c>
      <c r="X85" s="61" t="s">
        <v>585</v>
      </c>
      <c r="Y85" s="4">
        <v>1193</v>
      </c>
      <c r="Z85" s="4">
        <v>1462</v>
      </c>
      <c r="AA85" s="64"/>
      <c r="AB85" s="64"/>
    </row>
    <row r="86" spans="1:28" ht="75" customHeight="1" x14ac:dyDescent="0.2">
      <c r="A86" s="2">
        <v>61</v>
      </c>
      <c r="B86" s="106" t="s">
        <v>430</v>
      </c>
      <c r="C86" s="6" t="s">
        <v>431</v>
      </c>
      <c r="D86" s="91" t="s">
        <v>612</v>
      </c>
      <c r="E86" s="91" t="s">
        <v>613</v>
      </c>
      <c r="F86" s="91" t="s">
        <v>434</v>
      </c>
      <c r="G86" s="91" t="s">
        <v>435</v>
      </c>
      <c r="H86" s="105" t="s">
        <v>436</v>
      </c>
      <c r="I86" s="79">
        <v>77101701</v>
      </c>
      <c r="J86" s="4" t="s">
        <v>637</v>
      </c>
      <c r="K86" s="5">
        <v>42005</v>
      </c>
      <c r="L86" s="80">
        <v>11</v>
      </c>
      <c r="M86" s="4" t="s">
        <v>238</v>
      </c>
      <c r="N86" s="4" t="s">
        <v>438</v>
      </c>
      <c r="O86" s="90">
        <f t="shared" si="8"/>
        <v>55517000</v>
      </c>
      <c r="P86" s="90">
        <f t="shared" si="10"/>
        <v>55517000</v>
      </c>
      <c r="Q86" s="4" t="s">
        <v>439</v>
      </c>
      <c r="R86" s="4" t="s">
        <v>31</v>
      </c>
      <c r="S86" s="4" t="s">
        <v>440</v>
      </c>
      <c r="T86" s="81">
        <v>5047000</v>
      </c>
      <c r="U86" s="89" t="s">
        <v>411</v>
      </c>
      <c r="V86" s="4" t="s">
        <v>638</v>
      </c>
      <c r="W86" s="67" t="s">
        <v>639</v>
      </c>
      <c r="X86" s="61" t="s">
        <v>585</v>
      </c>
      <c r="Y86" s="4">
        <v>721</v>
      </c>
      <c r="Z86" s="4">
        <v>682</v>
      </c>
      <c r="AA86" s="64">
        <v>42046</v>
      </c>
      <c r="AB86" s="64">
        <v>42379</v>
      </c>
    </row>
    <row r="87" spans="1:28" ht="75" customHeight="1" x14ac:dyDescent="0.2">
      <c r="A87" s="2">
        <v>62</v>
      </c>
      <c r="B87" s="106" t="s">
        <v>430</v>
      </c>
      <c r="C87" s="6" t="s">
        <v>431</v>
      </c>
      <c r="D87" s="91" t="s">
        <v>612</v>
      </c>
      <c r="E87" s="91" t="s">
        <v>613</v>
      </c>
      <c r="F87" s="91" t="s">
        <v>434</v>
      </c>
      <c r="G87" s="91" t="s">
        <v>435</v>
      </c>
      <c r="H87" s="105" t="s">
        <v>436</v>
      </c>
      <c r="I87" s="79">
        <v>77101701</v>
      </c>
      <c r="J87" s="4" t="s">
        <v>640</v>
      </c>
      <c r="K87" s="5">
        <v>42005</v>
      </c>
      <c r="L87" s="80">
        <v>11</v>
      </c>
      <c r="M87" s="4" t="s">
        <v>238</v>
      </c>
      <c r="N87" s="4" t="s">
        <v>438</v>
      </c>
      <c r="O87" s="90">
        <f t="shared" si="8"/>
        <v>43960400</v>
      </c>
      <c r="P87" s="90">
        <f t="shared" si="10"/>
        <v>43960400</v>
      </c>
      <c r="Q87" s="4" t="s">
        <v>439</v>
      </c>
      <c r="R87" s="4" t="s">
        <v>31</v>
      </c>
      <c r="S87" s="4" t="s">
        <v>440</v>
      </c>
      <c r="T87" s="81">
        <v>3996400</v>
      </c>
      <c r="U87" s="89" t="s">
        <v>411</v>
      </c>
      <c r="V87" s="4" t="s">
        <v>641</v>
      </c>
      <c r="W87" s="67" t="s">
        <v>642</v>
      </c>
      <c r="X87" s="61" t="s">
        <v>585</v>
      </c>
      <c r="Y87" s="4">
        <v>184</v>
      </c>
      <c r="Z87" s="4">
        <v>132</v>
      </c>
      <c r="AA87" s="64">
        <v>42020</v>
      </c>
      <c r="AB87" s="64">
        <v>42353</v>
      </c>
    </row>
    <row r="88" spans="1:28" ht="75" customHeight="1" x14ac:dyDescent="0.2">
      <c r="A88" s="2">
        <v>63</v>
      </c>
      <c r="B88" s="106" t="s">
        <v>430</v>
      </c>
      <c r="C88" s="6" t="s">
        <v>431</v>
      </c>
      <c r="D88" s="91" t="s">
        <v>612</v>
      </c>
      <c r="E88" s="91" t="s">
        <v>613</v>
      </c>
      <c r="F88" s="91" t="s">
        <v>434</v>
      </c>
      <c r="G88" s="91" t="s">
        <v>435</v>
      </c>
      <c r="H88" s="105" t="s">
        <v>436</v>
      </c>
      <c r="I88" s="79">
        <v>77101701</v>
      </c>
      <c r="J88" s="4" t="s">
        <v>643</v>
      </c>
      <c r="K88" s="5">
        <v>42005</v>
      </c>
      <c r="L88" s="80">
        <v>11</v>
      </c>
      <c r="M88" s="4" t="s">
        <v>238</v>
      </c>
      <c r="N88" s="4" t="s">
        <v>438</v>
      </c>
      <c r="O88" s="90">
        <f t="shared" si="8"/>
        <v>38182100</v>
      </c>
      <c r="P88" s="90">
        <f t="shared" si="10"/>
        <v>38182100</v>
      </c>
      <c r="Q88" s="4" t="s">
        <v>439</v>
      </c>
      <c r="R88" s="4" t="s">
        <v>31</v>
      </c>
      <c r="S88" s="4" t="s">
        <v>440</v>
      </c>
      <c r="T88" s="81">
        <v>3471100</v>
      </c>
      <c r="U88" s="89" t="s">
        <v>411</v>
      </c>
      <c r="V88" s="4" t="s">
        <v>644</v>
      </c>
      <c r="W88" s="67" t="s">
        <v>645</v>
      </c>
      <c r="X88" s="61" t="s">
        <v>585</v>
      </c>
      <c r="Y88" s="4">
        <v>877</v>
      </c>
      <c r="Z88" s="4">
        <v>831</v>
      </c>
      <c r="AA88" s="64">
        <v>42052</v>
      </c>
      <c r="AB88" s="64">
        <v>42385</v>
      </c>
    </row>
    <row r="89" spans="1:28" ht="75" customHeight="1" x14ac:dyDescent="0.2">
      <c r="A89" s="2">
        <v>64</v>
      </c>
      <c r="B89" s="106" t="s">
        <v>430</v>
      </c>
      <c r="C89" s="6" t="s">
        <v>431</v>
      </c>
      <c r="D89" s="91" t="s">
        <v>612</v>
      </c>
      <c r="E89" s="91" t="s">
        <v>613</v>
      </c>
      <c r="F89" s="91" t="s">
        <v>434</v>
      </c>
      <c r="G89" s="91" t="s">
        <v>435</v>
      </c>
      <c r="H89" s="105" t="s">
        <v>436</v>
      </c>
      <c r="I89" s="79">
        <v>77101701</v>
      </c>
      <c r="J89" s="4" t="s">
        <v>646</v>
      </c>
      <c r="K89" s="5">
        <v>42005</v>
      </c>
      <c r="L89" s="80">
        <v>11</v>
      </c>
      <c r="M89" s="4" t="s">
        <v>238</v>
      </c>
      <c r="N89" s="4" t="s">
        <v>438</v>
      </c>
      <c r="O89" s="90">
        <f t="shared" si="8"/>
        <v>38182100</v>
      </c>
      <c r="P89" s="90">
        <f t="shared" si="10"/>
        <v>38182100</v>
      </c>
      <c r="Q89" s="4" t="s">
        <v>439</v>
      </c>
      <c r="R89" s="4" t="s">
        <v>31</v>
      </c>
      <c r="S89" s="4" t="s">
        <v>440</v>
      </c>
      <c r="T89" s="81">
        <v>3471100</v>
      </c>
      <c r="U89" s="89" t="s">
        <v>411</v>
      </c>
      <c r="V89" s="4" t="s">
        <v>647</v>
      </c>
      <c r="W89" s="67" t="s">
        <v>648</v>
      </c>
      <c r="X89" s="61" t="s">
        <v>585</v>
      </c>
      <c r="Y89" s="4">
        <v>186</v>
      </c>
      <c r="Z89" s="4">
        <v>131</v>
      </c>
      <c r="AA89" s="64">
        <v>42020</v>
      </c>
      <c r="AB89" s="64">
        <v>42353</v>
      </c>
    </row>
    <row r="90" spans="1:28" ht="75" customHeight="1" x14ac:dyDescent="0.2">
      <c r="A90" s="2">
        <v>65</v>
      </c>
      <c r="B90" s="106" t="s">
        <v>430</v>
      </c>
      <c r="C90" s="6" t="s">
        <v>431</v>
      </c>
      <c r="D90" s="91" t="s">
        <v>612</v>
      </c>
      <c r="E90" s="91" t="s">
        <v>613</v>
      </c>
      <c r="F90" s="91" t="s">
        <v>434</v>
      </c>
      <c r="G90" s="91" t="s">
        <v>435</v>
      </c>
      <c r="H90" s="105" t="s">
        <v>436</v>
      </c>
      <c r="I90" s="79">
        <v>77101701</v>
      </c>
      <c r="J90" s="4" t="s">
        <v>649</v>
      </c>
      <c r="K90" s="5">
        <v>42005</v>
      </c>
      <c r="L90" s="80">
        <v>11</v>
      </c>
      <c r="M90" s="4" t="s">
        <v>238</v>
      </c>
      <c r="N90" s="4" t="s">
        <v>438</v>
      </c>
      <c r="O90" s="90">
        <f t="shared" si="8"/>
        <v>30364400</v>
      </c>
      <c r="P90" s="90">
        <f t="shared" si="10"/>
        <v>30364400</v>
      </c>
      <c r="Q90" s="4" t="s">
        <v>439</v>
      </c>
      <c r="R90" s="4" t="s">
        <v>31</v>
      </c>
      <c r="S90" s="4" t="s">
        <v>440</v>
      </c>
      <c r="T90" s="81">
        <v>2760400</v>
      </c>
      <c r="U90" s="89" t="s">
        <v>411</v>
      </c>
      <c r="V90" s="4" t="s">
        <v>650</v>
      </c>
      <c r="W90" s="67" t="s">
        <v>651</v>
      </c>
      <c r="X90" s="61" t="s">
        <v>585</v>
      </c>
      <c r="Y90" s="4">
        <v>191</v>
      </c>
      <c r="Z90" s="4">
        <v>396</v>
      </c>
      <c r="AA90" s="64">
        <v>42030</v>
      </c>
      <c r="AB90" s="64">
        <v>42363</v>
      </c>
    </row>
    <row r="91" spans="1:28" ht="75" customHeight="1" x14ac:dyDescent="0.2">
      <c r="A91" s="2">
        <v>66</v>
      </c>
      <c r="B91" s="106" t="s">
        <v>430</v>
      </c>
      <c r="C91" s="6" t="s">
        <v>431</v>
      </c>
      <c r="D91" s="91" t="s">
        <v>612</v>
      </c>
      <c r="E91" s="91" t="s">
        <v>613</v>
      </c>
      <c r="F91" s="91" t="s">
        <v>434</v>
      </c>
      <c r="G91" s="91" t="s">
        <v>435</v>
      </c>
      <c r="H91" s="105" t="s">
        <v>436</v>
      </c>
      <c r="I91" s="79">
        <v>77101701</v>
      </c>
      <c r="J91" s="4" t="s">
        <v>652</v>
      </c>
      <c r="K91" s="5">
        <v>42005</v>
      </c>
      <c r="L91" s="80">
        <v>11</v>
      </c>
      <c r="M91" s="4" t="s">
        <v>238</v>
      </c>
      <c r="N91" s="4" t="s">
        <v>438</v>
      </c>
      <c r="O91" s="90">
        <f t="shared" si="8"/>
        <v>55517000</v>
      </c>
      <c r="P91" s="90">
        <f t="shared" si="10"/>
        <v>55517000</v>
      </c>
      <c r="Q91" s="4" t="s">
        <v>439</v>
      </c>
      <c r="R91" s="4" t="s">
        <v>31</v>
      </c>
      <c r="S91" s="4" t="s">
        <v>440</v>
      </c>
      <c r="T91" s="81">
        <v>5047000</v>
      </c>
      <c r="U91" s="89" t="s">
        <v>411</v>
      </c>
      <c r="V91" s="4" t="s">
        <v>653</v>
      </c>
      <c r="W91" s="67" t="s">
        <v>654</v>
      </c>
      <c r="X91" s="61" t="s">
        <v>585</v>
      </c>
      <c r="Y91" s="4">
        <v>193</v>
      </c>
      <c r="Z91" s="4">
        <v>307</v>
      </c>
      <c r="AA91" s="64">
        <v>42030</v>
      </c>
      <c r="AB91" s="64">
        <v>42363</v>
      </c>
    </row>
    <row r="92" spans="1:28" ht="75" customHeight="1" x14ac:dyDescent="0.2">
      <c r="A92" s="2">
        <v>67</v>
      </c>
      <c r="B92" s="106" t="s">
        <v>430</v>
      </c>
      <c r="C92" s="6" t="s">
        <v>431</v>
      </c>
      <c r="D92" s="91" t="s">
        <v>612</v>
      </c>
      <c r="E92" s="91" t="s">
        <v>613</v>
      </c>
      <c r="F92" s="91" t="s">
        <v>434</v>
      </c>
      <c r="G92" s="91" t="s">
        <v>435</v>
      </c>
      <c r="H92" s="105" t="s">
        <v>436</v>
      </c>
      <c r="I92" s="79">
        <v>77101701</v>
      </c>
      <c r="J92" s="4" t="s">
        <v>655</v>
      </c>
      <c r="K92" s="5">
        <v>42005</v>
      </c>
      <c r="L92" s="80">
        <v>11</v>
      </c>
      <c r="M92" s="4" t="s">
        <v>238</v>
      </c>
      <c r="N92" s="4" t="s">
        <v>438</v>
      </c>
      <c r="O92" s="90">
        <f t="shared" si="8"/>
        <v>38182100</v>
      </c>
      <c r="P92" s="90">
        <f t="shared" si="10"/>
        <v>38182100</v>
      </c>
      <c r="Q92" s="4" t="s">
        <v>439</v>
      </c>
      <c r="R92" s="4" t="s">
        <v>31</v>
      </c>
      <c r="S92" s="4" t="s">
        <v>440</v>
      </c>
      <c r="T92" s="81">
        <v>3471100</v>
      </c>
      <c r="U92" s="89" t="s">
        <v>411</v>
      </c>
      <c r="V92" s="4" t="s">
        <v>656</v>
      </c>
      <c r="W92" s="67" t="s">
        <v>657</v>
      </c>
      <c r="X92" s="61" t="s">
        <v>585</v>
      </c>
      <c r="Y92" s="4">
        <v>216</v>
      </c>
      <c r="Z92" s="4">
        <v>588</v>
      </c>
      <c r="AA92" s="64">
        <v>42060</v>
      </c>
      <c r="AB92" s="64">
        <v>42393</v>
      </c>
    </row>
    <row r="93" spans="1:28" ht="75" customHeight="1" x14ac:dyDescent="0.2">
      <c r="A93" s="2">
        <v>68</v>
      </c>
      <c r="B93" s="106" t="s">
        <v>430</v>
      </c>
      <c r="C93" s="6" t="s">
        <v>431</v>
      </c>
      <c r="D93" s="91" t="s">
        <v>612</v>
      </c>
      <c r="E93" s="91" t="s">
        <v>613</v>
      </c>
      <c r="F93" s="91" t="s">
        <v>434</v>
      </c>
      <c r="G93" s="91" t="s">
        <v>435</v>
      </c>
      <c r="H93" s="105" t="s">
        <v>436</v>
      </c>
      <c r="I93" s="79">
        <v>77101701</v>
      </c>
      <c r="J93" s="4" t="s">
        <v>658</v>
      </c>
      <c r="K93" s="5">
        <v>42005</v>
      </c>
      <c r="L93" s="80">
        <v>11</v>
      </c>
      <c r="M93" s="4" t="s">
        <v>238</v>
      </c>
      <c r="N93" s="4" t="s">
        <v>438</v>
      </c>
      <c r="O93" s="90">
        <f t="shared" si="8"/>
        <v>43960400</v>
      </c>
      <c r="P93" s="90">
        <f t="shared" si="10"/>
        <v>43960400</v>
      </c>
      <c r="Q93" s="4" t="s">
        <v>439</v>
      </c>
      <c r="R93" s="4" t="s">
        <v>31</v>
      </c>
      <c r="S93" s="4" t="s">
        <v>440</v>
      </c>
      <c r="T93" s="81">
        <v>3996400</v>
      </c>
      <c r="U93" s="89" t="s">
        <v>411</v>
      </c>
      <c r="V93" s="4" t="s">
        <v>659</v>
      </c>
      <c r="W93" s="67" t="s">
        <v>660</v>
      </c>
      <c r="X93" s="61" t="s">
        <v>585</v>
      </c>
      <c r="Y93" s="4">
        <v>220</v>
      </c>
      <c r="Z93" s="4">
        <v>367</v>
      </c>
      <c r="AA93" s="64">
        <v>42030</v>
      </c>
      <c r="AB93" s="64">
        <v>42363</v>
      </c>
    </row>
    <row r="94" spans="1:28" s="68" customFormat="1" ht="75" customHeight="1" x14ac:dyDescent="0.2">
      <c r="A94" s="2">
        <v>69</v>
      </c>
      <c r="B94" s="106" t="s">
        <v>430</v>
      </c>
      <c r="C94" s="6" t="s">
        <v>431</v>
      </c>
      <c r="D94" s="91" t="s">
        <v>612</v>
      </c>
      <c r="E94" s="91" t="s">
        <v>613</v>
      </c>
      <c r="F94" s="91" t="s">
        <v>434</v>
      </c>
      <c r="G94" s="91" t="s">
        <v>435</v>
      </c>
      <c r="H94" s="105" t="s">
        <v>436</v>
      </c>
      <c r="I94" s="79">
        <v>77101701</v>
      </c>
      <c r="J94" s="4" t="s">
        <v>661</v>
      </c>
      <c r="K94" s="5">
        <v>42005</v>
      </c>
      <c r="L94" s="80">
        <v>11</v>
      </c>
      <c r="M94" s="4" t="s">
        <v>238</v>
      </c>
      <c r="N94" s="4" t="s">
        <v>438</v>
      </c>
      <c r="O94" s="90">
        <v>30364400</v>
      </c>
      <c r="P94" s="90">
        <v>30364400</v>
      </c>
      <c r="Q94" s="4" t="s">
        <v>439</v>
      </c>
      <c r="R94" s="4" t="s">
        <v>31</v>
      </c>
      <c r="S94" s="4" t="s">
        <v>440</v>
      </c>
      <c r="T94" s="81">
        <f>+P94/L94</f>
        <v>2760400</v>
      </c>
      <c r="U94" s="89" t="s">
        <v>411</v>
      </c>
      <c r="V94" s="4" t="s">
        <v>662</v>
      </c>
      <c r="W94" s="67" t="s">
        <v>663</v>
      </c>
      <c r="X94" s="61" t="s">
        <v>585</v>
      </c>
      <c r="Y94" s="4">
        <v>922</v>
      </c>
      <c r="Z94" s="4">
        <v>838</v>
      </c>
      <c r="AA94" s="64">
        <v>42054</v>
      </c>
      <c r="AB94" s="64">
        <v>42387</v>
      </c>
    </row>
    <row r="95" spans="1:28" ht="75" customHeight="1" x14ac:dyDescent="0.2">
      <c r="A95" s="2">
        <v>70</v>
      </c>
      <c r="B95" s="106" t="s">
        <v>430</v>
      </c>
      <c r="C95" s="6" t="s">
        <v>431</v>
      </c>
      <c r="D95" s="91" t="s">
        <v>612</v>
      </c>
      <c r="E95" s="91" t="s">
        <v>613</v>
      </c>
      <c r="F95" s="91" t="s">
        <v>434</v>
      </c>
      <c r="G95" s="91" t="s">
        <v>435</v>
      </c>
      <c r="H95" s="105" t="s">
        <v>436</v>
      </c>
      <c r="I95" s="79">
        <v>77101701</v>
      </c>
      <c r="J95" s="4" t="s">
        <v>664</v>
      </c>
      <c r="K95" s="5">
        <v>42005</v>
      </c>
      <c r="L95" s="80">
        <v>11</v>
      </c>
      <c r="M95" s="4" t="s">
        <v>238</v>
      </c>
      <c r="N95" s="4" t="s">
        <v>438</v>
      </c>
      <c r="O95" s="90">
        <f t="shared" ref="O95:O108" si="11">+P95</f>
        <v>55517000</v>
      </c>
      <c r="P95" s="90">
        <f t="shared" ref="P95:P101" si="12">+T95*L95</f>
        <v>55517000</v>
      </c>
      <c r="Q95" s="4" t="s">
        <v>439</v>
      </c>
      <c r="R95" s="4" t="s">
        <v>31</v>
      </c>
      <c r="S95" s="4" t="s">
        <v>440</v>
      </c>
      <c r="T95" s="81">
        <v>5047000</v>
      </c>
      <c r="U95" s="89" t="s">
        <v>411</v>
      </c>
      <c r="V95" s="4" t="s">
        <v>665</v>
      </c>
      <c r="W95" s="67" t="s">
        <v>666</v>
      </c>
      <c r="X95" s="61" t="s">
        <v>585</v>
      </c>
      <c r="Y95" s="4">
        <v>843</v>
      </c>
      <c r="Z95" s="4">
        <v>764</v>
      </c>
      <c r="AA95" s="64">
        <v>42047</v>
      </c>
      <c r="AB95" s="64">
        <v>42380</v>
      </c>
    </row>
    <row r="96" spans="1:28" ht="75" customHeight="1" x14ac:dyDescent="0.2">
      <c r="A96" s="2">
        <v>71</v>
      </c>
      <c r="B96" s="106" t="s">
        <v>430</v>
      </c>
      <c r="C96" s="6" t="s">
        <v>431</v>
      </c>
      <c r="D96" s="91" t="s">
        <v>612</v>
      </c>
      <c r="E96" s="91" t="s">
        <v>613</v>
      </c>
      <c r="F96" s="91" t="s">
        <v>434</v>
      </c>
      <c r="G96" s="91" t="s">
        <v>435</v>
      </c>
      <c r="H96" s="105" t="s">
        <v>436</v>
      </c>
      <c r="I96" s="79">
        <v>77101701</v>
      </c>
      <c r="J96" s="4" t="s">
        <v>667</v>
      </c>
      <c r="K96" s="5">
        <v>42005</v>
      </c>
      <c r="L96" s="80">
        <v>11</v>
      </c>
      <c r="M96" s="4" t="s">
        <v>238</v>
      </c>
      <c r="N96" s="4" t="s">
        <v>438</v>
      </c>
      <c r="O96" s="90">
        <f t="shared" si="11"/>
        <v>49738700</v>
      </c>
      <c r="P96" s="90">
        <f t="shared" si="12"/>
        <v>49738700</v>
      </c>
      <c r="Q96" s="4" t="s">
        <v>439</v>
      </c>
      <c r="R96" s="4" t="s">
        <v>31</v>
      </c>
      <c r="S96" s="4" t="s">
        <v>440</v>
      </c>
      <c r="T96" s="81">
        <v>4521700</v>
      </c>
      <c r="U96" s="89" t="s">
        <v>411</v>
      </c>
      <c r="V96" s="4" t="s">
        <v>668</v>
      </c>
      <c r="W96" s="67" t="s">
        <v>669</v>
      </c>
      <c r="X96" s="61" t="s">
        <v>585</v>
      </c>
      <c r="Y96" s="4">
        <v>199</v>
      </c>
      <c r="Z96" s="4">
        <v>356</v>
      </c>
      <c r="AA96" s="64">
        <v>42027</v>
      </c>
      <c r="AB96" s="64">
        <v>42360</v>
      </c>
    </row>
    <row r="97" spans="1:29" ht="75" customHeight="1" x14ac:dyDescent="0.2">
      <c r="A97" s="2">
        <v>72</v>
      </c>
      <c r="B97" s="106" t="s">
        <v>430</v>
      </c>
      <c r="C97" s="6" t="s">
        <v>431</v>
      </c>
      <c r="D97" s="91" t="s">
        <v>612</v>
      </c>
      <c r="E97" s="91" t="s">
        <v>613</v>
      </c>
      <c r="F97" s="91" t="s">
        <v>434</v>
      </c>
      <c r="G97" s="91" t="s">
        <v>435</v>
      </c>
      <c r="H97" s="105" t="s">
        <v>436</v>
      </c>
      <c r="I97" s="79">
        <v>77101701</v>
      </c>
      <c r="J97" s="4" t="s">
        <v>670</v>
      </c>
      <c r="K97" s="5">
        <v>42005</v>
      </c>
      <c r="L97" s="80">
        <v>11</v>
      </c>
      <c r="M97" s="4" t="s">
        <v>238</v>
      </c>
      <c r="N97" s="4" t="s">
        <v>438</v>
      </c>
      <c r="O97" s="90">
        <f t="shared" si="11"/>
        <v>43960400</v>
      </c>
      <c r="P97" s="90">
        <f t="shared" si="12"/>
        <v>43960400</v>
      </c>
      <c r="Q97" s="4" t="s">
        <v>439</v>
      </c>
      <c r="R97" s="4" t="s">
        <v>31</v>
      </c>
      <c r="S97" s="4" t="s">
        <v>440</v>
      </c>
      <c r="T97" s="81">
        <v>3996400</v>
      </c>
      <c r="U97" s="89" t="s">
        <v>411</v>
      </c>
      <c r="V97" s="4" t="s">
        <v>671</v>
      </c>
      <c r="W97" s="67" t="s">
        <v>672</v>
      </c>
      <c r="X97" s="61" t="s">
        <v>585</v>
      </c>
      <c r="Y97" s="4">
        <v>196</v>
      </c>
      <c r="Z97" s="4">
        <v>867</v>
      </c>
      <c r="AA97" s="64">
        <v>42040</v>
      </c>
      <c r="AB97" s="64">
        <v>42373</v>
      </c>
    </row>
    <row r="98" spans="1:29" ht="75" customHeight="1" x14ac:dyDescent="0.2">
      <c r="A98" s="2">
        <v>73</v>
      </c>
      <c r="B98" s="106" t="s">
        <v>430</v>
      </c>
      <c r="C98" s="6" t="s">
        <v>431</v>
      </c>
      <c r="D98" s="91" t="s">
        <v>612</v>
      </c>
      <c r="E98" s="91" t="s">
        <v>613</v>
      </c>
      <c r="F98" s="91" t="s">
        <v>434</v>
      </c>
      <c r="G98" s="91" t="s">
        <v>435</v>
      </c>
      <c r="H98" s="105" t="s">
        <v>436</v>
      </c>
      <c r="I98" s="79">
        <v>80111601</v>
      </c>
      <c r="J98" s="4" t="s">
        <v>790</v>
      </c>
      <c r="K98" s="5">
        <v>42005</v>
      </c>
      <c r="L98" s="80">
        <v>11</v>
      </c>
      <c r="M98" s="4" t="s">
        <v>238</v>
      </c>
      <c r="N98" s="4" t="s">
        <v>438</v>
      </c>
      <c r="O98" s="90">
        <f t="shared" si="11"/>
        <v>55517000</v>
      </c>
      <c r="P98" s="90">
        <f t="shared" si="12"/>
        <v>55517000</v>
      </c>
      <c r="Q98" s="4" t="s">
        <v>439</v>
      </c>
      <c r="R98" s="4" t="s">
        <v>31</v>
      </c>
      <c r="S98" s="4" t="s">
        <v>440</v>
      </c>
      <c r="T98" s="81">
        <v>5047000</v>
      </c>
      <c r="U98" s="89" t="s">
        <v>411</v>
      </c>
      <c r="V98" s="4" t="s">
        <v>673</v>
      </c>
      <c r="W98" s="67" t="s">
        <v>674</v>
      </c>
      <c r="X98" s="61" t="s">
        <v>585</v>
      </c>
      <c r="Y98" s="4">
        <v>878</v>
      </c>
      <c r="Z98" s="4">
        <v>866</v>
      </c>
      <c r="AA98" s="64">
        <v>42059</v>
      </c>
      <c r="AB98" s="64">
        <v>42392</v>
      </c>
    </row>
    <row r="99" spans="1:29" ht="75" customHeight="1" x14ac:dyDescent="0.2">
      <c r="A99" s="2">
        <v>74</v>
      </c>
      <c r="B99" s="106" t="s">
        <v>430</v>
      </c>
      <c r="C99" s="6" t="s">
        <v>431</v>
      </c>
      <c r="D99" s="91" t="s">
        <v>612</v>
      </c>
      <c r="E99" s="91" t="s">
        <v>613</v>
      </c>
      <c r="F99" s="91" t="s">
        <v>434</v>
      </c>
      <c r="G99" s="91" t="s">
        <v>435</v>
      </c>
      <c r="H99" s="105" t="s">
        <v>436</v>
      </c>
      <c r="I99" s="79">
        <v>81111811</v>
      </c>
      <c r="J99" s="4" t="s">
        <v>675</v>
      </c>
      <c r="K99" s="5">
        <v>42005</v>
      </c>
      <c r="L99" s="80">
        <v>11</v>
      </c>
      <c r="M99" s="4" t="s">
        <v>238</v>
      </c>
      <c r="N99" s="4" t="s">
        <v>438</v>
      </c>
      <c r="O99" s="90">
        <f t="shared" si="11"/>
        <v>17448200</v>
      </c>
      <c r="P99" s="90">
        <f t="shared" si="12"/>
        <v>17448200</v>
      </c>
      <c r="Q99" s="4" t="s">
        <v>439</v>
      </c>
      <c r="R99" s="4" t="s">
        <v>31</v>
      </c>
      <c r="S99" s="4" t="s">
        <v>440</v>
      </c>
      <c r="T99" s="81">
        <v>1586200</v>
      </c>
      <c r="U99" s="89" t="s">
        <v>411</v>
      </c>
      <c r="V99" s="4" t="s">
        <v>676</v>
      </c>
      <c r="W99" s="67" t="s">
        <v>677</v>
      </c>
      <c r="X99" s="61" t="s">
        <v>585</v>
      </c>
      <c r="Y99" s="4">
        <v>690</v>
      </c>
      <c r="Z99" s="4">
        <v>554</v>
      </c>
      <c r="AA99" s="64">
        <v>42040</v>
      </c>
      <c r="AB99" s="64">
        <v>42373</v>
      </c>
    </row>
    <row r="100" spans="1:29" ht="75" customHeight="1" x14ac:dyDescent="0.2">
      <c r="A100" s="2">
        <v>75</v>
      </c>
      <c r="B100" s="106" t="s">
        <v>430</v>
      </c>
      <c r="C100" s="6" t="s">
        <v>431</v>
      </c>
      <c r="D100" s="91" t="s">
        <v>612</v>
      </c>
      <c r="E100" s="91" t="s">
        <v>613</v>
      </c>
      <c r="F100" s="91" t="s">
        <v>434</v>
      </c>
      <c r="G100" s="91" t="s">
        <v>435</v>
      </c>
      <c r="H100" s="105" t="s">
        <v>436</v>
      </c>
      <c r="I100" s="79">
        <v>77101701</v>
      </c>
      <c r="J100" s="4" t="s">
        <v>678</v>
      </c>
      <c r="K100" s="5">
        <v>42005</v>
      </c>
      <c r="L100" s="80">
        <v>10</v>
      </c>
      <c r="M100" s="4" t="s">
        <v>238</v>
      </c>
      <c r="N100" s="4" t="s">
        <v>438</v>
      </c>
      <c r="O100" s="90">
        <f t="shared" si="11"/>
        <v>17098000</v>
      </c>
      <c r="P100" s="90">
        <f t="shared" si="12"/>
        <v>17098000</v>
      </c>
      <c r="Q100" s="4" t="s">
        <v>439</v>
      </c>
      <c r="R100" s="4" t="s">
        <v>31</v>
      </c>
      <c r="S100" s="4" t="s">
        <v>440</v>
      </c>
      <c r="T100" s="81">
        <v>1709800</v>
      </c>
      <c r="U100" s="89" t="s">
        <v>411</v>
      </c>
      <c r="V100" s="4" t="s">
        <v>679</v>
      </c>
      <c r="W100" s="67" t="s">
        <v>680</v>
      </c>
      <c r="X100" s="61" t="s">
        <v>585</v>
      </c>
      <c r="Y100" s="4">
        <v>414</v>
      </c>
      <c r="Z100" s="4">
        <v>610</v>
      </c>
      <c r="AA100" s="64">
        <v>42040</v>
      </c>
      <c r="AB100" s="64">
        <v>42342</v>
      </c>
    </row>
    <row r="101" spans="1:29" ht="75" customHeight="1" x14ac:dyDescent="0.2">
      <c r="A101" s="2">
        <v>76</v>
      </c>
      <c r="B101" s="106" t="s">
        <v>430</v>
      </c>
      <c r="C101" s="6" t="s">
        <v>431</v>
      </c>
      <c r="D101" s="91" t="s">
        <v>612</v>
      </c>
      <c r="E101" s="91" t="s">
        <v>613</v>
      </c>
      <c r="F101" s="91" t="s">
        <v>434</v>
      </c>
      <c r="G101" s="91" t="s">
        <v>435</v>
      </c>
      <c r="H101" s="105" t="s">
        <v>436</v>
      </c>
      <c r="I101" s="79">
        <v>77101701</v>
      </c>
      <c r="J101" s="4" t="s">
        <v>681</v>
      </c>
      <c r="K101" s="5">
        <v>42005</v>
      </c>
      <c r="L101" s="80">
        <v>11</v>
      </c>
      <c r="M101" s="4" t="s">
        <v>238</v>
      </c>
      <c r="N101" s="4" t="s">
        <v>438</v>
      </c>
      <c r="O101" s="90">
        <f t="shared" si="11"/>
        <v>38182100</v>
      </c>
      <c r="P101" s="90">
        <f t="shared" si="12"/>
        <v>38182100</v>
      </c>
      <c r="Q101" s="4" t="s">
        <v>439</v>
      </c>
      <c r="R101" s="4" t="s">
        <v>31</v>
      </c>
      <c r="S101" s="4" t="s">
        <v>440</v>
      </c>
      <c r="T101" s="81">
        <v>3471100</v>
      </c>
      <c r="U101" s="89" t="s">
        <v>411</v>
      </c>
      <c r="V101" s="4" t="s">
        <v>682</v>
      </c>
      <c r="W101" s="67" t="s">
        <v>683</v>
      </c>
      <c r="X101" s="61" t="s">
        <v>585</v>
      </c>
      <c r="Y101" s="4">
        <v>217</v>
      </c>
      <c r="Z101" s="4">
        <v>130</v>
      </c>
      <c r="AA101" s="64">
        <v>42020</v>
      </c>
      <c r="AB101" s="64">
        <v>42353</v>
      </c>
    </row>
    <row r="102" spans="1:29" s="68" customFormat="1" ht="75" customHeight="1" x14ac:dyDescent="0.2">
      <c r="A102" s="2">
        <v>77</v>
      </c>
      <c r="B102" s="106" t="s">
        <v>430</v>
      </c>
      <c r="C102" s="6" t="s">
        <v>431</v>
      </c>
      <c r="D102" s="91" t="s">
        <v>612</v>
      </c>
      <c r="E102" s="91" t="s">
        <v>613</v>
      </c>
      <c r="F102" s="111" t="s">
        <v>70</v>
      </c>
      <c r="G102" s="4" t="s">
        <v>305</v>
      </c>
      <c r="H102" s="4" t="s">
        <v>561</v>
      </c>
      <c r="I102" s="79">
        <v>90111601</v>
      </c>
      <c r="J102" s="89" t="s">
        <v>684</v>
      </c>
      <c r="K102" s="5">
        <v>42278</v>
      </c>
      <c r="L102" s="80">
        <v>9</v>
      </c>
      <c r="M102" s="4" t="s">
        <v>591</v>
      </c>
      <c r="N102" s="4" t="s">
        <v>438</v>
      </c>
      <c r="O102" s="81">
        <f t="shared" si="11"/>
        <v>22700000</v>
      </c>
      <c r="P102" s="90">
        <v>22700000</v>
      </c>
      <c r="Q102" s="4" t="s">
        <v>439</v>
      </c>
      <c r="R102" s="4" t="s">
        <v>31</v>
      </c>
      <c r="S102" s="4" t="s">
        <v>440</v>
      </c>
      <c r="T102" s="81">
        <f>+P102/L102</f>
        <v>2522222.222222222</v>
      </c>
      <c r="U102" s="89" t="s">
        <v>411</v>
      </c>
      <c r="V102" s="6" t="s">
        <v>685</v>
      </c>
      <c r="W102" s="61" t="s">
        <v>686</v>
      </c>
      <c r="X102" s="61" t="s">
        <v>585</v>
      </c>
      <c r="Y102" s="4">
        <v>1272</v>
      </c>
      <c r="Z102" s="4">
        <v>1618</v>
      </c>
      <c r="AA102" s="64">
        <v>42188</v>
      </c>
      <c r="AB102" s="64"/>
    </row>
    <row r="103" spans="1:29" s="68" customFormat="1" ht="75" customHeight="1" x14ac:dyDescent="0.2">
      <c r="A103" s="2">
        <v>78</v>
      </c>
      <c r="B103" s="106" t="s">
        <v>430</v>
      </c>
      <c r="C103" s="6" t="s">
        <v>431</v>
      </c>
      <c r="D103" s="91" t="s">
        <v>612</v>
      </c>
      <c r="E103" s="91" t="s">
        <v>613</v>
      </c>
      <c r="F103" s="91" t="s">
        <v>434</v>
      </c>
      <c r="G103" s="91" t="s">
        <v>435</v>
      </c>
      <c r="H103" s="105" t="s">
        <v>436</v>
      </c>
      <c r="I103" s="79">
        <v>77101701</v>
      </c>
      <c r="J103" s="4" t="s">
        <v>687</v>
      </c>
      <c r="K103" s="5">
        <v>42005</v>
      </c>
      <c r="L103" s="80">
        <v>11</v>
      </c>
      <c r="M103" s="4" t="s">
        <v>238</v>
      </c>
      <c r="N103" s="4" t="s">
        <v>438</v>
      </c>
      <c r="O103" s="90">
        <f t="shared" si="11"/>
        <v>38182100</v>
      </c>
      <c r="P103" s="90">
        <f t="shared" ref="P103:P110" si="13">+T103*L103</f>
        <v>38182100</v>
      </c>
      <c r="Q103" s="4" t="s">
        <v>439</v>
      </c>
      <c r="R103" s="4" t="s">
        <v>31</v>
      </c>
      <c r="S103" s="4" t="s">
        <v>440</v>
      </c>
      <c r="T103" s="81">
        <v>3471100</v>
      </c>
      <c r="U103" s="89" t="s">
        <v>411</v>
      </c>
      <c r="V103" s="4" t="s">
        <v>688</v>
      </c>
      <c r="W103" s="67" t="s">
        <v>689</v>
      </c>
      <c r="X103" s="61" t="s">
        <v>585</v>
      </c>
      <c r="Y103" s="4">
        <v>946</v>
      </c>
      <c r="Z103" s="4">
        <v>868</v>
      </c>
      <c r="AA103" s="64">
        <v>42059</v>
      </c>
      <c r="AB103" s="64">
        <v>42392</v>
      </c>
    </row>
    <row r="104" spans="1:29" s="68" customFormat="1" ht="75" customHeight="1" x14ac:dyDescent="0.2">
      <c r="A104" s="2">
        <v>79</v>
      </c>
      <c r="B104" s="106" t="s">
        <v>430</v>
      </c>
      <c r="C104" s="6" t="s">
        <v>431</v>
      </c>
      <c r="D104" s="91" t="s">
        <v>612</v>
      </c>
      <c r="E104" s="91" t="s">
        <v>613</v>
      </c>
      <c r="F104" s="91" t="s">
        <v>434</v>
      </c>
      <c r="G104" s="91" t="s">
        <v>435</v>
      </c>
      <c r="H104" s="105" t="s">
        <v>436</v>
      </c>
      <c r="I104" s="79">
        <v>77101701</v>
      </c>
      <c r="J104" s="4" t="s">
        <v>690</v>
      </c>
      <c r="K104" s="5">
        <v>42005</v>
      </c>
      <c r="L104" s="80">
        <v>11</v>
      </c>
      <c r="M104" s="4" t="s">
        <v>238</v>
      </c>
      <c r="N104" s="4" t="s">
        <v>438</v>
      </c>
      <c r="O104" s="90">
        <f t="shared" si="11"/>
        <v>55517000</v>
      </c>
      <c r="P104" s="90">
        <f t="shared" si="13"/>
        <v>55517000</v>
      </c>
      <c r="Q104" s="4" t="s">
        <v>439</v>
      </c>
      <c r="R104" s="4" t="s">
        <v>31</v>
      </c>
      <c r="S104" s="4" t="s">
        <v>440</v>
      </c>
      <c r="T104" s="81">
        <v>5047000</v>
      </c>
      <c r="U104" s="89" t="s">
        <v>411</v>
      </c>
      <c r="V104" s="4" t="s">
        <v>691</v>
      </c>
      <c r="W104" s="67" t="s">
        <v>692</v>
      </c>
      <c r="X104" s="61" t="s">
        <v>585</v>
      </c>
      <c r="Y104" s="4">
        <v>921</v>
      </c>
      <c r="Z104" s="4">
        <v>817</v>
      </c>
      <c r="AA104" s="64">
        <v>42052</v>
      </c>
      <c r="AB104" s="64">
        <v>42385</v>
      </c>
    </row>
    <row r="105" spans="1:29" ht="75" customHeight="1" x14ac:dyDescent="0.2">
      <c r="A105" s="2">
        <v>80</v>
      </c>
      <c r="B105" s="106" t="s">
        <v>430</v>
      </c>
      <c r="C105" s="6" t="s">
        <v>431</v>
      </c>
      <c r="D105" s="91" t="s">
        <v>612</v>
      </c>
      <c r="E105" s="91" t="s">
        <v>613</v>
      </c>
      <c r="F105" s="91" t="s">
        <v>434</v>
      </c>
      <c r="G105" s="91" t="s">
        <v>435</v>
      </c>
      <c r="H105" s="105" t="s">
        <v>436</v>
      </c>
      <c r="I105" s="4">
        <v>77101701</v>
      </c>
      <c r="J105" s="4" t="s">
        <v>693</v>
      </c>
      <c r="K105" s="5">
        <v>42005</v>
      </c>
      <c r="L105" s="80">
        <v>10</v>
      </c>
      <c r="M105" s="4" t="s">
        <v>238</v>
      </c>
      <c r="N105" s="4" t="s">
        <v>438</v>
      </c>
      <c r="O105" s="90">
        <f t="shared" si="11"/>
        <v>45217000</v>
      </c>
      <c r="P105" s="90">
        <f t="shared" si="13"/>
        <v>45217000</v>
      </c>
      <c r="Q105" s="4" t="s">
        <v>439</v>
      </c>
      <c r="R105" s="4" t="s">
        <v>31</v>
      </c>
      <c r="S105" s="4" t="s">
        <v>440</v>
      </c>
      <c r="T105" s="81">
        <v>4521700</v>
      </c>
      <c r="U105" s="89" t="s">
        <v>411</v>
      </c>
      <c r="V105" s="4" t="s">
        <v>694</v>
      </c>
      <c r="W105" s="67" t="s">
        <v>695</v>
      </c>
      <c r="X105" s="61" t="s">
        <v>585</v>
      </c>
      <c r="Y105" s="4">
        <v>221</v>
      </c>
      <c r="Z105" s="4">
        <v>801</v>
      </c>
      <c r="AA105" s="64">
        <v>42052</v>
      </c>
      <c r="AB105" s="64">
        <v>42354</v>
      </c>
    </row>
    <row r="106" spans="1:29" ht="75" customHeight="1" x14ac:dyDescent="0.2">
      <c r="A106" s="2">
        <v>81</v>
      </c>
      <c r="B106" s="106" t="s">
        <v>430</v>
      </c>
      <c r="C106" s="6" t="s">
        <v>431</v>
      </c>
      <c r="D106" s="91" t="s">
        <v>612</v>
      </c>
      <c r="E106" s="91" t="s">
        <v>613</v>
      </c>
      <c r="F106" s="91" t="s">
        <v>434</v>
      </c>
      <c r="G106" s="91" t="s">
        <v>435</v>
      </c>
      <c r="H106" s="105" t="s">
        <v>436</v>
      </c>
      <c r="I106" s="79">
        <v>77101701</v>
      </c>
      <c r="J106" s="4" t="s">
        <v>696</v>
      </c>
      <c r="K106" s="5">
        <v>42005</v>
      </c>
      <c r="L106" s="80">
        <v>10</v>
      </c>
      <c r="M106" s="4" t="s">
        <v>238</v>
      </c>
      <c r="N106" s="4" t="s">
        <v>438</v>
      </c>
      <c r="O106" s="90">
        <f t="shared" si="11"/>
        <v>23587000</v>
      </c>
      <c r="P106" s="90">
        <f t="shared" si="13"/>
        <v>23587000</v>
      </c>
      <c r="Q106" s="4" t="s">
        <v>439</v>
      </c>
      <c r="R106" s="4" t="s">
        <v>31</v>
      </c>
      <c r="S106" s="4" t="s">
        <v>440</v>
      </c>
      <c r="T106" s="81">
        <v>2358700</v>
      </c>
      <c r="U106" s="89" t="s">
        <v>411</v>
      </c>
      <c r="V106" s="4" t="s">
        <v>697</v>
      </c>
      <c r="W106" s="67" t="s">
        <v>698</v>
      </c>
      <c r="X106" s="61" t="s">
        <v>585</v>
      </c>
      <c r="Y106" s="4">
        <v>218</v>
      </c>
      <c r="Z106" s="4">
        <v>88</v>
      </c>
      <c r="AA106" s="64">
        <v>42019</v>
      </c>
      <c r="AB106" s="64">
        <v>42352</v>
      </c>
    </row>
    <row r="107" spans="1:29" ht="75" customHeight="1" x14ac:dyDescent="0.2">
      <c r="A107" s="2">
        <v>82</v>
      </c>
      <c r="B107" s="106" t="s">
        <v>430</v>
      </c>
      <c r="C107" s="6" t="s">
        <v>431</v>
      </c>
      <c r="D107" s="91" t="s">
        <v>612</v>
      </c>
      <c r="E107" s="91" t="s">
        <v>613</v>
      </c>
      <c r="F107" s="91" t="s">
        <v>434</v>
      </c>
      <c r="G107" s="91" t="s">
        <v>435</v>
      </c>
      <c r="H107" s="105" t="s">
        <v>436</v>
      </c>
      <c r="I107" s="79">
        <v>81111811</v>
      </c>
      <c r="J107" s="4" t="s">
        <v>699</v>
      </c>
      <c r="K107" s="5">
        <v>42005</v>
      </c>
      <c r="L107" s="80">
        <v>11</v>
      </c>
      <c r="M107" s="4" t="s">
        <v>238</v>
      </c>
      <c r="N107" s="4" t="s">
        <v>438</v>
      </c>
      <c r="O107" s="90">
        <f t="shared" si="11"/>
        <v>13709300</v>
      </c>
      <c r="P107" s="90">
        <f t="shared" si="13"/>
        <v>13709300</v>
      </c>
      <c r="Q107" s="4" t="s">
        <v>439</v>
      </c>
      <c r="R107" s="4" t="s">
        <v>31</v>
      </c>
      <c r="S107" s="4" t="s">
        <v>440</v>
      </c>
      <c r="T107" s="81">
        <v>1246300</v>
      </c>
      <c r="U107" s="89" t="s">
        <v>411</v>
      </c>
      <c r="V107" s="4" t="s">
        <v>700</v>
      </c>
      <c r="W107" s="67" t="s">
        <v>701</v>
      </c>
      <c r="X107" s="61" t="s">
        <v>585</v>
      </c>
      <c r="Y107" s="4">
        <v>844</v>
      </c>
      <c r="Z107" s="4">
        <v>763</v>
      </c>
      <c r="AA107" s="64">
        <v>42047</v>
      </c>
      <c r="AB107" s="64">
        <v>42380</v>
      </c>
    </row>
    <row r="108" spans="1:29" ht="75" customHeight="1" x14ac:dyDescent="0.2">
      <c r="A108" s="2">
        <v>83</v>
      </c>
      <c r="B108" s="106" t="s">
        <v>430</v>
      </c>
      <c r="C108" s="6" t="s">
        <v>431</v>
      </c>
      <c r="D108" s="91" t="s">
        <v>612</v>
      </c>
      <c r="E108" s="91" t="s">
        <v>613</v>
      </c>
      <c r="F108" s="91" t="s">
        <v>434</v>
      </c>
      <c r="G108" s="91" t="s">
        <v>435</v>
      </c>
      <c r="H108" s="105" t="s">
        <v>436</v>
      </c>
      <c r="I108" s="79">
        <v>81111811</v>
      </c>
      <c r="J108" s="4" t="s">
        <v>702</v>
      </c>
      <c r="K108" s="5">
        <v>42005</v>
      </c>
      <c r="L108" s="80">
        <v>11</v>
      </c>
      <c r="M108" s="4" t="s">
        <v>238</v>
      </c>
      <c r="N108" s="4" t="s">
        <v>438</v>
      </c>
      <c r="O108" s="90">
        <f t="shared" si="11"/>
        <v>25945700</v>
      </c>
      <c r="P108" s="90">
        <f t="shared" si="13"/>
        <v>25945700</v>
      </c>
      <c r="Q108" s="4" t="s">
        <v>439</v>
      </c>
      <c r="R108" s="4" t="s">
        <v>31</v>
      </c>
      <c r="S108" s="4" t="s">
        <v>440</v>
      </c>
      <c r="T108" s="81">
        <v>2358700</v>
      </c>
      <c r="U108" s="89" t="s">
        <v>411</v>
      </c>
      <c r="V108" s="4" t="s">
        <v>703</v>
      </c>
      <c r="W108" s="67" t="s">
        <v>704</v>
      </c>
      <c r="X108" s="61" t="s">
        <v>585</v>
      </c>
      <c r="Y108" s="4">
        <v>219</v>
      </c>
      <c r="Z108" s="4">
        <v>135</v>
      </c>
      <c r="AA108" s="64">
        <v>42020</v>
      </c>
      <c r="AB108" s="64">
        <v>42353</v>
      </c>
    </row>
    <row r="109" spans="1:29" ht="75" customHeight="1" x14ac:dyDescent="0.2">
      <c r="A109" s="2">
        <v>84</v>
      </c>
      <c r="B109" s="106" t="s">
        <v>430</v>
      </c>
      <c r="C109" s="6" t="s">
        <v>431</v>
      </c>
      <c r="D109" s="91" t="s">
        <v>612</v>
      </c>
      <c r="E109" s="91" t="s">
        <v>613</v>
      </c>
      <c r="F109" s="91" t="s">
        <v>434</v>
      </c>
      <c r="G109" s="91" t="s">
        <v>435</v>
      </c>
      <c r="H109" s="105" t="s">
        <v>436</v>
      </c>
      <c r="I109" s="79">
        <v>77101600</v>
      </c>
      <c r="J109" s="4" t="s">
        <v>705</v>
      </c>
      <c r="K109" s="5">
        <v>42005</v>
      </c>
      <c r="L109" s="80">
        <v>11</v>
      </c>
      <c r="M109" s="4" t="s">
        <v>238</v>
      </c>
      <c r="N109" s="4" t="s">
        <v>438</v>
      </c>
      <c r="O109" s="90">
        <f>+L109*T109</f>
        <v>23906300</v>
      </c>
      <c r="P109" s="90">
        <f t="shared" si="13"/>
        <v>23906300</v>
      </c>
      <c r="Q109" s="4" t="s">
        <v>439</v>
      </c>
      <c r="R109" s="4" t="s">
        <v>31</v>
      </c>
      <c r="S109" s="4" t="s">
        <v>440</v>
      </c>
      <c r="T109" s="81">
        <v>2173300</v>
      </c>
      <c r="U109" s="89" t="s">
        <v>411</v>
      </c>
      <c r="V109" s="4" t="s">
        <v>706</v>
      </c>
      <c r="W109" s="67" t="s">
        <v>707</v>
      </c>
      <c r="X109" s="61" t="s">
        <v>585</v>
      </c>
      <c r="Y109" s="4">
        <v>274</v>
      </c>
      <c r="Z109" s="4">
        <v>671</v>
      </c>
      <c r="AA109" s="64">
        <v>42044</v>
      </c>
      <c r="AB109" s="64">
        <v>42377</v>
      </c>
    </row>
    <row r="110" spans="1:29" ht="75" customHeight="1" x14ac:dyDescent="0.2">
      <c r="A110" s="2">
        <v>85</v>
      </c>
      <c r="B110" s="106" t="s">
        <v>708</v>
      </c>
      <c r="C110" s="6" t="s">
        <v>709</v>
      </c>
      <c r="D110" s="91" t="s">
        <v>710</v>
      </c>
      <c r="E110" s="91" t="s">
        <v>711</v>
      </c>
      <c r="F110" s="91" t="s">
        <v>434</v>
      </c>
      <c r="G110" s="91" t="s">
        <v>435</v>
      </c>
      <c r="H110" s="105" t="s">
        <v>436</v>
      </c>
      <c r="I110" s="79">
        <v>77101600</v>
      </c>
      <c r="J110" s="4" t="s">
        <v>712</v>
      </c>
      <c r="K110" s="5">
        <v>42005</v>
      </c>
      <c r="L110" s="80">
        <v>11</v>
      </c>
      <c r="M110" s="4" t="s">
        <v>238</v>
      </c>
      <c r="N110" s="4" t="s">
        <v>438</v>
      </c>
      <c r="O110" s="90">
        <f t="shared" ref="O110:O127" si="14">+P110</f>
        <v>49738700</v>
      </c>
      <c r="P110" s="90">
        <f t="shared" si="13"/>
        <v>49738700</v>
      </c>
      <c r="Q110" s="4" t="s">
        <v>439</v>
      </c>
      <c r="R110" s="4" t="s">
        <v>31</v>
      </c>
      <c r="S110" s="4" t="s">
        <v>440</v>
      </c>
      <c r="T110" s="81">
        <f>4390000*1.03</f>
        <v>4521700</v>
      </c>
      <c r="U110" s="89" t="s">
        <v>411</v>
      </c>
      <c r="V110" s="4" t="s">
        <v>713</v>
      </c>
      <c r="W110" s="96" t="s">
        <v>714</v>
      </c>
      <c r="X110" s="61" t="s">
        <v>443</v>
      </c>
      <c r="Y110" s="4">
        <v>332</v>
      </c>
      <c r="Z110" s="4">
        <v>42</v>
      </c>
      <c r="AA110" s="64">
        <v>42018</v>
      </c>
      <c r="AB110" s="64">
        <v>42351</v>
      </c>
      <c r="AC110" s="74"/>
    </row>
    <row r="111" spans="1:29" ht="75" customHeight="1" x14ac:dyDescent="0.2">
      <c r="A111" s="2">
        <v>86</v>
      </c>
      <c r="B111" s="106" t="s">
        <v>708</v>
      </c>
      <c r="C111" s="6" t="s">
        <v>709</v>
      </c>
      <c r="D111" s="91" t="s">
        <v>710</v>
      </c>
      <c r="E111" s="91" t="s">
        <v>711</v>
      </c>
      <c r="F111" s="91" t="s">
        <v>434</v>
      </c>
      <c r="G111" s="91" t="s">
        <v>435</v>
      </c>
      <c r="H111" s="105" t="s">
        <v>436</v>
      </c>
      <c r="I111" s="79">
        <v>77101701</v>
      </c>
      <c r="J111" s="4" t="s">
        <v>715</v>
      </c>
      <c r="K111" s="5">
        <v>42005</v>
      </c>
      <c r="L111" s="80">
        <v>1</v>
      </c>
      <c r="M111" s="4" t="s">
        <v>238</v>
      </c>
      <c r="N111" s="4" t="s">
        <v>438</v>
      </c>
      <c r="O111" s="90">
        <f t="shared" si="14"/>
        <v>4521700</v>
      </c>
      <c r="P111" s="90">
        <v>4521700</v>
      </c>
      <c r="Q111" s="4" t="s">
        <v>439</v>
      </c>
      <c r="R111" s="4" t="s">
        <v>31</v>
      </c>
      <c r="S111" s="4" t="s">
        <v>440</v>
      </c>
      <c r="T111" s="81">
        <v>4521700</v>
      </c>
      <c r="U111" s="4" t="s">
        <v>411</v>
      </c>
      <c r="V111" s="4" t="s">
        <v>713</v>
      </c>
      <c r="W111" s="101" t="s">
        <v>716</v>
      </c>
      <c r="X111" s="61" t="s">
        <v>443</v>
      </c>
      <c r="Y111" s="4"/>
      <c r="Z111" s="4"/>
      <c r="AA111" s="4"/>
      <c r="AB111" s="4"/>
    </row>
    <row r="112" spans="1:29" ht="75" customHeight="1" x14ac:dyDescent="0.2">
      <c r="A112" s="2">
        <v>87</v>
      </c>
      <c r="B112" s="106" t="s">
        <v>708</v>
      </c>
      <c r="C112" s="6" t="s">
        <v>709</v>
      </c>
      <c r="D112" s="91" t="s">
        <v>710</v>
      </c>
      <c r="E112" s="91" t="s">
        <v>711</v>
      </c>
      <c r="F112" s="91" t="s">
        <v>434</v>
      </c>
      <c r="G112" s="91" t="s">
        <v>435</v>
      </c>
      <c r="H112" s="105" t="s">
        <v>436</v>
      </c>
      <c r="I112" s="79">
        <v>77101701</v>
      </c>
      <c r="J112" s="4" t="s">
        <v>717</v>
      </c>
      <c r="K112" s="5">
        <v>42005</v>
      </c>
      <c r="L112" s="80">
        <v>10</v>
      </c>
      <c r="M112" s="4" t="s">
        <v>238</v>
      </c>
      <c r="N112" s="4" t="s">
        <v>438</v>
      </c>
      <c r="O112" s="90">
        <f t="shared" si="14"/>
        <v>70040000</v>
      </c>
      <c r="P112" s="90">
        <f>+T112*L112</f>
        <v>70040000</v>
      </c>
      <c r="Q112" s="4" t="s">
        <v>439</v>
      </c>
      <c r="R112" s="4" t="s">
        <v>31</v>
      </c>
      <c r="S112" s="4" t="s">
        <v>440</v>
      </c>
      <c r="T112" s="81">
        <f>6800000*1.03</f>
        <v>7004000</v>
      </c>
      <c r="U112" s="89" t="s">
        <v>411</v>
      </c>
      <c r="V112" s="4" t="s">
        <v>718</v>
      </c>
      <c r="W112" s="96" t="s">
        <v>719</v>
      </c>
      <c r="X112" s="61" t="s">
        <v>443</v>
      </c>
      <c r="Y112" s="4">
        <v>56</v>
      </c>
      <c r="Z112" s="4">
        <v>70</v>
      </c>
      <c r="AA112" s="64">
        <v>42019</v>
      </c>
      <c r="AB112" s="64">
        <v>42322</v>
      </c>
    </row>
    <row r="113" spans="1:30" s="68" customFormat="1" ht="75" customHeight="1" x14ac:dyDescent="0.2">
      <c r="A113" s="2">
        <v>88</v>
      </c>
      <c r="B113" s="106" t="s">
        <v>430</v>
      </c>
      <c r="C113" s="6" t="s">
        <v>431</v>
      </c>
      <c r="D113" s="91" t="s">
        <v>432</v>
      </c>
      <c r="E113" s="91" t="s">
        <v>433</v>
      </c>
      <c r="F113" s="91" t="s">
        <v>434</v>
      </c>
      <c r="G113" s="91" t="s">
        <v>435</v>
      </c>
      <c r="H113" s="105" t="s">
        <v>436</v>
      </c>
      <c r="I113" s="79">
        <v>77101601</v>
      </c>
      <c r="J113" s="4" t="s">
        <v>720</v>
      </c>
      <c r="K113" s="5">
        <v>42095</v>
      </c>
      <c r="L113" s="80">
        <v>8</v>
      </c>
      <c r="M113" s="4" t="s">
        <v>238</v>
      </c>
      <c r="N113" s="4" t="s">
        <v>438</v>
      </c>
      <c r="O113" s="90">
        <f t="shared" si="14"/>
        <v>70864000</v>
      </c>
      <c r="P113" s="90">
        <f>+T113*L113</f>
        <v>70864000</v>
      </c>
      <c r="Q113" s="4" t="s">
        <v>439</v>
      </c>
      <c r="R113" s="4" t="s">
        <v>31</v>
      </c>
      <c r="S113" s="4" t="s">
        <v>440</v>
      </c>
      <c r="T113" s="81">
        <v>8858000</v>
      </c>
      <c r="U113" s="89" t="s">
        <v>411</v>
      </c>
      <c r="V113" s="4" t="s">
        <v>721</v>
      </c>
      <c r="W113" s="67" t="s">
        <v>722</v>
      </c>
      <c r="X113" s="61" t="s">
        <v>443</v>
      </c>
      <c r="Y113" s="4">
        <v>1323</v>
      </c>
      <c r="Z113" s="4">
        <v>1352</v>
      </c>
      <c r="AA113" s="4"/>
      <c r="AB113" s="4"/>
    </row>
    <row r="114" spans="1:30" s="68" customFormat="1" ht="75" customHeight="1" x14ac:dyDescent="0.2">
      <c r="A114" s="2">
        <v>89</v>
      </c>
      <c r="B114" s="106" t="s">
        <v>430</v>
      </c>
      <c r="C114" s="6" t="s">
        <v>431</v>
      </c>
      <c r="D114" s="91" t="s">
        <v>432</v>
      </c>
      <c r="E114" s="91" t="s">
        <v>450</v>
      </c>
      <c r="F114" s="91" t="s">
        <v>434</v>
      </c>
      <c r="G114" s="91" t="s">
        <v>435</v>
      </c>
      <c r="H114" s="105" t="s">
        <v>436</v>
      </c>
      <c r="I114" s="17">
        <v>77101600</v>
      </c>
      <c r="J114" s="89" t="s">
        <v>723</v>
      </c>
      <c r="K114" s="5">
        <v>42005</v>
      </c>
      <c r="L114" s="52">
        <f>(24/30)</f>
        <v>0.8</v>
      </c>
      <c r="M114" s="4" t="s">
        <v>238</v>
      </c>
      <c r="N114" s="4"/>
      <c r="O114" s="90">
        <f t="shared" si="14"/>
        <v>3617360</v>
      </c>
      <c r="P114" s="90">
        <f>+T114*L114</f>
        <v>3617360</v>
      </c>
      <c r="Q114" s="4" t="s">
        <v>439</v>
      </c>
      <c r="R114" s="4" t="s">
        <v>31</v>
      </c>
      <c r="S114" s="4" t="s">
        <v>440</v>
      </c>
      <c r="T114" s="81">
        <f>4390000*1.03</f>
        <v>4521700</v>
      </c>
      <c r="U114" s="89" t="s">
        <v>411</v>
      </c>
      <c r="V114" s="4" t="s">
        <v>461</v>
      </c>
      <c r="W114" s="67" t="s">
        <v>724</v>
      </c>
      <c r="X114" s="61" t="s">
        <v>463</v>
      </c>
      <c r="Y114" s="4"/>
      <c r="Z114" s="4"/>
      <c r="AA114" s="64">
        <v>42354</v>
      </c>
      <c r="AB114" s="64">
        <v>42353</v>
      </c>
    </row>
    <row r="115" spans="1:30" s="68" customFormat="1" ht="75" customHeight="1" x14ac:dyDescent="0.2">
      <c r="A115" s="2">
        <v>90</v>
      </c>
      <c r="B115" s="106" t="s">
        <v>430</v>
      </c>
      <c r="C115" s="6" t="s">
        <v>431</v>
      </c>
      <c r="D115" s="4" t="s">
        <v>472</v>
      </c>
      <c r="E115" s="4" t="s">
        <v>473</v>
      </c>
      <c r="F115" s="91" t="s">
        <v>434</v>
      </c>
      <c r="G115" s="91" t="s">
        <v>435</v>
      </c>
      <c r="H115" s="105" t="s">
        <v>436</v>
      </c>
      <c r="I115" s="79">
        <v>77101601</v>
      </c>
      <c r="J115" s="4" t="s">
        <v>725</v>
      </c>
      <c r="K115" s="5">
        <v>42339</v>
      </c>
      <c r="L115" s="52">
        <f>1+(18/30)</f>
        <v>1.6</v>
      </c>
      <c r="M115" s="4" t="s">
        <v>238</v>
      </c>
      <c r="N115" s="4" t="s">
        <v>438</v>
      </c>
      <c r="O115" s="90">
        <f t="shared" si="14"/>
        <v>12030400</v>
      </c>
      <c r="P115" s="90">
        <f>+L115*T115</f>
        <v>12030400</v>
      </c>
      <c r="Q115" s="4" t="s">
        <v>439</v>
      </c>
      <c r="R115" s="4" t="s">
        <v>31</v>
      </c>
      <c r="S115" s="4" t="s">
        <v>440</v>
      </c>
      <c r="T115" s="81">
        <v>7519000</v>
      </c>
      <c r="U115" s="89" t="s">
        <v>411</v>
      </c>
      <c r="V115" s="4" t="s">
        <v>478</v>
      </c>
      <c r="W115" s="96" t="s">
        <v>726</v>
      </c>
      <c r="X115" s="61" t="s">
        <v>443</v>
      </c>
      <c r="Y115" s="4"/>
      <c r="Z115" s="4"/>
      <c r="AA115" s="64">
        <v>42327</v>
      </c>
      <c r="AB115" s="64">
        <v>42387</v>
      </c>
    </row>
    <row r="116" spans="1:30" s="68" customFormat="1" ht="75" customHeight="1" x14ac:dyDescent="0.2">
      <c r="A116" s="2">
        <v>91</v>
      </c>
      <c r="B116" s="106" t="s">
        <v>430</v>
      </c>
      <c r="C116" s="6" t="s">
        <v>431</v>
      </c>
      <c r="D116" s="91" t="s">
        <v>432</v>
      </c>
      <c r="E116" s="91" t="s">
        <v>450</v>
      </c>
      <c r="F116" s="91" t="s">
        <v>434</v>
      </c>
      <c r="G116" s="91" t="s">
        <v>435</v>
      </c>
      <c r="H116" s="105" t="s">
        <v>436</v>
      </c>
      <c r="I116" s="79">
        <v>77101600</v>
      </c>
      <c r="J116" s="4" t="s">
        <v>727</v>
      </c>
      <c r="K116" s="5">
        <v>42125</v>
      </c>
      <c r="L116" s="80">
        <v>8</v>
      </c>
      <c r="M116" s="4" t="s">
        <v>238</v>
      </c>
      <c r="N116" s="4" t="s">
        <v>438</v>
      </c>
      <c r="O116" s="90">
        <f t="shared" si="14"/>
        <v>16150400</v>
      </c>
      <c r="P116" s="90">
        <f>+T116*L116</f>
        <v>16150400</v>
      </c>
      <c r="Q116" s="4" t="s">
        <v>439</v>
      </c>
      <c r="R116" s="4" t="s">
        <v>31</v>
      </c>
      <c r="S116" s="4" t="s">
        <v>440</v>
      </c>
      <c r="T116" s="81">
        <v>2018800</v>
      </c>
      <c r="U116" s="89" t="s">
        <v>411</v>
      </c>
      <c r="V116" s="4" t="s">
        <v>728</v>
      </c>
      <c r="W116" s="96" t="s">
        <v>729</v>
      </c>
      <c r="X116" s="61" t="s">
        <v>443</v>
      </c>
      <c r="Y116" s="4">
        <v>1419</v>
      </c>
      <c r="Z116" s="4">
        <v>1473</v>
      </c>
      <c r="AA116" s="64">
        <v>42160</v>
      </c>
      <c r="AB116" s="64">
        <v>42405</v>
      </c>
    </row>
    <row r="117" spans="1:30" ht="75" customHeight="1" x14ac:dyDescent="0.2">
      <c r="A117" s="2">
        <v>92</v>
      </c>
      <c r="B117" s="106" t="s">
        <v>430</v>
      </c>
      <c r="C117" s="6" t="s">
        <v>431</v>
      </c>
      <c r="D117" s="91" t="s">
        <v>612</v>
      </c>
      <c r="E117" s="91" t="s">
        <v>613</v>
      </c>
      <c r="F117" s="91" t="s">
        <v>434</v>
      </c>
      <c r="G117" s="91" t="s">
        <v>435</v>
      </c>
      <c r="H117" s="105" t="s">
        <v>436</v>
      </c>
      <c r="I117" s="79">
        <v>77111508</v>
      </c>
      <c r="J117" s="4" t="s">
        <v>730</v>
      </c>
      <c r="K117" s="5">
        <v>42156</v>
      </c>
      <c r="L117" s="80">
        <v>6</v>
      </c>
      <c r="M117" s="4" t="s">
        <v>238</v>
      </c>
      <c r="N117" s="4" t="s">
        <v>438</v>
      </c>
      <c r="O117" s="90">
        <f t="shared" si="14"/>
        <v>164815</v>
      </c>
      <c r="P117" s="90">
        <v>164815</v>
      </c>
      <c r="Q117" s="4" t="s">
        <v>439</v>
      </c>
      <c r="R117" s="4" t="s">
        <v>31</v>
      </c>
      <c r="S117" s="4" t="s">
        <v>440</v>
      </c>
      <c r="T117" s="81">
        <f>+P117</f>
        <v>164815</v>
      </c>
      <c r="U117" s="89" t="s">
        <v>411</v>
      </c>
      <c r="V117" s="4" t="s">
        <v>731</v>
      </c>
      <c r="W117" s="67" t="s">
        <v>732</v>
      </c>
      <c r="X117" s="61" t="s">
        <v>585</v>
      </c>
      <c r="Y117" s="4">
        <v>1480</v>
      </c>
      <c r="Z117" s="4">
        <v>1499</v>
      </c>
      <c r="AA117" s="64">
        <v>42156</v>
      </c>
      <c r="AB117" s="64"/>
      <c r="AC117" s="68"/>
      <c r="AD117" s="68"/>
    </row>
    <row r="118" spans="1:30" s="68" customFormat="1" ht="75" customHeight="1" x14ac:dyDescent="0.2">
      <c r="A118" s="2">
        <v>93</v>
      </c>
      <c r="B118" s="106" t="s">
        <v>430</v>
      </c>
      <c r="C118" s="6" t="s">
        <v>431</v>
      </c>
      <c r="D118" s="91" t="s">
        <v>559</v>
      </c>
      <c r="E118" s="91" t="s">
        <v>560</v>
      </c>
      <c r="F118" s="111" t="s">
        <v>70</v>
      </c>
      <c r="G118" s="4" t="s">
        <v>305</v>
      </c>
      <c r="H118" s="51" t="s">
        <v>561</v>
      </c>
      <c r="I118" s="79">
        <v>77101701</v>
      </c>
      <c r="J118" s="4" t="s">
        <v>733</v>
      </c>
      <c r="K118" s="5">
        <v>42309</v>
      </c>
      <c r="L118" s="80">
        <v>3</v>
      </c>
      <c r="M118" s="4" t="s">
        <v>238</v>
      </c>
      <c r="N118" s="4" t="s">
        <v>438</v>
      </c>
      <c r="O118" s="90">
        <f t="shared" si="14"/>
        <v>148201600</v>
      </c>
      <c r="P118" s="90">
        <v>148201600</v>
      </c>
      <c r="Q118" s="4" t="s">
        <v>439</v>
      </c>
      <c r="R118" s="4" t="s">
        <v>31</v>
      </c>
      <c r="S118" s="4" t="s">
        <v>440</v>
      </c>
      <c r="T118" s="81">
        <f>+P118/L118</f>
        <v>49400533.333333336</v>
      </c>
      <c r="U118" s="4" t="s">
        <v>411</v>
      </c>
      <c r="V118" s="4" t="s">
        <v>563</v>
      </c>
      <c r="W118" s="101" t="s">
        <v>564</v>
      </c>
      <c r="X118" s="61" t="s">
        <v>443</v>
      </c>
      <c r="Y118" s="4"/>
      <c r="Z118" s="4"/>
      <c r="AA118" s="64">
        <v>42314</v>
      </c>
      <c r="AB118" s="64">
        <v>42405</v>
      </c>
    </row>
    <row r="119" spans="1:30" ht="75" customHeight="1" x14ac:dyDescent="0.2">
      <c r="A119" s="2">
        <v>94</v>
      </c>
      <c r="B119" s="106" t="s">
        <v>430</v>
      </c>
      <c r="C119" s="6" t="s">
        <v>431</v>
      </c>
      <c r="D119" s="91" t="s">
        <v>538</v>
      </c>
      <c r="E119" s="91" t="s">
        <v>539</v>
      </c>
      <c r="F119" s="111" t="s">
        <v>434</v>
      </c>
      <c r="G119" s="4" t="s">
        <v>435</v>
      </c>
      <c r="H119" s="51" t="s">
        <v>436</v>
      </c>
      <c r="I119" s="79">
        <v>77101600</v>
      </c>
      <c r="J119" s="4" t="s">
        <v>734</v>
      </c>
      <c r="K119" s="5">
        <v>42278</v>
      </c>
      <c r="L119" s="80">
        <v>2</v>
      </c>
      <c r="M119" s="4" t="s">
        <v>238</v>
      </c>
      <c r="N119" s="4" t="s">
        <v>438</v>
      </c>
      <c r="O119" s="90">
        <f t="shared" si="14"/>
        <v>11948000</v>
      </c>
      <c r="P119" s="81">
        <v>11948000</v>
      </c>
      <c r="Q119" s="4" t="s">
        <v>439</v>
      </c>
      <c r="R119" s="4" t="s">
        <v>31</v>
      </c>
      <c r="S119" s="4" t="s">
        <v>440</v>
      </c>
      <c r="T119" s="81">
        <v>5974000</v>
      </c>
      <c r="U119" s="4" t="s">
        <v>411</v>
      </c>
      <c r="V119" s="4" t="s">
        <v>557</v>
      </c>
      <c r="W119" s="61" t="s">
        <v>735</v>
      </c>
      <c r="X119" s="61" t="s">
        <v>463</v>
      </c>
      <c r="Y119" s="75"/>
      <c r="Z119" s="76"/>
      <c r="AA119" s="76"/>
      <c r="AB119" s="76"/>
      <c r="AC119" s="68"/>
      <c r="AD119" s="68"/>
    </row>
    <row r="120" spans="1:30" ht="75" customHeight="1" x14ac:dyDescent="0.2">
      <c r="A120" s="2">
        <v>95</v>
      </c>
      <c r="B120" s="106" t="s">
        <v>430</v>
      </c>
      <c r="C120" s="6" t="s">
        <v>431</v>
      </c>
      <c r="D120" s="91" t="s">
        <v>612</v>
      </c>
      <c r="E120" s="91" t="s">
        <v>613</v>
      </c>
      <c r="F120" s="91" t="s">
        <v>434</v>
      </c>
      <c r="G120" s="91" t="s">
        <v>435</v>
      </c>
      <c r="H120" s="105" t="s">
        <v>436</v>
      </c>
      <c r="I120" s="79">
        <v>77111508</v>
      </c>
      <c r="J120" s="4" t="s">
        <v>736</v>
      </c>
      <c r="K120" s="5">
        <v>42248</v>
      </c>
      <c r="L120" s="80">
        <v>7</v>
      </c>
      <c r="M120" s="4" t="s">
        <v>238</v>
      </c>
      <c r="N120" s="4" t="s">
        <v>438</v>
      </c>
      <c r="O120" s="81">
        <f t="shared" si="14"/>
        <v>47088</v>
      </c>
      <c r="P120" s="81">
        <v>47088</v>
      </c>
      <c r="Q120" s="4" t="s">
        <v>439</v>
      </c>
      <c r="R120" s="4" t="s">
        <v>31</v>
      </c>
      <c r="S120" s="4" t="s">
        <v>440</v>
      </c>
      <c r="T120" s="81">
        <v>6727</v>
      </c>
      <c r="U120" s="89" t="s">
        <v>411</v>
      </c>
      <c r="V120" s="4" t="s">
        <v>737</v>
      </c>
      <c r="W120" s="67" t="s">
        <v>732</v>
      </c>
      <c r="X120" s="61" t="s">
        <v>585</v>
      </c>
      <c r="Y120" s="4">
        <v>1658</v>
      </c>
      <c r="Z120" s="4">
        <v>1828</v>
      </c>
      <c r="AA120" s="64">
        <v>42268</v>
      </c>
      <c r="AB120" s="64"/>
      <c r="AC120" s="68"/>
      <c r="AD120" s="68"/>
    </row>
    <row r="121" spans="1:30" ht="75" customHeight="1" x14ac:dyDescent="0.2">
      <c r="A121" s="2">
        <v>96</v>
      </c>
      <c r="B121" s="106" t="s">
        <v>430</v>
      </c>
      <c r="C121" s="6" t="s">
        <v>579</v>
      </c>
      <c r="D121" s="91" t="s">
        <v>580</v>
      </c>
      <c r="E121" s="91" t="s">
        <v>581</v>
      </c>
      <c r="F121" s="91" t="s">
        <v>434</v>
      </c>
      <c r="G121" s="91" t="s">
        <v>435</v>
      </c>
      <c r="H121" s="105" t="s">
        <v>436</v>
      </c>
      <c r="I121" s="79">
        <v>77111508</v>
      </c>
      <c r="J121" s="4" t="s">
        <v>738</v>
      </c>
      <c r="K121" s="5">
        <v>42248</v>
      </c>
      <c r="L121" s="80">
        <v>7</v>
      </c>
      <c r="M121" s="4" t="s">
        <v>238</v>
      </c>
      <c r="N121" s="4" t="s">
        <v>438</v>
      </c>
      <c r="O121" s="81">
        <f t="shared" si="14"/>
        <v>94178</v>
      </c>
      <c r="P121" s="81">
        <v>94178</v>
      </c>
      <c r="Q121" s="4" t="s">
        <v>439</v>
      </c>
      <c r="R121" s="4" t="s">
        <v>31</v>
      </c>
      <c r="S121" s="4" t="s">
        <v>440</v>
      </c>
      <c r="T121" s="81">
        <v>13454</v>
      </c>
      <c r="U121" s="89" t="s">
        <v>411</v>
      </c>
      <c r="V121" s="4" t="s">
        <v>737</v>
      </c>
      <c r="W121" s="67" t="s">
        <v>732</v>
      </c>
      <c r="X121" s="61" t="s">
        <v>585</v>
      </c>
      <c r="Y121" s="4">
        <v>1659</v>
      </c>
      <c r="Z121" s="4">
        <v>1829</v>
      </c>
      <c r="AA121" s="64">
        <v>42268</v>
      </c>
      <c r="AB121" s="64"/>
      <c r="AC121" s="68"/>
      <c r="AD121" s="68"/>
    </row>
    <row r="122" spans="1:30" ht="75" customHeight="1" x14ac:dyDescent="0.2">
      <c r="A122" s="2">
        <v>97</v>
      </c>
      <c r="B122" s="106" t="s">
        <v>430</v>
      </c>
      <c r="C122" s="6" t="s">
        <v>431</v>
      </c>
      <c r="D122" s="91" t="s">
        <v>612</v>
      </c>
      <c r="E122" s="91" t="s">
        <v>613</v>
      </c>
      <c r="F122" s="91" t="s">
        <v>434</v>
      </c>
      <c r="G122" s="91" t="s">
        <v>435</v>
      </c>
      <c r="H122" s="105" t="s">
        <v>436</v>
      </c>
      <c r="I122" s="79">
        <v>77101701</v>
      </c>
      <c r="J122" s="4" t="s">
        <v>739</v>
      </c>
      <c r="K122" s="5">
        <v>42309</v>
      </c>
      <c r="L122" s="80">
        <v>2</v>
      </c>
      <c r="M122" s="4" t="s">
        <v>238</v>
      </c>
      <c r="N122" s="4" t="s">
        <v>438</v>
      </c>
      <c r="O122" s="90">
        <f t="shared" si="14"/>
        <v>4717400</v>
      </c>
      <c r="P122" s="90">
        <v>4717400</v>
      </c>
      <c r="Q122" s="4" t="s">
        <v>439</v>
      </c>
      <c r="R122" s="4" t="s">
        <v>31</v>
      </c>
      <c r="S122" s="4" t="s">
        <v>440</v>
      </c>
      <c r="T122" s="81">
        <v>2358700</v>
      </c>
      <c r="U122" s="89" t="s">
        <v>411</v>
      </c>
      <c r="V122" s="4" t="s">
        <v>697</v>
      </c>
      <c r="W122" s="67" t="s">
        <v>698</v>
      </c>
      <c r="X122" s="61" t="s">
        <v>585</v>
      </c>
      <c r="Y122" s="4"/>
      <c r="Z122" s="4"/>
      <c r="AA122" s="64"/>
      <c r="AB122" s="64"/>
      <c r="AC122" s="68"/>
      <c r="AD122" s="68"/>
    </row>
    <row r="123" spans="1:30" ht="75" customHeight="1" x14ac:dyDescent="0.2">
      <c r="A123" s="2">
        <v>98</v>
      </c>
      <c r="B123" s="106" t="s">
        <v>430</v>
      </c>
      <c r="C123" s="6" t="s">
        <v>431</v>
      </c>
      <c r="D123" s="91" t="s">
        <v>472</v>
      </c>
      <c r="E123" s="91" t="s">
        <v>473</v>
      </c>
      <c r="F123" s="91" t="s">
        <v>434</v>
      </c>
      <c r="G123" s="91" t="s">
        <v>435</v>
      </c>
      <c r="H123" s="105" t="s">
        <v>436</v>
      </c>
      <c r="I123" s="79">
        <v>80161501</v>
      </c>
      <c r="J123" s="4" t="s">
        <v>740</v>
      </c>
      <c r="K123" s="5">
        <v>42339</v>
      </c>
      <c r="L123" s="52">
        <f>(25/30)</f>
        <v>0.83333333333333337</v>
      </c>
      <c r="M123" s="4" t="s">
        <v>238</v>
      </c>
      <c r="N123" s="4" t="s">
        <v>438</v>
      </c>
      <c r="O123" s="90">
        <f t="shared" si="14"/>
        <v>1682333.3333333335</v>
      </c>
      <c r="P123" s="90">
        <f>+T123*L123</f>
        <v>1682333.3333333335</v>
      </c>
      <c r="Q123" s="4" t="s">
        <v>439</v>
      </c>
      <c r="R123" s="4" t="s">
        <v>31</v>
      </c>
      <c r="S123" s="4" t="s">
        <v>440</v>
      </c>
      <c r="T123" s="81">
        <v>2018800</v>
      </c>
      <c r="U123" s="89" t="s">
        <v>411</v>
      </c>
      <c r="V123" s="4" t="s">
        <v>475</v>
      </c>
      <c r="W123" s="102" t="s">
        <v>476</v>
      </c>
      <c r="X123" s="62" t="s">
        <v>463</v>
      </c>
      <c r="Y123" s="4"/>
      <c r="Z123" s="4"/>
      <c r="AA123" s="64">
        <v>42359</v>
      </c>
      <c r="AB123" s="64">
        <v>42353</v>
      </c>
      <c r="AC123" s="68"/>
      <c r="AD123" s="68"/>
    </row>
    <row r="124" spans="1:30" ht="75" customHeight="1" x14ac:dyDescent="0.2">
      <c r="A124" s="2">
        <v>99</v>
      </c>
      <c r="B124" s="106" t="s">
        <v>430</v>
      </c>
      <c r="C124" s="6" t="s">
        <v>431</v>
      </c>
      <c r="D124" s="91" t="s">
        <v>472</v>
      </c>
      <c r="E124" s="91" t="s">
        <v>473</v>
      </c>
      <c r="F124" s="91" t="s">
        <v>434</v>
      </c>
      <c r="G124" s="91" t="s">
        <v>435</v>
      </c>
      <c r="H124" s="105" t="s">
        <v>436</v>
      </c>
      <c r="I124" s="79">
        <v>80101604</v>
      </c>
      <c r="J124" s="4" t="s">
        <v>741</v>
      </c>
      <c r="K124" s="5">
        <v>42339</v>
      </c>
      <c r="L124" s="52">
        <f>(24/30)</f>
        <v>0.8</v>
      </c>
      <c r="M124" s="4" t="s">
        <v>238</v>
      </c>
      <c r="N124" s="4" t="s">
        <v>438</v>
      </c>
      <c r="O124" s="90">
        <f t="shared" si="14"/>
        <v>1886960</v>
      </c>
      <c r="P124" s="90">
        <f>+T124*L124</f>
        <v>1886960</v>
      </c>
      <c r="Q124" s="4" t="s">
        <v>439</v>
      </c>
      <c r="R124" s="4" t="s">
        <v>31</v>
      </c>
      <c r="S124" s="4" t="s">
        <v>440</v>
      </c>
      <c r="T124" s="81">
        <v>2358700</v>
      </c>
      <c r="U124" s="89" t="s">
        <v>411</v>
      </c>
      <c r="V124" s="4" t="s">
        <v>500</v>
      </c>
      <c r="W124" s="102" t="s">
        <v>501</v>
      </c>
      <c r="X124" s="62" t="s">
        <v>463</v>
      </c>
      <c r="Y124" s="4"/>
      <c r="Z124" s="4"/>
      <c r="AA124" s="64">
        <v>42360</v>
      </c>
      <c r="AB124" s="64">
        <v>42353</v>
      </c>
      <c r="AC124" s="68"/>
      <c r="AD124" s="68"/>
    </row>
    <row r="125" spans="1:30" ht="75" customHeight="1" x14ac:dyDescent="0.2">
      <c r="A125" s="2">
        <v>100</v>
      </c>
      <c r="B125" s="106" t="s">
        <v>430</v>
      </c>
      <c r="C125" s="6" t="s">
        <v>431</v>
      </c>
      <c r="D125" s="91" t="s">
        <v>472</v>
      </c>
      <c r="E125" s="91" t="s">
        <v>473</v>
      </c>
      <c r="F125" s="91" t="s">
        <v>434</v>
      </c>
      <c r="G125" s="91" t="s">
        <v>435</v>
      </c>
      <c r="H125" s="105" t="s">
        <v>436</v>
      </c>
      <c r="I125" s="79">
        <v>77101600</v>
      </c>
      <c r="J125" s="4" t="s">
        <v>742</v>
      </c>
      <c r="K125" s="5">
        <v>42339</v>
      </c>
      <c r="L125" s="52">
        <f>(29/30)</f>
        <v>0.96666666666666667</v>
      </c>
      <c r="M125" s="4" t="s">
        <v>238</v>
      </c>
      <c r="N125" s="4" t="s">
        <v>438</v>
      </c>
      <c r="O125" s="90">
        <f t="shared" si="14"/>
        <v>2977043.3333333335</v>
      </c>
      <c r="P125" s="90">
        <f>+T125*L125</f>
        <v>2977043.3333333335</v>
      </c>
      <c r="Q125" s="4" t="s">
        <v>439</v>
      </c>
      <c r="R125" s="4" t="s">
        <v>31</v>
      </c>
      <c r="S125" s="4" t="s">
        <v>440</v>
      </c>
      <c r="T125" s="81">
        <v>3079700</v>
      </c>
      <c r="U125" s="89" t="s">
        <v>411</v>
      </c>
      <c r="V125" s="4" t="s">
        <v>503</v>
      </c>
      <c r="W125" s="102" t="s">
        <v>504</v>
      </c>
      <c r="X125" s="62" t="s">
        <v>463</v>
      </c>
      <c r="Y125" s="4"/>
      <c r="Z125" s="4"/>
      <c r="AA125" s="64"/>
      <c r="AB125" s="64"/>
      <c r="AC125" s="68"/>
      <c r="AD125" s="68"/>
    </row>
    <row r="126" spans="1:30" ht="75" customHeight="1" x14ac:dyDescent="0.2">
      <c r="A126" s="2">
        <v>101</v>
      </c>
      <c r="B126" s="106" t="s">
        <v>430</v>
      </c>
      <c r="C126" s="6" t="s">
        <v>431</v>
      </c>
      <c r="D126" s="91" t="s">
        <v>472</v>
      </c>
      <c r="E126" s="91" t="s">
        <v>473</v>
      </c>
      <c r="F126" s="91" t="s">
        <v>434</v>
      </c>
      <c r="G126" s="91" t="s">
        <v>435</v>
      </c>
      <c r="H126" s="105" t="s">
        <v>436</v>
      </c>
      <c r="I126" s="79">
        <v>77101600</v>
      </c>
      <c r="J126" s="4" t="s">
        <v>743</v>
      </c>
      <c r="K126" s="5">
        <v>42339</v>
      </c>
      <c r="L126" s="80">
        <v>1</v>
      </c>
      <c r="M126" s="4" t="s">
        <v>238</v>
      </c>
      <c r="N126" s="4" t="s">
        <v>438</v>
      </c>
      <c r="O126" s="90">
        <f t="shared" si="14"/>
        <v>3996400</v>
      </c>
      <c r="P126" s="90">
        <f>+T126*L126</f>
        <v>3996400</v>
      </c>
      <c r="Q126" s="4" t="s">
        <v>439</v>
      </c>
      <c r="R126" s="4" t="s">
        <v>31</v>
      </c>
      <c r="S126" s="4" t="s">
        <v>440</v>
      </c>
      <c r="T126" s="81">
        <v>3996400</v>
      </c>
      <c r="U126" s="89" t="s">
        <v>411</v>
      </c>
      <c r="V126" s="4" t="s">
        <v>506</v>
      </c>
      <c r="W126" s="102" t="s">
        <v>507</v>
      </c>
      <c r="X126" s="62" t="s">
        <v>463</v>
      </c>
      <c r="Y126" s="4"/>
      <c r="Z126" s="4"/>
      <c r="AA126" s="64"/>
      <c r="AB126" s="64"/>
      <c r="AC126" s="68"/>
      <c r="AD126" s="68"/>
    </row>
    <row r="127" spans="1:30" ht="75" customHeight="1" x14ac:dyDescent="0.2">
      <c r="A127" s="2">
        <v>102</v>
      </c>
      <c r="B127" s="106" t="s">
        <v>430</v>
      </c>
      <c r="C127" s="6" t="s">
        <v>431</v>
      </c>
      <c r="D127" s="91" t="s">
        <v>472</v>
      </c>
      <c r="E127" s="91" t="s">
        <v>473</v>
      </c>
      <c r="F127" s="91" t="s">
        <v>434</v>
      </c>
      <c r="G127" s="91" t="s">
        <v>435</v>
      </c>
      <c r="H127" s="105" t="s">
        <v>436</v>
      </c>
      <c r="I127" s="79">
        <v>77102000</v>
      </c>
      <c r="J127" s="4" t="s">
        <v>744</v>
      </c>
      <c r="K127" s="5">
        <v>42339</v>
      </c>
      <c r="L127" s="52">
        <f>(23/30)</f>
        <v>0.76666666666666672</v>
      </c>
      <c r="M127" s="4" t="s">
        <v>238</v>
      </c>
      <c r="N127" s="4" t="s">
        <v>438</v>
      </c>
      <c r="O127" s="90">
        <f t="shared" si="14"/>
        <v>2361103.3333333335</v>
      </c>
      <c r="P127" s="90">
        <f>+T127*L127</f>
        <v>2361103.3333333335</v>
      </c>
      <c r="Q127" s="4" t="s">
        <v>439</v>
      </c>
      <c r="R127" s="4" t="s">
        <v>31</v>
      </c>
      <c r="S127" s="4" t="s">
        <v>440</v>
      </c>
      <c r="T127" s="81">
        <v>3079700</v>
      </c>
      <c r="U127" s="89" t="s">
        <v>411</v>
      </c>
      <c r="V127" s="4" t="s">
        <v>512</v>
      </c>
      <c r="W127" s="102" t="s">
        <v>513</v>
      </c>
      <c r="X127" s="62" t="s">
        <v>463</v>
      </c>
      <c r="Y127" s="4"/>
      <c r="Z127" s="4"/>
      <c r="AA127" s="64"/>
      <c r="AB127" s="64"/>
      <c r="AC127" s="68"/>
      <c r="AD127" s="68"/>
    </row>
    <row r="128" spans="1:30" ht="75" customHeight="1" x14ac:dyDescent="0.2">
      <c r="A128" s="2">
        <v>103</v>
      </c>
      <c r="B128" s="106" t="s">
        <v>430</v>
      </c>
      <c r="C128" s="6" t="s">
        <v>431</v>
      </c>
      <c r="D128" s="91" t="s">
        <v>612</v>
      </c>
      <c r="E128" s="91" t="s">
        <v>613</v>
      </c>
      <c r="F128" s="91" t="s">
        <v>434</v>
      </c>
      <c r="G128" s="91" t="s">
        <v>435</v>
      </c>
      <c r="H128" s="105" t="s">
        <v>436</v>
      </c>
      <c r="I128" s="79">
        <v>77101701</v>
      </c>
      <c r="J128" s="4" t="s">
        <v>745</v>
      </c>
      <c r="K128" s="5">
        <v>42339</v>
      </c>
      <c r="L128" s="80" t="s">
        <v>746</v>
      </c>
      <c r="M128" s="4" t="s">
        <v>238</v>
      </c>
      <c r="N128" s="4" t="s">
        <v>438</v>
      </c>
      <c r="O128" s="81">
        <v>2735680.0000000005</v>
      </c>
      <c r="P128" s="81">
        <v>2735680.0000000005</v>
      </c>
      <c r="Q128" s="4" t="s">
        <v>439</v>
      </c>
      <c r="R128" s="4" t="s">
        <v>31</v>
      </c>
      <c r="S128" s="4" t="s">
        <v>440</v>
      </c>
      <c r="T128" s="81">
        <f>+P128/48*30</f>
        <v>1709800.0000000002</v>
      </c>
      <c r="U128" s="89" t="s">
        <v>411</v>
      </c>
      <c r="V128" s="4" t="s">
        <v>679</v>
      </c>
      <c r="W128" s="102" t="s">
        <v>747</v>
      </c>
      <c r="X128" s="62" t="s">
        <v>585</v>
      </c>
      <c r="Y128" s="76"/>
      <c r="Z128" s="76"/>
      <c r="AA128" s="76"/>
      <c r="AB128" s="76"/>
      <c r="AC128" s="68"/>
      <c r="AD128" s="68"/>
    </row>
    <row r="129" spans="1:30" ht="75" customHeight="1" x14ac:dyDescent="0.2">
      <c r="A129" s="2">
        <v>104</v>
      </c>
      <c r="B129" s="106" t="s">
        <v>430</v>
      </c>
      <c r="C129" s="6" t="s">
        <v>431</v>
      </c>
      <c r="D129" s="4" t="s">
        <v>472</v>
      </c>
      <c r="E129" s="4" t="s">
        <v>524</v>
      </c>
      <c r="F129" s="91" t="s">
        <v>434</v>
      </c>
      <c r="G129" s="91" t="s">
        <v>435</v>
      </c>
      <c r="H129" s="105" t="s">
        <v>436</v>
      </c>
      <c r="I129" s="17">
        <v>77101600</v>
      </c>
      <c r="J129" s="4" t="s">
        <v>748</v>
      </c>
      <c r="K129" s="5">
        <v>42005</v>
      </c>
      <c r="L129" s="80">
        <f>(24/30)</f>
        <v>0.8</v>
      </c>
      <c r="M129" s="4" t="s">
        <v>238</v>
      </c>
      <c r="N129" s="4" t="s">
        <v>438</v>
      </c>
      <c r="O129" s="90">
        <f t="shared" ref="O129:O153" si="15">+P129</f>
        <v>5191200</v>
      </c>
      <c r="P129" s="90">
        <f>+T129*L129</f>
        <v>5191200</v>
      </c>
      <c r="Q129" s="4" t="s">
        <v>439</v>
      </c>
      <c r="R129" s="4" t="s">
        <v>31</v>
      </c>
      <c r="S129" s="4" t="s">
        <v>440</v>
      </c>
      <c r="T129" s="90">
        <f>6300000*1.03</f>
        <v>6489000</v>
      </c>
      <c r="U129" s="4" t="s">
        <v>411</v>
      </c>
      <c r="V129" s="4" t="s">
        <v>526</v>
      </c>
      <c r="W129" s="101" t="s">
        <v>749</v>
      </c>
      <c r="X129" s="61" t="s">
        <v>463</v>
      </c>
      <c r="Y129" s="4"/>
      <c r="Z129" s="4"/>
      <c r="AA129" s="64" t="s">
        <v>750</v>
      </c>
      <c r="AB129" s="64">
        <v>42390</v>
      </c>
      <c r="AC129" s="68"/>
      <c r="AD129" s="68"/>
    </row>
    <row r="130" spans="1:30" s="78" customFormat="1" ht="75" customHeight="1" x14ac:dyDescent="0.25">
      <c r="A130" s="2">
        <v>105</v>
      </c>
      <c r="B130" s="106" t="s">
        <v>430</v>
      </c>
      <c r="C130" s="6" t="s">
        <v>431</v>
      </c>
      <c r="D130" s="4" t="s">
        <v>538</v>
      </c>
      <c r="E130" s="4" t="s">
        <v>539</v>
      </c>
      <c r="F130" s="91" t="s">
        <v>434</v>
      </c>
      <c r="G130" s="91" t="s">
        <v>435</v>
      </c>
      <c r="H130" s="105" t="s">
        <v>436</v>
      </c>
      <c r="I130" s="79">
        <v>77101600</v>
      </c>
      <c r="J130" s="4" t="s">
        <v>751</v>
      </c>
      <c r="K130" s="5">
        <v>42339</v>
      </c>
      <c r="L130" s="80">
        <v>1</v>
      </c>
      <c r="M130" s="4" t="s">
        <v>238</v>
      </c>
      <c r="N130" s="4" t="s">
        <v>438</v>
      </c>
      <c r="O130" s="90">
        <f t="shared" si="15"/>
        <v>3471100</v>
      </c>
      <c r="P130" s="90">
        <f>+T130*L130</f>
        <v>3471100</v>
      </c>
      <c r="Q130" s="4" t="s">
        <v>439</v>
      </c>
      <c r="R130" s="4" t="s">
        <v>31</v>
      </c>
      <c r="S130" s="4" t="s">
        <v>440</v>
      </c>
      <c r="T130" s="81">
        <f>3370000*1.03</f>
        <v>3471100</v>
      </c>
      <c r="U130" s="4" t="s">
        <v>411</v>
      </c>
      <c r="V130" s="4" t="s">
        <v>541</v>
      </c>
      <c r="W130" s="101" t="s">
        <v>752</v>
      </c>
      <c r="X130" s="61" t="s">
        <v>443</v>
      </c>
      <c r="Y130" s="4"/>
      <c r="Z130" s="4"/>
      <c r="AA130" s="64">
        <v>42359</v>
      </c>
      <c r="AB130" s="64">
        <v>42389</v>
      </c>
      <c r="AC130" s="77"/>
      <c r="AD130" s="77"/>
    </row>
    <row r="131" spans="1:30" ht="75" customHeight="1" x14ac:dyDescent="0.2">
      <c r="A131" s="2">
        <v>106</v>
      </c>
      <c r="B131" s="106" t="s">
        <v>708</v>
      </c>
      <c r="C131" s="6" t="s">
        <v>709</v>
      </c>
      <c r="D131" s="91" t="s">
        <v>710</v>
      </c>
      <c r="E131" s="91" t="s">
        <v>711</v>
      </c>
      <c r="F131" s="91" t="s">
        <v>434</v>
      </c>
      <c r="G131" s="91" t="s">
        <v>435</v>
      </c>
      <c r="H131" s="105" t="s">
        <v>436</v>
      </c>
      <c r="I131" s="79">
        <v>77101701</v>
      </c>
      <c r="J131" s="4" t="s">
        <v>614</v>
      </c>
      <c r="K131" s="5">
        <v>42005</v>
      </c>
      <c r="L131" s="80">
        <v>1</v>
      </c>
      <c r="M131" s="4" t="s">
        <v>238</v>
      </c>
      <c r="N131" s="4" t="s">
        <v>438</v>
      </c>
      <c r="O131" s="90">
        <f t="shared" si="15"/>
        <v>2482600</v>
      </c>
      <c r="P131" s="90">
        <f>7004300-4521700</f>
        <v>2482600</v>
      </c>
      <c r="Q131" s="4" t="s">
        <v>439</v>
      </c>
      <c r="R131" s="4" t="s">
        <v>31</v>
      </c>
      <c r="S131" s="4" t="s">
        <v>440</v>
      </c>
      <c r="T131" s="81"/>
      <c r="U131" s="4" t="s">
        <v>186</v>
      </c>
      <c r="V131" s="4"/>
      <c r="W131" s="91"/>
      <c r="X131" s="4" t="s">
        <v>443</v>
      </c>
      <c r="Y131" s="4"/>
      <c r="Z131" s="4"/>
      <c r="AA131" s="64">
        <v>42359</v>
      </c>
      <c r="AB131" s="64">
        <v>42382</v>
      </c>
      <c r="AC131" s="68"/>
      <c r="AD131" s="68"/>
    </row>
    <row r="132" spans="1:30" ht="75" customHeight="1" x14ac:dyDescent="0.2">
      <c r="A132" s="2">
        <v>107</v>
      </c>
      <c r="B132" s="106" t="s">
        <v>430</v>
      </c>
      <c r="C132" s="6" t="s">
        <v>579</v>
      </c>
      <c r="D132" s="91" t="s">
        <v>580</v>
      </c>
      <c r="E132" s="91" t="s">
        <v>581</v>
      </c>
      <c r="F132" s="111" t="s">
        <v>434</v>
      </c>
      <c r="G132" s="4" t="s">
        <v>435</v>
      </c>
      <c r="H132" s="51" t="s">
        <v>436</v>
      </c>
      <c r="I132" s="79" t="s">
        <v>593</v>
      </c>
      <c r="J132" s="4" t="s">
        <v>753</v>
      </c>
      <c r="K132" s="5">
        <v>42339</v>
      </c>
      <c r="L132" s="80" t="s">
        <v>754</v>
      </c>
      <c r="M132" s="4" t="s">
        <v>238</v>
      </c>
      <c r="N132" s="4" t="s">
        <v>438</v>
      </c>
      <c r="O132" s="90">
        <f t="shared" si="15"/>
        <v>2187033</v>
      </c>
      <c r="P132" s="90">
        <v>2187033</v>
      </c>
      <c r="Q132" s="4" t="s">
        <v>439</v>
      </c>
      <c r="R132" s="4" t="s">
        <v>31</v>
      </c>
      <c r="S132" s="4" t="s">
        <v>440</v>
      </c>
      <c r="T132" s="81">
        <v>5047000</v>
      </c>
      <c r="U132" s="93" t="s">
        <v>411</v>
      </c>
      <c r="V132" s="4" t="s">
        <v>598</v>
      </c>
      <c r="W132" s="102" t="s">
        <v>599</v>
      </c>
      <c r="X132" s="62" t="s">
        <v>585</v>
      </c>
      <c r="Y132" s="4"/>
      <c r="Z132" s="4"/>
      <c r="AA132" s="64"/>
      <c r="AB132" s="64"/>
      <c r="AC132" s="68"/>
      <c r="AD132" s="68"/>
    </row>
    <row r="133" spans="1:30" ht="75" customHeight="1" x14ac:dyDescent="0.2">
      <c r="A133" s="2">
        <v>108</v>
      </c>
      <c r="B133" s="106" t="s">
        <v>430</v>
      </c>
      <c r="C133" s="6" t="s">
        <v>579</v>
      </c>
      <c r="D133" s="91" t="s">
        <v>580</v>
      </c>
      <c r="E133" s="91" t="s">
        <v>581</v>
      </c>
      <c r="F133" s="91" t="s">
        <v>434</v>
      </c>
      <c r="G133" s="91" t="s">
        <v>435</v>
      </c>
      <c r="H133" s="105" t="s">
        <v>436</v>
      </c>
      <c r="I133" s="79" t="s">
        <v>593</v>
      </c>
      <c r="J133" s="4" t="s">
        <v>755</v>
      </c>
      <c r="K133" s="5">
        <v>42339</v>
      </c>
      <c r="L133" s="80" t="s">
        <v>756</v>
      </c>
      <c r="M133" s="4" t="s">
        <v>238</v>
      </c>
      <c r="N133" s="4" t="s">
        <v>438</v>
      </c>
      <c r="O133" s="90">
        <f t="shared" si="15"/>
        <v>3869367</v>
      </c>
      <c r="P133" s="81">
        <v>3869367</v>
      </c>
      <c r="Q133" s="4" t="s">
        <v>439</v>
      </c>
      <c r="R133" s="4" t="s">
        <v>31</v>
      </c>
      <c r="S133" s="4" t="s">
        <v>440</v>
      </c>
      <c r="T133" s="81">
        <v>5047000</v>
      </c>
      <c r="U133" s="89" t="s">
        <v>411</v>
      </c>
      <c r="V133" s="4" t="s">
        <v>595</v>
      </c>
      <c r="W133" s="103" t="s">
        <v>596</v>
      </c>
      <c r="X133" s="62" t="s">
        <v>585</v>
      </c>
      <c r="Y133" s="4"/>
      <c r="Z133" s="4"/>
      <c r="AA133" s="64"/>
      <c r="AB133" s="64"/>
      <c r="AC133" s="68"/>
      <c r="AD133" s="68"/>
    </row>
    <row r="134" spans="1:30" ht="75" customHeight="1" x14ac:dyDescent="0.2">
      <c r="A134" s="2">
        <v>109</v>
      </c>
      <c r="B134" s="106" t="s">
        <v>430</v>
      </c>
      <c r="C134" s="6" t="s">
        <v>579</v>
      </c>
      <c r="D134" s="91" t="s">
        <v>580</v>
      </c>
      <c r="E134" s="91" t="s">
        <v>581</v>
      </c>
      <c r="F134" s="91" t="s">
        <v>434</v>
      </c>
      <c r="G134" s="91" t="s">
        <v>435</v>
      </c>
      <c r="H134" s="105" t="s">
        <v>436</v>
      </c>
      <c r="I134" s="79" t="s">
        <v>593</v>
      </c>
      <c r="J134" s="4" t="s">
        <v>757</v>
      </c>
      <c r="K134" s="5">
        <v>42339</v>
      </c>
      <c r="L134" s="80" t="s">
        <v>758</v>
      </c>
      <c r="M134" s="4" t="s">
        <v>238</v>
      </c>
      <c r="N134" s="4" t="s">
        <v>438</v>
      </c>
      <c r="O134" s="90">
        <f t="shared" si="15"/>
        <v>4779200.0000000009</v>
      </c>
      <c r="P134" s="81">
        <v>4779200.0000000009</v>
      </c>
      <c r="Q134" s="4" t="s">
        <v>439</v>
      </c>
      <c r="R134" s="4" t="s">
        <v>31</v>
      </c>
      <c r="S134" s="4" t="s">
        <v>440</v>
      </c>
      <c r="T134" s="81">
        <v>5974000</v>
      </c>
      <c r="U134" s="89" t="s">
        <v>411</v>
      </c>
      <c r="V134" s="4" t="s">
        <v>610</v>
      </c>
      <c r="W134" s="102" t="s">
        <v>611</v>
      </c>
      <c r="X134" s="62" t="s">
        <v>585</v>
      </c>
      <c r="Y134" s="4"/>
      <c r="Z134" s="4"/>
      <c r="AA134" s="64"/>
      <c r="AB134" s="64"/>
      <c r="AC134" s="68"/>
      <c r="AD134" s="68"/>
    </row>
    <row r="135" spans="1:30" ht="75" customHeight="1" x14ac:dyDescent="0.2">
      <c r="A135" s="2">
        <v>110</v>
      </c>
      <c r="B135" s="106" t="s">
        <v>430</v>
      </c>
      <c r="C135" s="6" t="s">
        <v>579</v>
      </c>
      <c r="D135" s="91" t="s">
        <v>580</v>
      </c>
      <c r="E135" s="91" t="s">
        <v>581</v>
      </c>
      <c r="F135" s="91" t="s">
        <v>434</v>
      </c>
      <c r="G135" s="91" t="s">
        <v>435</v>
      </c>
      <c r="H135" s="105" t="s">
        <v>436</v>
      </c>
      <c r="I135" s="79">
        <v>77101700</v>
      </c>
      <c r="J135" s="4" t="s">
        <v>759</v>
      </c>
      <c r="K135" s="5">
        <v>42005</v>
      </c>
      <c r="L135" s="80" t="s">
        <v>760</v>
      </c>
      <c r="M135" s="4" t="s">
        <v>238</v>
      </c>
      <c r="N135" s="4" t="s">
        <v>438</v>
      </c>
      <c r="O135" s="90">
        <f t="shared" si="15"/>
        <v>1656240</v>
      </c>
      <c r="P135" s="81">
        <v>1656240</v>
      </c>
      <c r="Q135" s="4" t="s">
        <v>439</v>
      </c>
      <c r="R135" s="4" t="s">
        <v>31</v>
      </c>
      <c r="S135" s="4" t="s">
        <v>440</v>
      </c>
      <c r="T135" s="81">
        <v>2760400</v>
      </c>
      <c r="U135" s="89" t="s">
        <v>411</v>
      </c>
      <c r="V135" s="4" t="s">
        <v>607</v>
      </c>
      <c r="W135" s="69" t="s">
        <v>608</v>
      </c>
      <c r="X135" s="62" t="s">
        <v>585</v>
      </c>
      <c r="Y135" s="4"/>
      <c r="Z135" s="4"/>
      <c r="AA135" s="64"/>
      <c r="AB135" s="64"/>
      <c r="AC135" s="68"/>
      <c r="AD135" s="68"/>
    </row>
    <row r="136" spans="1:30" ht="75" customHeight="1" x14ac:dyDescent="0.2">
      <c r="A136" s="2">
        <v>111</v>
      </c>
      <c r="B136" s="106" t="s">
        <v>430</v>
      </c>
      <c r="C136" s="6" t="s">
        <v>431</v>
      </c>
      <c r="D136" s="91" t="s">
        <v>612</v>
      </c>
      <c r="E136" s="91" t="s">
        <v>613</v>
      </c>
      <c r="F136" s="91" t="s">
        <v>434</v>
      </c>
      <c r="G136" s="91" t="s">
        <v>435</v>
      </c>
      <c r="H136" s="105" t="s">
        <v>436</v>
      </c>
      <c r="I136" s="79">
        <v>77101701</v>
      </c>
      <c r="J136" s="4" t="s">
        <v>761</v>
      </c>
      <c r="K136" s="5">
        <v>42339</v>
      </c>
      <c r="L136" s="80" t="s">
        <v>762</v>
      </c>
      <c r="M136" s="4" t="s">
        <v>238</v>
      </c>
      <c r="N136" s="4" t="s">
        <v>438</v>
      </c>
      <c r="O136" s="90">
        <f t="shared" si="15"/>
        <v>5728173</v>
      </c>
      <c r="P136" s="81">
        <v>5728173</v>
      </c>
      <c r="Q136" s="4" t="s">
        <v>439</v>
      </c>
      <c r="R136" s="4" t="s">
        <v>31</v>
      </c>
      <c r="S136" s="4" t="s">
        <v>440</v>
      </c>
      <c r="T136" s="81">
        <v>3996400</v>
      </c>
      <c r="U136" s="89" t="s">
        <v>411</v>
      </c>
      <c r="V136" s="4" t="s">
        <v>641</v>
      </c>
      <c r="W136" s="102" t="s">
        <v>642</v>
      </c>
      <c r="X136" s="62" t="s">
        <v>585</v>
      </c>
      <c r="Y136" s="4"/>
      <c r="Z136" s="4"/>
      <c r="AA136" s="64"/>
      <c r="AB136" s="64"/>
      <c r="AC136" s="68"/>
      <c r="AD136" s="68"/>
    </row>
    <row r="137" spans="1:30" ht="75" customHeight="1" x14ac:dyDescent="0.2">
      <c r="A137" s="2">
        <v>112</v>
      </c>
      <c r="B137" s="106" t="s">
        <v>430</v>
      </c>
      <c r="C137" s="6" t="s">
        <v>431</v>
      </c>
      <c r="D137" s="91" t="s">
        <v>612</v>
      </c>
      <c r="E137" s="91" t="s">
        <v>613</v>
      </c>
      <c r="F137" s="91" t="s">
        <v>434</v>
      </c>
      <c r="G137" s="91" t="s">
        <v>435</v>
      </c>
      <c r="H137" s="105" t="s">
        <v>436</v>
      </c>
      <c r="I137" s="79">
        <v>77101701</v>
      </c>
      <c r="J137" s="4" t="s">
        <v>763</v>
      </c>
      <c r="K137" s="5">
        <v>42339</v>
      </c>
      <c r="L137" s="80" t="s">
        <v>764</v>
      </c>
      <c r="M137" s="4" t="s">
        <v>238</v>
      </c>
      <c r="N137" s="4" t="s">
        <v>438</v>
      </c>
      <c r="O137" s="90">
        <f t="shared" si="15"/>
        <v>3355397</v>
      </c>
      <c r="P137" s="81">
        <v>3355397</v>
      </c>
      <c r="Q137" s="4" t="s">
        <v>439</v>
      </c>
      <c r="R137" s="4" t="s">
        <v>31</v>
      </c>
      <c r="S137" s="4" t="s">
        <v>440</v>
      </c>
      <c r="T137" s="81">
        <v>3471100</v>
      </c>
      <c r="U137" s="89" t="s">
        <v>411</v>
      </c>
      <c r="V137" s="4" t="s">
        <v>647</v>
      </c>
      <c r="W137" s="102" t="s">
        <v>648</v>
      </c>
      <c r="X137" s="62" t="s">
        <v>585</v>
      </c>
      <c r="Y137" s="4"/>
      <c r="Z137" s="4"/>
      <c r="AA137" s="64"/>
      <c r="AB137" s="64"/>
      <c r="AC137" s="68"/>
      <c r="AD137" s="68"/>
    </row>
    <row r="138" spans="1:30" ht="75" customHeight="1" x14ac:dyDescent="0.2">
      <c r="A138" s="2">
        <v>113</v>
      </c>
      <c r="B138" s="106" t="s">
        <v>430</v>
      </c>
      <c r="C138" s="6" t="s">
        <v>431</v>
      </c>
      <c r="D138" s="91" t="s">
        <v>612</v>
      </c>
      <c r="E138" s="91" t="s">
        <v>613</v>
      </c>
      <c r="F138" s="91" t="s">
        <v>434</v>
      </c>
      <c r="G138" s="91" t="s">
        <v>435</v>
      </c>
      <c r="H138" s="105" t="s">
        <v>436</v>
      </c>
      <c r="I138" s="79">
        <v>77101701</v>
      </c>
      <c r="J138" s="4" t="s">
        <v>765</v>
      </c>
      <c r="K138" s="5">
        <v>42339</v>
      </c>
      <c r="L138" s="80" t="s">
        <v>762</v>
      </c>
      <c r="M138" s="4" t="s">
        <v>238</v>
      </c>
      <c r="N138" s="4" t="s">
        <v>438</v>
      </c>
      <c r="O138" s="90">
        <f t="shared" si="15"/>
        <v>4975243</v>
      </c>
      <c r="P138" s="81">
        <v>4975243</v>
      </c>
      <c r="Q138" s="4" t="s">
        <v>439</v>
      </c>
      <c r="R138" s="4" t="s">
        <v>31</v>
      </c>
      <c r="S138" s="4" t="s">
        <v>440</v>
      </c>
      <c r="T138" s="81">
        <v>3471100</v>
      </c>
      <c r="U138" s="89" t="s">
        <v>411</v>
      </c>
      <c r="V138" s="4" t="s">
        <v>682</v>
      </c>
      <c r="W138" s="102" t="s">
        <v>683</v>
      </c>
      <c r="X138" s="62" t="s">
        <v>585</v>
      </c>
      <c r="Y138" s="4"/>
      <c r="Z138" s="4"/>
      <c r="AA138" s="64"/>
      <c r="AB138" s="64"/>
      <c r="AC138" s="68"/>
      <c r="AD138" s="68"/>
    </row>
    <row r="139" spans="1:30" ht="75" customHeight="1" x14ac:dyDescent="0.2">
      <c r="A139" s="2">
        <v>114</v>
      </c>
      <c r="B139" s="106" t="s">
        <v>430</v>
      </c>
      <c r="C139" s="6" t="s">
        <v>431</v>
      </c>
      <c r="D139" s="91" t="s">
        <v>612</v>
      </c>
      <c r="E139" s="91" t="s">
        <v>613</v>
      </c>
      <c r="F139" s="91" t="s">
        <v>434</v>
      </c>
      <c r="G139" s="91" t="s">
        <v>435</v>
      </c>
      <c r="H139" s="105" t="s">
        <v>436</v>
      </c>
      <c r="I139" s="79">
        <v>81111811</v>
      </c>
      <c r="J139" s="4" t="s">
        <v>766</v>
      </c>
      <c r="K139" s="5">
        <v>42339</v>
      </c>
      <c r="L139" s="80" t="s">
        <v>762</v>
      </c>
      <c r="M139" s="4" t="s">
        <v>238</v>
      </c>
      <c r="N139" s="4" t="s">
        <v>438</v>
      </c>
      <c r="O139" s="90">
        <f t="shared" si="15"/>
        <v>3380803</v>
      </c>
      <c r="P139" s="81">
        <v>3380803</v>
      </c>
      <c r="Q139" s="4" t="s">
        <v>439</v>
      </c>
      <c r="R139" s="4" t="s">
        <v>31</v>
      </c>
      <c r="S139" s="4" t="s">
        <v>440</v>
      </c>
      <c r="T139" s="81">
        <v>2358700</v>
      </c>
      <c r="U139" s="89" t="s">
        <v>411</v>
      </c>
      <c r="V139" s="4" t="s">
        <v>703</v>
      </c>
      <c r="W139" s="73" t="s">
        <v>704</v>
      </c>
      <c r="X139" s="62" t="s">
        <v>585</v>
      </c>
      <c r="Y139" s="4"/>
      <c r="Z139" s="4"/>
      <c r="AA139" s="64"/>
      <c r="AB139" s="64"/>
      <c r="AC139" s="68"/>
      <c r="AD139" s="68"/>
    </row>
    <row r="140" spans="1:30" ht="75" customHeight="1" x14ac:dyDescent="0.2">
      <c r="A140" s="2">
        <v>115</v>
      </c>
      <c r="B140" s="106" t="s">
        <v>430</v>
      </c>
      <c r="C140" s="6" t="s">
        <v>431</v>
      </c>
      <c r="D140" s="91" t="s">
        <v>612</v>
      </c>
      <c r="E140" s="91" t="s">
        <v>613</v>
      </c>
      <c r="F140" s="91" t="s">
        <v>434</v>
      </c>
      <c r="G140" s="91" t="s">
        <v>435</v>
      </c>
      <c r="H140" s="105" t="s">
        <v>436</v>
      </c>
      <c r="I140" s="79" t="s">
        <v>621</v>
      </c>
      <c r="J140" s="4" t="s">
        <v>767</v>
      </c>
      <c r="K140" s="5">
        <v>42339</v>
      </c>
      <c r="L140" s="80" t="s">
        <v>768</v>
      </c>
      <c r="M140" s="4" t="s">
        <v>238</v>
      </c>
      <c r="N140" s="4" t="s">
        <v>438</v>
      </c>
      <c r="O140" s="90">
        <f t="shared" si="15"/>
        <v>3900953</v>
      </c>
      <c r="P140" s="81">
        <v>3900953</v>
      </c>
      <c r="Q140" s="4" t="s">
        <v>439</v>
      </c>
      <c r="R140" s="4" t="s">
        <v>31</v>
      </c>
      <c r="S140" s="4" t="s">
        <v>440</v>
      </c>
      <c r="T140" s="81">
        <v>3079700</v>
      </c>
      <c r="U140" s="89" t="s">
        <v>411</v>
      </c>
      <c r="V140" s="4" t="s">
        <v>626</v>
      </c>
      <c r="W140" s="73" t="s">
        <v>627</v>
      </c>
      <c r="X140" s="62" t="s">
        <v>585</v>
      </c>
      <c r="Y140" s="4"/>
      <c r="Z140" s="4"/>
      <c r="AA140" s="64"/>
      <c r="AB140" s="64"/>
      <c r="AC140" s="68"/>
      <c r="AD140" s="68"/>
    </row>
    <row r="141" spans="1:30" ht="75" customHeight="1" x14ac:dyDescent="0.2">
      <c r="A141" s="2">
        <v>116</v>
      </c>
      <c r="B141" s="106" t="s">
        <v>430</v>
      </c>
      <c r="C141" s="6" t="s">
        <v>431</v>
      </c>
      <c r="D141" s="91" t="s">
        <v>612</v>
      </c>
      <c r="E141" s="91" t="s">
        <v>613</v>
      </c>
      <c r="F141" s="91" t="s">
        <v>434</v>
      </c>
      <c r="G141" s="91" t="s">
        <v>435</v>
      </c>
      <c r="H141" s="105" t="s">
        <v>436</v>
      </c>
      <c r="I141" s="79">
        <v>77101701</v>
      </c>
      <c r="J141" s="4" t="s">
        <v>769</v>
      </c>
      <c r="K141" s="5">
        <v>42339</v>
      </c>
      <c r="L141" s="80" t="s">
        <v>770</v>
      </c>
      <c r="M141" s="4" t="s">
        <v>238</v>
      </c>
      <c r="N141" s="4" t="s">
        <v>438</v>
      </c>
      <c r="O141" s="90">
        <f t="shared" si="15"/>
        <v>3918807</v>
      </c>
      <c r="P141" s="81">
        <v>3918807</v>
      </c>
      <c r="Q141" s="4" t="s">
        <v>439</v>
      </c>
      <c r="R141" s="4" t="s">
        <v>31</v>
      </c>
      <c r="S141" s="4" t="s">
        <v>440</v>
      </c>
      <c r="T141" s="81">
        <v>4521700</v>
      </c>
      <c r="U141" s="89" t="s">
        <v>411</v>
      </c>
      <c r="V141" s="4" t="s">
        <v>668</v>
      </c>
      <c r="W141" s="73" t="s">
        <v>669</v>
      </c>
      <c r="X141" s="62" t="s">
        <v>585</v>
      </c>
      <c r="Y141" s="4"/>
      <c r="Z141" s="4"/>
      <c r="AA141" s="64"/>
      <c r="AB141" s="64"/>
      <c r="AC141" s="68"/>
      <c r="AD141" s="68"/>
    </row>
    <row r="142" spans="1:30" ht="75" customHeight="1" x14ac:dyDescent="0.2">
      <c r="A142" s="2">
        <v>117</v>
      </c>
      <c r="B142" s="106" t="s">
        <v>430</v>
      </c>
      <c r="C142" s="6" t="s">
        <v>431</v>
      </c>
      <c r="D142" s="91" t="s">
        <v>612</v>
      </c>
      <c r="E142" s="91" t="s">
        <v>613</v>
      </c>
      <c r="F142" s="91" t="s">
        <v>434</v>
      </c>
      <c r="G142" s="91" t="s">
        <v>435</v>
      </c>
      <c r="H142" s="105" t="s">
        <v>436</v>
      </c>
      <c r="I142" s="79">
        <v>77101701</v>
      </c>
      <c r="J142" s="4" t="s">
        <v>771</v>
      </c>
      <c r="K142" s="5">
        <v>42339</v>
      </c>
      <c r="L142" s="80" t="s">
        <v>772</v>
      </c>
      <c r="M142" s="4" t="s">
        <v>238</v>
      </c>
      <c r="N142" s="4" t="s">
        <v>438</v>
      </c>
      <c r="O142" s="90">
        <f t="shared" si="15"/>
        <v>1748253</v>
      </c>
      <c r="P142" s="81">
        <v>1748253</v>
      </c>
      <c r="Q142" s="4" t="s">
        <v>439</v>
      </c>
      <c r="R142" s="4" t="s">
        <v>31</v>
      </c>
      <c r="S142" s="4" t="s">
        <v>440</v>
      </c>
      <c r="T142" s="81">
        <v>2760400</v>
      </c>
      <c r="U142" s="89" t="s">
        <v>411</v>
      </c>
      <c r="V142" s="4" t="s">
        <v>650</v>
      </c>
      <c r="W142" s="73" t="s">
        <v>651</v>
      </c>
      <c r="X142" s="62" t="s">
        <v>585</v>
      </c>
      <c r="Y142" s="4"/>
      <c r="Z142" s="4"/>
      <c r="AA142" s="64"/>
      <c r="AB142" s="64"/>
      <c r="AC142" s="68"/>
      <c r="AD142" s="68"/>
    </row>
    <row r="143" spans="1:30" ht="75" customHeight="1" x14ac:dyDescent="0.2">
      <c r="A143" s="2">
        <v>118</v>
      </c>
      <c r="B143" s="106" t="s">
        <v>430</v>
      </c>
      <c r="C143" s="6" t="s">
        <v>431</v>
      </c>
      <c r="D143" s="91" t="s">
        <v>612</v>
      </c>
      <c r="E143" s="91" t="s">
        <v>613</v>
      </c>
      <c r="F143" s="91" t="s">
        <v>434</v>
      </c>
      <c r="G143" s="91" t="s">
        <v>435</v>
      </c>
      <c r="H143" s="105" t="s">
        <v>436</v>
      </c>
      <c r="I143" s="79">
        <v>77101701</v>
      </c>
      <c r="J143" s="4" t="s">
        <v>773</v>
      </c>
      <c r="K143" s="5">
        <v>42339</v>
      </c>
      <c r="L143" s="80" t="s">
        <v>774</v>
      </c>
      <c r="M143" s="4" t="s">
        <v>238</v>
      </c>
      <c r="N143" s="4" t="s">
        <v>438</v>
      </c>
      <c r="O143" s="90">
        <f t="shared" si="15"/>
        <v>5571700</v>
      </c>
      <c r="P143" s="81">
        <v>5571700</v>
      </c>
      <c r="Q143" s="4" t="s">
        <v>439</v>
      </c>
      <c r="R143" s="4" t="s">
        <v>31</v>
      </c>
      <c r="S143" s="4" t="s">
        <v>440</v>
      </c>
      <c r="T143" s="81">
        <v>5047000</v>
      </c>
      <c r="U143" s="89" t="s">
        <v>411</v>
      </c>
      <c r="V143" s="4" t="s">
        <v>653</v>
      </c>
      <c r="W143" s="73" t="s">
        <v>654</v>
      </c>
      <c r="X143" s="62" t="s">
        <v>585</v>
      </c>
      <c r="Y143" s="4"/>
      <c r="Z143" s="4"/>
      <c r="AA143" s="64"/>
      <c r="AB143" s="64"/>
      <c r="AC143" s="68"/>
      <c r="AD143" s="68"/>
    </row>
    <row r="144" spans="1:30" ht="75" customHeight="1" x14ac:dyDescent="0.2">
      <c r="A144" s="2">
        <v>119</v>
      </c>
      <c r="B144" s="106" t="s">
        <v>430</v>
      </c>
      <c r="C144" s="6" t="s">
        <v>431</v>
      </c>
      <c r="D144" s="91" t="s">
        <v>612</v>
      </c>
      <c r="E144" s="91" t="s">
        <v>613</v>
      </c>
      <c r="F144" s="91" t="s">
        <v>434</v>
      </c>
      <c r="G144" s="91" t="s">
        <v>435</v>
      </c>
      <c r="H144" s="105" t="s">
        <v>436</v>
      </c>
      <c r="I144" s="79">
        <v>77101701</v>
      </c>
      <c r="J144" s="4" t="s">
        <v>775</v>
      </c>
      <c r="K144" s="5">
        <v>42339</v>
      </c>
      <c r="L144" s="80" t="s">
        <v>772</v>
      </c>
      <c r="M144" s="4" t="s">
        <v>238</v>
      </c>
      <c r="N144" s="4" t="s">
        <v>438</v>
      </c>
      <c r="O144" s="90">
        <f t="shared" si="15"/>
        <v>2531053</v>
      </c>
      <c r="P144" s="81">
        <v>2531053</v>
      </c>
      <c r="Q144" s="4" t="s">
        <v>439</v>
      </c>
      <c r="R144" s="4" t="s">
        <v>31</v>
      </c>
      <c r="S144" s="4" t="s">
        <v>440</v>
      </c>
      <c r="T144" s="81">
        <v>3996400</v>
      </c>
      <c r="U144" s="89" t="s">
        <v>411</v>
      </c>
      <c r="V144" s="4" t="s">
        <v>659</v>
      </c>
      <c r="W144" s="73" t="s">
        <v>660</v>
      </c>
      <c r="X144" s="62" t="s">
        <v>585</v>
      </c>
      <c r="Y144" s="4"/>
      <c r="Z144" s="4"/>
      <c r="AA144" s="64"/>
      <c r="AB144" s="64"/>
      <c r="AC144" s="68"/>
      <c r="AD144" s="68"/>
    </row>
    <row r="145" spans="1:30" ht="75" customHeight="1" x14ac:dyDescent="0.2">
      <c r="A145" s="2">
        <v>120</v>
      </c>
      <c r="B145" s="106" t="s">
        <v>430</v>
      </c>
      <c r="C145" s="6" t="s">
        <v>431</v>
      </c>
      <c r="D145" s="91" t="s">
        <v>612</v>
      </c>
      <c r="E145" s="91" t="s">
        <v>613</v>
      </c>
      <c r="F145" s="91" t="s">
        <v>434</v>
      </c>
      <c r="G145" s="91" t="s">
        <v>435</v>
      </c>
      <c r="H145" s="105" t="s">
        <v>436</v>
      </c>
      <c r="I145" s="79">
        <v>81111811</v>
      </c>
      <c r="J145" s="4" t="s">
        <v>776</v>
      </c>
      <c r="K145" s="5">
        <v>42339</v>
      </c>
      <c r="L145" s="80" t="s">
        <v>777</v>
      </c>
      <c r="M145" s="4" t="s">
        <v>238</v>
      </c>
      <c r="N145" s="4" t="s">
        <v>438</v>
      </c>
      <c r="O145" s="90">
        <f t="shared" si="15"/>
        <v>1321833</v>
      </c>
      <c r="P145" s="81">
        <v>1321833</v>
      </c>
      <c r="Q145" s="4" t="s">
        <v>439</v>
      </c>
      <c r="R145" s="4" t="s">
        <v>31</v>
      </c>
      <c r="S145" s="4" t="s">
        <v>440</v>
      </c>
      <c r="T145" s="81">
        <v>1586200</v>
      </c>
      <c r="U145" s="89" t="s">
        <v>411</v>
      </c>
      <c r="V145" s="4" t="s">
        <v>676</v>
      </c>
      <c r="W145" s="73" t="s">
        <v>677</v>
      </c>
      <c r="X145" s="62" t="s">
        <v>585</v>
      </c>
      <c r="Y145" s="4"/>
      <c r="Z145" s="4"/>
      <c r="AA145" s="64"/>
      <c r="AB145" s="64"/>
      <c r="AC145" s="68"/>
      <c r="AD145" s="68"/>
    </row>
    <row r="146" spans="1:30" ht="75" customHeight="1" x14ac:dyDescent="0.2">
      <c r="A146" s="2">
        <v>121</v>
      </c>
      <c r="B146" s="106" t="s">
        <v>430</v>
      </c>
      <c r="C146" s="6" t="s">
        <v>579</v>
      </c>
      <c r="D146" s="91" t="s">
        <v>580</v>
      </c>
      <c r="E146" s="91" t="s">
        <v>581</v>
      </c>
      <c r="F146" s="91" t="s">
        <v>434</v>
      </c>
      <c r="G146" s="91" t="s">
        <v>435</v>
      </c>
      <c r="H146" s="105" t="s">
        <v>436</v>
      </c>
      <c r="I146" s="79">
        <v>80111601</v>
      </c>
      <c r="J146" s="4" t="s">
        <v>778</v>
      </c>
      <c r="K146" s="5">
        <v>42339</v>
      </c>
      <c r="L146" s="80" t="s">
        <v>779</v>
      </c>
      <c r="M146" s="4" t="s">
        <v>238</v>
      </c>
      <c r="N146" s="4"/>
      <c r="O146" s="90">
        <f t="shared" si="15"/>
        <v>1586200</v>
      </c>
      <c r="P146" s="81">
        <v>1586200</v>
      </c>
      <c r="Q146" s="4" t="s">
        <v>439</v>
      </c>
      <c r="R146" s="4" t="s">
        <v>31</v>
      </c>
      <c r="S146" s="4" t="s">
        <v>440</v>
      </c>
      <c r="T146" s="81">
        <v>1586200</v>
      </c>
      <c r="U146" s="89" t="s">
        <v>411</v>
      </c>
      <c r="V146" s="4" t="s">
        <v>583</v>
      </c>
      <c r="W146" s="73" t="s">
        <v>584</v>
      </c>
      <c r="X146" s="62" t="s">
        <v>585</v>
      </c>
      <c r="Y146" s="4"/>
      <c r="Z146" s="4"/>
      <c r="AA146" s="64"/>
      <c r="AB146" s="64"/>
      <c r="AC146" s="68"/>
      <c r="AD146" s="68"/>
    </row>
    <row r="147" spans="1:30" ht="75" customHeight="1" x14ac:dyDescent="0.2">
      <c r="A147" s="2">
        <v>122</v>
      </c>
      <c r="B147" s="106" t="s">
        <v>430</v>
      </c>
      <c r="C147" s="6" t="s">
        <v>431</v>
      </c>
      <c r="D147" s="91" t="s">
        <v>612</v>
      </c>
      <c r="E147" s="91" t="s">
        <v>613</v>
      </c>
      <c r="F147" s="91" t="s">
        <v>434</v>
      </c>
      <c r="G147" s="91" t="s">
        <v>435</v>
      </c>
      <c r="H147" s="105" t="s">
        <v>436</v>
      </c>
      <c r="I147" s="79" t="s">
        <v>621</v>
      </c>
      <c r="J147" s="4" t="s">
        <v>780</v>
      </c>
      <c r="K147" s="5">
        <v>42339</v>
      </c>
      <c r="L147" s="80" t="s">
        <v>758</v>
      </c>
      <c r="M147" s="4" t="s">
        <v>238</v>
      </c>
      <c r="N147" s="4"/>
      <c r="O147" s="90">
        <f t="shared" si="15"/>
        <v>1367840</v>
      </c>
      <c r="P147" s="81">
        <v>1367840</v>
      </c>
      <c r="Q147" s="4" t="s">
        <v>439</v>
      </c>
      <c r="R147" s="4" t="s">
        <v>31</v>
      </c>
      <c r="S147" s="4" t="s">
        <v>440</v>
      </c>
      <c r="T147" s="81">
        <v>1709800</v>
      </c>
      <c r="U147" s="89" t="s">
        <v>411</v>
      </c>
      <c r="V147" s="4" t="s">
        <v>623</v>
      </c>
      <c r="W147" s="73" t="s">
        <v>624</v>
      </c>
      <c r="X147" s="62" t="s">
        <v>585</v>
      </c>
      <c r="Y147" s="71"/>
      <c r="Z147" s="76"/>
      <c r="AA147" s="76"/>
      <c r="AB147" s="76"/>
      <c r="AC147" s="68"/>
      <c r="AD147" s="68"/>
    </row>
    <row r="148" spans="1:30" ht="75" customHeight="1" x14ac:dyDescent="0.2">
      <c r="A148" s="2">
        <v>123</v>
      </c>
      <c r="B148" s="106" t="s">
        <v>430</v>
      </c>
      <c r="C148" s="6" t="s">
        <v>431</v>
      </c>
      <c r="D148" s="91" t="s">
        <v>612</v>
      </c>
      <c r="E148" s="91" t="s">
        <v>613</v>
      </c>
      <c r="F148" s="91" t="s">
        <v>434</v>
      </c>
      <c r="G148" s="91" t="s">
        <v>435</v>
      </c>
      <c r="H148" s="105" t="s">
        <v>436</v>
      </c>
      <c r="I148" s="79">
        <v>77101701</v>
      </c>
      <c r="J148" s="4" t="s">
        <v>781</v>
      </c>
      <c r="K148" s="5">
        <v>42339</v>
      </c>
      <c r="L148" s="80" t="s">
        <v>758</v>
      </c>
      <c r="M148" s="4" t="s">
        <v>238</v>
      </c>
      <c r="N148" s="4"/>
      <c r="O148" s="90">
        <f t="shared" si="15"/>
        <v>2664267</v>
      </c>
      <c r="P148" s="81">
        <v>2664267</v>
      </c>
      <c r="Q148" s="4" t="s">
        <v>439</v>
      </c>
      <c r="R148" s="4" t="s">
        <v>31</v>
      </c>
      <c r="S148" s="4" t="s">
        <v>440</v>
      </c>
      <c r="T148" s="81">
        <v>3471100</v>
      </c>
      <c r="U148" s="89" t="s">
        <v>411</v>
      </c>
      <c r="V148" s="4" t="s">
        <v>671</v>
      </c>
      <c r="W148" s="73" t="s">
        <v>672</v>
      </c>
      <c r="X148" s="62" t="s">
        <v>585</v>
      </c>
      <c r="Y148" s="71"/>
      <c r="Z148" s="76"/>
      <c r="AA148" s="76"/>
      <c r="AB148" s="76"/>
      <c r="AC148" s="68"/>
      <c r="AD148" s="68"/>
    </row>
    <row r="149" spans="1:30" ht="75" customHeight="1" x14ac:dyDescent="0.2">
      <c r="A149" s="2">
        <v>124</v>
      </c>
      <c r="B149" s="106" t="s">
        <v>430</v>
      </c>
      <c r="C149" s="6" t="s">
        <v>431</v>
      </c>
      <c r="D149" s="91" t="s">
        <v>612</v>
      </c>
      <c r="E149" s="91" t="s">
        <v>613</v>
      </c>
      <c r="F149" s="91" t="s">
        <v>434</v>
      </c>
      <c r="G149" s="91" t="s">
        <v>435</v>
      </c>
      <c r="H149" s="105" t="s">
        <v>436</v>
      </c>
      <c r="I149" s="79">
        <v>77101600</v>
      </c>
      <c r="J149" s="4" t="s">
        <v>782</v>
      </c>
      <c r="K149" s="5">
        <v>42339</v>
      </c>
      <c r="L149" s="80" t="s">
        <v>756</v>
      </c>
      <c r="M149" s="4" t="s">
        <v>238</v>
      </c>
      <c r="N149" s="4"/>
      <c r="O149" s="90">
        <f t="shared" si="15"/>
        <v>1666197</v>
      </c>
      <c r="P149" s="81">
        <v>1666197</v>
      </c>
      <c r="Q149" s="4" t="s">
        <v>439</v>
      </c>
      <c r="R149" s="4" t="s">
        <v>31</v>
      </c>
      <c r="S149" s="4" t="s">
        <v>440</v>
      </c>
      <c r="T149" s="81">
        <v>2173300</v>
      </c>
      <c r="U149" s="89" t="s">
        <v>411</v>
      </c>
      <c r="V149" s="4" t="s">
        <v>706</v>
      </c>
      <c r="W149" s="73" t="s">
        <v>707</v>
      </c>
      <c r="X149" s="62" t="s">
        <v>585</v>
      </c>
      <c r="Y149" s="71"/>
      <c r="Z149" s="76"/>
      <c r="AA149" s="76"/>
      <c r="AB149" s="76"/>
      <c r="AC149" s="68"/>
      <c r="AD149" s="68"/>
    </row>
    <row r="150" spans="1:30" ht="75" customHeight="1" x14ac:dyDescent="0.2">
      <c r="A150" s="2">
        <v>125</v>
      </c>
      <c r="B150" s="106" t="s">
        <v>430</v>
      </c>
      <c r="C150" s="6" t="s">
        <v>431</v>
      </c>
      <c r="D150" s="91" t="s">
        <v>612</v>
      </c>
      <c r="E150" s="91" t="s">
        <v>613</v>
      </c>
      <c r="F150" s="91" t="s">
        <v>434</v>
      </c>
      <c r="G150" s="91" t="s">
        <v>435</v>
      </c>
      <c r="H150" s="105" t="s">
        <v>436</v>
      </c>
      <c r="I150" s="79">
        <v>77101701</v>
      </c>
      <c r="J150" s="4" t="s">
        <v>783</v>
      </c>
      <c r="K150" s="5">
        <v>42339</v>
      </c>
      <c r="L150" s="80" t="s">
        <v>760</v>
      </c>
      <c r="M150" s="4" t="s">
        <v>238</v>
      </c>
      <c r="N150" s="4"/>
      <c r="O150" s="90">
        <f t="shared" si="15"/>
        <v>3028200</v>
      </c>
      <c r="P150" s="81">
        <v>3028200</v>
      </c>
      <c r="Q150" s="4" t="s">
        <v>439</v>
      </c>
      <c r="R150" s="4" t="s">
        <v>31</v>
      </c>
      <c r="S150" s="4" t="s">
        <v>440</v>
      </c>
      <c r="T150" s="81">
        <v>5047000</v>
      </c>
      <c r="U150" s="89" t="s">
        <v>411</v>
      </c>
      <c r="V150" s="4" t="s">
        <v>665</v>
      </c>
      <c r="W150" s="73" t="s">
        <v>784</v>
      </c>
      <c r="X150" s="62" t="s">
        <v>585</v>
      </c>
      <c r="Y150" s="71"/>
      <c r="Z150" s="76"/>
      <c r="AA150" s="76"/>
      <c r="AB150" s="76"/>
      <c r="AC150" s="68"/>
      <c r="AD150" s="68"/>
    </row>
    <row r="151" spans="1:30" ht="75" customHeight="1" x14ac:dyDescent="0.2">
      <c r="A151" s="2">
        <v>126</v>
      </c>
      <c r="B151" s="106" t="s">
        <v>430</v>
      </c>
      <c r="C151" s="6" t="s">
        <v>431</v>
      </c>
      <c r="D151" s="91" t="s">
        <v>612</v>
      </c>
      <c r="E151" s="91" t="s">
        <v>613</v>
      </c>
      <c r="F151" s="91" t="s">
        <v>434</v>
      </c>
      <c r="G151" s="91" t="s">
        <v>435</v>
      </c>
      <c r="H151" s="105" t="s">
        <v>436</v>
      </c>
      <c r="I151" s="79">
        <v>81111811</v>
      </c>
      <c r="J151" s="4" t="s">
        <v>785</v>
      </c>
      <c r="K151" s="5">
        <v>42339</v>
      </c>
      <c r="L151" s="80" t="s">
        <v>760</v>
      </c>
      <c r="M151" s="4" t="s">
        <v>238</v>
      </c>
      <c r="N151" s="4"/>
      <c r="O151" s="90">
        <f t="shared" si="15"/>
        <v>747780</v>
      </c>
      <c r="P151" s="81">
        <v>747780</v>
      </c>
      <c r="Q151" s="4" t="s">
        <v>439</v>
      </c>
      <c r="R151" s="4" t="s">
        <v>31</v>
      </c>
      <c r="S151" s="4" t="s">
        <v>440</v>
      </c>
      <c r="T151" s="81">
        <v>1246300</v>
      </c>
      <c r="U151" s="89" t="s">
        <v>411</v>
      </c>
      <c r="V151" s="4" t="s">
        <v>700</v>
      </c>
      <c r="W151" s="67" t="s">
        <v>701</v>
      </c>
      <c r="X151" s="62" t="s">
        <v>585</v>
      </c>
      <c r="Y151" s="71"/>
      <c r="Z151" s="76"/>
      <c r="AA151" s="76"/>
      <c r="AB151" s="76"/>
      <c r="AC151" s="68"/>
      <c r="AD151" s="68"/>
    </row>
    <row r="152" spans="1:30" ht="75" customHeight="1" x14ac:dyDescent="0.2">
      <c r="A152" s="2">
        <v>127</v>
      </c>
      <c r="B152" s="106" t="s">
        <v>430</v>
      </c>
      <c r="C152" s="6" t="s">
        <v>431</v>
      </c>
      <c r="D152" s="91" t="s">
        <v>612</v>
      </c>
      <c r="E152" s="91" t="s">
        <v>613</v>
      </c>
      <c r="F152" s="91" t="s">
        <v>434</v>
      </c>
      <c r="G152" s="91" t="s">
        <v>435</v>
      </c>
      <c r="H152" s="105" t="s">
        <v>436</v>
      </c>
      <c r="I152" s="79">
        <v>77101701</v>
      </c>
      <c r="J152" s="4" t="s">
        <v>786</v>
      </c>
      <c r="K152" s="5">
        <v>42339</v>
      </c>
      <c r="L152" s="80" t="s">
        <v>754</v>
      </c>
      <c r="M152" s="4" t="s">
        <v>238</v>
      </c>
      <c r="N152" s="4"/>
      <c r="O152" s="90">
        <f t="shared" si="15"/>
        <v>1504143</v>
      </c>
      <c r="P152" s="81">
        <v>1504143</v>
      </c>
      <c r="Q152" s="4" t="s">
        <v>439</v>
      </c>
      <c r="R152" s="4" t="s">
        <v>31</v>
      </c>
      <c r="S152" s="4" t="s">
        <v>440</v>
      </c>
      <c r="T152" s="81">
        <v>3471100</v>
      </c>
      <c r="U152" s="89" t="s">
        <v>411</v>
      </c>
      <c r="V152" s="4" t="s">
        <v>644</v>
      </c>
      <c r="W152" s="73" t="s">
        <v>787</v>
      </c>
      <c r="X152" s="62" t="s">
        <v>585</v>
      </c>
      <c r="Y152" s="71"/>
      <c r="Z152" s="76"/>
      <c r="AA152" s="76"/>
      <c r="AB152" s="76"/>
      <c r="AC152" s="68"/>
      <c r="AD152" s="68"/>
    </row>
    <row r="153" spans="1:30" ht="75" customHeight="1" x14ac:dyDescent="0.2">
      <c r="A153" s="2">
        <v>128</v>
      </c>
      <c r="B153" s="106" t="s">
        <v>430</v>
      </c>
      <c r="C153" s="6" t="s">
        <v>431</v>
      </c>
      <c r="D153" s="91" t="s">
        <v>472</v>
      </c>
      <c r="E153" s="91" t="s">
        <v>473</v>
      </c>
      <c r="F153" s="91" t="s">
        <v>517</v>
      </c>
      <c r="G153" s="91" t="s">
        <v>518</v>
      </c>
      <c r="H153" s="105" t="s">
        <v>519</v>
      </c>
      <c r="I153" s="79">
        <v>77101604</v>
      </c>
      <c r="J153" s="4" t="s">
        <v>614</v>
      </c>
      <c r="K153" s="5">
        <v>42125</v>
      </c>
      <c r="L153" s="80">
        <v>4</v>
      </c>
      <c r="M153" s="4" t="s">
        <v>521</v>
      </c>
      <c r="N153" s="4" t="s">
        <v>438</v>
      </c>
      <c r="O153" s="90">
        <f t="shared" si="15"/>
        <v>500000</v>
      </c>
      <c r="P153" s="81">
        <v>500000</v>
      </c>
      <c r="Q153" s="4" t="s">
        <v>439</v>
      </c>
      <c r="R153" s="4" t="s">
        <v>31</v>
      </c>
      <c r="S153" s="4" t="s">
        <v>440</v>
      </c>
      <c r="T153" s="81">
        <f>+P153</f>
        <v>500000</v>
      </c>
      <c r="U153" s="4" t="s">
        <v>186</v>
      </c>
      <c r="V153" s="4"/>
      <c r="W153" s="82"/>
      <c r="X153" s="72" t="s">
        <v>463</v>
      </c>
      <c r="Y153" s="71"/>
      <c r="Z153" s="76"/>
      <c r="AA153" s="76"/>
      <c r="AB153" s="76"/>
      <c r="AC153" s="68"/>
      <c r="AD153" s="68"/>
    </row>
    <row r="154" spans="1:30" ht="75" customHeight="1" x14ac:dyDescent="0.2">
      <c r="A154" s="2">
        <v>129</v>
      </c>
      <c r="B154" s="106" t="s">
        <v>430</v>
      </c>
      <c r="C154" s="6" t="s">
        <v>431</v>
      </c>
      <c r="D154" s="91" t="s">
        <v>472</v>
      </c>
      <c r="E154" s="91" t="s">
        <v>473</v>
      </c>
      <c r="F154" s="91" t="s">
        <v>434</v>
      </c>
      <c r="G154" s="91" t="s">
        <v>435</v>
      </c>
      <c r="H154" s="105" t="s">
        <v>436</v>
      </c>
      <c r="I154" s="79">
        <v>77102000</v>
      </c>
      <c r="J154" s="4" t="s">
        <v>614</v>
      </c>
      <c r="K154" s="5">
        <v>42339</v>
      </c>
      <c r="L154" s="52">
        <f>(23/30)</f>
        <v>0.76666666666666672</v>
      </c>
      <c r="M154" s="4" t="s">
        <v>238</v>
      </c>
      <c r="N154" s="4" t="s">
        <v>438</v>
      </c>
      <c r="O154" s="90">
        <f>+P154</f>
        <v>34034</v>
      </c>
      <c r="P154" s="90">
        <v>34034</v>
      </c>
      <c r="Q154" s="4" t="s">
        <v>439</v>
      </c>
      <c r="R154" s="4" t="s">
        <v>31</v>
      </c>
      <c r="S154" s="4" t="s">
        <v>440</v>
      </c>
      <c r="T154" s="81">
        <f>+P154</f>
        <v>34034</v>
      </c>
      <c r="U154" s="4" t="s">
        <v>186</v>
      </c>
      <c r="V154" s="4"/>
      <c r="W154" s="82"/>
      <c r="X154" s="72" t="s">
        <v>463</v>
      </c>
      <c r="Y154" s="4"/>
      <c r="Z154" s="4"/>
      <c r="AA154" s="64"/>
      <c r="AB154" s="64"/>
    </row>
    <row r="155" spans="1:30" ht="75" customHeight="1" x14ac:dyDescent="0.2">
      <c r="A155" s="56">
        <v>7</v>
      </c>
      <c r="P155" s="83"/>
      <c r="U155" s="83"/>
      <c r="Y155" s="84"/>
    </row>
    <row r="156" spans="1:30" ht="13.9" customHeight="1" x14ac:dyDescent="0.2">
      <c r="P156" s="74"/>
      <c r="U156" s="74"/>
      <c r="Y156" s="84"/>
    </row>
    <row r="157" spans="1:30" x14ac:dyDescent="0.2">
      <c r="O157" s="59"/>
      <c r="P157" s="85"/>
      <c r="Y157" s="84"/>
    </row>
    <row r="158" spans="1:30" x14ac:dyDescent="0.2">
      <c r="O158" s="86"/>
      <c r="P158" s="87"/>
      <c r="U158" s="104"/>
      <c r="Y158" s="84"/>
    </row>
    <row r="159" spans="1:30" x14ac:dyDescent="0.2">
      <c r="O159" s="59"/>
      <c r="P159" s="85"/>
      <c r="Y159" s="84"/>
    </row>
    <row r="160" spans="1:30" x14ac:dyDescent="0.2">
      <c r="O160" s="59"/>
      <c r="P160" s="85"/>
      <c r="R160" s="74"/>
      <c r="U160" s="88"/>
      <c r="Y160" s="84"/>
    </row>
    <row r="161" spans="15:25" x14ac:dyDescent="0.2">
      <c r="O161" s="59"/>
      <c r="P161" s="85"/>
      <c r="Y161" s="84"/>
    </row>
    <row r="162" spans="15:25" x14ac:dyDescent="0.2">
      <c r="O162" s="85"/>
      <c r="P162" s="59"/>
      <c r="Y162" s="84"/>
    </row>
    <row r="163" spans="15:25" x14ac:dyDescent="0.2">
      <c r="O163" s="59"/>
      <c r="P163" s="59"/>
      <c r="Y163" s="84"/>
    </row>
    <row r="164" spans="15:25" x14ac:dyDescent="0.2">
      <c r="Y164" s="84"/>
    </row>
    <row r="165" spans="15:25" x14ac:dyDescent="0.2">
      <c r="Y165" s="84"/>
    </row>
    <row r="166" spans="15:25" x14ac:dyDescent="0.2">
      <c r="Y166" s="84"/>
    </row>
    <row r="167" spans="15:25" x14ac:dyDescent="0.2">
      <c r="Y167" s="84"/>
    </row>
    <row r="168" spans="15:25" x14ac:dyDescent="0.2">
      <c r="Y168" s="84"/>
    </row>
    <row r="169" spans="15:25" x14ac:dyDescent="0.2">
      <c r="Y169" s="84"/>
    </row>
    <row r="170" spans="15:25" x14ac:dyDescent="0.2">
      <c r="Y170" s="84"/>
    </row>
    <row r="171" spans="15:25" x14ac:dyDescent="0.2">
      <c r="Y171" s="84"/>
    </row>
    <row r="172" spans="15:25" x14ac:dyDescent="0.2">
      <c r="Y172" s="84"/>
    </row>
    <row r="173" spans="15:25" x14ac:dyDescent="0.2">
      <c r="Y173" s="84"/>
    </row>
    <row r="174" spans="15:25" x14ac:dyDescent="0.2">
      <c r="Y174" s="84"/>
    </row>
    <row r="175" spans="15:25" x14ac:dyDescent="0.2">
      <c r="Y175" s="84"/>
    </row>
    <row r="176" spans="15:25" x14ac:dyDescent="0.2">
      <c r="Y176" s="84"/>
    </row>
    <row r="177" spans="25:25" x14ac:dyDescent="0.2">
      <c r="Y177" s="84"/>
    </row>
    <row r="178" spans="25:25" x14ac:dyDescent="0.2">
      <c r="Y178" s="84"/>
    </row>
    <row r="179" spans="25:25" x14ac:dyDescent="0.2">
      <c r="Y179" s="84"/>
    </row>
    <row r="180" spans="25:25" x14ac:dyDescent="0.2">
      <c r="Y180" s="84"/>
    </row>
    <row r="181" spans="25:25" x14ac:dyDescent="0.2">
      <c r="Y181" s="84"/>
    </row>
    <row r="182" spans="25:25" x14ac:dyDescent="0.2">
      <c r="Y182" s="84"/>
    </row>
    <row r="183" spans="25:25" x14ac:dyDescent="0.2">
      <c r="Y183" s="84"/>
    </row>
    <row r="184" spans="25:25" x14ac:dyDescent="0.2">
      <c r="Y184" s="84"/>
    </row>
    <row r="185" spans="25:25" x14ac:dyDescent="0.2">
      <c r="Y185" s="84"/>
    </row>
    <row r="186" spans="25:25" x14ac:dyDescent="0.2">
      <c r="Y186" s="84"/>
    </row>
    <row r="187" spans="25:25" x14ac:dyDescent="0.2">
      <c r="Y187" s="84"/>
    </row>
    <row r="188" spans="25:25" x14ac:dyDescent="0.2">
      <c r="Y188" s="84"/>
    </row>
    <row r="189" spans="25:25" x14ac:dyDescent="0.2">
      <c r="Y189" s="84"/>
    </row>
    <row r="190" spans="25:25" x14ac:dyDescent="0.2">
      <c r="Y190" s="84"/>
    </row>
    <row r="191" spans="25:25" x14ac:dyDescent="0.2">
      <c r="Y191" s="84"/>
    </row>
    <row r="192" spans="25:25" x14ac:dyDescent="0.2">
      <c r="Y192" s="84"/>
    </row>
    <row r="193" spans="25:25" x14ac:dyDescent="0.2">
      <c r="Y193" s="84"/>
    </row>
    <row r="194" spans="25:25" x14ac:dyDescent="0.2">
      <c r="Y194" s="84"/>
    </row>
    <row r="195" spans="25:25" x14ac:dyDescent="0.2">
      <c r="Y195" s="84"/>
    </row>
    <row r="196" spans="25:25" x14ac:dyDescent="0.2">
      <c r="Y196" s="84"/>
    </row>
    <row r="197" spans="25:25" x14ac:dyDescent="0.2">
      <c r="Y197" s="84"/>
    </row>
    <row r="198" spans="25:25" x14ac:dyDescent="0.2">
      <c r="Y198" s="84"/>
    </row>
    <row r="199" spans="25:25" x14ac:dyDescent="0.2">
      <c r="Y199" s="84"/>
    </row>
    <row r="200" spans="25:25" x14ac:dyDescent="0.2">
      <c r="Y200" s="84"/>
    </row>
    <row r="201" spans="25:25" x14ac:dyDescent="0.2">
      <c r="Y201" s="84"/>
    </row>
    <row r="202" spans="25:25" x14ac:dyDescent="0.2">
      <c r="Y202" s="84"/>
    </row>
    <row r="203" spans="25:25" x14ac:dyDescent="0.2">
      <c r="Y203" s="84"/>
    </row>
    <row r="204" spans="25:25" x14ac:dyDescent="0.2">
      <c r="Y204" s="84"/>
    </row>
    <row r="205" spans="25:25" x14ac:dyDescent="0.2">
      <c r="Y205" s="84"/>
    </row>
    <row r="206" spans="25:25" x14ac:dyDescent="0.2">
      <c r="Y206" s="84"/>
    </row>
    <row r="207" spans="25:25" x14ac:dyDescent="0.2">
      <c r="Y207" s="84"/>
    </row>
    <row r="208" spans="25:25" x14ac:dyDescent="0.2">
      <c r="Y208" s="84"/>
    </row>
    <row r="209" spans="25:25" x14ac:dyDescent="0.2">
      <c r="Y209" s="84"/>
    </row>
    <row r="210" spans="25:25" x14ac:dyDescent="0.2">
      <c r="Y210" s="84"/>
    </row>
    <row r="211" spans="25:25" x14ac:dyDescent="0.2">
      <c r="Y211" s="84"/>
    </row>
    <row r="212" spans="25:25" x14ac:dyDescent="0.2">
      <c r="Y212" s="84"/>
    </row>
    <row r="213" spans="25:25" x14ac:dyDescent="0.2">
      <c r="Y213" s="84"/>
    </row>
    <row r="214" spans="25:25" x14ac:dyDescent="0.2">
      <c r="Y214" s="84"/>
    </row>
    <row r="215" spans="25:25" x14ac:dyDescent="0.2">
      <c r="Y215" s="84"/>
    </row>
    <row r="216" spans="25:25" x14ac:dyDescent="0.2">
      <c r="Y216" s="84"/>
    </row>
    <row r="217" spans="25:25" x14ac:dyDescent="0.2">
      <c r="Y217" s="84"/>
    </row>
    <row r="218" spans="25:25" x14ac:dyDescent="0.2">
      <c r="Y218" s="84"/>
    </row>
    <row r="219" spans="25:25" x14ac:dyDescent="0.2">
      <c r="Y219" s="84"/>
    </row>
    <row r="220" spans="25:25" x14ac:dyDescent="0.2">
      <c r="Y220" s="84"/>
    </row>
    <row r="221" spans="25:25" x14ac:dyDescent="0.2">
      <c r="Y221" s="84"/>
    </row>
    <row r="222" spans="25:25" x14ac:dyDescent="0.2">
      <c r="Y222" s="84"/>
    </row>
    <row r="223" spans="25:25" x14ac:dyDescent="0.2">
      <c r="Y223" s="84"/>
    </row>
    <row r="224" spans="25:25" x14ac:dyDescent="0.2">
      <c r="Y224" s="84"/>
    </row>
    <row r="225" spans="25:25" x14ac:dyDescent="0.2">
      <c r="Y225" s="84"/>
    </row>
    <row r="226" spans="25:25" x14ac:dyDescent="0.2">
      <c r="Y226" s="84"/>
    </row>
    <row r="227" spans="25:25" x14ac:dyDescent="0.2">
      <c r="Y227" s="84"/>
    </row>
    <row r="228" spans="25:25" x14ac:dyDescent="0.2">
      <c r="Y228" s="84"/>
    </row>
    <row r="229" spans="25:25" x14ac:dyDescent="0.2">
      <c r="Y229" s="84"/>
    </row>
    <row r="230" spans="25:25" x14ac:dyDescent="0.2">
      <c r="Y230" s="84"/>
    </row>
    <row r="231" spans="25:25" x14ac:dyDescent="0.2">
      <c r="Y231" s="84"/>
    </row>
    <row r="232" spans="25:25" x14ac:dyDescent="0.2">
      <c r="Y232" s="84"/>
    </row>
    <row r="233" spans="25:25" x14ac:dyDescent="0.2">
      <c r="Y233" s="84"/>
    </row>
    <row r="234" spans="25:25" x14ac:dyDescent="0.2">
      <c r="Y234" s="84"/>
    </row>
    <row r="235" spans="25:25" x14ac:dyDescent="0.2">
      <c r="Y235" s="84"/>
    </row>
    <row r="236" spans="25:25" x14ac:dyDescent="0.2">
      <c r="Y236" s="84"/>
    </row>
    <row r="237" spans="25:25" x14ac:dyDescent="0.2">
      <c r="Y237" s="84"/>
    </row>
    <row r="238" spans="25:25" x14ac:dyDescent="0.2">
      <c r="Y238" s="84"/>
    </row>
    <row r="239" spans="25:25" x14ac:dyDescent="0.2">
      <c r="Y239" s="84"/>
    </row>
    <row r="240" spans="25:25" x14ac:dyDescent="0.2">
      <c r="Y240" s="84"/>
    </row>
    <row r="241" spans="25:25" x14ac:dyDescent="0.2">
      <c r="Y241" s="84"/>
    </row>
    <row r="242" spans="25:25" x14ac:dyDescent="0.2">
      <c r="Y242" s="84"/>
    </row>
    <row r="243" spans="25:25" x14ac:dyDescent="0.2">
      <c r="Y243" s="84"/>
    </row>
    <row r="244" spans="25:25" x14ac:dyDescent="0.2">
      <c r="Y244" s="84"/>
    </row>
    <row r="245" spans="25:25" x14ac:dyDescent="0.2">
      <c r="Y245" s="84"/>
    </row>
    <row r="246" spans="25:25" x14ac:dyDescent="0.2">
      <c r="Y246" s="84"/>
    </row>
    <row r="247" spans="25:25" x14ac:dyDescent="0.2">
      <c r="Y247" s="84"/>
    </row>
    <row r="248" spans="25:25" x14ac:dyDescent="0.2">
      <c r="Y248" s="84"/>
    </row>
    <row r="249" spans="25:25" x14ac:dyDescent="0.2">
      <c r="Y249" s="84"/>
    </row>
    <row r="250" spans="25:25" x14ac:dyDescent="0.2">
      <c r="Y250" s="84"/>
    </row>
    <row r="251" spans="25:25" x14ac:dyDescent="0.2">
      <c r="Y251" s="84"/>
    </row>
    <row r="252" spans="25:25" x14ac:dyDescent="0.2">
      <c r="Y252" s="84"/>
    </row>
    <row r="253" spans="25:25" x14ac:dyDescent="0.2">
      <c r="Y253" s="84"/>
    </row>
    <row r="254" spans="25:25" x14ac:dyDescent="0.2">
      <c r="Y254" s="84"/>
    </row>
    <row r="255" spans="25:25" x14ac:dyDescent="0.2">
      <c r="Y255" s="84"/>
    </row>
    <row r="256" spans="25:25" x14ac:dyDescent="0.2">
      <c r="Y256" s="84"/>
    </row>
    <row r="257" spans="25:25" x14ac:dyDescent="0.2">
      <c r="Y257" s="84"/>
    </row>
    <row r="258" spans="25:25" x14ac:dyDescent="0.2">
      <c r="Y258" s="84"/>
    </row>
    <row r="259" spans="25:25" x14ac:dyDescent="0.2">
      <c r="Y259" s="84"/>
    </row>
    <row r="260" spans="25:25" x14ac:dyDescent="0.2">
      <c r="Y260" s="84"/>
    </row>
    <row r="261" spans="25:25" x14ac:dyDescent="0.2">
      <c r="Y261" s="84"/>
    </row>
    <row r="262" spans="25:25" x14ac:dyDescent="0.2">
      <c r="Y262" s="84"/>
    </row>
    <row r="263" spans="25:25" x14ac:dyDescent="0.2">
      <c r="Y263" s="84"/>
    </row>
    <row r="264" spans="25:25" x14ac:dyDescent="0.2">
      <c r="Y264" s="84"/>
    </row>
    <row r="265" spans="25:25" x14ac:dyDescent="0.2">
      <c r="Y265" s="84"/>
    </row>
    <row r="266" spans="25:25" x14ac:dyDescent="0.2">
      <c r="Y266" s="84"/>
    </row>
    <row r="267" spans="25:25" x14ac:dyDescent="0.2">
      <c r="Y267" s="84"/>
    </row>
    <row r="268" spans="25:25" x14ac:dyDescent="0.2">
      <c r="Y268" s="84"/>
    </row>
    <row r="269" spans="25:25" x14ac:dyDescent="0.2">
      <c r="Y269" s="84"/>
    </row>
    <row r="270" spans="25:25" x14ac:dyDescent="0.2">
      <c r="Y270" s="84"/>
    </row>
    <row r="271" spans="25:25" x14ac:dyDescent="0.2">
      <c r="Y271" s="84"/>
    </row>
    <row r="272" spans="25:25" x14ac:dyDescent="0.2">
      <c r="Y272" s="84"/>
    </row>
    <row r="273" spans="25:25" x14ac:dyDescent="0.2">
      <c r="Y273" s="84"/>
    </row>
    <row r="274" spans="25:25" x14ac:dyDescent="0.2">
      <c r="Y274" s="84"/>
    </row>
    <row r="275" spans="25:25" x14ac:dyDescent="0.2">
      <c r="Y275" s="84"/>
    </row>
    <row r="276" spans="25:25" x14ac:dyDescent="0.2">
      <c r="Y276" s="84"/>
    </row>
    <row r="277" spans="25:25" x14ac:dyDescent="0.2">
      <c r="Y277" s="84"/>
    </row>
    <row r="278" spans="25:25" x14ac:dyDescent="0.2">
      <c r="Y278" s="84"/>
    </row>
    <row r="279" spans="25:25" x14ac:dyDescent="0.2">
      <c r="Y279" s="84"/>
    </row>
    <row r="280" spans="25:25" x14ac:dyDescent="0.2">
      <c r="Y280" s="84"/>
    </row>
    <row r="281" spans="25:25" x14ac:dyDescent="0.2">
      <c r="Y281" s="84"/>
    </row>
    <row r="282" spans="25:25" x14ac:dyDescent="0.2">
      <c r="Y282" s="84"/>
    </row>
    <row r="283" spans="25:25" x14ac:dyDescent="0.2">
      <c r="Y283" s="84"/>
    </row>
    <row r="284" spans="25:25" x14ac:dyDescent="0.2">
      <c r="Y284" s="84"/>
    </row>
    <row r="285" spans="25:25" x14ac:dyDescent="0.2">
      <c r="Y285" s="84"/>
    </row>
    <row r="286" spans="25:25" x14ac:dyDescent="0.2">
      <c r="Y286" s="84"/>
    </row>
    <row r="287" spans="25:25" x14ac:dyDescent="0.2">
      <c r="Y287" s="84"/>
    </row>
    <row r="288" spans="25:25" x14ac:dyDescent="0.2">
      <c r="Y288" s="84"/>
    </row>
    <row r="289" spans="25:25" x14ac:dyDescent="0.2">
      <c r="Y289" s="84"/>
    </row>
    <row r="290" spans="25:25" x14ac:dyDescent="0.2">
      <c r="Y290" s="84"/>
    </row>
    <row r="291" spans="25:25" x14ac:dyDescent="0.2">
      <c r="Y291" s="84"/>
    </row>
    <row r="292" spans="25:25" x14ac:dyDescent="0.2">
      <c r="Y292" s="84"/>
    </row>
    <row r="293" spans="25:25" x14ac:dyDescent="0.2">
      <c r="Y293" s="84"/>
    </row>
    <row r="294" spans="25:25" x14ac:dyDescent="0.2">
      <c r="Y294" s="84"/>
    </row>
    <row r="295" spans="25:25" x14ac:dyDescent="0.2">
      <c r="Y295" s="84"/>
    </row>
    <row r="296" spans="25:25" x14ac:dyDescent="0.2">
      <c r="Y296" s="84"/>
    </row>
    <row r="297" spans="25:25" x14ac:dyDescent="0.2">
      <c r="Y297" s="84"/>
    </row>
    <row r="298" spans="25:25" x14ac:dyDescent="0.2">
      <c r="Y298" s="84"/>
    </row>
    <row r="299" spans="25:25" x14ac:dyDescent="0.2">
      <c r="Y299" s="84"/>
    </row>
    <row r="300" spans="25:25" x14ac:dyDescent="0.2">
      <c r="Y300" s="84"/>
    </row>
    <row r="301" spans="25:25" x14ac:dyDescent="0.2">
      <c r="Y301" s="84"/>
    </row>
    <row r="302" spans="25:25" x14ac:dyDescent="0.2">
      <c r="Y302" s="84"/>
    </row>
    <row r="303" spans="25:25" x14ac:dyDescent="0.2">
      <c r="Y303" s="84"/>
    </row>
    <row r="304" spans="25:25" x14ac:dyDescent="0.2">
      <c r="Y304" s="84"/>
    </row>
    <row r="305" spans="25:25" x14ac:dyDescent="0.2">
      <c r="Y305" s="84"/>
    </row>
    <row r="306" spans="25:25" x14ac:dyDescent="0.2">
      <c r="Y306" s="84"/>
    </row>
    <row r="307" spans="25:25" x14ac:dyDescent="0.2">
      <c r="Y307" s="84"/>
    </row>
    <row r="308" spans="25:25" x14ac:dyDescent="0.2">
      <c r="Y308" s="84"/>
    </row>
    <row r="309" spans="25:25" x14ac:dyDescent="0.2">
      <c r="Y309" s="84"/>
    </row>
    <row r="310" spans="25:25" x14ac:dyDescent="0.2">
      <c r="Y310" s="84"/>
    </row>
    <row r="311" spans="25:25" x14ac:dyDescent="0.2">
      <c r="Y311" s="84"/>
    </row>
    <row r="312" spans="25:25" x14ac:dyDescent="0.2">
      <c r="Y312" s="84"/>
    </row>
    <row r="313" spans="25:25" x14ac:dyDescent="0.2">
      <c r="Y313" s="84"/>
    </row>
    <row r="314" spans="25:25" x14ac:dyDescent="0.2">
      <c r="Y314" s="84"/>
    </row>
    <row r="315" spans="25:25" x14ac:dyDescent="0.2">
      <c r="Y315" s="84"/>
    </row>
    <row r="316" spans="25:25" x14ac:dyDescent="0.2">
      <c r="Y316" s="84"/>
    </row>
    <row r="317" spans="25:25" x14ac:dyDescent="0.2">
      <c r="Y317" s="84"/>
    </row>
    <row r="318" spans="25:25" x14ac:dyDescent="0.2">
      <c r="Y318" s="84"/>
    </row>
    <row r="319" spans="25:25" x14ac:dyDescent="0.2">
      <c r="Y319" s="84"/>
    </row>
    <row r="320" spans="25:25" x14ac:dyDescent="0.2">
      <c r="Y320" s="84"/>
    </row>
    <row r="321" spans="25:25" x14ac:dyDescent="0.2">
      <c r="Y321" s="84"/>
    </row>
    <row r="322" spans="25:25" x14ac:dyDescent="0.2">
      <c r="Y322" s="84"/>
    </row>
    <row r="323" spans="25:25" x14ac:dyDescent="0.2">
      <c r="Y323" s="84"/>
    </row>
    <row r="324" spans="25:25" x14ac:dyDescent="0.2">
      <c r="Y324" s="84"/>
    </row>
    <row r="325" spans="25:25" x14ac:dyDescent="0.2">
      <c r="Y325" s="84"/>
    </row>
    <row r="326" spans="25:25" x14ac:dyDescent="0.2">
      <c r="Y326" s="84"/>
    </row>
    <row r="327" spans="25:25" x14ac:dyDescent="0.2">
      <c r="Y327" s="84"/>
    </row>
    <row r="328" spans="25:25" x14ac:dyDescent="0.2">
      <c r="Y328" s="84"/>
    </row>
    <row r="329" spans="25:25" x14ac:dyDescent="0.2">
      <c r="Y329" s="84"/>
    </row>
    <row r="330" spans="25:25" x14ac:dyDescent="0.2">
      <c r="Y330" s="84"/>
    </row>
    <row r="331" spans="25:25" x14ac:dyDescent="0.2">
      <c r="Y331" s="84"/>
    </row>
    <row r="332" spans="25:25" x14ac:dyDescent="0.2">
      <c r="Y332" s="84"/>
    </row>
    <row r="333" spans="25:25" x14ac:dyDescent="0.2">
      <c r="Y333" s="84"/>
    </row>
    <row r="334" spans="25:25" x14ac:dyDescent="0.2">
      <c r="Y334" s="84"/>
    </row>
    <row r="335" spans="25:25" x14ac:dyDescent="0.2">
      <c r="Y335" s="84"/>
    </row>
    <row r="336" spans="25:25" x14ac:dyDescent="0.2">
      <c r="Y336" s="84"/>
    </row>
    <row r="337" spans="25:25" x14ac:dyDescent="0.2">
      <c r="Y337" s="84"/>
    </row>
    <row r="338" spans="25:25" x14ac:dyDescent="0.2">
      <c r="Y338" s="84"/>
    </row>
    <row r="339" spans="25:25" x14ac:dyDescent="0.2">
      <c r="Y339" s="84"/>
    </row>
    <row r="340" spans="25:25" x14ac:dyDescent="0.2">
      <c r="Y340" s="84"/>
    </row>
    <row r="341" spans="25:25" x14ac:dyDescent="0.2">
      <c r="Y341" s="84"/>
    </row>
    <row r="342" spans="25:25" x14ac:dyDescent="0.2">
      <c r="Y342" s="84"/>
    </row>
    <row r="343" spans="25:25" x14ac:dyDescent="0.2">
      <c r="Y343" s="84"/>
    </row>
    <row r="344" spans="25:25" x14ac:dyDescent="0.2">
      <c r="Y344" s="84"/>
    </row>
    <row r="345" spans="25:25" x14ac:dyDescent="0.2">
      <c r="Y345" s="84"/>
    </row>
    <row r="346" spans="25:25" x14ac:dyDescent="0.2">
      <c r="Y346" s="84"/>
    </row>
    <row r="347" spans="25:25" x14ac:dyDescent="0.2">
      <c r="Y347" s="84"/>
    </row>
    <row r="348" spans="25:25" x14ac:dyDescent="0.2">
      <c r="Y348" s="84"/>
    </row>
    <row r="349" spans="25:25" x14ac:dyDescent="0.2">
      <c r="Y349" s="84"/>
    </row>
    <row r="350" spans="25:25" x14ac:dyDescent="0.2">
      <c r="Y350" s="84"/>
    </row>
    <row r="351" spans="25:25" x14ac:dyDescent="0.2">
      <c r="Y351" s="84"/>
    </row>
    <row r="352" spans="25:25" x14ac:dyDescent="0.2">
      <c r="Y352" s="84"/>
    </row>
    <row r="353" spans="25:25" x14ac:dyDescent="0.2">
      <c r="Y353" s="84"/>
    </row>
    <row r="354" spans="25:25" x14ac:dyDescent="0.2">
      <c r="Y354" s="84"/>
    </row>
    <row r="355" spans="25:25" x14ac:dyDescent="0.2">
      <c r="Y355" s="84"/>
    </row>
    <row r="356" spans="25:25" x14ac:dyDescent="0.2">
      <c r="Y356" s="84"/>
    </row>
    <row r="357" spans="25:25" x14ac:dyDescent="0.2">
      <c r="Y357" s="84"/>
    </row>
    <row r="358" spans="25:25" x14ac:dyDescent="0.2">
      <c r="Y358" s="84"/>
    </row>
    <row r="359" spans="25:25" x14ac:dyDescent="0.2">
      <c r="Y359" s="84"/>
    </row>
    <row r="360" spans="25:25" x14ac:dyDescent="0.2">
      <c r="Y360" s="84"/>
    </row>
    <row r="361" spans="25:25" x14ac:dyDescent="0.2">
      <c r="Y361" s="84"/>
    </row>
    <row r="362" spans="25:25" x14ac:dyDescent="0.2">
      <c r="Y362" s="84"/>
    </row>
    <row r="363" spans="25:25" x14ac:dyDescent="0.2">
      <c r="Y363" s="84"/>
    </row>
    <row r="364" spans="25:25" x14ac:dyDescent="0.2">
      <c r="Y364" s="84"/>
    </row>
    <row r="365" spans="25:25" x14ac:dyDescent="0.2">
      <c r="Y365" s="84"/>
    </row>
    <row r="366" spans="25:25" x14ac:dyDescent="0.2">
      <c r="Y366" s="84"/>
    </row>
    <row r="367" spans="25:25" x14ac:dyDescent="0.2">
      <c r="Y367" s="84"/>
    </row>
    <row r="368" spans="25:25" x14ac:dyDescent="0.2">
      <c r="Y368" s="84"/>
    </row>
    <row r="369" spans="25:25" x14ac:dyDescent="0.2">
      <c r="Y369" s="84"/>
    </row>
    <row r="370" spans="25:25" x14ac:dyDescent="0.2">
      <c r="Y370" s="84"/>
    </row>
    <row r="371" spans="25:25" x14ac:dyDescent="0.2">
      <c r="Y371" s="84"/>
    </row>
    <row r="372" spans="25:25" x14ac:dyDescent="0.2">
      <c r="Y372" s="84"/>
    </row>
    <row r="373" spans="25:25" x14ac:dyDescent="0.2">
      <c r="Y373" s="84"/>
    </row>
    <row r="374" spans="25:25" x14ac:dyDescent="0.2">
      <c r="Y374" s="84"/>
    </row>
    <row r="375" spans="25:25" x14ac:dyDescent="0.2">
      <c r="Y375" s="84"/>
    </row>
    <row r="376" spans="25:25" x14ac:dyDescent="0.2">
      <c r="Y376" s="84"/>
    </row>
    <row r="377" spans="25:25" x14ac:dyDescent="0.2">
      <c r="Y377" s="84"/>
    </row>
    <row r="378" spans="25:25" x14ac:dyDescent="0.2">
      <c r="Y378" s="84"/>
    </row>
    <row r="379" spans="25:25" x14ac:dyDescent="0.2">
      <c r="Y379" s="84"/>
    </row>
    <row r="380" spans="25:25" x14ac:dyDescent="0.2">
      <c r="Y380" s="84"/>
    </row>
    <row r="381" spans="25:25" x14ac:dyDescent="0.2">
      <c r="Y381" s="84"/>
    </row>
    <row r="382" spans="25:25" x14ac:dyDescent="0.2">
      <c r="Y382" s="84"/>
    </row>
    <row r="383" spans="25:25" x14ac:dyDescent="0.2">
      <c r="Y383" s="84"/>
    </row>
    <row r="384" spans="25:25" x14ac:dyDescent="0.2">
      <c r="Y384" s="84"/>
    </row>
    <row r="385" spans="25:25" x14ac:dyDescent="0.2">
      <c r="Y385" s="84"/>
    </row>
    <row r="386" spans="25:25" x14ac:dyDescent="0.2">
      <c r="Y386" s="84"/>
    </row>
    <row r="387" spans="25:25" x14ac:dyDescent="0.2">
      <c r="Y387" s="84"/>
    </row>
    <row r="388" spans="25:25" x14ac:dyDescent="0.2">
      <c r="Y388" s="84"/>
    </row>
    <row r="389" spans="25:25" x14ac:dyDescent="0.2">
      <c r="Y389" s="84"/>
    </row>
    <row r="390" spans="25:25" x14ac:dyDescent="0.2">
      <c r="Y390" s="84"/>
    </row>
    <row r="391" spans="25:25" x14ac:dyDescent="0.2">
      <c r="Y391" s="84"/>
    </row>
    <row r="392" spans="25:25" x14ac:dyDescent="0.2">
      <c r="Y392" s="84"/>
    </row>
    <row r="393" spans="25:25" x14ac:dyDescent="0.2">
      <c r="Y393" s="84"/>
    </row>
    <row r="394" spans="25:25" x14ac:dyDescent="0.2">
      <c r="Y394" s="84"/>
    </row>
    <row r="395" spans="25:25" x14ac:dyDescent="0.2">
      <c r="Y395" s="84"/>
    </row>
    <row r="396" spans="25:25" x14ac:dyDescent="0.2">
      <c r="Y396" s="84"/>
    </row>
    <row r="397" spans="25:25" x14ac:dyDescent="0.2">
      <c r="Y397" s="84"/>
    </row>
    <row r="398" spans="25:25" x14ac:dyDescent="0.2">
      <c r="Y398" s="84"/>
    </row>
    <row r="399" spans="25:25" x14ac:dyDescent="0.2">
      <c r="Y399" s="84"/>
    </row>
    <row r="400" spans="25:25" x14ac:dyDescent="0.2">
      <c r="Y400" s="84"/>
    </row>
    <row r="401" spans="25:25" x14ac:dyDescent="0.2">
      <c r="Y401" s="84"/>
    </row>
    <row r="402" spans="25:25" x14ac:dyDescent="0.2">
      <c r="Y402" s="84"/>
    </row>
    <row r="403" spans="25:25" x14ac:dyDescent="0.2">
      <c r="Y403" s="84"/>
    </row>
    <row r="404" spans="25:25" x14ac:dyDescent="0.2">
      <c r="Y404" s="84"/>
    </row>
    <row r="405" spans="25:25" x14ac:dyDescent="0.2">
      <c r="Y405" s="84"/>
    </row>
    <row r="406" spans="25:25" x14ac:dyDescent="0.2">
      <c r="Y406" s="84"/>
    </row>
    <row r="407" spans="25:25" x14ac:dyDescent="0.2">
      <c r="Y407" s="84"/>
    </row>
    <row r="408" spans="25:25" x14ac:dyDescent="0.2">
      <c r="Y408" s="84"/>
    </row>
    <row r="409" spans="25:25" x14ac:dyDescent="0.2">
      <c r="Y409" s="84"/>
    </row>
    <row r="410" spans="25:25" x14ac:dyDescent="0.2">
      <c r="Y410" s="84"/>
    </row>
    <row r="411" spans="25:25" x14ac:dyDescent="0.2">
      <c r="Y411" s="84"/>
    </row>
    <row r="412" spans="25:25" x14ac:dyDescent="0.2">
      <c r="Y412" s="84"/>
    </row>
    <row r="413" spans="25:25" x14ac:dyDescent="0.2">
      <c r="Y413" s="84"/>
    </row>
    <row r="414" spans="25:25" x14ac:dyDescent="0.2">
      <c r="Y414" s="84"/>
    </row>
    <row r="415" spans="25:25" x14ac:dyDescent="0.2">
      <c r="Y415" s="84"/>
    </row>
    <row r="416" spans="25:25" x14ac:dyDescent="0.2">
      <c r="Y416" s="84"/>
    </row>
    <row r="417" spans="25:25" x14ac:dyDescent="0.2">
      <c r="Y417" s="84"/>
    </row>
    <row r="418" spans="25:25" x14ac:dyDescent="0.2">
      <c r="Y418" s="84"/>
    </row>
    <row r="419" spans="25:25" x14ac:dyDescent="0.2">
      <c r="Y419" s="84"/>
    </row>
    <row r="420" spans="25:25" x14ac:dyDescent="0.2">
      <c r="Y420" s="84"/>
    </row>
    <row r="421" spans="25:25" x14ac:dyDescent="0.2">
      <c r="Y421" s="84"/>
    </row>
    <row r="422" spans="25:25" x14ac:dyDescent="0.2">
      <c r="Y422" s="84"/>
    </row>
    <row r="423" spans="25:25" x14ac:dyDescent="0.2">
      <c r="Y423" s="84"/>
    </row>
    <row r="424" spans="25:25" x14ac:dyDescent="0.2">
      <c r="Y424" s="84"/>
    </row>
    <row r="425" spans="25:25" x14ac:dyDescent="0.2">
      <c r="Y425" s="84"/>
    </row>
    <row r="426" spans="25:25" x14ac:dyDescent="0.2">
      <c r="Y426" s="84"/>
    </row>
    <row r="427" spans="25:25" x14ac:dyDescent="0.2">
      <c r="Y427" s="84"/>
    </row>
    <row r="428" spans="25:25" x14ac:dyDescent="0.2">
      <c r="Y428" s="84"/>
    </row>
    <row r="429" spans="25:25" x14ac:dyDescent="0.2">
      <c r="Y429" s="84"/>
    </row>
    <row r="430" spans="25:25" x14ac:dyDescent="0.2">
      <c r="Y430" s="84"/>
    </row>
    <row r="431" spans="25:25" x14ac:dyDescent="0.2">
      <c r="Y431" s="84"/>
    </row>
    <row r="432" spans="25:25" x14ac:dyDescent="0.2">
      <c r="Y432" s="84"/>
    </row>
    <row r="433" spans="25:25" x14ac:dyDescent="0.2">
      <c r="Y433" s="84"/>
    </row>
    <row r="434" spans="25:25" x14ac:dyDescent="0.2">
      <c r="Y434" s="84"/>
    </row>
    <row r="435" spans="25:25" x14ac:dyDescent="0.2">
      <c r="Y435" s="84"/>
    </row>
    <row r="436" spans="25:25" x14ac:dyDescent="0.2">
      <c r="Y436" s="84"/>
    </row>
    <row r="437" spans="25:25" x14ac:dyDescent="0.2">
      <c r="Y437" s="84"/>
    </row>
    <row r="438" spans="25:25" x14ac:dyDescent="0.2">
      <c r="Y438" s="84"/>
    </row>
    <row r="439" spans="25:25" x14ac:dyDescent="0.2">
      <c r="Y439" s="84"/>
    </row>
    <row r="440" spans="25:25" x14ac:dyDescent="0.2">
      <c r="Y440" s="84"/>
    </row>
    <row r="441" spans="25:25" x14ac:dyDescent="0.2">
      <c r="Y441" s="84"/>
    </row>
    <row r="442" spans="25:25" x14ac:dyDescent="0.2">
      <c r="Y442" s="84"/>
    </row>
    <row r="443" spans="25:25" x14ac:dyDescent="0.2">
      <c r="Y443" s="84"/>
    </row>
    <row r="444" spans="25:25" x14ac:dyDescent="0.2">
      <c r="Y444" s="84"/>
    </row>
    <row r="445" spans="25:25" x14ac:dyDescent="0.2">
      <c r="Y445" s="84"/>
    </row>
    <row r="446" spans="25:25" x14ac:dyDescent="0.2">
      <c r="Y446" s="84"/>
    </row>
    <row r="447" spans="25:25" x14ac:dyDescent="0.2">
      <c r="Y447" s="84"/>
    </row>
    <row r="448" spans="25:25" x14ac:dyDescent="0.2">
      <c r="Y448" s="84"/>
    </row>
    <row r="449" spans="25:25" x14ac:dyDescent="0.2">
      <c r="Y449" s="84"/>
    </row>
    <row r="450" spans="25:25" x14ac:dyDescent="0.2">
      <c r="Y450" s="84"/>
    </row>
    <row r="451" spans="25:25" x14ac:dyDescent="0.2">
      <c r="Y451" s="84"/>
    </row>
    <row r="452" spans="25:25" x14ac:dyDescent="0.2">
      <c r="Y452" s="84"/>
    </row>
    <row r="453" spans="25:25" x14ac:dyDescent="0.2">
      <c r="Y453" s="84"/>
    </row>
    <row r="454" spans="25:25" x14ac:dyDescent="0.2">
      <c r="Y454" s="84"/>
    </row>
    <row r="455" spans="25:25" x14ac:dyDescent="0.2">
      <c r="Y455" s="84"/>
    </row>
    <row r="456" spans="25:25" x14ac:dyDescent="0.2">
      <c r="Y456" s="84"/>
    </row>
    <row r="457" spans="25:25" x14ac:dyDescent="0.2">
      <c r="Y457" s="84"/>
    </row>
    <row r="458" spans="25:25" x14ac:dyDescent="0.2">
      <c r="Y458" s="84"/>
    </row>
    <row r="459" spans="25:25" x14ac:dyDescent="0.2">
      <c r="Y459" s="84"/>
    </row>
    <row r="460" spans="25:25" x14ac:dyDescent="0.2">
      <c r="Y460" s="84"/>
    </row>
    <row r="461" spans="25:25" x14ac:dyDescent="0.2">
      <c r="Y461" s="84"/>
    </row>
    <row r="462" spans="25:25" x14ac:dyDescent="0.2">
      <c r="Y462" s="84"/>
    </row>
    <row r="463" spans="25:25" x14ac:dyDescent="0.2">
      <c r="Y463" s="84"/>
    </row>
    <row r="464" spans="25:25" x14ac:dyDescent="0.2">
      <c r="Y464" s="84"/>
    </row>
    <row r="465" spans="25:25" x14ac:dyDescent="0.2">
      <c r="Y465" s="84"/>
    </row>
    <row r="466" spans="25:25" x14ac:dyDescent="0.2">
      <c r="Y466" s="84"/>
    </row>
    <row r="467" spans="25:25" x14ac:dyDescent="0.2">
      <c r="Y467" s="84"/>
    </row>
    <row r="468" spans="25:25" x14ac:dyDescent="0.2">
      <c r="Y468" s="84"/>
    </row>
    <row r="469" spans="25:25" x14ac:dyDescent="0.2">
      <c r="Y469" s="84"/>
    </row>
    <row r="470" spans="25:25" x14ac:dyDescent="0.2">
      <c r="Y470" s="84"/>
    </row>
    <row r="471" spans="25:25" x14ac:dyDescent="0.2">
      <c r="Y471" s="84"/>
    </row>
    <row r="472" spans="25:25" x14ac:dyDescent="0.2">
      <c r="Y472" s="84"/>
    </row>
    <row r="473" spans="25:25" x14ac:dyDescent="0.2">
      <c r="Y473" s="84"/>
    </row>
    <row r="474" spans="25:25" x14ac:dyDescent="0.2">
      <c r="Y474" s="84"/>
    </row>
    <row r="475" spans="25:25" x14ac:dyDescent="0.2">
      <c r="Y475" s="84"/>
    </row>
    <row r="476" spans="25:25" x14ac:dyDescent="0.2">
      <c r="Y476" s="84"/>
    </row>
    <row r="477" spans="25:25" x14ac:dyDescent="0.2">
      <c r="Y477" s="84"/>
    </row>
    <row r="478" spans="25:25" x14ac:dyDescent="0.2">
      <c r="Y478" s="84"/>
    </row>
    <row r="479" spans="25:25" x14ac:dyDescent="0.2">
      <c r="Y479" s="84"/>
    </row>
    <row r="480" spans="25:25" x14ac:dyDescent="0.2">
      <c r="Y480" s="84"/>
    </row>
    <row r="481" spans="25:25" x14ac:dyDescent="0.2">
      <c r="Y481" s="84"/>
    </row>
    <row r="482" spans="25:25" x14ac:dyDescent="0.2">
      <c r="Y482" s="84"/>
    </row>
    <row r="483" spans="25:25" x14ac:dyDescent="0.2">
      <c r="Y483" s="84"/>
    </row>
    <row r="484" spans="25:25" x14ac:dyDescent="0.2">
      <c r="Y484" s="84"/>
    </row>
    <row r="485" spans="25:25" x14ac:dyDescent="0.2">
      <c r="Y485" s="84"/>
    </row>
    <row r="486" spans="25:25" x14ac:dyDescent="0.2">
      <c r="Y486" s="84"/>
    </row>
    <row r="487" spans="25:25" x14ac:dyDescent="0.2">
      <c r="Y487" s="84"/>
    </row>
    <row r="488" spans="25:25" x14ac:dyDescent="0.2">
      <c r="Y488" s="84"/>
    </row>
    <row r="489" spans="25:25" x14ac:dyDescent="0.2">
      <c r="Y489" s="84"/>
    </row>
    <row r="490" spans="25:25" x14ac:dyDescent="0.2">
      <c r="Y490" s="84"/>
    </row>
    <row r="491" spans="25:25" x14ac:dyDescent="0.2">
      <c r="Y491" s="84"/>
    </row>
    <row r="492" spans="25:25" x14ac:dyDescent="0.2">
      <c r="Y492" s="84"/>
    </row>
    <row r="493" spans="25:25" x14ac:dyDescent="0.2">
      <c r="Y493" s="84"/>
    </row>
    <row r="494" spans="25:25" x14ac:dyDescent="0.2">
      <c r="Y494" s="84"/>
    </row>
    <row r="495" spans="25:25" x14ac:dyDescent="0.2">
      <c r="Y495" s="84"/>
    </row>
    <row r="496" spans="25:25" x14ac:dyDescent="0.2">
      <c r="Y496" s="84"/>
    </row>
    <row r="497" spans="25:25" x14ac:dyDescent="0.2">
      <c r="Y497" s="84"/>
    </row>
    <row r="498" spans="25:25" x14ac:dyDescent="0.2">
      <c r="Y498" s="84"/>
    </row>
    <row r="499" spans="25:25" x14ac:dyDescent="0.2">
      <c r="Y499" s="84"/>
    </row>
    <row r="500" spans="25:25" x14ac:dyDescent="0.2">
      <c r="Y500" s="84"/>
    </row>
    <row r="501" spans="25:25" x14ac:dyDescent="0.2">
      <c r="Y501" s="84"/>
    </row>
    <row r="502" spans="25:25" x14ac:dyDescent="0.2">
      <c r="Y502" s="84"/>
    </row>
    <row r="503" spans="25:25" x14ac:dyDescent="0.2">
      <c r="Y503" s="84"/>
    </row>
    <row r="504" spans="25:25" x14ac:dyDescent="0.2">
      <c r="Y504" s="84"/>
    </row>
    <row r="505" spans="25:25" x14ac:dyDescent="0.2">
      <c r="Y505" s="84"/>
    </row>
    <row r="506" spans="25:25" x14ac:dyDescent="0.2">
      <c r="Y506" s="84"/>
    </row>
    <row r="507" spans="25:25" x14ac:dyDescent="0.2">
      <c r="Y507" s="84"/>
    </row>
    <row r="508" spans="25:25" x14ac:dyDescent="0.2">
      <c r="Y508" s="84"/>
    </row>
    <row r="509" spans="25:25" x14ac:dyDescent="0.2">
      <c r="Y509" s="84"/>
    </row>
    <row r="510" spans="25:25" x14ac:dyDescent="0.2">
      <c r="Y510" s="84"/>
    </row>
    <row r="511" spans="25:25" x14ac:dyDescent="0.2">
      <c r="Y511" s="84"/>
    </row>
    <row r="512" spans="25:25" x14ac:dyDescent="0.2">
      <c r="Y512" s="84"/>
    </row>
    <row r="513" spans="25:25" x14ac:dyDescent="0.2">
      <c r="Y513" s="84"/>
    </row>
    <row r="514" spans="25:25" x14ac:dyDescent="0.2">
      <c r="Y514" s="84"/>
    </row>
    <row r="515" spans="25:25" x14ac:dyDescent="0.2">
      <c r="Y515" s="84"/>
    </row>
    <row r="516" spans="25:25" x14ac:dyDescent="0.2">
      <c r="Y516" s="84"/>
    </row>
    <row r="517" spans="25:25" x14ac:dyDescent="0.2">
      <c r="Y517" s="84"/>
    </row>
    <row r="518" spans="25:25" x14ac:dyDescent="0.2">
      <c r="Y518" s="84"/>
    </row>
    <row r="519" spans="25:25" x14ac:dyDescent="0.2">
      <c r="Y519" s="84"/>
    </row>
    <row r="520" spans="25:25" x14ac:dyDescent="0.2">
      <c r="Y520" s="84"/>
    </row>
    <row r="521" spans="25:25" x14ac:dyDescent="0.2">
      <c r="Y521" s="84"/>
    </row>
    <row r="522" spans="25:25" x14ac:dyDescent="0.2">
      <c r="Y522" s="84"/>
    </row>
    <row r="523" spans="25:25" x14ac:dyDescent="0.2">
      <c r="Y523" s="84"/>
    </row>
    <row r="524" spans="25:25" x14ac:dyDescent="0.2">
      <c r="Y524" s="84"/>
    </row>
    <row r="525" spans="25:25" x14ac:dyDescent="0.2">
      <c r="Y525" s="84"/>
    </row>
    <row r="526" spans="25:25" x14ac:dyDescent="0.2">
      <c r="Y526" s="84"/>
    </row>
    <row r="527" spans="25:25" x14ac:dyDescent="0.2">
      <c r="Y527" s="84"/>
    </row>
    <row r="528" spans="25:25" x14ac:dyDescent="0.2">
      <c r="Y528" s="84"/>
    </row>
    <row r="529" spans="25:25" x14ac:dyDescent="0.2">
      <c r="Y529" s="84"/>
    </row>
    <row r="530" spans="25:25" x14ac:dyDescent="0.2">
      <c r="Y530" s="84"/>
    </row>
    <row r="531" spans="25:25" x14ac:dyDescent="0.2">
      <c r="Y531" s="84"/>
    </row>
    <row r="532" spans="25:25" x14ac:dyDescent="0.2">
      <c r="Y532" s="84"/>
    </row>
    <row r="533" spans="25:25" x14ac:dyDescent="0.2">
      <c r="Y533" s="84"/>
    </row>
    <row r="534" spans="25:25" x14ac:dyDescent="0.2">
      <c r="Y534" s="84"/>
    </row>
    <row r="535" spans="25:25" x14ac:dyDescent="0.2">
      <c r="Y535" s="84"/>
    </row>
    <row r="536" spans="25:25" x14ac:dyDescent="0.2">
      <c r="Y536" s="84"/>
    </row>
    <row r="537" spans="25:25" x14ac:dyDescent="0.2">
      <c r="Y537" s="84"/>
    </row>
    <row r="538" spans="25:25" x14ac:dyDescent="0.2">
      <c r="Y538" s="84"/>
    </row>
    <row r="539" spans="25:25" x14ac:dyDescent="0.2">
      <c r="Y539" s="84"/>
    </row>
    <row r="540" spans="25:25" x14ac:dyDescent="0.2">
      <c r="Y540" s="84"/>
    </row>
    <row r="541" spans="25:25" x14ac:dyDescent="0.2">
      <c r="Y541" s="84"/>
    </row>
    <row r="542" spans="25:25" x14ac:dyDescent="0.2">
      <c r="Y542" s="84"/>
    </row>
    <row r="543" spans="25:25" x14ac:dyDescent="0.2">
      <c r="Y543" s="84"/>
    </row>
    <row r="544" spans="25:25" x14ac:dyDescent="0.2">
      <c r="Y544" s="84"/>
    </row>
    <row r="545" spans="25:25" x14ac:dyDescent="0.2">
      <c r="Y545" s="84"/>
    </row>
    <row r="546" spans="25:25" x14ac:dyDescent="0.2">
      <c r="Y546" s="84"/>
    </row>
    <row r="547" spans="25:25" x14ac:dyDescent="0.2">
      <c r="Y547" s="84"/>
    </row>
    <row r="548" spans="25:25" x14ac:dyDescent="0.2">
      <c r="Y548" s="84"/>
    </row>
    <row r="549" spans="25:25" x14ac:dyDescent="0.2">
      <c r="Y549" s="84"/>
    </row>
    <row r="550" spans="25:25" x14ac:dyDescent="0.2">
      <c r="Y550" s="84"/>
    </row>
    <row r="551" spans="25:25" x14ac:dyDescent="0.2">
      <c r="Y551" s="84"/>
    </row>
    <row r="552" spans="25:25" x14ac:dyDescent="0.2">
      <c r="Y552" s="84"/>
    </row>
    <row r="553" spans="25:25" x14ac:dyDescent="0.2">
      <c r="Y553" s="84"/>
    </row>
    <row r="554" spans="25:25" x14ac:dyDescent="0.2">
      <c r="Y554" s="84"/>
    </row>
    <row r="555" spans="25:25" x14ac:dyDescent="0.2">
      <c r="Y555" s="84"/>
    </row>
    <row r="556" spans="25:25" x14ac:dyDescent="0.2">
      <c r="Y556" s="84"/>
    </row>
    <row r="557" spans="25:25" x14ac:dyDescent="0.2">
      <c r="Y557" s="84"/>
    </row>
    <row r="558" spans="25:25" x14ac:dyDescent="0.2">
      <c r="Y558" s="84"/>
    </row>
    <row r="559" spans="25:25" x14ac:dyDescent="0.2">
      <c r="Y559" s="84"/>
    </row>
    <row r="560" spans="25:25" x14ac:dyDescent="0.2">
      <c r="Y560" s="84"/>
    </row>
    <row r="561" spans="25:25" x14ac:dyDescent="0.2">
      <c r="Y561" s="84"/>
    </row>
    <row r="562" spans="25:25" x14ac:dyDescent="0.2">
      <c r="Y562" s="84"/>
    </row>
    <row r="563" spans="25:25" x14ac:dyDescent="0.2">
      <c r="Y563" s="84"/>
    </row>
    <row r="564" spans="25:25" x14ac:dyDescent="0.2">
      <c r="Y564" s="84"/>
    </row>
    <row r="565" spans="25:25" x14ac:dyDescent="0.2">
      <c r="Y565" s="84"/>
    </row>
    <row r="566" spans="25:25" x14ac:dyDescent="0.2">
      <c r="Y566" s="84"/>
    </row>
    <row r="567" spans="25:25" x14ac:dyDescent="0.2">
      <c r="Y567" s="84"/>
    </row>
    <row r="568" spans="25:25" x14ac:dyDescent="0.2">
      <c r="Y568" s="84"/>
    </row>
    <row r="569" spans="25:25" x14ac:dyDescent="0.2">
      <c r="Y569" s="84"/>
    </row>
    <row r="570" spans="25:25" x14ac:dyDescent="0.2">
      <c r="Y570" s="84"/>
    </row>
    <row r="571" spans="25:25" x14ac:dyDescent="0.2">
      <c r="Y571" s="84"/>
    </row>
    <row r="572" spans="25:25" x14ac:dyDescent="0.2">
      <c r="Y572" s="84"/>
    </row>
    <row r="573" spans="25:25" x14ac:dyDescent="0.2">
      <c r="Y573" s="84"/>
    </row>
    <row r="574" spans="25:25" x14ac:dyDescent="0.2">
      <c r="Y574" s="84"/>
    </row>
    <row r="575" spans="25:25" x14ac:dyDescent="0.2">
      <c r="Y575" s="84"/>
    </row>
    <row r="576" spans="25:25" x14ac:dyDescent="0.2">
      <c r="Y576" s="84"/>
    </row>
    <row r="577" spans="25:25" x14ac:dyDescent="0.2">
      <c r="Y577" s="84"/>
    </row>
    <row r="578" spans="25:25" x14ac:dyDescent="0.2">
      <c r="Y578" s="84"/>
    </row>
    <row r="579" spans="25:25" x14ac:dyDescent="0.2">
      <c r="Y579" s="84"/>
    </row>
    <row r="580" spans="25:25" x14ac:dyDescent="0.2">
      <c r="Y580" s="84"/>
    </row>
    <row r="581" spans="25:25" x14ac:dyDescent="0.2">
      <c r="Y581" s="84"/>
    </row>
    <row r="582" spans="25:25" x14ac:dyDescent="0.2">
      <c r="Y582" s="84"/>
    </row>
    <row r="583" spans="25:25" x14ac:dyDescent="0.2">
      <c r="Y583" s="84"/>
    </row>
    <row r="584" spans="25:25" x14ac:dyDescent="0.2">
      <c r="Y584" s="84"/>
    </row>
    <row r="585" spans="25:25" x14ac:dyDescent="0.2">
      <c r="Y585" s="84"/>
    </row>
    <row r="586" spans="25:25" x14ac:dyDescent="0.2">
      <c r="Y586" s="84"/>
    </row>
    <row r="587" spans="25:25" x14ac:dyDescent="0.2">
      <c r="Y587" s="84"/>
    </row>
    <row r="588" spans="25:25" x14ac:dyDescent="0.2">
      <c r="Y588" s="84"/>
    </row>
    <row r="589" spans="25:25" x14ac:dyDescent="0.2">
      <c r="Y589" s="84"/>
    </row>
    <row r="590" spans="25:25" x14ac:dyDescent="0.2">
      <c r="Y590" s="84"/>
    </row>
    <row r="591" spans="25:25" x14ac:dyDescent="0.2">
      <c r="Y591" s="84"/>
    </row>
    <row r="592" spans="25:25" x14ac:dyDescent="0.2">
      <c r="Y592" s="84"/>
    </row>
    <row r="593" spans="25:25" x14ac:dyDescent="0.2">
      <c r="Y593" s="84"/>
    </row>
    <row r="594" spans="25:25" x14ac:dyDescent="0.2">
      <c r="Y594" s="84"/>
    </row>
    <row r="595" spans="25:25" x14ac:dyDescent="0.2">
      <c r="Y595" s="84"/>
    </row>
    <row r="596" spans="25:25" x14ac:dyDescent="0.2">
      <c r="Y596" s="84"/>
    </row>
    <row r="597" spans="25:25" x14ac:dyDescent="0.2">
      <c r="Y597" s="84"/>
    </row>
    <row r="598" spans="25:25" x14ac:dyDescent="0.2">
      <c r="Y598" s="84"/>
    </row>
    <row r="599" spans="25:25" x14ac:dyDescent="0.2">
      <c r="Y599" s="84"/>
    </row>
    <row r="600" spans="25:25" x14ac:dyDescent="0.2">
      <c r="Y600" s="84"/>
    </row>
    <row r="601" spans="25:25" x14ac:dyDescent="0.2">
      <c r="Y601" s="84"/>
    </row>
    <row r="602" spans="25:25" x14ac:dyDescent="0.2">
      <c r="Y602" s="84"/>
    </row>
    <row r="603" spans="25:25" x14ac:dyDescent="0.2">
      <c r="Y603" s="84"/>
    </row>
    <row r="604" spans="25:25" x14ac:dyDescent="0.2">
      <c r="Y604" s="84"/>
    </row>
    <row r="605" spans="25:25" x14ac:dyDescent="0.2">
      <c r="Y605" s="84"/>
    </row>
    <row r="606" spans="25:25" x14ac:dyDescent="0.2">
      <c r="Y606" s="84"/>
    </row>
    <row r="607" spans="25:25" x14ac:dyDescent="0.2">
      <c r="Y607" s="84"/>
    </row>
    <row r="608" spans="25:25" x14ac:dyDescent="0.2">
      <c r="Y608" s="84"/>
    </row>
    <row r="609" spans="25:25" x14ac:dyDescent="0.2">
      <c r="Y609" s="84"/>
    </row>
    <row r="610" spans="25:25" x14ac:dyDescent="0.2">
      <c r="Y610" s="84"/>
    </row>
    <row r="611" spans="25:25" x14ac:dyDescent="0.2">
      <c r="Y611" s="84"/>
    </row>
    <row r="612" spans="25:25" x14ac:dyDescent="0.2">
      <c r="Y612" s="84"/>
    </row>
    <row r="613" spans="25:25" x14ac:dyDescent="0.2">
      <c r="Y613" s="84"/>
    </row>
    <row r="614" spans="25:25" x14ac:dyDescent="0.2">
      <c r="Y614" s="84"/>
    </row>
    <row r="615" spans="25:25" x14ac:dyDescent="0.2">
      <c r="Y615" s="84"/>
    </row>
    <row r="616" spans="25:25" x14ac:dyDescent="0.2">
      <c r="Y616" s="84"/>
    </row>
    <row r="617" spans="25:25" x14ac:dyDescent="0.2">
      <c r="Y617" s="84"/>
    </row>
    <row r="618" spans="25:25" x14ac:dyDescent="0.2">
      <c r="Y618" s="84"/>
    </row>
    <row r="619" spans="25:25" x14ac:dyDescent="0.2">
      <c r="Y619" s="84"/>
    </row>
    <row r="620" spans="25:25" x14ac:dyDescent="0.2">
      <c r="Y620" s="84"/>
    </row>
    <row r="621" spans="25:25" x14ac:dyDescent="0.2">
      <c r="Y621" s="84"/>
    </row>
    <row r="622" spans="25:25" x14ac:dyDescent="0.2">
      <c r="Y622" s="84"/>
    </row>
    <row r="623" spans="25:25" x14ac:dyDescent="0.2">
      <c r="Y623" s="84"/>
    </row>
    <row r="624" spans="25:25" x14ac:dyDescent="0.2">
      <c r="Y624" s="84"/>
    </row>
    <row r="625" spans="25:25" x14ac:dyDescent="0.2">
      <c r="Y625" s="84"/>
    </row>
    <row r="626" spans="25:25" x14ac:dyDescent="0.2">
      <c r="Y626" s="84"/>
    </row>
    <row r="627" spans="25:25" x14ac:dyDescent="0.2">
      <c r="Y627" s="84"/>
    </row>
    <row r="628" spans="25:25" x14ac:dyDescent="0.2">
      <c r="Y628" s="84"/>
    </row>
    <row r="629" spans="25:25" x14ac:dyDescent="0.2">
      <c r="Y629" s="84"/>
    </row>
    <row r="630" spans="25:25" x14ac:dyDescent="0.2">
      <c r="Y630" s="84"/>
    </row>
    <row r="631" spans="25:25" x14ac:dyDescent="0.2">
      <c r="Y631" s="84"/>
    </row>
    <row r="632" spans="25:25" x14ac:dyDescent="0.2">
      <c r="Y632" s="84"/>
    </row>
    <row r="633" spans="25:25" x14ac:dyDescent="0.2">
      <c r="Y633" s="84"/>
    </row>
    <row r="634" spans="25:25" x14ac:dyDescent="0.2">
      <c r="Y634" s="84"/>
    </row>
    <row r="635" spans="25:25" x14ac:dyDescent="0.2">
      <c r="Y635" s="84"/>
    </row>
    <row r="636" spans="25:25" x14ac:dyDescent="0.2">
      <c r="Y636" s="84"/>
    </row>
    <row r="637" spans="25:25" x14ac:dyDescent="0.2">
      <c r="Y637" s="84"/>
    </row>
    <row r="638" spans="25:25" x14ac:dyDescent="0.2">
      <c r="Y638" s="84"/>
    </row>
    <row r="639" spans="25:25" x14ac:dyDescent="0.2">
      <c r="Y639" s="84"/>
    </row>
    <row r="640" spans="25:25" x14ac:dyDescent="0.2">
      <c r="Y640" s="84"/>
    </row>
    <row r="641" spans="25:25" x14ac:dyDescent="0.2">
      <c r="Y641" s="84"/>
    </row>
    <row r="642" spans="25:25" x14ac:dyDescent="0.2">
      <c r="Y642" s="84"/>
    </row>
    <row r="643" spans="25:25" x14ac:dyDescent="0.2">
      <c r="Y643" s="84"/>
    </row>
    <row r="644" spans="25:25" x14ac:dyDescent="0.2">
      <c r="Y644" s="84"/>
    </row>
    <row r="645" spans="25:25" x14ac:dyDescent="0.2">
      <c r="Y645" s="84"/>
    </row>
    <row r="646" spans="25:25" x14ac:dyDescent="0.2">
      <c r="Y646" s="84"/>
    </row>
    <row r="647" spans="25:25" x14ac:dyDescent="0.2">
      <c r="Y647" s="84"/>
    </row>
    <row r="648" spans="25:25" x14ac:dyDescent="0.2">
      <c r="Y648" s="84"/>
    </row>
    <row r="649" spans="25:25" x14ac:dyDescent="0.2">
      <c r="Y649" s="84"/>
    </row>
    <row r="650" spans="25:25" x14ac:dyDescent="0.2">
      <c r="Y650" s="84"/>
    </row>
    <row r="651" spans="25:25" x14ac:dyDescent="0.2">
      <c r="Y651" s="84"/>
    </row>
    <row r="652" spans="25:25" x14ac:dyDescent="0.2">
      <c r="Y652" s="84"/>
    </row>
    <row r="653" spans="25:25" x14ac:dyDescent="0.2">
      <c r="Y653" s="84"/>
    </row>
    <row r="654" spans="25:25" x14ac:dyDescent="0.2">
      <c r="Y654" s="84"/>
    </row>
    <row r="655" spans="25:25" x14ac:dyDescent="0.2">
      <c r="Y655" s="84"/>
    </row>
    <row r="656" spans="25:25" x14ac:dyDescent="0.2">
      <c r="Y656" s="84"/>
    </row>
    <row r="657" spans="25:25" x14ac:dyDescent="0.2">
      <c r="Y657" s="84"/>
    </row>
    <row r="658" spans="25:25" x14ac:dyDescent="0.2">
      <c r="Y658" s="84"/>
    </row>
    <row r="659" spans="25:25" x14ac:dyDescent="0.2">
      <c r="Y659" s="84"/>
    </row>
    <row r="660" spans="25:25" x14ac:dyDescent="0.2">
      <c r="Y660" s="84"/>
    </row>
    <row r="661" spans="25:25" x14ac:dyDescent="0.2">
      <c r="Y661" s="84"/>
    </row>
    <row r="662" spans="25:25" x14ac:dyDescent="0.2">
      <c r="Y662" s="84"/>
    </row>
    <row r="663" spans="25:25" x14ac:dyDescent="0.2">
      <c r="Y663" s="84"/>
    </row>
    <row r="664" spans="25:25" x14ac:dyDescent="0.2">
      <c r="Y664" s="84"/>
    </row>
    <row r="665" spans="25:25" x14ac:dyDescent="0.2">
      <c r="Y665" s="84"/>
    </row>
    <row r="666" spans="25:25" x14ac:dyDescent="0.2">
      <c r="Y666" s="84"/>
    </row>
    <row r="667" spans="25:25" x14ac:dyDescent="0.2">
      <c r="Y667" s="84"/>
    </row>
    <row r="668" spans="25:25" x14ac:dyDescent="0.2">
      <c r="Y668" s="84"/>
    </row>
    <row r="669" spans="25:25" x14ac:dyDescent="0.2">
      <c r="Y669" s="84"/>
    </row>
    <row r="670" spans="25:25" x14ac:dyDescent="0.2">
      <c r="Y670" s="84"/>
    </row>
    <row r="671" spans="25:25" x14ac:dyDescent="0.2">
      <c r="Y671" s="84"/>
    </row>
    <row r="672" spans="25:25" x14ac:dyDescent="0.2">
      <c r="Y672" s="84"/>
    </row>
    <row r="673" spans="25:25" x14ac:dyDescent="0.2">
      <c r="Y673" s="84"/>
    </row>
    <row r="674" spans="25:25" x14ac:dyDescent="0.2">
      <c r="Y674" s="84"/>
    </row>
    <row r="675" spans="25:25" x14ac:dyDescent="0.2">
      <c r="Y675" s="84"/>
    </row>
    <row r="676" spans="25:25" x14ac:dyDescent="0.2">
      <c r="Y676" s="84"/>
    </row>
    <row r="677" spans="25:25" x14ac:dyDescent="0.2">
      <c r="Y677" s="84"/>
    </row>
    <row r="678" spans="25:25" x14ac:dyDescent="0.2">
      <c r="Y678" s="84"/>
    </row>
    <row r="679" spans="25:25" x14ac:dyDescent="0.2">
      <c r="Y679" s="84"/>
    </row>
    <row r="680" spans="25:25" x14ac:dyDescent="0.2">
      <c r="Y680" s="84"/>
    </row>
    <row r="681" spans="25:25" x14ac:dyDescent="0.2">
      <c r="Y681" s="84"/>
    </row>
    <row r="682" spans="25:25" x14ac:dyDescent="0.2">
      <c r="Y682" s="84"/>
    </row>
    <row r="683" spans="25:25" x14ac:dyDescent="0.2">
      <c r="Y683" s="84"/>
    </row>
    <row r="684" spans="25:25" x14ac:dyDescent="0.2">
      <c r="Y684" s="84"/>
    </row>
    <row r="685" spans="25:25" x14ac:dyDescent="0.2">
      <c r="Y685" s="84"/>
    </row>
    <row r="686" spans="25:25" x14ac:dyDescent="0.2">
      <c r="Y686" s="84"/>
    </row>
    <row r="687" spans="25:25" x14ac:dyDescent="0.2">
      <c r="Y687" s="84"/>
    </row>
    <row r="688" spans="25:25" x14ac:dyDescent="0.2">
      <c r="Y688" s="84"/>
    </row>
    <row r="689" spans="25:25" x14ac:dyDescent="0.2">
      <c r="Y689" s="84"/>
    </row>
    <row r="690" spans="25:25" x14ac:dyDescent="0.2">
      <c r="Y690" s="84"/>
    </row>
    <row r="691" spans="25:25" x14ac:dyDescent="0.2">
      <c r="Y691" s="84"/>
    </row>
    <row r="692" spans="25:25" x14ac:dyDescent="0.2">
      <c r="Y692" s="84"/>
    </row>
    <row r="693" spans="25:25" x14ac:dyDescent="0.2">
      <c r="Y693" s="84"/>
    </row>
    <row r="694" spans="25:25" x14ac:dyDescent="0.2">
      <c r="Y694" s="84"/>
    </row>
    <row r="695" spans="25:25" x14ac:dyDescent="0.2">
      <c r="Y695" s="84"/>
    </row>
    <row r="696" spans="25:25" x14ac:dyDescent="0.2">
      <c r="Y696" s="84"/>
    </row>
    <row r="697" spans="25:25" x14ac:dyDescent="0.2">
      <c r="Y697" s="84"/>
    </row>
    <row r="698" spans="25:25" x14ac:dyDescent="0.2">
      <c r="Y698" s="84"/>
    </row>
    <row r="699" spans="25:25" x14ac:dyDescent="0.2">
      <c r="Y699" s="84"/>
    </row>
    <row r="700" spans="25:25" x14ac:dyDescent="0.2">
      <c r="Y700" s="84"/>
    </row>
    <row r="701" spans="25:25" x14ac:dyDescent="0.2">
      <c r="Y701" s="84"/>
    </row>
    <row r="702" spans="25:25" x14ac:dyDescent="0.2">
      <c r="Y702" s="84"/>
    </row>
    <row r="703" spans="25:25" x14ac:dyDescent="0.2">
      <c r="Y703" s="84"/>
    </row>
    <row r="704" spans="25:25" x14ac:dyDescent="0.2">
      <c r="Y704" s="84"/>
    </row>
    <row r="705" spans="25:25" x14ac:dyDescent="0.2">
      <c r="Y705" s="84"/>
    </row>
    <row r="706" spans="25:25" x14ac:dyDescent="0.2">
      <c r="Y706" s="84"/>
    </row>
    <row r="707" spans="25:25" x14ac:dyDescent="0.2">
      <c r="Y707" s="84"/>
    </row>
    <row r="708" spans="25:25" x14ac:dyDescent="0.2">
      <c r="Y708" s="84"/>
    </row>
    <row r="709" spans="25:25" x14ac:dyDescent="0.2">
      <c r="Y709" s="84"/>
    </row>
    <row r="710" spans="25:25" x14ac:dyDescent="0.2">
      <c r="Y710" s="84"/>
    </row>
    <row r="711" spans="25:25" x14ac:dyDescent="0.2">
      <c r="Y711" s="84"/>
    </row>
    <row r="712" spans="25:25" x14ac:dyDescent="0.2">
      <c r="Y712" s="84"/>
    </row>
    <row r="713" spans="25:25" x14ac:dyDescent="0.2">
      <c r="Y713" s="84"/>
    </row>
    <row r="714" spans="25:25" x14ac:dyDescent="0.2">
      <c r="Y714" s="84"/>
    </row>
    <row r="715" spans="25:25" x14ac:dyDescent="0.2">
      <c r="Y715" s="84"/>
    </row>
    <row r="716" spans="25:25" x14ac:dyDescent="0.2">
      <c r="Y716" s="84"/>
    </row>
    <row r="717" spans="25:25" x14ac:dyDescent="0.2">
      <c r="Y717" s="84"/>
    </row>
    <row r="718" spans="25:25" x14ac:dyDescent="0.2">
      <c r="Y718" s="84"/>
    </row>
    <row r="719" spans="25:25" x14ac:dyDescent="0.2">
      <c r="Y719" s="84"/>
    </row>
    <row r="720" spans="25:25" x14ac:dyDescent="0.2">
      <c r="Y720" s="84"/>
    </row>
    <row r="721" spans="25:25" x14ac:dyDescent="0.2">
      <c r="Y721" s="84"/>
    </row>
    <row r="722" spans="25:25" x14ac:dyDescent="0.2">
      <c r="Y722" s="84"/>
    </row>
    <row r="723" spans="25:25" x14ac:dyDescent="0.2">
      <c r="Y723" s="84"/>
    </row>
    <row r="724" spans="25:25" x14ac:dyDescent="0.2">
      <c r="Y724" s="84"/>
    </row>
    <row r="725" spans="25:25" x14ac:dyDescent="0.2">
      <c r="Y725" s="84"/>
    </row>
    <row r="726" spans="25:25" x14ac:dyDescent="0.2">
      <c r="Y726" s="84"/>
    </row>
    <row r="727" spans="25:25" x14ac:dyDescent="0.2">
      <c r="Y727" s="84"/>
    </row>
    <row r="728" spans="25:25" x14ac:dyDescent="0.2">
      <c r="Y728" s="84"/>
    </row>
    <row r="729" spans="25:25" x14ac:dyDescent="0.2">
      <c r="Y729" s="84"/>
    </row>
    <row r="730" spans="25:25" x14ac:dyDescent="0.2">
      <c r="Y730" s="84"/>
    </row>
    <row r="731" spans="25:25" x14ac:dyDescent="0.2">
      <c r="Y731" s="84"/>
    </row>
    <row r="732" spans="25:25" x14ac:dyDescent="0.2">
      <c r="Y732" s="84"/>
    </row>
    <row r="733" spans="25:25" x14ac:dyDescent="0.2">
      <c r="Y733" s="84"/>
    </row>
    <row r="734" spans="25:25" x14ac:dyDescent="0.2">
      <c r="Y734" s="84"/>
    </row>
    <row r="735" spans="25:25" x14ac:dyDescent="0.2">
      <c r="Y735" s="84"/>
    </row>
    <row r="736" spans="25:25" x14ac:dyDescent="0.2">
      <c r="Y736" s="84"/>
    </row>
    <row r="737" spans="25:25" x14ac:dyDescent="0.2">
      <c r="Y737" s="84"/>
    </row>
    <row r="738" spans="25:25" x14ac:dyDescent="0.2">
      <c r="Y738" s="84"/>
    </row>
    <row r="739" spans="25:25" x14ac:dyDescent="0.2">
      <c r="Y739" s="84"/>
    </row>
    <row r="740" spans="25:25" x14ac:dyDescent="0.2">
      <c r="Y740" s="84"/>
    </row>
    <row r="741" spans="25:25" x14ac:dyDescent="0.2">
      <c r="Y741" s="84"/>
    </row>
    <row r="742" spans="25:25" x14ac:dyDescent="0.2">
      <c r="Y742" s="84"/>
    </row>
    <row r="743" spans="25:25" x14ac:dyDescent="0.2">
      <c r="Y743" s="84"/>
    </row>
    <row r="744" spans="25:25" x14ac:dyDescent="0.2">
      <c r="Y744" s="84"/>
    </row>
    <row r="745" spans="25:25" x14ac:dyDescent="0.2">
      <c r="Y745" s="84"/>
    </row>
    <row r="746" spans="25:25" x14ac:dyDescent="0.2">
      <c r="Y746" s="84"/>
    </row>
    <row r="747" spans="25:25" x14ac:dyDescent="0.2">
      <c r="Y747" s="84"/>
    </row>
    <row r="748" spans="25:25" x14ac:dyDescent="0.2">
      <c r="Y748" s="84"/>
    </row>
    <row r="749" spans="25:25" x14ac:dyDescent="0.2">
      <c r="Y749" s="84"/>
    </row>
    <row r="750" spans="25:25" x14ac:dyDescent="0.2">
      <c r="Y750" s="84"/>
    </row>
    <row r="751" spans="25:25" x14ac:dyDescent="0.2">
      <c r="Y751" s="84"/>
    </row>
    <row r="752" spans="25:25" x14ac:dyDescent="0.2">
      <c r="Y752" s="84"/>
    </row>
    <row r="753" spans="25:25" x14ac:dyDescent="0.2">
      <c r="Y753" s="84"/>
    </row>
    <row r="754" spans="25:25" x14ac:dyDescent="0.2">
      <c r="Y754" s="84"/>
    </row>
    <row r="755" spans="25:25" x14ac:dyDescent="0.2">
      <c r="Y755" s="84"/>
    </row>
    <row r="756" spans="25:25" x14ac:dyDescent="0.2">
      <c r="Y756" s="84"/>
    </row>
    <row r="757" spans="25:25" x14ac:dyDescent="0.2">
      <c r="Y757" s="84"/>
    </row>
    <row r="758" spans="25:25" x14ac:dyDescent="0.2">
      <c r="Y758" s="84"/>
    </row>
    <row r="759" spans="25:25" x14ac:dyDescent="0.2">
      <c r="Y759" s="84"/>
    </row>
    <row r="760" spans="25:25" x14ac:dyDescent="0.2">
      <c r="Y760" s="84"/>
    </row>
    <row r="761" spans="25:25" x14ac:dyDescent="0.2">
      <c r="Y761" s="84"/>
    </row>
    <row r="762" spans="25:25" x14ac:dyDescent="0.2">
      <c r="Y762" s="84"/>
    </row>
    <row r="763" spans="25:25" x14ac:dyDescent="0.2">
      <c r="Y763" s="84"/>
    </row>
    <row r="764" spans="25:25" x14ac:dyDescent="0.2">
      <c r="Y764" s="84"/>
    </row>
    <row r="765" spans="25:25" x14ac:dyDescent="0.2">
      <c r="Y765" s="84"/>
    </row>
    <row r="766" spans="25:25" x14ac:dyDescent="0.2">
      <c r="Y766" s="84"/>
    </row>
    <row r="767" spans="25:25" x14ac:dyDescent="0.2">
      <c r="Y767" s="84"/>
    </row>
    <row r="768" spans="25:25" x14ac:dyDescent="0.2">
      <c r="Y768" s="84"/>
    </row>
    <row r="769" spans="25:25" x14ac:dyDescent="0.2">
      <c r="Y769" s="84"/>
    </row>
    <row r="770" spans="25:25" x14ac:dyDescent="0.2">
      <c r="Y770" s="84"/>
    </row>
    <row r="771" spans="25:25" x14ac:dyDescent="0.2">
      <c r="Y771" s="84"/>
    </row>
    <row r="772" spans="25:25" x14ac:dyDescent="0.2">
      <c r="Y772" s="84"/>
    </row>
    <row r="773" spans="25:25" x14ac:dyDescent="0.2">
      <c r="Y773" s="84"/>
    </row>
    <row r="774" spans="25:25" x14ac:dyDescent="0.2">
      <c r="Y774" s="84"/>
    </row>
    <row r="775" spans="25:25" x14ac:dyDescent="0.2">
      <c r="Y775" s="84"/>
    </row>
    <row r="776" spans="25:25" x14ac:dyDescent="0.2">
      <c r="Y776" s="84"/>
    </row>
    <row r="777" spans="25:25" x14ac:dyDescent="0.2">
      <c r="Y777" s="84"/>
    </row>
    <row r="778" spans="25:25" x14ac:dyDescent="0.2">
      <c r="Y778" s="84"/>
    </row>
    <row r="779" spans="25:25" x14ac:dyDescent="0.2">
      <c r="Y779" s="84"/>
    </row>
    <row r="780" spans="25:25" x14ac:dyDescent="0.2">
      <c r="Y780" s="84"/>
    </row>
    <row r="781" spans="25:25" x14ac:dyDescent="0.2">
      <c r="Y781" s="84"/>
    </row>
    <row r="782" spans="25:25" x14ac:dyDescent="0.2">
      <c r="Y782" s="84"/>
    </row>
    <row r="783" spans="25:25" x14ac:dyDescent="0.2">
      <c r="Y783" s="84"/>
    </row>
    <row r="784" spans="25:25" x14ac:dyDescent="0.2">
      <c r="Y784" s="84"/>
    </row>
    <row r="785" spans="25:25" x14ac:dyDescent="0.2">
      <c r="Y785" s="84"/>
    </row>
    <row r="786" spans="25:25" x14ac:dyDescent="0.2">
      <c r="Y786" s="84"/>
    </row>
    <row r="787" spans="25:25" x14ac:dyDescent="0.2">
      <c r="Y787" s="84"/>
    </row>
    <row r="788" spans="25:25" x14ac:dyDescent="0.2">
      <c r="Y788" s="84"/>
    </row>
    <row r="789" spans="25:25" x14ac:dyDescent="0.2">
      <c r="Y789" s="84"/>
    </row>
    <row r="790" spans="25:25" x14ac:dyDescent="0.2">
      <c r="Y790" s="84"/>
    </row>
    <row r="791" spans="25:25" x14ac:dyDescent="0.2">
      <c r="Y791" s="84"/>
    </row>
    <row r="792" spans="25:25" x14ac:dyDescent="0.2">
      <c r="Y792" s="84"/>
    </row>
    <row r="793" spans="25:25" x14ac:dyDescent="0.2">
      <c r="Y793" s="84"/>
    </row>
    <row r="794" spans="25:25" x14ac:dyDescent="0.2">
      <c r="Y794" s="84"/>
    </row>
    <row r="795" spans="25:25" x14ac:dyDescent="0.2">
      <c r="Y795" s="84"/>
    </row>
    <row r="796" spans="25:25" x14ac:dyDescent="0.2">
      <c r="Y796" s="84"/>
    </row>
    <row r="797" spans="25:25" x14ac:dyDescent="0.2">
      <c r="Y797" s="84"/>
    </row>
    <row r="798" spans="25:25" x14ac:dyDescent="0.2">
      <c r="Y798" s="84"/>
    </row>
    <row r="799" spans="25:25" x14ac:dyDescent="0.2">
      <c r="Y799" s="84"/>
    </row>
    <row r="800" spans="25:25" x14ac:dyDescent="0.2">
      <c r="Y800" s="84"/>
    </row>
    <row r="801" spans="25:25" x14ac:dyDescent="0.2">
      <c r="Y801" s="84"/>
    </row>
    <row r="802" spans="25:25" x14ac:dyDescent="0.2">
      <c r="Y802" s="84"/>
    </row>
    <row r="803" spans="25:25" x14ac:dyDescent="0.2">
      <c r="Y803" s="84"/>
    </row>
    <row r="804" spans="25:25" x14ac:dyDescent="0.2">
      <c r="Y804" s="84"/>
    </row>
    <row r="805" spans="25:25" x14ac:dyDescent="0.2">
      <c r="Y805" s="84"/>
    </row>
    <row r="806" spans="25:25" x14ac:dyDescent="0.2">
      <c r="Y806" s="84"/>
    </row>
    <row r="807" spans="25:25" x14ac:dyDescent="0.2">
      <c r="Y807" s="84"/>
    </row>
    <row r="808" spans="25:25" x14ac:dyDescent="0.2">
      <c r="Y808" s="84"/>
    </row>
    <row r="809" spans="25:25" x14ac:dyDescent="0.2">
      <c r="Y809" s="84"/>
    </row>
    <row r="810" spans="25:25" x14ac:dyDescent="0.2">
      <c r="Y810" s="84"/>
    </row>
    <row r="811" spans="25:25" x14ac:dyDescent="0.2">
      <c r="Y811" s="84"/>
    </row>
    <row r="812" spans="25:25" x14ac:dyDescent="0.2">
      <c r="Y812" s="84"/>
    </row>
    <row r="813" spans="25:25" x14ac:dyDescent="0.2">
      <c r="Y813" s="84"/>
    </row>
    <row r="814" spans="25:25" x14ac:dyDescent="0.2">
      <c r="Y814" s="84"/>
    </row>
    <row r="815" spans="25:25" x14ac:dyDescent="0.2">
      <c r="Y815" s="84"/>
    </row>
    <row r="816" spans="25:25" x14ac:dyDescent="0.2">
      <c r="Y816" s="84"/>
    </row>
    <row r="817" spans="25:25" x14ac:dyDescent="0.2">
      <c r="Y817" s="84"/>
    </row>
    <row r="818" spans="25:25" x14ac:dyDescent="0.2">
      <c r="Y818" s="84"/>
    </row>
    <row r="819" spans="25:25" x14ac:dyDescent="0.2">
      <c r="Y819" s="84"/>
    </row>
    <row r="820" spans="25:25" x14ac:dyDescent="0.2">
      <c r="Y820" s="84"/>
    </row>
    <row r="821" spans="25:25" x14ac:dyDescent="0.2">
      <c r="Y821" s="84"/>
    </row>
    <row r="822" spans="25:25" x14ac:dyDescent="0.2">
      <c r="Y822" s="84"/>
    </row>
    <row r="823" spans="25:25" x14ac:dyDescent="0.2">
      <c r="Y823" s="84"/>
    </row>
    <row r="824" spans="25:25" x14ac:dyDescent="0.2">
      <c r="Y824" s="84"/>
    </row>
    <row r="825" spans="25:25" x14ac:dyDescent="0.2">
      <c r="Y825" s="84"/>
    </row>
    <row r="826" spans="25:25" x14ac:dyDescent="0.2">
      <c r="Y826" s="84"/>
    </row>
    <row r="827" spans="25:25" x14ac:dyDescent="0.2">
      <c r="Y827" s="84"/>
    </row>
    <row r="828" spans="25:25" x14ac:dyDescent="0.2">
      <c r="Y828" s="84"/>
    </row>
    <row r="829" spans="25:25" x14ac:dyDescent="0.2">
      <c r="Y829" s="84"/>
    </row>
    <row r="830" spans="25:25" x14ac:dyDescent="0.2">
      <c r="Y830" s="84"/>
    </row>
    <row r="831" spans="25:25" x14ac:dyDescent="0.2">
      <c r="Y831" s="84"/>
    </row>
    <row r="832" spans="25:25" x14ac:dyDescent="0.2">
      <c r="Y832" s="84"/>
    </row>
    <row r="833" spans="25:25" x14ac:dyDescent="0.2">
      <c r="Y833" s="84"/>
    </row>
    <row r="834" spans="25:25" x14ac:dyDescent="0.2">
      <c r="Y834" s="84"/>
    </row>
    <row r="835" spans="25:25" x14ac:dyDescent="0.2">
      <c r="Y835" s="84"/>
    </row>
    <row r="836" spans="25:25" x14ac:dyDescent="0.2">
      <c r="Y836" s="84"/>
    </row>
    <row r="837" spans="25:25" x14ac:dyDescent="0.2">
      <c r="Y837" s="84"/>
    </row>
    <row r="838" spans="25:25" x14ac:dyDescent="0.2">
      <c r="Y838" s="84"/>
    </row>
    <row r="839" spans="25:25" x14ac:dyDescent="0.2">
      <c r="Y839" s="84"/>
    </row>
    <row r="840" spans="25:25" x14ac:dyDescent="0.2">
      <c r="Y840" s="84"/>
    </row>
    <row r="841" spans="25:25" x14ac:dyDescent="0.2">
      <c r="Y841" s="84"/>
    </row>
    <row r="842" spans="25:25" x14ac:dyDescent="0.2">
      <c r="Y842" s="84"/>
    </row>
    <row r="843" spans="25:25" x14ac:dyDescent="0.2">
      <c r="Y843" s="84"/>
    </row>
    <row r="844" spans="25:25" x14ac:dyDescent="0.2">
      <c r="Y844" s="84"/>
    </row>
    <row r="845" spans="25:25" x14ac:dyDescent="0.2">
      <c r="Y845" s="84"/>
    </row>
    <row r="846" spans="25:25" x14ac:dyDescent="0.2">
      <c r="Y846" s="84"/>
    </row>
    <row r="847" spans="25:25" x14ac:dyDescent="0.2">
      <c r="Y847" s="84"/>
    </row>
    <row r="848" spans="25:25" x14ac:dyDescent="0.2">
      <c r="Y848" s="84"/>
    </row>
    <row r="849" spans="25:25" x14ac:dyDescent="0.2">
      <c r="Y849" s="84"/>
    </row>
    <row r="850" spans="25:25" x14ac:dyDescent="0.2">
      <c r="Y850" s="84"/>
    </row>
    <row r="851" spans="25:25" x14ac:dyDescent="0.2">
      <c r="Y851" s="84"/>
    </row>
    <row r="852" spans="25:25" x14ac:dyDescent="0.2">
      <c r="Y852" s="84"/>
    </row>
    <row r="853" spans="25:25" x14ac:dyDescent="0.2">
      <c r="Y853" s="84"/>
    </row>
    <row r="854" spans="25:25" x14ac:dyDescent="0.2">
      <c r="Y854" s="84"/>
    </row>
    <row r="855" spans="25:25" x14ac:dyDescent="0.2">
      <c r="Y855" s="84"/>
    </row>
    <row r="856" spans="25:25" x14ac:dyDescent="0.2">
      <c r="Y856" s="84"/>
    </row>
    <row r="857" spans="25:25" x14ac:dyDescent="0.2">
      <c r="Y857" s="84"/>
    </row>
    <row r="858" spans="25:25" x14ac:dyDescent="0.2">
      <c r="Y858" s="84"/>
    </row>
    <row r="859" spans="25:25" x14ac:dyDescent="0.2">
      <c r="Y859" s="84"/>
    </row>
    <row r="860" spans="25:25" x14ac:dyDescent="0.2">
      <c r="Y860" s="84"/>
    </row>
    <row r="861" spans="25:25" x14ac:dyDescent="0.2">
      <c r="Y861" s="84"/>
    </row>
    <row r="862" spans="25:25" x14ac:dyDescent="0.2">
      <c r="Y862" s="84"/>
    </row>
    <row r="863" spans="25:25" x14ac:dyDescent="0.2">
      <c r="Y863" s="84"/>
    </row>
    <row r="864" spans="25:25" x14ac:dyDescent="0.2">
      <c r="Y864" s="84"/>
    </row>
    <row r="865" spans="25:25" x14ac:dyDescent="0.2">
      <c r="Y865" s="84"/>
    </row>
    <row r="866" spans="25:25" x14ac:dyDescent="0.2">
      <c r="Y866" s="84"/>
    </row>
    <row r="867" spans="25:25" x14ac:dyDescent="0.2">
      <c r="Y867" s="84"/>
    </row>
    <row r="868" spans="25:25" x14ac:dyDescent="0.2">
      <c r="Y868" s="84"/>
    </row>
    <row r="869" spans="25:25" x14ac:dyDescent="0.2">
      <c r="Y869" s="84"/>
    </row>
    <row r="870" spans="25:25" x14ac:dyDescent="0.2">
      <c r="Y870" s="84"/>
    </row>
    <row r="871" spans="25:25" x14ac:dyDescent="0.2">
      <c r="Y871" s="84"/>
    </row>
    <row r="872" spans="25:25" x14ac:dyDescent="0.2">
      <c r="Y872" s="84"/>
    </row>
    <row r="873" spans="25:25" x14ac:dyDescent="0.2">
      <c r="Y873" s="84"/>
    </row>
    <row r="874" spans="25:25" x14ac:dyDescent="0.2">
      <c r="Y874" s="84"/>
    </row>
    <row r="875" spans="25:25" x14ac:dyDescent="0.2">
      <c r="Y875" s="84"/>
    </row>
    <row r="876" spans="25:25" x14ac:dyDescent="0.2">
      <c r="Y876" s="84"/>
    </row>
    <row r="877" spans="25:25" x14ac:dyDescent="0.2">
      <c r="Y877" s="84"/>
    </row>
    <row r="878" spans="25:25" x14ac:dyDescent="0.2">
      <c r="Y878" s="84"/>
    </row>
    <row r="879" spans="25:25" x14ac:dyDescent="0.2">
      <c r="Y879" s="84"/>
    </row>
    <row r="880" spans="25:25" x14ac:dyDescent="0.2">
      <c r="Y880" s="84"/>
    </row>
    <row r="881" spans="25:25" x14ac:dyDescent="0.2">
      <c r="Y881" s="84"/>
    </row>
    <row r="882" spans="25:25" x14ac:dyDescent="0.2">
      <c r="Y882" s="84"/>
    </row>
    <row r="883" spans="25:25" x14ac:dyDescent="0.2">
      <c r="Y883" s="84"/>
    </row>
    <row r="884" spans="25:25" x14ac:dyDescent="0.2">
      <c r="Y884" s="84"/>
    </row>
    <row r="885" spans="25:25" x14ac:dyDescent="0.2">
      <c r="Y885" s="84"/>
    </row>
    <row r="886" spans="25:25" x14ac:dyDescent="0.2">
      <c r="Y886" s="84"/>
    </row>
    <row r="887" spans="25:25" x14ac:dyDescent="0.2">
      <c r="Y887" s="84"/>
    </row>
    <row r="888" spans="25:25" x14ac:dyDescent="0.2">
      <c r="Y888" s="84"/>
    </row>
    <row r="889" spans="25:25" x14ac:dyDescent="0.2">
      <c r="Y889" s="84"/>
    </row>
    <row r="890" spans="25:25" x14ac:dyDescent="0.2">
      <c r="Y890" s="84"/>
    </row>
    <row r="891" spans="25:25" x14ac:dyDescent="0.2">
      <c r="Y891" s="84"/>
    </row>
    <row r="892" spans="25:25" x14ac:dyDescent="0.2">
      <c r="Y892" s="84"/>
    </row>
    <row r="893" spans="25:25" x14ac:dyDescent="0.2">
      <c r="Y893" s="84"/>
    </row>
    <row r="894" spans="25:25" x14ac:dyDescent="0.2">
      <c r="Y894" s="84"/>
    </row>
    <row r="895" spans="25:25" x14ac:dyDescent="0.2">
      <c r="Y895" s="84"/>
    </row>
    <row r="896" spans="25:25" x14ac:dyDescent="0.2">
      <c r="Y896" s="84"/>
    </row>
    <row r="897" spans="25:25" x14ac:dyDescent="0.2">
      <c r="Y897" s="84"/>
    </row>
    <row r="898" spans="25:25" x14ac:dyDescent="0.2">
      <c r="Y898" s="84"/>
    </row>
    <row r="899" spans="25:25" x14ac:dyDescent="0.2">
      <c r="Y899" s="84"/>
    </row>
    <row r="900" spans="25:25" x14ac:dyDescent="0.2">
      <c r="Y900" s="84"/>
    </row>
    <row r="901" spans="25:25" x14ac:dyDescent="0.2">
      <c r="Y901" s="84"/>
    </row>
    <row r="902" spans="25:25" x14ac:dyDescent="0.2">
      <c r="Y902" s="84"/>
    </row>
    <row r="903" spans="25:25" x14ac:dyDescent="0.2">
      <c r="Y903" s="84"/>
    </row>
    <row r="904" spans="25:25" x14ac:dyDescent="0.2">
      <c r="Y904" s="84"/>
    </row>
    <row r="905" spans="25:25" x14ac:dyDescent="0.2">
      <c r="Y905" s="84"/>
    </row>
    <row r="906" spans="25:25" x14ac:dyDescent="0.2">
      <c r="Y906" s="84"/>
    </row>
    <row r="907" spans="25:25" x14ac:dyDescent="0.2">
      <c r="Y907" s="84"/>
    </row>
    <row r="908" spans="25:25" x14ac:dyDescent="0.2">
      <c r="Y908" s="84"/>
    </row>
    <row r="909" spans="25:25" x14ac:dyDescent="0.2">
      <c r="Y909" s="84"/>
    </row>
    <row r="910" spans="25:25" x14ac:dyDescent="0.2">
      <c r="Y910" s="84"/>
    </row>
    <row r="911" spans="25:25" x14ac:dyDescent="0.2">
      <c r="Y911" s="84"/>
    </row>
    <row r="912" spans="25:25" x14ac:dyDescent="0.2">
      <c r="Y912" s="84"/>
    </row>
    <row r="913" spans="25:25" x14ac:dyDescent="0.2">
      <c r="Y913" s="84"/>
    </row>
    <row r="914" spans="25:25" x14ac:dyDescent="0.2">
      <c r="Y914" s="84"/>
    </row>
    <row r="915" spans="25:25" x14ac:dyDescent="0.2">
      <c r="Y915" s="84"/>
    </row>
    <row r="916" spans="25:25" x14ac:dyDescent="0.2">
      <c r="Y916" s="84"/>
    </row>
    <row r="917" spans="25:25" x14ac:dyDescent="0.2">
      <c r="Y917" s="84"/>
    </row>
    <row r="918" spans="25:25" x14ac:dyDescent="0.2">
      <c r="Y918" s="84"/>
    </row>
    <row r="919" spans="25:25" x14ac:dyDescent="0.2">
      <c r="Y919" s="84"/>
    </row>
    <row r="920" spans="25:25" x14ac:dyDescent="0.2">
      <c r="Y920" s="84"/>
    </row>
    <row r="921" spans="25:25" x14ac:dyDescent="0.2">
      <c r="Y921" s="84"/>
    </row>
    <row r="922" spans="25:25" x14ac:dyDescent="0.2">
      <c r="Y922" s="84"/>
    </row>
    <row r="923" spans="25:25" x14ac:dyDescent="0.2">
      <c r="Y923" s="84"/>
    </row>
    <row r="924" spans="25:25" x14ac:dyDescent="0.2">
      <c r="Y924" s="84"/>
    </row>
    <row r="925" spans="25:25" x14ac:dyDescent="0.2">
      <c r="Y925" s="84"/>
    </row>
    <row r="926" spans="25:25" x14ac:dyDescent="0.2">
      <c r="Y926" s="84"/>
    </row>
    <row r="927" spans="25:25" x14ac:dyDescent="0.2">
      <c r="Y927" s="84"/>
    </row>
    <row r="928" spans="25:25" x14ac:dyDescent="0.2">
      <c r="Y928" s="84"/>
    </row>
    <row r="929" spans="25:25" x14ac:dyDescent="0.2">
      <c r="Y929" s="84"/>
    </row>
    <row r="930" spans="25:25" x14ac:dyDescent="0.2">
      <c r="Y930" s="84"/>
    </row>
    <row r="931" spans="25:25" x14ac:dyDescent="0.2">
      <c r="Y931" s="84"/>
    </row>
    <row r="932" spans="25:25" x14ac:dyDescent="0.2">
      <c r="Y932" s="84"/>
    </row>
    <row r="933" spans="25:25" x14ac:dyDescent="0.2">
      <c r="Y933" s="84"/>
    </row>
    <row r="934" spans="25:25" x14ac:dyDescent="0.2">
      <c r="Y934" s="84"/>
    </row>
    <row r="935" spans="25:25" x14ac:dyDescent="0.2">
      <c r="Y935" s="84"/>
    </row>
    <row r="936" spans="25:25" x14ac:dyDescent="0.2">
      <c r="Y936" s="84"/>
    </row>
    <row r="937" spans="25:25" x14ac:dyDescent="0.2">
      <c r="Y937" s="84"/>
    </row>
    <row r="938" spans="25:25" x14ac:dyDescent="0.2">
      <c r="Y938" s="84"/>
    </row>
    <row r="939" spans="25:25" x14ac:dyDescent="0.2">
      <c r="Y939" s="84"/>
    </row>
    <row r="940" spans="25:25" x14ac:dyDescent="0.2">
      <c r="Y940" s="84"/>
    </row>
    <row r="941" spans="25:25" x14ac:dyDescent="0.2">
      <c r="Y941" s="84"/>
    </row>
    <row r="942" spans="25:25" x14ac:dyDescent="0.2">
      <c r="Y942" s="84"/>
    </row>
    <row r="943" spans="25:25" x14ac:dyDescent="0.2">
      <c r="Y943" s="84"/>
    </row>
    <row r="944" spans="25:25" x14ac:dyDescent="0.2">
      <c r="Y944" s="84"/>
    </row>
    <row r="945" spans="25:25" x14ac:dyDescent="0.2">
      <c r="Y945" s="84"/>
    </row>
    <row r="946" spans="25:25" x14ac:dyDescent="0.2">
      <c r="Y946" s="84"/>
    </row>
    <row r="947" spans="25:25" x14ac:dyDescent="0.2">
      <c r="Y947" s="84"/>
    </row>
    <row r="948" spans="25:25" x14ac:dyDescent="0.2">
      <c r="Y948" s="84"/>
    </row>
    <row r="949" spans="25:25" x14ac:dyDescent="0.2">
      <c r="Y949" s="84"/>
    </row>
    <row r="950" spans="25:25" x14ac:dyDescent="0.2">
      <c r="Y950" s="84"/>
    </row>
    <row r="951" spans="25:25" x14ac:dyDescent="0.2">
      <c r="Y951" s="84"/>
    </row>
    <row r="952" spans="25:25" x14ac:dyDescent="0.2">
      <c r="Y952" s="84"/>
    </row>
    <row r="953" spans="25:25" x14ac:dyDescent="0.2">
      <c r="Y953" s="84"/>
    </row>
    <row r="954" spans="25:25" x14ac:dyDescent="0.2">
      <c r="Y954" s="84"/>
    </row>
    <row r="955" spans="25:25" x14ac:dyDescent="0.2">
      <c r="Y955" s="84"/>
    </row>
    <row r="956" spans="25:25" x14ac:dyDescent="0.2">
      <c r="Y956" s="84"/>
    </row>
    <row r="957" spans="25:25" x14ac:dyDescent="0.2">
      <c r="Y957" s="84"/>
    </row>
    <row r="958" spans="25:25" x14ac:dyDescent="0.2">
      <c r="Y958" s="84"/>
    </row>
    <row r="959" spans="25:25" x14ac:dyDescent="0.2">
      <c r="Y959" s="84"/>
    </row>
    <row r="960" spans="25:25" x14ac:dyDescent="0.2">
      <c r="Y960" s="84"/>
    </row>
    <row r="961" spans="25:25" x14ac:dyDescent="0.2">
      <c r="Y961" s="84"/>
    </row>
    <row r="962" spans="25:25" x14ac:dyDescent="0.2">
      <c r="Y962" s="84"/>
    </row>
    <row r="963" spans="25:25" x14ac:dyDescent="0.2">
      <c r="Y963" s="84"/>
    </row>
    <row r="964" spans="25:25" x14ac:dyDescent="0.2">
      <c r="Y964" s="84"/>
    </row>
    <row r="965" spans="25:25" x14ac:dyDescent="0.2">
      <c r="Y965" s="84"/>
    </row>
    <row r="966" spans="25:25" x14ac:dyDescent="0.2">
      <c r="Y966" s="84"/>
    </row>
    <row r="967" spans="25:25" x14ac:dyDescent="0.2">
      <c r="Y967" s="84"/>
    </row>
    <row r="968" spans="25:25" x14ac:dyDescent="0.2">
      <c r="Y968" s="84"/>
    </row>
    <row r="969" spans="25:25" x14ac:dyDescent="0.2">
      <c r="Y969" s="84"/>
    </row>
    <row r="970" spans="25:25" x14ac:dyDescent="0.2">
      <c r="Y970" s="84"/>
    </row>
    <row r="971" spans="25:25" x14ac:dyDescent="0.2">
      <c r="Y971" s="84"/>
    </row>
    <row r="972" spans="25:25" x14ac:dyDescent="0.2">
      <c r="Y972" s="84"/>
    </row>
    <row r="973" spans="25:25" x14ac:dyDescent="0.2">
      <c r="Y973" s="84"/>
    </row>
    <row r="974" spans="25:25" x14ac:dyDescent="0.2">
      <c r="Y974" s="84"/>
    </row>
    <row r="975" spans="25:25" x14ac:dyDescent="0.2">
      <c r="Y975" s="84"/>
    </row>
    <row r="976" spans="25:25" x14ac:dyDescent="0.2">
      <c r="Y976" s="84"/>
    </row>
    <row r="977" spans="25:25" x14ac:dyDescent="0.2">
      <c r="Y977" s="84"/>
    </row>
    <row r="978" spans="25:25" x14ac:dyDescent="0.2">
      <c r="Y978" s="84"/>
    </row>
    <row r="979" spans="25:25" x14ac:dyDescent="0.2">
      <c r="Y979" s="84"/>
    </row>
    <row r="980" spans="25:25" x14ac:dyDescent="0.2">
      <c r="Y980" s="84"/>
    </row>
    <row r="981" spans="25:25" x14ac:dyDescent="0.2">
      <c r="Y981" s="84"/>
    </row>
    <row r="982" spans="25:25" x14ac:dyDescent="0.2">
      <c r="Y982" s="84"/>
    </row>
    <row r="983" spans="25:25" x14ac:dyDescent="0.2">
      <c r="Y983" s="84"/>
    </row>
    <row r="984" spans="25:25" x14ac:dyDescent="0.2">
      <c r="Y984" s="84"/>
    </row>
    <row r="985" spans="25:25" x14ac:dyDescent="0.2">
      <c r="Y985" s="84"/>
    </row>
    <row r="986" spans="25:25" x14ac:dyDescent="0.2">
      <c r="Y986" s="84"/>
    </row>
    <row r="987" spans="25:25" x14ac:dyDescent="0.2">
      <c r="Y987" s="84"/>
    </row>
    <row r="988" spans="25:25" x14ac:dyDescent="0.2">
      <c r="Y988" s="84"/>
    </row>
    <row r="989" spans="25:25" x14ac:dyDescent="0.2">
      <c r="Y989" s="84"/>
    </row>
    <row r="990" spans="25:25" x14ac:dyDescent="0.2">
      <c r="Y990" s="84"/>
    </row>
    <row r="991" spans="25:25" x14ac:dyDescent="0.2">
      <c r="Y991" s="84"/>
    </row>
    <row r="992" spans="25:25" x14ac:dyDescent="0.2">
      <c r="Y992" s="84"/>
    </row>
    <row r="993" spans="25:25" x14ac:dyDescent="0.2">
      <c r="Y993" s="84"/>
    </row>
    <row r="994" spans="25:25" x14ac:dyDescent="0.2">
      <c r="Y994" s="84"/>
    </row>
    <row r="995" spans="25:25" x14ac:dyDescent="0.2">
      <c r="Y995" s="84"/>
    </row>
    <row r="996" spans="25:25" x14ac:dyDescent="0.2">
      <c r="Y996" s="84"/>
    </row>
    <row r="997" spans="25:25" x14ac:dyDescent="0.2">
      <c r="Y997" s="84"/>
    </row>
    <row r="998" spans="25:25" x14ac:dyDescent="0.2">
      <c r="Y998" s="84"/>
    </row>
    <row r="999" spans="25:25" x14ac:dyDescent="0.2">
      <c r="Y999" s="84"/>
    </row>
    <row r="1000" spans="25:25" x14ac:dyDescent="0.2">
      <c r="Y1000" s="84"/>
    </row>
    <row r="1001" spans="25:25" x14ac:dyDescent="0.2">
      <c r="Y1001" s="84"/>
    </row>
    <row r="1002" spans="25:25" x14ac:dyDescent="0.2">
      <c r="Y1002" s="84"/>
    </row>
    <row r="1003" spans="25:25" x14ac:dyDescent="0.2">
      <c r="Y1003" s="84"/>
    </row>
    <row r="1004" spans="25:25" x14ac:dyDescent="0.2">
      <c r="Y1004" s="84"/>
    </row>
    <row r="1005" spans="25:25" x14ac:dyDescent="0.2">
      <c r="Y1005" s="84"/>
    </row>
    <row r="1006" spans="25:25" x14ac:dyDescent="0.2">
      <c r="Y1006" s="84"/>
    </row>
    <row r="1007" spans="25:25" x14ac:dyDescent="0.2">
      <c r="Y1007" s="84"/>
    </row>
    <row r="1008" spans="25:25" x14ac:dyDescent="0.2">
      <c r="Y1008" s="84"/>
    </row>
    <row r="1009" spans="25:25" x14ac:dyDescent="0.2">
      <c r="Y1009" s="84"/>
    </row>
    <row r="1010" spans="25:25" x14ac:dyDescent="0.2">
      <c r="Y1010" s="84"/>
    </row>
    <row r="1011" spans="25:25" x14ac:dyDescent="0.2">
      <c r="Y1011" s="84"/>
    </row>
    <row r="1012" spans="25:25" x14ac:dyDescent="0.2">
      <c r="Y1012" s="84"/>
    </row>
    <row r="1013" spans="25:25" x14ac:dyDescent="0.2">
      <c r="Y1013" s="84"/>
    </row>
    <row r="1014" spans="25:25" x14ac:dyDescent="0.2">
      <c r="Y1014" s="84"/>
    </row>
    <row r="1015" spans="25:25" x14ac:dyDescent="0.2">
      <c r="Y1015" s="84"/>
    </row>
    <row r="1016" spans="25:25" x14ac:dyDescent="0.2">
      <c r="Y1016" s="84"/>
    </row>
    <row r="1017" spans="25:25" x14ac:dyDescent="0.2">
      <c r="Y1017" s="84"/>
    </row>
    <row r="1018" spans="25:25" x14ac:dyDescent="0.2">
      <c r="Y1018" s="84"/>
    </row>
    <row r="1019" spans="25:25" x14ac:dyDescent="0.2">
      <c r="Y1019" s="84"/>
    </row>
    <row r="1020" spans="25:25" x14ac:dyDescent="0.2">
      <c r="Y1020" s="84"/>
    </row>
    <row r="1021" spans="25:25" x14ac:dyDescent="0.2">
      <c r="Y1021" s="84"/>
    </row>
    <row r="1022" spans="25:25" x14ac:dyDescent="0.2">
      <c r="Y1022" s="84"/>
    </row>
    <row r="1023" spans="25:25" x14ac:dyDescent="0.2">
      <c r="Y1023" s="84"/>
    </row>
    <row r="1024" spans="25:25" x14ac:dyDescent="0.2">
      <c r="Y1024" s="84"/>
    </row>
    <row r="1025" spans="25:25" x14ac:dyDescent="0.2">
      <c r="Y1025" s="84"/>
    </row>
    <row r="1026" spans="25:25" x14ac:dyDescent="0.2">
      <c r="Y1026" s="84"/>
    </row>
    <row r="1027" spans="25:25" x14ac:dyDescent="0.2">
      <c r="Y1027" s="84"/>
    </row>
    <row r="1028" spans="25:25" x14ac:dyDescent="0.2">
      <c r="Y1028" s="84"/>
    </row>
    <row r="1029" spans="25:25" x14ac:dyDescent="0.2">
      <c r="Y1029" s="84"/>
    </row>
    <row r="1030" spans="25:25" x14ac:dyDescent="0.2">
      <c r="Y1030" s="84"/>
    </row>
    <row r="1031" spans="25:25" x14ac:dyDescent="0.2">
      <c r="Y1031" s="84"/>
    </row>
    <row r="1032" spans="25:25" x14ac:dyDescent="0.2">
      <c r="Y1032" s="84"/>
    </row>
    <row r="1033" spans="25:25" x14ac:dyDescent="0.2">
      <c r="Y1033" s="84"/>
    </row>
    <row r="1034" spans="25:25" x14ac:dyDescent="0.2">
      <c r="Y1034" s="84"/>
    </row>
    <row r="1035" spans="25:25" x14ac:dyDescent="0.2">
      <c r="Y1035" s="84"/>
    </row>
    <row r="1036" spans="25:25" x14ac:dyDescent="0.2">
      <c r="Y1036" s="84"/>
    </row>
    <row r="1037" spans="25:25" x14ac:dyDescent="0.2">
      <c r="Y1037" s="84"/>
    </row>
    <row r="1038" spans="25:25" x14ac:dyDescent="0.2">
      <c r="Y1038" s="84"/>
    </row>
    <row r="1039" spans="25:25" x14ac:dyDescent="0.2">
      <c r="Y1039" s="84"/>
    </row>
    <row r="1040" spans="25:25" x14ac:dyDescent="0.2">
      <c r="Y1040" s="84"/>
    </row>
    <row r="1041" spans="25:25" x14ac:dyDescent="0.2">
      <c r="Y1041" s="84"/>
    </row>
    <row r="1042" spans="25:25" x14ac:dyDescent="0.2">
      <c r="Y1042" s="84"/>
    </row>
    <row r="1043" spans="25:25" x14ac:dyDescent="0.2">
      <c r="Y1043" s="84"/>
    </row>
    <row r="1044" spans="25:25" x14ac:dyDescent="0.2">
      <c r="Y1044" s="84"/>
    </row>
    <row r="1045" spans="25:25" x14ac:dyDescent="0.2">
      <c r="Y1045" s="84"/>
    </row>
    <row r="1046" spans="25:25" x14ac:dyDescent="0.2">
      <c r="Y1046" s="84"/>
    </row>
    <row r="1047" spans="25:25" x14ac:dyDescent="0.2">
      <c r="Y1047" s="84"/>
    </row>
    <row r="1048" spans="25:25" x14ac:dyDescent="0.2">
      <c r="Y1048" s="84"/>
    </row>
    <row r="1049" spans="25:25" x14ac:dyDescent="0.2">
      <c r="Y1049" s="84"/>
    </row>
    <row r="1050" spans="25:25" x14ac:dyDescent="0.2">
      <c r="Y1050" s="84"/>
    </row>
    <row r="1051" spans="25:25" x14ac:dyDescent="0.2">
      <c r="Y1051" s="84"/>
    </row>
    <row r="1052" spans="25:25" x14ac:dyDescent="0.2">
      <c r="Y1052" s="84"/>
    </row>
    <row r="1053" spans="25:25" x14ac:dyDescent="0.2">
      <c r="Y1053" s="84"/>
    </row>
    <row r="1054" spans="25:25" x14ac:dyDescent="0.2">
      <c r="Y1054" s="84"/>
    </row>
    <row r="1055" spans="25:25" x14ac:dyDescent="0.2">
      <c r="Y1055" s="84"/>
    </row>
    <row r="1056" spans="25:25" x14ac:dyDescent="0.2">
      <c r="Y1056" s="84"/>
    </row>
    <row r="1057" spans="25:25" x14ac:dyDescent="0.2">
      <c r="Y1057" s="84"/>
    </row>
    <row r="1058" spans="25:25" x14ac:dyDescent="0.2">
      <c r="Y1058" s="84"/>
    </row>
    <row r="1059" spans="25:25" x14ac:dyDescent="0.2">
      <c r="Y1059" s="84"/>
    </row>
    <row r="1060" spans="25:25" x14ac:dyDescent="0.2">
      <c r="Y1060" s="84"/>
    </row>
    <row r="1061" spans="25:25" x14ac:dyDescent="0.2">
      <c r="Y1061" s="84"/>
    </row>
    <row r="1062" spans="25:25" x14ac:dyDescent="0.2">
      <c r="Y1062" s="84"/>
    </row>
    <row r="1063" spans="25:25" x14ac:dyDescent="0.2">
      <c r="Y1063" s="84"/>
    </row>
    <row r="1064" spans="25:25" x14ac:dyDescent="0.2">
      <c r="Y1064" s="84"/>
    </row>
    <row r="1065" spans="25:25" x14ac:dyDescent="0.2">
      <c r="Y1065" s="84"/>
    </row>
    <row r="1066" spans="25:25" x14ac:dyDescent="0.2">
      <c r="Y1066" s="84"/>
    </row>
    <row r="1067" spans="25:25" x14ac:dyDescent="0.2">
      <c r="Y1067" s="84"/>
    </row>
    <row r="1068" spans="25:25" x14ac:dyDescent="0.2">
      <c r="Y1068" s="84"/>
    </row>
    <row r="1069" spans="25:25" x14ac:dyDescent="0.2">
      <c r="Y1069" s="84"/>
    </row>
    <row r="1070" spans="25:25" x14ac:dyDescent="0.2">
      <c r="Y1070" s="84"/>
    </row>
    <row r="1071" spans="25:25" x14ac:dyDescent="0.2">
      <c r="Y1071" s="84"/>
    </row>
    <row r="1072" spans="25:25" x14ac:dyDescent="0.2">
      <c r="Y1072" s="84"/>
    </row>
    <row r="1073" spans="25:25" x14ac:dyDescent="0.2">
      <c r="Y1073" s="84"/>
    </row>
    <row r="1074" spans="25:25" x14ac:dyDescent="0.2">
      <c r="Y1074" s="84"/>
    </row>
    <row r="1075" spans="25:25" x14ac:dyDescent="0.2">
      <c r="Y1075" s="84"/>
    </row>
    <row r="1076" spans="25:25" x14ac:dyDescent="0.2">
      <c r="Y1076" s="84"/>
    </row>
    <row r="1077" spans="25:25" x14ac:dyDescent="0.2">
      <c r="Y1077" s="84"/>
    </row>
    <row r="1078" spans="25:25" x14ac:dyDescent="0.2">
      <c r="Y1078" s="84"/>
    </row>
    <row r="1079" spans="25:25" x14ac:dyDescent="0.2">
      <c r="Y1079" s="84"/>
    </row>
    <row r="1080" spans="25:25" x14ac:dyDescent="0.2">
      <c r="Y1080" s="84"/>
    </row>
    <row r="1081" spans="25:25" x14ac:dyDescent="0.2">
      <c r="Y1081" s="84"/>
    </row>
    <row r="1082" spans="25:25" x14ac:dyDescent="0.2">
      <c r="Y1082" s="84"/>
    </row>
    <row r="1083" spans="25:25" x14ac:dyDescent="0.2">
      <c r="Y1083" s="84"/>
    </row>
    <row r="1084" spans="25:25" x14ac:dyDescent="0.2">
      <c r="Y1084" s="84"/>
    </row>
    <row r="1085" spans="25:25" x14ac:dyDescent="0.2">
      <c r="Y1085" s="84"/>
    </row>
    <row r="1086" spans="25:25" x14ac:dyDescent="0.2">
      <c r="Y1086" s="84"/>
    </row>
    <row r="1087" spans="25:25" x14ac:dyDescent="0.2">
      <c r="Y1087" s="84"/>
    </row>
    <row r="1088" spans="25:25" x14ac:dyDescent="0.2">
      <c r="Y1088" s="84"/>
    </row>
    <row r="1089" spans="25:25" x14ac:dyDescent="0.2">
      <c r="Y1089" s="84"/>
    </row>
    <row r="1090" spans="25:25" x14ac:dyDescent="0.2">
      <c r="Y1090" s="84"/>
    </row>
    <row r="1091" spans="25:25" x14ac:dyDescent="0.2">
      <c r="Y1091" s="84"/>
    </row>
    <row r="1092" spans="25:25" x14ac:dyDescent="0.2">
      <c r="Y1092" s="84"/>
    </row>
    <row r="1093" spans="25:25" x14ac:dyDescent="0.2">
      <c r="Y1093" s="84"/>
    </row>
    <row r="1094" spans="25:25" x14ac:dyDescent="0.2">
      <c r="Y1094" s="84"/>
    </row>
    <row r="1095" spans="25:25" x14ac:dyDescent="0.2">
      <c r="Y1095" s="84"/>
    </row>
    <row r="1096" spans="25:25" x14ac:dyDescent="0.2">
      <c r="Y1096" s="84"/>
    </row>
    <row r="1097" spans="25:25" x14ac:dyDescent="0.2">
      <c r="Y1097" s="84"/>
    </row>
    <row r="1098" spans="25:25" x14ac:dyDescent="0.2">
      <c r="Y1098" s="84"/>
    </row>
    <row r="1099" spans="25:25" x14ac:dyDescent="0.2">
      <c r="Y1099" s="84"/>
    </row>
    <row r="1100" spans="25:25" x14ac:dyDescent="0.2">
      <c r="Y1100" s="84"/>
    </row>
    <row r="1101" spans="25:25" x14ac:dyDescent="0.2">
      <c r="Y1101" s="84"/>
    </row>
    <row r="1102" spans="25:25" x14ac:dyDescent="0.2">
      <c r="Y1102" s="84"/>
    </row>
    <row r="1103" spans="25:25" x14ac:dyDescent="0.2">
      <c r="Y1103" s="84"/>
    </row>
    <row r="1104" spans="25:25" x14ac:dyDescent="0.2">
      <c r="Y1104" s="84"/>
    </row>
    <row r="1105" spans="25:25" x14ac:dyDescent="0.2">
      <c r="Y1105" s="84"/>
    </row>
    <row r="1106" spans="25:25" x14ac:dyDescent="0.2">
      <c r="Y1106" s="84"/>
    </row>
    <row r="1107" spans="25:25" x14ac:dyDescent="0.2">
      <c r="Y1107" s="84"/>
    </row>
    <row r="1108" spans="25:25" x14ac:dyDescent="0.2">
      <c r="Y1108" s="84"/>
    </row>
    <row r="1109" spans="25:25" x14ac:dyDescent="0.2">
      <c r="Y1109" s="84"/>
    </row>
    <row r="1110" spans="25:25" x14ac:dyDescent="0.2">
      <c r="Y1110" s="84"/>
    </row>
    <row r="1111" spans="25:25" x14ac:dyDescent="0.2">
      <c r="Y1111" s="84"/>
    </row>
    <row r="1112" spans="25:25" x14ac:dyDescent="0.2">
      <c r="Y1112" s="84"/>
    </row>
    <row r="1113" spans="25:25" x14ac:dyDescent="0.2">
      <c r="Y1113" s="84"/>
    </row>
    <row r="1114" spans="25:25" x14ac:dyDescent="0.2">
      <c r="Y1114" s="84"/>
    </row>
    <row r="1115" spans="25:25" x14ac:dyDescent="0.2">
      <c r="Y1115" s="84"/>
    </row>
    <row r="1116" spans="25:25" x14ac:dyDescent="0.2">
      <c r="Y1116" s="84"/>
    </row>
    <row r="1117" spans="25:25" x14ac:dyDescent="0.2">
      <c r="Y1117" s="84"/>
    </row>
    <row r="1118" spans="25:25" x14ac:dyDescent="0.2">
      <c r="Y1118" s="84"/>
    </row>
    <row r="1119" spans="25:25" x14ac:dyDescent="0.2">
      <c r="Y1119" s="84"/>
    </row>
    <row r="1120" spans="25:25" x14ac:dyDescent="0.2">
      <c r="Y1120" s="84"/>
    </row>
    <row r="1121" spans="25:25" x14ac:dyDescent="0.2">
      <c r="Y1121" s="84"/>
    </row>
    <row r="1122" spans="25:25" x14ac:dyDescent="0.2">
      <c r="Y1122" s="84"/>
    </row>
    <row r="1123" spans="25:25" x14ac:dyDescent="0.2">
      <c r="Y1123" s="84"/>
    </row>
    <row r="1124" spans="25:25" x14ac:dyDescent="0.2">
      <c r="Y1124" s="84"/>
    </row>
    <row r="1125" spans="25:25" x14ac:dyDescent="0.2">
      <c r="Y1125" s="84"/>
    </row>
    <row r="1126" spans="25:25" x14ac:dyDescent="0.2">
      <c r="Y1126" s="84"/>
    </row>
    <row r="1127" spans="25:25" x14ac:dyDescent="0.2">
      <c r="Y1127" s="84"/>
    </row>
    <row r="1128" spans="25:25" x14ac:dyDescent="0.2">
      <c r="Y1128" s="84"/>
    </row>
    <row r="1129" spans="25:25" x14ac:dyDescent="0.2">
      <c r="Y1129" s="84"/>
    </row>
    <row r="1130" spans="25:25" x14ac:dyDescent="0.2">
      <c r="Y1130" s="84"/>
    </row>
    <row r="1131" spans="25:25" x14ac:dyDescent="0.2">
      <c r="Y1131" s="84"/>
    </row>
    <row r="1132" spans="25:25" x14ac:dyDescent="0.2">
      <c r="Y1132" s="84"/>
    </row>
    <row r="1133" spans="25:25" x14ac:dyDescent="0.2">
      <c r="Y1133" s="84"/>
    </row>
    <row r="1134" spans="25:25" x14ac:dyDescent="0.2">
      <c r="Y1134" s="84"/>
    </row>
    <row r="1135" spans="25:25" x14ac:dyDescent="0.2">
      <c r="Y1135" s="84"/>
    </row>
    <row r="1136" spans="25:25" x14ac:dyDescent="0.2">
      <c r="Y1136" s="84"/>
    </row>
    <row r="1137" spans="25:25" x14ac:dyDescent="0.2">
      <c r="Y1137" s="84"/>
    </row>
    <row r="1138" spans="25:25" x14ac:dyDescent="0.2">
      <c r="Y1138" s="84"/>
    </row>
    <row r="1139" spans="25:25" x14ac:dyDescent="0.2">
      <c r="Y1139" s="84"/>
    </row>
    <row r="1140" spans="25:25" x14ac:dyDescent="0.2">
      <c r="Y1140" s="84"/>
    </row>
    <row r="1141" spans="25:25" x14ac:dyDescent="0.2">
      <c r="Y1141" s="84"/>
    </row>
    <row r="1142" spans="25:25" x14ac:dyDescent="0.2">
      <c r="Y1142" s="84"/>
    </row>
    <row r="1143" spans="25:25" x14ac:dyDescent="0.2">
      <c r="Y1143" s="84"/>
    </row>
    <row r="1144" spans="25:25" x14ac:dyDescent="0.2">
      <c r="Y1144" s="84"/>
    </row>
    <row r="1145" spans="25:25" x14ac:dyDescent="0.2">
      <c r="Y1145" s="84"/>
    </row>
    <row r="1146" spans="25:25" x14ac:dyDescent="0.2">
      <c r="Y1146" s="84"/>
    </row>
    <row r="1147" spans="25:25" x14ac:dyDescent="0.2">
      <c r="Y1147" s="84"/>
    </row>
    <row r="1148" spans="25:25" x14ac:dyDescent="0.2">
      <c r="Y1148" s="84"/>
    </row>
    <row r="1149" spans="25:25" x14ac:dyDescent="0.2">
      <c r="Y1149" s="84"/>
    </row>
    <row r="1150" spans="25:25" x14ac:dyDescent="0.2">
      <c r="Y1150" s="84"/>
    </row>
    <row r="1151" spans="25:25" x14ac:dyDescent="0.2">
      <c r="Y1151" s="84"/>
    </row>
    <row r="1152" spans="25:25" x14ac:dyDescent="0.2">
      <c r="Y1152" s="84"/>
    </row>
    <row r="1153" spans="25:25" x14ac:dyDescent="0.2">
      <c r="Y1153" s="84"/>
    </row>
    <row r="1154" spans="25:25" x14ac:dyDescent="0.2">
      <c r="Y1154" s="84"/>
    </row>
    <row r="1155" spans="25:25" x14ac:dyDescent="0.2">
      <c r="Y1155" s="84"/>
    </row>
    <row r="1156" spans="25:25" x14ac:dyDescent="0.2">
      <c r="Y1156" s="84"/>
    </row>
    <row r="1157" spans="25:25" x14ac:dyDescent="0.2">
      <c r="Y1157" s="84"/>
    </row>
    <row r="1158" spans="25:25" x14ac:dyDescent="0.2">
      <c r="Y1158" s="84"/>
    </row>
    <row r="1159" spans="25:25" x14ac:dyDescent="0.2">
      <c r="Y1159" s="84"/>
    </row>
    <row r="1160" spans="25:25" x14ac:dyDescent="0.2">
      <c r="Y1160" s="84"/>
    </row>
    <row r="1161" spans="25:25" x14ac:dyDescent="0.2">
      <c r="Y1161" s="84"/>
    </row>
    <row r="1162" spans="25:25" x14ac:dyDescent="0.2">
      <c r="Y1162" s="84"/>
    </row>
    <row r="1163" spans="25:25" x14ac:dyDescent="0.2">
      <c r="Y1163" s="84"/>
    </row>
    <row r="1164" spans="25:25" x14ac:dyDescent="0.2">
      <c r="Y1164" s="84"/>
    </row>
    <row r="1165" spans="25:25" x14ac:dyDescent="0.2">
      <c r="Y1165" s="84"/>
    </row>
    <row r="1166" spans="25:25" x14ac:dyDescent="0.2">
      <c r="Y1166" s="84"/>
    </row>
    <row r="1167" spans="25:25" x14ac:dyDescent="0.2">
      <c r="Y1167" s="84"/>
    </row>
    <row r="1168" spans="25:25" x14ac:dyDescent="0.2">
      <c r="Y1168" s="84"/>
    </row>
    <row r="1169" spans="25:25" x14ac:dyDescent="0.2">
      <c r="Y1169" s="84"/>
    </row>
    <row r="1170" spans="25:25" x14ac:dyDescent="0.2">
      <c r="Y1170" s="84"/>
    </row>
    <row r="1171" spans="25:25" x14ac:dyDescent="0.2">
      <c r="Y1171" s="84"/>
    </row>
    <row r="1172" spans="25:25" x14ac:dyDescent="0.2">
      <c r="Y1172" s="84"/>
    </row>
    <row r="1173" spans="25:25" x14ac:dyDescent="0.2">
      <c r="Y1173" s="84"/>
    </row>
    <row r="1174" spans="25:25" x14ac:dyDescent="0.2">
      <c r="Y1174" s="84"/>
    </row>
    <row r="1175" spans="25:25" x14ac:dyDescent="0.2">
      <c r="Y1175" s="84"/>
    </row>
    <row r="1176" spans="25:25" x14ac:dyDescent="0.2">
      <c r="Y1176" s="84"/>
    </row>
    <row r="1177" spans="25:25" x14ac:dyDescent="0.2">
      <c r="Y1177" s="84"/>
    </row>
    <row r="1178" spans="25:25" x14ac:dyDescent="0.2">
      <c r="Y1178" s="84"/>
    </row>
    <row r="1179" spans="25:25" x14ac:dyDescent="0.2">
      <c r="Y1179" s="84"/>
    </row>
    <row r="1180" spans="25:25" x14ac:dyDescent="0.2">
      <c r="Y1180" s="84"/>
    </row>
    <row r="1181" spans="25:25" x14ac:dyDescent="0.2">
      <c r="Y1181" s="84"/>
    </row>
    <row r="1182" spans="25:25" x14ac:dyDescent="0.2">
      <c r="Y1182" s="84"/>
    </row>
    <row r="1183" spans="25:25" x14ac:dyDescent="0.2">
      <c r="Y1183" s="84"/>
    </row>
    <row r="1184" spans="25:25" x14ac:dyDescent="0.2">
      <c r="Y1184" s="84"/>
    </row>
    <row r="1185" spans="25:25" x14ac:dyDescent="0.2">
      <c r="Y1185" s="84"/>
    </row>
    <row r="1186" spans="25:25" x14ac:dyDescent="0.2">
      <c r="Y1186" s="84"/>
    </row>
    <row r="1187" spans="25:25" x14ac:dyDescent="0.2">
      <c r="Y1187" s="84"/>
    </row>
    <row r="1188" spans="25:25" x14ac:dyDescent="0.2">
      <c r="Y1188" s="84"/>
    </row>
    <row r="1189" spans="25:25" x14ac:dyDescent="0.2">
      <c r="Y1189" s="84"/>
    </row>
    <row r="1190" spans="25:25" x14ac:dyDescent="0.2">
      <c r="Y1190" s="84"/>
    </row>
    <row r="1191" spans="25:25" x14ac:dyDescent="0.2">
      <c r="Y1191" s="84"/>
    </row>
    <row r="1192" spans="25:25" x14ac:dyDescent="0.2">
      <c r="Y1192" s="84"/>
    </row>
    <row r="1193" spans="25:25" x14ac:dyDescent="0.2">
      <c r="Y1193" s="84"/>
    </row>
    <row r="1194" spans="25:25" x14ac:dyDescent="0.2">
      <c r="Y1194" s="84"/>
    </row>
    <row r="1195" spans="25:25" x14ac:dyDescent="0.2">
      <c r="Y1195" s="84"/>
    </row>
    <row r="1196" spans="25:25" x14ac:dyDescent="0.2">
      <c r="Y1196" s="84"/>
    </row>
    <row r="1197" spans="25:25" x14ac:dyDescent="0.2">
      <c r="Y1197" s="84"/>
    </row>
    <row r="1198" spans="25:25" x14ac:dyDescent="0.2">
      <c r="Y1198" s="84"/>
    </row>
    <row r="1199" spans="25:25" x14ac:dyDescent="0.2">
      <c r="Y1199" s="84"/>
    </row>
    <row r="1200" spans="25:25" x14ac:dyDescent="0.2">
      <c r="Y1200" s="84"/>
    </row>
    <row r="1201" spans="25:25" x14ac:dyDescent="0.2">
      <c r="Y1201" s="84"/>
    </row>
    <row r="1202" spans="25:25" x14ac:dyDescent="0.2">
      <c r="Y1202" s="84"/>
    </row>
    <row r="1203" spans="25:25" x14ac:dyDescent="0.2">
      <c r="Y1203" s="84"/>
    </row>
    <row r="1204" spans="25:25" x14ac:dyDescent="0.2">
      <c r="Y1204" s="84"/>
    </row>
    <row r="1205" spans="25:25" x14ac:dyDescent="0.2">
      <c r="Y1205" s="84"/>
    </row>
    <row r="1206" spans="25:25" x14ac:dyDescent="0.2">
      <c r="Y1206" s="84"/>
    </row>
    <row r="1207" spans="25:25" x14ac:dyDescent="0.2">
      <c r="Y1207" s="84"/>
    </row>
    <row r="1208" spans="25:25" x14ac:dyDescent="0.2">
      <c r="Y1208" s="84"/>
    </row>
    <row r="1209" spans="25:25" x14ac:dyDescent="0.2">
      <c r="Y1209" s="84"/>
    </row>
    <row r="1210" spans="25:25" x14ac:dyDescent="0.2">
      <c r="Y1210" s="84"/>
    </row>
    <row r="1211" spans="25:25" x14ac:dyDescent="0.2">
      <c r="Y1211" s="84"/>
    </row>
    <row r="1212" spans="25:25" x14ac:dyDescent="0.2">
      <c r="Y1212" s="84"/>
    </row>
    <row r="1213" spans="25:25" x14ac:dyDescent="0.2">
      <c r="Y1213" s="84"/>
    </row>
    <row r="1214" spans="25:25" x14ac:dyDescent="0.2">
      <c r="Y1214" s="84"/>
    </row>
    <row r="1215" spans="25:25" x14ac:dyDescent="0.2">
      <c r="Y1215" s="84"/>
    </row>
    <row r="1216" spans="25:25" x14ac:dyDescent="0.2">
      <c r="Y1216" s="84"/>
    </row>
    <row r="1217" spans="25:25" x14ac:dyDescent="0.2">
      <c r="Y1217" s="84"/>
    </row>
    <row r="1218" spans="25:25" x14ac:dyDescent="0.2">
      <c r="Y1218" s="84"/>
    </row>
    <row r="1219" spans="25:25" x14ac:dyDescent="0.2">
      <c r="Y1219" s="84"/>
    </row>
    <row r="1220" spans="25:25" x14ac:dyDescent="0.2">
      <c r="Y1220" s="84"/>
    </row>
    <row r="1221" spans="25:25" x14ac:dyDescent="0.2">
      <c r="Y1221" s="84"/>
    </row>
    <row r="1222" spans="25:25" x14ac:dyDescent="0.2">
      <c r="Y1222" s="84"/>
    </row>
    <row r="1223" spans="25:25" x14ac:dyDescent="0.2">
      <c r="Y1223" s="84"/>
    </row>
    <row r="1224" spans="25:25" x14ac:dyDescent="0.2">
      <c r="Y1224" s="84"/>
    </row>
    <row r="1225" spans="25:25" x14ac:dyDescent="0.2">
      <c r="Y1225" s="84"/>
    </row>
    <row r="1226" spans="25:25" x14ac:dyDescent="0.2">
      <c r="Y1226" s="84"/>
    </row>
    <row r="1227" spans="25:25" x14ac:dyDescent="0.2">
      <c r="Y1227" s="84"/>
    </row>
    <row r="1228" spans="25:25" x14ac:dyDescent="0.2">
      <c r="Y1228" s="84"/>
    </row>
    <row r="1229" spans="25:25" x14ac:dyDescent="0.2">
      <c r="Y1229" s="84"/>
    </row>
    <row r="1230" spans="25:25" x14ac:dyDescent="0.2">
      <c r="Y1230" s="84"/>
    </row>
    <row r="1231" spans="25:25" x14ac:dyDescent="0.2">
      <c r="Y1231" s="84"/>
    </row>
    <row r="1232" spans="25:25" x14ac:dyDescent="0.2">
      <c r="Y1232" s="84"/>
    </row>
    <row r="1233" spans="25:25" x14ac:dyDescent="0.2">
      <c r="Y1233" s="84"/>
    </row>
    <row r="1234" spans="25:25" x14ac:dyDescent="0.2">
      <c r="Y1234" s="84"/>
    </row>
    <row r="1235" spans="25:25" x14ac:dyDescent="0.2">
      <c r="Y1235" s="84"/>
    </row>
    <row r="1236" spans="25:25" x14ac:dyDescent="0.2">
      <c r="Y1236" s="84"/>
    </row>
    <row r="1237" spans="25:25" x14ac:dyDescent="0.2">
      <c r="Y1237" s="84"/>
    </row>
    <row r="1238" spans="25:25" x14ac:dyDescent="0.2">
      <c r="Y1238" s="84"/>
    </row>
    <row r="1239" spans="25:25" x14ac:dyDescent="0.2">
      <c r="Y1239" s="84"/>
    </row>
    <row r="1240" spans="25:25" x14ac:dyDescent="0.2">
      <c r="Y1240" s="84"/>
    </row>
    <row r="1241" spans="25:25" x14ac:dyDescent="0.2">
      <c r="Y1241" s="84"/>
    </row>
    <row r="1242" spans="25:25" x14ac:dyDescent="0.2">
      <c r="Y1242" s="84"/>
    </row>
    <row r="1243" spans="25:25" x14ac:dyDescent="0.2">
      <c r="Y1243" s="84"/>
    </row>
    <row r="1244" spans="25:25" x14ac:dyDescent="0.2">
      <c r="Y1244" s="84"/>
    </row>
    <row r="1245" spans="25:25" x14ac:dyDescent="0.2">
      <c r="Y1245" s="84"/>
    </row>
    <row r="1246" spans="25:25" x14ac:dyDescent="0.2">
      <c r="Y1246" s="84"/>
    </row>
    <row r="1247" spans="25:25" x14ac:dyDescent="0.2">
      <c r="Y1247" s="84"/>
    </row>
    <row r="1248" spans="25:25" x14ac:dyDescent="0.2">
      <c r="Y1248" s="84"/>
    </row>
    <row r="1249" spans="25:25" x14ac:dyDescent="0.2">
      <c r="Y1249" s="84"/>
    </row>
    <row r="1250" spans="25:25" x14ac:dyDescent="0.2">
      <c r="Y1250" s="84"/>
    </row>
    <row r="1251" spans="25:25" x14ac:dyDescent="0.2">
      <c r="Y1251" s="84"/>
    </row>
    <row r="1252" spans="25:25" x14ac:dyDescent="0.2">
      <c r="Y1252" s="84"/>
    </row>
    <row r="1253" spans="25:25" x14ac:dyDescent="0.2">
      <c r="Y1253" s="84"/>
    </row>
    <row r="1254" spans="25:25" x14ac:dyDescent="0.2">
      <c r="Y1254" s="84"/>
    </row>
    <row r="1255" spans="25:25" x14ac:dyDescent="0.2">
      <c r="Y1255" s="84"/>
    </row>
    <row r="1256" spans="25:25" x14ac:dyDescent="0.2">
      <c r="Y1256" s="84"/>
    </row>
    <row r="1257" spans="25:25" x14ac:dyDescent="0.2">
      <c r="Y1257" s="84"/>
    </row>
    <row r="1258" spans="25:25" x14ac:dyDescent="0.2">
      <c r="Y1258" s="84"/>
    </row>
    <row r="1259" spans="25:25" x14ac:dyDescent="0.2">
      <c r="Y1259" s="84"/>
    </row>
    <row r="1260" spans="25:25" x14ac:dyDescent="0.2">
      <c r="Y1260" s="84"/>
    </row>
    <row r="1261" spans="25:25" x14ac:dyDescent="0.2">
      <c r="Y1261" s="84"/>
    </row>
    <row r="1262" spans="25:25" x14ac:dyDescent="0.2">
      <c r="Y1262" s="84"/>
    </row>
    <row r="1263" spans="25:25" x14ac:dyDescent="0.2">
      <c r="Y1263" s="84"/>
    </row>
    <row r="1264" spans="25:25" x14ac:dyDescent="0.2">
      <c r="Y1264" s="84"/>
    </row>
    <row r="1265" spans="25:25" x14ac:dyDescent="0.2">
      <c r="Y1265" s="84"/>
    </row>
    <row r="1266" spans="25:25" x14ac:dyDescent="0.2">
      <c r="Y1266" s="84"/>
    </row>
    <row r="1267" spans="25:25" x14ac:dyDescent="0.2">
      <c r="Y1267" s="84"/>
    </row>
    <row r="1268" spans="25:25" x14ac:dyDescent="0.2">
      <c r="Y1268" s="84"/>
    </row>
    <row r="1269" spans="25:25" x14ac:dyDescent="0.2">
      <c r="Y1269" s="84"/>
    </row>
    <row r="1270" spans="25:25" x14ac:dyDescent="0.2">
      <c r="Y1270" s="84"/>
    </row>
    <row r="1271" spans="25:25" x14ac:dyDescent="0.2">
      <c r="Y1271" s="84"/>
    </row>
    <row r="1272" spans="25:25" x14ac:dyDescent="0.2">
      <c r="Y1272" s="84"/>
    </row>
    <row r="1273" spans="25:25" x14ac:dyDescent="0.2">
      <c r="Y1273" s="84"/>
    </row>
    <row r="1274" spans="25:25" x14ac:dyDescent="0.2">
      <c r="Y1274" s="84"/>
    </row>
    <row r="1275" spans="25:25" x14ac:dyDescent="0.2">
      <c r="Y1275" s="84"/>
    </row>
    <row r="1276" spans="25:25" x14ac:dyDescent="0.2">
      <c r="Y1276" s="84"/>
    </row>
    <row r="1277" spans="25:25" x14ac:dyDescent="0.2">
      <c r="Y1277" s="84"/>
    </row>
    <row r="1278" spans="25:25" x14ac:dyDescent="0.2">
      <c r="Y1278" s="84"/>
    </row>
    <row r="1279" spans="25:25" x14ac:dyDescent="0.2">
      <c r="Y1279" s="84"/>
    </row>
    <row r="1280" spans="25:25" x14ac:dyDescent="0.2">
      <c r="Y1280" s="84"/>
    </row>
    <row r="1281" spans="25:25" x14ac:dyDescent="0.2">
      <c r="Y1281" s="84"/>
    </row>
    <row r="1282" spans="25:25" x14ac:dyDescent="0.2">
      <c r="Y1282" s="84"/>
    </row>
    <row r="1283" spans="25:25" x14ac:dyDescent="0.2">
      <c r="Y1283" s="84"/>
    </row>
    <row r="1284" spans="25:25" x14ac:dyDescent="0.2">
      <c r="Y1284" s="84"/>
    </row>
    <row r="1285" spans="25:25" x14ac:dyDescent="0.2">
      <c r="Y1285" s="84"/>
    </row>
    <row r="1286" spans="25:25" x14ac:dyDescent="0.2">
      <c r="Y1286" s="84"/>
    </row>
    <row r="1287" spans="25:25" x14ac:dyDescent="0.2">
      <c r="Y1287" s="84"/>
    </row>
    <row r="1288" spans="25:25" x14ac:dyDescent="0.2">
      <c r="Y1288" s="84"/>
    </row>
    <row r="1289" spans="25:25" x14ac:dyDescent="0.2">
      <c r="Y1289" s="84"/>
    </row>
    <row r="1290" spans="25:25" x14ac:dyDescent="0.2">
      <c r="Y1290" s="84"/>
    </row>
    <row r="1291" spans="25:25" x14ac:dyDescent="0.2">
      <c r="Y1291" s="84"/>
    </row>
    <row r="1292" spans="25:25" x14ac:dyDescent="0.2">
      <c r="Y1292" s="84"/>
    </row>
    <row r="1293" spans="25:25" x14ac:dyDescent="0.2">
      <c r="Y1293" s="84"/>
    </row>
    <row r="1294" spans="25:25" x14ac:dyDescent="0.2">
      <c r="Y1294" s="84"/>
    </row>
    <row r="1295" spans="25:25" x14ac:dyDescent="0.2">
      <c r="Y1295" s="84"/>
    </row>
    <row r="1296" spans="25:25" x14ac:dyDescent="0.2">
      <c r="Y1296" s="84"/>
    </row>
    <row r="1297" spans="25:25" x14ac:dyDescent="0.2">
      <c r="Y1297" s="84"/>
    </row>
    <row r="1298" spans="25:25" x14ac:dyDescent="0.2">
      <c r="Y1298" s="84"/>
    </row>
    <row r="1299" spans="25:25" x14ac:dyDescent="0.2">
      <c r="Y1299" s="84"/>
    </row>
    <row r="1300" spans="25:25" x14ac:dyDescent="0.2">
      <c r="Y1300" s="84"/>
    </row>
    <row r="1301" spans="25:25" x14ac:dyDescent="0.2">
      <c r="Y1301" s="84"/>
    </row>
    <row r="1302" spans="25:25" x14ac:dyDescent="0.2">
      <c r="Y1302" s="84"/>
    </row>
    <row r="1303" spans="25:25" x14ac:dyDescent="0.2">
      <c r="Y1303" s="84"/>
    </row>
    <row r="1304" spans="25:25" x14ac:dyDescent="0.2">
      <c r="Y1304" s="84"/>
    </row>
    <row r="1305" spans="25:25" x14ac:dyDescent="0.2">
      <c r="Y1305" s="84"/>
    </row>
    <row r="1306" spans="25:25" x14ac:dyDescent="0.2">
      <c r="Y1306" s="84"/>
    </row>
    <row r="1307" spans="25:25" x14ac:dyDescent="0.2">
      <c r="Y1307" s="84"/>
    </row>
    <row r="1308" spans="25:25" x14ac:dyDescent="0.2">
      <c r="Y1308" s="84"/>
    </row>
    <row r="1309" spans="25:25" x14ac:dyDescent="0.2">
      <c r="Y1309" s="84"/>
    </row>
    <row r="1310" spans="25:25" x14ac:dyDescent="0.2">
      <c r="Y1310" s="84"/>
    </row>
    <row r="1311" spans="25:25" x14ac:dyDescent="0.2">
      <c r="Y1311" s="84"/>
    </row>
    <row r="1312" spans="25:25" x14ac:dyDescent="0.2">
      <c r="Y1312" s="84"/>
    </row>
    <row r="1313" spans="25:25" x14ac:dyDescent="0.2">
      <c r="Y1313" s="84"/>
    </row>
    <row r="1314" spans="25:25" x14ac:dyDescent="0.2">
      <c r="Y1314" s="84"/>
    </row>
    <row r="1315" spans="25:25" x14ac:dyDescent="0.2">
      <c r="Y1315" s="84"/>
    </row>
    <row r="1316" spans="25:25" x14ac:dyDescent="0.2">
      <c r="Y1316" s="84"/>
    </row>
    <row r="1317" spans="25:25" x14ac:dyDescent="0.2">
      <c r="Y1317" s="84"/>
    </row>
    <row r="1318" spans="25:25" x14ac:dyDescent="0.2">
      <c r="Y1318" s="84"/>
    </row>
    <row r="1319" spans="25:25" x14ac:dyDescent="0.2">
      <c r="Y1319" s="84"/>
    </row>
    <row r="1320" spans="25:25" x14ac:dyDescent="0.2">
      <c r="Y1320" s="84"/>
    </row>
    <row r="1321" spans="25:25" x14ac:dyDescent="0.2">
      <c r="Y1321" s="84"/>
    </row>
    <row r="1322" spans="25:25" x14ac:dyDescent="0.2">
      <c r="Y1322" s="84"/>
    </row>
    <row r="1323" spans="25:25" x14ac:dyDescent="0.2">
      <c r="Y1323" s="84"/>
    </row>
    <row r="1324" spans="25:25" x14ac:dyDescent="0.2">
      <c r="Y1324" s="84"/>
    </row>
    <row r="1325" spans="25:25" x14ac:dyDescent="0.2">
      <c r="Y1325" s="84"/>
    </row>
    <row r="1326" spans="25:25" x14ac:dyDescent="0.2">
      <c r="Y1326" s="84"/>
    </row>
    <row r="1327" spans="25:25" x14ac:dyDescent="0.2">
      <c r="Y1327" s="84"/>
    </row>
    <row r="1328" spans="25:25" x14ac:dyDescent="0.2">
      <c r="Y1328" s="84"/>
    </row>
    <row r="1329" spans="25:25" x14ac:dyDescent="0.2">
      <c r="Y1329" s="84"/>
    </row>
    <row r="1330" spans="25:25" x14ac:dyDescent="0.2">
      <c r="Y1330" s="84"/>
    </row>
    <row r="1331" spans="25:25" x14ac:dyDescent="0.2">
      <c r="Y1331" s="84"/>
    </row>
    <row r="1332" spans="25:25" x14ac:dyDescent="0.2">
      <c r="Y1332" s="84"/>
    </row>
    <row r="1333" spans="25:25" x14ac:dyDescent="0.2">
      <c r="Y1333" s="84"/>
    </row>
    <row r="1334" spans="25:25" x14ac:dyDescent="0.2">
      <c r="Y1334" s="84"/>
    </row>
    <row r="1335" spans="25:25" x14ac:dyDescent="0.2">
      <c r="Y1335" s="84"/>
    </row>
    <row r="1336" spans="25:25" x14ac:dyDescent="0.2">
      <c r="Y1336" s="84"/>
    </row>
    <row r="1337" spans="25:25" x14ac:dyDescent="0.2">
      <c r="Y1337" s="84"/>
    </row>
    <row r="1338" spans="25:25" x14ac:dyDescent="0.2">
      <c r="Y1338" s="84"/>
    </row>
    <row r="1339" spans="25:25" x14ac:dyDescent="0.2">
      <c r="Y1339" s="84"/>
    </row>
    <row r="1340" spans="25:25" x14ac:dyDescent="0.2">
      <c r="Y1340" s="84"/>
    </row>
    <row r="1341" spans="25:25" x14ac:dyDescent="0.2">
      <c r="Y1341" s="84"/>
    </row>
    <row r="1342" spans="25:25" x14ac:dyDescent="0.2">
      <c r="Y1342" s="84"/>
    </row>
    <row r="1343" spans="25:25" x14ac:dyDescent="0.2">
      <c r="Y1343" s="84"/>
    </row>
    <row r="1344" spans="25:25" x14ac:dyDescent="0.2">
      <c r="Y1344" s="84"/>
    </row>
    <row r="1345" spans="25:25" x14ac:dyDescent="0.2">
      <c r="Y1345" s="84"/>
    </row>
    <row r="1346" spans="25:25" x14ac:dyDescent="0.2">
      <c r="Y1346" s="84"/>
    </row>
    <row r="1347" spans="25:25" x14ac:dyDescent="0.2">
      <c r="Y1347" s="84"/>
    </row>
    <row r="1348" spans="25:25" x14ac:dyDescent="0.2">
      <c r="Y1348" s="84"/>
    </row>
    <row r="1349" spans="25:25" x14ac:dyDescent="0.2">
      <c r="Y1349" s="84"/>
    </row>
    <row r="1350" spans="25:25" x14ac:dyDescent="0.2">
      <c r="Y1350" s="84"/>
    </row>
    <row r="1351" spans="25:25" x14ac:dyDescent="0.2">
      <c r="Y1351" s="84"/>
    </row>
    <row r="1352" spans="25:25" x14ac:dyDescent="0.2">
      <c r="Y1352" s="84"/>
    </row>
    <row r="1353" spans="25:25" x14ac:dyDescent="0.2">
      <c r="Y1353" s="84"/>
    </row>
    <row r="1354" spans="25:25" x14ac:dyDescent="0.2">
      <c r="Y1354" s="84"/>
    </row>
    <row r="1355" spans="25:25" x14ac:dyDescent="0.2">
      <c r="Y1355" s="84"/>
    </row>
    <row r="1356" spans="25:25" x14ac:dyDescent="0.2">
      <c r="Y1356" s="84"/>
    </row>
    <row r="1357" spans="25:25" x14ac:dyDescent="0.2">
      <c r="Y1357" s="84"/>
    </row>
    <row r="1358" spans="25:25" x14ac:dyDescent="0.2">
      <c r="Y1358" s="84"/>
    </row>
    <row r="1359" spans="25:25" x14ac:dyDescent="0.2">
      <c r="Y1359" s="84"/>
    </row>
    <row r="1360" spans="25:25" x14ac:dyDescent="0.2">
      <c r="Y1360" s="84"/>
    </row>
    <row r="1361" spans="25:25" x14ac:dyDescent="0.2">
      <c r="Y1361" s="84"/>
    </row>
    <row r="1362" spans="25:25" x14ac:dyDescent="0.2">
      <c r="Y1362" s="84"/>
    </row>
    <row r="1363" spans="25:25" x14ac:dyDescent="0.2">
      <c r="Y1363" s="84"/>
    </row>
    <row r="1364" spans="25:25" x14ac:dyDescent="0.2">
      <c r="Y1364" s="84"/>
    </row>
    <row r="1365" spans="25:25" x14ac:dyDescent="0.2">
      <c r="Y1365" s="84"/>
    </row>
    <row r="1366" spans="25:25" x14ac:dyDescent="0.2">
      <c r="Y1366" s="84"/>
    </row>
    <row r="1367" spans="25:25" x14ac:dyDescent="0.2">
      <c r="Y1367" s="84"/>
    </row>
    <row r="1368" spans="25:25" x14ac:dyDescent="0.2">
      <c r="Y1368" s="84"/>
    </row>
    <row r="1369" spans="25:25" x14ac:dyDescent="0.2">
      <c r="Y1369" s="84"/>
    </row>
    <row r="1370" spans="25:25" x14ac:dyDescent="0.2">
      <c r="Y1370" s="84"/>
    </row>
    <row r="1371" spans="25:25" x14ac:dyDescent="0.2">
      <c r="Y1371" s="84"/>
    </row>
    <row r="1372" spans="25:25" x14ac:dyDescent="0.2">
      <c r="Y1372" s="84"/>
    </row>
    <row r="1373" spans="25:25" x14ac:dyDescent="0.2">
      <c r="Y1373" s="84"/>
    </row>
    <row r="1374" spans="25:25" x14ac:dyDescent="0.2">
      <c r="Y1374" s="84"/>
    </row>
    <row r="1375" spans="25:25" x14ac:dyDescent="0.2">
      <c r="Y1375" s="84"/>
    </row>
    <row r="1376" spans="25:25" x14ac:dyDescent="0.2">
      <c r="Y1376" s="84"/>
    </row>
    <row r="1377" spans="25:25" x14ac:dyDescent="0.2">
      <c r="Y1377" s="84"/>
    </row>
    <row r="1378" spans="25:25" x14ac:dyDescent="0.2">
      <c r="Y1378" s="84"/>
    </row>
    <row r="1379" spans="25:25" x14ac:dyDescent="0.2">
      <c r="Y1379" s="84"/>
    </row>
    <row r="1380" spans="25:25" x14ac:dyDescent="0.2">
      <c r="Y1380" s="84"/>
    </row>
    <row r="1381" spans="25:25" x14ac:dyDescent="0.2">
      <c r="Y1381" s="84"/>
    </row>
    <row r="1382" spans="25:25" x14ac:dyDescent="0.2">
      <c r="Y1382" s="84"/>
    </row>
    <row r="1383" spans="25:25" x14ac:dyDescent="0.2">
      <c r="Y1383" s="84"/>
    </row>
    <row r="1384" spans="25:25" x14ac:dyDescent="0.2">
      <c r="Y1384" s="84"/>
    </row>
    <row r="1385" spans="25:25" x14ac:dyDescent="0.2">
      <c r="Y1385" s="84"/>
    </row>
    <row r="1386" spans="25:25" x14ac:dyDescent="0.2">
      <c r="Y1386" s="84"/>
    </row>
    <row r="1387" spans="25:25" x14ac:dyDescent="0.2">
      <c r="Y1387" s="84"/>
    </row>
    <row r="1388" spans="25:25" x14ac:dyDescent="0.2">
      <c r="Y1388" s="84"/>
    </row>
    <row r="1389" spans="25:25" x14ac:dyDescent="0.2">
      <c r="Y1389" s="84"/>
    </row>
    <row r="1390" spans="25:25" x14ac:dyDescent="0.2">
      <c r="Y1390" s="84"/>
    </row>
    <row r="1391" spans="25:25" x14ac:dyDescent="0.2">
      <c r="Y1391" s="84"/>
    </row>
    <row r="1392" spans="25:25" x14ac:dyDescent="0.2">
      <c r="Y1392" s="84"/>
    </row>
    <row r="1393" spans="25:25" x14ac:dyDescent="0.2">
      <c r="Y1393" s="84"/>
    </row>
    <row r="1394" spans="25:25" x14ac:dyDescent="0.2">
      <c r="Y1394" s="84"/>
    </row>
    <row r="1395" spans="25:25" x14ac:dyDescent="0.2">
      <c r="Y1395" s="84"/>
    </row>
    <row r="1396" spans="25:25" x14ac:dyDescent="0.2">
      <c r="Y1396" s="84"/>
    </row>
    <row r="1397" spans="25:25" x14ac:dyDescent="0.2">
      <c r="Y1397" s="84"/>
    </row>
    <row r="1398" spans="25:25" x14ac:dyDescent="0.2">
      <c r="Y1398" s="84"/>
    </row>
    <row r="1399" spans="25:25" x14ac:dyDescent="0.2">
      <c r="Y1399" s="84"/>
    </row>
    <row r="1400" spans="25:25" x14ac:dyDescent="0.2">
      <c r="Y1400" s="84"/>
    </row>
    <row r="1401" spans="25:25" x14ac:dyDescent="0.2">
      <c r="Y1401" s="84"/>
    </row>
    <row r="1402" spans="25:25" x14ac:dyDescent="0.2">
      <c r="Y1402" s="84"/>
    </row>
    <row r="1403" spans="25:25" x14ac:dyDescent="0.2">
      <c r="Y1403" s="84"/>
    </row>
    <row r="1404" spans="25:25" x14ac:dyDescent="0.2">
      <c r="Y1404" s="84"/>
    </row>
    <row r="1405" spans="25:25" x14ac:dyDescent="0.2">
      <c r="Y1405" s="84"/>
    </row>
    <row r="1406" spans="25:25" x14ac:dyDescent="0.2">
      <c r="Y1406" s="84"/>
    </row>
    <row r="1407" spans="25:25" x14ac:dyDescent="0.2">
      <c r="Y1407" s="84"/>
    </row>
    <row r="1408" spans="25:25" x14ac:dyDescent="0.2">
      <c r="Y1408" s="84"/>
    </row>
    <row r="1409" spans="25:25" x14ac:dyDescent="0.2">
      <c r="Y1409" s="84"/>
    </row>
    <row r="1410" spans="25:25" x14ac:dyDescent="0.2">
      <c r="Y1410" s="84"/>
    </row>
    <row r="1411" spans="25:25" x14ac:dyDescent="0.2">
      <c r="Y1411" s="84"/>
    </row>
    <row r="1412" spans="25:25" x14ac:dyDescent="0.2">
      <c r="Y1412" s="84"/>
    </row>
    <row r="1413" spans="25:25" x14ac:dyDescent="0.2">
      <c r="Y1413" s="84"/>
    </row>
    <row r="1414" spans="25:25" x14ac:dyDescent="0.2">
      <c r="Y1414" s="84"/>
    </row>
    <row r="1415" spans="25:25" x14ac:dyDescent="0.2">
      <c r="Y1415" s="84"/>
    </row>
    <row r="1416" spans="25:25" x14ac:dyDescent="0.2">
      <c r="Y1416" s="84"/>
    </row>
    <row r="1417" spans="25:25" x14ac:dyDescent="0.2">
      <c r="Y1417" s="84"/>
    </row>
    <row r="1418" spans="25:25" x14ac:dyDescent="0.2">
      <c r="Y1418" s="84"/>
    </row>
    <row r="1419" spans="25:25" x14ac:dyDescent="0.2">
      <c r="Y1419" s="84"/>
    </row>
    <row r="1420" spans="25:25" x14ac:dyDescent="0.2">
      <c r="Y1420" s="84"/>
    </row>
    <row r="1421" spans="25:25" x14ac:dyDescent="0.2">
      <c r="Y1421" s="84"/>
    </row>
    <row r="1422" spans="25:25" x14ac:dyDescent="0.2">
      <c r="Y1422" s="84"/>
    </row>
    <row r="1423" spans="25:25" x14ac:dyDescent="0.2">
      <c r="Y1423" s="84"/>
    </row>
    <row r="1424" spans="25:25" x14ac:dyDescent="0.2">
      <c r="Y1424" s="84"/>
    </row>
    <row r="1425" spans="25:25" x14ac:dyDescent="0.2">
      <c r="Y1425" s="84"/>
    </row>
    <row r="1426" spans="25:25" x14ac:dyDescent="0.2">
      <c r="Y1426" s="84"/>
    </row>
    <row r="1427" spans="25:25" x14ac:dyDescent="0.2">
      <c r="Y1427" s="84"/>
    </row>
    <row r="1428" spans="25:25" x14ac:dyDescent="0.2">
      <c r="Y1428" s="84"/>
    </row>
    <row r="1429" spans="25:25" x14ac:dyDescent="0.2">
      <c r="Y1429" s="84"/>
    </row>
    <row r="1430" spans="25:25" x14ac:dyDescent="0.2">
      <c r="Y1430" s="84"/>
    </row>
    <row r="1431" spans="25:25" x14ac:dyDescent="0.2">
      <c r="Y1431" s="84"/>
    </row>
    <row r="1432" spans="25:25" x14ac:dyDescent="0.2">
      <c r="Y1432" s="84"/>
    </row>
    <row r="1433" spans="25:25" x14ac:dyDescent="0.2">
      <c r="Y1433" s="84"/>
    </row>
    <row r="1434" spans="25:25" x14ac:dyDescent="0.2">
      <c r="Y1434" s="84"/>
    </row>
    <row r="1435" spans="25:25" x14ac:dyDescent="0.2">
      <c r="Y1435" s="84"/>
    </row>
    <row r="1436" spans="25:25" x14ac:dyDescent="0.2">
      <c r="Y1436" s="84"/>
    </row>
    <row r="1437" spans="25:25" x14ac:dyDescent="0.2">
      <c r="Y1437" s="84"/>
    </row>
    <row r="1438" spans="25:25" x14ac:dyDescent="0.2">
      <c r="Y1438" s="84"/>
    </row>
    <row r="1439" spans="25:25" x14ac:dyDescent="0.2">
      <c r="Y1439" s="84"/>
    </row>
    <row r="1440" spans="25:25" x14ac:dyDescent="0.2">
      <c r="Y1440" s="84"/>
    </row>
    <row r="1441" spans="25:25" x14ac:dyDescent="0.2">
      <c r="Y1441" s="84"/>
    </row>
    <row r="1442" spans="25:25" x14ac:dyDescent="0.2">
      <c r="Y1442" s="84"/>
    </row>
    <row r="1443" spans="25:25" x14ac:dyDescent="0.2">
      <c r="Y1443" s="84"/>
    </row>
    <row r="1444" spans="25:25" x14ac:dyDescent="0.2">
      <c r="Y1444" s="84"/>
    </row>
    <row r="1445" spans="25:25" x14ac:dyDescent="0.2">
      <c r="Y1445" s="84"/>
    </row>
    <row r="1446" spans="25:25" x14ac:dyDescent="0.2">
      <c r="Y1446" s="84"/>
    </row>
    <row r="1447" spans="25:25" x14ac:dyDescent="0.2">
      <c r="Y1447" s="84"/>
    </row>
    <row r="1448" spans="25:25" x14ac:dyDescent="0.2">
      <c r="Y1448" s="84"/>
    </row>
    <row r="1449" spans="25:25" x14ac:dyDescent="0.2">
      <c r="Y1449" s="84"/>
    </row>
    <row r="1450" spans="25:25" x14ac:dyDescent="0.2">
      <c r="Y1450" s="84"/>
    </row>
    <row r="1451" spans="25:25" x14ac:dyDescent="0.2">
      <c r="Y1451" s="84"/>
    </row>
    <row r="1452" spans="25:25" x14ac:dyDescent="0.2">
      <c r="Y1452" s="84"/>
    </row>
    <row r="1453" spans="25:25" x14ac:dyDescent="0.2">
      <c r="Y1453" s="84"/>
    </row>
    <row r="1454" spans="25:25" x14ac:dyDescent="0.2">
      <c r="Y1454" s="84"/>
    </row>
    <row r="1455" spans="25:25" x14ac:dyDescent="0.2">
      <c r="Y1455" s="84"/>
    </row>
    <row r="1456" spans="25:25" x14ac:dyDescent="0.2">
      <c r="Y1456" s="84"/>
    </row>
    <row r="1457" spans="25:25" x14ac:dyDescent="0.2">
      <c r="Y1457" s="84"/>
    </row>
    <row r="1458" spans="25:25" x14ac:dyDescent="0.2">
      <c r="Y1458" s="84"/>
    </row>
    <row r="1459" spans="25:25" x14ac:dyDescent="0.2">
      <c r="Y1459" s="84"/>
    </row>
    <row r="1460" spans="25:25" x14ac:dyDescent="0.2">
      <c r="Y1460" s="84"/>
    </row>
    <row r="1461" spans="25:25" x14ac:dyDescent="0.2">
      <c r="Y1461" s="84"/>
    </row>
    <row r="1462" spans="25:25" x14ac:dyDescent="0.2">
      <c r="Y1462" s="84"/>
    </row>
    <row r="1463" spans="25:25" x14ac:dyDescent="0.2">
      <c r="Y1463" s="84"/>
    </row>
    <row r="1464" spans="25:25" x14ac:dyDescent="0.2">
      <c r="Y1464" s="84"/>
    </row>
    <row r="1465" spans="25:25" x14ac:dyDescent="0.2">
      <c r="Y1465" s="84"/>
    </row>
    <row r="1466" spans="25:25" x14ac:dyDescent="0.2">
      <c r="Y1466" s="84"/>
    </row>
    <row r="1467" spans="25:25" x14ac:dyDescent="0.2">
      <c r="Y1467" s="84"/>
    </row>
    <row r="1468" spans="25:25" x14ac:dyDescent="0.2">
      <c r="Y1468" s="84"/>
    </row>
    <row r="1469" spans="25:25" x14ac:dyDescent="0.2">
      <c r="Y1469" s="84"/>
    </row>
    <row r="1470" spans="25:25" x14ac:dyDescent="0.2">
      <c r="Y1470" s="84"/>
    </row>
    <row r="1471" spans="25:25" x14ac:dyDescent="0.2">
      <c r="Y1471" s="84"/>
    </row>
    <row r="1472" spans="25:25" x14ac:dyDescent="0.2">
      <c r="Y1472" s="84"/>
    </row>
    <row r="1473" spans="25:25" x14ac:dyDescent="0.2">
      <c r="Y1473" s="84"/>
    </row>
    <row r="1474" spans="25:25" x14ac:dyDescent="0.2">
      <c r="Y1474" s="84"/>
    </row>
    <row r="1475" spans="25:25" x14ac:dyDescent="0.2">
      <c r="Y1475" s="84"/>
    </row>
    <row r="1476" spans="25:25" x14ac:dyDescent="0.2">
      <c r="Y1476" s="84"/>
    </row>
    <row r="1477" spans="25:25" x14ac:dyDescent="0.2">
      <c r="Y1477" s="84"/>
    </row>
    <row r="1478" spans="25:25" x14ac:dyDescent="0.2">
      <c r="Y1478" s="84"/>
    </row>
    <row r="1479" spans="25:25" x14ac:dyDescent="0.2">
      <c r="Y1479" s="84"/>
    </row>
    <row r="1480" spans="25:25" x14ac:dyDescent="0.2">
      <c r="Y1480" s="84"/>
    </row>
    <row r="1481" spans="25:25" x14ac:dyDescent="0.2">
      <c r="Y1481" s="84"/>
    </row>
    <row r="1482" spans="25:25" x14ac:dyDescent="0.2">
      <c r="Y1482" s="84"/>
    </row>
    <row r="1483" spans="25:25" x14ac:dyDescent="0.2">
      <c r="Y1483" s="84"/>
    </row>
    <row r="1484" spans="25:25" x14ac:dyDescent="0.2">
      <c r="Y1484" s="84"/>
    </row>
    <row r="1485" spans="25:25" x14ac:dyDescent="0.2">
      <c r="Y1485" s="84"/>
    </row>
    <row r="1486" spans="25:25" x14ac:dyDescent="0.2">
      <c r="Y1486" s="84"/>
    </row>
    <row r="1487" spans="25:25" x14ac:dyDescent="0.2">
      <c r="Y1487" s="84"/>
    </row>
    <row r="1488" spans="25:25" x14ac:dyDescent="0.2">
      <c r="Y1488" s="84"/>
    </row>
    <row r="1489" spans="25:25" x14ac:dyDescent="0.2">
      <c r="Y1489" s="84"/>
    </row>
    <row r="1490" spans="25:25" x14ac:dyDescent="0.2">
      <c r="Y1490" s="84"/>
    </row>
    <row r="1491" spans="25:25" x14ac:dyDescent="0.2">
      <c r="Y1491" s="84"/>
    </row>
    <row r="1492" spans="25:25" x14ac:dyDescent="0.2">
      <c r="Y1492" s="84"/>
    </row>
    <row r="1493" spans="25:25" x14ac:dyDescent="0.2">
      <c r="Y1493" s="84"/>
    </row>
    <row r="1494" spans="25:25" x14ac:dyDescent="0.2">
      <c r="Y1494" s="84"/>
    </row>
    <row r="1495" spans="25:25" x14ac:dyDescent="0.2">
      <c r="Y1495" s="84"/>
    </row>
    <row r="1496" spans="25:25" x14ac:dyDescent="0.2">
      <c r="Y1496" s="84"/>
    </row>
    <row r="1497" spans="25:25" x14ac:dyDescent="0.2">
      <c r="Y1497" s="84"/>
    </row>
    <row r="1498" spans="25:25" x14ac:dyDescent="0.2">
      <c r="Y1498" s="84"/>
    </row>
    <row r="1499" spans="25:25" x14ac:dyDescent="0.2">
      <c r="Y1499" s="84"/>
    </row>
    <row r="1500" spans="25:25" x14ac:dyDescent="0.2">
      <c r="Y1500" s="84"/>
    </row>
    <row r="1501" spans="25:25" x14ac:dyDescent="0.2">
      <c r="Y1501" s="84"/>
    </row>
    <row r="1502" spans="25:25" x14ac:dyDescent="0.2">
      <c r="Y1502" s="84"/>
    </row>
    <row r="1503" spans="25:25" x14ac:dyDescent="0.2">
      <c r="Y1503" s="84"/>
    </row>
    <row r="1504" spans="25:25" x14ac:dyDescent="0.2">
      <c r="Y1504" s="84"/>
    </row>
    <row r="1505" spans="25:25" x14ac:dyDescent="0.2">
      <c r="Y1505" s="84"/>
    </row>
    <row r="1506" spans="25:25" x14ac:dyDescent="0.2">
      <c r="Y1506" s="84"/>
    </row>
    <row r="1507" spans="25:25" x14ac:dyDescent="0.2">
      <c r="Y1507" s="84"/>
    </row>
    <row r="1508" spans="25:25" x14ac:dyDescent="0.2">
      <c r="Y1508" s="84"/>
    </row>
    <row r="1509" spans="25:25" x14ac:dyDescent="0.2">
      <c r="Y1509" s="84"/>
    </row>
    <row r="1510" spans="25:25" x14ac:dyDescent="0.2">
      <c r="Y1510" s="84"/>
    </row>
    <row r="1511" spans="25:25" x14ac:dyDescent="0.2">
      <c r="Y1511" s="84"/>
    </row>
    <row r="1512" spans="25:25" x14ac:dyDescent="0.2">
      <c r="Y1512" s="84"/>
    </row>
    <row r="1513" spans="25:25" x14ac:dyDescent="0.2">
      <c r="Y1513" s="84"/>
    </row>
    <row r="1514" spans="25:25" x14ac:dyDescent="0.2">
      <c r="Y1514" s="84"/>
    </row>
    <row r="1515" spans="25:25" x14ac:dyDescent="0.2">
      <c r="Y1515" s="84"/>
    </row>
    <row r="1516" spans="25:25" x14ac:dyDescent="0.2">
      <c r="Y1516" s="84"/>
    </row>
    <row r="1517" spans="25:25" x14ac:dyDescent="0.2">
      <c r="Y1517" s="84"/>
    </row>
    <row r="1518" spans="25:25" x14ac:dyDescent="0.2">
      <c r="Y1518" s="84"/>
    </row>
    <row r="1519" spans="25:25" x14ac:dyDescent="0.2">
      <c r="Y1519" s="84"/>
    </row>
    <row r="1520" spans="25:25" x14ac:dyDescent="0.2">
      <c r="Y1520" s="84"/>
    </row>
    <row r="1521" spans="25:25" x14ac:dyDescent="0.2">
      <c r="Y1521" s="84"/>
    </row>
    <row r="1522" spans="25:25" x14ac:dyDescent="0.2">
      <c r="Y1522" s="84"/>
    </row>
    <row r="1523" spans="25:25" x14ac:dyDescent="0.2">
      <c r="Y1523" s="84"/>
    </row>
    <row r="1524" spans="25:25" x14ac:dyDescent="0.2">
      <c r="Y1524" s="84"/>
    </row>
    <row r="1525" spans="25:25" x14ac:dyDescent="0.2">
      <c r="Y1525" s="84"/>
    </row>
    <row r="1526" spans="25:25" x14ac:dyDescent="0.2">
      <c r="Y1526" s="84"/>
    </row>
    <row r="1527" spans="25:25" x14ac:dyDescent="0.2">
      <c r="Y1527" s="84"/>
    </row>
    <row r="1528" spans="25:25" x14ac:dyDescent="0.2">
      <c r="Y1528" s="84"/>
    </row>
    <row r="1529" spans="25:25" x14ac:dyDescent="0.2">
      <c r="Y1529" s="84"/>
    </row>
    <row r="1530" spans="25:25" x14ac:dyDescent="0.2">
      <c r="Y1530" s="84"/>
    </row>
    <row r="1531" spans="25:25" x14ac:dyDescent="0.2">
      <c r="Y1531" s="84"/>
    </row>
    <row r="1532" spans="25:25" x14ac:dyDescent="0.2">
      <c r="Y1532" s="84"/>
    </row>
    <row r="1533" spans="25:25" x14ac:dyDescent="0.2">
      <c r="Y1533" s="84"/>
    </row>
    <row r="1534" spans="25:25" x14ac:dyDescent="0.2">
      <c r="Y1534" s="84"/>
    </row>
    <row r="1535" spans="25:25" x14ac:dyDescent="0.2">
      <c r="Y1535" s="84"/>
    </row>
    <row r="1536" spans="25:25" x14ac:dyDescent="0.2">
      <c r="Y1536" s="84"/>
    </row>
    <row r="1537" spans="25:25" x14ac:dyDescent="0.2">
      <c r="Y1537" s="84"/>
    </row>
    <row r="1538" spans="25:25" x14ac:dyDescent="0.2">
      <c r="Y1538" s="84"/>
    </row>
    <row r="1539" spans="25:25" x14ac:dyDescent="0.2">
      <c r="Y1539" s="84"/>
    </row>
    <row r="1540" spans="25:25" x14ac:dyDescent="0.2">
      <c r="Y1540" s="84"/>
    </row>
    <row r="1541" spans="25:25" x14ac:dyDescent="0.2">
      <c r="Y1541" s="84"/>
    </row>
    <row r="1542" spans="25:25" x14ac:dyDescent="0.2">
      <c r="Y1542" s="84"/>
    </row>
    <row r="1543" spans="25:25" x14ac:dyDescent="0.2">
      <c r="Y1543" s="84"/>
    </row>
    <row r="1544" spans="25:25" x14ac:dyDescent="0.2">
      <c r="Y1544" s="84"/>
    </row>
    <row r="1545" spans="25:25" x14ac:dyDescent="0.2">
      <c r="Y1545" s="84"/>
    </row>
    <row r="1546" spans="25:25" x14ac:dyDescent="0.2">
      <c r="Y1546" s="84"/>
    </row>
    <row r="1547" spans="25:25" x14ac:dyDescent="0.2">
      <c r="Y1547" s="84"/>
    </row>
    <row r="1548" spans="25:25" x14ac:dyDescent="0.2">
      <c r="Y1548" s="84"/>
    </row>
    <row r="1549" spans="25:25" x14ac:dyDescent="0.2">
      <c r="Y1549" s="84"/>
    </row>
    <row r="1550" spans="25:25" x14ac:dyDescent="0.2">
      <c r="Y1550" s="84"/>
    </row>
    <row r="1551" spans="25:25" x14ac:dyDescent="0.2">
      <c r="Y1551" s="84"/>
    </row>
    <row r="1552" spans="25:25" x14ac:dyDescent="0.2">
      <c r="Y1552" s="84"/>
    </row>
    <row r="1553" spans="25:25" x14ac:dyDescent="0.2">
      <c r="Y1553" s="84"/>
    </row>
    <row r="1554" spans="25:25" x14ac:dyDescent="0.2">
      <c r="Y1554" s="84"/>
    </row>
    <row r="1555" spans="25:25" x14ac:dyDescent="0.2">
      <c r="Y1555" s="84"/>
    </row>
    <row r="1556" spans="25:25" x14ac:dyDescent="0.2">
      <c r="Y1556" s="84"/>
    </row>
    <row r="1557" spans="25:25" x14ac:dyDescent="0.2">
      <c r="Y1557" s="84"/>
    </row>
    <row r="1558" spans="25:25" x14ac:dyDescent="0.2">
      <c r="Y1558" s="84"/>
    </row>
    <row r="1559" spans="25:25" x14ac:dyDescent="0.2">
      <c r="Y1559" s="84"/>
    </row>
    <row r="1560" spans="25:25" x14ac:dyDescent="0.2">
      <c r="Y1560" s="84"/>
    </row>
    <row r="1561" spans="25:25" x14ac:dyDescent="0.2">
      <c r="Y1561" s="84"/>
    </row>
    <row r="1562" spans="25:25" x14ac:dyDescent="0.2">
      <c r="Y1562" s="84"/>
    </row>
    <row r="1563" spans="25:25" x14ac:dyDescent="0.2">
      <c r="Y1563" s="84"/>
    </row>
    <row r="1564" spans="25:25" x14ac:dyDescent="0.2">
      <c r="Y1564" s="84"/>
    </row>
    <row r="1565" spans="25:25" x14ac:dyDescent="0.2">
      <c r="Y1565" s="84"/>
    </row>
    <row r="1566" spans="25:25" x14ac:dyDescent="0.2">
      <c r="Y1566" s="84"/>
    </row>
    <row r="1567" spans="25:25" x14ac:dyDescent="0.2">
      <c r="Y1567" s="84"/>
    </row>
    <row r="1568" spans="25:25" x14ac:dyDescent="0.2">
      <c r="Y1568" s="84"/>
    </row>
    <row r="1569" spans="25:25" x14ac:dyDescent="0.2">
      <c r="Y1569" s="84"/>
    </row>
    <row r="1570" spans="25:25" x14ac:dyDescent="0.2">
      <c r="Y1570" s="84"/>
    </row>
    <row r="1571" spans="25:25" x14ac:dyDescent="0.2">
      <c r="Y1571" s="84"/>
    </row>
    <row r="1572" spans="25:25" x14ac:dyDescent="0.2">
      <c r="Y1572" s="84"/>
    </row>
    <row r="1573" spans="25:25" x14ac:dyDescent="0.2">
      <c r="Y1573" s="84"/>
    </row>
    <row r="1574" spans="25:25" x14ac:dyDescent="0.2">
      <c r="Y1574" s="84"/>
    </row>
    <row r="1575" spans="25:25" x14ac:dyDescent="0.2">
      <c r="Y1575" s="84"/>
    </row>
    <row r="1576" spans="25:25" x14ac:dyDescent="0.2">
      <c r="Y1576" s="84"/>
    </row>
    <row r="1577" spans="25:25" x14ac:dyDescent="0.2">
      <c r="Y1577" s="84"/>
    </row>
    <row r="1578" spans="25:25" x14ac:dyDescent="0.2">
      <c r="Y1578" s="84"/>
    </row>
    <row r="1579" spans="25:25" x14ac:dyDescent="0.2">
      <c r="Y1579" s="84"/>
    </row>
    <row r="1580" spans="25:25" x14ac:dyDescent="0.2">
      <c r="Y1580" s="84"/>
    </row>
    <row r="1581" spans="25:25" x14ac:dyDescent="0.2">
      <c r="Y1581" s="84"/>
    </row>
    <row r="1582" spans="25:25" x14ac:dyDescent="0.2">
      <c r="Y1582" s="84"/>
    </row>
    <row r="1583" spans="25:25" x14ac:dyDescent="0.2">
      <c r="Y1583" s="84"/>
    </row>
    <row r="1584" spans="25:25" x14ac:dyDescent="0.2">
      <c r="Y1584" s="84"/>
    </row>
    <row r="1585" spans="25:25" x14ac:dyDescent="0.2">
      <c r="Y1585" s="84"/>
    </row>
    <row r="1586" spans="25:25" x14ac:dyDescent="0.2">
      <c r="Y1586" s="84"/>
    </row>
    <row r="1587" spans="25:25" x14ac:dyDescent="0.2">
      <c r="Y1587" s="84"/>
    </row>
    <row r="1588" spans="25:25" x14ac:dyDescent="0.2">
      <c r="Y1588" s="84"/>
    </row>
    <row r="1589" spans="25:25" x14ac:dyDescent="0.2">
      <c r="Y1589" s="84"/>
    </row>
    <row r="1590" spans="25:25" x14ac:dyDescent="0.2">
      <c r="Y1590" s="84"/>
    </row>
    <row r="1591" spans="25:25" x14ac:dyDescent="0.2">
      <c r="Y1591" s="84"/>
    </row>
    <row r="1592" spans="25:25" x14ac:dyDescent="0.2">
      <c r="Y1592" s="84"/>
    </row>
    <row r="1593" spans="25:25" x14ac:dyDescent="0.2">
      <c r="Y1593" s="84"/>
    </row>
    <row r="1594" spans="25:25" x14ac:dyDescent="0.2">
      <c r="Y1594" s="84"/>
    </row>
    <row r="1595" spans="25:25" x14ac:dyDescent="0.2">
      <c r="Y1595" s="84"/>
    </row>
    <row r="1596" spans="25:25" x14ac:dyDescent="0.2">
      <c r="Y1596" s="84"/>
    </row>
    <row r="1597" spans="25:25" x14ac:dyDescent="0.2">
      <c r="Y1597" s="84"/>
    </row>
    <row r="1598" spans="25:25" x14ac:dyDescent="0.2">
      <c r="Y1598" s="84"/>
    </row>
    <row r="1599" spans="25:25" x14ac:dyDescent="0.2">
      <c r="Y1599" s="84"/>
    </row>
    <row r="1600" spans="25:25" x14ac:dyDescent="0.2">
      <c r="Y1600" s="84"/>
    </row>
    <row r="1601" spans="25:25" x14ac:dyDescent="0.2">
      <c r="Y1601" s="84"/>
    </row>
    <row r="1602" spans="25:25" x14ac:dyDescent="0.2">
      <c r="Y1602" s="84"/>
    </row>
    <row r="1603" spans="25:25" x14ac:dyDescent="0.2">
      <c r="Y1603" s="84"/>
    </row>
    <row r="1604" spans="25:25" x14ac:dyDescent="0.2">
      <c r="Y1604" s="84"/>
    </row>
    <row r="1605" spans="25:25" x14ac:dyDescent="0.2">
      <c r="Y1605" s="84"/>
    </row>
    <row r="1606" spans="25:25" x14ac:dyDescent="0.2">
      <c r="Y1606" s="84"/>
    </row>
    <row r="1607" spans="25:25" x14ac:dyDescent="0.2">
      <c r="Y1607" s="84"/>
    </row>
    <row r="1608" spans="25:25" x14ac:dyDescent="0.2">
      <c r="Y1608" s="84"/>
    </row>
    <row r="1609" spans="25:25" x14ac:dyDescent="0.2">
      <c r="Y1609" s="84"/>
    </row>
    <row r="1610" spans="25:25" x14ac:dyDescent="0.2">
      <c r="Y1610" s="84"/>
    </row>
    <row r="1611" spans="25:25" x14ac:dyDescent="0.2">
      <c r="Y1611" s="84"/>
    </row>
    <row r="1612" spans="25:25" x14ac:dyDescent="0.2">
      <c r="Y1612" s="84"/>
    </row>
    <row r="1613" spans="25:25" x14ac:dyDescent="0.2">
      <c r="Y1613" s="84"/>
    </row>
    <row r="1614" spans="25:25" x14ac:dyDescent="0.2">
      <c r="Y1614" s="84"/>
    </row>
    <row r="1615" spans="25:25" x14ac:dyDescent="0.2">
      <c r="Y1615" s="84"/>
    </row>
    <row r="1616" spans="25:25" x14ac:dyDescent="0.2">
      <c r="Y1616" s="84"/>
    </row>
    <row r="1617" spans="25:25" x14ac:dyDescent="0.2">
      <c r="Y1617" s="84"/>
    </row>
    <row r="1618" spans="25:25" x14ac:dyDescent="0.2">
      <c r="Y1618" s="84"/>
    </row>
    <row r="1619" spans="25:25" x14ac:dyDescent="0.2">
      <c r="Y1619" s="84"/>
    </row>
    <row r="1620" spans="25:25" x14ac:dyDescent="0.2">
      <c r="Y1620" s="84"/>
    </row>
    <row r="1621" spans="25:25" x14ac:dyDescent="0.2">
      <c r="Y1621" s="84"/>
    </row>
    <row r="1622" spans="25:25" x14ac:dyDescent="0.2">
      <c r="Y1622" s="84"/>
    </row>
    <row r="1623" spans="25:25" x14ac:dyDescent="0.2">
      <c r="Y1623" s="84"/>
    </row>
    <row r="1624" spans="25:25" x14ac:dyDescent="0.2">
      <c r="Y1624" s="84"/>
    </row>
    <row r="1625" spans="25:25" x14ac:dyDescent="0.2">
      <c r="Y1625" s="84"/>
    </row>
    <row r="1626" spans="25:25" x14ac:dyDescent="0.2">
      <c r="Y1626" s="84"/>
    </row>
    <row r="1627" spans="25:25" x14ac:dyDescent="0.2">
      <c r="Y1627" s="84"/>
    </row>
    <row r="1628" spans="25:25" x14ac:dyDescent="0.2">
      <c r="Y1628" s="84"/>
    </row>
    <row r="1629" spans="25:25" x14ac:dyDescent="0.2">
      <c r="Y1629" s="84"/>
    </row>
    <row r="1630" spans="25:25" x14ac:dyDescent="0.2">
      <c r="Y1630" s="84"/>
    </row>
    <row r="1631" spans="25:25" x14ac:dyDescent="0.2">
      <c r="Y1631" s="84"/>
    </row>
    <row r="1632" spans="25:25" x14ac:dyDescent="0.2">
      <c r="Y1632" s="84"/>
    </row>
    <row r="1633" spans="25:25" x14ac:dyDescent="0.2">
      <c r="Y1633" s="84"/>
    </row>
    <row r="1634" spans="25:25" x14ac:dyDescent="0.2">
      <c r="Y1634" s="84"/>
    </row>
    <row r="1635" spans="25:25" x14ac:dyDescent="0.2">
      <c r="Y1635" s="84"/>
    </row>
    <row r="1636" spans="25:25" x14ac:dyDescent="0.2">
      <c r="Y1636" s="84"/>
    </row>
    <row r="1637" spans="25:25" x14ac:dyDescent="0.2">
      <c r="Y1637" s="84"/>
    </row>
    <row r="1638" spans="25:25" x14ac:dyDescent="0.2">
      <c r="Y1638" s="84"/>
    </row>
    <row r="1639" spans="25:25" x14ac:dyDescent="0.2">
      <c r="Y1639" s="84"/>
    </row>
    <row r="1640" spans="25:25" x14ac:dyDescent="0.2">
      <c r="Y1640" s="84"/>
    </row>
    <row r="1641" spans="25:25" x14ac:dyDescent="0.2">
      <c r="Y1641" s="84"/>
    </row>
    <row r="1642" spans="25:25" x14ac:dyDescent="0.2">
      <c r="Y1642" s="84"/>
    </row>
    <row r="1643" spans="25:25" x14ac:dyDescent="0.2">
      <c r="Y1643" s="84"/>
    </row>
    <row r="1644" spans="25:25" x14ac:dyDescent="0.2">
      <c r="Y1644" s="84"/>
    </row>
    <row r="1645" spans="25:25" x14ac:dyDescent="0.2">
      <c r="Y1645" s="84"/>
    </row>
    <row r="1646" spans="25:25" x14ac:dyDescent="0.2">
      <c r="Y1646" s="84"/>
    </row>
    <row r="1647" spans="25:25" x14ac:dyDescent="0.2">
      <c r="Y1647" s="84"/>
    </row>
    <row r="1648" spans="25:25" x14ac:dyDescent="0.2">
      <c r="Y1648" s="84"/>
    </row>
    <row r="1649" spans="25:25" x14ac:dyDescent="0.2">
      <c r="Y1649" s="84"/>
    </row>
    <row r="1650" spans="25:25" x14ac:dyDescent="0.2">
      <c r="Y1650" s="84"/>
    </row>
    <row r="1651" spans="25:25" x14ac:dyDescent="0.2">
      <c r="Y1651" s="84"/>
    </row>
    <row r="1652" spans="25:25" x14ac:dyDescent="0.2">
      <c r="Y1652" s="84"/>
    </row>
    <row r="1653" spans="25:25" x14ac:dyDescent="0.2">
      <c r="Y1653" s="84"/>
    </row>
    <row r="1654" spans="25:25" x14ac:dyDescent="0.2">
      <c r="Y1654" s="84"/>
    </row>
    <row r="1655" spans="25:25" x14ac:dyDescent="0.2">
      <c r="Y1655" s="84"/>
    </row>
    <row r="1656" spans="25:25" x14ac:dyDescent="0.2">
      <c r="Y1656" s="84"/>
    </row>
    <row r="1657" spans="25:25" x14ac:dyDescent="0.2">
      <c r="Y1657" s="84"/>
    </row>
    <row r="1658" spans="25:25" x14ac:dyDescent="0.2">
      <c r="Y1658" s="84"/>
    </row>
    <row r="1659" spans="25:25" x14ac:dyDescent="0.2">
      <c r="Y1659" s="84"/>
    </row>
    <row r="1660" spans="25:25" x14ac:dyDescent="0.2">
      <c r="Y1660" s="84"/>
    </row>
    <row r="1661" spans="25:25" x14ac:dyDescent="0.2">
      <c r="Y1661" s="84"/>
    </row>
    <row r="1662" spans="25:25" x14ac:dyDescent="0.2">
      <c r="Y1662" s="84"/>
    </row>
    <row r="1663" spans="25:25" x14ac:dyDescent="0.2">
      <c r="Y1663" s="84"/>
    </row>
    <row r="1664" spans="25:25" x14ac:dyDescent="0.2">
      <c r="Y1664" s="84"/>
    </row>
    <row r="1665" spans="25:25" x14ac:dyDescent="0.2">
      <c r="Y1665" s="84"/>
    </row>
    <row r="1666" spans="25:25" x14ac:dyDescent="0.2">
      <c r="Y1666" s="84"/>
    </row>
    <row r="1667" spans="25:25" x14ac:dyDescent="0.2">
      <c r="Y1667" s="84"/>
    </row>
    <row r="1668" spans="25:25" x14ac:dyDescent="0.2">
      <c r="Y1668" s="84"/>
    </row>
    <row r="1669" spans="25:25" x14ac:dyDescent="0.2">
      <c r="Y1669" s="84"/>
    </row>
    <row r="1670" spans="25:25" x14ac:dyDescent="0.2">
      <c r="Y1670" s="84"/>
    </row>
    <row r="1671" spans="25:25" x14ac:dyDescent="0.2">
      <c r="Y1671" s="84"/>
    </row>
    <row r="1672" spans="25:25" x14ac:dyDescent="0.2">
      <c r="Y1672" s="84"/>
    </row>
    <row r="1673" spans="25:25" x14ac:dyDescent="0.2">
      <c r="Y1673" s="84"/>
    </row>
    <row r="1674" spans="25:25" x14ac:dyDescent="0.2">
      <c r="Y1674" s="84"/>
    </row>
    <row r="1675" spans="25:25" x14ac:dyDescent="0.2">
      <c r="Y1675" s="84"/>
    </row>
    <row r="1676" spans="25:25" x14ac:dyDescent="0.2">
      <c r="Y1676" s="84"/>
    </row>
    <row r="1677" spans="25:25" x14ac:dyDescent="0.2">
      <c r="Y1677" s="84"/>
    </row>
    <row r="1678" spans="25:25" x14ac:dyDescent="0.2">
      <c r="Y1678" s="84"/>
    </row>
    <row r="1679" spans="25:25" x14ac:dyDescent="0.2">
      <c r="Y1679" s="84"/>
    </row>
    <row r="1680" spans="25:25" x14ac:dyDescent="0.2">
      <c r="Y1680" s="84"/>
    </row>
    <row r="1681" spans="25:25" x14ac:dyDescent="0.2">
      <c r="Y1681" s="84"/>
    </row>
    <row r="1682" spans="25:25" x14ac:dyDescent="0.2">
      <c r="Y1682" s="84"/>
    </row>
    <row r="1683" spans="25:25" x14ac:dyDescent="0.2">
      <c r="Y1683" s="84"/>
    </row>
    <row r="1684" spans="25:25" x14ac:dyDescent="0.2">
      <c r="Y1684" s="84"/>
    </row>
    <row r="1685" spans="25:25" x14ac:dyDescent="0.2">
      <c r="Y1685" s="84"/>
    </row>
    <row r="1686" spans="25:25" x14ac:dyDescent="0.2">
      <c r="Y1686" s="84"/>
    </row>
    <row r="1687" spans="25:25" x14ac:dyDescent="0.2">
      <c r="Y1687" s="84"/>
    </row>
    <row r="1688" spans="25:25" x14ac:dyDescent="0.2">
      <c r="Y1688" s="84"/>
    </row>
    <row r="1689" spans="25:25" x14ac:dyDescent="0.2">
      <c r="Y1689" s="84"/>
    </row>
    <row r="1690" spans="25:25" x14ac:dyDescent="0.2">
      <c r="Y1690" s="84"/>
    </row>
    <row r="1691" spans="25:25" x14ac:dyDescent="0.2">
      <c r="Y1691" s="84"/>
    </row>
    <row r="1692" spans="25:25" x14ac:dyDescent="0.2">
      <c r="Y1692" s="84"/>
    </row>
    <row r="1693" spans="25:25" x14ac:dyDescent="0.2">
      <c r="Y1693" s="84"/>
    </row>
    <row r="1694" spans="25:25" x14ac:dyDescent="0.2">
      <c r="Y1694" s="84"/>
    </row>
    <row r="1695" spans="25:25" x14ac:dyDescent="0.2">
      <c r="Y1695" s="84"/>
    </row>
    <row r="1696" spans="25:25" x14ac:dyDescent="0.2">
      <c r="Y1696" s="84"/>
    </row>
    <row r="1697" spans="25:25" x14ac:dyDescent="0.2">
      <c r="Y1697" s="84"/>
    </row>
    <row r="1698" spans="25:25" x14ac:dyDescent="0.2">
      <c r="Y1698" s="84"/>
    </row>
    <row r="1699" spans="25:25" x14ac:dyDescent="0.2">
      <c r="Y1699" s="84"/>
    </row>
    <row r="1700" spans="25:25" x14ac:dyDescent="0.2">
      <c r="Y1700" s="84"/>
    </row>
    <row r="1701" spans="25:25" x14ac:dyDescent="0.2">
      <c r="Y1701" s="84"/>
    </row>
    <row r="1702" spans="25:25" x14ac:dyDescent="0.2">
      <c r="Y1702" s="84"/>
    </row>
    <row r="1703" spans="25:25" x14ac:dyDescent="0.2">
      <c r="Y1703" s="84"/>
    </row>
    <row r="1704" spans="25:25" x14ac:dyDescent="0.2">
      <c r="Y1704" s="84"/>
    </row>
    <row r="1705" spans="25:25" x14ac:dyDescent="0.2">
      <c r="Y1705" s="84"/>
    </row>
    <row r="1706" spans="25:25" x14ac:dyDescent="0.2">
      <c r="Y1706" s="84"/>
    </row>
    <row r="1707" spans="25:25" x14ac:dyDescent="0.2">
      <c r="Y1707" s="84"/>
    </row>
    <row r="1708" spans="25:25" x14ac:dyDescent="0.2">
      <c r="Y1708" s="84"/>
    </row>
    <row r="1709" spans="25:25" x14ac:dyDescent="0.2">
      <c r="Y1709" s="84"/>
    </row>
    <row r="1710" spans="25:25" x14ac:dyDescent="0.2">
      <c r="Y1710" s="84"/>
    </row>
    <row r="1711" spans="25:25" x14ac:dyDescent="0.2">
      <c r="Y1711" s="84"/>
    </row>
    <row r="1712" spans="25:25" x14ac:dyDescent="0.2">
      <c r="Y1712" s="84"/>
    </row>
    <row r="1713" spans="25:25" x14ac:dyDescent="0.2">
      <c r="Y1713" s="84"/>
    </row>
    <row r="1714" spans="25:25" x14ac:dyDescent="0.2">
      <c r="Y1714" s="84"/>
    </row>
    <row r="1715" spans="25:25" x14ac:dyDescent="0.2">
      <c r="Y1715" s="84"/>
    </row>
    <row r="1716" spans="25:25" x14ac:dyDescent="0.2">
      <c r="Y1716" s="84"/>
    </row>
    <row r="1717" spans="25:25" x14ac:dyDescent="0.2">
      <c r="Y1717" s="84"/>
    </row>
    <row r="1718" spans="25:25" x14ac:dyDescent="0.2">
      <c r="Y1718" s="84"/>
    </row>
    <row r="1719" spans="25:25" x14ac:dyDescent="0.2">
      <c r="Y1719" s="84"/>
    </row>
    <row r="1720" spans="25:25" x14ac:dyDescent="0.2">
      <c r="Y1720" s="84"/>
    </row>
    <row r="1721" spans="25:25" x14ac:dyDescent="0.2">
      <c r="Y1721" s="84"/>
    </row>
    <row r="1722" spans="25:25" x14ac:dyDescent="0.2">
      <c r="Y1722" s="84"/>
    </row>
    <row r="1723" spans="25:25" x14ac:dyDescent="0.2">
      <c r="Y1723" s="84"/>
    </row>
    <row r="1724" spans="25:25" x14ac:dyDescent="0.2">
      <c r="Y1724" s="84"/>
    </row>
    <row r="1725" spans="25:25" x14ac:dyDescent="0.2">
      <c r="Y1725" s="84"/>
    </row>
    <row r="1726" spans="25:25" x14ac:dyDescent="0.2">
      <c r="Y1726" s="84"/>
    </row>
    <row r="1727" spans="25:25" x14ac:dyDescent="0.2">
      <c r="Y1727" s="84"/>
    </row>
    <row r="1728" spans="25:25" x14ac:dyDescent="0.2">
      <c r="Y1728" s="84"/>
    </row>
    <row r="1729" spans="25:25" x14ac:dyDescent="0.2">
      <c r="Y1729" s="84"/>
    </row>
    <row r="1730" spans="25:25" x14ac:dyDescent="0.2">
      <c r="Y1730" s="84"/>
    </row>
    <row r="1731" spans="25:25" x14ac:dyDescent="0.2">
      <c r="Y1731" s="84"/>
    </row>
    <row r="1732" spans="25:25" x14ac:dyDescent="0.2">
      <c r="Y1732" s="84"/>
    </row>
    <row r="1733" spans="25:25" x14ac:dyDescent="0.2">
      <c r="Y1733" s="84"/>
    </row>
    <row r="1734" spans="25:25" x14ac:dyDescent="0.2">
      <c r="Y1734" s="84"/>
    </row>
    <row r="1735" spans="25:25" x14ac:dyDescent="0.2">
      <c r="Y1735" s="84"/>
    </row>
    <row r="1736" spans="25:25" x14ac:dyDescent="0.2">
      <c r="Y1736" s="84"/>
    </row>
    <row r="1737" spans="25:25" x14ac:dyDescent="0.2">
      <c r="Y1737" s="84"/>
    </row>
    <row r="1738" spans="25:25" x14ac:dyDescent="0.2">
      <c r="Y1738" s="84"/>
    </row>
    <row r="1739" spans="25:25" x14ac:dyDescent="0.2">
      <c r="Y1739" s="84"/>
    </row>
    <row r="1740" spans="25:25" x14ac:dyDescent="0.2">
      <c r="Y1740" s="84"/>
    </row>
    <row r="1741" spans="25:25" x14ac:dyDescent="0.2">
      <c r="Y1741" s="84"/>
    </row>
    <row r="1742" spans="25:25" x14ac:dyDescent="0.2">
      <c r="Y1742" s="84"/>
    </row>
    <row r="1743" spans="25:25" x14ac:dyDescent="0.2">
      <c r="Y1743" s="84"/>
    </row>
    <row r="1744" spans="25:25" x14ac:dyDescent="0.2">
      <c r="Y1744" s="84"/>
    </row>
    <row r="1745" spans="25:25" x14ac:dyDescent="0.2">
      <c r="Y1745" s="84"/>
    </row>
    <row r="1746" spans="25:25" x14ac:dyDescent="0.2">
      <c r="Y1746" s="84"/>
    </row>
    <row r="1747" spans="25:25" x14ac:dyDescent="0.2">
      <c r="Y1747" s="84"/>
    </row>
    <row r="1748" spans="25:25" x14ac:dyDescent="0.2">
      <c r="Y1748" s="84"/>
    </row>
    <row r="1749" spans="25:25" x14ac:dyDescent="0.2">
      <c r="Y1749" s="84"/>
    </row>
    <row r="1750" spans="25:25" x14ac:dyDescent="0.2">
      <c r="Y1750" s="84"/>
    </row>
    <row r="1751" spans="25:25" x14ac:dyDescent="0.2">
      <c r="Y1751" s="84"/>
    </row>
    <row r="1752" spans="25:25" x14ac:dyDescent="0.2">
      <c r="Y1752" s="84"/>
    </row>
    <row r="1753" spans="25:25" x14ac:dyDescent="0.2">
      <c r="Y1753" s="84"/>
    </row>
    <row r="1754" spans="25:25" x14ac:dyDescent="0.2">
      <c r="Y1754" s="84"/>
    </row>
    <row r="1755" spans="25:25" x14ac:dyDescent="0.2">
      <c r="Y1755" s="84"/>
    </row>
    <row r="1756" spans="25:25" x14ac:dyDescent="0.2">
      <c r="Y1756" s="84"/>
    </row>
    <row r="1757" spans="25:25" x14ac:dyDescent="0.2">
      <c r="Y1757" s="84"/>
    </row>
    <row r="1758" spans="25:25" x14ac:dyDescent="0.2">
      <c r="Y1758" s="84"/>
    </row>
    <row r="1759" spans="25:25" x14ac:dyDescent="0.2">
      <c r="Y1759" s="84"/>
    </row>
    <row r="1760" spans="25:25" x14ac:dyDescent="0.2">
      <c r="Y1760" s="84"/>
    </row>
    <row r="1761" spans="25:25" x14ac:dyDescent="0.2">
      <c r="Y1761" s="84"/>
    </row>
    <row r="1762" spans="25:25" x14ac:dyDescent="0.2">
      <c r="Y1762" s="84"/>
    </row>
    <row r="1763" spans="25:25" x14ac:dyDescent="0.2">
      <c r="Y1763" s="84"/>
    </row>
    <row r="1764" spans="25:25" x14ac:dyDescent="0.2">
      <c r="Y1764" s="84"/>
    </row>
    <row r="1765" spans="25:25" x14ac:dyDescent="0.2">
      <c r="Y1765" s="84"/>
    </row>
    <row r="1766" spans="25:25" x14ac:dyDescent="0.2">
      <c r="Y1766" s="84"/>
    </row>
    <row r="1767" spans="25:25" x14ac:dyDescent="0.2">
      <c r="Y1767" s="84"/>
    </row>
    <row r="1768" spans="25:25" x14ac:dyDescent="0.2">
      <c r="Y1768" s="84"/>
    </row>
    <row r="1769" spans="25:25" x14ac:dyDescent="0.2">
      <c r="Y1769" s="84"/>
    </row>
    <row r="1770" spans="25:25" x14ac:dyDescent="0.2">
      <c r="Y1770" s="84"/>
    </row>
    <row r="1771" spans="25:25" x14ac:dyDescent="0.2">
      <c r="Y1771" s="84"/>
    </row>
    <row r="1772" spans="25:25" x14ac:dyDescent="0.2">
      <c r="Y1772" s="84"/>
    </row>
    <row r="1773" spans="25:25" x14ac:dyDescent="0.2">
      <c r="Y1773" s="84"/>
    </row>
    <row r="1774" spans="25:25" x14ac:dyDescent="0.2">
      <c r="Y1774" s="84"/>
    </row>
    <row r="1775" spans="25:25" x14ac:dyDescent="0.2">
      <c r="Y1775" s="84"/>
    </row>
    <row r="1776" spans="25:25" x14ac:dyDescent="0.2">
      <c r="Y1776" s="84"/>
    </row>
    <row r="1777" spans="25:25" x14ac:dyDescent="0.2">
      <c r="Y1777" s="84"/>
    </row>
    <row r="1778" spans="25:25" x14ac:dyDescent="0.2">
      <c r="Y1778" s="84"/>
    </row>
    <row r="1779" spans="25:25" x14ac:dyDescent="0.2">
      <c r="Y1779" s="84"/>
    </row>
    <row r="1780" spans="25:25" x14ac:dyDescent="0.2">
      <c r="Y1780" s="84"/>
    </row>
    <row r="1781" spans="25:25" x14ac:dyDescent="0.2">
      <c r="Y1781" s="84"/>
    </row>
    <row r="1782" spans="25:25" x14ac:dyDescent="0.2">
      <c r="Y1782" s="84"/>
    </row>
    <row r="1783" spans="25:25" x14ac:dyDescent="0.2">
      <c r="Y1783" s="84"/>
    </row>
    <row r="1784" spans="25:25" x14ac:dyDescent="0.2">
      <c r="Y1784" s="84"/>
    </row>
    <row r="1785" spans="25:25" x14ac:dyDescent="0.2">
      <c r="Y1785" s="84"/>
    </row>
    <row r="1786" spans="25:25" x14ac:dyDescent="0.2">
      <c r="Y1786" s="84"/>
    </row>
    <row r="1787" spans="25:25" x14ac:dyDescent="0.2">
      <c r="Y1787" s="84"/>
    </row>
    <row r="1788" spans="25:25" x14ac:dyDescent="0.2">
      <c r="Y1788" s="84"/>
    </row>
    <row r="1789" spans="25:25" x14ac:dyDescent="0.2">
      <c r="Y1789" s="84"/>
    </row>
    <row r="1790" spans="25:25" x14ac:dyDescent="0.2">
      <c r="Y1790" s="84"/>
    </row>
    <row r="1791" spans="25:25" x14ac:dyDescent="0.2">
      <c r="Y1791" s="84"/>
    </row>
    <row r="1792" spans="25:25" x14ac:dyDescent="0.2">
      <c r="Y1792" s="84"/>
    </row>
    <row r="1793" spans="25:25" x14ac:dyDescent="0.2">
      <c r="Y1793" s="84"/>
    </row>
    <row r="1794" spans="25:25" x14ac:dyDescent="0.2">
      <c r="Y1794" s="84"/>
    </row>
    <row r="1795" spans="25:25" x14ac:dyDescent="0.2">
      <c r="Y1795" s="84"/>
    </row>
    <row r="1796" spans="25:25" x14ac:dyDescent="0.2">
      <c r="Y1796" s="84"/>
    </row>
    <row r="1797" spans="25:25" x14ac:dyDescent="0.2">
      <c r="Y1797" s="84"/>
    </row>
    <row r="1798" spans="25:25" x14ac:dyDescent="0.2">
      <c r="Y1798" s="84"/>
    </row>
    <row r="1799" spans="25:25" x14ac:dyDescent="0.2">
      <c r="Y1799" s="84"/>
    </row>
    <row r="1800" spans="25:25" x14ac:dyDescent="0.2">
      <c r="Y1800" s="84"/>
    </row>
    <row r="1801" spans="25:25" x14ac:dyDescent="0.2">
      <c r="Y1801" s="84"/>
    </row>
    <row r="1802" spans="25:25" x14ac:dyDescent="0.2">
      <c r="Y1802" s="84"/>
    </row>
    <row r="1803" spans="25:25" x14ac:dyDescent="0.2">
      <c r="Y1803" s="84"/>
    </row>
    <row r="1804" spans="25:25" x14ac:dyDescent="0.2">
      <c r="Y1804" s="84"/>
    </row>
    <row r="1805" spans="25:25" x14ac:dyDescent="0.2">
      <c r="Y1805" s="84"/>
    </row>
    <row r="1806" spans="25:25" x14ac:dyDescent="0.2">
      <c r="Y1806" s="84"/>
    </row>
    <row r="1807" spans="25:25" x14ac:dyDescent="0.2">
      <c r="Y1807" s="84"/>
    </row>
    <row r="1808" spans="25:25" x14ac:dyDescent="0.2">
      <c r="Y1808" s="84"/>
    </row>
    <row r="1809" spans="25:25" x14ac:dyDescent="0.2">
      <c r="Y1809" s="84"/>
    </row>
    <row r="1810" spans="25:25" x14ac:dyDescent="0.2">
      <c r="Y1810" s="84"/>
    </row>
    <row r="1811" spans="25:25" x14ac:dyDescent="0.2">
      <c r="Y1811" s="84"/>
    </row>
    <row r="1812" spans="25:25" x14ac:dyDescent="0.2">
      <c r="Y1812" s="84"/>
    </row>
    <row r="1813" spans="25:25" x14ac:dyDescent="0.2">
      <c r="Y1813" s="84"/>
    </row>
    <row r="1814" spans="25:25" x14ac:dyDescent="0.2">
      <c r="Y1814" s="84"/>
    </row>
    <row r="1815" spans="25:25" x14ac:dyDescent="0.2">
      <c r="Y1815" s="84"/>
    </row>
    <row r="1816" spans="25:25" x14ac:dyDescent="0.2">
      <c r="Y1816" s="84"/>
    </row>
    <row r="1817" spans="25:25" x14ac:dyDescent="0.2">
      <c r="Y1817" s="84"/>
    </row>
    <row r="1818" spans="25:25" x14ac:dyDescent="0.2">
      <c r="Y1818" s="84"/>
    </row>
    <row r="1819" spans="25:25" x14ac:dyDescent="0.2">
      <c r="Y1819" s="84"/>
    </row>
    <row r="1820" spans="25:25" x14ac:dyDescent="0.2">
      <c r="Y1820" s="84"/>
    </row>
    <row r="1821" spans="25:25" x14ac:dyDescent="0.2">
      <c r="Y1821" s="84"/>
    </row>
    <row r="1822" spans="25:25" x14ac:dyDescent="0.2">
      <c r="Y1822" s="84"/>
    </row>
    <row r="1823" spans="25:25" x14ac:dyDescent="0.2">
      <c r="Y1823" s="84"/>
    </row>
    <row r="1824" spans="25:25" x14ac:dyDescent="0.2">
      <c r="Y1824" s="84"/>
    </row>
    <row r="1825" spans="25:25" x14ac:dyDescent="0.2">
      <c r="Y1825" s="84"/>
    </row>
    <row r="1826" spans="25:25" x14ac:dyDescent="0.2">
      <c r="Y1826" s="84"/>
    </row>
    <row r="1827" spans="25:25" x14ac:dyDescent="0.2">
      <c r="Y1827" s="84"/>
    </row>
    <row r="1828" spans="25:25" x14ac:dyDescent="0.2">
      <c r="Y1828" s="84"/>
    </row>
    <row r="1829" spans="25:25" x14ac:dyDescent="0.2">
      <c r="Y1829" s="84"/>
    </row>
    <row r="1830" spans="25:25" x14ac:dyDescent="0.2">
      <c r="Y1830" s="84"/>
    </row>
    <row r="1831" spans="25:25" x14ac:dyDescent="0.2">
      <c r="Y1831" s="84"/>
    </row>
    <row r="1832" spans="25:25" x14ac:dyDescent="0.2">
      <c r="Y1832" s="84"/>
    </row>
    <row r="1833" spans="25:25" x14ac:dyDescent="0.2">
      <c r="Y1833" s="84"/>
    </row>
    <row r="1834" spans="25:25" x14ac:dyDescent="0.2">
      <c r="Y1834" s="84"/>
    </row>
    <row r="1835" spans="25:25" x14ac:dyDescent="0.2">
      <c r="Y1835" s="84"/>
    </row>
    <row r="1836" spans="25:25" x14ac:dyDescent="0.2">
      <c r="Y1836" s="84"/>
    </row>
    <row r="1837" spans="25:25" x14ac:dyDescent="0.2">
      <c r="Y1837" s="84"/>
    </row>
    <row r="1838" spans="25:25" x14ac:dyDescent="0.2">
      <c r="Y1838" s="84"/>
    </row>
    <row r="1839" spans="25:25" x14ac:dyDescent="0.2">
      <c r="Y1839" s="84"/>
    </row>
    <row r="1840" spans="25:25" x14ac:dyDescent="0.2">
      <c r="Y1840" s="84"/>
    </row>
    <row r="1841" spans="25:25" x14ac:dyDescent="0.2">
      <c r="Y1841" s="84"/>
    </row>
    <row r="1842" spans="25:25" x14ac:dyDescent="0.2">
      <c r="Y1842" s="84"/>
    </row>
    <row r="1843" spans="25:25" x14ac:dyDescent="0.2">
      <c r="Y1843" s="84"/>
    </row>
    <row r="1844" spans="25:25" x14ac:dyDescent="0.2">
      <c r="Y1844" s="84"/>
    </row>
    <row r="1845" spans="25:25" x14ac:dyDescent="0.2">
      <c r="Y1845" s="84"/>
    </row>
    <row r="1846" spans="25:25" x14ac:dyDescent="0.2">
      <c r="Y1846" s="84"/>
    </row>
    <row r="1847" spans="25:25" x14ac:dyDescent="0.2">
      <c r="Y1847" s="84"/>
    </row>
    <row r="1848" spans="25:25" x14ac:dyDescent="0.2">
      <c r="Y1848" s="84"/>
    </row>
    <row r="1849" spans="25:25" x14ac:dyDescent="0.2">
      <c r="Y1849" s="84"/>
    </row>
    <row r="1850" spans="25:25" x14ac:dyDescent="0.2">
      <c r="Y1850" s="84"/>
    </row>
    <row r="1851" spans="25:25" x14ac:dyDescent="0.2">
      <c r="Y1851" s="84"/>
    </row>
    <row r="1852" spans="25:25" x14ac:dyDescent="0.2">
      <c r="Y1852" s="84"/>
    </row>
    <row r="1853" spans="25:25" x14ac:dyDescent="0.2">
      <c r="Y1853" s="84"/>
    </row>
    <row r="1854" spans="25:25" x14ac:dyDescent="0.2">
      <c r="Y1854" s="84"/>
    </row>
    <row r="1855" spans="25:25" x14ac:dyDescent="0.2">
      <c r="Y1855" s="84"/>
    </row>
    <row r="1856" spans="25:25" x14ac:dyDescent="0.2">
      <c r="Y1856" s="84"/>
    </row>
    <row r="1857" spans="25:25" x14ac:dyDescent="0.2">
      <c r="Y1857" s="84"/>
    </row>
    <row r="1858" spans="25:25" x14ac:dyDescent="0.2">
      <c r="Y1858" s="84"/>
    </row>
    <row r="1859" spans="25:25" x14ac:dyDescent="0.2">
      <c r="Y1859" s="84"/>
    </row>
    <row r="1860" spans="25:25" x14ac:dyDescent="0.2">
      <c r="Y1860" s="84"/>
    </row>
    <row r="1861" spans="25:25" x14ac:dyDescent="0.2">
      <c r="Y1861" s="84"/>
    </row>
    <row r="1862" spans="25:25" x14ac:dyDescent="0.2">
      <c r="Y1862" s="84"/>
    </row>
    <row r="1863" spans="25:25" x14ac:dyDescent="0.2">
      <c r="Y1863" s="84"/>
    </row>
    <row r="1864" spans="25:25" x14ac:dyDescent="0.2">
      <c r="Y1864" s="84"/>
    </row>
    <row r="1865" spans="25:25" x14ac:dyDescent="0.2">
      <c r="Y1865" s="84"/>
    </row>
    <row r="1866" spans="25:25" x14ac:dyDescent="0.2">
      <c r="Y1866" s="84"/>
    </row>
    <row r="1867" spans="25:25" x14ac:dyDescent="0.2">
      <c r="Y1867" s="84"/>
    </row>
    <row r="1868" spans="25:25" x14ac:dyDescent="0.2">
      <c r="Y1868" s="84"/>
    </row>
    <row r="1869" spans="25:25" x14ac:dyDescent="0.2">
      <c r="Y1869" s="84"/>
    </row>
    <row r="1870" spans="25:25" x14ac:dyDescent="0.2">
      <c r="Y1870" s="84"/>
    </row>
    <row r="1871" spans="25:25" x14ac:dyDescent="0.2">
      <c r="Y1871" s="84"/>
    </row>
    <row r="1872" spans="25:25" x14ac:dyDescent="0.2">
      <c r="Y1872" s="84"/>
    </row>
    <row r="1873" spans="25:25" x14ac:dyDescent="0.2">
      <c r="Y1873" s="84"/>
    </row>
    <row r="1874" spans="25:25" x14ac:dyDescent="0.2">
      <c r="Y1874" s="84"/>
    </row>
    <row r="1875" spans="25:25" x14ac:dyDescent="0.2">
      <c r="Y1875" s="84"/>
    </row>
    <row r="1876" spans="25:25" x14ac:dyDescent="0.2">
      <c r="Y1876" s="84"/>
    </row>
    <row r="1877" spans="25:25" x14ac:dyDescent="0.2">
      <c r="Y1877" s="84"/>
    </row>
    <row r="1878" spans="25:25" x14ac:dyDescent="0.2">
      <c r="Y1878" s="84"/>
    </row>
    <row r="1879" spans="25:25" x14ac:dyDescent="0.2">
      <c r="Y1879" s="84"/>
    </row>
    <row r="1880" spans="25:25" x14ac:dyDescent="0.2">
      <c r="Y1880" s="84"/>
    </row>
    <row r="1881" spans="25:25" x14ac:dyDescent="0.2">
      <c r="Y1881" s="84"/>
    </row>
    <row r="1882" spans="25:25" x14ac:dyDescent="0.2">
      <c r="Y1882" s="84"/>
    </row>
    <row r="1883" spans="25:25" x14ac:dyDescent="0.2">
      <c r="Y1883" s="84"/>
    </row>
    <row r="1884" spans="25:25" x14ac:dyDescent="0.2">
      <c r="Y1884" s="84"/>
    </row>
    <row r="1885" spans="25:25" x14ac:dyDescent="0.2">
      <c r="Y1885" s="84"/>
    </row>
    <row r="1886" spans="25:25" x14ac:dyDescent="0.2">
      <c r="Y1886" s="84"/>
    </row>
    <row r="1887" spans="25:25" x14ac:dyDescent="0.2">
      <c r="Y1887" s="84"/>
    </row>
    <row r="1888" spans="25:25" x14ac:dyDescent="0.2">
      <c r="Y1888" s="84"/>
    </row>
    <row r="1889" spans="25:25" x14ac:dyDescent="0.2">
      <c r="Y1889" s="84"/>
    </row>
    <row r="1890" spans="25:25" x14ac:dyDescent="0.2">
      <c r="Y1890" s="84"/>
    </row>
    <row r="1891" spans="25:25" x14ac:dyDescent="0.2">
      <c r="Y1891" s="84"/>
    </row>
    <row r="1892" spans="25:25" x14ac:dyDescent="0.2">
      <c r="Y1892" s="84"/>
    </row>
    <row r="1893" spans="25:25" x14ac:dyDescent="0.2">
      <c r="Y1893" s="84"/>
    </row>
    <row r="1894" spans="25:25" x14ac:dyDescent="0.2">
      <c r="Y1894" s="84"/>
    </row>
    <row r="1895" spans="25:25" x14ac:dyDescent="0.2">
      <c r="Y1895" s="84"/>
    </row>
    <row r="1896" spans="25:25" x14ac:dyDescent="0.2">
      <c r="Y1896" s="84"/>
    </row>
    <row r="1897" spans="25:25" x14ac:dyDescent="0.2">
      <c r="Y1897" s="84"/>
    </row>
    <row r="1898" spans="25:25" x14ac:dyDescent="0.2">
      <c r="Y1898" s="84"/>
    </row>
    <row r="1899" spans="25:25" x14ac:dyDescent="0.2">
      <c r="Y1899" s="84"/>
    </row>
    <row r="1900" spans="25:25" x14ac:dyDescent="0.2">
      <c r="Y1900" s="84"/>
    </row>
    <row r="1901" spans="25:25" x14ac:dyDescent="0.2">
      <c r="Y1901" s="84"/>
    </row>
    <row r="1902" spans="25:25" x14ac:dyDescent="0.2">
      <c r="Y1902" s="84"/>
    </row>
    <row r="1903" spans="25:25" x14ac:dyDescent="0.2">
      <c r="Y1903" s="84"/>
    </row>
    <row r="1904" spans="25:25" x14ac:dyDescent="0.2">
      <c r="Y1904" s="84"/>
    </row>
    <row r="1905" spans="25:25" x14ac:dyDescent="0.2">
      <c r="Y1905" s="84"/>
    </row>
    <row r="1906" spans="25:25" x14ac:dyDescent="0.2">
      <c r="Y1906" s="84"/>
    </row>
    <row r="1907" spans="25:25" x14ac:dyDescent="0.2">
      <c r="Y1907" s="84"/>
    </row>
    <row r="1908" spans="25:25" x14ac:dyDescent="0.2">
      <c r="Y1908" s="84"/>
    </row>
    <row r="1909" spans="25:25" x14ac:dyDescent="0.2">
      <c r="Y1909" s="84"/>
    </row>
    <row r="1910" spans="25:25" x14ac:dyDescent="0.2">
      <c r="Y1910" s="84"/>
    </row>
    <row r="1911" spans="25:25" x14ac:dyDescent="0.2">
      <c r="Y1911" s="84"/>
    </row>
    <row r="1912" spans="25:25" x14ac:dyDescent="0.2">
      <c r="Y1912" s="84"/>
    </row>
    <row r="1913" spans="25:25" x14ac:dyDescent="0.2">
      <c r="Y1913" s="84"/>
    </row>
    <row r="1914" spans="25:25" x14ac:dyDescent="0.2">
      <c r="Y1914" s="84"/>
    </row>
    <row r="1915" spans="25:25" x14ac:dyDescent="0.2">
      <c r="Y1915" s="84"/>
    </row>
    <row r="1916" spans="25:25" x14ac:dyDescent="0.2">
      <c r="Y1916" s="84"/>
    </row>
    <row r="1917" spans="25:25" x14ac:dyDescent="0.2">
      <c r="Y1917" s="84"/>
    </row>
    <row r="1918" spans="25:25" x14ac:dyDescent="0.2">
      <c r="Y1918" s="84"/>
    </row>
    <row r="1919" spans="25:25" x14ac:dyDescent="0.2">
      <c r="Y1919" s="84"/>
    </row>
    <row r="1920" spans="25:25" x14ac:dyDescent="0.2">
      <c r="Y1920" s="84"/>
    </row>
    <row r="1921" spans="25:25" x14ac:dyDescent="0.2">
      <c r="Y1921" s="84"/>
    </row>
    <row r="1922" spans="25:25" x14ac:dyDescent="0.2">
      <c r="Y1922" s="84"/>
    </row>
    <row r="1923" spans="25:25" x14ac:dyDescent="0.2">
      <c r="Y1923" s="84"/>
    </row>
    <row r="1924" spans="25:25" x14ac:dyDescent="0.2">
      <c r="Y1924" s="84"/>
    </row>
    <row r="1925" spans="25:25" x14ac:dyDescent="0.2">
      <c r="Y1925" s="84"/>
    </row>
    <row r="1926" spans="25:25" x14ac:dyDescent="0.2">
      <c r="Y1926" s="84"/>
    </row>
    <row r="1927" spans="25:25" x14ac:dyDescent="0.2">
      <c r="Y1927" s="84"/>
    </row>
    <row r="1928" spans="25:25" x14ac:dyDescent="0.2">
      <c r="Y1928" s="84"/>
    </row>
    <row r="1929" spans="25:25" x14ac:dyDescent="0.2">
      <c r="Y1929" s="84"/>
    </row>
    <row r="1930" spans="25:25" x14ac:dyDescent="0.2">
      <c r="Y1930" s="84"/>
    </row>
    <row r="1931" spans="25:25" x14ac:dyDescent="0.2">
      <c r="Y1931" s="84"/>
    </row>
    <row r="1932" spans="25:25" x14ac:dyDescent="0.2">
      <c r="Y1932" s="84"/>
    </row>
    <row r="1933" spans="25:25" x14ac:dyDescent="0.2">
      <c r="Y1933" s="84"/>
    </row>
    <row r="1934" spans="25:25" x14ac:dyDescent="0.2">
      <c r="Y1934" s="84"/>
    </row>
    <row r="1935" spans="25:25" x14ac:dyDescent="0.2">
      <c r="Y1935" s="84"/>
    </row>
    <row r="1936" spans="25:25" x14ac:dyDescent="0.2">
      <c r="Y1936" s="84"/>
    </row>
    <row r="1937" spans="25:25" x14ac:dyDescent="0.2">
      <c r="Y1937" s="84"/>
    </row>
    <row r="1938" spans="25:25" x14ac:dyDescent="0.2">
      <c r="Y1938" s="84"/>
    </row>
    <row r="1939" spans="25:25" x14ac:dyDescent="0.2">
      <c r="Y1939" s="84"/>
    </row>
    <row r="1940" spans="25:25" x14ac:dyDescent="0.2">
      <c r="Y1940" s="84"/>
    </row>
    <row r="1941" spans="25:25" x14ac:dyDescent="0.2">
      <c r="Y1941" s="84"/>
    </row>
    <row r="1942" spans="25:25" x14ac:dyDescent="0.2">
      <c r="Y1942" s="84"/>
    </row>
    <row r="1943" spans="25:25" x14ac:dyDescent="0.2">
      <c r="Y1943" s="84"/>
    </row>
    <row r="1944" spans="25:25" x14ac:dyDescent="0.2">
      <c r="Y1944" s="84"/>
    </row>
    <row r="1945" spans="25:25" x14ac:dyDescent="0.2">
      <c r="Y1945" s="84"/>
    </row>
    <row r="1946" spans="25:25" x14ac:dyDescent="0.2">
      <c r="Y1946" s="84"/>
    </row>
    <row r="1947" spans="25:25" x14ac:dyDescent="0.2">
      <c r="Y1947" s="84"/>
    </row>
    <row r="1948" spans="25:25" x14ac:dyDescent="0.2">
      <c r="Y1948" s="84"/>
    </row>
    <row r="1949" spans="25:25" x14ac:dyDescent="0.2">
      <c r="Y1949" s="84"/>
    </row>
    <row r="1950" spans="25:25" x14ac:dyDescent="0.2">
      <c r="Y1950" s="84"/>
    </row>
    <row r="1951" spans="25:25" x14ac:dyDescent="0.2">
      <c r="Y1951" s="84"/>
    </row>
    <row r="1952" spans="25:25" x14ac:dyDescent="0.2">
      <c r="Y1952" s="84"/>
    </row>
    <row r="1953" spans="25:25" x14ac:dyDescent="0.2">
      <c r="Y1953" s="84"/>
    </row>
    <row r="1954" spans="25:25" x14ac:dyDescent="0.2">
      <c r="Y1954" s="84"/>
    </row>
    <row r="1955" spans="25:25" x14ac:dyDescent="0.2">
      <c r="Y1955" s="84"/>
    </row>
    <row r="1956" spans="25:25" x14ac:dyDescent="0.2">
      <c r="Y1956" s="84"/>
    </row>
    <row r="1957" spans="25:25" x14ac:dyDescent="0.2">
      <c r="Y1957" s="84"/>
    </row>
    <row r="1958" spans="25:25" x14ac:dyDescent="0.2">
      <c r="Y1958" s="84"/>
    </row>
    <row r="1959" spans="25:25" x14ac:dyDescent="0.2">
      <c r="Y1959" s="84"/>
    </row>
    <row r="1960" spans="25:25" x14ac:dyDescent="0.2">
      <c r="Y1960" s="84"/>
    </row>
    <row r="1961" spans="25:25" x14ac:dyDescent="0.2">
      <c r="Y1961" s="84"/>
    </row>
    <row r="1962" spans="25:25" x14ac:dyDescent="0.2">
      <c r="Y1962" s="84"/>
    </row>
    <row r="1963" spans="25:25" x14ac:dyDescent="0.2">
      <c r="Y1963" s="84"/>
    </row>
    <row r="1964" spans="25:25" x14ac:dyDescent="0.2">
      <c r="Y1964" s="84"/>
    </row>
    <row r="1965" spans="25:25" x14ac:dyDescent="0.2">
      <c r="Y1965" s="84"/>
    </row>
    <row r="1966" spans="25:25" x14ac:dyDescent="0.2">
      <c r="Y1966" s="84"/>
    </row>
    <row r="1967" spans="25:25" x14ac:dyDescent="0.2">
      <c r="Y1967" s="84"/>
    </row>
    <row r="1968" spans="25:25" x14ac:dyDescent="0.2">
      <c r="Y1968" s="84"/>
    </row>
    <row r="1969" spans="25:25" x14ac:dyDescent="0.2">
      <c r="Y1969" s="84"/>
    </row>
    <row r="1970" spans="25:25" x14ac:dyDescent="0.2">
      <c r="Y1970" s="84"/>
    </row>
    <row r="1971" spans="25:25" x14ac:dyDescent="0.2">
      <c r="Y1971" s="84"/>
    </row>
    <row r="1972" spans="25:25" x14ac:dyDescent="0.2">
      <c r="Y1972" s="84"/>
    </row>
    <row r="1973" spans="25:25" x14ac:dyDescent="0.2">
      <c r="Y1973" s="84"/>
    </row>
    <row r="1974" spans="25:25" x14ac:dyDescent="0.2">
      <c r="Y1974" s="84"/>
    </row>
    <row r="1975" spans="25:25" x14ac:dyDescent="0.2">
      <c r="Y1975" s="84"/>
    </row>
    <row r="1976" spans="25:25" x14ac:dyDescent="0.2">
      <c r="Y1976" s="84"/>
    </row>
    <row r="1977" spans="25:25" x14ac:dyDescent="0.2">
      <c r="Y1977" s="84"/>
    </row>
    <row r="1978" spans="25:25" x14ac:dyDescent="0.2">
      <c r="Y1978" s="84"/>
    </row>
    <row r="1979" spans="25:25" x14ac:dyDescent="0.2">
      <c r="Y1979" s="84"/>
    </row>
    <row r="1980" spans="25:25" x14ac:dyDescent="0.2">
      <c r="Y1980" s="84"/>
    </row>
    <row r="1981" spans="25:25" x14ac:dyDescent="0.2">
      <c r="Y1981" s="84"/>
    </row>
    <row r="1982" spans="25:25" x14ac:dyDescent="0.2">
      <c r="Y1982" s="84"/>
    </row>
    <row r="1983" spans="25:25" x14ac:dyDescent="0.2">
      <c r="Y1983" s="84"/>
    </row>
    <row r="1984" spans="25:25" x14ac:dyDescent="0.2">
      <c r="Y1984" s="84"/>
    </row>
    <row r="1985" spans="25:25" x14ac:dyDescent="0.2">
      <c r="Y1985" s="84"/>
    </row>
    <row r="1986" spans="25:25" x14ac:dyDescent="0.2">
      <c r="Y1986" s="84"/>
    </row>
    <row r="1987" spans="25:25" x14ac:dyDescent="0.2">
      <c r="Y1987" s="84"/>
    </row>
    <row r="1988" spans="25:25" x14ac:dyDescent="0.2">
      <c r="Y1988" s="84"/>
    </row>
    <row r="1989" spans="25:25" x14ac:dyDescent="0.2">
      <c r="Y1989" s="84"/>
    </row>
    <row r="1990" spans="25:25" x14ac:dyDescent="0.2">
      <c r="Y1990" s="84"/>
    </row>
    <row r="1991" spans="25:25" x14ac:dyDescent="0.2">
      <c r="Y1991" s="84"/>
    </row>
    <row r="1992" spans="25:25" x14ac:dyDescent="0.2">
      <c r="Y1992" s="84"/>
    </row>
    <row r="1993" spans="25:25" x14ac:dyDescent="0.2">
      <c r="Y1993" s="84"/>
    </row>
    <row r="1994" spans="25:25" x14ac:dyDescent="0.2">
      <c r="Y1994" s="84"/>
    </row>
    <row r="1995" spans="25:25" x14ac:dyDescent="0.2">
      <c r="Y1995" s="84"/>
    </row>
    <row r="1996" spans="25:25" x14ac:dyDescent="0.2">
      <c r="Y1996" s="84"/>
    </row>
    <row r="1997" spans="25:25" x14ac:dyDescent="0.2">
      <c r="Y1997" s="84"/>
    </row>
    <row r="1998" spans="25:25" x14ac:dyDescent="0.2">
      <c r="Y1998" s="84"/>
    </row>
    <row r="1999" spans="25:25" x14ac:dyDescent="0.2">
      <c r="Y1999" s="84"/>
    </row>
    <row r="2000" spans="25:25" x14ac:dyDescent="0.2">
      <c r="Y2000" s="84"/>
    </row>
    <row r="2001" spans="25:25" x14ac:dyDescent="0.2">
      <c r="Y2001" s="84"/>
    </row>
    <row r="2002" spans="25:25" x14ac:dyDescent="0.2">
      <c r="Y2002" s="84"/>
    </row>
    <row r="2003" spans="25:25" x14ac:dyDescent="0.2">
      <c r="Y2003" s="84"/>
    </row>
    <row r="2004" spans="25:25" x14ac:dyDescent="0.2">
      <c r="Y2004" s="84"/>
    </row>
    <row r="2005" spans="25:25" x14ac:dyDescent="0.2">
      <c r="Y2005" s="84"/>
    </row>
    <row r="2006" spans="25:25" x14ac:dyDescent="0.2">
      <c r="Y2006" s="84"/>
    </row>
    <row r="2007" spans="25:25" x14ac:dyDescent="0.2">
      <c r="Y2007" s="84"/>
    </row>
    <row r="2008" spans="25:25" x14ac:dyDescent="0.2">
      <c r="Y2008" s="84"/>
    </row>
    <row r="2009" spans="25:25" x14ac:dyDescent="0.2">
      <c r="Y2009" s="84"/>
    </row>
    <row r="2010" spans="25:25" x14ac:dyDescent="0.2">
      <c r="Y2010" s="84"/>
    </row>
    <row r="2011" spans="25:25" x14ac:dyDescent="0.2">
      <c r="Y2011" s="84"/>
    </row>
    <row r="2012" spans="25:25" x14ac:dyDescent="0.2">
      <c r="Y2012" s="84"/>
    </row>
    <row r="2013" spans="25:25" x14ac:dyDescent="0.2">
      <c r="Y2013" s="84"/>
    </row>
    <row r="2014" spans="25:25" x14ac:dyDescent="0.2">
      <c r="Y2014" s="84"/>
    </row>
    <row r="2015" spans="25:25" x14ac:dyDescent="0.2">
      <c r="Y2015" s="84"/>
    </row>
    <row r="2016" spans="25:25" x14ac:dyDescent="0.2">
      <c r="Y2016" s="84"/>
    </row>
    <row r="2017" spans="25:25" x14ac:dyDescent="0.2">
      <c r="Y2017" s="84"/>
    </row>
    <row r="2018" spans="25:25" x14ac:dyDescent="0.2">
      <c r="Y2018" s="84"/>
    </row>
    <row r="2019" spans="25:25" x14ac:dyDescent="0.2">
      <c r="Y2019" s="84"/>
    </row>
    <row r="2020" spans="25:25" x14ac:dyDescent="0.2">
      <c r="Y2020" s="84"/>
    </row>
    <row r="2021" spans="25:25" x14ac:dyDescent="0.2">
      <c r="Y2021" s="84"/>
    </row>
    <row r="2022" spans="25:25" x14ac:dyDescent="0.2">
      <c r="Y2022" s="84"/>
    </row>
    <row r="2023" spans="25:25" x14ac:dyDescent="0.2">
      <c r="Y2023" s="84"/>
    </row>
    <row r="2024" spans="25:25" x14ac:dyDescent="0.2">
      <c r="Y2024" s="84"/>
    </row>
    <row r="2025" spans="25:25" x14ac:dyDescent="0.2">
      <c r="Y2025" s="84"/>
    </row>
    <row r="2026" spans="25:25" x14ac:dyDescent="0.2">
      <c r="Y2026" s="84"/>
    </row>
    <row r="2027" spans="25:25" x14ac:dyDescent="0.2">
      <c r="Y2027" s="84"/>
    </row>
    <row r="2028" spans="25:25" x14ac:dyDescent="0.2">
      <c r="Y2028" s="84"/>
    </row>
    <row r="2029" spans="25:25" x14ac:dyDescent="0.2">
      <c r="Y2029" s="84"/>
    </row>
    <row r="2030" spans="25:25" x14ac:dyDescent="0.2">
      <c r="Y2030" s="84"/>
    </row>
    <row r="2031" spans="25:25" x14ac:dyDescent="0.2">
      <c r="Y2031" s="84"/>
    </row>
    <row r="2032" spans="25:25" x14ac:dyDescent="0.2">
      <c r="Y2032" s="84"/>
    </row>
    <row r="2033" spans="25:25" x14ac:dyDescent="0.2">
      <c r="Y2033" s="84"/>
    </row>
    <row r="2034" spans="25:25" x14ac:dyDescent="0.2">
      <c r="Y2034" s="84"/>
    </row>
    <row r="2035" spans="25:25" x14ac:dyDescent="0.2">
      <c r="Y2035" s="84"/>
    </row>
    <row r="2036" spans="25:25" x14ac:dyDescent="0.2">
      <c r="Y2036" s="84"/>
    </row>
    <row r="2037" spans="25:25" x14ac:dyDescent="0.2">
      <c r="Y2037" s="84"/>
    </row>
    <row r="2038" spans="25:25" x14ac:dyDescent="0.2">
      <c r="Y2038" s="84"/>
    </row>
    <row r="2039" spans="25:25" x14ac:dyDescent="0.2">
      <c r="Y2039" s="84"/>
    </row>
    <row r="2040" spans="25:25" x14ac:dyDescent="0.2">
      <c r="Y2040" s="84"/>
    </row>
    <row r="2041" spans="25:25" x14ac:dyDescent="0.2">
      <c r="Y2041" s="84"/>
    </row>
    <row r="2042" spans="25:25" x14ac:dyDescent="0.2">
      <c r="Y2042" s="84"/>
    </row>
    <row r="2043" spans="25:25" x14ac:dyDescent="0.2">
      <c r="Y2043" s="84"/>
    </row>
    <row r="2044" spans="25:25" x14ac:dyDescent="0.2">
      <c r="Y2044" s="84"/>
    </row>
    <row r="2045" spans="25:25" x14ac:dyDescent="0.2">
      <c r="Y2045" s="84"/>
    </row>
    <row r="2046" spans="25:25" x14ac:dyDescent="0.2">
      <c r="Y2046" s="84"/>
    </row>
    <row r="2047" spans="25:25" x14ac:dyDescent="0.2">
      <c r="Y2047" s="84"/>
    </row>
    <row r="2048" spans="25:25" x14ac:dyDescent="0.2">
      <c r="Y2048" s="84"/>
    </row>
    <row r="2049" spans="25:25" x14ac:dyDescent="0.2">
      <c r="Y2049" s="84"/>
    </row>
    <row r="2050" spans="25:25" x14ac:dyDescent="0.2">
      <c r="Y2050" s="84"/>
    </row>
    <row r="2051" spans="25:25" x14ac:dyDescent="0.2">
      <c r="Y2051" s="84"/>
    </row>
    <row r="2052" spans="25:25" x14ac:dyDescent="0.2">
      <c r="Y2052" s="84"/>
    </row>
    <row r="2053" spans="25:25" x14ac:dyDescent="0.2">
      <c r="Y2053" s="84"/>
    </row>
    <row r="2054" spans="25:25" x14ac:dyDescent="0.2">
      <c r="Y2054" s="84"/>
    </row>
    <row r="2055" spans="25:25" x14ac:dyDescent="0.2">
      <c r="Y2055" s="84"/>
    </row>
    <row r="2056" spans="25:25" x14ac:dyDescent="0.2">
      <c r="Y2056" s="84"/>
    </row>
    <row r="2057" spans="25:25" x14ac:dyDescent="0.2">
      <c r="Y2057" s="84"/>
    </row>
    <row r="2058" spans="25:25" x14ac:dyDescent="0.2">
      <c r="Y2058" s="84"/>
    </row>
    <row r="2059" spans="25:25" x14ac:dyDescent="0.2">
      <c r="Y2059" s="84"/>
    </row>
    <row r="2060" spans="25:25" x14ac:dyDescent="0.2">
      <c r="Y2060" s="84"/>
    </row>
    <row r="2061" spans="25:25" x14ac:dyDescent="0.2">
      <c r="Y2061" s="84"/>
    </row>
    <row r="2062" spans="25:25" x14ac:dyDescent="0.2">
      <c r="Y2062" s="84"/>
    </row>
    <row r="2063" spans="25:25" x14ac:dyDescent="0.2">
      <c r="Y2063" s="84"/>
    </row>
    <row r="2064" spans="25:25" x14ac:dyDescent="0.2">
      <c r="Y2064" s="84"/>
    </row>
    <row r="2065" spans="25:25" x14ac:dyDescent="0.2">
      <c r="Y2065" s="84"/>
    </row>
    <row r="2066" spans="25:25" x14ac:dyDescent="0.2">
      <c r="Y2066" s="84"/>
    </row>
    <row r="2067" spans="25:25" x14ac:dyDescent="0.2">
      <c r="Y2067" s="84"/>
    </row>
    <row r="2068" spans="25:25" x14ac:dyDescent="0.2">
      <c r="Y2068" s="84"/>
    </row>
    <row r="2069" spans="25:25" x14ac:dyDescent="0.2">
      <c r="Y2069" s="84"/>
    </row>
    <row r="2070" spans="25:25" x14ac:dyDescent="0.2">
      <c r="Y2070" s="84"/>
    </row>
    <row r="2071" spans="25:25" x14ac:dyDescent="0.2">
      <c r="Y2071" s="84"/>
    </row>
    <row r="2072" spans="25:25" x14ac:dyDescent="0.2">
      <c r="Y2072" s="84"/>
    </row>
    <row r="2073" spans="25:25" x14ac:dyDescent="0.2">
      <c r="Y2073" s="84"/>
    </row>
    <row r="2074" spans="25:25" x14ac:dyDescent="0.2">
      <c r="Y2074" s="84"/>
    </row>
    <row r="2075" spans="25:25" x14ac:dyDescent="0.2">
      <c r="Y2075" s="84"/>
    </row>
    <row r="2076" spans="25:25" x14ac:dyDescent="0.2">
      <c r="Y2076" s="84"/>
    </row>
    <row r="2077" spans="25:25" x14ac:dyDescent="0.2">
      <c r="Y2077" s="84"/>
    </row>
    <row r="2078" spans="25:25" x14ac:dyDescent="0.2">
      <c r="Y2078" s="84"/>
    </row>
    <row r="2079" spans="25:25" x14ac:dyDescent="0.2">
      <c r="Y2079" s="84"/>
    </row>
    <row r="2080" spans="25:25" x14ac:dyDescent="0.2">
      <c r="Y2080" s="84"/>
    </row>
    <row r="2081" spans="25:25" x14ac:dyDescent="0.2">
      <c r="Y2081" s="84"/>
    </row>
    <row r="2082" spans="25:25" x14ac:dyDescent="0.2">
      <c r="Y2082" s="84"/>
    </row>
    <row r="2083" spans="25:25" x14ac:dyDescent="0.2">
      <c r="Y2083" s="84"/>
    </row>
    <row r="2084" spans="25:25" x14ac:dyDescent="0.2">
      <c r="Y2084" s="84"/>
    </row>
    <row r="2085" spans="25:25" x14ac:dyDescent="0.2">
      <c r="Y2085" s="84"/>
    </row>
    <row r="2086" spans="25:25" x14ac:dyDescent="0.2">
      <c r="Y2086" s="84"/>
    </row>
    <row r="2087" spans="25:25" x14ac:dyDescent="0.2">
      <c r="Y2087" s="84"/>
    </row>
    <row r="2088" spans="25:25" x14ac:dyDescent="0.2">
      <c r="Y2088" s="84"/>
    </row>
    <row r="2089" spans="25:25" x14ac:dyDescent="0.2">
      <c r="Y2089" s="84"/>
    </row>
    <row r="2090" spans="25:25" x14ac:dyDescent="0.2">
      <c r="Y2090" s="84"/>
    </row>
    <row r="2091" spans="25:25" x14ac:dyDescent="0.2">
      <c r="Y2091" s="84"/>
    </row>
    <row r="2092" spans="25:25" x14ac:dyDescent="0.2">
      <c r="Y2092" s="84"/>
    </row>
    <row r="2093" spans="25:25" x14ac:dyDescent="0.2">
      <c r="Y2093" s="84"/>
    </row>
    <row r="2094" spans="25:25" x14ac:dyDescent="0.2">
      <c r="Y2094" s="84"/>
    </row>
    <row r="2095" spans="25:25" x14ac:dyDescent="0.2">
      <c r="Y2095" s="84"/>
    </row>
    <row r="2096" spans="25:25" x14ac:dyDescent="0.2">
      <c r="Y2096" s="84"/>
    </row>
    <row r="2097" spans="25:25" x14ac:dyDescent="0.2">
      <c r="Y2097" s="84"/>
    </row>
    <row r="2098" spans="25:25" x14ac:dyDescent="0.2">
      <c r="Y2098" s="84"/>
    </row>
    <row r="2099" spans="25:25" x14ac:dyDescent="0.2">
      <c r="Y2099" s="84"/>
    </row>
    <row r="2100" spans="25:25" x14ac:dyDescent="0.2">
      <c r="Y2100" s="84"/>
    </row>
    <row r="2101" spans="25:25" x14ac:dyDescent="0.2">
      <c r="Y2101" s="84"/>
    </row>
    <row r="2102" spans="25:25" x14ac:dyDescent="0.2">
      <c r="Y2102" s="84"/>
    </row>
    <row r="2103" spans="25:25" x14ac:dyDescent="0.2">
      <c r="Y2103" s="84"/>
    </row>
    <row r="2104" spans="25:25" x14ac:dyDescent="0.2">
      <c r="Y2104" s="84"/>
    </row>
    <row r="2105" spans="25:25" x14ac:dyDescent="0.2">
      <c r="Y2105" s="84"/>
    </row>
    <row r="2106" spans="25:25" x14ac:dyDescent="0.2">
      <c r="Y2106" s="84"/>
    </row>
    <row r="2107" spans="25:25" x14ac:dyDescent="0.2">
      <c r="Y2107" s="84"/>
    </row>
    <row r="2108" spans="25:25" x14ac:dyDescent="0.2">
      <c r="Y2108" s="84"/>
    </row>
    <row r="2109" spans="25:25" x14ac:dyDescent="0.2">
      <c r="Y2109" s="84"/>
    </row>
    <row r="2110" spans="25:25" x14ac:dyDescent="0.2">
      <c r="Y2110" s="84"/>
    </row>
    <row r="2111" spans="25:25" x14ac:dyDescent="0.2">
      <c r="Y2111" s="84"/>
    </row>
    <row r="2112" spans="25:25" x14ac:dyDescent="0.2">
      <c r="Y2112" s="84"/>
    </row>
    <row r="2113" spans="25:25" x14ac:dyDescent="0.2">
      <c r="Y2113" s="84"/>
    </row>
    <row r="2114" spans="25:25" x14ac:dyDescent="0.2">
      <c r="Y2114" s="84"/>
    </row>
    <row r="2115" spans="25:25" x14ac:dyDescent="0.2">
      <c r="Y2115" s="84"/>
    </row>
    <row r="2116" spans="25:25" x14ac:dyDescent="0.2">
      <c r="Y2116" s="84"/>
    </row>
    <row r="2117" spans="25:25" x14ac:dyDescent="0.2">
      <c r="Y2117" s="84"/>
    </row>
    <row r="2118" spans="25:25" x14ac:dyDescent="0.2">
      <c r="Y2118" s="84"/>
    </row>
    <row r="2119" spans="25:25" x14ac:dyDescent="0.2">
      <c r="Y2119" s="84"/>
    </row>
    <row r="2120" spans="25:25" x14ac:dyDescent="0.2">
      <c r="Y2120" s="84"/>
    </row>
    <row r="2121" spans="25:25" x14ac:dyDescent="0.2">
      <c r="Y2121" s="84"/>
    </row>
    <row r="2122" spans="25:25" x14ac:dyDescent="0.2">
      <c r="Y2122" s="84"/>
    </row>
    <row r="2123" spans="25:25" x14ac:dyDescent="0.2">
      <c r="Y2123" s="84"/>
    </row>
    <row r="2124" spans="25:25" x14ac:dyDescent="0.2">
      <c r="Y2124" s="84"/>
    </row>
    <row r="2125" spans="25:25" x14ac:dyDescent="0.2">
      <c r="Y2125" s="84"/>
    </row>
    <row r="2126" spans="25:25" x14ac:dyDescent="0.2">
      <c r="Y2126" s="84"/>
    </row>
    <row r="2127" spans="25:25" x14ac:dyDescent="0.2">
      <c r="Y2127" s="84"/>
    </row>
    <row r="2128" spans="25:25" x14ac:dyDescent="0.2">
      <c r="Y2128" s="84"/>
    </row>
    <row r="2129" spans="25:25" x14ac:dyDescent="0.2">
      <c r="Y2129" s="84"/>
    </row>
    <row r="2130" spans="25:25" x14ac:dyDescent="0.2">
      <c r="Y2130" s="84"/>
    </row>
    <row r="2131" spans="25:25" x14ac:dyDescent="0.2">
      <c r="Y2131" s="84"/>
    </row>
    <row r="2132" spans="25:25" x14ac:dyDescent="0.2">
      <c r="Y2132" s="84"/>
    </row>
    <row r="2133" spans="25:25" x14ac:dyDescent="0.2">
      <c r="Y2133" s="84"/>
    </row>
    <row r="2134" spans="25:25" x14ac:dyDescent="0.2">
      <c r="Y2134" s="84"/>
    </row>
    <row r="2135" spans="25:25" x14ac:dyDescent="0.2">
      <c r="Y2135" s="84"/>
    </row>
    <row r="2136" spans="25:25" x14ac:dyDescent="0.2">
      <c r="Y2136" s="84"/>
    </row>
    <row r="2137" spans="25:25" x14ac:dyDescent="0.2">
      <c r="Y2137" s="84"/>
    </row>
    <row r="2138" spans="25:25" x14ac:dyDescent="0.2">
      <c r="Y2138" s="84"/>
    </row>
    <row r="2139" spans="25:25" x14ac:dyDescent="0.2">
      <c r="Y2139" s="84"/>
    </row>
    <row r="2140" spans="25:25" x14ac:dyDescent="0.2">
      <c r="Y2140" s="84"/>
    </row>
    <row r="2141" spans="25:25" x14ac:dyDescent="0.2">
      <c r="Y2141" s="84"/>
    </row>
    <row r="2142" spans="25:25" x14ac:dyDescent="0.2">
      <c r="Y2142" s="84"/>
    </row>
    <row r="2143" spans="25:25" x14ac:dyDescent="0.2">
      <c r="Y2143" s="84"/>
    </row>
    <row r="2144" spans="25:25" x14ac:dyDescent="0.2">
      <c r="Y2144" s="84"/>
    </row>
    <row r="2145" spans="25:25" x14ac:dyDescent="0.2">
      <c r="Y2145" s="84"/>
    </row>
    <row r="2146" spans="25:25" x14ac:dyDescent="0.2">
      <c r="Y2146" s="84"/>
    </row>
    <row r="2147" spans="25:25" x14ac:dyDescent="0.2">
      <c r="Y2147" s="84"/>
    </row>
    <row r="2148" spans="25:25" x14ac:dyDescent="0.2">
      <c r="Y2148" s="84"/>
    </row>
    <row r="2149" spans="25:25" x14ac:dyDescent="0.2">
      <c r="Y2149" s="84"/>
    </row>
    <row r="2150" spans="25:25" x14ac:dyDescent="0.2">
      <c r="Y2150" s="84"/>
    </row>
    <row r="2151" spans="25:25" x14ac:dyDescent="0.2">
      <c r="Y2151" s="84"/>
    </row>
    <row r="2152" spans="25:25" x14ac:dyDescent="0.2">
      <c r="Y2152" s="84"/>
    </row>
    <row r="2153" spans="25:25" x14ac:dyDescent="0.2">
      <c r="Y2153" s="84"/>
    </row>
    <row r="2154" spans="25:25" x14ac:dyDescent="0.2">
      <c r="Y2154" s="84"/>
    </row>
    <row r="2155" spans="25:25" x14ac:dyDescent="0.2">
      <c r="Y2155" s="84"/>
    </row>
    <row r="2156" spans="25:25" x14ac:dyDescent="0.2">
      <c r="Y2156" s="84"/>
    </row>
    <row r="2157" spans="25:25" x14ac:dyDescent="0.2">
      <c r="Y2157" s="84"/>
    </row>
    <row r="2158" spans="25:25" x14ac:dyDescent="0.2">
      <c r="Y2158" s="84"/>
    </row>
    <row r="2159" spans="25:25" x14ac:dyDescent="0.2">
      <c r="Y2159" s="84"/>
    </row>
    <row r="2160" spans="25:25" x14ac:dyDescent="0.2">
      <c r="Y2160" s="84"/>
    </row>
    <row r="2161" spans="25:25" x14ac:dyDescent="0.2">
      <c r="Y2161" s="84"/>
    </row>
    <row r="2162" spans="25:25" x14ac:dyDescent="0.2">
      <c r="Y2162" s="84"/>
    </row>
    <row r="2163" spans="25:25" x14ac:dyDescent="0.2">
      <c r="Y2163" s="84"/>
    </row>
    <row r="2164" spans="25:25" x14ac:dyDescent="0.2">
      <c r="Y2164" s="84"/>
    </row>
    <row r="2165" spans="25:25" x14ac:dyDescent="0.2">
      <c r="Y2165" s="84"/>
    </row>
    <row r="2166" spans="25:25" x14ac:dyDescent="0.2">
      <c r="Y2166" s="84"/>
    </row>
    <row r="2167" spans="25:25" x14ac:dyDescent="0.2">
      <c r="Y2167" s="84"/>
    </row>
    <row r="2168" spans="25:25" x14ac:dyDescent="0.2">
      <c r="Y2168" s="84"/>
    </row>
    <row r="2169" spans="25:25" x14ac:dyDescent="0.2">
      <c r="Y2169" s="84"/>
    </row>
    <row r="2170" spans="25:25" x14ac:dyDescent="0.2">
      <c r="Y2170" s="84"/>
    </row>
    <row r="2171" spans="25:25" x14ac:dyDescent="0.2">
      <c r="Y2171" s="84"/>
    </row>
    <row r="2172" spans="25:25" x14ac:dyDescent="0.2">
      <c r="Y2172" s="84"/>
    </row>
    <row r="2173" spans="25:25" x14ac:dyDescent="0.2">
      <c r="Y2173" s="84"/>
    </row>
    <row r="2174" spans="25:25" x14ac:dyDescent="0.2">
      <c r="Y2174" s="84"/>
    </row>
    <row r="2175" spans="25:25" x14ac:dyDescent="0.2">
      <c r="Y2175" s="84"/>
    </row>
    <row r="2176" spans="25:25" x14ac:dyDescent="0.2">
      <c r="Y2176" s="84"/>
    </row>
    <row r="2177" spans="25:25" x14ac:dyDescent="0.2">
      <c r="Y2177" s="84"/>
    </row>
    <row r="2178" spans="25:25" x14ac:dyDescent="0.2">
      <c r="Y2178" s="84"/>
    </row>
    <row r="2179" spans="25:25" x14ac:dyDescent="0.2">
      <c r="Y2179" s="84"/>
    </row>
    <row r="2180" spans="25:25" x14ac:dyDescent="0.2">
      <c r="Y2180" s="84"/>
    </row>
    <row r="2181" spans="25:25" x14ac:dyDescent="0.2">
      <c r="Y2181" s="84"/>
    </row>
    <row r="2182" spans="25:25" x14ac:dyDescent="0.2">
      <c r="Y2182" s="84"/>
    </row>
    <row r="2183" spans="25:25" x14ac:dyDescent="0.2">
      <c r="Y2183" s="84"/>
    </row>
    <row r="2184" spans="25:25" x14ac:dyDescent="0.2">
      <c r="Y2184" s="84"/>
    </row>
    <row r="2185" spans="25:25" x14ac:dyDescent="0.2">
      <c r="Y2185" s="84"/>
    </row>
    <row r="2186" spans="25:25" x14ac:dyDescent="0.2">
      <c r="Y2186" s="84"/>
    </row>
    <row r="2187" spans="25:25" x14ac:dyDescent="0.2">
      <c r="Y2187" s="84"/>
    </row>
    <row r="2188" spans="25:25" x14ac:dyDescent="0.2">
      <c r="Y2188" s="84"/>
    </row>
    <row r="2189" spans="25:25" x14ac:dyDescent="0.2">
      <c r="Y2189" s="84"/>
    </row>
    <row r="2190" spans="25:25" x14ac:dyDescent="0.2">
      <c r="Y2190" s="84"/>
    </row>
    <row r="2191" spans="25:25" x14ac:dyDescent="0.2">
      <c r="Y2191" s="84"/>
    </row>
    <row r="2192" spans="25:25" x14ac:dyDescent="0.2">
      <c r="Y2192" s="84"/>
    </row>
    <row r="2193" spans="25:25" x14ac:dyDescent="0.2">
      <c r="Y2193" s="84"/>
    </row>
    <row r="2194" spans="25:25" x14ac:dyDescent="0.2">
      <c r="Y2194" s="84"/>
    </row>
    <row r="2195" spans="25:25" x14ac:dyDescent="0.2">
      <c r="Y2195" s="84"/>
    </row>
    <row r="2196" spans="25:25" x14ac:dyDescent="0.2">
      <c r="Y2196" s="84"/>
    </row>
    <row r="2197" spans="25:25" x14ac:dyDescent="0.2">
      <c r="Y2197" s="84"/>
    </row>
    <row r="2198" spans="25:25" x14ac:dyDescent="0.2">
      <c r="Y2198" s="84"/>
    </row>
    <row r="2199" spans="25:25" x14ac:dyDescent="0.2">
      <c r="Y2199" s="84"/>
    </row>
    <row r="2200" spans="25:25" x14ac:dyDescent="0.2">
      <c r="Y2200" s="84"/>
    </row>
    <row r="2201" spans="25:25" x14ac:dyDescent="0.2">
      <c r="Y2201" s="84"/>
    </row>
    <row r="2202" spans="25:25" x14ac:dyDescent="0.2">
      <c r="Y2202" s="84"/>
    </row>
    <row r="2203" spans="25:25" x14ac:dyDescent="0.2">
      <c r="Y2203" s="84"/>
    </row>
    <row r="2204" spans="25:25" x14ac:dyDescent="0.2">
      <c r="Y2204" s="84"/>
    </row>
    <row r="2205" spans="25:25" x14ac:dyDescent="0.2">
      <c r="Y2205" s="84"/>
    </row>
    <row r="2206" spans="25:25" x14ac:dyDescent="0.2">
      <c r="Y2206" s="84"/>
    </row>
    <row r="2207" spans="25:25" x14ac:dyDescent="0.2">
      <c r="Y2207" s="84"/>
    </row>
    <row r="2208" spans="25:25" x14ac:dyDescent="0.2">
      <c r="Y2208" s="84"/>
    </row>
    <row r="2209" spans="25:25" x14ac:dyDescent="0.2">
      <c r="Y2209" s="84"/>
    </row>
    <row r="2210" spans="25:25" x14ac:dyDescent="0.2">
      <c r="Y2210" s="84"/>
    </row>
    <row r="2211" spans="25:25" x14ac:dyDescent="0.2">
      <c r="Y2211" s="84"/>
    </row>
    <row r="2212" spans="25:25" x14ac:dyDescent="0.2">
      <c r="Y2212" s="84"/>
    </row>
    <row r="2213" spans="25:25" x14ac:dyDescent="0.2">
      <c r="Y2213" s="84"/>
    </row>
    <row r="2214" spans="25:25" x14ac:dyDescent="0.2">
      <c r="Y2214" s="84"/>
    </row>
    <row r="2215" spans="25:25" x14ac:dyDescent="0.2">
      <c r="Y2215" s="84"/>
    </row>
    <row r="2216" spans="25:25" x14ac:dyDescent="0.2">
      <c r="Y2216" s="84"/>
    </row>
    <row r="2217" spans="25:25" x14ac:dyDescent="0.2">
      <c r="Y2217" s="84"/>
    </row>
    <row r="2218" spans="25:25" x14ac:dyDescent="0.2">
      <c r="Y2218" s="84"/>
    </row>
    <row r="2219" spans="25:25" x14ac:dyDescent="0.2">
      <c r="Y2219" s="84"/>
    </row>
    <row r="2220" spans="25:25" x14ac:dyDescent="0.2">
      <c r="Y2220" s="84"/>
    </row>
    <row r="2221" spans="25:25" x14ac:dyDescent="0.2">
      <c r="Y2221" s="84"/>
    </row>
    <row r="2222" spans="25:25" x14ac:dyDescent="0.2">
      <c r="Y2222" s="84"/>
    </row>
    <row r="2223" spans="25:25" x14ac:dyDescent="0.2">
      <c r="Y2223" s="84"/>
    </row>
    <row r="2224" spans="25:25" x14ac:dyDescent="0.2">
      <c r="Y2224" s="84"/>
    </row>
    <row r="2225" spans="25:25" x14ac:dyDescent="0.2">
      <c r="Y2225" s="84"/>
    </row>
    <row r="2226" spans="25:25" x14ac:dyDescent="0.2">
      <c r="Y2226" s="84"/>
    </row>
    <row r="2227" spans="25:25" x14ac:dyDescent="0.2">
      <c r="Y2227" s="84"/>
    </row>
    <row r="2228" spans="25:25" x14ac:dyDescent="0.2">
      <c r="Y2228" s="84"/>
    </row>
    <row r="2229" spans="25:25" x14ac:dyDescent="0.2">
      <c r="Y2229" s="84"/>
    </row>
    <row r="2230" spans="25:25" x14ac:dyDescent="0.2">
      <c r="Y2230" s="84"/>
    </row>
    <row r="2231" spans="25:25" x14ac:dyDescent="0.2">
      <c r="Y2231" s="84"/>
    </row>
    <row r="2232" spans="25:25" x14ac:dyDescent="0.2">
      <c r="Y2232" s="84"/>
    </row>
    <row r="2233" spans="25:25" x14ac:dyDescent="0.2">
      <c r="Y2233" s="84"/>
    </row>
    <row r="2234" spans="25:25" x14ac:dyDescent="0.2">
      <c r="Y2234" s="84"/>
    </row>
    <row r="2235" spans="25:25" x14ac:dyDescent="0.2">
      <c r="Y2235" s="84"/>
    </row>
    <row r="2236" spans="25:25" x14ac:dyDescent="0.2">
      <c r="Y2236" s="84"/>
    </row>
    <row r="2237" spans="25:25" x14ac:dyDescent="0.2">
      <c r="Y2237" s="84"/>
    </row>
    <row r="2238" spans="25:25" x14ac:dyDescent="0.2">
      <c r="Y2238" s="84"/>
    </row>
    <row r="2239" spans="25:25" x14ac:dyDescent="0.2">
      <c r="Y2239" s="84"/>
    </row>
    <row r="2240" spans="25:25" x14ac:dyDescent="0.2">
      <c r="Y2240" s="84"/>
    </row>
    <row r="2241" spans="25:25" x14ac:dyDescent="0.2">
      <c r="Y2241" s="84"/>
    </row>
    <row r="2242" spans="25:25" x14ac:dyDescent="0.2">
      <c r="Y2242" s="84"/>
    </row>
    <row r="2243" spans="25:25" x14ac:dyDescent="0.2">
      <c r="Y2243" s="84"/>
    </row>
    <row r="2244" spans="25:25" x14ac:dyDescent="0.2">
      <c r="Y2244" s="84"/>
    </row>
    <row r="2245" spans="25:25" x14ac:dyDescent="0.2">
      <c r="Y2245" s="84"/>
    </row>
    <row r="2246" spans="25:25" x14ac:dyDescent="0.2">
      <c r="Y2246" s="84"/>
    </row>
    <row r="2247" spans="25:25" x14ac:dyDescent="0.2">
      <c r="Y2247" s="84"/>
    </row>
    <row r="2248" spans="25:25" x14ac:dyDescent="0.2">
      <c r="Y2248" s="84"/>
    </row>
    <row r="2249" spans="25:25" x14ac:dyDescent="0.2">
      <c r="Y2249" s="84"/>
    </row>
    <row r="2250" spans="25:25" x14ac:dyDescent="0.2">
      <c r="Y2250" s="84"/>
    </row>
    <row r="2251" spans="25:25" x14ac:dyDescent="0.2">
      <c r="Y2251" s="84"/>
    </row>
    <row r="2252" spans="25:25" x14ac:dyDescent="0.2">
      <c r="Y2252" s="84"/>
    </row>
    <row r="2253" spans="25:25" x14ac:dyDescent="0.2">
      <c r="Y2253" s="84"/>
    </row>
    <row r="2254" spans="25:25" x14ac:dyDescent="0.2">
      <c r="Y2254" s="84"/>
    </row>
    <row r="2255" spans="25:25" x14ac:dyDescent="0.2">
      <c r="Y2255" s="84"/>
    </row>
    <row r="2256" spans="25:25" x14ac:dyDescent="0.2">
      <c r="Y2256" s="84"/>
    </row>
    <row r="2257" spans="25:25" x14ac:dyDescent="0.2">
      <c r="Y2257" s="84"/>
    </row>
    <row r="2258" spans="25:25" x14ac:dyDescent="0.2">
      <c r="Y2258" s="84"/>
    </row>
    <row r="2259" spans="25:25" x14ac:dyDescent="0.2">
      <c r="Y2259" s="84"/>
    </row>
    <row r="2260" spans="25:25" x14ac:dyDescent="0.2">
      <c r="Y2260" s="84"/>
    </row>
    <row r="2261" spans="25:25" x14ac:dyDescent="0.2">
      <c r="Y2261" s="84"/>
    </row>
    <row r="2262" spans="25:25" x14ac:dyDescent="0.2">
      <c r="Y2262" s="84"/>
    </row>
    <row r="2263" spans="25:25" x14ac:dyDescent="0.2">
      <c r="Y2263" s="84"/>
    </row>
    <row r="2264" spans="25:25" x14ac:dyDescent="0.2">
      <c r="Y2264" s="84"/>
    </row>
    <row r="2265" spans="25:25" x14ac:dyDescent="0.2">
      <c r="Y2265" s="84"/>
    </row>
    <row r="2266" spans="25:25" x14ac:dyDescent="0.2">
      <c r="Y2266" s="84"/>
    </row>
    <row r="2267" spans="25:25" x14ac:dyDescent="0.2">
      <c r="Y2267" s="84"/>
    </row>
    <row r="2268" spans="25:25" x14ac:dyDescent="0.2">
      <c r="Y2268" s="84"/>
    </row>
    <row r="2269" spans="25:25" x14ac:dyDescent="0.2">
      <c r="Y2269" s="84"/>
    </row>
    <row r="2270" spans="25:25" x14ac:dyDescent="0.2">
      <c r="Y2270" s="84"/>
    </row>
    <row r="2271" spans="25:25" x14ac:dyDescent="0.2">
      <c r="Y2271" s="84"/>
    </row>
    <row r="2272" spans="25:25" x14ac:dyDescent="0.2">
      <c r="Y2272" s="84"/>
    </row>
    <row r="2273" spans="25:25" x14ac:dyDescent="0.2">
      <c r="Y2273" s="84"/>
    </row>
    <row r="2274" spans="25:25" x14ac:dyDescent="0.2">
      <c r="Y2274" s="84"/>
    </row>
    <row r="2275" spans="25:25" x14ac:dyDescent="0.2">
      <c r="Y2275" s="84"/>
    </row>
    <row r="2276" spans="25:25" x14ac:dyDescent="0.2">
      <c r="Y2276" s="84"/>
    </row>
    <row r="2277" spans="25:25" x14ac:dyDescent="0.2">
      <c r="Y2277" s="84"/>
    </row>
    <row r="2278" spans="25:25" x14ac:dyDescent="0.2">
      <c r="Y2278" s="84"/>
    </row>
    <row r="2279" spans="25:25" x14ac:dyDescent="0.2">
      <c r="Y2279" s="84"/>
    </row>
    <row r="2280" spans="25:25" x14ac:dyDescent="0.2">
      <c r="Y2280" s="84"/>
    </row>
    <row r="2281" spans="25:25" x14ac:dyDescent="0.2">
      <c r="Y2281" s="84"/>
    </row>
    <row r="2282" spans="25:25" x14ac:dyDescent="0.2">
      <c r="Y2282" s="84"/>
    </row>
    <row r="2283" spans="25:25" x14ac:dyDescent="0.2">
      <c r="Y2283" s="84"/>
    </row>
    <row r="2284" spans="25:25" x14ac:dyDescent="0.2">
      <c r="Y2284" s="84"/>
    </row>
    <row r="2285" spans="25:25" x14ac:dyDescent="0.2">
      <c r="Y2285" s="84"/>
    </row>
    <row r="2286" spans="25:25" x14ac:dyDescent="0.2">
      <c r="Y2286" s="84"/>
    </row>
    <row r="2287" spans="25:25" x14ac:dyDescent="0.2">
      <c r="Y2287" s="84"/>
    </row>
    <row r="2288" spans="25:25" x14ac:dyDescent="0.2">
      <c r="Y2288" s="84"/>
    </row>
    <row r="2289" spans="25:25" x14ac:dyDescent="0.2">
      <c r="Y2289" s="84"/>
    </row>
    <row r="2290" spans="25:25" x14ac:dyDescent="0.2">
      <c r="Y2290" s="84"/>
    </row>
    <row r="2291" spans="25:25" x14ac:dyDescent="0.2">
      <c r="Y2291" s="84"/>
    </row>
    <row r="2292" spans="25:25" x14ac:dyDescent="0.2">
      <c r="Y2292" s="84"/>
    </row>
    <row r="2293" spans="25:25" x14ac:dyDescent="0.2">
      <c r="Y2293" s="84"/>
    </row>
    <row r="2294" spans="25:25" x14ac:dyDescent="0.2">
      <c r="Y2294" s="84"/>
    </row>
    <row r="2295" spans="25:25" x14ac:dyDescent="0.2">
      <c r="Y2295" s="84"/>
    </row>
    <row r="2296" spans="25:25" x14ac:dyDescent="0.2">
      <c r="Y2296" s="84"/>
    </row>
    <row r="2297" spans="25:25" x14ac:dyDescent="0.2">
      <c r="Y2297" s="84"/>
    </row>
    <row r="2298" spans="25:25" x14ac:dyDescent="0.2">
      <c r="Y2298" s="84"/>
    </row>
    <row r="2299" spans="25:25" x14ac:dyDescent="0.2">
      <c r="Y2299" s="84"/>
    </row>
    <row r="2300" spans="25:25" x14ac:dyDescent="0.2">
      <c r="Y2300" s="84"/>
    </row>
    <row r="2301" spans="25:25" x14ac:dyDescent="0.2">
      <c r="Y2301" s="84"/>
    </row>
    <row r="2302" spans="25:25" x14ac:dyDescent="0.2">
      <c r="Y2302" s="84"/>
    </row>
    <row r="2303" spans="25:25" x14ac:dyDescent="0.2">
      <c r="Y2303" s="84"/>
    </row>
    <row r="2304" spans="25:25" x14ac:dyDescent="0.2">
      <c r="Y2304" s="84"/>
    </row>
    <row r="2305" spans="25:25" x14ac:dyDescent="0.2">
      <c r="Y2305" s="84"/>
    </row>
    <row r="2306" spans="25:25" x14ac:dyDescent="0.2">
      <c r="Y2306" s="84"/>
    </row>
    <row r="2307" spans="25:25" x14ac:dyDescent="0.2">
      <c r="Y2307" s="84"/>
    </row>
    <row r="2308" spans="25:25" x14ac:dyDescent="0.2">
      <c r="Y2308" s="84"/>
    </row>
    <row r="2309" spans="25:25" x14ac:dyDescent="0.2">
      <c r="Y2309" s="84"/>
    </row>
    <row r="2310" spans="25:25" x14ac:dyDescent="0.2">
      <c r="Y2310" s="84"/>
    </row>
    <row r="2311" spans="25:25" x14ac:dyDescent="0.2">
      <c r="Y2311" s="84"/>
    </row>
    <row r="2312" spans="25:25" x14ac:dyDescent="0.2">
      <c r="Y2312" s="84"/>
    </row>
    <row r="2313" spans="25:25" x14ac:dyDescent="0.2">
      <c r="Y2313" s="84"/>
    </row>
    <row r="2314" spans="25:25" x14ac:dyDescent="0.2">
      <c r="Y2314" s="84"/>
    </row>
    <row r="2315" spans="25:25" x14ac:dyDescent="0.2">
      <c r="Y2315" s="84"/>
    </row>
    <row r="2316" spans="25:25" x14ac:dyDescent="0.2">
      <c r="Y2316" s="84"/>
    </row>
    <row r="2317" spans="25:25" x14ac:dyDescent="0.2">
      <c r="Y2317" s="84"/>
    </row>
    <row r="2318" spans="25:25" x14ac:dyDescent="0.2">
      <c r="Y2318" s="84"/>
    </row>
    <row r="2319" spans="25:25" x14ac:dyDescent="0.2">
      <c r="Y2319" s="84"/>
    </row>
    <row r="2320" spans="25:25" x14ac:dyDescent="0.2">
      <c r="Y2320" s="84"/>
    </row>
    <row r="2321" spans="25:25" x14ac:dyDescent="0.2">
      <c r="Y2321" s="84"/>
    </row>
    <row r="2322" spans="25:25" x14ac:dyDescent="0.2">
      <c r="Y2322" s="84"/>
    </row>
    <row r="2323" spans="25:25" x14ac:dyDescent="0.2">
      <c r="Y2323" s="84"/>
    </row>
    <row r="2324" spans="25:25" x14ac:dyDescent="0.2">
      <c r="Y2324" s="84"/>
    </row>
    <row r="2325" spans="25:25" x14ac:dyDescent="0.2">
      <c r="Y2325" s="84"/>
    </row>
    <row r="2326" spans="25:25" x14ac:dyDescent="0.2">
      <c r="Y2326" s="84"/>
    </row>
    <row r="2327" spans="25:25" x14ac:dyDescent="0.2">
      <c r="Y2327" s="84"/>
    </row>
    <row r="2328" spans="25:25" x14ac:dyDescent="0.2">
      <c r="Y2328" s="84"/>
    </row>
    <row r="2329" spans="25:25" x14ac:dyDescent="0.2">
      <c r="Y2329" s="84"/>
    </row>
    <row r="2330" spans="25:25" x14ac:dyDescent="0.2">
      <c r="Y2330" s="84"/>
    </row>
    <row r="2331" spans="25:25" x14ac:dyDescent="0.2">
      <c r="Y2331" s="84"/>
    </row>
    <row r="2332" spans="25:25" x14ac:dyDescent="0.2">
      <c r="Y2332" s="84"/>
    </row>
    <row r="2333" spans="25:25" x14ac:dyDescent="0.2">
      <c r="Y2333" s="84"/>
    </row>
    <row r="2334" spans="25:25" x14ac:dyDescent="0.2">
      <c r="Y2334" s="84"/>
    </row>
    <row r="2335" spans="25:25" x14ac:dyDescent="0.2">
      <c r="Y2335" s="84"/>
    </row>
    <row r="2336" spans="25:25" x14ac:dyDescent="0.2">
      <c r="Y2336" s="84"/>
    </row>
    <row r="2337" spans="25:25" x14ac:dyDescent="0.2">
      <c r="Y2337" s="84"/>
    </row>
    <row r="2338" spans="25:25" x14ac:dyDescent="0.2">
      <c r="Y2338" s="84"/>
    </row>
    <row r="2339" spans="25:25" x14ac:dyDescent="0.2">
      <c r="Y2339" s="84"/>
    </row>
    <row r="2340" spans="25:25" x14ac:dyDescent="0.2">
      <c r="Y2340" s="84"/>
    </row>
    <row r="2341" spans="25:25" x14ac:dyDescent="0.2">
      <c r="Y2341" s="84"/>
    </row>
    <row r="2342" spans="25:25" x14ac:dyDescent="0.2">
      <c r="Y2342" s="84"/>
    </row>
    <row r="2343" spans="25:25" x14ac:dyDescent="0.2">
      <c r="Y2343" s="84"/>
    </row>
    <row r="2344" spans="25:25" x14ac:dyDescent="0.2">
      <c r="Y2344" s="84"/>
    </row>
    <row r="2345" spans="25:25" x14ac:dyDescent="0.2">
      <c r="Y2345" s="84"/>
    </row>
    <row r="2346" spans="25:25" x14ac:dyDescent="0.2">
      <c r="Y2346" s="84"/>
    </row>
    <row r="2347" spans="25:25" x14ac:dyDescent="0.2">
      <c r="Y2347" s="84"/>
    </row>
    <row r="2348" spans="25:25" x14ac:dyDescent="0.2">
      <c r="Y2348" s="84"/>
    </row>
    <row r="2349" spans="25:25" x14ac:dyDescent="0.2">
      <c r="Y2349" s="84"/>
    </row>
    <row r="2350" spans="25:25" x14ac:dyDescent="0.2">
      <c r="Y2350" s="84"/>
    </row>
    <row r="2351" spans="25:25" x14ac:dyDescent="0.2">
      <c r="Y2351" s="84"/>
    </row>
    <row r="2352" spans="25:25" x14ac:dyDescent="0.2">
      <c r="Y2352" s="84"/>
    </row>
    <row r="2353" spans="25:25" x14ac:dyDescent="0.2">
      <c r="Y2353" s="84"/>
    </row>
    <row r="2354" spans="25:25" x14ac:dyDescent="0.2">
      <c r="Y2354" s="84"/>
    </row>
    <row r="2355" spans="25:25" x14ac:dyDescent="0.2">
      <c r="Y2355" s="84"/>
    </row>
    <row r="2356" spans="25:25" x14ac:dyDescent="0.2">
      <c r="Y2356" s="84"/>
    </row>
    <row r="2357" spans="25:25" x14ac:dyDescent="0.2">
      <c r="Y2357" s="84"/>
    </row>
    <row r="2358" spans="25:25" x14ac:dyDescent="0.2">
      <c r="Y2358" s="84"/>
    </row>
    <row r="2359" spans="25:25" x14ac:dyDescent="0.2">
      <c r="Y2359" s="84"/>
    </row>
    <row r="2360" spans="25:25" x14ac:dyDescent="0.2">
      <c r="Y2360" s="84"/>
    </row>
    <row r="2361" spans="25:25" x14ac:dyDescent="0.2">
      <c r="Y2361" s="84"/>
    </row>
    <row r="2362" spans="25:25" x14ac:dyDescent="0.2">
      <c r="Y2362" s="84"/>
    </row>
    <row r="2363" spans="25:25" x14ac:dyDescent="0.2">
      <c r="Y2363" s="84"/>
    </row>
    <row r="2364" spans="25:25" x14ac:dyDescent="0.2">
      <c r="Y2364" s="84"/>
    </row>
    <row r="2365" spans="25:25" x14ac:dyDescent="0.2">
      <c r="Y2365" s="84"/>
    </row>
    <row r="2366" spans="25:25" x14ac:dyDescent="0.2">
      <c r="Y2366" s="84"/>
    </row>
    <row r="2367" spans="25:25" x14ac:dyDescent="0.2">
      <c r="Y2367" s="84"/>
    </row>
    <row r="2368" spans="25:25" x14ac:dyDescent="0.2">
      <c r="Y2368" s="84"/>
    </row>
    <row r="2369" spans="25:25" x14ac:dyDescent="0.2">
      <c r="Y2369" s="84"/>
    </row>
    <row r="2370" spans="25:25" x14ac:dyDescent="0.2">
      <c r="Y2370" s="84"/>
    </row>
    <row r="2371" spans="25:25" x14ac:dyDescent="0.2">
      <c r="Y2371" s="84"/>
    </row>
    <row r="2372" spans="25:25" x14ac:dyDescent="0.2">
      <c r="Y2372" s="84"/>
    </row>
    <row r="2373" spans="25:25" x14ac:dyDescent="0.2">
      <c r="Y2373" s="84"/>
    </row>
    <row r="2374" spans="25:25" x14ac:dyDescent="0.2">
      <c r="Y2374" s="84"/>
    </row>
    <row r="2375" spans="25:25" x14ac:dyDescent="0.2">
      <c r="Y2375" s="84"/>
    </row>
    <row r="2376" spans="25:25" x14ac:dyDescent="0.2">
      <c r="Y2376" s="84"/>
    </row>
    <row r="2377" spans="25:25" x14ac:dyDescent="0.2">
      <c r="Y2377" s="84"/>
    </row>
    <row r="2378" spans="25:25" x14ac:dyDescent="0.2">
      <c r="Y2378" s="84"/>
    </row>
    <row r="2379" spans="25:25" x14ac:dyDescent="0.2">
      <c r="Y2379" s="84"/>
    </row>
    <row r="2380" spans="25:25" x14ac:dyDescent="0.2">
      <c r="Y2380" s="84"/>
    </row>
    <row r="2381" spans="25:25" x14ac:dyDescent="0.2">
      <c r="Y2381" s="84"/>
    </row>
    <row r="2382" spans="25:25" x14ac:dyDescent="0.2">
      <c r="Y2382" s="84"/>
    </row>
    <row r="2383" spans="25:25" x14ac:dyDescent="0.2">
      <c r="Y2383" s="84"/>
    </row>
    <row r="2384" spans="25:25" x14ac:dyDescent="0.2">
      <c r="Y2384" s="84"/>
    </row>
    <row r="2385" spans="25:25" x14ac:dyDescent="0.2">
      <c r="Y2385" s="84"/>
    </row>
    <row r="2386" spans="25:25" x14ac:dyDescent="0.2">
      <c r="Y2386" s="84"/>
    </row>
    <row r="2387" spans="25:25" x14ac:dyDescent="0.2">
      <c r="Y2387" s="84"/>
    </row>
    <row r="2388" spans="25:25" x14ac:dyDescent="0.2">
      <c r="Y2388" s="84"/>
    </row>
    <row r="2389" spans="25:25" x14ac:dyDescent="0.2">
      <c r="Y2389" s="84"/>
    </row>
    <row r="2390" spans="25:25" x14ac:dyDescent="0.2">
      <c r="Y2390" s="84"/>
    </row>
    <row r="2391" spans="25:25" x14ac:dyDescent="0.2">
      <c r="Y2391" s="84"/>
    </row>
    <row r="2392" spans="25:25" x14ac:dyDescent="0.2">
      <c r="Y2392" s="84"/>
    </row>
    <row r="2393" spans="25:25" x14ac:dyDescent="0.2">
      <c r="Y2393" s="84"/>
    </row>
    <row r="2394" spans="25:25" x14ac:dyDescent="0.2">
      <c r="Y2394" s="84"/>
    </row>
    <row r="2395" spans="25:25" x14ac:dyDescent="0.2">
      <c r="Y2395" s="84"/>
    </row>
    <row r="2396" spans="25:25" x14ac:dyDescent="0.2">
      <c r="Y2396" s="84"/>
    </row>
    <row r="2397" spans="25:25" x14ac:dyDescent="0.2">
      <c r="Y2397" s="84"/>
    </row>
    <row r="2398" spans="25:25" x14ac:dyDescent="0.2">
      <c r="Y2398" s="84"/>
    </row>
    <row r="2399" spans="25:25" x14ac:dyDescent="0.2">
      <c r="Y2399" s="84"/>
    </row>
    <row r="2400" spans="25:25" x14ac:dyDescent="0.2">
      <c r="Y2400" s="84"/>
    </row>
    <row r="2401" spans="25:25" x14ac:dyDescent="0.2">
      <c r="Y2401" s="84"/>
    </row>
    <row r="2402" spans="25:25" x14ac:dyDescent="0.2">
      <c r="Y2402" s="84"/>
    </row>
    <row r="2403" spans="25:25" x14ac:dyDescent="0.2">
      <c r="Y2403" s="84"/>
    </row>
    <row r="2404" spans="25:25" x14ac:dyDescent="0.2">
      <c r="Y2404" s="84"/>
    </row>
    <row r="2405" spans="25:25" x14ac:dyDescent="0.2">
      <c r="Y2405" s="84"/>
    </row>
    <row r="2406" spans="25:25" x14ac:dyDescent="0.2">
      <c r="Y2406" s="84"/>
    </row>
    <row r="2407" spans="25:25" x14ac:dyDescent="0.2">
      <c r="Y2407" s="84"/>
    </row>
    <row r="2408" spans="25:25" x14ac:dyDescent="0.2">
      <c r="Y2408" s="84"/>
    </row>
    <row r="2409" spans="25:25" x14ac:dyDescent="0.2">
      <c r="Y2409" s="84"/>
    </row>
    <row r="2410" spans="25:25" x14ac:dyDescent="0.2">
      <c r="Y2410" s="84"/>
    </row>
    <row r="2411" spans="25:25" x14ac:dyDescent="0.2">
      <c r="Y2411" s="84"/>
    </row>
    <row r="2412" spans="25:25" x14ac:dyDescent="0.2">
      <c r="Y2412" s="84"/>
    </row>
    <row r="2413" spans="25:25" x14ac:dyDescent="0.2">
      <c r="Y2413" s="84"/>
    </row>
    <row r="2414" spans="25:25" x14ac:dyDescent="0.2">
      <c r="Y2414" s="84"/>
    </row>
    <row r="2415" spans="25:25" x14ac:dyDescent="0.2">
      <c r="Y2415" s="84"/>
    </row>
    <row r="2416" spans="25:25" x14ac:dyDescent="0.2">
      <c r="Y2416" s="84"/>
    </row>
    <row r="2417" spans="25:25" x14ac:dyDescent="0.2">
      <c r="Y2417" s="84"/>
    </row>
    <row r="2418" spans="25:25" x14ac:dyDescent="0.2">
      <c r="Y2418" s="84"/>
    </row>
    <row r="2419" spans="25:25" x14ac:dyDescent="0.2">
      <c r="Y2419" s="84"/>
    </row>
    <row r="2420" spans="25:25" x14ac:dyDescent="0.2">
      <c r="Y2420" s="84"/>
    </row>
    <row r="2421" spans="25:25" x14ac:dyDescent="0.2">
      <c r="Y2421" s="84"/>
    </row>
    <row r="2422" spans="25:25" x14ac:dyDescent="0.2">
      <c r="Y2422" s="84"/>
    </row>
    <row r="2423" spans="25:25" x14ac:dyDescent="0.2">
      <c r="Y2423" s="84"/>
    </row>
    <row r="2424" spans="25:25" x14ac:dyDescent="0.2">
      <c r="Y2424" s="84"/>
    </row>
    <row r="2425" spans="25:25" x14ac:dyDescent="0.2">
      <c r="Y2425" s="84"/>
    </row>
    <row r="2426" spans="25:25" x14ac:dyDescent="0.2">
      <c r="Y2426" s="84"/>
    </row>
    <row r="2427" spans="25:25" x14ac:dyDescent="0.2">
      <c r="Y2427" s="84"/>
    </row>
    <row r="2428" spans="25:25" x14ac:dyDescent="0.2">
      <c r="Y2428" s="84"/>
    </row>
    <row r="2429" spans="25:25" x14ac:dyDescent="0.2">
      <c r="Y2429" s="84"/>
    </row>
    <row r="2430" spans="25:25" x14ac:dyDescent="0.2">
      <c r="Y2430" s="84"/>
    </row>
    <row r="2431" spans="25:25" x14ac:dyDescent="0.2">
      <c r="Y2431" s="84"/>
    </row>
    <row r="2432" spans="25:25" x14ac:dyDescent="0.2">
      <c r="Y2432" s="84"/>
    </row>
    <row r="2433" spans="25:25" x14ac:dyDescent="0.2">
      <c r="Y2433" s="84"/>
    </row>
    <row r="2434" spans="25:25" x14ac:dyDescent="0.2">
      <c r="Y2434" s="84"/>
    </row>
    <row r="2435" spans="25:25" x14ac:dyDescent="0.2">
      <c r="Y2435" s="84"/>
    </row>
    <row r="2436" spans="25:25" x14ac:dyDescent="0.2">
      <c r="Y2436" s="84"/>
    </row>
    <row r="2437" spans="25:25" x14ac:dyDescent="0.2">
      <c r="Y2437" s="84"/>
    </row>
    <row r="2438" spans="25:25" x14ac:dyDescent="0.2">
      <c r="Y2438" s="84"/>
    </row>
    <row r="2439" spans="25:25" x14ac:dyDescent="0.2">
      <c r="Y2439" s="84"/>
    </row>
    <row r="2440" spans="25:25" x14ac:dyDescent="0.2">
      <c r="Y2440" s="84"/>
    </row>
    <row r="2441" spans="25:25" x14ac:dyDescent="0.2">
      <c r="Y2441" s="84"/>
    </row>
    <row r="2442" spans="25:25" x14ac:dyDescent="0.2">
      <c r="Y2442" s="84"/>
    </row>
    <row r="2443" spans="25:25" x14ac:dyDescent="0.2">
      <c r="Y2443" s="84"/>
    </row>
    <row r="2444" spans="25:25" x14ac:dyDescent="0.2">
      <c r="Y2444" s="84"/>
    </row>
    <row r="2445" spans="25:25" x14ac:dyDescent="0.2">
      <c r="Y2445" s="84"/>
    </row>
    <row r="2446" spans="25:25" x14ac:dyDescent="0.2">
      <c r="Y2446" s="84"/>
    </row>
    <row r="2447" spans="25:25" x14ac:dyDescent="0.2">
      <c r="Y2447" s="84"/>
    </row>
    <row r="2448" spans="25:25" x14ac:dyDescent="0.2">
      <c r="Y2448" s="84"/>
    </row>
    <row r="2449" spans="25:25" x14ac:dyDescent="0.2">
      <c r="Y2449" s="84"/>
    </row>
    <row r="2450" spans="25:25" x14ac:dyDescent="0.2">
      <c r="Y2450" s="84"/>
    </row>
    <row r="2451" spans="25:25" x14ac:dyDescent="0.2">
      <c r="Y2451" s="84"/>
    </row>
    <row r="2452" spans="25:25" x14ac:dyDescent="0.2">
      <c r="Y2452" s="84"/>
    </row>
    <row r="2453" spans="25:25" x14ac:dyDescent="0.2">
      <c r="Y2453" s="84"/>
    </row>
    <row r="2454" spans="25:25" x14ac:dyDescent="0.2">
      <c r="Y2454" s="84"/>
    </row>
    <row r="2455" spans="25:25" x14ac:dyDescent="0.2">
      <c r="Y2455" s="84"/>
    </row>
    <row r="2456" spans="25:25" x14ac:dyDescent="0.2">
      <c r="Y2456" s="84"/>
    </row>
    <row r="2457" spans="25:25" x14ac:dyDescent="0.2">
      <c r="Y2457" s="84"/>
    </row>
    <row r="2458" spans="25:25" x14ac:dyDescent="0.2">
      <c r="Y2458" s="84"/>
    </row>
    <row r="2459" spans="25:25" x14ac:dyDescent="0.2">
      <c r="Y2459" s="84"/>
    </row>
    <row r="2460" spans="25:25" x14ac:dyDescent="0.2">
      <c r="Y2460" s="84"/>
    </row>
    <row r="2461" spans="25:25" x14ac:dyDescent="0.2">
      <c r="Y2461" s="84"/>
    </row>
    <row r="2462" spans="25:25" x14ac:dyDescent="0.2">
      <c r="Y2462" s="84"/>
    </row>
    <row r="2463" spans="25:25" x14ac:dyDescent="0.2">
      <c r="Y2463" s="84"/>
    </row>
    <row r="2464" spans="25:25" x14ac:dyDescent="0.2">
      <c r="Y2464" s="84"/>
    </row>
    <row r="2465" spans="25:25" x14ac:dyDescent="0.2">
      <c r="Y2465" s="84"/>
    </row>
    <row r="2466" spans="25:25" x14ac:dyDescent="0.2">
      <c r="Y2466" s="84"/>
    </row>
    <row r="2467" spans="25:25" x14ac:dyDescent="0.2">
      <c r="Y2467" s="84"/>
    </row>
    <row r="2468" spans="25:25" x14ac:dyDescent="0.2">
      <c r="Y2468" s="84"/>
    </row>
    <row r="2469" spans="25:25" x14ac:dyDescent="0.2">
      <c r="Y2469" s="84"/>
    </row>
    <row r="2470" spans="25:25" x14ac:dyDescent="0.2">
      <c r="Y2470" s="84"/>
    </row>
    <row r="2471" spans="25:25" x14ac:dyDescent="0.2">
      <c r="Y2471" s="84"/>
    </row>
    <row r="2472" spans="25:25" x14ac:dyDescent="0.2">
      <c r="Y2472" s="84"/>
    </row>
    <row r="2473" spans="25:25" x14ac:dyDescent="0.2">
      <c r="Y2473" s="84"/>
    </row>
    <row r="2474" spans="25:25" x14ac:dyDescent="0.2">
      <c r="Y2474" s="84"/>
    </row>
    <row r="2475" spans="25:25" x14ac:dyDescent="0.2">
      <c r="Y2475" s="84"/>
    </row>
    <row r="2476" spans="25:25" x14ac:dyDescent="0.2">
      <c r="Y2476" s="84"/>
    </row>
    <row r="2477" spans="25:25" x14ac:dyDescent="0.2">
      <c r="Y2477" s="84"/>
    </row>
    <row r="2478" spans="25:25" x14ac:dyDescent="0.2">
      <c r="Y2478" s="84"/>
    </row>
    <row r="2479" spans="25:25" x14ac:dyDescent="0.2">
      <c r="Y2479" s="84"/>
    </row>
    <row r="2480" spans="25:25" x14ac:dyDescent="0.2">
      <c r="Y2480" s="84"/>
    </row>
    <row r="2481" spans="25:25" x14ac:dyDescent="0.2">
      <c r="Y2481" s="84"/>
    </row>
    <row r="2482" spans="25:25" x14ac:dyDescent="0.2">
      <c r="Y2482" s="84"/>
    </row>
    <row r="2483" spans="25:25" x14ac:dyDescent="0.2">
      <c r="Y2483" s="84"/>
    </row>
    <row r="2484" spans="25:25" x14ac:dyDescent="0.2">
      <c r="Y2484" s="84"/>
    </row>
    <row r="2485" spans="25:25" x14ac:dyDescent="0.2">
      <c r="Y2485" s="84"/>
    </row>
    <row r="2486" spans="25:25" x14ac:dyDescent="0.2">
      <c r="Y2486" s="84"/>
    </row>
    <row r="2487" spans="25:25" x14ac:dyDescent="0.2">
      <c r="Y2487" s="84"/>
    </row>
    <row r="2488" spans="25:25" x14ac:dyDescent="0.2">
      <c r="Y2488" s="84"/>
    </row>
    <row r="2489" spans="25:25" x14ac:dyDescent="0.2">
      <c r="Y2489" s="84"/>
    </row>
    <row r="2490" spans="25:25" x14ac:dyDescent="0.2">
      <c r="Y2490" s="84"/>
    </row>
    <row r="2491" spans="25:25" x14ac:dyDescent="0.2">
      <c r="Y2491" s="84"/>
    </row>
    <row r="2492" spans="25:25" x14ac:dyDescent="0.2">
      <c r="Y2492" s="84"/>
    </row>
    <row r="2493" spans="25:25" x14ac:dyDescent="0.2">
      <c r="Y2493" s="84"/>
    </row>
    <row r="2494" spans="25:25" x14ac:dyDescent="0.2">
      <c r="Y2494" s="84"/>
    </row>
    <row r="2495" spans="25:25" x14ac:dyDescent="0.2">
      <c r="Y2495" s="84"/>
    </row>
    <row r="2496" spans="25:25" x14ac:dyDescent="0.2">
      <c r="Y2496" s="84"/>
    </row>
    <row r="2497" spans="25:25" x14ac:dyDescent="0.2">
      <c r="Y2497" s="84"/>
    </row>
    <row r="2498" spans="25:25" x14ac:dyDescent="0.2">
      <c r="Y2498" s="84"/>
    </row>
    <row r="2499" spans="25:25" x14ac:dyDescent="0.2">
      <c r="Y2499" s="84"/>
    </row>
    <row r="2500" spans="25:25" x14ac:dyDescent="0.2">
      <c r="Y2500" s="84"/>
    </row>
    <row r="2501" spans="25:25" x14ac:dyDescent="0.2">
      <c r="Y2501" s="84"/>
    </row>
    <row r="2502" spans="25:25" x14ac:dyDescent="0.2">
      <c r="Y2502" s="84"/>
    </row>
    <row r="2503" spans="25:25" x14ac:dyDescent="0.2">
      <c r="Y2503" s="84"/>
    </row>
    <row r="2504" spans="25:25" x14ac:dyDescent="0.2">
      <c r="Y2504" s="84"/>
    </row>
    <row r="2505" spans="25:25" x14ac:dyDescent="0.2">
      <c r="Y2505" s="84"/>
    </row>
    <row r="2506" spans="25:25" x14ac:dyDescent="0.2">
      <c r="Y2506" s="84"/>
    </row>
    <row r="2507" spans="25:25" x14ac:dyDescent="0.2">
      <c r="Y2507" s="84"/>
    </row>
    <row r="2508" spans="25:25" x14ac:dyDescent="0.2">
      <c r="Y2508" s="84"/>
    </row>
    <row r="2509" spans="25:25" x14ac:dyDescent="0.2">
      <c r="Y2509" s="84"/>
    </row>
    <row r="2510" spans="25:25" x14ac:dyDescent="0.2">
      <c r="Y2510" s="84"/>
    </row>
    <row r="2511" spans="25:25" x14ac:dyDescent="0.2">
      <c r="Y2511" s="84"/>
    </row>
    <row r="2512" spans="25:25" x14ac:dyDescent="0.2">
      <c r="Y2512" s="84"/>
    </row>
    <row r="2513" spans="25:25" x14ac:dyDescent="0.2">
      <c r="Y2513" s="84"/>
    </row>
    <row r="2514" spans="25:25" x14ac:dyDescent="0.2">
      <c r="Y2514" s="84"/>
    </row>
    <row r="2515" spans="25:25" x14ac:dyDescent="0.2">
      <c r="Y2515" s="84"/>
    </row>
    <row r="2516" spans="25:25" x14ac:dyDescent="0.2">
      <c r="Y2516" s="84"/>
    </row>
    <row r="2517" spans="25:25" x14ac:dyDescent="0.2">
      <c r="Y2517" s="84"/>
    </row>
    <row r="2518" spans="25:25" x14ac:dyDescent="0.2">
      <c r="Y2518" s="84"/>
    </row>
    <row r="2519" spans="25:25" x14ac:dyDescent="0.2">
      <c r="Y2519" s="84"/>
    </row>
    <row r="2520" spans="25:25" x14ac:dyDescent="0.2">
      <c r="Y2520" s="84"/>
    </row>
    <row r="2521" spans="25:25" x14ac:dyDescent="0.2">
      <c r="Y2521" s="84"/>
    </row>
    <row r="2522" spans="25:25" x14ac:dyDescent="0.2">
      <c r="Y2522" s="84"/>
    </row>
    <row r="2523" spans="25:25" x14ac:dyDescent="0.2">
      <c r="Y2523" s="84"/>
    </row>
    <row r="2524" spans="25:25" x14ac:dyDescent="0.2">
      <c r="Y2524" s="84"/>
    </row>
    <row r="2525" spans="25:25" x14ac:dyDescent="0.2">
      <c r="Y2525" s="84"/>
    </row>
    <row r="2526" spans="25:25" x14ac:dyDescent="0.2">
      <c r="Y2526" s="84"/>
    </row>
    <row r="2527" spans="25:25" x14ac:dyDescent="0.2">
      <c r="Y2527" s="84"/>
    </row>
    <row r="2528" spans="25:25" x14ac:dyDescent="0.2">
      <c r="Y2528" s="84"/>
    </row>
    <row r="2529" spans="25:25" x14ac:dyDescent="0.2">
      <c r="Y2529" s="84"/>
    </row>
    <row r="2530" spans="25:25" x14ac:dyDescent="0.2">
      <c r="Y2530" s="84"/>
    </row>
    <row r="2531" spans="25:25" x14ac:dyDescent="0.2">
      <c r="Y2531" s="84"/>
    </row>
    <row r="2532" spans="25:25" x14ac:dyDescent="0.2">
      <c r="Y2532" s="84"/>
    </row>
    <row r="2533" spans="25:25" x14ac:dyDescent="0.2">
      <c r="Y2533" s="84"/>
    </row>
    <row r="2534" spans="25:25" x14ac:dyDescent="0.2">
      <c r="Y2534" s="84"/>
    </row>
    <row r="2535" spans="25:25" x14ac:dyDescent="0.2">
      <c r="Y2535" s="84"/>
    </row>
    <row r="2536" spans="25:25" x14ac:dyDescent="0.2">
      <c r="Y2536" s="84"/>
    </row>
    <row r="2537" spans="25:25" x14ac:dyDescent="0.2">
      <c r="Y2537" s="84"/>
    </row>
    <row r="2538" spans="25:25" x14ac:dyDescent="0.2">
      <c r="Y2538" s="84"/>
    </row>
    <row r="2539" spans="25:25" x14ac:dyDescent="0.2">
      <c r="Y2539" s="84"/>
    </row>
    <row r="2540" spans="25:25" x14ac:dyDescent="0.2">
      <c r="Y2540" s="84"/>
    </row>
    <row r="2541" spans="25:25" x14ac:dyDescent="0.2">
      <c r="Y2541" s="84"/>
    </row>
    <row r="2542" spans="25:25" x14ac:dyDescent="0.2">
      <c r="Y2542" s="84"/>
    </row>
    <row r="2543" spans="25:25" x14ac:dyDescent="0.2">
      <c r="Y2543" s="84"/>
    </row>
    <row r="2544" spans="25:25" x14ac:dyDescent="0.2">
      <c r="Y2544" s="84"/>
    </row>
    <row r="2545" spans="25:25" x14ac:dyDescent="0.2">
      <c r="Y2545" s="84"/>
    </row>
    <row r="2546" spans="25:25" x14ac:dyDescent="0.2">
      <c r="Y2546" s="84"/>
    </row>
    <row r="2547" spans="25:25" x14ac:dyDescent="0.2">
      <c r="Y2547" s="84"/>
    </row>
    <row r="2548" spans="25:25" x14ac:dyDescent="0.2">
      <c r="Y2548" s="84"/>
    </row>
    <row r="2549" spans="25:25" x14ac:dyDescent="0.2">
      <c r="Y2549" s="84"/>
    </row>
    <row r="2550" spans="25:25" x14ac:dyDescent="0.2">
      <c r="Y2550" s="84"/>
    </row>
    <row r="2551" spans="25:25" x14ac:dyDescent="0.2">
      <c r="Y2551" s="84"/>
    </row>
    <row r="2552" spans="25:25" x14ac:dyDescent="0.2">
      <c r="Y2552" s="84"/>
    </row>
    <row r="2553" spans="25:25" x14ac:dyDescent="0.2">
      <c r="Y2553" s="84"/>
    </row>
    <row r="2554" spans="25:25" x14ac:dyDescent="0.2">
      <c r="Y2554" s="84"/>
    </row>
    <row r="2555" spans="25:25" x14ac:dyDescent="0.2">
      <c r="Y2555" s="84"/>
    </row>
    <row r="2556" spans="25:25" x14ac:dyDescent="0.2">
      <c r="Y2556" s="84"/>
    </row>
    <row r="2557" spans="25:25" x14ac:dyDescent="0.2">
      <c r="Y2557" s="84"/>
    </row>
    <row r="2558" spans="25:25" x14ac:dyDescent="0.2">
      <c r="Y2558" s="84"/>
    </row>
    <row r="2559" spans="25:25" x14ac:dyDescent="0.2">
      <c r="Y2559" s="84"/>
    </row>
    <row r="2560" spans="25:25" x14ac:dyDescent="0.2">
      <c r="Y2560" s="84"/>
    </row>
    <row r="2561" spans="25:25" x14ac:dyDescent="0.2">
      <c r="Y2561" s="84"/>
    </row>
    <row r="2562" spans="25:25" x14ac:dyDescent="0.2">
      <c r="Y2562" s="84"/>
    </row>
    <row r="2563" spans="25:25" x14ac:dyDescent="0.2">
      <c r="Y2563" s="84"/>
    </row>
    <row r="2564" spans="25:25" x14ac:dyDescent="0.2">
      <c r="Y2564" s="84"/>
    </row>
    <row r="2565" spans="25:25" x14ac:dyDescent="0.2">
      <c r="Y2565" s="84"/>
    </row>
    <row r="2566" spans="25:25" x14ac:dyDescent="0.2">
      <c r="Y2566" s="84"/>
    </row>
    <row r="2567" spans="25:25" x14ac:dyDescent="0.2">
      <c r="Y2567" s="84"/>
    </row>
    <row r="2568" spans="25:25" x14ac:dyDescent="0.2">
      <c r="Y2568" s="84"/>
    </row>
    <row r="2569" spans="25:25" x14ac:dyDescent="0.2">
      <c r="Y2569" s="84"/>
    </row>
    <row r="2570" spans="25:25" x14ac:dyDescent="0.2">
      <c r="Y2570" s="84"/>
    </row>
    <row r="2571" spans="25:25" x14ac:dyDescent="0.2">
      <c r="Y2571" s="84"/>
    </row>
    <row r="2572" spans="25:25" x14ac:dyDescent="0.2">
      <c r="Y2572" s="84"/>
    </row>
    <row r="2573" spans="25:25" x14ac:dyDescent="0.2">
      <c r="Y2573" s="84"/>
    </row>
    <row r="2574" spans="25:25" x14ac:dyDescent="0.2">
      <c r="Y2574" s="84"/>
    </row>
    <row r="2575" spans="25:25" x14ac:dyDescent="0.2">
      <c r="Y2575" s="84"/>
    </row>
    <row r="2576" spans="25:25" x14ac:dyDescent="0.2">
      <c r="Y2576" s="84"/>
    </row>
    <row r="2577" spans="25:25" x14ac:dyDescent="0.2">
      <c r="Y2577" s="84"/>
    </row>
    <row r="2578" spans="25:25" x14ac:dyDescent="0.2">
      <c r="Y2578" s="84"/>
    </row>
    <row r="2579" spans="25:25" x14ac:dyDescent="0.2">
      <c r="Y2579" s="84"/>
    </row>
    <row r="2580" spans="25:25" x14ac:dyDescent="0.2">
      <c r="Y2580" s="84"/>
    </row>
    <row r="2581" spans="25:25" x14ac:dyDescent="0.2">
      <c r="Y2581" s="84"/>
    </row>
    <row r="2582" spans="25:25" x14ac:dyDescent="0.2">
      <c r="Y2582" s="84"/>
    </row>
    <row r="2583" spans="25:25" x14ac:dyDescent="0.2">
      <c r="Y2583" s="84"/>
    </row>
    <row r="2584" spans="25:25" x14ac:dyDescent="0.2">
      <c r="Y2584" s="84"/>
    </row>
    <row r="2585" spans="25:25" x14ac:dyDescent="0.2">
      <c r="Y2585" s="84"/>
    </row>
    <row r="2586" spans="25:25" x14ac:dyDescent="0.2">
      <c r="Y2586" s="84"/>
    </row>
    <row r="2587" spans="25:25" x14ac:dyDescent="0.2">
      <c r="Y2587" s="84"/>
    </row>
    <row r="2588" spans="25:25" x14ac:dyDescent="0.2">
      <c r="Y2588" s="84"/>
    </row>
    <row r="2589" spans="25:25" x14ac:dyDescent="0.2">
      <c r="Y2589" s="84"/>
    </row>
    <row r="2590" spans="25:25" x14ac:dyDescent="0.2">
      <c r="Y2590" s="84"/>
    </row>
    <row r="2591" spans="25:25" x14ac:dyDescent="0.2">
      <c r="Y2591" s="84"/>
    </row>
    <row r="2592" spans="25:25" x14ac:dyDescent="0.2">
      <c r="Y2592" s="84"/>
    </row>
    <row r="2593" spans="25:25" x14ac:dyDescent="0.2">
      <c r="Y2593" s="84"/>
    </row>
    <row r="2594" spans="25:25" x14ac:dyDescent="0.2">
      <c r="Y2594" s="84"/>
    </row>
    <row r="2595" spans="25:25" x14ac:dyDescent="0.2">
      <c r="Y2595" s="84"/>
    </row>
    <row r="2596" spans="25:25" x14ac:dyDescent="0.2">
      <c r="Y2596" s="84"/>
    </row>
    <row r="2597" spans="25:25" x14ac:dyDescent="0.2">
      <c r="Y2597" s="84"/>
    </row>
    <row r="2598" spans="25:25" x14ac:dyDescent="0.2">
      <c r="Y2598" s="84"/>
    </row>
    <row r="2599" spans="25:25" x14ac:dyDescent="0.2">
      <c r="Y2599" s="84"/>
    </row>
    <row r="2600" spans="25:25" x14ac:dyDescent="0.2">
      <c r="Y2600" s="84"/>
    </row>
    <row r="2601" spans="25:25" x14ac:dyDescent="0.2">
      <c r="Y2601" s="84"/>
    </row>
    <row r="2602" spans="25:25" x14ac:dyDescent="0.2">
      <c r="Y2602" s="84"/>
    </row>
    <row r="2603" spans="25:25" x14ac:dyDescent="0.2">
      <c r="Y2603" s="84"/>
    </row>
    <row r="2604" spans="25:25" x14ac:dyDescent="0.2">
      <c r="Y2604" s="84"/>
    </row>
    <row r="2605" spans="25:25" x14ac:dyDescent="0.2">
      <c r="Y2605" s="84"/>
    </row>
    <row r="2606" spans="25:25" x14ac:dyDescent="0.2">
      <c r="Y2606" s="84"/>
    </row>
    <row r="2607" spans="25:25" x14ac:dyDescent="0.2">
      <c r="Y2607" s="84"/>
    </row>
    <row r="2608" spans="25:25" x14ac:dyDescent="0.2">
      <c r="Y2608" s="84"/>
    </row>
    <row r="2609" spans="25:25" x14ac:dyDescent="0.2">
      <c r="Y2609" s="84"/>
    </row>
    <row r="2610" spans="25:25" x14ac:dyDescent="0.2">
      <c r="Y2610" s="84"/>
    </row>
    <row r="2611" spans="25:25" x14ac:dyDescent="0.2">
      <c r="Y2611" s="84"/>
    </row>
    <row r="2612" spans="25:25" x14ac:dyDescent="0.2">
      <c r="Y2612" s="84"/>
    </row>
    <row r="2613" spans="25:25" x14ac:dyDescent="0.2">
      <c r="Y2613" s="84"/>
    </row>
    <row r="2614" spans="25:25" x14ac:dyDescent="0.2">
      <c r="Y2614" s="84"/>
    </row>
    <row r="2615" spans="25:25" x14ac:dyDescent="0.2">
      <c r="Y2615" s="84"/>
    </row>
    <row r="2616" spans="25:25" x14ac:dyDescent="0.2">
      <c r="Y2616" s="84"/>
    </row>
    <row r="2617" spans="25:25" x14ac:dyDescent="0.2">
      <c r="Y2617" s="84"/>
    </row>
    <row r="2618" spans="25:25" x14ac:dyDescent="0.2">
      <c r="Y2618" s="84"/>
    </row>
    <row r="2619" spans="25:25" x14ac:dyDescent="0.2">
      <c r="Y2619" s="84"/>
    </row>
    <row r="2620" spans="25:25" x14ac:dyDescent="0.2">
      <c r="Y2620" s="84"/>
    </row>
    <row r="2621" spans="25:25" x14ac:dyDescent="0.2">
      <c r="Y2621" s="84"/>
    </row>
    <row r="2622" spans="25:25" x14ac:dyDescent="0.2">
      <c r="Y2622" s="84"/>
    </row>
    <row r="2623" spans="25:25" x14ac:dyDescent="0.2">
      <c r="Y2623" s="84"/>
    </row>
    <row r="2624" spans="25:25" x14ac:dyDescent="0.2">
      <c r="Y2624" s="84"/>
    </row>
    <row r="2625" spans="25:25" x14ac:dyDescent="0.2">
      <c r="Y2625" s="84"/>
    </row>
    <row r="2626" spans="25:25" x14ac:dyDescent="0.2">
      <c r="Y2626" s="84"/>
    </row>
    <row r="2627" spans="25:25" x14ac:dyDescent="0.2">
      <c r="Y2627" s="84"/>
    </row>
    <row r="2628" spans="25:25" x14ac:dyDescent="0.2">
      <c r="Y2628" s="84"/>
    </row>
    <row r="2629" spans="25:25" x14ac:dyDescent="0.2">
      <c r="Y2629" s="84"/>
    </row>
    <row r="2630" spans="25:25" x14ac:dyDescent="0.2">
      <c r="Y2630" s="84"/>
    </row>
    <row r="2631" spans="25:25" x14ac:dyDescent="0.2">
      <c r="Y2631" s="84"/>
    </row>
    <row r="2632" spans="25:25" x14ac:dyDescent="0.2">
      <c r="Y2632" s="84"/>
    </row>
    <row r="2633" spans="25:25" x14ac:dyDescent="0.2">
      <c r="Y2633" s="84"/>
    </row>
    <row r="2634" spans="25:25" x14ac:dyDescent="0.2">
      <c r="Y2634" s="84"/>
    </row>
    <row r="2635" spans="25:25" x14ac:dyDescent="0.2">
      <c r="Y2635" s="84"/>
    </row>
    <row r="2636" spans="25:25" x14ac:dyDescent="0.2">
      <c r="Y2636" s="84"/>
    </row>
    <row r="2637" spans="25:25" x14ac:dyDescent="0.2">
      <c r="Y2637" s="84"/>
    </row>
    <row r="2638" spans="25:25" x14ac:dyDescent="0.2">
      <c r="Y2638" s="84"/>
    </row>
    <row r="2639" spans="25:25" x14ac:dyDescent="0.2">
      <c r="Y2639" s="84"/>
    </row>
    <row r="2640" spans="25:25" x14ac:dyDescent="0.2">
      <c r="Y2640" s="84"/>
    </row>
    <row r="2641" spans="25:25" x14ac:dyDescent="0.2">
      <c r="Y2641" s="84"/>
    </row>
    <row r="2642" spans="25:25" x14ac:dyDescent="0.2">
      <c r="Y2642" s="84"/>
    </row>
    <row r="2643" spans="25:25" x14ac:dyDescent="0.2">
      <c r="Y2643" s="84"/>
    </row>
    <row r="2644" spans="25:25" x14ac:dyDescent="0.2">
      <c r="Y2644" s="84"/>
    </row>
    <row r="2645" spans="25:25" x14ac:dyDescent="0.2">
      <c r="Y2645" s="84"/>
    </row>
    <row r="2646" spans="25:25" x14ac:dyDescent="0.2">
      <c r="Y2646" s="84"/>
    </row>
    <row r="2647" spans="25:25" x14ac:dyDescent="0.2">
      <c r="Y2647" s="84"/>
    </row>
    <row r="2648" spans="25:25" x14ac:dyDescent="0.2">
      <c r="Y2648" s="84"/>
    </row>
    <row r="2649" spans="25:25" x14ac:dyDescent="0.2">
      <c r="Y2649" s="84"/>
    </row>
    <row r="2650" spans="25:25" x14ac:dyDescent="0.2">
      <c r="Y2650" s="84"/>
    </row>
    <row r="2651" spans="25:25" x14ac:dyDescent="0.2">
      <c r="Y2651" s="84"/>
    </row>
    <row r="2652" spans="25:25" x14ac:dyDescent="0.2">
      <c r="Y2652" s="84"/>
    </row>
    <row r="2653" spans="25:25" x14ac:dyDescent="0.2">
      <c r="Y2653" s="84"/>
    </row>
    <row r="2654" spans="25:25" x14ac:dyDescent="0.2">
      <c r="Y2654" s="84"/>
    </row>
    <row r="2655" spans="25:25" x14ac:dyDescent="0.2">
      <c r="Y2655" s="84"/>
    </row>
    <row r="2656" spans="25:25" x14ac:dyDescent="0.2">
      <c r="Y2656" s="84"/>
    </row>
    <row r="2657" spans="25:25" x14ac:dyDescent="0.2">
      <c r="Y2657" s="84"/>
    </row>
    <row r="2658" spans="25:25" x14ac:dyDescent="0.2">
      <c r="Y2658" s="84"/>
    </row>
    <row r="2659" spans="25:25" x14ac:dyDescent="0.2">
      <c r="Y2659" s="84"/>
    </row>
    <row r="2660" spans="25:25" x14ac:dyDescent="0.2">
      <c r="Y2660" s="84"/>
    </row>
    <row r="2661" spans="25:25" x14ac:dyDescent="0.2">
      <c r="Y2661" s="84"/>
    </row>
    <row r="2662" spans="25:25" x14ac:dyDescent="0.2">
      <c r="Y2662" s="84"/>
    </row>
    <row r="2663" spans="25:25" x14ac:dyDescent="0.2">
      <c r="Y2663" s="84"/>
    </row>
    <row r="2664" spans="25:25" x14ac:dyDescent="0.2">
      <c r="Y2664" s="84"/>
    </row>
    <row r="2665" spans="25:25" x14ac:dyDescent="0.2">
      <c r="Y2665" s="84"/>
    </row>
    <row r="2666" spans="25:25" x14ac:dyDescent="0.2">
      <c r="Y2666" s="84"/>
    </row>
    <row r="2667" spans="25:25" x14ac:dyDescent="0.2">
      <c r="Y2667" s="84"/>
    </row>
    <row r="2668" spans="25:25" x14ac:dyDescent="0.2">
      <c r="Y2668" s="84"/>
    </row>
    <row r="2669" spans="25:25" x14ac:dyDescent="0.2">
      <c r="Y2669" s="84"/>
    </row>
    <row r="2670" spans="25:25" x14ac:dyDescent="0.2">
      <c r="Y2670" s="84"/>
    </row>
    <row r="2671" spans="25:25" x14ac:dyDescent="0.2">
      <c r="Y2671" s="84"/>
    </row>
    <row r="2672" spans="25:25" x14ac:dyDescent="0.2">
      <c r="Y2672" s="84"/>
    </row>
    <row r="2673" spans="25:25" x14ac:dyDescent="0.2">
      <c r="Y2673" s="84"/>
    </row>
    <row r="2674" spans="25:25" x14ac:dyDescent="0.2">
      <c r="Y2674" s="84"/>
    </row>
    <row r="2675" spans="25:25" x14ac:dyDescent="0.2">
      <c r="Y2675" s="84"/>
    </row>
    <row r="2676" spans="25:25" x14ac:dyDescent="0.2">
      <c r="Y2676" s="84"/>
    </row>
    <row r="2677" spans="25:25" x14ac:dyDescent="0.2">
      <c r="Y2677" s="84"/>
    </row>
    <row r="2678" spans="25:25" x14ac:dyDescent="0.2">
      <c r="Y2678" s="84"/>
    </row>
    <row r="2679" spans="25:25" x14ac:dyDescent="0.2">
      <c r="Y2679" s="84"/>
    </row>
    <row r="2680" spans="25:25" x14ac:dyDescent="0.2">
      <c r="Y2680" s="84"/>
    </row>
    <row r="2681" spans="25:25" x14ac:dyDescent="0.2">
      <c r="Y2681" s="84"/>
    </row>
    <row r="2682" spans="25:25" x14ac:dyDescent="0.2">
      <c r="Y2682" s="84"/>
    </row>
    <row r="2683" spans="25:25" x14ac:dyDescent="0.2">
      <c r="Y2683" s="84"/>
    </row>
    <row r="2684" spans="25:25" x14ac:dyDescent="0.2">
      <c r="Y2684" s="84"/>
    </row>
    <row r="2685" spans="25:25" x14ac:dyDescent="0.2">
      <c r="Y2685" s="84"/>
    </row>
    <row r="2686" spans="25:25" x14ac:dyDescent="0.2">
      <c r="Y2686" s="84"/>
    </row>
    <row r="2687" spans="25:25" x14ac:dyDescent="0.2">
      <c r="Y2687" s="84"/>
    </row>
    <row r="2688" spans="25:25" x14ac:dyDescent="0.2">
      <c r="Y2688" s="84"/>
    </row>
    <row r="2689" spans="25:25" x14ac:dyDescent="0.2">
      <c r="Y2689" s="84"/>
    </row>
    <row r="2690" spans="25:25" x14ac:dyDescent="0.2">
      <c r="Y2690" s="84"/>
    </row>
    <row r="2691" spans="25:25" x14ac:dyDescent="0.2">
      <c r="Y2691" s="84"/>
    </row>
    <row r="2692" spans="25:25" x14ac:dyDescent="0.2">
      <c r="Y2692" s="84"/>
    </row>
    <row r="2693" spans="25:25" x14ac:dyDescent="0.2">
      <c r="Y2693" s="84"/>
    </row>
    <row r="2694" spans="25:25" x14ac:dyDescent="0.2">
      <c r="Y2694" s="84"/>
    </row>
    <row r="2695" spans="25:25" x14ac:dyDescent="0.2">
      <c r="Y2695" s="84"/>
    </row>
    <row r="2696" spans="25:25" x14ac:dyDescent="0.2">
      <c r="Y2696" s="84"/>
    </row>
    <row r="2697" spans="25:25" x14ac:dyDescent="0.2">
      <c r="Y2697" s="84"/>
    </row>
    <row r="2698" spans="25:25" x14ac:dyDescent="0.2">
      <c r="Y2698" s="84"/>
    </row>
    <row r="2699" spans="25:25" x14ac:dyDescent="0.2">
      <c r="Y2699" s="84"/>
    </row>
    <row r="2700" spans="25:25" x14ac:dyDescent="0.2">
      <c r="Y2700" s="84"/>
    </row>
    <row r="2701" spans="25:25" x14ac:dyDescent="0.2">
      <c r="Y2701" s="84"/>
    </row>
    <row r="2702" spans="25:25" x14ac:dyDescent="0.2">
      <c r="Y2702" s="84"/>
    </row>
    <row r="2703" spans="25:25" x14ac:dyDescent="0.2">
      <c r="Y2703" s="84"/>
    </row>
    <row r="2704" spans="25:25" x14ac:dyDescent="0.2">
      <c r="Y2704" s="84"/>
    </row>
    <row r="2705" spans="25:25" x14ac:dyDescent="0.2">
      <c r="Y2705" s="84"/>
    </row>
    <row r="2706" spans="25:25" x14ac:dyDescent="0.2">
      <c r="Y2706" s="84"/>
    </row>
    <row r="2707" spans="25:25" x14ac:dyDescent="0.2">
      <c r="Y2707" s="84"/>
    </row>
    <row r="2708" spans="25:25" x14ac:dyDescent="0.2">
      <c r="Y2708" s="84"/>
    </row>
    <row r="2709" spans="25:25" x14ac:dyDescent="0.2">
      <c r="Y2709" s="84"/>
    </row>
    <row r="2710" spans="25:25" x14ac:dyDescent="0.2">
      <c r="Y2710" s="84"/>
    </row>
    <row r="2711" spans="25:25" x14ac:dyDescent="0.2">
      <c r="Y2711" s="84"/>
    </row>
    <row r="2712" spans="25:25" x14ac:dyDescent="0.2">
      <c r="Y2712" s="84"/>
    </row>
    <row r="2713" spans="25:25" x14ac:dyDescent="0.2">
      <c r="Y2713" s="84"/>
    </row>
    <row r="2714" spans="25:25" x14ac:dyDescent="0.2">
      <c r="Y2714" s="84"/>
    </row>
    <row r="2715" spans="25:25" x14ac:dyDescent="0.2">
      <c r="Y2715" s="84"/>
    </row>
    <row r="2716" spans="25:25" x14ac:dyDescent="0.2">
      <c r="Y2716" s="84"/>
    </row>
    <row r="2717" spans="25:25" x14ac:dyDescent="0.2">
      <c r="Y2717" s="84"/>
    </row>
    <row r="2718" spans="25:25" x14ac:dyDescent="0.2">
      <c r="Y2718" s="84"/>
    </row>
    <row r="2719" spans="25:25" x14ac:dyDescent="0.2">
      <c r="Y2719" s="84"/>
    </row>
    <row r="2720" spans="25:25" x14ac:dyDescent="0.2">
      <c r="Y2720" s="84"/>
    </row>
    <row r="2721" spans="25:25" x14ac:dyDescent="0.2">
      <c r="Y2721" s="84"/>
    </row>
    <row r="2722" spans="25:25" x14ac:dyDescent="0.2">
      <c r="Y2722" s="84"/>
    </row>
    <row r="2723" spans="25:25" x14ac:dyDescent="0.2">
      <c r="Y2723" s="84"/>
    </row>
    <row r="2724" spans="25:25" x14ac:dyDescent="0.2">
      <c r="Y2724" s="84"/>
    </row>
    <row r="2725" spans="25:25" x14ac:dyDescent="0.2">
      <c r="Y2725" s="84"/>
    </row>
    <row r="2726" spans="25:25" x14ac:dyDescent="0.2">
      <c r="Y2726" s="84"/>
    </row>
    <row r="2727" spans="25:25" x14ac:dyDescent="0.2">
      <c r="Y2727" s="84"/>
    </row>
    <row r="2728" spans="25:25" x14ac:dyDescent="0.2">
      <c r="Y2728" s="84"/>
    </row>
    <row r="2729" spans="25:25" x14ac:dyDescent="0.2">
      <c r="Y2729" s="84"/>
    </row>
    <row r="2730" spans="25:25" x14ac:dyDescent="0.2">
      <c r="Y2730" s="84"/>
    </row>
    <row r="2731" spans="25:25" x14ac:dyDescent="0.2">
      <c r="Y2731" s="84"/>
    </row>
    <row r="2732" spans="25:25" x14ac:dyDescent="0.2">
      <c r="Y2732" s="84"/>
    </row>
    <row r="2733" spans="25:25" x14ac:dyDescent="0.2">
      <c r="Y2733" s="84"/>
    </row>
    <row r="2734" spans="25:25" x14ac:dyDescent="0.2">
      <c r="Y2734" s="84"/>
    </row>
    <row r="2735" spans="25:25" x14ac:dyDescent="0.2">
      <c r="Y2735" s="84"/>
    </row>
    <row r="2736" spans="25:25" x14ac:dyDescent="0.2">
      <c r="Y2736" s="84"/>
    </row>
    <row r="2737" spans="25:25" x14ac:dyDescent="0.2">
      <c r="Y2737" s="84"/>
    </row>
    <row r="2738" spans="25:25" x14ac:dyDescent="0.2">
      <c r="Y2738" s="84"/>
    </row>
    <row r="2739" spans="25:25" x14ac:dyDescent="0.2">
      <c r="Y2739" s="84"/>
    </row>
    <row r="2740" spans="25:25" x14ac:dyDescent="0.2">
      <c r="Y2740" s="84"/>
    </row>
    <row r="2741" spans="25:25" x14ac:dyDescent="0.2">
      <c r="Y2741" s="84"/>
    </row>
    <row r="2742" spans="25:25" x14ac:dyDescent="0.2">
      <c r="Y2742" s="84"/>
    </row>
    <row r="2743" spans="25:25" x14ac:dyDescent="0.2">
      <c r="Y2743" s="84"/>
    </row>
    <row r="2744" spans="25:25" x14ac:dyDescent="0.2">
      <c r="Y2744" s="84"/>
    </row>
    <row r="2745" spans="25:25" x14ac:dyDescent="0.2">
      <c r="Y2745" s="84"/>
    </row>
    <row r="2746" spans="25:25" x14ac:dyDescent="0.2">
      <c r="Y2746" s="84"/>
    </row>
    <row r="2747" spans="25:25" x14ac:dyDescent="0.2">
      <c r="Y2747" s="84"/>
    </row>
    <row r="2748" spans="25:25" x14ac:dyDescent="0.2">
      <c r="Y2748" s="84"/>
    </row>
    <row r="2749" spans="25:25" x14ac:dyDescent="0.2">
      <c r="Y2749" s="84"/>
    </row>
    <row r="2750" spans="25:25" x14ac:dyDescent="0.2">
      <c r="Y2750" s="84"/>
    </row>
    <row r="2751" spans="25:25" x14ac:dyDescent="0.2">
      <c r="Y2751" s="84"/>
    </row>
    <row r="2752" spans="25:25" x14ac:dyDescent="0.2">
      <c r="Y2752" s="84"/>
    </row>
    <row r="2753" spans="25:25" x14ac:dyDescent="0.2">
      <c r="Y2753" s="84"/>
    </row>
    <row r="2754" spans="25:25" x14ac:dyDescent="0.2">
      <c r="Y2754" s="84"/>
    </row>
    <row r="2755" spans="25:25" x14ac:dyDescent="0.2">
      <c r="Y2755" s="84"/>
    </row>
    <row r="2756" spans="25:25" x14ac:dyDescent="0.2">
      <c r="Y2756" s="84"/>
    </row>
    <row r="2757" spans="25:25" x14ac:dyDescent="0.2">
      <c r="Y2757" s="84"/>
    </row>
    <row r="2758" spans="25:25" x14ac:dyDescent="0.2">
      <c r="Y2758" s="84"/>
    </row>
    <row r="2759" spans="25:25" x14ac:dyDescent="0.2">
      <c r="Y2759" s="84"/>
    </row>
    <row r="2760" spans="25:25" x14ac:dyDescent="0.2">
      <c r="Y2760" s="84"/>
    </row>
    <row r="2761" spans="25:25" x14ac:dyDescent="0.2">
      <c r="Y2761" s="84"/>
    </row>
    <row r="2762" spans="25:25" x14ac:dyDescent="0.2">
      <c r="Y2762" s="84"/>
    </row>
    <row r="2763" spans="25:25" x14ac:dyDescent="0.2">
      <c r="Y2763" s="84"/>
    </row>
    <row r="2764" spans="25:25" x14ac:dyDescent="0.2">
      <c r="Y2764" s="84"/>
    </row>
    <row r="2765" spans="25:25" x14ac:dyDescent="0.2">
      <c r="Y2765" s="84"/>
    </row>
    <row r="2766" spans="25:25" x14ac:dyDescent="0.2">
      <c r="Y2766" s="84"/>
    </row>
    <row r="2767" spans="25:25" x14ac:dyDescent="0.2">
      <c r="Y2767" s="84"/>
    </row>
    <row r="2768" spans="25:25" x14ac:dyDescent="0.2">
      <c r="Y2768" s="84"/>
    </row>
    <row r="2769" spans="25:25" x14ac:dyDescent="0.2">
      <c r="Y2769" s="84"/>
    </row>
    <row r="2770" spans="25:25" x14ac:dyDescent="0.2">
      <c r="Y2770" s="84"/>
    </row>
    <row r="2771" spans="25:25" x14ac:dyDescent="0.2">
      <c r="Y2771" s="84"/>
    </row>
    <row r="2772" spans="25:25" x14ac:dyDescent="0.2">
      <c r="Y2772" s="84"/>
    </row>
    <row r="2773" spans="25:25" x14ac:dyDescent="0.2">
      <c r="Y2773" s="84"/>
    </row>
    <row r="2774" spans="25:25" x14ac:dyDescent="0.2">
      <c r="Y2774" s="84"/>
    </row>
    <row r="2775" spans="25:25" x14ac:dyDescent="0.2">
      <c r="Y2775" s="84"/>
    </row>
    <row r="2776" spans="25:25" x14ac:dyDescent="0.2">
      <c r="Y2776" s="84"/>
    </row>
    <row r="2777" spans="25:25" x14ac:dyDescent="0.2">
      <c r="Y2777" s="84"/>
    </row>
    <row r="2778" spans="25:25" x14ac:dyDescent="0.2">
      <c r="Y2778" s="84"/>
    </row>
    <row r="2779" spans="25:25" x14ac:dyDescent="0.2">
      <c r="Y2779" s="84"/>
    </row>
    <row r="2780" spans="25:25" x14ac:dyDescent="0.2">
      <c r="Y2780" s="84"/>
    </row>
    <row r="2781" spans="25:25" x14ac:dyDescent="0.2">
      <c r="Y2781" s="84"/>
    </row>
    <row r="2782" spans="25:25" x14ac:dyDescent="0.2">
      <c r="Y2782" s="84"/>
    </row>
    <row r="2783" spans="25:25" x14ac:dyDescent="0.2">
      <c r="Y2783" s="84"/>
    </row>
    <row r="2784" spans="25:25" x14ac:dyDescent="0.2">
      <c r="Y2784" s="84"/>
    </row>
    <row r="2785" spans="25:25" x14ac:dyDescent="0.2">
      <c r="Y2785" s="84"/>
    </row>
    <row r="2786" spans="25:25" x14ac:dyDescent="0.2">
      <c r="Y2786" s="84"/>
    </row>
    <row r="2787" spans="25:25" x14ac:dyDescent="0.2">
      <c r="Y2787" s="84"/>
    </row>
    <row r="2788" spans="25:25" x14ac:dyDescent="0.2">
      <c r="Y2788" s="84"/>
    </row>
    <row r="2789" spans="25:25" x14ac:dyDescent="0.2">
      <c r="Y2789" s="84"/>
    </row>
    <row r="2790" spans="25:25" x14ac:dyDescent="0.2">
      <c r="Y2790" s="84"/>
    </row>
    <row r="2791" spans="25:25" x14ac:dyDescent="0.2">
      <c r="Y2791" s="84"/>
    </row>
    <row r="2792" spans="25:25" x14ac:dyDescent="0.2">
      <c r="Y2792" s="84"/>
    </row>
    <row r="2793" spans="25:25" x14ac:dyDescent="0.2">
      <c r="Y2793" s="84"/>
    </row>
    <row r="2794" spans="25:25" x14ac:dyDescent="0.2">
      <c r="Y2794" s="84"/>
    </row>
    <row r="2795" spans="25:25" x14ac:dyDescent="0.2">
      <c r="Y2795" s="84"/>
    </row>
    <row r="2796" spans="25:25" x14ac:dyDescent="0.2">
      <c r="Y2796" s="84"/>
    </row>
    <row r="2797" spans="25:25" x14ac:dyDescent="0.2">
      <c r="Y2797" s="84"/>
    </row>
    <row r="2798" spans="25:25" x14ac:dyDescent="0.2">
      <c r="Y2798" s="84"/>
    </row>
    <row r="2799" spans="25:25" x14ac:dyDescent="0.2">
      <c r="Y2799" s="84"/>
    </row>
    <row r="2800" spans="25:25" x14ac:dyDescent="0.2">
      <c r="Y2800" s="84"/>
    </row>
    <row r="2801" spans="25:25" x14ac:dyDescent="0.2">
      <c r="Y2801" s="84"/>
    </row>
    <row r="2802" spans="25:25" x14ac:dyDescent="0.2">
      <c r="Y2802" s="84"/>
    </row>
    <row r="2803" spans="25:25" x14ac:dyDescent="0.2">
      <c r="Y2803" s="84"/>
    </row>
    <row r="2804" spans="25:25" x14ac:dyDescent="0.2">
      <c r="Y2804" s="84"/>
    </row>
    <row r="2805" spans="25:25" x14ac:dyDescent="0.2">
      <c r="Y2805" s="84"/>
    </row>
    <row r="2806" spans="25:25" x14ac:dyDescent="0.2">
      <c r="Y2806" s="84"/>
    </row>
    <row r="2807" spans="25:25" x14ac:dyDescent="0.2">
      <c r="Y2807" s="84"/>
    </row>
    <row r="2808" spans="25:25" x14ac:dyDescent="0.2">
      <c r="Y2808" s="84"/>
    </row>
    <row r="2809" spans="25:25" x14ac:dyDescent="0.2">
      <c r="Y2809" s="84"/>
    </row>
    <row r="2810" spans="25:25" x14ac:dyDescent="0.2">
      <c r="Y2810" s="84"/>
    </row>
    <row r="2811" spans="25:25" x14ac:dyDescent="0.2">
      <c r="Y2811" s="84"/>
    </row>
    <row r="2812" spans="25:25" x14ac:dyDescent="0.2">
      <c r="Y2812" s="84"/>
    </row>
    <row r="2813" spans="25:25" x14ac:dyDescent="0.2">
      <c r="Y2813" s="84"/>
    </row>
    <row r="2814" spans="25:25" x14ac:dyDescent="0.2">
      <c r="Y2814" s="84"/>
    </row>
    <row r="2815" spans="25:25" x14ac:dyDescent="0.2">
      <c r="Y2815" s="84"/>
    </row>
    <row r="2816" spans="25:25" x14ac:dyDescent="0.2">
      <c r="Y2816" s="84"/>
    </row>
    <row r="2817" spans="25:25" x14ac:dyDescent="0.2">
      <c r="Y2817" s="84"/>
    </row>
    <row r="2818" spans="25:25" x14ac:dyDescent="0.2">
      <c r="Y2818" s="84"/>
    </row>
    <row r="2819" spans="25:25" x14ac:dyDescent="0.2">
      <c r="Y2819" s="84"/>
    </row>
    <row r="2820" spans="25:25" x14ac:dyDescent="0.2">
      <c r="Y2820" s="84"/>
    </row>
    <row r="2821" spans="25:25" x14ac:dyDescent="0.2">
      <c r="Y2821" s="84"/>
    </row>
    <row r="2822" spans="25:25" x14ac:dyDescent="0.2">
      <c r="Y2822" s="84"/>
    </row>
    <row r="2823" spans="25:25" x14ac:dyDescent="0.2">
      <c r="Y2823" s="84"/>
    </row>
    <row r="2824" spans="25:25" x14ac:dyDescent="0.2">
      <c r="Y2824" s="84"/>
    </row>
    <row r="2825" spans="25:25" x14ac:dyDescent="0.2">
      <c r="Y2825" s="84"/>
    </row>
    <row r="2826" spans="25:25" x14ac:dyDescent="0.2">
      <c r="Y2826" s="84"/>
    </row>
    <row r="2827" spans="25:25" x14ac:dyDescent="0.2">
      <c r="Y2827" s="84"/>
    </row>
    <row r="2828" spans="25:25" x14ac:dyDescent="0.2">
      <c r="Y2828" s="84"/>
    </row>
    <row r="2829" spans="25:25" x14ac:dyDescent="0.2">
      <c r="Y2829" s="84"/>
    </row>
    <row r="2830" spans="25:25" x14ac:dyDescent="0.2">
      <c r="Y2830" s="84"/>
    </row>
    <row r="2831" spans="25:25" x14ac:dyDescent="0.2">
      <c r="Y2831" s="84"/>
    </row>
    <row r="2832" spans="25:25" x14ac:dyDescent="0.2">
      <c r="Y2832" s="84"/>
    </row>
    <row r="2833" spans="25:25" x14ac:dyDescent="0.2">
      <c r="Y2833" s="84"/>
    </row>
    <row r="2834" spans="25:25" x14ac:dyDescent="0.2">
      <c r="Y2834" s="84"/>
    </row>
    <row r="2835" spans="25:25" x14ac:dyDescent="0.2">
      <c r="Y2835" s="84"/>
    </row>
    <row r="2836" spans="25:25" x14ac:dyDescent="0.2">
      <c r="Y2836" s="84"/>
    </row>
    <row r="2837" spans="25:25" x14ac:dyDescent="0.2">
      <c r="Y2837" s="84"/>
    </row>
    <row r="2838" spans="25:25" x14ac:dyDescent="0.2">
      <c r="Y2838" s="84"/>
    </row>
    <row r="2839" spans="25:25" x14ac:dyDescent="0.2">
      <c r="Y2839" s="84"/>
    </row>
    <row r="2840" spans="25:25" x14ac:dyDescent="0.2">
      <c r="Y2840" s="84"/>
    </row>
    <row r="2841" spans="25:25" x14ac:dyDescent="0.2">
      <c r="Y2841" s="84"/>
    </row>
    <row r="2842" spans="25:25" x14ac:dyDescent="0.2">
      <c r="Y2842" s="84"/>
    </row>
    <row r="2843" spans="25:25" x14ac:dyDescent="0.2">
      <c r="Y2843" s="84"/>
    </row>
    <row r="2844" spans="25:25" x14ac:dyDescent="0.2">
      <c r="Y2844" s="84"/>
    </row>
    <row r="2845" spans="25:25" x14ac:dyDescent="0.2">
      <c r="Y2845" s="84"/>
    </row>
    <row r="2846" spans="25:25" x14ac:dyDescent="0.2">
      <c r="Y2846" s="84"/>
    </row>
    <row r="2847" spans="25:25" x14ac:dyDescent="0.2">
      <c r="Y2847" s="84"/>
    </row>
    <row r="2848" spans="25:25" x14ac:dyDescent="0.2">
      <c r="Y2848" s="84"/>
    </row>
    <row r="2849" spans="25:25" x14ac:dyDescent="0.2">
      <c r="Y2849" s="84"/>
    </row>
    <row r="2850" spans="25:25" x14ac:dyDescent="0.2">
      <c r="Y2850" s="84"/>
    </row>
    <row r="2851" spans="25:25" x14ac:dyDescent="0.2">
      <c r="Y2851" s="84"/>
    </row>
    <row r="2852" spans="25:25" x14ac:dyDescent="0.2">
      <c r="Y2852" s="84"/>
    </row>
    <row r="2853" spans="25:25" x14ac:dyDescent="0.2">
      <c r="Y2853" s="84"/>
    </row>
    <row r="2854" spans="25:25" x14ac:dyDescent="0.2">
      <c r="Y2854" s="84"/>
    </row>
    <row r="2855" spans="25:25" x14ac:dyDescent="0.2">
      <c r="Y2855" s="84"/>
    </row>
    <row r="2856" spans="25:25" x14ac:dyDescent="0.2">
      <c r="Y2856" s="84"/>
    </row>
    <row r="2857" spans="25:25" x14ac:dyDescent="0.2">
      <c r="Y2857" s="84"/>
    </row>
    <row r="2858" spans="25:25" x14ac:dyDescent="0.2">
      <c r="Y2858" s="84"/>
    </row>
    <row r="2859" spans="25:25" x14ac:dyDescent="0.2">
      <c r="Y2859" s="84"/>
    </row>
    <row r="2860" spans="25:25" x14ac:dyDescent="0.2">
      <c r="Y2860" s="84"/>
    </row>
    <row r="2861" spans="25:25" x14ac:dyDescent="0.2">
      <c r="Y2861" s="84"/>
    </row>
    <row r="2862" spans="25:25" x14ac:dyDescent="0.2">
      <c r="Y2862" s="84"/>
    </row>
    <row r="2863" spans="25:25" x14ac:dyDescent="0.2">
      <c r="Y2863" s="84"/>
    </row>
    <row r="2864" spans="25:25" x14ac:dyDescent="0.2">
      <c r="Y2864" s="84"/>
    </row>
    <row r="2865" spans="25:25" x14ac:dyDescent="0.2">
      <c r="Y2865" s="84"/>
    </row>
    <row r="2866" spans="25:25" x14ac:dyDescent="0.2">
      <c r="Y2866" s="84"/>
    </row>
    <row r="2867" spans="25:25" x14ac:dyDescent="0.2">
      <c r="Y2867" s="84"/>
    </row>
    <row r="2868" spans="25:25" x14ac:dyDescent="0.2">
      <c r="Y2868" s="84"/>
    </row>
    <row r="2869" spans="25:25" x14ac:dyDescent="0.2">
      <c r="Y2869" s="84"/>
    </row>
    <row r="2870" spans="25:25" x14ac:dyDescent="0.2">
      <c r="Y2870" s="84"/>
    </row>
    <row r="2871" spans="25:25" x14ac:dyDescent="0.2">
      <c r="Y2871" s="84"/>
    </row>
    <row r="2872" spans="25:25" x14ac:dyDescent="0.2">
      <c r="Y2872" s="84"/>
    </row>
    <row r="2873" spans="25:25" x14ac:dyDescent="0.2">
      <c r="Y2873" s="84"/>
    </row>
    <row r="2874" spans="25:25" x14ac:dyDescent="0.2">
      <c r="Y2874" s="84"/>
    </row>
    <row r="2875" spans="25:25" x14ac:dyDescent="0.2">
      <c r="Y2875" s="84"/>
    </row>
    <row r="2876" spans="25:25" x14ac:dyDescent="0.2">
      <c r="Y2876" s="84"/>
    </row>
    <row r="2877" spans="25:25" x14ac:dyDescent="0.2">
      <c r="Y2877" s="84"/>
    </row>
    <row r="2878" spans="25:25" x14ac:dyDescent="0.2">
      <c r="Y2878" s="84"/>
    </row>
    <row r="2879" spans="25:25" x14ac:dyDescent="0.2">
      <c r="Y2879" s="84"/>
    </row>
    <row r="2880" spans="25:25" x14ac:dyDescent="0.2">
      <c r="Y2880" s="84"/>
    </row>
    <row r="2881" spans="25:25" x14ac:dyDescent="0.2">
      <c r="Y2881" s="84"/>
    </row>
    <row r="2882" spans="25:25" x14ac:dyDescent="0.2">
      <c r="Y2882" s="84"/>
    </row>
    <row r="2883" spans="25:25" x14ac:dyDescent="0.2">
      <c r="Y2883" s="84"/>
    </row>
    <row r="2884" spans="25:25" x14ac:dyDescent="0.2">
      <c r="Y2884" s="84"/>
    </row>
    <row r="2885" spans="25:25" x14ac:dyDescent="0.2">
      <c r="Y2885" s="84"/>
    </row>
    <row r="2886" spans="25:25" x14ac:dyDescent="0.2">
      <c r="Y2886" s="84"/>
    </row>
    <row r="2887" spans="25:25" x14ac:dyDescent="0.2">
      <c r="Y2887" s="84"/>
    </row>
    <row r="2888" spans="25:25" x14ac:dyDescent="0.2">
      <c r="Y2888" s="84"/>
    </row>
    <row r="2889" spans="25:25" x14ac:dyDescent="0.2">
      <c r="Y2889" s="84"/>
    </row>
    <row r="2890" spans="25:25" x14ac:dyDescent="0.2">
      <c r="Y2890" s="84"/>
    </row>
    <row r="2891" spans="25:25" x14ac:dyDescent="0.2">
      <c r="Y2891" s="84"/>
    </row>
    <row r="2892" spans="25:25" x14ac:dyDescent="0.2">
      <c r="Y2892" s="84"/>
    </row>
    <row r="2893" spans="25:25" x14ac:dyDescent="0.2">
      <c r="Y2893" s="84"/>
    </row>
    <row r="2894" spans="25:25" x14ac:dyDescent="0.2">
      <c r="Y2894" s="84"/>
    </row>
    <row r="2895" spans="25:25" x14ac:dyDescent="0.2">
      <c r="Y2895" s="84"/>
    </row>
    <row r="2896" spans="25:25" x14ac:dyDescent="0.2">
      <c r="Y2896" s="84"/>
    </row>
    <row r="2897" spans="25:25" x14ac:dyDescent="0.2">
      <c r="Y2897" s="84"/>
    </row>
    <row r="2898" spans="25:25" x14ac:dyDescent="0.2">
      <c r="Y2898" s="84"/>
    </row>
    <row r="2899" spans="25:25" x14ac:dyDescent="0.2">
      <c r="Y2899" s="84"/>
    </row>
    <row r="2900" spans="25:25" x14ac:dyDescent="0.2">
      <c r="Y2900" s="84"/>
    </row>
    <row r="2901" spans="25:25" x14ac:dyDescent="0.2">
      <c r="Y2901" s="84"/>
    </row>
    <row r="2902" spans="25:25" x14ac:dyDescent="0.2">
      <c r="Y2902" s="84"/>
    </row>
    <row r="2903" spans="25:25" x14ac:dyDescent="0.2">
      <c r="Y2903" s="84"/>
    </row>
    <row r="2904" spans="25:25" x14ac:dyDescent="0.2">
      <c r="Y2904" s="84"/>
    </row>
    <row r="2905" spans="25:25" x14ac:dyDescent="0.2">
      <c r="Y2905" s="84"/>
    </row>
    <row r="2906" spans="25:25" x14ac:dyDescent="0.2">
      <c r="Y2906" s="84"/>
    </row>
    <row r="2907" spans="25:25" x14ac:dyDescent="0.2">
      <c r="Y2907" s="84"/>
    </row>
    <row r="2908" spans="25:25" x14ac:dyDescent="0.2">
      <c r="Y2908" s="84"/>
    </row>
    <row r="2909" spans="25:25" x14ac:dyDescent="0.2">
      <c r="Y2909" s="84"/>
    </row>
    <row r="2910" spans="25:25" x14ac:dyDescent="0.2">
      <c r="Y2910" s="84"/>
    </row>
    <row r="2911" spans="25:25" x14ac:dyDescent="0.2">
      <c r="Y2911" s="84"/>
    </row>
    <row r="2912" spans="25:25" x14ac:dyDescent="0.2">
      <c r="Y2912" s="84"/>
    </row>
    <row r="2913" spans="25:25" x14ac:dyDescent="0.2">
      <c r="Y2913" s="84"/>
    </row>
    <row r="2914" spans="25:25" x14ac:dyDescent="0.2">
      <c r="Y2914" s="84"/>
    </row>
    <row r="2915" spans="25:25" x14ac:dyDescent="0.2">
      <c r="Y2915" s="84"/>
    </row>
    <row r="2916" spans="25:25" x14ac:dyDescent="0.2">
      <c r="Y2916" s="84"/>
    </row>
    <row r="2917" spans="25:25" x14ac:dyDescent="0.2">
      <c r="Y2917" s="84"/>
    </row>
    <row r="2918" spans="25:25" x14ac:dyDescent="0.2">
      <c r="Y2918" s="84"/>
    </row>
    <row r="2919" spans="25:25" x14ac:dyDescent="0.2">
      <c r="Y2919" s="84"/>
    </row>
    <row r="2920" spans="25:25" x14ac:dyDescent="0.2">
      <c r="Y2920" s="84"/>
    </row>
    <row r="2921" spans="25:25" x14ac:dyDescent="0.2">
      <c r="Y2921" s="84"/>
    </row>
    <row r="2922" spans="25:25" x14ac:dyDescent="0.2">
      <c r="Y2922" s="84"/>
    </row>
    <row r="2923" spans="25:25" x14ac:dyDescent="0.2">
      <c r="Y2923" s="84"/>
    </row>
    <row r="2924" spans="25:25" x14ac:dyDescent="0.2">
      <c r="Y2924" s="84"/>
    </row>
    <row r="2925" spans="25:25" x14ac:dyDescent="0.2">
      <c r="Y2925" s="84"/>
    </row>
    <row r="2926" spans="25:25" x14ac:dyDescent="0.2">
      <c r="Y2926" s="84"/>
    </row>
    <row r="2927" spans="25:25" x14ac:dyDescent="0.2">
      <c r="Y2927" s="84"/>
    </row>
    <row r="2928" spans="25:25" x14ac:dyDescent="0.2">
      <c r="Y2928" s="84"/>
    </row>
    <row r="2929" spans="25:25" x14ac:dyDescent="0.2">
      <c r="Y2929" s="84"/>
    </row>
    <row r="2930" spans="25:25" x14ac:dyDescent="0.2">
      <c r="Y2930" s="84"/>
    </row>
    <row r="2931" spans="25:25" x14ac:dyDescent="0.2">
      <c r="Y2931" s="84"/>
    </row>
    <row r="2932" spans="25:25" x14ac:dyDescent="0.2">
      <c r="Y2932" s="84"/>
    </row>
    <row r="2933" spans="25:25" x14ac:dyDescent="0.2">
      <c r="Y2933" s="84"/>
    </row>
    <row r="2934" spans="25:25" x14ac:dyDescent="0.2">
      <c r="Y2934" s="84"/>
    </row>
    <row r="2935" spans="25:25" x14ac:dyDescent="0.2">
      <c r="Y2935" s="84"/>
    </row>
    <row r="2936" spans="25:25" x14ac:dyDescent="0.2">
      <c r="Y2936" s="84"/>
    </row>
    <row r="2937" spans="25:25" x14ac:dyDescent="0.2">
      <c r="Y2937" s="84"/>
    </row>
    <row r="2938" spans="25:25" x14ac:dyDescent="0.2">
      <c r="Y2938" s="84"/>
    </row>
    <row r="2939" spans="25:25" x14ac:dyDescent="0.2">
      <c r="Y2939" s="84"/>
    </row>
    <row r="2940" spans="25:25" x14ac:dyDescent="0.2">
      <c r="Y2940" s="84"/>
    </row>
    <row r="2941" spans="25:25" x14ac:dyDescent="0.2">
      <c r="Y2941" s="84"/>
    </row>
    <row r="2942" spans="25:25" x14ac:dyDescent="0.2">
      <c r="Y2942" s="84"/>
    </row>
    <row r="2943" spans="25:25" x14ac:dyDescent="0.2">
      <c r="Y2943" s="84"/>
    </row>
    <row r="2944" spans="25:25" x14ac:dyDescent="0.2">
      <c r="Y2944" s="84"/>
    </row>
    <row r="2945" spans="25:25" x14ac:dyDescent="0.2">
      <c r="Y2945" s="84"/>
    </row>
    <row r="2946" spans="25:25" x14ac:dyDescent="0.2">
      <c r="Y2946" s="84"/>
    </row>
    <row r="2947" spans="25:25" x14ac:dyDescent="0.2">
      <c r="Y2947" s="84"/>
    </row>
    <row r="2948" spans="25:25" x14ac:dyDescent="0.2">
      <c r="Y2948" s="84"/>
    </row>
    <row r="2949" spans="25:25" x14ac:dyDescent="0.2">
      <c r="Y2949" s="84"/>
    </row>
    <row r="2950" spans="25:25" x14ac:dyDescent="0.2">
      <c r="Y2950" s="84"/>
    </row>
    <row r="2951" spans="25:25" x14ac:dyDescent="0.2">
      <c r="Y2951" s="84"/>
    </row>
    <row r="2952" spans="25:25" x14ac:dyDescent="0.2">
      <c r="Y2952" s="84"/>
    </row>
    <row r="2953" spans="25:25" x14ac:dyDescent="0.2">
      <c r="Y2953" s="84"/>
    </row>
    <row r="2954" spans="25:25" x14ac:dyDescent="0.2">
      <c r="Y2954" s="84"/>
    </row>
    <row r="2955" spans="25:25" x14ac:dyDescent="0.2">
      <c r="Y2955" s="84"/>
    </row>
    <row r="2956" spans="25:25" x14ac:dyDescent="0.2">
      <c r="Y2956" s="84"/>
    </row>
    <row r="2957" spans="25:25" x14ac:dyDescent="0.2">
      <c r="Y2957" s="84"/>
    </row>
    <row r="2958" spans="25:25" x14ac:dyDescent="0.2">
      <c r="Y2958" s="84"/>
    </row>
    <row r="2959" spans="25:25" x14ac:dyDescent="0.2">
      <c r="Y2959" s="84"/>
    </row>
    <row r="2960" spans="25:25" x14ac:dyDescent="0.2">
      <c r="Y2960" s="84"/>
    </row>
    <row r="2961" spans="25:25" x14ac:dyDescent="0.2">
      <c r="Y2961" s="84"/>
    </row>
    <row r="2962" spans="25:25" x14ac:dyDescent="0.2">
      <c r="Y2962" s="84"/>
    </row>
    <row r="2963" spans="25:25" x14ac:dyDescent="0.2">
      <c r="Y2963" s="84"/>
    </row>
    <row r="2964" spans="25:25" x14ac:dyDescent="0.2">
      <c r="Y2964" s="84"/>
    </row>
    <row r="2965" spans="25:25" x14ac:dyDescent="0.2">
      <c r="Y2965" s="84"/>
    </row>
    <row r="2966" spans="25:25" x14ac:dyDescent="0.2">
      <c r="Y2966" s="84"/>
    </row>
    <row r="2967" spans="25:25" x14ac:dyDescent="0.2">
      <c r="Y2967" s="84"/>
    </row>
    <row r="2968" spans="25:25" x14ac:dyDescent="0.2">
      <c r="Y2968" s="84"/>
    </row>
    <row r="2969" spans="25:25" x14ac:dyDescent="0.2">
      <c r="Y2969" s="84"/>
    </row>
    <row r="2970" spans="25:25" x14ac:dyDescent="0.2">
      <c r="Y2970" s="84"/>
    </row>
    <row r="2971" spans="25:25" x14ac:dyDescent="0.2">
      <c r="Y2971" s="84"/>
    </row>
    <row r="2972" spans="25:25" x14ac:dyDescent="0.2">
      <c r="Y2972" s="84"/>
    </row>
    <row r="2973" spans="25:25" x14ac:dyDescent="0.2">
      <c r="Y2973" s="84"/>
    </row>
    <row r="2974" spans="25:25" x14ac:dyDescent="0.2">
      <c r="Y2974" s="84"/>
    </row>
    <row r="2975" spans="25:25" x14ac:dyDescent="0.2">
      <c r="Y2975" s="84"/>
    </row>
    <row r="2976" spans="25:25" x14ac:dyDescent="0.2">
      <c r="Y2976" s="84"/>
    </row>
    <row r="2977" spans="25:25" x14ac:dyDescent="0.2">
      <c r="Y2977" s="84"/>
    </row>
    <row r="2978" spans="25:25" x14ac:dyDescent="0.2">
      <c r="Y2978" s="84"/>
    </row>
    <row r="2979" spans="25:25" x14ac:dyDescent="0.2">
      <c r="Y2979" s="84"/>
    </row>
    <row r="2980" spans="25:25" x14ac:dyDescent="0.2">
      <c r="Y2980" s="84"/>
    </row>
    <row r="2981" spans="25:25" x14ac:dyDescent="0.2">
      <c r="Y2981" s="84"/>
    </row>
    <row r="2982" spans="25:25" x14ac:dyDescent="0.2">
      <c r="Y2982" s="84"/>
    </row>
    <row r="2983" spans="25:25" x14ac:dyDescent="0.2">
      <c r="Y2983" s="84"/>
    </row>
    <row r="2984" spans="25:25" x14ac:dyDescent="0.2">
      <c r="Y2984" s="84"/>
    </row>
    <row r="2985" spans="25:25" x14ac:dyDescent="0.2">
      <c r="Y2985" s="84"/>
    </row>
    <row r="2986" spans="25:25" x14ac:dyDescent="0.2">
      <c r="Y2986" s="84"/>
    </row>
    <row r="2987" spans="25:25" x14ac:dyDescent="0.2">
      <c r="Y2987" s="84"/>
    </row>
    <row r="2988" spans="25:25" x14ac:dyDescent="0.2">
      <c r="Y2988" s="84"/>
    </row>
    <row r="2989" spans="25:25" x14ac:dyDescent="0.2">
      <c r="Y2989" s="84"/>
    </row>
    <row r="2990" spans="25:25" x14ac:dyDescent="0.2">
      <c r="Y2990" s="84"/>
    </row>
    <row r="2991" spans="25:25" x14ac:dyDescent="0.2">
      <c r="Y2991" s="84"/>
    </row>
    <row r="2992" spans="25:25" x14ac:dyDescent="0.2">
      <c r="Y2992" s="84"/>
    </row>
    <row r="2993" spans="25:25" x14ac:dyDescent="0.2">
      <c r="Y2993" s="84"/>
    </row>
    <row r="2994" spans="25:25" x14ac:dyDescent="0.2">
      <c r="Y2994" s="84"/>
    </row>
    <row r="2995" spans="25:25" x14ac:dyDescent="0.2">
      <c r="Y2995" s="84"/>
    </row>
    <row r="2996" spans="25:25" x14ac:dyDescent="0.2">
      <c r="Y2996" s="84"/>
    </row>
    <row r="2997" spans="25:25" x14ac:dyDescent="0.2">
      <c r="Y2997" s="84"/>
    </row>
    <row r="2998" spans="25:25" x14ac:dyDescent="0.2">
      <c r="Y2998" s="84"/>
    </row>
    <row r="2999" spans="25:25" x14ac:dyDescent="0.2">
      <c r="Y2999" s="84"/>
    </row>
    <row r="3000" spans="25:25" x14ac:dyDescent="0.2">
      <c r="Y3000" s="84"/>
    </row>
    <row r="3001" spans="25:25" x14ac:dyDescent="0.2">
      <c r="Y3001" s="84"/>
    </row>
    <row r="3002" spans="25:25" x14ac:dyDescent="0.2">
      <c r="Y3002" s="84"/>
    </row>
    <row r="3003" spans="25:25" x14ac:dyDescent="0.2">
      <c r="Y3003" s="84"/>
    </row>
    <row r="3004" spans="25:25" x14ac:dyDescent="0.2">
      <c r="Y3004" s="84"/>
    </row>
    <row r="3005" spans="25:25" x14ac:dyDescent="0.2">
      <c r="Y3005" s="84"/>
    </row>
    <row r="3006" spans="25:25" x14ac:dyDescent="0.2">
      <c r="Y3006" s="84"/>
    </row>
    <row r="3007" spans="25:25" x14ac:dyDescent="0.2">
      <c r="Y3007" s="84"/>
    </row>
    <row r="3008" spans="25:25" x14ac:dyDescent="0.2">
      <c r="Y3008" s="84"/>
    </row>
    <row r="3009" spans="25:25" x14ac:dyDescent="0.2">
      <c r="Y3009" s="84"/>
    </row>
    <row r="3010" spans="25:25" x14ac:dyDescent="0.2">
      <c r="Y3010" s="84"/>
    </row>
    <row r="3011" spans="25:25" x14ac:dyDescent="0.2">
      <c r="Y3011" s="84"/>
    </row>
    <row r="3012" spans="25:25" x14ac:dyDescent="0.2">
      <c r="Y3012" s="84"/>
    </row>
    <row r="3013" spans="25:25" x14ac:dyDescent="0.2">
      <c r="Y3013" s="84"/>
    </row>
    <row r="3014" spans="25:25" x14ac:dyDescent="0.2">
      <c r="Y3014" s="84"/>
    </row>
    <row r="3015" spans="25:25" x14ac:dyDescent="0.2">
      <c r="Y3015" s="84"/>
    </row>
    <row r="3016" spans="25:25" x14ac:dyDescent="0.2">
      <c r="Y3016" s="84"/>
    </row>
    <row r="3017" spans="25:25" x14ac:dyDescent="0.2">
      <c r="Y3017" s="84"/>
    </row>
    <row r="3018" spans="25:25" x14ac:dyDescent="0.2">
      <c r="Y3018" s="84"/>
    </row>
    <row r="3019" spans="25:25" x14ac:dyDescent="0.2">
      <c r="Y3019" s="84"/>
    </row>
    <row r="3020" spans="25:25" x14ac:dyDescent="0.2">
      <c r="Y3020" s="84"/>
    </row>
    <row r="3021" spans="25:25" x14ac:dyDescent="0.2">
      <c r="Y3021" s="84"/>
    </row>
    <row r="3022" spans="25:25" x14ac:dyDescent="0.2">
      <c r="Y3022" s="84"/>
    </row>
    <row r="3023" spans="25:25" x14ac:dyDescent="0.2">
      <c r="Y3023" s="84"/>
    </row>
    <row r="3024" spans="25:25" x14ac:dyDescent="0.2">
      <c r="Y3024" s="84"/>
    </row>
    <row r="3025" spans="25:25" x14ac:dyDescent="0.2">
      <c r="Y3025" s="84"/>
    </row>
    <row r="3026" spans="25:25" x14ac:dyDescent="0.2">
      <c r="Y3026" s="84"/>
    </row>
    <row r="3027" spans="25:25" x14ac:dyDescent="0.2">
      <c r="Y3027" s="84"/>
    </row>
    <row r="3028" spans="25:25" x14ac:dyDescent="0.2">
      <c r="Y3028" s="84"/>
    </row>
    <row r="3029" spans="25:25" x14ac:dyDescent="0.2">
      <c r="Y3029" s="84"/>
    </row>
    <row r="3030" spans="25:25" x14ac:dyDescent="0.2">
      <c r="Y3030" s="84"/>
    </row>
    <row r="3031" spans="25:25" x14ac:dyDescent="0.2">
      <c r="Y3031" s="84"/>
    </row>
    <row r="3032" spans="25:25" x14ac:dyDescent="0.2">
      <c r="Y3032" s="84"/>
    </row>
    <row r="3033" spans="25:25" x14ac:dyDescent="0.2">
      <c r="Y3033" s="84"/>
    </row>
    <row r="3034" spans="25:25" x14ac:dyDescent="0.2">
      <c r="Y3034" s="84"/>
    </row>
    <row r="3035" spans="25:25" x14ac:dyDescent="0.2">
      <c r="Y3035" s="84"/>
    </row>
    <row r="3036" spans="25:25" x14ac:dyDescent="0.2">
      <c r="Y3036" s="84"/>
    </row>
    <row r="3037" spans="25:25" x14ac:dyDescent="0.2">
      <c r="Y3037" s="84"/>
    </row>
    <row r="3038" spans="25:25" x14ac:dyDescent="0.2">
      <c r="Y3038" s="84"/>
    </row>
    <row r="3039" spans="25:25" x14ac:dyDescent="0.2">
      <c r="Y3039" s="84"/>
    </row>
    <row r="3040" spans="25:25" x14ac:dyDescent="0.2">
      <c r="Y3040" s="84"/>
    </row>
    <row r="3041" spans="25:25" x14ac:dyDescent="0.2">
      <c r="Y3041" s="84"/>
    </row>
    <row r="3042" spans="25:25" x14ac:dyDescent="0.2">
      <c r="Y3042" s="84"/>
    </row>
    <row r="3043" spans="25:25" x14ac:dyDescent="0.2">
      <c r="Y3043" s="84"/>
    </row>
    <row r="3044" spans="25:25" x14ac:dyDescent="0.2">
      <c r="Y3044" s="84"/>
    </row>
    <row r="3045" spans="25:25" x14ac:dyDescent="0.2">
      <c r="Y3045" s="84"/>
    </row>
    <row r="3046" spans="25:25" x14ac:dyDescent="0.2">
      <c r="Y3046" s="84"/>
    </row>
    <row r="3047" spans="25:25" x14ac:dyDescent="0.2">
      <c r="Y3047" s="84"/>
    </row>
    <row r="3048" spans="25:25" x14ac:dyDescent="0.2">
      <c r="Y3048" s="84"/>
    </row>
    <row r="3049" spans="25:25" x14ac:dyDescent="0.2">
      <c r="Y3049" s="84"/>
    </row>
    <row r="3050" spans="25:25" x14ac:dyDescent="0.2">
      <c r="Y3050" s="84"/>
    </row>
    <row r="3051" spans="25:25" x14ac:dyDescent="0.2">
      <c r="Y3051" s="84"/>
    </row>
    <row r="3052" spans="25:25" x14ac:dyDescent="0.2">
      <c r="Y3052" s="84"/>
    </row>
    <row r="3053" spans="25:25" x14ac:dyDescent="0.2">
      <c r="Y3053" s="84"/>
    </row>
    <row r="3054" spans="25:25" x14ac:dyDescent="0.2">
      <c r="Y3054" s="84"/>
    </row>
    <row r="3055" spans="25:25" x14ac:dyDescent="0.2">
      <c r="Y3055" s="84"/>
    </row>
    <row r="3056" spans="25:25" x14ac:dyDescent="0.2">
      <c r="Y3056" s="84"/>
    </row>
    <row r="3057" spans="25:25" x14ac:dyDescent="0.2">
      <c r="Y3057" s="84"/>
    </row>
    <row r="3058" spans="25:25" x14ac:dyDescent="0.2">
      <c r="Y3058" s="84"/>
    </row>
    <row r="3059" spans="25:25" x14ac:dyDescent="0.2">
      <c r="Y3059" s="84"/>
    </row>
    <row r="3060" spans="25:25" x14ac:dyDescent="0.2">
      <c r="Y3060" s="84"/>
    </row>
    <row r="3061" spans="25:25" x14ac:dyDescent="0.2">
      <c r="Y3061" s="84"/>
    </row>
    <row r="3062" spans="25:25" x14ac:dyDescent="0.2">
      <c r="Y3062" s="84"/>
    </row>
    <row r="3063" spans="25:25" x14ac:dyDescent="0.2">
      <c r="Y3063" s="84"/>
    </row>
    <row r="3064" spans="25:25" x14ac:dyDescent="0.2">
      <c r="Y3064" s="84"/>
    </row>
    <row r="3065" spans="25:25" x14ac:dyDescent="0.2">
      <c r="Y3065" s="84"/>
    </row>
    <row r="3066" spans="25:25" x14ac:dyDescent="0.2">
      <c r="Y3066" s="84"/>
    </row>
    <row r="3067" spans="25:25" x14ac:dyDescent="0.2">
      <c r="Y3067" s="84"/>
    </row>
    <row r="3068" spans="25:25" x14ac:dyDescent="0.2">
      <c r="Y3068" s="84"/>
    </row>
    <row r="3069" spans="25:25" x14ac:dyDescent="0.2">
      <c r="Y3069" s="84"/>
    </row>
    <row r="3070" spans="25:25" x14ac:dyDescent="0.2">
      <c r="Y3070" s="84"/>
    </row>
    <row r="3071" spans="25:25" x14ac:dyDescent="0.2">
      <c r="Y3071" s="84"/>
    </row>
    <row r="3072" spans="25:25" x14ac:dyDescent="0.2">
      <c r="Y3072" s="84"/>
    </row>
    <row r="3073" spans="25:25" x14ac:dyDescent="0.2">
      <c r="Y3073" s="84"/>
    </row>
    <row r="3074" spans="25:25" x14ac:dyDescent="0.2">
      <c r="Y3074" s="84"/>
    </row>
    <row r="3075" spans="25:25" x14ac:dyDescent="0.2">
      <c r="Y3075" s="84"/>
    </row>
    <row r="3076" spans="25:25" x14ac:dyDescent="0.2">
      <c r="Y3076" s="84"/>
    </row>
    <row r="3077" spans="25:25" x14ac:dyDescent="0.2">
      <c r="Y3077" s="84"/>
    </row>
    <row r="3078" spans="25:25" x14ac:dyDescent="0.2">
      <c r="Y3078" s="84"/>
    </row>
    <row r="3079" spans="25:25" x14ac:dyDescent="0.2">
      <c r="Y3079" s="84"/>
    </row>
    <row r="3080" spans="25:25" x14ac:dyDescent="0.2">
      <c r="Y3080" s="84"/>
    </row>
    <row r="3081" spans="25:25" x14ac:dyDescent="0.2">
      <c r="Y3081" s="84"/>
    </row>
    <row r="3082" spans="25:25" x14ac:dyDescent="0.2">
      <c r="Y3082" s="84"/>
    </row>
    <row r="3083" spans="25:25" x14ac:dyDescent="0.2">
      <c r="Y3083" s="84"/>
    </row>
    <row r="3084" spans="25:25" x14ac:dyDescent="0.2">
      <c r="Y3084" s="84"/>
    </row>
    <row r="3085" spans="25:25" x14ac:dyDescent="0.2">
      <c r="Y3085" s="84"/>
    </row>
    <row r="3086" spans="25:25" x14ac:dyDescent="0.2">
      <c r="Y3086" s="84"/>
    </row>
    <row r="3087" spans="25:25" x14ac:dyDescent="0.2">
      <c r="Y3087" s="84"/>
    </row>
    <row r="3088" spans="25:25" x14ac:dyDescent="0.2">
      <c r="Y3088" s="84"/>
    </row>
    <row r="3089" spans="25:25" x14ac:dyDescent="0.2">
      <c r="Y3089" s="84"/>
    </row>
    <row r="3090" spans="25:25" x14ac:dyDescent="0.2">
      <c r="Y3090" s="84"/>
    </row>
    <row r="3091" spans="25:25" x14ac:dyDescent="0.2">
      <c r="Y3091" s="84"/>
    </row>
    <row r="3092" spans="25:25" x14ac:dyDescent="0.2">
      <c r="Y3092" s="84"/>
    </row>
    <row r="3093" spans="25:25" x14ac:dyDescent="0.2">
      <c r="Y3093" s="84"/>
    </row>
    <row r="3094" spans="25:25" x14ac:dyDescent="0.2">
      <c r="Y3094" s="84"/>
    </row>
    <row r="3095" spans="25:25" x14ac:dyDescent="0.2">
      <c r="Y3095" s="84"/>
    </row>
    <row r="3096" spans="25:25" x14ac:dyDescent="0.2">
      <c r="Y3096" s="84"/>
    </row>
    <row r="3097" spans="25:25" x14ac:dyDescent="0.2">
      <c r="Y3097" s="84"/>
    </row>
    <row r="3098" spans="25:25" x14ac:dyDescent="0.2">
      <c r="Y3098" s="84"/>
    </row>
    <row r="3099" spans="25:25" x14ac:dyDescent="0.2">
      <c r="Y3099" s="84"/>
    </row>
    <row r="3100" spans="25:25" x14ac:dyDescent="0.2">
      <c r="Y3100" s="84"/>
    </row>
    <row r="3101" spans="25:25" x14ac:dyDescent="0.2">
      <c r="Y3101" s="84"/>
    </row>
    <row r="3102" spans="25:25" x14ac:dyDescent="0.2">
      <c r="Y3102" s="84"/>
    </row>
    <row r="3103" spans="25:25" x14ac:dyDescent="0.2">
      <c r="Y3103" s="84"/>
    </row>
    <row r="3104" spans="25:25" x14ac:dyDescent="0.2">
      <c r="Y3104" s="84"/>
    </row>
    <row r="3105" spans="25:25" x14ac:dyDescent="0.2">
      <c r="Y3105" s="84"/>
    </row>
    <row r="3106" spans="25:25" x14ac:dyDescent="0.2">
      <c r="Y3106" s="84"/>
    </row>
    <row r="3107" spans="25:25" x14ac:dyDescent="0.2">
      <c r="Y3107" s="84"/>
    </row>
    <row r="3108" spans="25:25" x14ac:dyDescent="0.2">
      <c r="Y3108" s="84"/>
    </row>
    <row r="3109" spans="25:25" x14ac:dyDescent="0.2">
      <c r="Y3109" s="84"/>
    </row>
    <row r="3110" spans="25:25" x14ac:dyDescent="0.2">
      <c r="Y3110" s="84"/>
    </row>
    <row r="3111" spans="25:25" x14ac:dyDescent="0.2">
      <c r="Y3111" s="84"/>
    </row>
    <row r="3112" spans="25:25" x14ac:dyDescent="0.2">
      <c r="Y3112" s="84"/>
    </row>
    <row r="3113" spans="25:25" x14ac:dyDescent="0.2">
      <c r="Y3113" s="84"/>
    </row>
    <row r="3114" spans="25:25" x14ac:dyDescent="0.2">
      <c r="Y3114" s="84"/>
    </row>
    <row r="3115" spans="25:25" x14ac:dyDescent="0.2">
      <c r="Y3115" s="84"/>
    </row>
    <row r="3116" spans="25:25" x14ac:dyDescent="0.2">
      <c r="Y3116" s="84"/>
    </row>
    <row r="3117" spans="25:25" x14ac:dyDescent="0.2">
      <c r="Y3117" s="84"/>
    </row>
    <row r="3118" spans="25:25" x14ac:dyDescent="0.2">
      <c r="Y3118" s="84"/>
    </row>
    <row r="3119" spans="25:25" x14ac:dyDescent="0.2">
      <c r="Y3119" s="84"/>
    </row>
    <row r="3120" spans="25:25" x14ac:dyDescent="0.2">
      <c r="Y3120" s="84"/>
    </row>
    <row r="3121" spans="25:25" x14ac:dyDescent="0.2">
      <c r="Y3121" s="84"/>
    </row>
    <row r="3122" spans="25:25" x14ac:dyDescent="0.2">
      <c r="Y3122" s="84"/>
    </row>
    <row r="3123" spans="25:25" x14ac:dyDescent="0.2">
      <c r="Y3123" s="84"/>
    </row>
    <row r="3124" spans="25:25" x14ac:dyDescent="0.2">
      <c r="Y3124" s="84"/>
    </row>
    <row r="3125" spans="25:25" x14ac:dyDescent="0.2">
      <c r="Y3125" s="84"/>
    </row>
    <row r="3126" spans="25:25" x14ac:dyDescent="0.2">
      <c r="Y3126" s="84"/>
    </row>
    <row r="3127" spans="25:25" x14ac:dyDescent="0.2">
      <c r="Y3127" s="84"/>
    </row>
    <row r="3128" spans="25:25" x14ac:dyDescent="0.2">
      <c r="Y3128" s="84"/>
    </row>
    <row r="3129" spans="25:25" x14ac:dyDescent="0.2">
      <c r="Y3129" s="84"/>
    </row>
    <row r="3130" spans="25:25" x14ac:dyDescent="0.2">
      <c r="Y3130" s="84"/>
    </row>
    <row r="3131" spans="25:25" x14ac:dyDescent="0.2">
      <c r="Y3131" s="84"/>
    </row>
    <row r="3132" spans="25:25" x14ac:dyDescent="0.2">
      <c r="Y3132" s="84"/>
    </row>
    <row r="3133" spans="25:25" x14ac:dyDescent="0.2">
      <c r="Y3133" s="84"/>
    </row>
    <row r="3134" spans="25:25" x14ac:dyDescent="0.2">
      <c r="Y3134" s="84"/>
    </row>
    <row r="3135" spans="25:25" x14ac:dyDescent="0.2">
      <c r="Y3135" s="84"/>
    </row>
    <row r="3136" spans="25:25" x14ac:dyDescent="0.2">
      <c r="Y3136" s="84"/>
    </row>
    <row r="3137" spans="25:25" x14ac:dyDescent="0.2">
      <c r="Y3137" s="84"/>
    </row>
    <row r="3138" spans="25:25" x14ac:dyDescent="0.2">
      <c r="Y3138" s="84"/>
    </row>
    <row r="3139" spans="25:25" x14ac:dyDescent="0.2">
      <c r="Y3139" s="84"/>
    </row>
    <row r="3140" spans="25:25" x14ac:dyDescent="0.2">
      <c r="Y3140" s="84"/>
    </row>
    <row r="3141" spans="25:25" x14ac:dyDescent="0.2">
      <c r="Y3141" s="84"/>
    </row>
    <row r="3142" spans="25:25" x14ac:dyDescent="0.2">
      <c r="Y3142" s="84"/>
    </row>
    <row r="3143" spans="25:25" x14ac:dyDescent="0.2">
      <c r="Y3143" s="84"/>
    </row>
    <row r="3144" spans="25:25" x14ac:dyDescent="0.2">
      <c r="Y3144" s="84"/>
    </row>
    <row r="3145" spans="25:25" x14ac:dyDescent="0.2">
      <c r="Y3145" s="84"/>
    </row>
    <row r="3146" spans="25:25" x14ac:dyDescent="0.2">
      <c r="Y3146" s="84"/>
    </row>
    <row r="3147" spans="25:25" x14ac:dyDescent="0.2">
      <c r="Y3147" s="84"/>
    </row>
    <row r="3148" spans="25:25" x14ac:dyDescent="0.2">
      <c r="Y3148" s="84"/>
    </row>
    <row r="3149" spans="25:25" x14ac:dyDescent="0.2">
      <c r="Y3149" s="84"/>
    </row>
    <row r="3150" spans="25:25" x14ac:dyDescent="0.2">
      <c r="Y3150" s="84"/>
    </row>
    <row r="3151" spans="25:25" x14ac:dyDescent="0.2">
      <c r="Y3151" s="84"/>
    </row>
    <row r="3152" spans="25:25" x14ac:dyDescent="0.2">
      <c r="Y3152" s="84"/>
    </row>
    <row r="3153" spans="25:25" x14ac:dyDescent="0.2">
      <c r="Y3153" s="84"/>
    </row>
    <row r="3154" spans="25:25" x14ac:dyDescent="0.2">
      <c r="Y3154" s="84"/>
    </row>
    <row r="3155" spans="25:25" x14ac:dyDescent="0.2">
      <c r="Y3155" s="84"/>
    </row>
    <row r="3156" spans="25:25" x14ac:dyDescent="0.2">
      <c r="Y3156" s="84"/>
    </row>
    <row r="3157" spans="25:25" x14ac:dyDescent="0.2">
      <c r="Y3157" s="84"/>
    </row>
    <row r="3158" spans="25:25" x14ac:dyDescent="0.2">
      <c r="Y3158" s="84"/>
    </row>
    <row r="3159" spans="25:25" x14ac:dyDescent="0.2">
      <c r="Y3159" s="84"/>
    </row>
    <row r="3160" spans="25:25" x14ac:dyDescent="0.2">
      <c r="Y3160" s="84"/>
    </row>
    <row r="3161" spans="25:25" x14ac:dyDescent="0.2">
      <c r="Y3161" s="84"/>
    </row>
    <row r="3162" spans="25:25" x14ac:dyDescent="0.2">
      <c r="Y3162" s="84"/>
    </row>
    <row r="3163" spans="25:25" x14ac:dyDescent="0.2">
      <c r="Y3163" s="84"/>
    </row>
    <row r="3164" spans="25:25" x14ac:dyDescent="0.2">
      <c r="Y3164" s="84"/>
    </row>
    <row r="3165" spans="25:25" x14ac:dyDescent="0.2">
      <c r="Y3165" s="84"/>
    </row>
    <row r="3166" spans="25:25" x14ac:dyDescent="0.2">
      <c r="Y3166" s="84"/>
    </row>
    <row r="3167" spans="25:25" x14ac:dyDescent="0.2">
      <c r="Y3167" s="84"/>
    </row>
    <row r="3168" spans="25:25" x14ac:dyDescent="0.2">
      <c r="Y3168" s="84"/>
    </row>
    <row r="3169" spans="25:25" x14ac:dyDescent="0.2">
      <c r="Y3169" s="84"/>
    </row>
    <row r="3170" spans="25:25" x14ac:dyDescent="0.2">
      <c r="Y3170" s="84"/>
    </row>
    <row r="3171" spans="25:25" x14ac:dyDescent="0.2">
      <c r="Y3171" s="84"/>
    </row>
    <row r="3172" spans="25:25" x14ac:dyDescent="0.2">
      <c r="Y3172" s="84"/>
    </row>
    <row r="3173" spans="25:25" x14ac:dyDescent="0.2">
      <c r="Y3173" s="84"/>
    </row>
    <row r="3174" spans="25:25" x14ac:dyDescent="0.2">
      <c r="Y3174" s="84"/>
    </row>
    <row r="3175" spans="25:25" x14ac:dyDescent="0.2">
      <c r="Y3175" s="84"/>
    </row>
    <row r="3176" spans="25:25" x14ac:dyDescent="0.2">
      <c r="Y3176" s="84"/>
    </row>
    <row r="3177" spans="25:25" x14ac:dyDescent="0.2">
      <c r="Y3177" s="84"/>
    </row>
    <row r="3178" spans="25:25" x14ac:dyDescent="0.2">
      <c r="Y3178" s="84"/>
    </row>
    <row r="3179" spans="25:25" x14ac:dyDescent="0.2">
      <c r="Y3179" s="84"/>
    </row>
    <row r="3180" spans="25:25" x14ac:dyDescent="0.2">
      <c r="Y3180" s="84"/>
    </row>
    <row r="3181" spans="25:25" x14ac:dyDescent="0.2">
      <c r="Y3181" s="84"/>
    </row>
    <row r="3182" spans="25:25" x14ac:dyDescent="0.2">
      <c r="Y3182" s="84"/>
    </row>
    <row r="3183" spans="25:25" x14ac:dyDescent="0.2">
      <c r="Y3183" s="84"/>
    </row>
    <row r="3184" spans="25:25" x14ac:dyDescent="0.2">
      <c r="Y3184" s="84"/>
    </row>
    <row r="3185" spans="25:25" x14ac:dyDescent="0.2">
      <c r="Y3185" s="84"/>
    </row>
    <row r="3186" spans="25:25" x14ac:dyDescent="0.2">
      <c r="Y3186" s="84"/>
    </row>
    <row r="3187" spans="25:25" x14ac:dyDescent="0.2">
      <c r="Y3187" s="84"/>
    </row>
    <row r="3188" spans="25:25" x14ac:dyDescent="0.2">
      <c r="Y3188" s="84"/>
    </row>
    <row r="3189" spans="25:25" x14ac:dyDescent="0.2">
      <c r="Y3189" s="84"/>
    </row>
    <row r="3190" spans="25:25" x14ac:dyDescent="0.2">
      <c r="Y3190" s="84"/>
    </row>
    <row r="3191" spans="25:25" x14ac:dyDescent="0.2">
      <c r="Y3191" s="84"/>
    </row>
    <row r="3192" spans="25:25" x14ac:dyDescent="0.2">
      <c r="Y3192" s="84"/>
    </row>
    <row r="3193" spans="25:25" x14ac:dyDescent="0.2">
      <c r="Y3193" s="84"/>
    </row>
    <row r="3194" spans="25:25" x14ac:dyDescent="0.2">
      <c r="Y3194" s="84"/>
    </row>
    <row r="3195" spans="25:25" x14ac:dyDescent="0.2">
      <c r="Y3195" s="84"/>
    </row>
    <row r="3196" spans="25:25" x14ac:dyDescent="0.2">
      <c r="Y3196" s="84"/>
    </row>
    <row r="3197" spans="25:25" x14ac:dyDescent="0.2">
      <c r="Y3197" s="84"/>
    </row>
    <row r="3198" spans="25:25" x14ac:dyDescent="0.2">
      <c r="Y3198" s="84"/>
    </row>
    <row r="3199" spans="25:25" x14ac:dyDescent="0.2">
      <c r="Y3199" s="84"/>
    </row>
    <row r="3200" spans="25:25" x14ac:dyDescent="0.2">
      <c r="Y3200" s="84"/>
    </row>
    <row r="3201" spans="25:25" x14ac:dyDescent="0.2">
      <c r="Y3201" s="84"/>
    </row>
    <row r="3202" spans="25:25" x14ac:dyDescent="0.2">
      <c r="Y3202" s="84"/>
    </row>
    <row r="3203" spans="25:25" x14ac:dyDescent="0.2">
      <c r="Y3203" s="84"/>
    </row>
    <row r="3204" spans="25:25" x14ac:dyDescent="0.2">
      <c r="Y3204" s="84"/>
    </row>
    <row r="3205" spans="25:25" x14ac:dyDescent="0.2">
      <c r="Y3205" s="84"/>
    </row>
    <row r="3206" spans="25:25" x14ac:dyDescent="0.2">
      <c r="Y3206" s="84"/>
    </row>
    <row r="3207" spans="25:25" x14ac:dyDescent="0.2">
      <c r="Y3207" s="84"/>
    </row>
    <row r="3208" spans="25:25" x14ac:dyDescent="0.2">
      <c r="Y3208" s="84"/>
    </row>
    <row r="3209" spans="25:25" x14ac:dyDescent="0.2">
      <c r="Y3209" s="84"/>
    </row>
    <row r="3210" spans="25:25" x14ac:dyDescent="0.2">
      <c r="Y3210" s="84"/>
    </row>
    <row r="3211" spans="25:25" x14ac:dyDescent="0.2">
      <c r="Y3211" s="84"/>
    </row>
    <row r="3212" spans="25:25" x14ac:dyDescent="0.2">
      <c r="Y3212" s="84"/>
    </row>
    <row r="3213" spans="25:25" x14ac:dyDescent="0.2">
      <c r="Y3213" s="84"/>
    </row>
    <row r="3214" spans="25:25" x14ac:dyDescent="0.2">
      <c r="Y3214" s="84"/>
    </row>
    <row r="3215" spans="25:25" x14ac:dyDescent="0.2">
      <c r="Y3215" s="84"/>
    </row>
    <row r="3216" spans="25:25" x14ac:dyDescent="0.2">
      <c r="Y3216" s="84"/>
    </row>
    <row r="3217" spans="25:25" x14ac:dyDescent="0.2">
      <c r="Y3217" s="84"/>
    </row>
    <row r="3218" spans="25:25" x14ac:dyDescent="0.2">
      <c r="Y3218" s="84"/>
    </row>
    <row r="3219" spans="25:25" x14ac:dyDescent="0.2">
      <c r="Y3219" s="84"/>
    </row>
    <row r="3220" spans="25:25" x14ac:dyDescent="0.2">
      <c r="Y3220" s="84"/>
    </row>
    <row r="3221" spans="25:25" x14ac:dyDescent="0.2">
      <c r="Y3221" s="84"/>
    </row>
    <row r="3222" spans="25:25" x14ac:dyDescent="0.2">
      <c r="Y3222" s="84"/>
    </row>
    <row r="3223" spans="25:25" x14ac:dyDescent="0.2">
      <c r="Y3223" s="84"/>
    </row>
    <row r="3224" spans="25:25" x14ac:dyDescent="0.2">
      <c r="Y3224" s="84"/>
    </row>
    <row r="3225" spans="25:25" x14ac:dyDescent="0.2">
      <c r="Y3225" s="84"/>
    </row>
    <row r="3226" spans="25:25" x14ac:dyDescent="0.2">
      <c r="Y3226" s="84"/>
    </row>
    <row r="3227" spans="25:25" x14ac:dyDescent="0.2">
      <c r="Y3227" s="84"/>
    </row>
    <row r="3228" spans="25:25" x14ac:dyDescent="0.2">
      <c r="Y3228" s="84"/>
    </row>
    <row r="3229" spans="25:25" x14ac:dyDescent="0.2">
      <c r="Y3229" s="84"/>
    </row>
    <row r="3230" spans="25:25" x14ac:dyDescent="0.2">
      <c r="Y3230" s="84"/>
    </row>
    <row r="3231" spans="25:25" x14ac:dyDescent="0.2">
      <c r="Y3231" s="84"/>
    </row>
    <row r="3232" spans="25:25" x14ac:dyDescent="0.2">
      <c r="Y3232" s="84"/>
    </row>
    <row r="3233" spans="25:25" x14ac:dyDescent="0.2">
      <c r="Y3233" s="84"/>
    </row>
    <row r="3234" spans="25:25" x14ac:dyDescent="0.2">
      <c r="Y3234" s="84"/>
    </row>
    <row r="3235" spans="25:25" x14ac:dyDescent="0.2">
      <c r="Y3235" s="84"/>
    </row>
    <row r="3236" spans="25:25" x14ac:dyDescent="0.2">
      <c r="Y3236" s="84"/>
    </row>
    <row r="3237" spans="25:25" x14ac:dyDescent="0.2">
      <c r="Y3237" s="84"/>
    </row>
    <row r="3238" spans="25:25" x14ac:dyDescent="0.2">
      <c r="Y3238" s="84"/>
    </row>
    <row r="3239" spans="25:25" x14ac:dyDescent="0.2">
      <c r="Y3239" s="84"/>
    </row>
    <row r="3240" spans="25:25" x14ac:dyDescent="0.2">
      <c r="Y3240" s="84"/>
    </row>
    <row r="3241" spans="25:25" x14ac:dyDescent="0.2">
      <c r="Y3241" s="84"/>
    </row>
    <row r="3242" spans="25:25" x14ac:dyDescent="0.2">
      <c r="Y3242" s="84"/>
    </row>
    <row r="3243" spans="25:25" x14ac:dyDescent="0.2">
      <c r="Y3243" s="84"/>
    </row>
    <row r="3244" spans="25:25" x14ac:dyDescent="0.2">
      <c r="Y3244" s="84"/>
    </row>
    <row r="3245" spans="25:25" x14ac:dyDescent="0.2">
      <c r="Y3245" s="84"/>
    </row>
    <row r="3246" spans="25:25" x14ac:dyDescent="0.2">
      <c r="Y3246" s="84"/>
    </row>
    <row r="3247" spans="25:25" x14ac:dyDescent="0.2">
      <c r="Y3247" s="84"/>
    </row>
    <row r="3248" spans="25:25" x14ac:dyDescent="0.2">
      <c r="Y3248" s="84"/>
    </row>
    <row r="3249" spans="25:25" x14ac:dyDescent="0.2">
      <c r="Y3249" s="84"/>
    </row>
    <row r="3250" spans="25:25" x14ac:dyDescent="0.2">
      <c r="Y3250" s="84"/>
    </row>
    <row r="3251" spans="25:25" x14ac:dyDescent="0.2">
      <c r="Y3251" s="84"/>
    </row>
    <row r="3252" spans="25:25" x14ac:dyDescent="0.2">
      <c r="Y3252" s="84"/>
    </row>
    <row r="3253" spans="25:25" x14ac:dyDescent="0.2">
      <c r="Y3253" s="84"/>
    </row>
    <row r="3254" spans="25:25" x14ac:dyDescent="0.2">
      <c r="Y3254" s="84"/>
    </row>
    <row r="3255" spans="25:25" x14ac:dyDescent="0.2">
      <c r="Y3255" s="84"/>
    </row>
    <row r="3256" spans="25:25" x14ac:dyDescent="0.2">
      <c r="Y3256" s="84"/>
    </row>
    <row r="3257" spans="25:25" x14ac:dyDescent="0.2">
      <c r="Y3257" s="84"/>
    </row>
    <row r="3258" spans="25:25" x14ac:dyDescent="0.2">
      <c r="Y3258" s="84"/>
    </row>
    <row r="3259" spans="25:25" x14ac:dyDescent="0.2">
      <c r="Y3259" s="84"/>
    </row>
    <row r="3260" spans="25:25" x14ac:dyDescent="0.2">
      <c r="Y3260" s="84"/>
    </row>
    <row r="3261" spans="25:25" x14ac:dyDescent="0.2">
      <c r="Y3261" s="84"/>
    </row>
    <row r="3262" spans="25:25" x14ac:dyDescent="0.2">
      <c r="Y3262" s="84"/>
    </row>
    <row r="3263" spans="25:25" x14ac:dyDescent="0.2">
      <c r="Y3263" s="84"/>
    </row>
    <row r="3264" spans="25:25" x14ac:dyDescent="0.2">
      <c r="Y3264" s="84"/>
    </row>
    <row r="3265" spans="25:25" x14ac:dyDescent="0.2">
      <c r="Y3265" s="84"/>
    </row>
    <row r="3266" spans="25:25" x14ac:dyDescent="0.2">
      <c r="Y3266" s="84"/>
    </row>
    <row r="3267" spans="25:25" x14ac:dyDescent="0.2">
      <c r="Y3267" s="84"/>
    </row>
    <row r="3268" spans="25:25" x14ac:dyDescent="0.2">
      <c r="Y3268" s="84"/>
    </row>
    <row r="3269" spans="25:25" x14ac:dyDescent="0.2">
      <c r="Y3269" s="84"/>
    </row>
    <row r="3270" spans="25:25" x14ac:dyDescent="0.2">
      <c r="Y3270" s="84"/>
    </row>
    <row r="3271" spans="25:25" x14ac:dyDescent="0.2">
      <c r="Y3271" s="84"/>
    </row>
    <row r="3272" spans="25:25" x14ac:dyDescent="0.2">
      <c r="Y3272" s="84"/>
    </row>
    <row r="3273" spans="25:25" x14ac:dyDescent="0.2">
      <c r="Y3273" s="84"/>
    </row>
    <row r="3274" spans="25:25" x14ac:dyDescent="0.2">
      <c r="Y3274" s="84"/>
    </row>
    <row r="3275" spans="25:25" x14ac:dyDescent="0.2">
      <c r="Y3275" s="84"/>
    </row>
    <row r="3276" spans="25:25" x14ac:dyDescent="0.2">
      <c r="Y3276" s="84"/>
    </row>
    <row r="3277" spans="25:25" x14ac:dyDescent="0.2">
      <c r="Y3277" s="84"/>
    </row>
    <row r="3278" spans="25:25" x14ac:dyDescent="0.2">
      <c r="Y3278" s="84"/>
    </row>
    <row r="3279" spans="25:25" x14ac:dyDescent="0.2">
      <c r="Y3279" s="84"/>
    </row>
    <row r="3280" spans="25:25" x14ac:dyDescent="0.2">
      <c r="Y3280" s="84"/>
    </row>
    <row r="3281" spans="25:25" x14ac:dyDescent="0.2">
      <c r="Y3281" s="84"/>
    </row>
    <row r="3282" spans="25:25" x14ac:dyDescent="0.2">
      <c r="Y3282" s="84"/>
    </row>
    <row r="3283" spans="25:25" x14ac:dyDescent="0.2">
      <c r="Y3283" s="84"/>
    </row>
    <row r="3284" spans="25:25" x14ac:dyDescent="0.2">
      <c r="Y3284" s="84"/>
    </row>
    <row r="3285" spans="25:25" x14ac:dyDescent="0.2">
      <c r="Y3285" s="84"/>
    </row>
    <row r="3286" spans="25:25" x14ac:dyDescent="0.2">
      <c r="Y3286" s="84"/>
    </row>
    <row r="3287" spans="25:25" x14ac:dyDescent="0.2">
      <c r="Y3287" s="84"/>
    </row>
    <row r="3288" spans="25:25" x14ac:dyDescent="0.2">
      <c r="Y3288" s="84"/>
    </row>
    <row r="3289" spans="25:25" x14ac:dyDescent="0.2">
      <c r="Y3289" s="84"/>
    </row>
    <row r="3290" spans="25:25" x14ac:dyDescent="0.2">
      <c r="Y3290" s="84"/>
    </row>
    <row r="3291" spans="25:25" x14ac:dyDescent="0.2">
      <c r="Y3291" s="84"/>
    </row>
    <row r="3292" spans="25:25" x14ac:dyDescent="0.2">
      <c r="Y3292" s="84"/>
    </row>
    <row r="3293" spans="25:25" x14ac:dyDescent="0.2">
      <c r="Y3293" s="84"/>
    </row>
    <row r="3294" spans="25:25" x14ac:dyDescent="0.2">
      <c r="Y3294" s="84"/>
    </row>
    <row r="3295" spans="25:25" x14ac:dyDescent="0.2">
      <c r="Y3295" s="84"/>
    </row>
    <row r="3296" spans="25:25" x14ac:dyDescent="0.2">
      <c r="Y3296" s="84"/>
    </row>
    <row r="3297" spans="25:25" x14ac:dyDescent="0.2">
      <c r="Y3297" s="84"/>
    </row>
    <row r="3298" spans="25:25" x14ac:dyDescent="0.2">
      <c r="Y3298" s="84"/>
    </row>
    <row r="3299" spans="25:25" x14ac:dyDescent="0.2">
      <c r="Y3299" s="84"/>
    </row>
    <row r="3300" spans="25:25" x14ac:dyDescent="0.2">
      <c r="Y3300" s="84"/>
    </row>
    <row r="3301" spans="25:25" x14ac:dyDescent="0.2">
      <c r="Y3301" s="84"/>
    </row>
    <row r="3302" spans="25:25" x14ac:dyDescent="0.2">
      <c r="Y3302" s="84"/>
    </row>
    <row r="3303" spans="25:25" x14ac:dyDescent="0.2">
      <c r="Y3303" s="84"/>
    </row>
    <row r="3304" spans="25:25" x14ac:dyDescent="0.2">
      <c r="Y3304" s="84"/>
    </row>
    <row r="3305" spans="25:25" x14ac:dyDescent="0.2">
      <c r="Y3305" s="84"/>
    </row>
    <row r="3306" spans="25:25" x14ac:dyDescent="0.2">
      <c r="Y3306" s="84"/>
    </row>
    <row r="3307" spans="25:25" x14ac:dyDescent="0.2">
      <c r="Y3307" s="84"/>
    </row>
    <row r="3308" spans="25:25" x14ac:dyDescent="0.2">
      <c r="Y3308" s="84"/>
    </row>
    <row r="3309" spans="25:25" x14ac:dyDescent="0.2">
      <c r="Y3309" s="84"/>
    </row>
    <row r="3310" spans="25:25" x14ac:dyDescent="0.2">
      <c r="Y3310" s="84"/>
    </row>
    <row r="3311" spans="25:25" x14ac:dyDescent="0.2">
      <c r="Y3311" s="84"/>
    </row>
    <row r="3312" spans="25:25" x14ac:dyDescent="0.2">
      <c r="Y3312" s="84"/>
    </row>
    <row r="3313" spans="25:25" x14ac:dyDescent="0.2">
      <c r="Y3313" s="84"/>
    </row>
    <row r="3314" spans="25:25" x14ac:dyDescent="0.2">
      <c r="Y3314" s="84"/>
    </row>
    <row r="3315" spans="25:25" x14ac:dyDescent="0.2">
      <c r="Y3315" s="84"/>
    </row>
    <row r="3316" spans="25:25" x14ac:dyDescent="0.2">
      <c r="Y3316" s="84"/>
    </row>
    <row r="3317" spans="25:25" x14ac:dyDescent="0.2">
      <c r="Y3317" s="84"/>
    </row>
    <row r="3318" spans="25:25" x14ac:dyDescent="0.2">
      <c r="Y3318" s="84"/>
    </row>
    <row r="3319" spans="25:25" x14ac:dyDescent="0.2">
      <c r="Y3319" s="84"/>
    </row>
    <row r="3320" spans="25:25" x14ac:dyDescent="0.2">
      <c r="Y3320" s="84"/>
    </row>
    <row r="3321" spans="25:25" x14ac:dyDescent="0.2">
      <c r="Y3321" s="84"/>
    </row>
    <row r="3322" spans="25:25" x14ac:dyDescent="0.2">
      <c r="Y3322" s="84"/>
    </row>
    <row r="3323" spans="25:25" x14ac:dyDescent="0.2">
      <c r="Y3323" s="84"/>
    </row>
    <row r="3324" spans="25:25" x14ac:dyDescent="0.2">
      <c r="Y3324" s="84"/>
    </row>
    <row r="3325" spans="25:25" x14ac:dyDescent="0.2">
      <c r="Y3325" s="84"/>
    </row>
    <row r="3326" spans="25:25" x14ac:dyDescent="0.2">
      <c r="Y3326" s="84"/>
    </row>
    <row r="3327" spans="25:25" x14ac:dyDescent="0.2">
      <c r="Y3327" s="84"/>
    </row>
    <row r="3328" spans="25:25" x14ac:dyDescent="0.2">
      <c r="Y3328" s="84"/>
    </row>
    <row r="3329" spans="25:25" x14ac:dyDescent="0.2">
      <c r="Y3329" s="84"/>
    </row>
    <row r="3330" spans="25:25" x14ac:dyDescent="0.2">
      <c r="Y3330" s="84"/>
    </row>
    <row r="3331" spans="25:25" x14ac:dyDescent="0.2">
      <c r="Y3331" s="84"/>
    </row>
    <row r="3332" spans="25:25" x14ac:dyDescent="0.2">
      <c r="Y3332" s="84"/>
    </row>
    <row r="3333" spans="25:25" x14ac:dyDescent="0.2">
      <c r="Y3333" s="84"/>
    </row>
    <row r="3334" spans="25:25" x14ac:dyDescent="0.2">
      <c r="Y3334" s="84"/>
    </row>
    <row r="3335" spans="25:25" x14ac:dyDescent="0.2">
      <c r="Y3335" s="84"/>
    </row>
    <row r="3336" spans="25:25" x14ac:dyDescent="0.2">
      <c r="Y3336" s="84"/>
    </row>
    <row r="3337" spans="25:25" x14ac:dyDescent="0.2">
      <c r="Y3337" s="84"/>
    </row>
    <row r="3338" spans="25:25" x14ac:dyDescent="0.2">
      <c r="Y3338" s="84"/>
    </row>
    <row r="3339" spans="25:25" x14ac:dyDescent="0.2">
      <c r="Y3339" s="84"/>
    </row>
    <row r="3340" spans="25:25" x14ac:dyDescent="0.2">
      <c r="Y3340" s="84"/>
    </row>
    <row r="3341" spans="25:25" x14ac:dyDescent="0.2">
      <c r="Y3341" s="84"/>
    </row>
    <row r="3342" spans="25:25" x14ac:dyDescent="0.2">
      <c r="Y3342" s="84"/>
    </row>
    <row r="3343" spans="25:25" x14ac:dyDescent="0.2">
      <c r="Y3343" s="84"/>
    </row>
    <row r="3344" spans="25:25" x14ac:dyDescent="0.2">
      <c r="Y3344" s="84"/>
    </row>
    <row r="3345" spans="25:25" x14ac:dyDescent="0.2">
      <c r="Y3345" s="84"/>
    </row>
    <row r="3346" spans="25:25" x14ac:dyDescent="0.2">
      <c r="Y3346" s="84"/>
    </row>
    <row r="3347" spans="25:25" x14ac:dyDescent="0.2">
      <c r="Y3347" s="84"/>
    </row>
    <row r="3348" spans="25:25" x14ac:dyDescent="0.2">
      <c r="Y3348" s="84"/>
    </row>
    <row r="3349" spans="25:25" x14ac:dyDescent="0.2">
      <c r="Y3349" s="84"/>
    </row>
    <row r="3350" spans="25:25" x14ac:dyDescent="0.2">
      <c r="Y3350" s="84"/>
    </row>
    <row r="3351" spans="25:25" x14ac:dyDescent="0.2">
      <c r="Y3351" s="84"/>
    </row>
    <row r="3352" spans="25:25" x14ac:dyDescent="0.2">
      <c r="Y3352" s="84"/>
    </row>
    <row r="3353" spans="25:25" x14ac:dyDescent="0.2">
      <c r="Y3353" s="84"/>
    </row>
    <row r="3354" spans="25:25" x14ac:dyDescent="0.2">
      <c r="Y3354" s="84"/>
    </row>
    <row r="3355" spans="25:25" x14ac:dyDescent="0.2">
      <c r="Y3355" s="84"/>
    </row>
    <row r="3356" spans="25:25" x14ac:dyDescent="0.2">
      <c r="Y3356" s="84"/>
    </row>
    <row r="3357" spans="25:25" x14ac:dyDescent="0.2">
      <c r="Y3357" s="84"/>
    </row>
    <row r="3358" spans="25:25" x14ac:dyDescent="0.2">
      <c r="Y3358" s="84"/>
    </row>
    <row r="3359" spans="25:25" x14ac:dyDescent="0.2">
      <c r="Y3359" s="84"/>
    </row>
    <row r="3360" spans="25:25" x14ac:dyDescent="0.2">
      <c r="Y3360" s="84"/>
    </row>
    <row r="3361" spans="25:25" x14ac:dyDescent="0.2">
      <c r="Y3361" s="84"/>
    </row>
    <row r="3362" spans="25:25" x14ac:dyDescent="0.2">
      <c r="Y3362" s="84"/>
    </row>
    <row r="3363" spans="25:25" x14ac:dyDescent="0.2">
      <c r="Y3363" s="84"/>
    </row>
    <row r="3364" spans="25:25" x14ac:dyDescent="0.2">
      <c r="Y3364" s="84"/>
    </row>
    <row r="3365" spans="25:25" x14ac:dyDescent="0.2">
      <c r="Y3365" s="84"/>
    </row>
    <row r="3366" spans="25:25" x14ac:dyDescent="0.2">
      <c r="Y3366" s="84"/>
    </row>
    <row r="3367" spans="25:25" x14ac:dyDescent="0.2">
      <c r="Y3367" s="84"/>
    </row>
    <row r="3368" spans="25:25" x14ac:dyDescent="0.2">
      <c r="Y3368" s="84"/>
    </row>
    <row r="3369" spans="25:25" x14ac:dyDescent="0.2">
      <c r="Y3369" s="84"/>
    </row>
    <row r="3370" spans="25:25" x14ac:dyDescent="0.2">
      <c r="Y3370" s="84"/>
    </row>
    <row r="3371" spans="25:25" x14ac:dyDescent="0.2">
      <c r="Y3371" s="84"/>
    </row>
    <row r="3372" spans="25:25" x14ac:dyDescent="0.2">
      <c r="Y3372" s="84"/>
    </row>
    <row r="3373" spans="25:25" x14ac:dyDescent="0.2">
      <c r="Y3373" s="84"/>
    </row>
    <row r="3374" spans="25:25" x14ac:dyDescent="0.2">
      <c r="Y3374" s="84"/>
    </row>
    <row r="3375" spans="25:25" x14ac:dyDescent="0.2">
      <c r="Y3375" s="84"/>
    </row>
    <row r="3376" spans="25:25" x14ac:dyDescent="0.2">
      <c r="Y3376" s="84"/>
    </row>
    <row r="3377" spans="25:25" x14ac:dyDescent="0.2">
      <c r="Y3377" s="84"/>
    </row>
    <row r="3378" spans="25:25" x14ac:dyDescent="0.2">
      <c r="Y3378" s="84"/>
    </row>
    <row r="3379" spans="25:25" x14ac:dyDescent="0.2">
      <c r="Y3379" s="84"/>
    </row>
    <row r="3380" spans="25:25" x14ac:dyDescent="0.2">
      <c r="Y3380" s="84"/>
    </row>
    <row r="3381" spans="25:25" x14ac:dyDescent="0.2">
      <c r="Y3381" s="84"/>
    </row>
    <row r="3382" spans="25:25" x14ac:dyDescent="0.2">
      <c r="Y3382" s="84"/>
    </row>
    <row r="3383" spans="25:25" x14ac:dyDescent="0.2">
      <c r="Y3383" s="84"/>
    </row>
    <row r="3384" spans="25:25" x14ac:dyDescent="0.2">
      <c r="Y3384" s="84"/>
    </row>
    <row r="3385" spans="25:25" x14ac:dyDescent="0.2">
      <c r="Y3385" s="84"/>
    </row>
    <row r="3386" spans="25:25" x14ac:dyDescent="0.2">
      <c r="Y3386" s="84"/>
    </row>
    <row r="3387" spans="25:25" x14ac:dyDescent="0.2">
      <c r="Y3387" s="84"/>
    </row>
    <row r="3388" spans="25:25" x14ac:dyDescent="0.2">
      <c r="Y3388" s="84"/>
    </row>
    <row r="3389" spans="25:25" x14ac:dyDescent="0.2">
      <c r="Y3389" s="84"/>
    </row>
    <row r="3390" spans="25:25" x14ac:dyDescent="0.2">
      <c r="Y3390" s="84"/>
    </row>
    <row r="3391" spans="25:25" x14ac:dyDescent="0.2">
      <c r="Y3391" s="84"/>
    </row>
    <row r="3392" spans="25:25" x14ac:dyDescent="0.2">
      <c r="Y3392" s="84"/>
    </row>
    <row r="3393" spans="25:25" x14ac:dyDescent="0.2">
      <c r="Y3393" s="84"/>
    </row>
    <row r="3394" spans="25:25" x14ac:dyDescent="0.2">
      <c r="Y3394" s="84"/>
    </row>
    <row r="3395" spans="25:25" x14ac:dyDescent="0.2">
      <c r="Y3395" s="84"/>
    </row>
    <row r="3396" spans="25:25" x14ac:dyDescent="0.2">
      <c r="Y3396" s="84"/>
    </row>
    <row r="3397" spans="25:25" x14ac:dyDescent="0.2">
      <c r="Y3397" s="84"/>
    </row>
    <row r="3398" spans="25:25" x14ac:dyDescent="0.2">
      <c r="Y3398" s="84"/>
    </row>
    <row r="3399" spans="25:25" x14ac:dyDescent="0.2">
      <c r="Y3399" s="84"/>
    </row>
    <row r="3400" spans="25:25" x14ac:dyDescent="0.2">
      <c r="Y3400" s="84"/>
    </row>
    <row r="3401" spans="25:25" x14ac:dyDescent="0.2">
      <c r="Y3401" s="84"/>
    </row>
    <row r="3402" spans="25:25" x14ac:dyDescent="0.2">
      <c r="Y3402" s="84"/>
    </row>
    <row r="3403" spans="25:25" x14ac:dyDescent="0.2">
      <c r="Y3403" s="84"/>
    </row>
    <row r="3404" spans="25:25" x14ac:dyDescent="0.2">
      <c r="Y3404" s="84"/>
    </row>
    <row r="3405" spans="25:25" x14ac:dyDescent="0.2">
      <c r="Y3405" s="84"/>
    </row>
    <row r="3406" spans="25:25" x14ac:dyDescent="0.2">
      <c r="Y3406" s="84"/>
    </row>
    <row r="3407" spans="25:25" x14ac:dyDescent="0.2">
      <c r="Y3407" s="84"/>
    </row>
    <row r="3408" spans="25:25" x14ac:dyDescent="0.2">
      <c r="Y3408" s="84"/>
    </row>
    <row r="3409" spans="25:25" x14ac:dyDescent="0.2">
      <c r="Y3409" s="84"/>
    </row>
    <row r="3410" spans="25:25" x14ac:dyDescent="0.2">
      <c r="Y3410" s="84"/>
    </row>
    <row r="3411" spans="25:25" x14ac:dyDescent="0.2">
      <c r="Y3411" s="84"/>
    </row>
    <row r="3412" spans="25:25" x14ac:dyDescent="0.2">
      <c r="Y3412" s="84"/>
    </row>
    <row r="3413" spans="25:25" x14ac:dyDescent="0.2">
      <c r="Y3413" s="84"/>
    </row>
    <row r="3414" spans="25:25" x14ac:dyDescent="0.2">
      <c r="Y3414" s="84"/>
    </row>
    <row r="3415" spans="25:25" x14ac:dyDescent="0.2">
      <c r="Y3415" s="84"/>
    </row>
    <row r="3416" spans="25:25" x14ac:dyDescent="0.2">
      <c r="Y3416" s="84"/>
    </row>
    <row r="3417" spans="25:25" x14ac:dyDescent="0.2">
      <c r="Y3417" s="84"/>
    </row>
    <row r="3418" spans="25:25" x14ac:dyDescent="0.2">
      <c r="Y3418" s="84"/>
    </row>
    <row r="3419" spans="25:25" x14ac:dyDescent="0.2">
      <c r="Y3419" s="84"/>
    </row>
    <row r="3420" spans="25:25" x14ac:dyDescent="0.2">
      <c r="Y3420" s="84"/>
    </row>
    <row r="3421" spans="25:25" x14ac:dyDescent="0.2">
      <c r="Y3421" s="84"/>
    </row>
    <row r="3422" spans="25:25" x14ac:dyDescent="0.2">
      <c r="Y3422" s="84"/>
    </row>
    <row r="3423" spans="25:25" x14ac:dyDescent="0.2">
      <c r="Y3423" s="84"/>
    </row>
    <row r="3424" spans="25:25" x14ac:dyDescent="0.2">
      <c r="Y3424" s="84"/>
    </row>
    <row r="3425" spans="25:25" x14ac:dyDescent="0.2">
      <c r="Y3425" s="84"/>
    </row>
    <row r="3426" spans="25:25" x14ac:dyDescent="0.2">
      <c r="Y3426" s="84"/>
    </row>
    <row r="3427" spans="25:25" x14ac:dyDescent="0.2">
      <c r="Y3427" s="84"/>
    </row>
    <row r="3428" spans="25:25" x14ac:dyDescent="0.2">
      <c r="Y3428" s="84"/>
    </row>
    <row r="3429" spans="25:25" x14ac:dyDescent="0.2">
      <c r="Y3429" s="84"/>
    </row>
    <row r="3430" spans="25:25" x14ac:dyDescent="0.2">
      <c r="Y3430" s="84"/>
    </row>
    <row r="3431" spans="25:25" x14ac:dyDescent="0.2">
      <c r="Y3431" s="84"/>
    </row>
    <row r="3432" spans="25:25" x14ac:dyDescent="0.2">
      <c r="Y3432" s="84"/>
    </row>
    <row r="3433" spans="25:25" x14ac:dyDescent="0.2">
      <c r="Y3433" s="84"/>
    </row>
    <row r="3434" spans="25:25" x14ac:dyDescent="0.2">
      <c r="Y3434" s="84"/>
    </row>
    <row r="3435" spans="25:25" x14ac:dyDescent="0.2">
      <c r="Y3435" s="84"/>
    </row>
    <row r="3436" spans="25:25" x14ac:dyDescent="0.2">
      <c r="Y3436" s="84"/>
    </row>
    <row r="3437" spans="25:25" x14ac:dyDescent="0.2">
      <c r="Y3437" s="84"/>
    </row>
    <row r="3438" spans="25:25" x14ac:dyDescent="0.2">
      <c r="Y3438" s="84"/>
    </row>
    <row r="3439" spans="25:25" x14ac:dyDescent="0.2">
      <c r="Y3439" s="84"/>
    </row>
    <row r="3440" spans="25:25" x14ac:dyDescent="0.2">
      <c r="Y3440" s="84"/>
    </row>
    <row r="3441" spans="25:25" x14ac:dyDescent="0.2">
      <c r="Y3441" s="84"/>
    </row>
    <row r="3442" spans="25:25" x14ac:dyDescent="0.2">
      <c r="Y3442" s="84"/>
    </row>
    <row r="3443" spans="25:25" x14ac:dyDescent="0.2">
      <c r="Y3443" s="84"/>
    </row>
    <row r="3444" spans="25:25" x14ac:dyDescent="0.2">
      <c r="Y3444" s="84"/>
    </row>
    <row r="3445" spans="25:25" x14ac:dyDescent="0.2">
      <c r="Y3445" s="84"/>
    </row>
    <row r="3446" spans="25:25" x14ac:dyDescent="0.2">
      <c r="Y3446" s="84"/>
    </row>
    <row r="3447" spans="25:25" x14ac:dyDescent="0.2">
      <c r="Y3447" s="84"/>
    </row>
    <row r="3448" spans="25:25" x14ac:dyDescent="0.2">
      <c r="Y3448" s="84"/>
    </row>
    <row r="3449" spans="25:25" x14ac:dyDescent="0.2">
      <c r="Y3449" s="84"/>
    </row>
    <row r="3450" spans="25:25" x14ac:dyDescent="0.2">
      <c r="Y3450" s="84"/>
    </row>
    <row r="3451" spans="25:25" x14ac:dyDescent="0.2">
      <c r="Y3451" s="84"/>
    </row>
    <row r="3452" spans="25:25" x14ac:dyDescent="0.2">
      <c r="Y3452" s="84"/>
    </row>
    <row r="3453" spans="25:25" x14ac:dyDescent="0.2">
      <c r="Y3453" s="84"/>
    </row>
    <row r="3454" spans="25:25" x14ac:dyDescent="0.2">
      <c r="Y3454" s="84"/>
    </row>
    <row r="3455" spans="25:25" x14ac:dyDescent="0.2">
      <c r="Y3455" s="84"/>
    </row>
    <row r="3456" spans="25:25" x14ac:dyDescent="0.2">
      <c r="Y3456" s="84"/>
    </row>
    <row r="3457" spans="25:25" x14ac:dyDescent="0.2">
      <c r="Y3457" s="84"/>
    </row>
    <row r="3458" spans="25:25" x14ac:dyDescent="0.2">
      <c r="Y3458" s="84"/>
    </row>
    <row r="3459" spans="25:25" x14ac:dyDescent="0.2">
      <c r="Y3459" s="84"/>
    </row>
    <row r="3460" spans="25:25" x14ac:dyDescent="0.2">
      <c r="Y3460" s="84"/>
    </row>
    <row r="3461" spans="25:25" x14ac:dyDescent="0.2">
      <c r="Y3461" s="84"/>
    </row>
    <row r="3462" spans="25:25" x14ac:dyDescent="0.2">
      <c r="Y3462" s="84"/>
    </row>
    <row r="3463" spans="25:25" x14ac:dyDescent="0.2">
      <c r="Y3463" s="84"/>
    </row>
    <row r="3464" spans="25:25" x14ac:dyDescent="0.2">
      <c r="Y3464" s="84"/>
    </row>
    <row r="3465" spans="25:25" x14ac:dyDescent="0.2">
      <c r="Y3465" s="84"/>
    </row>
    <row r="3466" spans="25:25" x14ac:dyDescent="0.2">
      <c r="Y3466" s="84"/>
    </row>
    <row r="3467" spans="25:25" x14ac:dyDescent="0.2">
      <c r="Y3467" s="84"/>
    </row>
    <row r="3468" spans="25:25" x14ac:dyDescent="0.2">
      <c r="Y3468" s="84"/>
    </row>
    <row r="3469" spans="25:25" x14ac:dyDescent="0.2">
      <c r="Y3469" s="84"/>
    </row>
    <row r="3470" spans="25:25" x14ac:dyDescent="0.2">
      <c r="Y3470" s="84"/>
    </row>
    <row r="3471" spans="25:25" x14ac:dyDescent="0.2">
      <c r="Y3471" s="84"/>
    </row>
    <row r="3472" spans="25:25" x14ac:dyDescent="0.2">
      <c r="Y3472" s="84"/>
    </row>
    <row r="3473" spans="25:25" x14ac:dyDescent="0.2">
      <c r="Y3473" s="84"/>
    </row>
    <row r="3474" spans="25:25" x14ac:dyDescent="0.2">
      <c r="Y3474" s="84"/>
    </row>
    <row r="3475" spans="25:25" x14ac:dyDescent="0.2">
      <c r="Y3475" s="84"/>
    </row>
    <row r="3476" spans="25:25" x14ac:dyDescent="0.2">
      <c r="Y3476" s="84"/>
    </row>
    <row r="3477" spans="25:25" x14ac:dyDescent="0.2">
      <c r="Y3477" s="84"/>
    </row>
    <row r="3478" spans="25:25" x14ac:dyDescent="0.2">
      <c r="Y3478" s="84"/>
    </row>
    <row r="3479" spans="25:25" x14ac:dyDescent="0.2">
      <c r="Y3479" s="84"/>
    </row>
    <row r="3480" spans="25:25" x14ac:dyDescent="0.2">
      <c r="Y3480" s="84"/>
    </row>
    <row r="3481" spans="25:25" x14ac:dyDescent="0.2">
      <c r="Y3481" s="84"/>
    </row>
    <row r="3482" spans="25:25" x14ac:dyDescent="0.2">
      <c r="Y3482" s="84"/>
    </row>
    <row r="3483" spans="25:25" x14ac:dyDescent="0.2">
      <c r="Y3483" s="84"/>
    </row>
    <row r="3484" spans="25:25" x14ac:dyDescent="0.2">
      <c r="Y3484" s="84"/>
    </row>
    <row r="3485" spans="25:25" x14ac:dyDescent="0.2">
      <c r="Y3485" s="84"/>
    </row>
    <row r="3486" spans="25:25" x14ac:dyDescent="0.2">
      <c r="Y3486" s="84"/>
    </row>
    <row r="3487" spans="25:25" x14ac:dyDescent="0.2">
      <c r="Y3487" s="84"/>
    </row>
    <row r="3488" spans="25:25" x14ac:dyDescent="0.2">
      <c r="Y3488" s="84"/>
    </row>
    <row r="3489" spans="25:25" x14ac:dyDescent="0.2">
      <c r="Y3489" s="84"/>
    </row>
    <row r="3490" spans="25:25" x14ac:dyDescent="0.2">
      <c r="Y3490" s="84"/>
    </row>
    <row r="3491" spans="25:25" x14ac:dyDescent="0.2">
      <c r="Y3491" s="84"/>
    </row>
    <row r="3492" spans="25:25" x14ac:dyDescent="0.2">
      <c r="Y3492" s="84"/>
    </row>
    <row r="3493" spans="25:25" x14ac:dyDescent="0.2">
      <c r="Y3493" s="84"/>
    </row>
    <row r="3494" spans="25:25" x14ac:dyDescent="0.2">
      <c r="Y3494" s="84"/>
    </row>
    <row r="3495" spans="25:25" x14ac:dyDescent="0.2">
      <c r="Y3495" s="84"/>
    </row>
    <row r="3496" spans="25:25" x14ac:dyDescent="0.2">
      <c r="Y3496" s="84"/>
    </row>
    <row r="3497" spans="25:25" x14ac:dyDescent="0.2">
      <c r="Y3497" s="84"/>
    </row>
    <row r="3498" spans="25:25" x14ac:dyDescent="0.2">
      <c r="Y3498" s="84"/>
    </row>
    <row r="3499" spans="25:25" x14ac:dyDescent="0.2">
      <c r="Y3499" s="84"/>
    </row>
    <row r="3500" spans="25:25" x14ac:dyDescent="0.2">
      <c r="Y3500" s="84"/>
    </row>
    <row r="3501" spans="25:25" x14ac:dyDescent="0.2">
      <c r="Y3501" s="84"/>
    </row>
    <row r="3502" spans="25:25" x14ac:dyDescent="0.2">
      <c r="Y3502" s="84"/>
    </row>
    <row r="3503" spans="25:25" x14ac:dyDescent="0.2">
      <c r="Y3503" s="84"/>
    </row>
    <row r="3504" spans="25:25" x14ac:dyDescent="0.2">
      <c r="Y3504" s="84"/>
    </row>
    <row r="3505" spans="25:25" x14ac:dyDescent="0.2">
      <c r="Y3505" s="84"/>
    </row>
    <row r="3506" spans="25:25" x14ac:dyDescent="0.2">
      <c r="Y3506" s="84"/>
    </row>
    <row r="3507" spans="25:25" x14ac:dyDescent="0.2">
      <c r="Y3507" s="84"/>
    </row>
    <row r="3508" spans="25:25" x14ac:dyDescent="0.2">
      <c r="Y3508" s="84"/>
    </row>
    <row r="3509" spans="25:25" x14ac:dyDescent="0.2">
      <c r="Y3509" s="84"/>
    </row>
    <row r="3510" spans="25:25" x14ac:dyDescent="0.2">
      <c r="Y3510" s="84"/>
    </row>
    <row r="3511" spans="25:25" x14ac:dyDescent="0.2">
      <c r="Y3511" s="84"/>
    </row>
    <row r="3512" spans="25:25" x14ac:dyDescent="0.2">
      <c r="Y3512" s="84"/>
    </row>
    <row r="3513" spans="25:25" x14ac:dyDescent="0.2">
      <c r="Y3513" s="84"/>
    </row>
    <row r="3514" spans="25:25" x14ac:dyDescent="0.2">
      <c r="Y3514" s="84"/>
    </row>
    <row r="3515" spans="25:25" x14ac:dyDescent="0.2">
      <c r="Y3515" s="84"/>
    </row>
    <row r="3516" spans="25:25" x14ac:dyDescent="0.2">
      <c r="Y3516" s="84"/>
    </row>
    <row r="3517" spans="25:25" x14ac:dyDescent="0.2">
      <c r="Y3517" s="84"/>
    </row>
    <row r="3518" spans="25:25" x14ac:dyDescent="0.2">
      <c r="Y3518" s="84"/>
    </row>
    <row r="3519" spans="25:25" x14ac:dyDescent="0.2">
      <c r="Y3519" s="84"/>
    </row>
    <row r="3520" spans="25:25" x14ac:dyDescent="0.2">
      <c r="Y3520" s="84"/>
    </row>
    <row r="3521" spans="25:25" x14ac:dyDescent="0.2">
      <c r="Y3521" s="84"/>
    </row>
    <row r="3522" spans="25:25" x14ac:dyDescent="0.2">
      <c r="Y3522" s="84"/>
    </row>
    <row r="3523" spans="25:25" x14ac:dyDescent="0.2">
      <c r="Y3523" s="84"/>
    </row>
    <row r="3524" spans="25:25" x14ac:dyDescent="0.2">
      <c r="Y3524" s="84"/>
    </row>
    <row r="3525" spans="25:25" x14ac:dyDescent="0.2">
      <c r="Y3525" s="84"/>
    </row>
    <row r="3526" spans="25:25" x14ac:dyDescent="0.2">
      <c r="Y3526" s="84"/>
    </row>
    <row r="3527" spans="25:25" x14ac:dyDescent="0.2">
      <c r="Y3527" s="84"/>
    </row>
    <row r="3528" spans="25:25" x14ac:dyDescent="0.2">
      <c r="Y3528" s="84"/>
    </row>
    <row r="3529" spans="25:25" x14ac:dyDescent="0.2">
      <c r="Y3529" s="84"/>
    </row>
    <row r="3530" spans="25:25" x14ac:dyDescent="0.2">
      <c r="Y3530" s="84"/>
    </row>
    <row r="3531" spans="25:25" x14ac:dyDescent="0.2">
      <c r="Y3531" s="84"/>
    </row>
    <row r="3532" spans="25:25" x14ac:dyDescent="0.2">
      <c r="Y3532" s="84"/>
    </row>
    <row r="3533" spans="25:25" x14ac:dyDescent="0.2">
      <c r="Y3533" s="84"/>
    </row>
    <row r="3534" spans="25:25" x14ac:dyDescent="0.2">
      <c r="Y3534" s="84"/>
    </row>
    <row r="3535" spans="25:25" x14ac:dyDescent="0.2">
      <c r="Y3535" s="84"/>
    </row>
    <row r="3536" spans="25:25" x14ac:dyDescent="0.2">
      <c r="Y3536" s="84"/>
    </row>
    <row r="3537" spans="25:25" x14ac:dyDescent="0.2">
      <c r="Y3537" s="84"/>
    </row>
    <row r="3538" spans="25:25" x14ac:dyDescent="0.2">
      <c r="Y3538" s="84"/>
    </row>
    <row r="3539" spans="25:25" x14ac:dyDescent="0.2">
      <c r="Y3539" s="84"/>
    </row>
    <row r="3540" spans="25:25" x14ac:dyDescent="0.2">
      <c r="Y3540" s="84"/>
    </row>
    <row r="3541" spans="25:25" x14ac:dyDescent="0.2">
      <c r="Y3541" s="84"/>
    </row>
    <row r="3542" spans="25:25" x14ac:dyDescent="0.2">
      <c r="Y3542" s="84"/>
    </row>
    <row r="3543" spans="25:25" x14ac:dyDescent="0.2">
      <c r="Y3543" s="84"/>
    </row>
    <row r="3544" spans="25:25" x14ac:dyDescent="0.2">
      <c r="Y3544" s="84"/>
    </row>
    <row r="3545" spans="25:25" x14ac:dyDescent="0.2">
      <c r="Y3545" s="84"/>
    </row>
    <row r="3546" spans="25:25" x14ac:dyDescent="0.2">
      <c r="Y3546" s="84"/>
    </row>
    <row r="3547" spans="25:25" x14ac:dyDescent="0.2">
      <c r="Y3547" s="84"/>
    </row>
    <row r="3548" spans="25:25" x14ac:dyDescent="0.2">
      <c r="Y3548" s="84"/>
    </row>
    <row r="3549" spans="25:25" x14ac:dyDescent="0.2">
      <c r="Y3549" s="84"/>
    </row>
    <row r="3550" spans="25:25" x14ac:dyDescent="0.2">
      <c r="Y3550" s="84"/>
    </row>
    <row r="3551" spans="25:25" x14ac:dyDescent="0.2">
      <c r="Y3551" s="84"/>
    </row>
    <row r="3552" spans="25:25" x14ac:dyDescent="0.2">
      <c r="Y3552" s="84"/>
    </row>
    <row r="3553" spans="25:25" x14ac:dyDescent="0.2">
      <c r="Y3553" s="84"/>
    </row>
    <row r="3554" spans="25:25" x14ac:dyDescent="0.2">
      <c r="Y3554" s="84"/>
    </row>
    <row r="3555" spans="25:25" x14ac:dyDescent="0.2">
      <c r="Y3555" s="84"/>
    </row>
    <row r="3556" spans="25:25" x14ac:dyDescent="0.2">
      <c r="Y3556" s="84"/>
    </row>
    <row r="3557" spans="25:25" x14ac:dyDescent="0.2">
      <c r="Y3557" s="84"/>
    </row>
    <row r="3558" spans="25:25" x14ac:dyDescent="0.2">
      <c r="Y3558" s="84"/>
    </row>
    <row r="3559" spans="25:25" x14ac:dyDescent="0.2">
      <c r="Y3559" s="84"/>
    </row>
    <row r="3560" spans="25:25" x14ac:dyDescent="0.2">
      <c r="Y3560" s="84"/>
    </row>
    <row r="3561" spans="25:25" x14ac:dyDescent="0.2">
      <c r="Y3561" s="84"/>
    </row>
    <row r="3562" spans="25:25" x14ac:dyDescent="0.2">
      <c r="Y3562" s="84"/>
    </row>
    <row r="3563" spans="25:25" x14ac:dyDescent="0.2">
      <c r="Y3563" s="84"/>
    </row>
    <row r="3564" spans="25:25" x14ac:dyDescent="0.2">
      <c r="Y3564" s="84"/>
    </row>
    <row r="3565" spans="25:25" x14ac:dyDescent="0.2">
      <c r="Y3565" s="84"/>
    </row>
    <row r="3566" spans="25:25" x14ac:dyDescent="0.2">
      <c r="Y3566" s="84"/>
    </row>
    <row r="3567" spans="25:25" x14ac:dyDescent="0.2">
      <c r="Y3567" s="84"/>
    </row>
    <row r="3568" spans="25:25" x14ac:dyDescent="0.2">
      <c r="Y3568" s="84"/>
    </row>
    <row r="3569" spans="25:25" x14ac:dyDescent="0.2">
      <c r="Y3569" s="84"/>
    </row>
    <row r="3570" spans="25:25" x14ac:dyDescent="0.2">
      <c r="Y3570" s="84"/>
    </row>
    <row r="3571" spans="25:25" x14ac:dyDescent="0.2">
      <c r="Y3571" s="84"/>
    </row>
    <row r="3572" spans="25:25" x14ac:dyDescent="0.2">
      <c r="Y3572" s="84"/>
    </row>
    <row r="3573" spans="25:25" x14ac:dyDescent="0.2">
      <c r="Y3573" s="84"/>
    </row>
    <row r="3574" spans="25:25" x14ac:dyDescent="0.2">
      <c r="Y3574" s="84"/>
    </row>
    <row r="3575" spans="25:25" x14ac:dyDescent="0.2">
      <c r="Y3575" s="84"/>
    </row>
    <row r="3576" spans="25:25" x14ac:dyDescent="0.2">
      <c r="Y3576" s="84"/>
    </row>
    <row r="3577" spans="25:25" x14ac:dyDescent="0.2">
      <c r="Y3577" s="84"/>
    </row>
    <row r="3578" spans="25:25" x14ac:dyDescent="0.2">
      <c r="Y3578" s="84"/>
    </row>
    <row r="3579" spans="25:25" x14ac:dyDescent="0.2">
      <c r="Y3579" s="84"/>
    </row>
    <row r="3580" spans="25:25" x14ac:dyDescent="0.2">
      <c r="Y3580" s="84"/>
    </row>
    <row r="3581" spans="25:25" x14ac:dyDescent="0.2">
      <c r="Y3581" s="84"/>
    </row>
    <row r="3582" spans="25:25" x14ac:dyDescent="0.2">
      <c r="Y3582" s="84"/>
    </row>
    <row r="3583" spans="25:25" x14ac:dyDescent="0.2">
      <c r="Y3583" s="84"/>
    </row>
    <row r="3584" spans="25:25" x14ac:dyDescent="0.2">
      <c r="Y3584" s="84"/>
    </row>
    <row r="3585" spans="25:25" x14ac:dyDescent="0.2">
      <c r="Y3585" s="84"/>
    </row>
    <row r="3586" spans="25:25" x14ac:dyDescent="0.2">
      <c r="Y3586" s="84"/>
    </row>
    <row r="3587" spans="25:25" x14ac:dyDescent="0.2">
      <c r="Y3587" s="84"/>
    </row>
    <row r="3588" spans="25:25" x14ac:dyDescent="0.2">
      <c r="Y3588" s="84"/>
    </row>
    <row r="3589" spans="25:25" x14ac:dyDescent="0.2">
      <c r="Y3589" s="84"/>
    </row>
    <row r="3590" spans="25:25" x14ac:dyDescent="0.2">
      <c r="Y3590" s="84"/>
    </row>
    <row r="3591" spans="25:25" x14ac:dyDescent="0.2">
      <c r="Y3591" s="84"/>
    </row>
    <row r="3592" spans="25:25" x14ac:dyDescent="0.2">
      <c r="Y3592" s="84"/>
    </row>
    <row r="3593" spans="25:25" x14ac:dyDescent="0.2">
      <c r="Y3593" s="84"/>
    </row>
    <row r="3594" spans="25:25" x14ac:dyDescent="0.2">
      <c r="Y3594" s="84"/>
    </row>
    <row r="3595" spans="25:25" x14ac:dyDescent="0.2">
      <c r="Y3595" s="84"/>
    </row>
    <row r="3596" spans="25:25" x14ac:dyDescent="0.2">
      <c r="Y3596" s="84"/>
    </row>
    <row r="3597" spans="25:25" x14ac:dyDescent="0.2">
      <c r="Y3597" s="84"/>
    </row>
    <row r="3598" spans="25:25" x14ac:dyDescent="0.2">
      <c r="Y3598" s="84"/>
    </row>
    <row r="3599" spans="25:25" x14ac:dyDescent="0.2">
      <c r="Y3599" s="84"/>
    </row>
    <row r="3600" spans="25:25" x14ac:dyDescent="0.2">
      <c r="Y3600" s="84"/>
    </row>
    <row r="3601" spans="25:25" x14ac:dyDescent="0.2">
      <c r="Y3601" s="84"/>
    </row>
    <row r="3602" spans="25:25" x14ac:dyDescent="0.2">
      <c r="Y3602" s="84"/>
    </row>
    <row r="3603" spans="25:25" x14ac:dyDescent="0.2">
      <c r="Y3603" s="84"/>
    </row>
    <row r="3604" spans="25:25" x14ac:dyDescent="0.2">
      <c r="Y3604" s="84"/>
    </row>
    <row r="3605" spans="25:25" x14ac:dyDescent="0.2">
      <c r="Y3605" s="84"/>
    </row>
    <row r="3606" spans="25:25" x14ac:dyDescent="0.2">
      <c r="Y3606" s="84"/>
    </row>
    <row r="3607" spans="25:25" x14ac:dyDescent="0.2">
      <c r="Y3607" s="84"/>
    </row>
    <row r="3608" spans="25:25" x14ac:dyDescent="0.2">
      <c r="Y3608" s="84"/>
    </row>
    <row r="3609" spans="25:25" x14ac:dyDescent="0.2">
      <c r="Y3609" s="84"/>
    </row>
    <row r="3610" spans="25:25" x14ac:dyDescent="0.2">
      <c r="Y3610" s="84"/>
    </row>
    <row r="3611" spans="25:25" x14ac:dyDescent="0.2">
      <c r="Y3611" s="84"/>
    </row>
    <row r="3612" spans="25:25" x14ac:dyDescent="0.2">
      <c r="Y3612" s="84"/>
    </row>
    <row r="3613" spans="25:25" x14ac:dyDescent="0.2">
      <c r="Y3613" s="84"/>
    </row>
    <row r="3614" spans="25:25" x14ac:dyDescent="0.2">
      <c r="Y3614" s="84"/>
    </row>
    <row r="3615" spans="25:25" x14ac:dyDescent="0.2">
      <c r="Y3615" s="84"/>
    </row>
    <row r="3616" spans="25:25" x14ac:dyDescent="0.2">
      <c r="Y3616" s="84"/>
    </row>
    <row r="3617" spans="25:25" x14ac:dyDescent="0.2">
      <c r="Y3617" s="84"/>
    </row>
    <row r="3618" spans="25:25" x14ac:dyDescent="0.2">
      <c r="Y3618" s="84"/>
    </row>
    <row r="3619" spans="25:25" x14ac:dyDescent="0.2">
      <c r="Y3619" s="84"/>
    </row>
    <row r="3620" spans="25:25" x14ac:dyDescent="0.2">
      <c r="Y3620" s="84"/>
    </row>
    <row r="3621" spans="25:25" x14ac:dyDescent="0.2">
      <c r="Y3621" s="84"/>
    </row>
    <row r="3622" spans="25:25" x14ac:dyDescent="0.2">
      <c r="Y3622" s="84"/>
    </row>
    <row r="3623" spans="25:25" x14ac:dyDescent="0.2">
      <c r="Y3623" s="84"/>
    </row>
    <row r="3624" spans="25:25" x14ac:dyDescent="0.2">
      <c r="Y3624" s="84"/>
    </row>
    <row r="3625" spans="25:25" x14ac:dyDescent="0.2">
      <c r="Y3625" s="84"/>
    </row>
    <row r="3626" spans="25:25" x14ac:dyDescent="0.2">
      <c r="Y3626" s="84"/>
    </row>
    <row r="3627" spans="25:25" x14ac:dyDescent="0.2">
      <c r="Y3627" s="84"/>
    </row>
    <row r="3628" spans="25:25" x14ac:dyDescent="0.2">
      <c r="Y3628" s="84"/>
    </row>
    <row r="3629" spans="25:25" x14ac:dyDescent="0.2">
      <c r="Y3629" s="84"/>
    </row>
    <row r="3630" spans="25:25" x14ac:dyDescent="0.2">
      <c r="Y3630" s="84"/>
    </row>
    <row r="3631" spans="25:25" x14ac:dyDescent="0.2">
      <c r="Y3631" s="84"/>
    </row>
    <row r="3632" spans="25:25" x14ac:dyDescent="0.2">
      <c r="Y3632" s="84"/>
    </row>
    <row r="3633" spans="25:25" x14ac:dyDescent="0.2">
      <c r="Y3633" s="84"/>
    </row>
    <row r="3634" spans="25:25" x14ac:dyDescent="0.2">
      <c r="Y3634" s="84"/>
    </row>
    <row r="3635" spans="25:25" x14ac:dyDescent="0.2">
      <c r="Y3635" s="84"/>
    </row>
    <row r="3636" spans="25:25" x14ac:dyDescent="0.2">
      <c r="Y3636" s="84"/>
    </row>
    <row r="3637" spans="25:25" x14ac:dyDescent="0.2">
      <c r="Y3637" s="84"/>
    </row>
    <row r="3638" spans="25:25" x14ac:dyDescent="0.2">
      <c r="Y3638" s="84"/>
    </row>
    <row r="3639" spans="25:25" x14ac:dyDescent="0.2">
      <c r="Y3639" s="84"/>
    </row>
    <row r="3640" spans="25:25" x14ac:dyDescent="0.2">
      <c r="Y3640" s="84"/>
    </row>
    <row r="3641" spans="25:25" x14ac:dyDescent="0.2">
      <c r="Y3641" s="84"/>
    </row>
    <row r="3642" spans="25:25" x14ac:dyDescent="0.2">
      <c r="Y3642" s="84"/>
    </row>
    <row r="3643" spans="25:25" x14ac:dyDescent="0.2">
      <c r="Y3643" s="84"/>
    </row>
    <row r="3644" spans="25:25" x14ac:dyDescent="0.2">
      <c r="Y3644" s="84"/>
    </row>
    <row r="3645" spans="25:25" x14ac:dyDescent="0.2">
      <c r="Y3645" s="84"/>
    </row>
    <row r="3646" spans="25:25" x14ac:dyDescent="0.2">
      <c r="Y3646" s="84"/>
    </row>
    <row r="3647" spans="25:25" x14ac:dyDescent="0.2">
      <c r="Y3647" s="84"/>
    </row>
    <row r="3648" spans="25:25" x14ac:dyDescent="0.2">
      <c r="Y3648" s="84"/>
    </row>
    <row r="3649" spans="25:25" x14ac:dyDescent="0.2">
      <c r="Y3649" s="84"/>
    </row>
    <row r="3650" spans="25:25" x14ac:dyDescent="0.2">
      <c r="Y3650" s="84"/>
    </row>
    <row r="3651" spans="25:25" x14ac:dyDescent="0.2">
      <c r="Y3651" s="84"/>
    </row>
    <row r="3652" spans="25:25" x14ac:dyDescent="0.2">
      <c r="Y3652" s="84"/>
    </row>
    <row r="3653" spans="25:25" x14ac:dyDescent="0.2">
      <c r="Y3653" s="84"/>
    </row>
    <row r="3654" spans="25:25" x14ac:dyDescent="0.2">
      <c r="Y3654" s="84"/>
    </row>
    <row r="3655" spans="25:25" x14ac:dyDescent="0.2">
      <c r="Y3655" s="84"/>
    </row>
    <row r="3656" spans="25:25" x14ac:dyDescent="0.2">
      <c r="Y3656" s="84"/>
    </row>
    <row r="3657" spans="25:25" x14ac:dyDescent="0.2">
      <c r="Y3657" s="84"/>
    </row>
    <row r="3658" spans="25:25" x14ac:dyDescent="0.2">
      <c r="Y3658" s="84"/>
    </row>
    <row r="3659" spans="25:25" x14ac:dyDescent="0.2">
      <c r="Y3659" s="84"/>
    </row>
    <row r="3660" spans="25:25" x14ac:dyDescent="0.2">
      <c r="Y3660" s="84"/>
    </row>
    <row r="3661" spans="25:25" x14ac:dyDescent="0.2">
      <c r="Y3661" s="84"/>
    </row>
    <row r="3662" spans="25:25" x14ac:dyDescent="0.2">
      <c r="Y3662" s="84"/>
    </row>
    <row r="3663" spans="25:25" x14ac:dyDescent="0.2">
      <c r="Y3663" s="84"/>
    </row>
    <row r="3664" spans="25:25" x14ac:dyDescent="0.2">
      <c r="Y3664" s="84"/>
    </row>
    <row r="3665" spans="25:25" x14ac:dyDescent="0.2">
      <c r="Y3665" s="84"/>
    </row>
    <row r="3666" spans="25:25" x14ac:dyDescent="0.2">
      <c r="Y3666" s="84"/>
    </row>
    <row r="3667" spans="25:25" x14ac:dyDescent="0.2">
      <c r="Y3667" s="84"/>
    </row>
    <row r="3668" spans="25:25" x14ac:dyDescent="0.2">
      <c r="Y3668" s="84"/>
    </row>
    <row r="3669" spans="25:25" x14ac:dyDescent="0.2">
      <c r="Y3669" s="84"/>
    </row>
    <row r="3670" spans="25:25" x14ac:dyDescent="0.2">
      <c r="Y3670" s="84"/>
    </row>
    <row r="3671" spans="25:25" x14ac:dyDescent="0.2">
      <c r="Y3671" s="84"/>
    </row>
    <row r="3672" spans="25:25" x14ac:dyDescent="0.2">
      <c r="Y3672" s="84"/>
    </row>
    <row r="3673" spans="25:25" x14ac:dyDescent="0.2">
      <c r="Y3673" s="84"/>
    </row>
    <row r="3674" spans="25:25" x14ac:dyDescent="0.2">
      <c r="Y3674" s="84"/>
    </row>
    <row r="3675" spans="25:25" x14ac:dyDescent="0.2">
      <c r="Y3675" s="84"/>
    </row>
    <row r="3676" spans="25:25" x14ac:dyDescent="0.2">
      <c r="Y3676" s="84"/>
    </row>
    <row r="3677" spans="25:25" x14ac:dyDescent="0.2">
      <c r="Y3677" s="84"/>
    </row>
    <row r="3678" spans="25:25" x14ac:dyDescent="0.2">
      <c r="Y3678" s="84"/>
    </row>
    <row r="3679" spans="25:25" x14ac:dyDescent="0.2">
      <c r="Y3679" s="84"/>
    </row>
    <row r="3680" spans="25:25" x14ac:dyDescent="0.2">
      <c r="Y3680" s="84"/>
    </row>
    <row r="3681" spans="25:25" x14ac:dyDescent="0.2">
      <c r="Y3681" s="84"/>
    </row>
    <row r="3682" spans="25:25" x14ac:dyDescent="0.2">
      <c r="Y3682" s="84"/>
    </row>
    <row r="3683" spans="25:25" x14ac:dyDescent="0.2">
      <c r="Y3683" s="84"/>
    </row>
    <row r="3684" spans="25:25" x14ac:dyDescent="0.2">
      <c r="Y3684" s="84"/>
    </row>
    <row r="3685" spans="25:25" x14ac:dyDescent="0.2">
      <c r="Y3685" s="84"/>
    </row>
    <row r="3686" spans="25:25" x14ac:dyDescent="0.2">
      <c r="Y3686" s="84"/>
    </row>
    <row r="3687" spans="25:25" x14ac:dyDescent="0.2">
      <c r="Y3687" s="84"/>
    </row>
    <row r="3688" spans="25:25" x14ac:dyDescent="0.2">
      <c r="Y3688" s="84"/>
    </row>
    <row r="3689" spans="25:25" x14ac:dyDescent="0.2">
      <c r="Y3689" s="84"/>
    </row>
    <row r="3690" spans="25:25" x14ac:dyDescent="0.2">
      <c r="Y3690" s="84"/>
    </row>
    <row r="3691" spans="25:25" x14ac:dyDescent="0.2">
      <c r="Y3691" s="84"/>
    </row>
    <row r="3692" spans="25:25" x14ac:dyDescent="0.2">
      <c r="Y3692" s="84"/>
    </row>
    <row r="3693" spans="25:25" x14ac:dyDescent="0.2">
      <c r="Y3693" s="84"/>
    </row>
    <row r="3694" spans="25:25" x14ac:dyDescent="0.2">
      <c r="Y3694" s="84"/>
    </row>
    <row r="3695" spans="25:25" x14ac:dyDescent="0.2">
      <c r="Y3695" s="84"/>
    </row>
    <row r="3696" spans="25:25" x14ac:dyDescent="0.2">
      <c r="Y3696" s="84"/>
    </row>
    <row r="3697" spans="25:25" x14ac:dyDescent="0.2">
      <c r="Y3697" s="84"/>
    </row>
    <row r="3698" spans="25:25" x14ac:dyDescent="0.2">
      <c r="Y3698" s="84"/>
    </row>
    <row r="3699" spans="25:25" x14ac:dyDescent="0.2">
      <c r="Y3699" s="84"/>
    </row>
    <row r="3700" spans="25:25" x14ac:dyDescent="0.2">
      <c r="Y3700" s="84"/>
    </row>
    <row r="3701" spans="25:25" x14ac:dyDescent="0.2">
      <c r="Y3701" s="84"/>
    </row>
    <row r="3702" spans="25:25" x14ac:dyDescent="0.2">
      <c r="Y3702" s="84"/>
    </row>
    <row r="3703" spans="25:25" x14ac:dyDescent="0.2">
      <c r="Y3703" s="84"/>
    </row>
    <row r="3704" spans="25:25" x14ac:dyDescent="0.2">
      <c r="Y3704" s="84"/>
    </row>
    <row r="3705" spans="25:25" x14ac:dyDescent="0.2">
      <c r="Y3705" s="84"/>
    </row>
    <row r="3706" spans="25:25" x14ac:dyDescent="0.2">
      <c r="Y3706" s="84"/>
    </row>
    <row r="3707" spans="25:25" x14ac:dyDescent="0.2">
      <c r="Y3707" s="84"/>
    </row>
    <row r="3708" spans="25:25" x14ac:dyDescent="0.2">
      <c r="Y3708" s="84"/>
    </row>
    <row r="3709" spans="25:25" x14ac:dyDescent="0.2">
      <c r="Y3709" s="84"/>
    </row>
    <row r="3710" spans="25:25" x14ac:dyDescent="0.2">
      <c r="Y3710" s="84"/>
    </row>
    <row r="3711" spans="25:25" x14ac:dyDescent="0.2">
      <c r="Y3711" s="84"/>
    </row>
    <row r="3712" spans="25:25" x14ac:dyDescent="0.2">
      <c r="Y3712" s="84"/>
    </row>
    <row r="3713" spans="25:25" x14ac:dyDescent="0.2">
      <c r="Y3713" s="84"/>
    </row>
    <row r="3714" spans="25:25" x14ac:dyDescent="0.2">
      <c r="Y3714" s="84"/>
    </row>
    <row r="3715" spans="25:25" x14ac:dyDescent="0.2">
      <c r="Y3715" s="84"/>
    </row>
    <row r="3716" spans="25:25" x14ac:dyDescent="0.2">
      <c r="Y3716" s="84"/>
    </row>
    <row r="3717" spans="25:25" x14ac:dyDescent="0.2">
      <c r="Y3717" s="84"/>
    </row>
    <row r="3718" spans="25:25" x14ac:dyDescent="0.2">
      <c r="Y3718" s="84"/>
    </row>
    <row r="3719" spans="25:25" x14ac:dyDescent="0.2">
      <c r="Y3719" s="84"/>
    </row>
    <row r="3720" spans="25:25" x14ac:dyDescent="0.2">
      <c r="Y3720" s="84"/>
    </row>
    <row r="3721" spans="25:25" x14ac:dyDescent="0.2">
      <c r="Y3721" s="84"/>
    </row>
    <row r="3722" spans="25:25" x14ac:dyDescent="0.2">
      <c r="Y3722" s="84"/>
    </row>
    <row r="3723" spans="25:25" x14ac:dyDescent="0.2">
      <c r="Y3723" s="84"/>
    </row>
    <row r="3724" spans="25:25" x14ac:dyDescent="0.2">
      <c r="Y3724" s="84"/>
    </row>
    <row r="3725" spans="25:25" x14ac:dyDescent="0.2">
      <c r="Y3725" s="84"/>
    </row>
    <row r="3726" spans="25:25" x14ac:dyDescent="0.2">
      <c r="Y3726" s="84"/>
    </row>
    <row r="3727" spans="25:25" x14ac:dyDescent="0.2">
      <c r="Y3727" s="84"/>
    </row>
    <row r="3728" spans="25:25" x14ac:dyDescent="0.2">
      <c r="Y3728" s="84"/>
    </row>
    <row r="3729" spans="25:25" x14ac:dyDescent="0.2">
      <c r="Y3729" s="84"/>
    </row>
    <row r="3730" spans="25:25" x14ac:dyDescent="0.2">
      <c r="Y3730" s="84"/>
    </row>
    <row r="3731" spans="25:25" x14ac:dyDescent="0.2">
      <c r="Y3731" s="84"/>
    </row>
    <row r="3732" spans="25:25" x14ac:dyDescent="0.2">
      <c r="Y3732" s="84"/>
    </row>
    <row r="3733" spans="25:25" x14ac:dyDescent="0.2">
      <c r="Y3733" s="84"/>
    </row>
    <row r="3734" spans="25:25" x14ac:dyDescent="0.2">
      <c r="Y3734" s="84"/>
    </row>
    <row r="3735" spans="25:25" x14ac:dyDescent="0.2">
      <c r="Y3735" s="84"/>
    </row>
    <row r="3736" spans="25:25" x14ac:dyDescent="0.2">
      <c r="Y3736" s="84"/>
    </row>
    <row r="3737" spans="25:25" x14ac:dyDescent="0.2">
      <c r="Y3737" s="84"/>
    </row>
    <row r="3738" spans="25:25" x14ac:dyDescent="0.2">
      <c r="Y3738" s="84"/>
    </row>
    <row r="3739" spans="25:25" x14ac:dyDescent="0.2">
      <c r="Y3739" s="84"/>
    </row>
    <row r="3740" spans="25:25" x14ac:dyDescent="0.2">
      <c r="Y3740" s="84"/>
    </row>
    <row r="3741" spans="25:25" x14ac:dyDescent="0.2">
      <c r="Y3741" s="84"/>
    </row>
    <row r="3742" spans="25:25" x14ac:dyDescent="0.2">
      <c r="Y3742" s="84"/>
    </row>
    <row r="3743" spans="25:25" x14ac:dyDescent="0.2">
      <c r="Y3743" s="84"/>
    </row>
    <row r="3744" spans="25:25" x14ac:dyDescent="0.2">
      <c r="Y3744" s="84"/>
    </row>
    <row r="3745" spans="25:25" x14ac:dyDescent="0.2">
      <c r="Y3745" s="84"/>
    </row>
    <row r="3746" spans="25:25" x14ac:dyDescent="0.2">
      <c r="Y3746" s="84"/>
    </row>
    <row r="3747" spans="25:25" x14ac:dyDescent="0.2">
      <c r="Y3747" s="84"/>
    </row>
    <row r="3748" spans="25:25" x14ac:dyDescent="0.2">
      <c r="Y3748" s="84"/>
    </row>
    <row r="3749" spans="25:25" x14ac:dyDescent="0.2">
      <c r="Y3749" s="84"/>
    </row>
    <row r="3750" spans="25:25" x14ac:dyDescent="0.2">
      <c r="Y3750" s="84"/>
    </row>
    <row r="3751" spans="25:25" x14ac:dyDescent="0.2">
      <c r="Y3751" s="84"/>
    </row>
    <row r="3752" spans="25:25" x14ac:dyDescent="0.2">
      <c r="Y3752" s="84"/>
    </row>
    <row r="3753" spans="25:25" x14ac:dyDescent="0.2">
      <c r="Y3753" s="84"/>
    </row>
    <row r="3754" spans="25:25" x14ac:dyDescent="0.2">
      <c r="Y3754" s="84"/>
    </row>
    <row r="3755" spans="25:25" x14ac:dyDescent="0.2">
      <c r="Y3755" s="84"/>
    </row>
    <row r="3756" spans="25:25" x14ac:dyDescent="0.2">
      <c r="Y3756" s="84"/>
    </row>
    <row r="3757" spans="25:25" x14ac:dyDescent="0.2">
      <c r="Y3757" s="84"/>
    </row>
    <row r="3758" spans="25:25" x14ac:dyDescent="0.2">
      <c r="Y3758" s="84"/>
    </row>
    <row r="3759" spans="25:25" x14ac:dyDescent="0.2">
      <c r="Y3759" s="84"/>
    </row>
    <row r="3760" spans="25:25" x14ac:dyDescent="0.2">
      <c r="Y3760" s="84"/>
    </row>
    <row r="3761" spans="25:25" x14ac:dyDescent="0.2">
      <c r="Y3761" s="84"/>
    </row>
    <row r="3762" spans="25:25" x14ac:dyDescent="0.2">
      <c r="Y3762" s="84"/>
    </row>
    <row r="3763" spans="25:25" x14ac:dyDescent="0.2">
      <c r="Y3763" s="84"/>
    </row>
    <row r="3764" spans="25:25" x14ac:dyDescent="0.2">
      <c r="Y3764" s="84"/>
    </row>
    <row r="3765" spans="25:25" x14ac:dyDescent="0.2">
      <c r="Y3765" s="84"/>
    </row>
    <row r="3766" spans="25:25" x14ac:dyDescent="0.2">
      <c r="Y3766" s="84"/>
    </row>
    <row r="3767" spans="25:25" x14ac:dyDescent="0.2">
      <c r="Y3767" s="84"/>
    </row>
    <row r="3768" spans="25:25" x14ac:dyDescent="0.2">
      <c r="Y3768" s="84"/>
    </row>
    <row r="3769" spans="25:25" x14ac:dyDescent="0.2">
      <c r="Y3769" s="84"/>
    </row>
    <row r="3770" spans="25:25" x14ac:dyDescent="0.2">
      <c r="Y3770" s="84"/>
    </row>
    <row r="3771" spans="25:25" x14ac:dyDescent="0.2">
      <c r="Y3771" s="84"/>
    </row>
    <row r="3772" spans="25:25" x14ac:dyDescent="0.2">
      <c r="Y3772" s="84"/>
    </row>
    <row r="3773" spans="25:25" x14ac:dyDescent="0.2">
      <c r="Y3773" s="84"/>
    </row>
    <row r="3774" spans="25:25" x14ac:dyDescent="0.2">
      <c r="Y3774" s="84"/>
    </row>
    <row r="3775" spans="25:25" x14ac:dyDescent="0.2">
      <c r="Y3775" s="84"/>
    </row>
    <row r="3776" spans="25:25" x14ac:dyDescent="0.2">
      <c r="Y3776" s="84"/>
    </row>
    <row r="3777" spans="25:25" x14ac:dyDescent="0.2">
      <c r="Y3777" s="84"/>
    </row>
    <row r="3778" spans="25:25" x14ac:dyDescent="0.2">
      <c r="Y3778" s="84"/>
    </row>
    <row r="3779" spans="25:25" x14ac:dyDescent="0.2">
      <c r="Y3779" s="84"/>
    </row>
    <row r="3780" spans="25:25" x14ac:dyDescent="0.2">
      <c r="Y3780" s="84"/>
    </row>
    <row r="3781" spans="25:25" x14ac:dyDescent="0.2">
      <c r="Y3781" s="84"/>
    </row>
    <row r="3782" spans="25:25" x14ac:dyDescent="0.2">
      <c r="Y3782" s="84"/>
    </row>
    <row r="3783" spans="25:25" x14ac:dyDescent="0.2">
      <c r="Y3783" s="84"/>
    </row>
    <row r="3784" spans="25:25" x14ac:dyDescent="0.2">
      <c r="Y3784" s="84"/>
    </row>
    <row r="3785" spans="25:25" x14ac:dyDescent="0.2">
      <c r="Y3785" s="84"/>
    </row>
    <row r="3786" spans="25:25" x14ac:dyDescent="0.2">
      <c r="Y3786" s="84"/>
    </row>
    <row r="3787" spans="25:25" x14ac:dyDescent="0.2">
      <c r="Y3787" s="84"/>
    </row>
    <row r="3788" spans="25:25" x14ac:dyDescent="0.2">
      <c r="Y3788" s="84"/>
    </row>
    <row r="3789" spans="25:25" x14ac:dyDescent="0.2">
      <c r="Y3789" s="84"/>
    </row>
    <row r="3790" spans="25:25" x14ac:dyDescent="0.2">
      <c r="Y3790" s="84"/>
    </row>
    <row r="3791" spans="25:25" x14ac:dyDescent="0.2">
      <c r="Y3791" s="84"/>
    </row>
    <row r="3792" spans="25:25" x14ac:dyDescent="0.2">
      <c r="Y3792" s="84"/>
    </row>
    <row r="3793" spans="25:25" x14ac:dyDescent="0.2">
      <c r="Y3793" s="84"/>
    </row>
    <row r="3794" spans="25:25" x14ac:dyDescent="0.2">
      <c r="Y3794" s="84"/>
    </row>
    <row r="3795" spans="25:25" x14ac:dyDescent="0.2">
      <c r="Y3795" s="84"/>
    </row>
    <row r="3796" spans="25:25" x14ac:dyDescent="0.2">
      <c r="Y3796" s="84"/>
    </row>
    <row r="3797" spans="25:25" x14ac:dyDescent="0.2">
      <c r="Y3797" s="84"/>
    </row>
    <row r="3798" spans="25:25" x14ac:dyDescent="0.2">
      <c r="Y3798" s="84"/>
    </row>
    <row r="3799" spans="25:25" x14ac:dyDescent="0.2">
      <c r="Y3799" s="84"/>
    </row>
    <row r="3800" spans="25:25" x14ac:dyDescent="0.2">
      <c r="Y3800" s="84"/>
    </row>
    <row r="3801" spans="25:25" x14ac:dyDescent="0.2">
      <c r="Y3801" s="84"/>
    </row>
    <row r="3802" spans="25:25" x14ac:dyDescent="0.2">
      <c r="Y3802" s="84"/>
    </row>
    <row r="3803" spans="25:25" x14ac:dyDescent="0.2">
      <c r="Y3803" s="84"/>
    </row>
    <row r="3804" spans="25:25" x14ac:dyDescent="0.2">
      <c r="Y3804" s="84"/>
    </row>
    <row r="3805" spans="25:25" x14ac:dyDescent="0.2">
      <c r="Y3805" s="84"/>
    </row>
    <row r="3806" spans="25:25" x14ac:dyDescent="0.2">
      <c r="Y3806" s="84"/>
    </row>
    <row r="3807" spans="25:25" x14ac:dyDescent="0.2">
      <c r="Y3807" s="84"/>
    </row>
    <row r="3808" spans="25:25" x14ac:dyDescent="0.2">
      <c r="Y3808" s="84"/>
    </row>
    <row r="3809" spans="25:25" x14ac:dyDescent="0.2">
      <c r="Y3809" s="84"/>
    </row>
    <row r="3810" spans="25:25" x14ac:dyDescent="0.2">
      <c r="Y3810" s="84"/>
    </row>
    <row r="3811" spans="25:25" x14ac:dyDescent="0.2">
      <c r="Y3811" s="84"/>
    </row>
    <row r="3812" spans="25:25" x14ac:dyDescent="0.2">
      <c r="Y3812" s="84"/>
    </row>
    <row r="3813" spans="25:25" x14ac:dyDescent="0.2">
      <c r="Y3813" s="84"/>
    </row>
    <row r="3814" spans="25:25" x14ac:dyDescent="0.2">
      <c r="Y3814" s="84"/>
    </row>
    <row r="3815" spans="25:25" x14ac:dyDescent="0.2">
      <c r="Y3815" s="84"/>
    </row>
    <row r="3816" spans="25:25" x14ac:dyDescent="0.2">
      <c r="Y3816" s="84"/>
    </row>
    <row r="3817" spans="25:25" x14ac:dyDescent="0.2">
      <c r="Y3817" s="84"/>
    </row>
    <row r="3818" spans="25:25" x14ac:dyDescent="0.2">
      <c r="Y3818" s="84"/>
    </row>
    <row r="3819" spans="25:25" x14ac:dyDescent="0.2">
      <c r="Y3819" s="84"/>
    </row>
    <row r="3820" spans="25:25" x14ac:dyDescent="0.2">
      <c r="Y3820" s="84"/>
    </row>
    <row r="3821" spans="25:25" x14ac:dyDescent="0.2">
      <c r="Y3821" s="84"/>
    </row>
    <row r="3822" spans="25:25" x14ac:dyDescent="0.2">
      <c r="Y3822" s="84"/>
    </row>
    <row r="3823" spans="25:25" x14ac:dyDescent="0.2">
      <c r="Y3823" s="84"/>
    </row>
    <row r="3824" spans="25:25" x14ac:dyDescent="0.2">
      <c r="Y3824" s="84"/>
    </row>
    <row r="3825" spans="25:25" x14ac:dyDescent="0.2">
      <c r="Y3825" s="84"/>
    </row>
    <row r="3826" spans="25:25" x14ac:dyDescent="0.2">
      <c r="Y3826" s="84"/>
    </row>
    <row r="3827" spans="25:25" x14ac:dyDescent="0.2">
      <c r="Y3827" s="84"/>
    </row>
    <row r="3828" spans="25:25" x14ac:dyDescent="0.2">
      <c r="Y3828" s="84"/>
    </row>
    <row r="3829" spans="25:25" x14ac:dyDescent="0.2">
      <c r="Y3829" s="84"/>
    </row>
    <row r="3830" spans="25:25" x14ac:dyDescent="0.2">
      <c r="Y3830" s="84"/>
    </row>
    <row r="3831" spans="25:25" x14ac:dyDescent="0.2">
      <c r="Y3831" s="84"/>
    </row>
    <row r="3832" spans="25:25" x14ac:dyDescent="0.2">
      <c r="Y3832" s="84"/>
    </row>
    <row r="3833" spans="25:25" x14ac:dyDescent="0.2">
      <c r="Y3833" s="84"/>
    </row>
    <row r="3834" spans="25:25" x14ac:dyDescent="0.2">
      <c r="Y3834" s="84"/>
    </row>
    <row r="3835" spans="25:25" x14ac:dyDescent="0.2">
      <c r="Y3835" s="84"/>
    </row>
    <row r="3836" spans="25:25" x14ac:dyDescent="0.2">
      <c r="Y3836" s="84"/>
    </row>
    <row r="3837" spans="25:25" x14ac:dyDescent="0.2">
      <c r="Y3837" s="84"/>
    </row>
    <row r="3838" spans="25:25" x14ac:dyDescent="0.2">
      <c r="Y3838" s="84"/>
    </row>
    <row r="3839" spans="25:25" x14ac:dyDescent="0.2">
      <c r="Y3839" s="84"/>
    </row>
    <row r="3840" spans="25:25" x14ac:dyDescent="0.2">
      <c r="Y3840" s="84"/>
    </row>
    <row r="3841" spans="25:25" x14ac:dyDescent="0.2">
      <c r="Y3841" s="84"/>
    </row>
    <row r="3842" spans="25:25" x14ac:dyDescent="0.2">
      <c r="Y3842" s="84"/>
    </row>
    <row r="3843" spans="25:25" x14ac:dyDescent="0.2">
      <c r="Y3843" s="84"/>
    </row>
    <row r="3844" spans="25:25" x14ac:dyDescent="0.2">
      <c r="Y3844" s="84"/>
    </row>
    <row r="3845" spans="25:25" x14ac:dyDescent="0.2">
      <c r="Y3845" s="84"/>
    </row>
    <row r="3846" spans="25:25" x14ac:dyDescent="0.2">
      <c r="Y3846" s="84"/>
    </row>
    <row r="3847" spans="25:25" x14ac:dyDescent="0.2">
      <c r="Y3847" s="84"/>
    </row>
    <row r="3848" spans="25:25" x14ac:dyDescent="0.2">
      <c r="Y3848" s="84"/>
    </row>
    <row r="3849" spans="25:25" x14ac:dyDescent="0.2">
      <c r="Y3849" s="84"/>
    </row>
    <row r="3850" spans="25:25" x14ac:dyDescent="0.2">
      <c r="Y3850" s="84"/>
    </row>
    <row r="3851" spans="25:25" x14ac:dyDescent="0.2">
      <c r="Y3851" s="84"/>
    </row>
    <row r="3852" spans="25:25" x14ac:dyDescent="0.2">
      <c r="Y3852" s="84"/>
    </row>
    <row r="3853" spans="25:25" x14ac:dyDescent="0.2">
      <c r="Y3853" s="84"/>
    </row>
    <row r="3854" spans="25:25" x14ac:dyDescent="0.2">
      <c r="Y3854" s="84"/>
    </row>
    <row r="3855" spans="25:25" x14ac:dyDescent="0.2">
      <c r="Y3855" s="84"/>
    </row>
    <row r="3856" spans="25:25" x14ac:dyDescent="0.2">
      <c r="Y3856" s="84"/>
    </row>
    <row r="3857" spans="25:25" x14ac:dyDescent="0.2">
      <c r="Y3857" s="84"/>
    </row>
    <row r="3858" spans="25:25" x14ac:dyDescent="0.2">
      <c r="Y3858" s="84"/>
    </row>
    <row r="3859" spans="25:25" x14ac:dyDescent="0.2">
      <c r="Y3859" s="84"/>
    </row>
    <row r="3860" spans="25:25" x14ac:dyDescent="0.2">
      <c r="Y3860" s="84"/>
    </row>
    <row r="3861" spans="25:25" x14ac:dyDescent="0.2">
      <c r="Y3861" s="84"/>
    </row>
    <row r="3862" spans="25:25" x14ac:dyDescent="0.2">
      <c r="Y3862" s="84"/>
    </row>
    <row r="3863" spans="25:25" x14ac:dyDescent="0.2">
      <c r="Y3863" s="84"/>
    </row>
    <row r="3864" spans="25:25" x14ac:dyDescent="0.2">
      <c r="Y3864" s="84"/>
    </row>
    <row r="3865" spans="25:25" x14ac:dyDescent="0.2">
      <c r="Y3865" s="84"/>
    </row>
    <row r="3866" spans="25:25" x14ac:dyDescent="0.2">
      <c r="Y3866" s="84"/>
    </row>
    <row r="3867" spans="25:25" x14ac:dyDescent="0.2">
      <c r="Y3867" s="84"/>
    </row>
    <row r="3868" spans="25:25" x14ac:dyDescent="0.2">
      <c r="Y3868" s="84"/>
    </row>
    <row r="3869" spans="25:25" x14ac:dyDescent="0.2">
      <c r="Y3869" s="84"/>
    </row>
    <row r="3870" spans="25:25" x14ac:dyDescent="0.2">
      <c r="Y3870" s="84"/>
    </row>
    <row r="3871" spans="25:25" x14ac:dyDescent="0.2">
      <c r="Y3871" s="84"/>
    </row>
    <row r="3872" spans="25:25" x14ac:dyDescent="0.2">
      <c r="Y3872" s="84"/>
    </row>
    <row r="3873" spans="25:25" x14ac:dyDescent="0.2">
      <c r="Y3873" s="84"/>
    </row>
    <row r="3874" spans="25:25" x14ac:dyDescent="0.2">
      <c r="Y3874" s="84"/>
    </row>
    <row r="3875" spans="25:25" x14ac:dyDescent="0.2">
      <c r="Y3875" s="84"/>
    </row>
    <row r="3876" spans="25:25" x14ac:dyDescent="0.2">
      <c r="Y3876" s="84"/>
    </row>
    <row r="3877" spans="25:25" x14ac:dyDescent="0.2">
      <c r="Y3877" s="84"/>
    </row>
    <row r="3878" spans="25:25" x14ac:dyDescent="0.2">
      <c r="Y3878" s="84"/>
    </row>
    <row r="3879" spans="25:25" x14ac:dyDescent="0.2">
      <c r="Y3879" s="84"/>
    </row>
    <row r="3880" spans="25:25" x14ac:dyDescent="0.2">
      <c r="Y3880" s="84"/>
    </row>
    <row r="3881" spans="25:25" x14ac:dyDescent="0.2">
      <c r="Y3881" s="84"/>
    </row>
    <row r="3882" spans="25:25" x14ac:dyDescent="0.2">
      <c r="Y3882" s="84"/>
    </row>
    <row r="3883" spans="25:25" x14ac:dyDescent="0.2">
      <c r="Y3883" s="84"/>
    </row>
    <row r="3884" spans="25:25" x14ac:dyDescent="0.2">
      <c r="Y3884" s="84"/>
    </row>
    <row r="3885" spans="25:25" x14ac:dyDescent="0.2">
      <c r="Y3885" s="84"/>
    </row>
    <row r="3886" spans="25:25" x14ac:dyDescent="0.2">
      <c r="Y3886" s="84"/>
    </row>
    <row r="3887" spans="25:25" x14ac:dyDescent="0.2">
      <c r="Y3887" s="84"/>
    </row>
    <row r="3888" spans="25:25" x14ac:dyDescent="0.2">
      <c r="Y3888" s="84"/>
    </row>
    <row r="3889" spans="25:25" x14ac:dyDescent="0.2">
      <c r="Y3889" s="84"/>
    </row>
    <row r="3890" spans="25:25" x14ac:dyDescent="0.2">
      <c r="Y3890" s="84"/>
    </row>
    <row r="3891" spans="25:25" x14ac:dyDescent="0.2">
      <c r="Y3891" s="84"/>
    </row>
    <row r="3892" spans="25:25" x14ac:dyDescent="0.2">
      <c r="Y3892" s="84"/>
    </row>
    <row r="3893" spans="25:25" x14ac:dyDescent="0.2">
      <c r="Y3893" s="84"/>
    </row>
    <row r="3894" spans="25:25" x14ac:dyDescent="0.2">
      <c r="Y3894" s="84"/>
    </row>
    <row r="3895" spans="25:25" x14ac:dyDescent="0.2">
      <c r="Y3895" s="84"/>
    </row>
    <row r="3896" spans="25:25" x14ac:dyDescent="0.2">
      <c r="Y3896" s="84"/>
    </row>
    <row r="3897" spans="25:25" x14ac:dyDescent="0.2">
      <c r="Y3897" s="84"/>
    </row>
    <row r="3898" spans="25:25" x14ac:dyDescent="0.2">
      <c r="Y3898" s="84"/>
    </row>
    <row r="3899" spans="25:25" x14ac:dyDescent="0.2">
      <c r="Y3899" s="84"/>
    </row>
    <row r="3900" spans="25:25" x14ac:dyDescent="0.2">
      <c r="Y3900" s="84"/>
    </row>
    <row r="3901" spans="25:25" x14ac:dyDescent="0.2">
      <c r="Y3901" s="84"/>
    </row>
    <row r="3902" spans="25:25" x14ac:dyDescent="0.2">
      <c r="Y3902" s="84"/>
    </row>
    <row r="3903" spans="25:25" x14ac:dyDescent="0.2">
      <c r="Y3903" s="84"/>
    </row>
    <row r="3904" spans="25:25" x14ac:dyDescent="0.2">
      <c r="Y3904" s="84"/>
    </row>
    <row r="3905" spans="25:25" x14ac:dyDescent="0.2">
      <c r="Y3905" s="84"/>
    </row>
    <row r="3906" spans="25:25" x14ac:dyDescent="0.2">
      <c r="Y3906" s="84"/>
    </row>
    <row r="3907" spans="25:25" x14ac:dyDescent="0.2">
      <c r="Y3907" s="84"/>
    </row>
    <row r="3908" spans="25:25" x14ac:dyDescent="0.2">
      <c r="Y3908" s="84"/>
    </row>
    <row r="3909" spans="25:25" x14ac:dyDescent="0.2">
      <c r="Y3909" s="84"/>
    </row>
    <row r="3910" spans="25:25" x14ac:dyDescent="0.2">
      <c r="Y3910" s="84"/>
    </row>
    <row r="3911" spans="25:25" x14ac:dyDescent="0.2">
      <c r="Y3911" s="84"/>
    </row>
    <row r="3912" spans="25:25" x14ac:dyDescent="0.2">
      <c r="Y3912" s="84"/>
    </row>
    <row r="3913" spans="25:25" x14ac:dyDescent="0.2">
      <c r="Y3913" s="84"/>
    </row>
    <row r="3914" spans="25:25" x14ac:dyDescent="0.2">
      <c r="Y3914" s="84"/>
    </row>
    <row r="3915" spans="25:25" x14ac:dyDescent="0.2">
      <c r="Y3915" s="84"/>
    </row>
    <row r="3916" spans="25:25" x14ac:dyDescent="0.2">
      <c r="Y3916" s="84"/>
    </row>
    <row r="3917" spans="25:25" x14ac:dyDescent="0.2">
      <c r="Y3917" s="84"/>
    </row>
    <row r="3918" spans="25:25" x14ac:dyDescent="0.2">
      <c r="Y3918" s="84"/>
    </row>
    <row r="3919" spans="25:25" x14ac:dyDescent="0.2">
      <c r="Y3919" s="84"/>
    </row>
    <row r="3920" spans="25:25" x14ac:dyDescent="0.2">
      <c r="Y3920" s="84"/>
    </row>
    <row r="3921" spans="25:25" x14ac:dyDescent="0.2">
      <c r="Y3921" s="84"/>
    </row>
    <row r="3922" spans="25:25" x14ac:dyDescent="0.2">
      <c r="Y3922" s="84"/>
    </row>
    <row r="3923" spans="25:25" x14ac:dyDescent="0.2">
      <c r="Y3923" s="84"/>
    </row>
    <row r="3924" spans="25:25" x14ac:dyDescent="0.2">
      <c r="Y3924" s="84"/>
    </row>
    <row r="3925" spans="25:25" x14ac:dyDescent="0.2">
      <c r="Y3925" s="84"/>
    </row>
    <row r="3926" spans="25:25" x14ac:dyDescent="0.2">
      <c r="Y3926" s="84"/>
    </row>
    <row r="3927" spans="25:25" x14ac:dyDescent="0.2">
      <c r="Y3927" s="84"/>
    </row>
    <row r="3928" spans="25:25" x14ac:dyDescent="0.2">
      <c r="Y3928" s="84"/>
    </row>
    <row r="3929" spans="25:25" x14ac:dyDescent="0.2">
      <c r="Y3929" s="84"/>
    </row>
    <row r="3930" spans="25:25" x14ac:dyDescent="0.2">
      <c r="Y3930" s="84"/>
    </row>
    <row r="3931" spans="25:25" x14ac:dyDescent="0.2">
      <c r="Y3931" s="84"/>
    </row>
    <row r="3932" spans="25:25" x14ac:dyDescent="0.2">
      <c r="Y3932" s="84"/>
    </row>
    <row r="3933" spans="25:25" x14ac:dyDescent="0.2">
      <c r="Y3933" s="84"/>
    </row>
    <row r="3934" spans="25:25" x14ac:dyDescent="0.2">
      <c r="Y3934" s="84"/>
    </row>
    <row r="3935" spans="25:25" x14ac:dyDescent="0.2">
      <c r="Y3935" s="84"/>
    </row>
    <row r="3936" spans="25:25" x14ac:dyDescent="0.2">
      <c r="Y3936" s="84"/>
    </row>
    <row r="3937" spans="25:25" x14ac:dyDescent="0.2">
      <c r="Y3937" s="84"/>
    </row>
    <row r="3938" spans="25:25" x14ac:dyDescent="0.2">
      <c r="Y3938" s="84"/>
    </row>
    <row r="3939" spans="25:25" x14ac:dyDescent="0.2">
      <c r="Y3939" s="84"/>
    </row>
    <row r="3940" spans="25:25" x14ac:dyDescent="0.2">
      <c r="Y3940" s="84"/>
    </row>
    <row r="3941" spans="25:25" x14ac:dyDescent="0.2">
      <c r="Y3941" s="84"/>
    </row>
    <row r="3942" spans="25:25" x14ac:dyDescent="0.2">
      <c r="Y3942" s="84"/>
    </row>
    <row r="3943" spans="25:25" x14ac:dyDescent="0.2">
      <c r="Y3943" s="84"/>
    </row>
    <row r="3944" spans="25:25" x14ac:dyDescent="0.2">
      <c r="Y3944" s="84"/>
    </row>
    <row r="3945" spans="25:25" x14ac:dyDescent="0.2">
      <c r="Y3945" s="84"/>
    </row>
    <row r="3946" spans="25:25" x14ac:dyDescent="0.2">
      <c r="Y3946" s="84"/>
    </row>
    <row r="3947" spans="25:25" x14ac:dyDescent="0.2">
      <c r="Y3947" s="84"/>
    </row>
    <row r="3948" spans="25:25" x14ac:dyDescent="0.2">
      <c r="Y3948" s="84"/>
    </row>
    <row r="3949" spans="25:25" x14ac:dyDescent="0.2">
      <c r="Y3949" s="84"/>
    </row>
    <row r="3950" spans="25:25" x14ac:dyDescent="0.2">
      <c r="Y3950" s="84"/>
    </row>
    <row r="3951" spans="25:25" x14ac:dyDescent="0.2">
      <c r="Y3951" s="84"/>
    </row>
    <row r="3952" spans="25:25" x14ac:dyDescent="0.2">
      <c r="Y3952" s="84"/>
    </row>
    <row r="3953" spans="25:25" x14ac:dyDescent="0.2">
      <c r="Y3953" s="84"/>
    </row>
    <row r="3954" spans="25:25" x14ac:dyDescent="0.2">
      <c r="Y3954" s="84"/>
    </row>
    <row r="3955" spans="25:25" x14ac:dyDescent="0.2">
      <c r="Y3955" s="84"/>
    </row>
    <row r="3956" spans="25:25" x14ac:dyDescent="0.2">
      <c r="Y3956" s="84"/>
    </row>
    <row r="3957" spans="25:25" x14ac:dyDescent="0.2">
      <c r="Y3957" s="84"/>
    </row>
    <row r="3958" spans="25:25" x14ac:dyDescent="0.2">
      <c r="Y3958" s="84"/>
    </row>
    <row r="3959" spans="25:25" x14ac:dyDescent="0.2">
      <c r="Y3959" s="84"/>
    </row>
    <row r="3960" spans="25:25" x14ac:dyDescent="0.2">
      <c r="Y3960" s="84"/>
    </row>
    <row r="3961" spans="25:25" x14ac:dyDescent="0.2">
      <c r="Y3961" s="84"/>
    </row>
    <row r="3962" spans="25:25" x14ac:dyDescent="0.2">
      <c r="Y3962" s="84"/>
    </row>
    <row r="3963" spans="25:25" x14ac:dyDescent="0.2">
      <c r="Y3963" s="84"/>
    </row>
    <row r="3964" spans="25:25" x14ac:dyDescent="0.2">
      <c r="Y3964" s="84"/>
    </row>
    <row r="3965" spans="25:25" x14ac:dyDescent="0.2">
      <c r="Y3965" s="84"/>
    </row>
    <row r="3966" spans="25:25" x14ac:dyDescent="0.2">
      <c r="Y3966" s="84"/>
    </row>
    <row r="3967" spans="25:25" x14ac:dyDescent="0.2">
      <c r="Y3967" s="84"/>
    </row>
    <row r="3968" spans="25:25" x14ac:dyDescent="0.2">
      <c r="Y3968" s="84"/>
    </row>
    <row r="3969" spans="25:25" x14ac:dyDescent="0.2">
      <c r="Y3969" s="84"/>
    </row>
    <row r="3970" spans="25:25" x14ac:dyDescent="0.2">
      <c r="Y3970" s="84"/>
    </row>
    <row r="3971" spans="25:25" x14ac:dyDescent="0.2">
      <c r="Y3971" s="84"/>
    </row>
    <row r="3972" spans="25:25" x14ac:dyDescent="0.2">
      <c r="Y3972" s="84"/>
    </row>
    <row r="3973" spans="25:25" x14ac:dyDescent="0.2">
      <c r="Y3973" s="84"/>
    </row>
    <row r="3974" spans="25:25" x14ac:dyDescent="0.2">
      <c r="Y3974" s="84"/>
    </row>
    <row r="3975" spans="25:25" x14ac:dyDescent="0.2">
      <c r="Y3975" s="84"/>
    </row>
    <row r="3976" spans="25:25" x14ac:dyDescent="0.2">
      <c r="Y3976" s="84"/>
    </row>
    <row r="3977" spans="25:25" x14ac:dyDescent="0.2">
      <c r="Y3977" s="84"/>
    </row>
    <row r="3978" spans="25:25" x14ac:dyDescent="0.2">
      <c r="Y3978" s="84"/>
    </row>
    <row r="3979" spans="25:25" x14ac:dyDescent="0.2">
      <c r="Y3979" s="84"/>
    </row>
    <row r="3980" spans="25:25" x14ac:dyDescent="0.2">
      <c r="Y3980" s="84"/>
    </row>
    <row r="3981" spans="25:25" x14ac:dyDescent="0.2">
      <c r="Y3981" s="84"/>
    </row>
    <row r="3982" spans="25:25" x14ac:dyDescent="0.2">
      <c r="Y3982" s="84"/>
    </row>
    <row r="3983" spans="25:25" x14ac:dyDescent="0.2">
      <c r="Y3983" s="84"/>
    </row>
    <row r="3984" spans="25:25" x14ac:dyDescent="0.2">
      <c r="Y3984" s="84"/>
    </row>
    <row r="3985" spans="25:25" x14ac:dyDescent="0.2">
      <c r="Y3985" s="84"/>
    </row>
    <row r="3986" spans="25:25" x14ac:dyDescent="0.2">
      <c r="Y3986" s="84"/>
    </row>
    <row r="3987" spans="25:25" x14ac:dyDescent="0.2">
      <c r="Y3987" s="84"/>
    </row>
    <row r="3988" spans="25:25" x14ac:dyDescent="0.2">
      <c r="Y3988" s="84"/>
    </row>
    <row r="3989" spans="25:25" x14ac:dyDescent="0.2">
      <c r="Y3989" s="84"/>
    </row>
    <row r="3990" spans="25:25" x14ac:dyDescent="0.2">
      <c r="Y3990" s="84"/>
    </row>
    <row r="3991" spans="25:25" x14ac:dyDescent="0.2">
      <c r="Y3991" s="84"/>
    </row>
    <row r="3992" spans="25:25" x14ac:dyDescent="0.2">
      <c r="Y3992" s="84"/>
    </row>
    <row r="3993" spans="25:25" x14ac:dyDescent="0.2">
      <c r="Y3993" s="84"/>
    </row>
    <row r="3994" spans="25:25" x14ac:dyDescent="0.2">
      <c r="Y3994" s="84"/>
    </row>
    <row r="3995" spans="25:25" x14ac:dyDescent="0.2">
      <c r="Y3995" s="84"/>
    </row>
    <row r="3996" spans="25:25" x14ac:dyDescent="0.2">
      <c r="Y3996" s="84"/>
    </row>
    <row r="3997" spans="25:25" x14ac:dyDescent="0.2">
      <c r="Y3997" s="84"/>
    </row>
    <row r="3998" spans="25:25" x14ac:dyDescent="0.2">
      <c r="Y3998" s="84"/>
    </row>
    <row r="3999" spans="25:25" x14ac:dyDescent="0.2">
      <c r="Y3999" s="84"/>
    </row>
    <row r="4000" spans="25:25" x14ac:dyDescent="0.2">
      <c r="Y4000" s="84"/>
    </row>
    <row r="4001" spans="25:25" x14ac:dyDescent="0.2">
      <c r="Y4001" s="84"/>
    </row>
    <row r="4002" spans="25:25" x14ac:dyDescent="0.2">
      <c r="Y4002" s="84"/>
    </row>
    <row r="4003" spans="25:25" x14ac:dyDescent="0.2">
      <c r="Y4003" s="84"/>
    </row>
    <row r="4004" spans="25:25" x14ac:dyDescent="0.2">
      <c r="Y4004" s="84"/>
    </row>
    <row r="4005" spans="25:25" x14ac:dyDescent="0.2">
      <c r="Y4005" s="84"/>
    </row>
    <row r="4006" spans="25:25" x14ac:dyDescent="0.2">
      <c r="Y4006" s="84"/>
    </row>
    <row r="4007" spans="25:25" x14ac:dyDescent="0.2">
      <c r="Y4007" s="84"/>
    </row>
    <row r="4008" spans="25:25" x14ac:dyDescent="0.2">
      <c r="Y4008" s="84"/>
    </row>
    <row r="4009" spans="25:25" x14ac:dyDescent="0.2">
      <c r="Y4009" s="84"/>
    </row>
    <row r="4010" spans="25:25" x14ac:dyDescent="0.2">
      <c r="Y4010" s="84"/>
    </row>
    <row r="4011" spans="25:25" x14ac:dyDescent="0.2">
      <c r="Y4011" s="84"/>
    </row>
    <row r="4012" spans="25:25" x14ac:dyDescent="0.2">
      <c r="Y4012" s="84"/>
    </row>
    <row r="4013" spans="25:25" x14ac:dyDescent="0.2">
      <c r="Y4013" s="84"/>
    </row>
    <row r="4014" spans="25:25" x14ac:dyDescent="0.2">
      <c r="Y4014" s="84"/>
    </row>
    <row r="4015" spans="25:25" x14ac:dyDescent="0.2">
      <c r="Y4015" s="84"/>
    </row>
    <row r="4016" spans="25:25" x14ac:dyDescent="0.2">
      <c r="Y4016" s="84"/>
    </row>
    <row r="4017" spans="25:25" x14ac:dyDescent="0.2">
      <c r="Y4017" s="84"/>
    </row>
    <row r="4018" spans="25:25" x14ac:dyDescent="0.2">
      <c r="Y4018" s="84"/>
    </row>
    <row r="4019" spans="25:25" x14ac:dyDescent="0.2">
      <c r="Y4019" s="84"/>
    </row>
    <row r="4020" spans="25:25" x14ac:dyDescent="0.2">
      <c r="Y4020" s="84"/>
    </row>
    <row r="4021" spans="25:25" x14ac:dyDescent="0.2">
      <c r="Y4021" s="84"/>
    </row>
    <row r="4022" spans="25:25" x14ac:dyDescent="0.2">
      <c r="Y4022" s="84"/>
    </row>
    <row r="4023" spans="25:25" x14ac:dyDescent="0.2">
      <c r="Y4023" s="84"/>
    </row>
    <row r="4024" spans="25:25" x14ac:dyDescent="0.2">
      <c r="Y4024" s="84"/>
    </row>
    <row r="4025" spans="25:25" x14ac:dyDescent="0.2">
      <c r="Y4025" s="84"/>
    </row>
    <row r="4026" spans="25:25" x14ac:dyDescent="0.2">
      <c r="Y4026" s="84"/>
    </row>
    <row r="4027" spans="25:25" x14ac:dyDescent="0.2">
      <c r="Y4027" s="84"/>
    </row>
    <row r="4028" spans="25:25" x14ac:dyDescent="0.2">
      <c r="Y4028" s="84"/>
    </row>
    <row r="4029" spans="25:25" x14ac:dyDescent="0.2">
      <c r="Y4029" s="84"/>
    </row>
    <row r="4030" spans="25:25" x14ac:dyDescent="0.2">
      <c r="Y4030" s="84"/>
    </row>
    <row r="4031" spans="25:25" x14ac:dyDescent="0.2">
      <c r="Y4031" s="84"/>
    </row>
    <row r="4032" spans="25:25" x14ac:dyDescent="0.2">
      <c r="Y4032" s="84"/>
    </row>
    <row r="4033" spans="25:25" x14ac:dyDescent="0.2">
      <c r="Y4033" s="84"/>
    </row>
    <row r="4034" spans="25:25" x14ac:dyDescent="0.2">
      <c r="Y4034" s="84"/>
    </row>
    <row r="4035" spans="25:25" x14ac:dyDescent="0.2">
      <c r="Y4035" s="84"/>
    </row>
    <row r="4036" spans="25:25" x14ac:dyDescent="0.2">
      <c r="Y4036" s="84"/>
    </row>
    <row r="4037" spans="25:25" x14ac:dyDescent="0.2">
      <c r="Y4037" s="84"/>
    </row>
    <row r="4038" spans="25:25" x14ac:dyDescent="0.2">
      <c r="Y4038" s="84"/>
    </row>
    <row r="4039" spans="25:25" x14ac:dyDescent="0.2">
      <c r="Y4039" s="84"/>
    </row>
    <row r="4040" spans="25:25" x14ac:dyDescent="0.2">
      <c r="Y4040" s="84"/>
    </row>
    <row r="4041" spans="25:25" x14ac:dyDescent="0.2">
      <c r="Y4041" s="84"/>
    </row>
    <row r="4042" spans="25:25" x14ac:dyDescent="0.2">
      <c r="Y4042" s="84"/>
    </row>
    <row r="4043" spans="25:25" x14ac:dyDescent="0.2">
      <c r="Y4043" s="84"/>
    </row>
    <row r="4044" spans="25:25" x14ac:dyDescent="0.2">
      <c r="Y4044" s="84"/>
    </row>
    <row r="4045" spans="25:25" x14ac:dyDescent="0.2">
      <c r="Y4045" s="84"/>
    </row>
    <row r="4046" spans="25:25" x14ac:dyDescent="0.2">
      <c r="Y4046" s="84"/>
    </row>
    <row r="4047" spans="25:25" x14ac:dyDescent="0.2">
      <c r="Y4047" s="84"/>
    </row>
    <row r="4048" spans="25:25" x14ac:dyDescent="0.2">
      <c r="Y4048" s="84"/>
    </row>
    <row r="4049" spans="25:25" x14ac:dyDescent="0.2">
      <c r="Y4049" s="84"/>
    </row>
    <row r="4050" spans="25:25" x14ac:dyDescent="0.2">
      <c r="Y4050" s="84"/>
    </row>
    <row r="4051" spans="25:25" x14ac:dyDescent="0.2">
      <c r="Y4051" s="84"/>
    </row>
    <row r="4052" spans="25:25" x14ac:dyDescent="0.2">
      <c r="Y4052" s="84"/>
    </row>
    <row r="4053" spans="25:25" x14ac:dyDescent="0.2">
      <c r="Y4053" s="84"/>
    </row>
    <row r="4054" spans="25:25" x14ac:dyDescent="0.2">
      <c r="Y4054" s="84"/>
    </row>
    <row r="4055" spans="25:25" x14ac:dyDescent="0.2">
      <c r="Y4055" s="84"/>
    </row>
    <row r="4056" spans="25:25" x14ac:dyDescent="0.2">
      <c r="Y4056" s="84"/>
    </row>
    <row r="4057" spans="25:25" x14ac:dyDescent="0.2">
      <c r="Y4057" s="84"/>
    </row>
    <row r="4058" spans="25:25" x14ac:dyDescent="0.2">
      <c r="Y4058" s="84"/>
    </row>
    <row r="4059" spans="25:25" x14ac:dyDescent="0.2">
      <c r="Y4059" s="84"/>
    </row>
    <row r="4060" spans="25:25" x14ac:dyDescent="0.2">
      <c r="Y4060" s="84"/>
    </row>
    <row r="4061" spans="25:25" x14ac:dyDescent="0.2">
      <c r="Y4061" s="84"/>
    </row>
    <row r="4062" spans="25:25" x14ac:dyDescent="0.2">
      <c r="Y4062" s="84"/>
    </row>
    <row r="4063" spans="25:25" x14ac:dyDescent="0.2">
      <c r="Y4063" s="84"/>
    </row>
    <row r="4064" spans="25:25" x14ac:dyDescent="0.2">
      <c r="Y4064" s="84"/>
    </row>
    <row r="4065" spans="25:25" x14ac:dyDescent="0.2">
      <c r="Y4065" s="84"/>
    </row>
    <row r="4066" spans="25:25" x14ac:dyDescent="0.2">
      <c r="Y4066" s="84"/>
    </row>
    <row r="4067" spans="25:25" x14ac:dyDescent="0.2">
      <c r="Y4067" s="84"/>
    </row>
    <row r="4068" spans="25:25" x14ac:dyDescent="0.2">
      <c r="Y4068" s="84"/>
    </row>
    <row r="4069" spans="25:25" x14ac:dyDescent="0.2">
      <c r="Y4069" s="84"/>
    </row>
    <row r="4070" spans="25:25" x14ac:dyDescent="0.2">
      <c r="Y4070" s="84"/>
    </row>
    <row r="4071" spans="25:25" x14ac:dyDescent="0.2">
      <c r="Y4071" s="84"/>
    </row>
    <row r="4072" spans="25:25" x14ac:dyDescent="0.2">
      <c r="Y4072" s="84"/>
    </row>
    <row r="4073" spans="25:25" x14ac:dyDescent="0.2">
      <c r="Y4073" s="84"/>
    </row>
    <row r="4074" spans="25:25" x14ac:dyDescent="0.2">
      <c r="Y4074" s="84"/>
    </row>
    <row r="4075" spans="25:25" x14ac:dyDescent="0.2">
      <c r="Y4075" s="84"/>
    </row>
    <row r="4076" spans="25:25" x14ac:dyDescent="0.2">
      <c r="Y4076" s="84"/>
    </row>
    <row r="4077" spans="25:25" x14ac:dyDescent="0.2">
      <c r="Y4077" s="84"/>
    </row>
    <row r="4078" spans="25:25" x14ac:dyDescent="0.2">
      <c r="Y4078" s="84"/>
    </row>
    <row r="4079" spans="25:25" x14ac:dyDescent="0.2">
      <c r="Y4079" s="84"/>
    </row>
    <row r="4080" spans="25:25" x14ac:dyDescent="0.2">
      <c r="Y4080" s="84"/>
    </row>
    <row r="4081" spans="25:25" x14ac:dyDescent="0.2">
      <c r="Y4081" s="84"/>
    </row>
    <row r="4082" spans="25:25" x14ac:dyDescent="0.2">
      <c r="Y4082" s="84"/>
    </row>
    <row r="4083" spans="25:25" x14ac:dyDescent="0.2">
      <c r="Y4083" s="84"/>
    </row>
    <row r="4084" spans="25:25" x14ac:dyDescent="0.2">
      <c r="Y4084" s="84"/>
    </row>
    <row r="4085" spans="25:25" x14ac:dyDescent="0.2">
      <c r="Y4085" s="84"/>
    </row>
    <row r="4086" spans="25:25" x14ac:dyDescent="0.2">
      <c r="Y4086" s="84"/>
    </row>
    <row r="4087" spans="25:25" x14ac:dyDescent="0.2">
      <c r="Y4087" s="84"/>
    </row>
    <row r="4088" spans="25:25" x14ac:dyDescent="0.2">
      <c r="Y4088" s="84"/>
    </row>
    <row r="4089" spans="25:25" x14ac:dyDescent="0.2">
      <c r="Y4089" s="84"/>
    </row>
    <row r="4090" spans="25:25" x14ac:dyDescent="0.2">
      <c r="Y4090" s="84"/>
    </row>
    <row r="4091" spans="25:25" x14ac:dyDescent="0.2">
      <c r="Y4091" s="84"/>
    </row>
    <row r="4092" spans="25:25" x14ac:dyDescent="0.2">
      <c r="Y4092" s="84"/>
    </row>
    <row r="4093" spans="25:25" x14ac:dyDescent="0.2">
      <c r="Y4093" s="84"/>
    </row>
    <row r="4094" spans="25:25" x14ac:dyDescent="0.2">
      <c r="Y4094" s="84"/>
    </row>
    <row r="4095" spans="25:25" x14ac:dyDescent="0.2">
      <c r="Y4095" s="84"/>
    </row>
    <row r="4096" spans="25:25" x14ac:dyDescent="0.2">
      <c r="Y4096" s="84"/>
    </row>
    <row r="4097" spans="25:25" x14ac:dyDescent="0.2">
      <c r="Y4097" s="84"/>
    </row>
    <row r="4098" spans="25:25" x14ac:dyDescent="0.2">
      <c r="Y4098" s="84"/>
    </row>
    <row r="4099" spans="25:25" x14ac:dyDescent="0.2">
      <c r="Y4099" s="84"/>
    </row>
    <row r="4100" spans="25:25" x14ac:dyDescent="0.2">
      <c r="Y4100" s="84"/>
    </row>
    <row r="4101" spans="25:25" x14ac:dyDescent="0.2">
      <c r="Y4101" s="84"/>
    </row>
    <row r="4102" spans="25:25" x14ac:dyDescent="0.2">
      <c r="Y4102" s="84"/>
    </row>
    <row r="4103" spans="25:25" x14ac:dyDescent="0.2">
      <c r="Y4103" s="84"/>
    </row>
    <row r="4104" spans="25:25" x14ac:dyDescent="0.2">
      <c r="Y4104" s="84"/>
    </row>
    <row r="4105" spans="25:25" x14ac:dyDescent="0.2">
      <c r="Y4105" s="84"/>
    </row>
    <row r="4106" spans="25:25" x14ac:dyDescent="0.2">
      <c r="Y4106" s="84"/>
    </row>
    <row r="4107" spans="25:25" x14ac:dyDescent="0.2">
      <c r="Y4107" s="84"/>
    </row>
    <row r="4108" spans="25:25" x14ac:dyDescent="0.2">
      <c r="Y4108" s="84"/>
    </row>
    <row r="4109" spans="25:25" x14ac:dyDescent="0.2">
      <c r="Y4109" s="84"/>
    </row>
    <row r="4110" spans="25:25" x14ac:dyDescent="0.2">
      <c r="Y4110" s="84"/>
    </row>
    <row r="4111" spans="25:25" x14ac:dyDescent="0.2">
      <c r="Y4111" s="84"/>
    </row>
    <row r="4112" spans="25:25" x14ac:dyDescent="0.2">
      <c r="Y4112" s="84"/>
    </row>
    <row r="4113" spans="25:25" x14ac:dyDescent="0.2">
      <c r="Y4113" s="84"/>
    </row>
    <row r="4114" spans="25:25" x14ac:dyDescent="0.2">
      <c r="Y4114" s="84"/>
    </row>
    <row r="4115" spans="25:25" x14ac:dyDescent="0.2">
      <c r="Y4115" s="84"/>
    </row>
    <row r="4116" spans="25:25" x14ac:dyDescent="0.2">
      <c r="Y4116" s="84"/>
    </row>
    <row r="4117" spans="25:25" x14ac:dyDescent="0.2">
      <c r="Y4117" s="84"/>
    </row>
    <row r="4118" spans="25:25" x14ac:dyDescent="0.2">
      <c r="Y4118" s="84"/>
    </row>
    <row r="4119" spans="25:25" x14ac:dyDescent="0.2">
      <c r="Y4119" s="84"/>
    </row>
    <row r="4120" spans="25:25" x14ac:dyDescent="0.2">
      <c r="Y4120" s="84"/>
    </row>
    <row r="4121" spans="25:25" x14ac:dyDescent="0.2">
      <c r="Y4121" s="84"/>
    </row>
    <row r="4122" spans="25:25" x14ac:dyDescent="0.2">
      <c r="Y4122" s="84"/>
    </row>
    <row r="4123" spans="25:25" x14ac:dyDescent="0.2">
      <c r="Y4123" s="84"/>
    </row>
    <row r="4124" spans="25:25" x14ac:dyDescent="0.2">
      <c r="Y4124" s="84"/>
    </row>
    <row r="4125" spans="25:25" x14ac:dyDescent="0.2">
      <c r="Y4125" s="84"/>
    </row>
    <row r="4126" spans="25:25" x14ac:dyDescent="0.2">
      <c r="Y4126" s="84"/>
    </row>
    <row r="4127" spans="25:25" x14ac:dyDescent="0.2">
      <c r="Y4127" s="84"/>
    </row>
    <row r="4128" spans="25:25" x14ac:dyDescent="0.2">
      <c r="Y4128" s="84"/>
    </row>
    <row r="4129" spans="25:25" x14ac:dyDescent="0.2">
      <c r="Y4129" s="84"/>
    </row>
    <row r="4130" spans="25:25" x14ac:dyDescent="0.2">
      <c r="Y4130" s="84"/>
    </row>
    <row r="4131" spans="25:25" x14ac:dyDescent="0.2">
      <c r="Y4131" s="84"/>
    </row>
    <row r="4132" spans="25:25" x14ac:dyDescent="0.2">
      <c r="Y4132" s="84"/>
    </row>
    <row r="4133" spans="25:25" x14ac:dyDescent="0.2">
      <c r="Y4133" s="84"/>
    </row>
    <row r="4134" spans="25:25" x14ac:dyDescent="0.2">
      <c r="Y4134" s="84"/>
    </row>
    <row r="4135" spans="25:25" x14ac:dyDescent="0.2">
      <c r="Y4135" s="84"/>
    </row>
    <row r="4136" spans="25:25" x14ac:dyDescent="0.2">
      <c r="Y4136" s="84"/>
    </row>
    <row r="4137" spans="25:25" x14ac:dyDescent="0.2">
      <c r="Y4137" s="84"/>
    </row>
    <row r="4138" spans="25:25" x14ac:dyDescent="0.2">
      <c r="Y4138" s="84"/>
    </row>
    <row r="4139" spans="25:25" x14ac:dyDescent="0.2">
      <c r="Y4139" s="84"/>
    </row>
    <row r="4140" spans="25:25" x14ac:dyDescent="0.2">
      <c r="Y4140" s="84"/>
    </row>
    <row r="4141" spans="25:25" x14ac:dyDescent="0.2">
      <c r="Y4141" s="84"/>
    </row>
    <row r="4142" spans="25:25" x14ac:dyDescent="0.2">
      <c r="Y4142" s="84"/>
    </row>
    <row r="4143" spans="25:25" x14ac:dyDescent="0.2">
      <c r="Y4143" s="84"/>
    </row>
    <row r="4144" spans="25:25" x14ac:dyDescent="0.2">
      <c r="Y4144" s="84"/>
    </row>
    <row r="4145" spans="25:25" x14ac:dyDescent="0.2">
      <c r="Y4145" s="84"/>
    </row>
    <row r="4146" spans="25:25" x14ac:dyDescent="0.2">
      <c r="Y4146" s="84"/>
    </row>
    <row r="4147" spans="25:25" x14ac:dyDescent="0.2">
      <c r="Y4147" s="84"/>
    </row>
    <row r="4148" spans="25:25" x14ac:dyDescent="0.2">
      <c r="Y4148" s="84"/>
    </row>
    <row r="4149" spans="25:25" x14ac:dyDescent="0.2">
      <c r="Y4149" s="84"/>
    </row>
    <row r="4150" spans="25:25" x14ac:dyDescent="0.2">
      <c r="Y4150" s="84"/>
    </row>
    <row r="4151" spans="25:25" x14ac:dyDescent="0.2">
      <c r="Y4151" s="84"/>
    </row>
    <row r="4152" spans="25:25" x14ac:dyDescent="0.2">
      <c r="Y4152" s="84"/>
    </row>
    <row r="4153" spans="25:25" x14ac:dyDescent="0.2">
      <c r="Y4153" s="84"/>
    </row>
    <row r="4154" spans="25:25" x14ac:dyDescent="0.2">
      <c r="Y4154" s="84"/>
    </row>
    <row r="4155" spans="25:25" x14ac:dyDescent="0.2">
      <c r="Y4155" s="84"/>
    </row>
    <row r="4156" spans="25:25" x14ac:dyDescent="0.2">
      <c r="Y4156" s="84"/>
    </row>
    <row r="4157" spans="25:25" x14ac:dyDescent="0.2">
      <c r="Y4157" s="84"/>
    </row>
    <row r="4158" spans="25:25" x14ac:dyDescent="0.2">
      <c r="Y4158" s="84"/>
    </row>
    <row r="4159" spans="25:25" x14ac:dyDescent="0.2">
      <c r="Y4159" s="84"/>
    </row>
    <row r="4160" spans="25:25" x14ac:dyDescent="0.2">
      <c r="Y4160" s="84"/>
    </row>
    <row r="4161" spans="25:25" x14ac:dyDescent="0.2">
      <c r="Y4161" s="84"/>
    </row>
    <row r="4162" spans="25:25" x14ac:dyDescent="0.2">
      <c r="Y4162" s="84"/>
    </row>
    <row r="4163" spans="25:25" x14ac:dyDescent="0.2">
      <c r="Y4163" s="84"/>
    </row>
    <row r="4164" spans="25:25" x14ac:dyDescent="0.2">
      <c r="Y4164" s="84"/>
    </row>
    <row r="4165" spans="25:25" x14ac:dyDescent="0.2">
      <c r="Y4165" s="84"/>
    </row>
    <row r="4166" spans="25:25" x14ac:dyDescent="0.2">
      <c r="Y4166" s="84"/>
    </row>
    <row r="4167" spans="25:25" x14ac:dyDescent="0.2">
      <c r="Y4167" s="84"/>
    </row>
    <row r="4168" spans="25:25" x14ac:dyDescent="0.2">
      <c r="Y4168" s="84"/>
    </row>
    <row r="4169" spans="25:25" x14ac:dyDescent="0.2">
      <c r="Y4169" s="84"/>
    </row>
    <row r="4170" spans="25:25" x14ac:dyDescent="0.2">
      <c r="Y4170" s="84"/>
    </row>
    <row r="4171" spans="25:25" x14ac:dyDescent="0.2">
      <c r="Y4171" s="84"/>
    </row>
    <row r="4172" spans="25:25" x14ac:dyDescent="0.2">
      <c r="Y4172" s="84"/>
    </row>
    <row r="4173" spans="25:25" x14ac:dyDescent="0.2">
      <c r="Y4173" s="84"/>
    </row>
    <row r="4174" spans="25:25" x14ac:dyDescent="0.2">
      <c r="Y4174" s="84"/>
    </row>
    <row r="4175" spans="25:25" x14ac:dyDescent="0.2">
      <c r="Y4175" s="84"/>
    </row>
    <row r="4176" spans="25:25" x14ac:dyDescent="0.2">
      <c r="Y4176" s="84"/>
    </row>
    <row r="4177" spans="25:25" x14ac:dyDescent="0.2">
      <c r="Y4177" s="84"/>
    </row>
    <row r="4178" spans="25:25" x14ac:dyDescent="0.2">
      <c r="Y4178" s="84"/>
    </row>
    <row r="4179" spans="25:25" x14ac:dyDescent="0.2">
      <c r="Y4179" s="84"/>
    </row>
    <row r="4180" spans="25:25" x14ac:dyDescent="0.2">
      <c r="Y4180" s="84"/>
    </row>
    <row r="4181" spans="25:25" x14ac:dyDescent="0.2">
      <c r="Y4181" s="84"/>
    </row>
    <row r="4182" spans="25:25" x14ac:dyDescent="0.2">
      <c r="Y4182" s="84"/>
    </row>
    <row r="4183" spans="25:25" x14ac:dyDescent="0.2">
      <c r="Y4183" s="84"/>
    </row>
    <row r="4184" spans="25:25" x14ac:dyDescent="0.2">
      <c r="Y4184" s="84"/>
    </row>
    <row r="4185" spans="25:25" x14ac:dyDescent="0.2">
      <c r="Y4185" s="84"/>
    </row>
    <row r="4186" spans="25:25" x14ac:dyDescent="0.2">
      <c r="Y4186" s="84"/>
    </row>
    <row r="4187" spans="25:25" x14ac:dyDescent="0.2">
      <c r="Y4187" s="84"/>
    </row>
    <row r="4188" spans="25:25" x14ac:dyDescent="0.2">
      <c r="Y4188" s="84"/>
    </row>
    <row r="4189" spans="25:25" x14ac:dyDescent="0.2">
      <c r="Y4189" s="84"/>
    </row>
    <row r="4190" spans="25:25" x14ac:dyDescent="0.2">
      <c r="Y4190" s="84"/>
    </row>
    <row r="4191" spans="25:25" x14ac:dyDescent="0.2">
      <c r="Y4191" s="84"/>
    </row>
    <row r="4192" spans="25:25" x14ac:dyDescent="0.2">
      <c r="Y4192" s="84"/>
    </row>
    <row r="4193" spans="25:25" x14ac:dyDescent="0.2">
      <c r="Y4193" s="84"/>
    </row>
    <row r="4194" spans="25:25" x14ac:dyDescent="0.2">
      <c r="Y4194" s="84"/>
    </row>
    <row r="4195" spans="25:25" x14ac:dyDescent="0.2">
      <c r="Y4195" s="84"/>
    </row>
    <row r="4196" spans="25:25" x14ac:dyDescent="0.2">
      <c r="Y4196" s="84"/>
    </row>
    <row r="4197" spans="25:25" x14ac:dyDescent="0.2">
      <c r="Y4197" s="84"/>
    </row>
    <row r="4198" spans="25:25" x14ac:dyDescent="0.2">
      <c r="Y4198" s="84"/>
    </row>
    <row r="4199" spans="25:25" x14ac:dyDescent="0.2">
      <c r="Y4199" s="84"/>
    </row>
    <row r="4200" spans="25:25" x14ac:dyDescent="0.2">
      <c r="Y4200" s="84"/>
    </row>
    <row r="4201" spans="25:25" x14ac:dyDescent="0.2">
      <c r="Y4201" s="84"/>
    </row>
    <row r="4202" spans="25:25" x14ac:dyDescent="0.2">
      <c r="Y4202" s="84"/>
    </row>
    <row r="4203" spans="25:25" x14ac:dyDescent="0.2">
      <c r="Y4203" s="84"/>
    </row>
    <row r="4204" spans="25:25" x14ac:dyDescent="0.2">
      <c r="Y4204" s="84"/>
    </row>
    <row r="4205" spans="25:25" x14ac:dyDescent="0.2">
      <c r="Y4205" s="84"/>
    </row>
    <row r="4206" spans="25:25" x14ac:dyDescent="0.2">
      <c r="Y4206" s="84"/>
    </row>
    <row r="4207" spans="25:25" x14ac:dyDescent="0.2">
      <c r="Y4207" s="84"/>
    </row>
    <row r="4208" spans="25:25" x14ac:dyDescent="0.2">
      <c r="Y4208" s="84"/>
    </row>
    <row r="4209" spans="25:25" x14ac:dyDescent="0.2">
      <c r="Y4209" s="84"/>
    </row>
    <row r="4210" spans="25:25" x14ac:dyDescent="0.2">
      <c r="Y4210" s="84"/>
    </row>
    <row r="4211" spans="25:25" x14ac:dyDescent="0.2">
      <c r="Y4211" s="84"/>
    </row>
    <row r="4212" spans="25:25" x14ac:dyDescent="0.2">
      <c r="Y4212" s="84"/>
    </row>
    <row r="4213" spans="25:25" x14ac:dyDescent="0.2">
      <c r="Y4213" s="84"/>
    </row>
    <row r="4214" spans="25:25" x14ac:dyDescent="0.2">
      <c r="Y4214" s="84"/>
    </row>
    <row r="4215" spans="25:25" x14ac:dyDescent="0.2">
      <c r="Y4215" s="84"/>
    </row>
    <row r="4216" spans="25:25" x14ac:dyDescent="0.2">
      <c r="Y4216" s="84"/>
    </row>
    <row r="4217" spans="25:25" x14ac:dyDescent="0.2">
      <c r="Y4217" s="84"/>
    </row>
    <row r="4218" spans="25:25" x14ac:dyDescent="0.2">
      <c r="Y4218" s="84"/>
    </row>
    <row r="4219" spans="25:25" x14ac:dyDescent="0.2">
      <c r="Y4219" s="84"/>
    </row>
    <row r="4220" spans="25:25" x14ac:dyDescent="0.2">
      <c r="Y4220" s="84"/>
    </row>
    <row r="4221" spans="25:25" x14ac:dyDescent="0.2">
      <c r="Y4221" s="84"/>
    </row>
    <row r="4222" spans="25:25" x14ac:dyDescent="0.2">
      <c r="Y4222" s="84"/>
    </row>
    <row r="4223" spans="25:25" x14ac:dyDescent="0.2">
      <c r="Y4223" s="84"/>
    </row>
    <row r="4224" spans="25:25" x14ac:dyDescent="0.2">
      <c r="Y4224" s="84"/>
    </row>
    <row r="4225" spans="25:25" x14ac:dyDescent="0.2">
      <c r="Y4225" s="84"/>
    </row>
    <row r="4226" spans="25:25" x14ac:dyDescent="0.2">
      <c r="Y4226" s="84"/>
    </row>
    <row r="4227" spans="25:25" x14ac:dyDescent="0.2">
      <c r="Y4227" s="84"/>
    </row>
    <row r="4228" spans="25:25" x14ac:dyDescent="0.2">
      <c r="Y4228" s="84"/>
    </row>
    <row r="4229" spans="25:25" x14ac:dyDescent="0.2">
      <c r="Y4229" s="84"/>
    </row>
    <row r="4230" spans="25:25" x14ac:dyDescent="0.2">
      <c r="Y4230" s="84"/>
    </row>
    <row r="4231" spans="25:25" x14ac:dyDescent="0.2">
      <c r="Y4231" s="84"/>
    </row>
    <row r="4232" spans="25:25" x14ac:dyDescent="0.2">
      <c r="Y4232" s="84"/>
    </row>
    <row r="4233" spans="25:25" x14ac:dyDescent="0.2">
      <c r="Y4233" s="84"/>
    </row>
    <row r="4234" spans="25:25" x14ac:dyDescent="0.2">
      <c r="Y4234" s="84"/>
    </row>
    <row r="4235" spans="25:25" x14ac:dyDescent="0.2">
      <c r="Y4235" s="84"/>
    </row>
    <row r="4236" spans="25:25" x14ac:dyDescent="0.2">
      <c r="Y4236" s="84"/>
    </row>
    <row r="4237" spans="25:25" x14ac:dyDescent="0.2">
      <c r="Y4237" s="84"/>
    </row>
    <row r="4238" spans="25:25" x14ac:dyDescent="0.2">
      <c r="Y4238" s="84"/>
    </row>
    <row r="4239" spans="25:25" x14ac:dyDescent="0.2">
      <c r="Y4239" s="84"/>
    </row>
    <row r="4240" spans="25:25" x14ac:dyDescent="0.2">
      <c r="Y4240" s="84"/>
    </row>
    <row r="4241" spans="25:25" x14ac:dyDescent="0.2">
      <c r="Y4241" s="84"/>
    </row>
    <row r="4242" spans="25:25" x14ac:dyDescent="0.2">
      <c r="Y4242" s="84"/>
    </row>
    <row r="4243" spans="25:25" x14ac:dyDescent="0.2">
      <c r="Y4243" s="84"/>
    </row>
    <row r="4244" spans="25:25" x14ac:dyDescent="0.2">
      <c r="Y4244" s="84"/>
    </row>
    <row r="4245" spans="25:25" x14ac:dyDescent="0.2">
      <c r="Y4245" s="84"/>
    </row>
    <row r="4246" spans="25:25" x14ac:dyDescent="0.2">
      <c r="Y4246" s="84"/>
    </row>
    <row r="4247" spans="25:25" x14ac:dyDescent="0.2">
      <c r="Y4247" s="84"/>
    </row>
    <row r="4248" spans="25:25" x14ac:dyDescent="0.2">
      <c r="Y4248" s="84"/>
    </row>
    <row r="4249" spans="25:25" x14ac:dyDescent="0.2">
      <c r="Y4249" s="84"/>
    </row>
    <row r="4250" spans="25:25" x14ac:dyDescent="0.2">
      <c r="Y4250" s="84"/>
    </row>
    <row r="4251" spans="25:25" x14ac:dyDescent="0.2">
      <c r="Y4251" s="84"/>
    </row>
    <row r="4252" spans="25:25" x14ac:dyDescent="0.2">
      <c r="Y4252" s="84"/>
    </row>
    <row r="4253" spans="25:25" x14ac:dyDescent="0.2">
      <c r="Y4253" s="84"/>
    </row>
    <row r="4254" spans="25:25" x14ac:dyDescent="0.2">
      <c r="Y4254" s="84"/>
    </row>
    <row r="4255" spans="25:25" x14ac:dyDescent="0.2">
      <c r="Y4255" s="84"/>
    </row>
    <row r="4256" spans="25:25" x14ac:dyDescent="0.2">
      <c r="Y4256" s="84"/>
    </row>
    <row r="4257" spans="25:25" x14ac:dyDescent="0.2">
      <c r="Y4257" s="84"/>
    </row>
    <row r="4258" spans="25:25" x14ac:dyDescent="0.2">
      <c r="Y4258" s="84"/>
    </row>
    <row r="4259" spans="25:25" x14ac:dyDescent="0.2">
      <c r="Y4259" s="84"/>
    </row>
    <row r="4260" spans="25:25" x14ac:dyDescent="0.2">
      <c r="Y4260" s="84"/>
    </row>
    <row r="4261" spans="25:25" x14ac:dyDescent="0.2">
      <c r="Y4261" s="84"/>
    </row>
    <row r="4262" spans="25:25" x14ac:dyDescent="0.2">
      <c r="Y4262" s="84"/>
    </row>
    <row r="4263" spans="25:25" x14ac:dyDescent="0.2">
      <c r="Y4263" s="84"/>
    </row>
    <row r="4264" spans="25:25" x14ac:dyDescent="0.2">
      <c r="Y4264" s="84"/>
    </row>
    <row r="4265" spans="25:25" x14ac:dyDescent="0.2">
      <c r="Y4265" s="84"/>
    </row>
    <row r="4266" spans="25:25" x14ac:dyDescent="0.2">
      <c r="Y4266" s="84"/>
    </row>
    <row r="4267" spans="25:25" x14ac:dyDescent="0.2">
      <c r="Y4267" s="84"/>
    </row>
    <row r="4268" spans="25:25" x14ac:dyDescent="0.2">
      <c r="Y4268" s="84"/>
    </row>
    <row r="4269" spans="25:25" x14ac:dyDescent="0.2">
      <c r="Y4269" s="84"/>
    </row>
    <row r="4270" spans="25:25" x14ac:dyDescent="0.2">
      <c r="Y4270" s="84"/>
    </row>
    <row r="4271" spans="25:25" x14ac:dyDescent="0.2">
      <c r="Y4271" s="84"/>
    </row>
    <row r="4272" spans="25:25" x14ac:dyDescent="0.2">
      <c r="Y4272" s="84"/>
    </row>
    <row r="4273" spans="25:25" x14ac:dyDescent="0.2">
      <c r="Y4273" s="84"/>
    </row>
    <row r="4274" spans="25:25" x14ac:dyDescent="0.2">
      <c r="Y4274" s="84"/>
    </row>
    <row r="4275" spans="25:25" x14ac:dyDescent="0.2">
      <c r="Y4275" s="84"/>
    </row>
    <row r="4276" spans="25:25" x14ac:dyDescent="0.2">
      <c r="Y4276" s="84"/>
    </row>
    <row r="4277" spans="25:25" x14ac:dyDescent="0.2">
      <c r="Y4277" s="84"/>
    </row>
    <row r="4278" spans="25:25" x14ac:dyDescent="0.2">
      <c r="Y4278" s="84"/>
    </row>
    <row r="4279" spans="25:25" x14ac:dyDescent="0.2">
      <c r="Y4279" s="84"/>
    </row>
    <row r="4280" spans="25:25" x14ac:dyDescent="0.2">
      <c r="Y4280" s="84"/>
    </row>
    <row r="4281" spans="25:25" x14ac:dyDescent="0.2">
      <c r="Y4281" s="84"/>
    </row>
    <row r="4282" spans="25:25" x14ac:dyDescent="0.2">
      <c r="Y4282" s="84"/>
    </row>
    <row r="4283" spans="25:25" x14ac:dyDescent="0.2">
      <c r="Y4283" s="84"/>
    </row>
    <row r="4284" spans="25:25" x14ac:dyDescent="0.2">
      <c r="Y4284" s="84"/>
    </row>
    <row r="4285" spans="25:25" x14ac:dyDescent="0.2">
      <c r="Y4285" s="84"/>
    </row>
    <row r="4286" spans="25:25" x14ac:dyDescent="0.2">
      <c r="Y4286" s="84"/>
    </row>
    <row r="4287" spans="25:25" x14ac:dyDescent="0.2">
      <c r="Y4287" s="84"/>
    </row>
    <row r="4288" spans="25:25" x14ac:dyDescent="0.2">
      <c r="Y4288" s="84"/>
    </row>
    <row r="4289" spans="25:25" x14ac:dyDescent="0.2">
      <c r="Y4289" s="84"/>
    </row>
    <row r="4290" spans="25:25" x14ac:dyDescent="0.2">
      <c r="Y4290" s="84"/>
    </row>
    <row r="4291" spans="25:25" x14ac:dyDescent="0.2">
      <c r="Y4291" s="84"/>
    </row>
    <row r="4292" spans="25:25" x14ac:dyDescent="0.2">
      <c r="Y4292" s="84"/>
    </row>
    <row r="4293" spans="25:25" x14ac:dyDescent="0.2">
      <c r="Y4293" s="84"/>
    </row>
    <row r="4294" spans="25:25" x14ac:dyDescent="0.2">
      <c r="Y4294" s="84"/>
    </row>
    <row r="4295" spans="25:25" x14ac:dyDescent="0.2">
      <c r="Y4295" s="84"/>
    </row>
    <row r="4296" spans="25:25" x14ac:dyDescent="0.2">
      <c r="Y4296" s="84"/>
    </row>
    <row r="4297" spans="25:25" x14ac:dyDescent="0.2">
      <c r="Y4297" s="84"/>
    </row>
    <row r="4298" spans="25:25" x14ac:dyDescent="0.2">
      <c r="Y4298" s="84"/>
    </row>
    <row r="4299" spans="25:25" x14ac:dyDescent="0.2">
      <c r="Y4299" s="84"/>
    </row>
    <row r="4300" spans="25:25" x14ac:dyDescent="0.2">
      <c r="Y4300" s="84"/>
    </row>
    <row r="4301" spans="25:25" x14ac:dyDescent="0.2">
      <c r="Y4301" s="84"/>
    </row>
    <row r="4302" spans="25:25" x14ac:dyDescent="0.2">
      <c r="Y4302" s="84"/>
    </row>
    <row r="4303" spans="25:25" x14ac:dyDescent="0.2">
      <c r="Y4303" s="84"/>
    </row>
    <row r="4304" spans="25:25" x14ac:dyDescent="0.2">
      <c r="Y4304" s="84"/>
    </row>
    <row r="4305" spans="25:25" x14ac:dyDescent="0.2">
      <c r="Y4305" s="84"/>
    </row>
    <row r="4306" spans="25:25" x14ac:dyDescent="0.2">
      <c r="Y4306" s="84"/>
    </row>
    <row r="4307" spans="25:25" x14ac:dyDescent="0.2">
      <c r="Y4307" s="84"/>
    </row>
    <row r="4308" spans="25:25" x14ac:dyDescent="0.2">
      <c r="Y4308" s="84"/>
    </row>
    <row r="4309" spans="25:25" x14ac:dyDescent="0.2">
      <c r="Y4309" s="84"/>
    </row>
    <row r="4310" spans="25:25" x14ac:dyDescent="0.2">
      <c r="Y4310" s="84"/>
    </row>
    <row r="4311" spans="25:25" x14ac:dyDescent="0.2">
      <c r="Y4311" s="84"/>
    </row>
    <row r="4312" spans="25:25" x14ac:dyDescent="0.2">
      <c r="Y4312" s="84"/>
    </row>
    <row r="4313" spans="25:25" x14ac:dyDescent="0.2">
      <c r="Y4313" s="84"/>
    </row>
    <row r="4314" spans="25:25" x14ac:dyDescent="0.2">
      <c r="Y4314" s="84"/>
    </row>
    <row r="4315" spans="25:25" x14ac:dyDescent="0.2">
      <c r="Y4315" s="84"/>
    </row>
    <row r="4316" spans="25:25" x14ac:dyDescent="0.2">
      <c r="Y4316" s="84"/>
    </row>
    <row r="4317" spans="25:25" x14ac:dyDescent="0.2">
      <c r="Y4317" s="84"/>
    </row>
    <row r="4318" spans="25:25" x14ac:dyDescent="0.2">
      <c r="Y4318" s="84"/>
    </row>
    <row r="4319" spans="25:25" x14ac:dyDescent="0.2">
      <c r="Y4319" s="84"/>
    </row>
    <row r="4320" spans="25:25" x14ac:dyDescent="0.2">
      <c r="Y4320" s="84"/>
    </row>
    <row r="4321" spans="25:25" x14ac:dyDescent="0.2">
      <c r="Y4321" s="84"/>
    </row>
    <row r="4322" spans="25:25" x14ac:dyDescent="0.2">
      <c r="Y4322" s="84"/>
    </row>
    <row r="4323" spans="25:25" x14ac:dyDescent="0.2">
      <c r="Y4323" s="84"/>
    </row>
    <row r="4324" spans="25:25" x14ac:dyDescent="0.2">
      <c r="Y4324" s="84"/>
    </row>
    <row r="4325" spans="25:25" x14ac:dyDescent="0.2">
      <c r="Y4325" s="84"/>
    </row>
    <row r="4326" spans="25:25" x14ac:dyDescent="0.2">
      <c r="Y4326" s="84"/>
    </row>
    <row r="4327" spans="25:25" x14ac:dyDescent="0.2">
      <c r="Y4327" s="84"/>
    </row>
    <row r="4328" spans="25:25" x14ac:dyDescent="0.2">
      <c r="Y4328" s="84"/>
    </row>
    <row r="4329" spans="25:25" x14ac:dyDescent="0.2">
      <c r="Y4329" s="84"/>
    </row>
    <row r="4330" spans="25:25" x14ac:dyDescent="0.2">
      <c r="Y4330" s="84"/>
    </row>
    <row r="4331" spans="25:25" x14ac:dyDescent="0.2">
      <c r="Y4331" s="84"/>
    </row>
    <row r="4332" spans="25:25" x14ac:dyDescent="0.2">
      <c r="Y4332" s="84"/>
    </row>
    <row r="4333" spans="25:25" x14ac:dyDescent="0.2">
      <c r="Y4333" s="84"/>
    </row>
    <row r="4334" spans="25:25" x14ac:dyDescent="0.2">
      <c r="Y4334" s="84"/>
    </row>
    <row r="4335" spans="25:25" x14ac:dyDescent="0.2">
      <c r="Y4335" s="84"/>
    </row>
    <row r="4336" spans="25:25" x14ac:dyDescent="0.2">
      <c r="Y4336" s="84"/>
    </row>
    <row r="4337" spans="25:25" x14ac:dyDescent="0.2">
      <c r="Y4337" s="84"/>
    </row>
    <row r="4338" spans="25:25" x14ac:dyDescent="0.2">
      <c r="Y4338" s="84"/>
    </row>
    <row r="4339" spans="25:25" x14ac:dyDescent="0.2">
      <c r="Y4339" s="84"/>
    </row>
    <row r="4340" spans="25:25" x14ac:dyDescent="0.2">
      <c r="Y4340" s="84"/>
    </row>
    <row r="4341" spans="25:25" x14ac:dyDescent="0.2">
      <c r="Y4341" s="84"/>
    </row>
    <row r="4342" spans="25:25" x14ac:dyDescent="0.2">
      <c r="Y4342" s="84"/>
    </row>
    <row r="4343" spans="25:25" x14ac:dyDescent="0.2">
      <c r="Y4343" s="84"/>
    </row>
    <row r="4344" spans="25:25" x14ac:dyDescent="0.2">
      <c r="Y4344" s="84"/>
    </row>
    <row r="4345" spans="25:25" x14ac:dyDescent="0.2">
      <c r="Y4345" s="84"/>
    </row>
    <row r="4346" spans="25:25" x14ac:dyDescent="0.2">
      <c r="Y4346" s="84"/>
    </row>
    <row r="4347" spans="25:25" x14ac:dyDescent="0.2">
      <c r="Y4347" s="84"/>
    </row>
    <row r="4348" spans="25:25" x14ac:dyDescent="0.2">
      <c r="Y4348" s="84"/>
    </row>
    <row r="4349" spans="25:25" x14ac:dyDescent="0.2">
      <c r="Y4349" s="84"/>
    </row>
    <row r="4350" spans="25:25" x14ac:dyDescent="0.2">
      <c r="Y4350" s="84"/>
    </row>
    <row r="4351" spans="25:25" x14ac:dyDescent="0.2">
      <c r="Y4351" s="84"/>
    </row>
    <row r="4352" spans="25:25" x14ac:dyDescent="0.2">
      <c r="Y4352" s="84"/>
    </row>
    <row r="4353" spans="25:25" x14ac:dyDescent="0.2">
      <c r="Y4353" s="84"/>
    </row>
    <row r="4354" spans="25:25" x14ac:dyDescent="0.2">
      <c r="Y4354" s="84"/>
    </row>
    <row r="4355" spans="25:25" x14ac:dyDescent="0.2">
      <c r="Y4355" s="84"/>
    </row>
    <row r="4356" spans="25:25" x14ac:dyDescent="0.2">
      <c r="Y4356" s="84"/>
    </row>
    <row r="4357" spans="25:25" x14ac:dyDescent="0.2">
      <c r="Y4357" s="84"/>
    </row>
    <row r="4358" spans="25:25" x14ac:dyDescent="0.2">
      <c r="Y4358" s="84"/>
    </row>
    <row r="4359" spans="25:25" x14ac:dyDescent="0.2">
      <c r="Y4359" s="84"/>
    </row>
    <row r="4360" spans="25:25" x14ac:dyDescent="0.2">
      <c r="Y4360" s="84"/>
    </row>
    <row r="4361" spans="25:25" x14ac:dyDescent="0.2">
      <c r="Y4361" s="84"/>
    </row>
    <row r="4362" spans="25:25" x14ac:dyDescent="0.2">
      <c r="Y4362" s="84"/>
    </row>
    <row r="4363" spans="25:25" x14ac:dyDescent="0.2">
      <c r="Y4363" s="84"/>
    </row>
    <row r="4364" spans="25:25" x14ac:dyDescent="0.2">
      <c r="Y4364" s="84"/>
    </row>
    <row r="4365" spans="25:25" x14ac:dyDescent="0.2">
      <c r="Y4365" s="84"/>
    </row>
    <row r="4366" spans="25:25" x14ac:dyDescent="0.2">
      <c r="Y4366" s="84"/>
    </row>
    <row r="4367" spans="25:25" x14ac:dyDescent="0.2">
      <c r="Y4367" s="84"/>
    </row>
    <row r="4368" spans="25:25" x14ac:dyDescent="0.2">
      <c r="Y4368" s="84"/>
    </row>
    <row r="4369" spans="25:25" x14ac:dyDescent="0.2">
      <c r="Y4369" s="84"/>
    </row>
    <row r="4370" spans="25:25" x14ac:dyDescent="0.2">
      <c r="Y4370" s="84"/>
    </row>
    <row r="4371" spans="25:25" x14ac:dyDescent="0.2">
      <c r="Y4371" s="84"/>
    </row>
    <row r="4372" spans="25:25" x14ac:dyDescent="0.2">
      <c r="Y4372" s="84"/>
    </row>
    <row r="4373" spans="25:25" x14ac:dyDescent="0.2">
      <c r="Y4373" s="84"/>
    </row>
    <row r="4374" spans="25:25" x14ac:dyDescent="0.2">
      <c r="Y4374" s="84"/>
    </row>
    <row r="4375" spans="25:25" x14ac:dyDescent="0.2">
      <c r="Y4375" s="84"/>
    </row>
    <row r="4376" spans="25:25" x14ac:dyDescent="0.2">
      <c r="Y4376" s="84"/>
    </row>
    <row r="4377" spans="25:25" x14ac:dyDescent="0.2">
      <c r="Y4377" s="84"/>
    </row>
    <row r="4378" spans="25:25" x14ac:dyDescent="0.2">
      <c r="Y4378" s="84"/>
    </row>
    <row r="4379" spans="25:25" x14ac:dyDescent="0.2">
      <c r="Y4379" s="84"/>
    </row>
    <row r="4380" spans="25:25" x14ac:dyDescent="0.2">
      <c r="Y4380" s="84"/>
    </row>
    <row r="4381" spans="25:25" x14ac:dyDescent="0.2">
      <c r="Y4381" s="84"/>
    </row>
    <row r="4382" spans="25:25" x14ac:dyDescent="0.2">
      <c r="Y4382" s="84"/>
    </row>
    <row r="4383" spans="25:25" x14ac:dyDescent="0.2">
      <c r="Y4383" s="84"/>
    </row>
    <row r="4384" spans="25:25" x14ac:dyDescent="0.2">
      <c r="Y4384" s="84"/>
    </row>
    <row r="4385" spans="25:25" x14ac:dyDescent="0.2">
      <c r="Y4385" s="84"/>
    </row>
    <row r="4386" spans="25:25" x14ac:dyDescent="0.2">
      <c r="Y4386" s="84"/>
    </row>
    <row r="4387" spans="25:25" x14ac:dyDescent="0.2">
      <c r="Y4387" s="84"/>
    </row>
    <row r="4388" spans="25:25" x14ac:dyDescent="0.2">
      <c r="Y4388" s="84"/>
    </row>
    <row r="4389" spans="25:25" x14ac:dyDescent="0.2">
      <c r="Y4389" s="84"/>
    </row>
    <row r="4390" spans="25:25" x14ac:dyDescent="0.2">
      <c r="Y4390" s="84"/>
    </row>
    <row r="4391" spans="25:25" x14ac:dyDescent="0.2">
      <c r="Y4391" s="84"/>
    </row>
    <row r="4392" spans="25:25" x14ac:dyDescent="0.2">
      <c r="Y4392" s="84"/>
    </row>
    <row r="4393" spans="25:25" x14ac:dyDescent="0.2">
      <c r="Y4393" s="84"/>
    </row>
    <row r="4394" spans="25:25" x14ac:dyDescent="0.2">
      <c r="Y4394" s="84"/>
    </row>
    <row r="4395" spans="25:25" x14ac:dyDescent="0.2">
      <c r="Y4395" s="84"/>
    </row>
    <row r="4396" spans="25:25" x14ac:dyDescent="0.2">
      <c r="Y4396" s="84"/>
    </row>
    <row r="4397" spans="25:25" x14ac:dyDescent="0.2">
      <c r="Y4397" s="84"/>
    </row>
    <row r="4398" spans="25:25" x14ac:dyDescent="0.2">
      <c r="Y4398" s="84"/>
    </row>
    <row r="4399" spans="25:25" x14ac:dyDescent="0.2">
      <c r="Y4399" s="84"/>
    </row>
    <row r="4400" spans="25:25" x14ac:dyDescent="0.2">
      <c r="Y4400" s="84"/>
    </row>
    <row r="4401" spans="25:25" x14ac:dyDescent="0.2">
      <c r="Y4401" s="84"/>
    </row>
    <row r="4402" spans="25:25" x14ac:dyDescent="0.2">
      <c r="Y4402" s="84"/>
    </row>
    <row r="4403" spans="25:25" x14ac:dyDescent="0.2">
      <c r="Y4403" s="84"/>
    </row>
    <row r="4404" spans="25:25" x14ac:dyDescent="0.2">
      <c r="Y4404" s="84"/>
    </row>
    <row r="4405" spans="25:25" x14ac:dyDescent="0.2">
      <c r="Y4405" s="84"/>
    </row>
    <row r="4406" spans="25:25" x14ac:dyDescent="0.2">
      <c r="Y4406" s="84"/>
    </row>
    <row r="4407" spans="25:25" x14ac:dyDescent="0.2">
      <c r="Y4407" s="84"/>
    </row>
    <row r="4408" spans="25:25" x14ac:dyDescent="0.2">
      <c r="Y4408" s="84"/>
    </row>
    <row r="4409" spans="25:25" x14ac:dyDescent="0.2">
      <c r="Y4409" s="84"/>
    </row>
    <row r="4410" spans="25:25" x14ac:dyDescent="0.2">
      <c r="Y4410" s="84"/>
    </row>
    <row r="4411" spans="25:25" x14ac:dyDescent="0.2">
      <c r="Y4411" s="84"/>
    </row>
    <row r="4412" spans="25:25" x14ac:dyDescent="0.2">
      <c r="Y4412" s="84"/>
    </row>
    <row r="4413" spans="25:25" x14ac:dyDescent="0.2">
      <c r="Y4413" s="84"/>
    </row>
    <row r="4414" spans="25:25" x14ac:dyDescent="0.2">
      <c r="Y4414" s="84"/>
    </row>
    <row r="4415" spans="25:25" x14ac:dyDescent="0.2">
      <c r="Y4415" s="84"/>
    </row>
    <row r="4416" spans="25:25" x14ac:dyDescent="0.2">
      <c r="Y4416" s="84"/>
    </row>
    <row r="4417" spans="25:25" x14ac:dyDescent="0.2">
      <c r="Y4417" s="84"/>
    </row>
    <row r="4418" spans="25:25" x14ac:dyDescent="0.2">
      <c r="Y4418" s="84"/>
    </row>
    <row r="4419" spans="25:25" x14ac:dyDescent="0.2">
      <c r="Y4419" s="84"/>
    </row>
    <row r="4420" spans="25:25" x14ac:dyDescent="0.2">
      <c r="Y4420" s="84"/>
    </row>
    <row r="4421" spans="25:25" x14ac:dyDescent="0.2">
      <c r="Y4421" s="84"/>
    </row>
    <row r="4422" spans="25:25" x14ac:dyDescent="0.2">
      <c r="Y4422" s="84"/>
    </row>
    <row r="4423" spans="25:25" x14ac:dyDescent="0.2">
      <c r="Y4423" s="84"/>
    </row>
    <row r="4424" spans="25:25" x14ac:dyDescent="0.2">
      <c r="Y4424" s="84"/>
    </row>
    <row r="4425" spans="25:25" x14ac:dyDescent="0.2">
      <c r="Y4425" s="84"/>
    </row>
    <row r="4426" spans="25:25" x14ac:dyDescent="0.2">
      <c r="Y4426" s="84"/>
    </row>
    <row r="4427" spans="25:25" x14ac:dyDescent="0.2">
      <c r="Y4427" s="84"/>
    </row>
    <row r="4428" spans="25:25" x14ac:dyDescent="0.2">
      <c r="Y4428" s="84"/>
    </row>
    <row r="4429" spans="25:25" x14ac:dyDescent="0.2">
      <c r="Y4429" s="84"/>
    </row>
    <row r="4430" spans="25:25" x14ac:dyDescent="0.2">
      <c r="Y4430" s="84"/>
    </row>
    <row r="4431" spans="25:25" x14ac:dyDescent="0.2">
      <c r="Y4431" s="84"/>
    </row>
    <row r="4432" spans="25:25" x14ac:dyDescent="0.2">
      <c r="Y4432" s="84"/>
    </row>
    <row r="4433" spans="25:25" x14ac:dyDescent="0.2">
      <c r="Y4433" s="84"/>
    </row>
    <row r="4434" spans="25:25" x14ac:dyDescent="0.2">
      <c r="Y4434" s="84"/>
    </row>
    <row r="4435" spans="25:25" x14ac:dyDescent="0.2">
      <c r="Y4435" s="84"/>
    </row>
    <row r="4436" spans="25:25" x14ac:dyDescent="0.2">
      <c r="Y4436" s="84"/>
    </row>
    <row r="4437" spans="25:25" x14ac:dyDescent="0.2">
      <c r="Y4437" s="84"/>
    </row>
    <row r="4438" spans="25:25" x14ac:dyDescent="0.2">
      <c r="Y4438" s="84"/>
    </row>
    <row r="4439" spans="25:25" x14ac:dyDescent="0.2">
      <c r="Y4439" s="84"/>
    </row>
    <row r="4440" spans="25:25" x14ac:dyDescent="0.2">
      <c r="Y4440" s="84"/>
    </row>
    <row r="4441" spans="25:25" x14ac:dyDescent="0.2">
      <c r="Y4441" s="84"/>
    </row>
    <row r="4442" spans="25:25" x14ac:dyDescent="0.2">
      <c r="Y4442" s="84"/>
    </row>
    <row r="4443" spans="25:25" x14ac:dyDescent="0.2">
      <c r="Y4443" s="84"/>
    </row>
    <row r="4444" spans="25:25" x14ac:dyDescent="0.2">
      <c r="Y4444" s="84"/>
    </row>
    <row r="4445" spans="25:25" x14ac:dyDescent="0.2">
      <c r="Y4445" s="84"/>
    </row>
    <row r="4446" spans="25:25" x14ac:dyDescent="0.2">
      <c r="Y4446" s="84"/>
    </row>
    <row r="4447" spans="25:25" x14ac:dyDescent="0.2">
      <c r="Y4447" s="84"/>
    </row>
    <row r="4448" spans="25:25" x14ac:dyDescent="0.2">
      <c r="Y4448" s="84"/>
    </row>
    <row r="4449" spans="25:25" x14ac:dyDescent="0.2">
      <c r="Y4449" s="84"/>
    </row>
    <row r="4450" spans="25:25" x14ac:dyDescent="0.2">
      <c r="Y4450" s="84"/>
    </row>
    <row r="4451" spans="25:25" x14ac:dyDescent="0.2">
      <c r="Y4451" s="84"/>
    </row>
    <row r="4452" spans="25:25" x14ac:dyDescent="0.2">
      <c r="Y4452" s="84"/>
    </row>
    <row r="4453" spans="25:25" x14ac:dyDescent="0.2">
      <c r="Y4453" s="84"/>
    </row>
    <row r="4454" spans="25:25" x14ac:dyDescent="0.2">
      <c r="Y4454" s="84"/>
    </row>
    <row r="4455" spans="25:25" x14ac:dyDescent="0.2">
      <c r="Y4455" s="84"/>
    </row>
    <row r="4456" spans="25:25" x14ac:dyDescent="0.2">
      <c r="Y4456" s="84"/>
    </row>
    <row r="4457" spans="25:25" x14ac:dyDescent="0.2">
      <c r="Y4457" s="84"/>
    </row>
    <row r="4458" spans="25:25" x14ac:dyDescent="0.2">
      <c r="Y4458" s="84"/>
    </row>
    <row r="4459" spans="25:25" x14ac:dyDescent="0.2">
      <c r="Y4459" s="84"/>
    </row>
    <row r="4460" spans="25:25" x14ac:dyDescent="0.2">
      <c r="Y4460" s="84"/>
    </row>
    <row r="4461" spans="25:25" x14ac:dyDescent="0.2">
      <c r="Y4461" s="84"/>
    </row>
    <row r="4462" spans="25:25" x14ac:dyDescent="0.2">
      <c r="Y4462" s="84"/>
    </row>
    <row r="4463" spans="25:25" x14ac:dyDescent="0.2">
      <c r="Y4463" s="84"/>
    </row>
    <row r="4464" spans="25:25" x14ac:dyDescent="0.2">
      <c r="Y4464" s="84"/>
    </row>
    <row r="4465" spans="25:25" x14ac:dyDescent="0.2">
      <c r="Y4465" s="84"/>
    </row>
    <row r="4466" spans="25:25" x14ac:dyDescent="0.2">
      <c r="Y4466" s="84"/>
    </row>
    <row r="4467" spans="25:25" x14ac:dyDescent="0.2">
      <c r="Y4467" s="84"/>
    </row>
    <row r="4468" spans="25:25" x14ac:dyDescent="0.2">
      <c r="Y4468" s="84"/>
    </row>
    <row r="4469" spans="25:25" x14ac:dyDescent="0.2">
      <c r="Y4469" s="84"/>
    </row>
    <row r="4470" spans="25:25" x14ac:dyDescent="0.2">
      <c r="Y4470" s="84"/>
    </row>
    <row r="4471" spans="25:25" x14ac:dyDescent="0.2">
      <c r="Y4471" s="84"/>
    </row>
    <row r="4472" spans="25:25" x14ac:dyDescent="0.2">
      <c r="Y4472" s="84"/>
    </row>
    <row r="4473" spans="25:25" x14ac:dyDescent="0.2">
      <c r="Y4473" s="84"/>
    </row>
    <row r="4474" spans="25:25" x14ac:dyDescent="0.2">
      <c r="Y4474" s="84"/>
    </row>
    <row r="4475" spans="25:25" x14ac:dyDescent="0.2">
      <c r="Y4475" s="84"/>
    </row>
    <row r="4476" spans="25:25" x14ac:dyDescent="0.2">
      <c r="Y4476" s="84"/>
    </row>
    <row r="4477" spans="25:25" x14ac:dyDescent="0.2">
      <c r="Y4477" s="84"/>
    </row>
    <row r="4478" spans="25:25" x14ac:dyDescent="0.2">
      <c r="Y4478" s="84"/>
    </row>
    <row r="4479" spans="25:25" x14ac:dyDescent="0.2">
      <c r="Y4479" s="84"/>
    </row>
    <row r="4480" spans="25:25" x14ac:dyDescent="0.2">
      <c r="Y4480" s="84"/>
    </row>
    <row r="4481" spans="25:25" x14ac:dyDescent="0.2">
      <c r="Y4481" s="84"/>
    </row>
    <row r="4482" spans="25:25" x14ac:dyDescent="0.2">
      <c r="Y4482" s="84"/>
    </row>
    <row r="4483" spans="25:25" x14ac:dyDescent="0.2">
      <c r="Y4483" s="84"/>
    </row>
    <row r="4484" spans="25:25" x14ac:dyDescent="0.2">
      <c r="Y4484" s="84"/>
    </row>
    <row r="4485" spans="25:25" x14ac:dyDescent="0.2">
      <c r="Y4485" s="84"/>
    </row>
    <row r="4486" spans="25:25" x14ac:dyDescent="0.2">
      <c r="Y4486" s="84"/>
    </row>
    <row r="4487" spans="25:25" x14ac:dyDescent="0.2">
      <c r="Y4487" s="84"/>
    </row>
    <row r="4488" spans="25:25" x14ac:dyDescent="0.2">
      <c r="Y4488" s="84"/>
    </row>
    <row r="4489" spans="25:25" x14ac:dyDescent="0.2">
      <c r="Y4489" s="84"/>
    </row>
    <row r="4490" spans="25:25" x14ac:dyDescent="0.2">
      <c r="Y4490" s="84"/>
    </row>
    <row r="4491" spans="25:25" x14ac:dyDescent="0.2">
      <c r="Y4491" s="84"/>
    </row>
    <row r="4492" spans="25:25" x14ac:dyDescent="0.2">
      <c r="Y4492" s="84"/>
    </row>
    <row r="4493" spans="25:25" x14ac:dyDescent="0.2">
      <c r="Y4493" s="84"/>
    </row>
    <row r="4494" spans="25:25" x14ac:dyDescent="0.2">
      <c r="Y4494" s="84"/>
    </row>
    <row r="4495" spans="25:25" x14ac:dyDescent="0.2">
      <c r="Y4495" s="84"/>
    </row>
    <row r="4496" spans="25:25" x14ac:dyDescent="0.2">
      <c r="Y4496" s="84"/>
    </row>
    <row r="4497" spans="25:25" x14ac:dyDescent="0.2">
      <c r="Y4497" s="84"/>
    </row>
    <row r="4498" spans="25:25" x14ac:dyDescent="0.2">
      <c r="Y4498" s="84"/>
    </row>
    <row r="4499" spans="25:25" x14ac:dyDescent="0.2">
      <c r="Y4499" s="84"/>
    </row>
    <row r="4500" spans="25:25" x14ac:dyDescent="0.2">
      <c r="Y4500" s="84"/>
    </row>
    <row r="4501" spans="25:25" x14ac:dyDescent="0.2">
      <c r="Y4501" s="84"/>
    </row>
    <row r="4502" spans="25:25" x14ac:dyDescent="0.2">
      <c r="Y4502" s="84"/>
    </row>
    <row r="4503" spans="25:25" x14ac:dyDescent="0.2">
      <c r="Y4503" s="84"/>
    </row>
    <row r="4504" spans="25:25" x14ac:dyDescent="0.2">
      <c r="Y4504" s="84"/>
    </row>
    <row r="4505" spans="25:25" x14ac:dyDescent="0.2">
      <c r="Y4505" s="84"/>
    </row>
    <row r="4506" spans="25:25" x14ac:dyDescent="0.2">
      <c r="Y4506" s="84"/>
    </row>
    <row r="4507" spans="25:25" x14ac:dyDescent="0.2">
      <c r="Y4507" s="84"/>
    </row>
    <row r="4508" spans="25:25" x14ac:dyDescent="0.2">
      <c r="Y4508" s="84"/>
    </row>
    <row r="4509" spans="25:25" x14ac:dyDescent="0.2">
      <c r="Y4509" s="84"/>
    </row>
    <row r="4510" spans="25:25" x14ac:dyDescent="0.2">
      <c r="Y4510" s="84"/>
    </row>
    <row r="4511" spans="25:25" x14ac:dyDescent="0.2">
      <c r="Y4511" s="84"/>
    </row>
    <row r="4512" spans="25:25" x14ac:dyDescent="0.2">
      <c r="Y4512" s="84"/>
    </row>
    <row r="4513" spans="25:25" x14ac:dyDescent="0.2">
      <c r="Y4513" s="84"/>
    </row>
    <row r="4514" spans="25:25" x14ac:dyDescent="0.2">
      <c r="Y4514" s="84"/>
    </row>
    <row r="4515" spans="25:25" x14ac:dyDescent="0.2">
      <c r="Y4515" s="84"/>
    </row>
    <row r="4516" spans="25:25" x14ac:dyDescent="0.2">
      <c r="Y4516" s="84"/>
    </row>
    <row r="4517" spans="25:25" x14ac:dyDescent="0.2">
      <c r="Y4517" s="84"/>
    </row>
    <row r="4518" spans="25:25" x14ac:dyDescent="0.2">
      <c r="Y4518" s="84"/>
    </row>
    <row r="4519" spans="25:25" x14ac:dyDescent="0.2">
      <c r="Y4519" s="84"/>
    </row>
    <row r="4520" spans="25:25" x14ac:dyDescent="0.2">
      <c r="Y4520" s="84"/>
    </row>
    <row r="4521" spans="25:25" x14ac:dyDescent="0.2">
      <c r="Y4521" s="84"/>
    </row>
    <row r="4522" spans="25:25" x14ac:dyDescent="0.2">
      <c r="Y4522" s="84"/>
    </row>
    <row r="4523" spans="25:25" x14ac:dyDescent="0.2">
      <c r="Y4523" s="84"/>
    </row>
    <row r="4524" spans="25:25" x14ac:dyDescent="0.2">
      <c r="Y4524" s="84"/>
    </row>
    <row r="4525" spans="25:25" x14ac:dyDescent="0.2">
      <c r="Y4525" s="84"/>
    </row>
    <row r="4526" spans="25:25" x14ac:dyDescent="0.2">
      <c r="Y4526" s="84"/>
    </row>
    <row r="4527" spans="25:25" x14ac:dyDescent="0.2">
      <c r="Y4527" s="84"/>
    </row>
    <row r="4528" spans="25:25" x14ac:dyDescent="0.2">
      <c r="Y4528" s="84"/>
    </row>
    <row r="4529" spans="25:25" x14ac:dyDescent="0.2">
      <c r="Y4529" s="84"/>
    </row>
    <row r="4530" spans="25:25" x14ac:dyDescent="0.2">
      <c r="Y4530" s="84"/>
    </row>
    <row r="4531" spans="25:25" x14ac:dyDescent="0.2">
      <c r="Y4531" s="84"/>
    </row>
    <row r="4532" spans="25:25" x14ac:dyDescent="0.2">
      <c r="Y4532" s="84"/>
    </row>
    <row r="4533" spans="25:25" x14ac:dyDescent="0.2">
      <c r="Y4533" s="84"/>
    </row>
    <row r="4534" spans="25:25" x14ac:dyDescent="0.2">
      <c r="Y4534" s="84"/>
    </row>
    <row r="4535" spans="25:25" x14ac:dyDescent="0.2">
      <c r="Y4535" s="84"/>
    </row>
    <row r="4536" spans="25:25" x14ac:dyDescent="0.2">
      <c r="Y4536" s="84"/>
    </row>
    <row r="4537" spans="25:25" x14ac:dyDescent="0.2">
      <c r="Y4537" s="84"/>
    </row>
    <row r="4538" spans="25:25" x14ac:dyDescent="0.2">
      <c r="Y4538" s="84"/>
    </row>
    <row r="4539" spans="25:25" x14ac:dyDescent="0.2">
      <c r="Y4539" s="84"/>
    </row>
    <row r="4540" spans="25:25" x14ac:dyDescent="0.2">
      <c r="Y4540" s="84"/>
    </row>
    <row r="4541" spans="25:25" x14ac:dyDescent="0.2">
      <c r="Y4541" s="84"/>
    </row>
    <row r="4542" spans="25:25" x14ac:dyDescent="0.2">
      <c r="Y4542" s="84"/>
    </row>
    <row r="4543" spans="25:25" x14ac:dyDescent="0.2">
      <c r="Y4543" s="84"/>
    </row>
    <row r="4544" spans="25:25" x14ac:dyDescent="0.2">
      <c r="Y4544" s="84"/>
    </row>
    <row r="4545" spans="25:25" x14ac:dyDescent="0.2">
      <c r="Y4545" s="84"/>
    </row>
    <row r="4546" spans="25:25" x14ac:dyDescent="0.2">
      <c r="Y4546" s="84"/>
    </row>
    <row r="4547" spans="25:25" x14ac:dyDescent="0.2">
      <c r="Y4547" s="84"/>
    </row>
    <row r="4548" spans="25:25" x14ac:dyDescent="0.2">
      <c r="Y4548" s="84"/>
    </row>
    <row r="4549" spans="25:25" x14ac:dyDescent="0.2">
      <c r="Y4549" s="84"/>
    </row>
    <row r="4550" spans="25:25" x14ac:dyDescent="0.2">
      <c r="Y4550" s="84"/>
    </row>
    <row r="4551" spans="25:25" x14ac:dyDescent="0.2">
      <c r="Y4551" s="84"/>
    </row>
    <row r="4552" spans="25:25" x14ac:dyDescent="0.2">
      <c r="Y4552" s="84"/>
    </row>
    <row r="4553" spans="25:25" x14ac:dyDescent="0.2">
      <c r="Y4553" s="84"/>
    </row>
    <row r="4554" spans="25:25" x14ac:dyDescent="0.2">
      <c r="Y4554" s="84"/>
    </row>
    <row r="4555" spans="25:25" x14ac:dyDescent="0.2">
      <c r="Y4555" s="84"/>
    </row>
    <row r="4556" spans="25:25" x14ac:dyDescent="0.2">
      <c r="Y4556" s="84"/>
    </row>
    <row r="4557" spans="25:25" x14ac:dyDescent="0.2">
      <c r="Y4557" s="84"/>
    </row>
    <row r="4558" spans="25:25" x14ac:dyDescent="0.2">
      <c r="Y4558" s="84"/>
    </row>
    <row r="4559" spans="25:25" x14ac:dyDescent="0.2">
      <c r="Y4559" s="84"/>
    </row>
    <row r="4560" spans="25:25" x14ac:dyDescent="0.2">
      <c r="Y4560" s="84"/>
    </row>
    <row r="4561" spans="25:25" x14ac:dyDescent="0.2">
      <c r="Y4561" s="84"/>
    </row>
    <row r="4562" spans="25:25" x14ac:dyDescent="0.2">
      <c r="Y4562" s="84"/>
    </row>
    <row r="4563" spans="25:25" x14ac:dyDescent="0.2">
      <c r="Y4563" s="84"/>
    </row>
    <row r="4564" spans="25:25" x14ac:dyDescent="0.2">
      <c r="Y4564" s="84"/>
    </row>
    <row r="4565" spans="25:25" x14ac:dyDescent="0.2">
      <c r="Y4565" s="84"/>
    </row>
    <row r="4566" spans="25:25" x14ac:dyDescent="0.2">
      <c r="Y4566" s="84"/>
    </row>
    <row r="4567" spans="25:25" x14ac:dyDescent="0.2">
      <c r="Y4567" s="84"/>
    </row>
    <row r="4568" spans="25:25" x14ac:dyDescent="0.2">
      <c r="Y4568" s="84"/>
    </row>
    <row r="4569" spans="25:25" x14ac:dyDescent="0.2">
      <c r="Y4569" s="84"/>
    </row>
    <row r="4570" spans="25:25" x14ac:dyDescent="0.2">
      <c r="Y4570" s="84"/>
    </row>
    <row r="4571" spans="25:25" x14ac:dyDescent="0.2">
      <c r="Y4571" s="84"/>
    </row>
    <row r="4572" spans="25:25" x14ac:dyDescent="0.2">
      <c r="Y4572" s="84"/>
    </row>
    <row r="4573" spans="25:25" x14ac:dyDescent="0.2">
      <c r="Y4573" s="84"/>
    </row>
    <row r="4574" spans="25:25" x14ac:dyDescent="0.2">
      <c r="Y4574" s="84"/>
    </row>
    <row r="4575" spans="25:25" x14ac:dyDescent="0.2">
      <c r="Y4575" s="84"/>
    </row>
    <row r="4576" spans="25:25" x14ac:dyDescent="0.2">
      <c r="Y4576" s="84"/>
    </row>
    <row r="4577" spans="25:25" x14ac:dyDescent="0.2">
      <c r="Y4577" s="84"/>
    </row>
    <row r="4578" spans="25:25" x14ac:dyDescent="0.2">
      <c r="Y4578" s="84"/>
    </row>
    <row r="4579" spans="25:25" x14ac:dyDescent="0.2">
      <c r="Y4579" s="84"/>
    </row>
    <row r="4580" spans="25:25" x14ac:dyDescent="0.2">
      <c r="Y4580" s="84"/>
    </row>
    <row r="4581" spans="25:25" x14ac:dyDescent="0.2">
      <c r="Y4581" s="84"/>
    </row>
    <row r="4582" spans="25:25" x14ac:dyDescent="0.2">
      <c r="Y4582" s="84"/>
    </row>
    <row r="4583" spans="25:25" x14ac:dyDescent="0.2">
      <c r="Y4583" s="84"/>
    </row>
    <row r="4584" spans="25:25" x14ac:dyDescent="0.2">
      <c r="Y4584" s="84"/>
    </row>
    <row r="4585" spans="25:25" x14ac:dyDescent="0.2">
      <c r="Y4585" s="84"/>
    </row>
    <row r="4586" spans="25:25" x14ac:dyDescent="0.2">
      <c r="Y4586" s="84"/>
    </row>
    <row r="4587" spans="25:25" x14ac:dyDescent="0.2">
      <c r="Y4587" s="84"/>
    </row>
    <row r="4588" spans="25:25" x14ac:dyDescent="0.2">
      <c r="Y4588" s="84"/>
    </row>
    <row r="4589" spans="25:25" x14ac:dyDescent="0.2">
      <c r="Y4589" s="84"/>
    </row>
    <row r="4590" spans="25:25" x14ac:dyDescent="0.2">
      <c r="Y4590" s="84"/>
    </row>
    <row r="4591" spans="25:25" x14ac:dyDescent="0.2">
      <c r="Y4591" s="84"/>
    </row>
    <row r="4592" spans="25:25" x14ac:dyDescent="0.2">
      <c r="Y4592" s="84"/>
    </row>
    <row r="4593" spans="25:25" x14ac:dyDescent="0.2">
      <c r="Y4593" s="84"/>
    </row>
    <row r="4594" spans="25:25" x14ac:dyDescent="0.2">
      <c r="Y4594" s="84"/>
    </row>
    <row r="4595" spans="25:25" x14ac:dyDescent="0.2">
      <c r="Y4595" s="84"/>
    </row>
    <row r="4596" spans="25:25" x14ac:dyDescent="0.2">
      <c r="Y4596" s="84"/>
    </row>
    <row r="4597" spans="25:25" x14ac:dyDescent="0.2">
      <c r="Y4597" s="84"/>
    </row>
    <row r="4598" spans="25:25" x14ac:dyDescent="0.2">
      <c r="Y4598" s="84"/>
    </row>
    <row r="4599" spans="25:25" x14ac:dyDescent="0.2">
      <c r="Y4599" s="84"/>
    </row>
    <row r="4600" spans="25:25" x14ac:dyDescent="0.2">
      <c r="Y4600" s="84"/>
    </row>
    <row r="4601" spans="25:25" x14ac:dyDescent="0.2">
      <c r="Y4601" s="84"/>
    </row>
    <row r="4602" spans="25:25" x14ac:dyDescent="0.2">
      <c r="Y4602" s="84"/>
    </row>
    <row r="4603" spans="25:25" x14ac:dyDescent="0.2">
      <c r="Y4603" s="84"/>
    </row>
    <row r="4604" spans="25:25" x14ac:dyDescent="0.2">
      <c r="Y4604" s="84"/>
    </row>
    <row r="4605" spans="25:25" x14ac:dyDescent="0.2">
      <c r="Y4605" s="84"/>
    </row>
    <row r="4606" spans="25:25" x14ac:dyDescent="0.2">
      <c r="Y4606" s="84"/>
    </row>
    <row r="4607" spans="25:25" x14ac:dyDescent="0.2">
      <c r="Y4607" s="84"/>
    </row>
    <row r="4608" spans="25:25" x14ac:dyDescent="0.2">
      <c r="Y4608" s="84"/>
    </row>
    <row r="4609" spans="25:25" x14ac:dyDescent="0.2">
      <c r="Y4609" s="84"/>
    </row>
    <row r="4610" spans="25:25" x14ac:dyDescent="0.2">
      <c r="Y4610" s="84"/>
    </row>
    <row r="4611" spans="25:25" x14ac:dyDescent="0.2">
      <c r="Y4611" s="84"/>
    </row>
    <row r="4612" spans="25:25" x14ac:dyDescent="0.2">
      <c r="Y4612" s="84"/>
    </row>
    <row r="4613" spans="25:25" x14ac:dyDescent="0.2">
      <c r="Y4613" s="84"/>
    </row>
    <row r="4614" spans="25:25" x14ac:dyDescent="0.2">
      <c r="Y4614" s="84"/>
    </row>
    <row r="4615" spans="25:25" x14ac:dyDescent="0.2">
      <c r="Y4615" s="84"/>
    </row>
    <row r="4616" spans="25:25" x14ac:dyDescent="0.2">
      <c r="Y4616" s="84"/>
    </row>
    <row r="4617" spans="25:25" x14ac:dyDescent="0.2">
      <c r="Y4617" s="84"/>
    </row>
    <row r="4618" spans="25:25" x14ac:dyDescent="0.2">
      <c r="Y4618" s="84"/>
    </row>
    <row r="4619" spans="25:25" x14ac:dyDescent="0.2">
      <c r="Y4619" s="84"/>
    </row>
    <row r="4620" spans="25:25" x14ac:dyDescent="0.2">
      <c r="Y4620" s="84"/>
    </row>
    <row r="4621" spans="25:25" x14ac:dyDescent="0.2">
      <c r="Y4621" s="84"/>
    </row>
    <row r="4622" spans="25:25" x14ac:dyDescent="0.2">
      <c r="Y4622" s="84"/>
    </row>
    <row r="4623" spans="25:25" x14ac:dyDescent="0.2">
      <c r="Y4623" s="84"/>
    </row>
    <row r="4624" spans="25:25" x14ac:dyDescent="0.2">
      <c r="Y4624" s="84"/>
    </row>
    <row r="4625" spans="25:25" x14ac:dyDescent="0.2">
      <c r="Y4625" s="84"/>
    </row>
    <row r="4626" spans="25:25" x14ac:dyDescent="0.2">
      <c r="Y4626" s="84"/>
    </row>
    <row r="4627" spans="25:25" x14ac:dyDescent="0.2">
      <c r="Y4627" s="84"/>
    </row>
    <row r="4628" spans="25:25" x14ac:dyDescent="0.2">
      <c r="Y4628" s="84"/>
    </row>
    <row r="4629" spans="25:25" x14ac:dyDescent="0.2">
      <c r="Y4629" s="84"/>
    </row>
    <row r="4630" spans="25:25" x14ac:dyDescent="0.2">
      <c r="Y4630" s="84"/>
    </row>
    <row r="4631" spans="25:25" x14ac:dyDescent="0.2">
      <c r="Y4631" s="84"/>
    </row>
    <row r="4632" spans="25:25" x14ac:dyDescent="0.2">
      <c r="Y4632" s="84"/>
    </row>
    <row r="4633" spans="25:25" x14ac:dyDescent="0.2">
      <c r="Y4633" s="84"/>
    </row>
    <row r="4634" spans="25:25" x14ac:dyDescent="0.2">
      <c r="Y4634" s="84"/>
    </row>
    <row r="4635" spans="25:25" x14ac:dyDescent="0.2">
      <c r="Y4635" s="84"/>
    </row>
    <row r="4636" spans="25:25" x14ac:dyDescent="0.2">
      <c r="Y4636" s="84"/>
    </row>
    <row r="4637" spans="25:25" x14ac:dyDescent="0.2">
      <c r="Y4637" s="84"/>
    </row>
    <row r="4638" spans="25:25" x14ac:dyDescent="0.2">
      <c r="Y4638" s="84"/>
    </row>
    <row r="4639" spans="25:25" x14ac:dyDescent="0.2">
      <c r="Y4639" s="84"/>
    </row>
    <row r="4640" spans="25:25" x14ac:dyDescent="0.2">
      <c r="Y4640" s="84"/>
    </row>
    <row r="4641" spans="25:25" x14ac:dyDescent="0.2">
      <c r="Y4641" s="84"/>
    </row>
    <row r="4642" spans="25:25" x14ac:dyDescent="0.2">
      <c r="Y4642" s="84"/>
    </row>
    <row r="4643" spans="25:25" x14ac:dyDescent="0.2">
      <c r="Y4643" s="84"/>
    </row>
    <row r="4644" spans="25:25" x14ac:dyDescent="0.2">
      <c r="Y4644" s="84"/>
    </row>
    <row r="4645" spans="25:25" x14ac:dyDescent="0.2">
      <c r="Y4645" s="84"/>
    </row>
    <row r="4646" spans="25:25" x14ac:dyDescent="0.2">
      <c r="Y4646" s="84"/>
    </row>
    <row r="4647" spans="25:25" x14ac:dyDescent="0.2">
      <c r="Y4647" s="84"/>
    </row>
    <row r="4648" spans="25:25" x14ac:dyDescent="0.2">
      <c r="Y4648" s="84"/>
    </row>
    <row r="4649" spans="25:25" x14ac:dyDescent="0.2">
      <c r="Y4649" s="84"/>
    </row>
    <row r="4650" spans="25:25" x14ac:dyDescent="0.2">
      <c r="Y4650" s="84"/>
    </row>
    <row r="4651" spans="25:25" x14ac:dyDescent="0.2">
      <c r="Y4651" s="84"/>
    </row>
    <row r="4652" spans="25:25" x14ac:dyDescent="0.2">
      <c r="Y4652" s="84"/>
    </row>
    <row r="4653" spans="25:25" x14ac:dyDescent="0.2">
      <c r="Y4653" s="84"/>
    </row>
    <row r="4654" spans="25:25" x14ac:dyDescent="0.2">
      <c r="Y4654" s="84"/>
    </row>
    <row r="4655" spans="25:25" x14ac:dyDescent="0.2">
      <c r="Y4655" s="84"/>
    </row>
    <row r="4656" spans="25:25" x14ac:dyDescent="0.2">
      <c r="Y4656" s="84"/>
    </row>
    <row r="4657" spans="25:25" x14ac:dyDescent="0.2">
      <c r="Y4657" s="84"/>
    </row>
    <row r="4658" spans="25:25" x14ac:dyDescent="0.2">
      <c r="Y4658" s="84"/>
    </row>
    <row r="4659" spans="25:25" x14ac:dyDescent="0.2">
      <c r="Y4659" s="84"/>
    </row>
    <row r="4660" spans="25:25" x14ac:dyDescent="0.2">
      <c r="Y4660" s="84"/>
    </row>
    <row r="4661" spans="25:25" x14ac:dyDescent="0.2">
      <c r="Y4661" s="84"/>
    </row>
    <row r="4662" spans="25:25" x14ac:dyDescent="0.2">
      <c r="Y4662" s="84"/>
    </row>
    <row r="4663" spans="25:25" x14ac:dyDescent="0.2">
      <c r="Y4663" s="84"/>
    </row>
    <row r="4664" spans="25:25" x14ac:dyDescent="0.2">
      <c r="Y4664" s="84"/>
    </row>
    <row r="4665" spans="25:25" x14ac:dyDescent="0.2">
      <c r="Y4665" s="84"/>
    </row>
    <row r="4666" spans="25:25" x14ac:dyDescent="0.2">
      <c r="Y4666" s="84"/>
    </row>
    <row r="4667" spans="25:25" x14ac:dyDescent="0.2">
      <c r="Y4667" s="84"/>
    </row>
    <row r="4668" spans="25:25" x14ac:dyDescent="0.2">
      <c r="Y4668" s="84"/>
    </row>
    <row r="4669" spans="25:25" x14ac:dyDescent="0.2">
      <c r="Y4669" s="84"/>
    </row>
    <row r="4670" spans="25:25" x14ac:dyDescent="0.2">
      <c r="Y4670" s="84"/>
    </row>
    <row r="4671" spans="25:25" x14ac:dyDescent="0.2">
      <c r="Y4671" s="84"/>
    </row>
    <row r="4672" spans="25:25" x14ac:dyDescent="0.2">
      <c r="Y4672" s="84"/>
    </row>
    <row r="4673" spans="25:25" x14ac:dyDescent="0.2">
      <c r="Y4673" s="84"/>
    </row>
    <row r="4674" spans="25:25" x14ac:dyDescent="0.2">
      <c r="Y4674" s="84"/>
    </row>
    <row r="4675" spans="25:25" x14ac:dyDescent="0.2">
      <c r="Y4675" s="84"/>
    </row>
    <row r="4676" spans="25:25" x14ac:dyDescent="0.2">
      <c r="Y4676" s="84"/>
    </row>
    <row r="4677" spans="25:25" x14ac:dyDescent="0.2">
      <c r="Y4677" s="84"/>
    </row>
    <row r="4678" spans="25:25" x14ac:dyDescent="0.2">
      <c r="Y4678" s="84"/>
    </row>
    <row r="4679" spans="25:25" x14ac:dyDescent="0.2">
      <c r="Y4679" s="84"/>
    </row>
    <row r="4680" spans="25:25" x14ac:dyDescent="0.2">
      <c r="Y4680" s="84"/>
    </row>
    <row r="4681" spans="25:25" x14ac:dyDescent="0.2">
      <c r="Y4681" s="84"/>
    </row>
    <row r="4682" spans="25:25" x14ac:dyDescent="0.2">
      <c r="Y4682" s="84"/>
    </row>
    <row r="4683" spans="25:25" x14ac:dyDescent="0.2">
      <c r="Y4683" s="84"/>
    </row>
    <row r="4684" spans="25:25" x14ac:dyDescent="0.2">
      <c r="Y4684" s="84"/>
    </row>
    <row r="4685" spans="25:25" x14ac:dyDescent="0.2">
      <c r="Y4685" s="84"/>
    </row>
    <row r="4686" spans="25:25" x14ac:dyDescent="0.2">
      <c r="Y4686" s="84"/>
    </row>
    <row r="4687" spans="25:25" x14ac:dyDescent="0.2">
      <c r="Y4687" s="84"/>
    </row>
    <row r="4688" spans="25:25" x14ac:dyDescent="0.2">
      <c r="Y4688" s="84"/>
    </row>
    <row r="4689" spans="25:25" x14ac:dyDescent="0.2">
      <c r="Y4689" s="84"/>
    </row>
    <row r="4690" spans="25:25" x14ac:dyDescent="0.2">
      <c r="Y4690" s="84"/>
    </row>
    <row r="4691" spans="25:25" x14ac:dyDescent="0.2">
      <c r="Y4691" s="84"/>
    </row>
    <row r="4692" spans="25:25" x14ac:dyDescent="0.2">
      <c r="Y4692" s="84"/>
    </row>
    <row r="4693" spans="25:25" x14ac:dyDescent="0.2">
      <c r="Y4693" s="84"/>
    </row>
    <row r="4694" spans="25:25" x14ac:dyDescent="0.2">
      <c r="Y4694" s="84"/>
    </row>
    <row r="4695" spans="25:25" x14ac:dyDescent="0.2">
      <c r="Y4695" s="84"/>
    </row>
    <row r="4696" spans="25:25" x14ac:dyDescent="0.2">
      <c r="Y4696" s="84"/>
    </row>
    <row r="4697" spans="25:25" x14ac:dyDescent="0.2">
      <c r="Y4697" s="84"/>
    </row>
    <row r="4698" spans="25:25" x14ac:dyDescent="0.2">
      <c r="Y4698" s="84"/>
    </row>
    <row r="4699" spans="25:25" x14ac:dyDescent="0.2">
      <c r="Y4699" s="84"/>
    </row>
    <row r="4700" spans="25:25" x14ac:dyDescent="0.2">
      <c r="Y4700" s="84"/>
    </row>
    <row r="4701" spans="25:25" x14ac:dyDescent="0.2">
      <c r="Y4701" s="84"/>
    </row>
    <row r="4702" spans="25:25" x14ac:dyDescent="0.2">
      <c r="Y4702" s="84"/>
    </row>
    <row r="4703" spans="25:25" x14ac:dyDescent="0.2">
      <c r="Y4703" s="84"/>
    </row>
    <row r="4704" spans="25:25" x14ac:dyDescent="0.2">
      <c r="Y4704" s="84"/>
    </row>
    <row r="4705" spans="25:25" x14ac:dyDescent="0.2">
      <c r="Y4705" s="84"/>
    </row>
    <row r="4706" spans="25:25" x14ac:dyDescent="0.2">
      <c r="Y4706" s="84"/>
    </row>
    <row r="4707" spans="25:25" x14ac:dyDescent="0.2">
      <c r="Y4707" s="84"/>
    </row>
    <row r="4708" spans="25:25" x14ac:dyDescent="0.2">
      <c r="Y4708" s="84"/>
    </row>
    <row r="4709" spans="25:25" x14ac:dyDescent="0.2">
      <c r="Y4709" s="84"/>
    </row>
    <row r="4710" spans="25:25" x14ac:dyDescent="0.2">
      <c r="Y4710" s="84"/>
    </row>
    <row r="4711" spans="25:25" x14ac:dyDescent="0.2">
      <c r="Y4711" s="84"/>
    </row>
    <row r="4712" spans="25:25" x14ac:dyDescent="0.2">
      <c r="Y4712" s="84"/>
    </row>
    <row r="4713" spans="25:25" x14ac:dyDescent="0.2">
      <c r="Y4713" s="84"/>
    </row>
    <row r="4714" spans="25:25" x14ac:dyDescent="0.2">
      <c r="Y4714" s="84"/>
    </row>
    <row r="4715" spans="25:25" x14ac:dyDescent="0.2">
      <c r="Y4715" s="84"/>
    </row>
    <row r="4716" spans="25:25" x14ac:dyDescent="0.2">
      <c r="Y4716" s="84"/>
    </row>
    <row r="4717" spans="25:25" x14ac:dyDescent="0.2">
      <c r="Y4717" s="84"/>
    </row>
    <row r="4718" spans="25:25" x14ac:dyDescent="0.2">
      <c r="Y4718" s="84"/>
    </row>
    <row r="4719" spans="25:25" x14ac:dyDescent="0.2">
      <c r="Y4719" s="84"/>
    </row>
    <row r="4720" spans="25:25" x14ac:dyDescent="0.2">
      <c r="Y4720" s="84"/>
    </row>
    <row r="4721" spans="25:25" x14ac:dyDescent="0.2">
      <c r="Y4721" s="84"/>
    </row>
    <row r="4722" spans="25:25" x14ac:dyDescent="0.2">
      <c r="Y4722" s="84"/>
    </row>
    <row r="4723" spans="25:25" x14ac:dyDescent="0.2">
      <c r="Y4723" s="84"/>
    </row>
    <row r="4724" spans="25:25" x14ac:dyDescent="0.2">
      <c r="Y4724" s="84"/>
    </row>
    <row r="4725" spans="25:25" x14ac:dyDescent="0.2">
      <c r="Y4725" s="84"/>
    </row>
    <row r="4726" spans="25:25" x14ac:dyDescent="0.2">
      <c r="Y4726" s="84"/>
    </row>
    <row r="4727" spans="25:25" x14ac:dyDescent="0.2">
      <c r="Y4727" s="84"/>
    </row>
    <row r="4728" spans="25:25" x14ac:dyDescent="0.2">
      <c r="Y4728" s="84"/>
    </row>
    <row r="4729" spans="25:25" x14ac:dyDescent="0.2">
      <c r="Y4729" s="84"/>
    </row>
    <row r="4730" spans="25:25" x14ac:dyDescent="0.2">
      <c r="Y4730" s="84"/>
    </row>
    <row r="4731" spans="25:25" x14ac:dyDescent="0.2">
      <c r="Y4731" s="84"/>
    </row>
    <row r="4732" spans="25:25" x14ac:dyDescent="0.2">
      <c r="Y4732" s="84"/>
    </row>
    <row r="4733" spans="25:25" x14ac:dyDescent="0.2">
      <c r="Y4733" s="84"/>
    </row>
    <row r="4734" spans="25:25" x14ac:dyDescent="0.2">
      <c r="Y4734" s="84"/>
    </row>
    <row r="4735" spans="25:25" x14ac:dyDescent="0.2">
      <c r="Y4735" s="84"/>
    </row>
    <row r="4736" spans="25:25" x14ac:dyDescent="0.2">
      <c r="Y4736" s="84"/>
    </row>
    <row r="4737" spans="25:25" x14ac:dyDescent="0.2">
      <c r="Y4737" s="84"/>
    </row>
    <row r="4738" spans="25:25" x14ac:dyDescent="0.2">
      <c r="Y4738" s="84"/>
    </row>
    <row r="4739" spans="25:25" x14ac:dyDescent="0.2">
      <c r="Y4739" s="84"/>
    </row>
    <row r="4740" spans="25:25" x14ac:dyDescent="0.2">
      <c r="Y4740" s="84"/>
    </row>
    <row r="4741" spans="25:25" x14ac:dyDescent="0.2">
      <c r="Y4741" s="84"/>
    </row>
    <row r="4742" spans="25:25" x14ac:dyDescent="0.2">
      <c r="Y4742" s="84"/>
    </row>
    <row r="4743" spans="25:25" x14ac:dyDescent="0.2">
      <c r="Y4743" s="84"/>
    </row>
    <row r="4744" spans="25:25" x14ac:dyDescent="0.2">
      <c r="Y4744" s="84"/>
    </row>
    <row r="4745" spans="25:25" x14ac:dyDescent="0.2">
      <c r="Y4745" s="84"/>
    </row>
    <row r="4746" spans="25:25" x14ac:dyDescent="0.2">
      <c r="Y4746" s="84"/>
    </row>
    <row r="4747" spans="25:25" x14ac:dyDescent="0.2">
      <c r="Y4747" s="84"/>
    </row>
    <row r="4748" spans="25:25" x14ac:dyDescent="0.2">
      <c r="Y4748" s="84"/>
    </row>
    <row r="4749" spans="25:25" x14ac:dyDescent="0.2">
      <c r="Y4749" s="84"/>
    </row>
    <row r="4750" spans="25:25" x14ac:dyDescent="0.2">
      <c r="Y4750" s="84"/>
    </row>
    <row r="4751" spans="25:25" x14ac:dyDescent="0.2">
      <c r="Y4751" s="84"/>
    </row>
    <row r="4752" spans="25:25" x14ac:dyDescent="0.2">
      <c r="Y4752" s="84"/>
    </row>
    <row r="4753" spans="25:25" x14ac:dyDescent="0.2">
      <c r="Y4753" s="84"/>
    </row>
    <row r="4754" spans="25:25" x14ac:dyDescent="0.2">
      <c r="Y4754" s="84"/>
    </row>
    <row r="4755" spans="25:25" x14ac:dyDescent="0.2">
      <c r="Y4755" s="84"/>
    </row>
    <row r="4756" spans="25:25" x14ac:dyDescent="0.2">
      <c r="Y4756" s="84"/>
    </row>
    <row r="4757" spans="25:25" x14ac:dyDescent="0.2">
      <c r="Y4757" s="84"/>
    </row>
    <row r="4758" spans="25:25" x14ac:dyDescent="0.2">
      <c r="Y4758" s="84"/>
    </row>
    <row r="4759" spans="25:25" x14ac:dyDescent="0.2">
      <c r="Y4759" s="84"/>
    </row>
    <row r="4760" spans="25:25" x14ac:dyDescent="0.2">
      <c r="Y4760" s="84"/>
    </row>
    <row r="4761" spans="25:25" x14ac:dyDescent="0.2">
      <c r="Y4761" s="84"/>
    </row>
    <row r="4762" spans="25:25" x14ac:dyDescent="0.2">
      <c r="Y4762" s="84"/>
    </row>
    <row r="4763" spans="25:25" x14ac:dyDescent="0.2">
      <c r="Y4763" s="84"/>
    </row>
    <row r="4764" spans="25:25" x14ac:dyDescent="0.2">
      <c r="Y4764" s="84"/>
    </row>
    <row r="4765" spans="25:25" x14ac:dyDescent="0.2">
      <c r="Y4765" s="84"/>
    </row>
    <row r="4766" spans="25:25" x14ac:dyDescent="0.2">
      <c r="Y4766" s="84"/>
    </row>
    <row r="4767" spans="25:25" x14ac:dyDescent="0.2">
      <c r="Y4767" s="84"/>
    </row>
    <row r="4768" spans="25:25" x14ac:dyDescent="0.2">
      <c r="Y4768" s="84"/>
    </row>
    <row r="4769" spans="25:25" x14ac:dyDescent="0.2">
      <c r="Y4769" s="84"/>
    </row>
    <row r="4770" spans="25:25" x14ac:dyDescent="0.2">
      <c r="Y4770" s="84"/>
    </row>
    <row r="4771" spans="25:25" x14ac:dyDescent="0.2">
      <c r="Y4771" s="84"/>
    </row>
    <row r="4772" spans="25:25" x14ac:dyDescent="0.2">
      <c r="Y4772" s="84"/>
    </row>
    <row r="4773" spans="25:25" x14ac:dyDescent="0.2">
      <c r="Y4773" s="84"/>
    </row>
    <row r="4774" spans="25:25" x14ac:dyDescent="0.2">
      <c r="Y4774" s="84"/>
    </row>
    <row r="4775" spans="25:25" x14ac:dyDescent="0.2">
      <c r="Y4775" s="84"/>
    </row>
    <row r="4776" spans="25:25" x14ac:dyDescent="0.2">
      <c r="Y4776" s="84"/>
    </row>
    <row r="4777" spans="25:25" x14ac:dyDescent="0.2">
      <c r="Y4777" s="84"/>
    </row>
    <row r="4778" spans="25:25" x14ac:dyDescent="0.2">
      <c r="Y4778" s="84"/>
    </row>
    <row r="4779" spans="25:25" x14ac:dyDescent="0.2">
      <c r="Y4779" s="84"/>
    </row>
    <row r="4780" spans="25:25" x14ac:dyDescent="0.2">
      <c r="Y4780" s="84"/>
    </row>
    <row r="4781" spans="25:25" x14ac:dyDescent="0.2">
      <c r="Y4781" s="84"/>
    </row>
    <row r="4782" spans="25:25" x14ac:dyDescent="0.2">
      <c r="Y4782" s="84"/>
    </row>
    <row r="4783" spans="25:25" x14ac:dyDescent="0.2">
      <c r="Y4783" s="84"/>
    </row>
    <row r="4784" spans="25:25" x14ac:dyDescent="0.2">
      <c r="Y4784" s="84"/>
    </row>
    <row r="4785" spans="25:25" x14ac:dyDescent="0.2">
      <c r="Y4785" s="84"/>
    </row>
    <row r="4786" spans="25:25" x14ac:dyDescent="0.2">
      <c r="Y4786" s="84"/>
    </row>
    <row r="4787" spans="25:25" x14ac:dyDescent="0.2">
      <c r="Y4787" s="84"/>
    </row>
    <row r="4788" spans="25:25" x14ac:dyDescent="0.2">
      <c r="Y4788" s="84"/>
    </row>
    <row r="4789" spans="25:25" x14ac:dyDescent="0.2">
      <c r="Y4789" s="84"/>
    </row>
    <row r="4790" spans="25:25" x14ac:dyDescent="0.2">
      <c r="Y4790" s="84"/>
    </row>
    <row r="4791" spans="25:25" x14ac:dyDescent="0.2">
      <c r="Y4791" s="84"/>
    </row>
    <row r="4792" spans="25:25" x14ac:dyDescent="0.2">
      <c r="Y4792" s="84"/>
    </row>
    <row r="4793" spans="25:25" x14ac:dyDescent="0.2">
      <c r="Y4793" s="84"/>
    </row>
    <row r="4794" spans="25:25" x14ac:dyDescent="0.2">
      <c r="Y4794" s="84"/>
    </row>
    <row r="4795" spans="25:25" x14ac:dyDescent="0.2">
      <c r="Y4795" s="84"/>
    </row>
    <row r="4796" spans="25:25" x14ac:dyDescent="0.2">
      <c r="Y4796" s="84"/>
    </row>
    <row r="4797" spans="25:25" x14ac:dyDescent="0.2">
      <c r="Y4797" s="84"/>
    </row>
    <row r="4798" spans="25:25" x14ac:dyDescent="0.2">
      <c r="Y4798" s="84"/>
    </row>
    <row r="4799" spans="25:25" x14ac:dyDescent="0.2">
      <c r="Y4799" s="84"/>
    </row>
    <row r="4800" spans="25:25" x14ac:dyDescent="0.2">
      <c r="Y4800" s="84"/>
    </row>
    <row r="4801" spans="25:25" x14ac:dyDescent="0.2">
      <c r="Y4801" s="84"/>
    </row>
    <row r="4802" spans="25:25" x14ac:dyDescent="0.2">
      <c r="Y4802" s="84"/>
    </row>
    <row r="4803" spans="25:25" x14ac:dyDescent="0.2">
      <c r="Y4803" s="84"/>
    </row>
    <row r="4804" spans="25:25" x14ac:dyDescent="0.2">
      <c r="Y4804" s="84"/>
    </row>
    <row r="4805" spans="25:25" x14ac:dyDescent="0.2">
      <c r="Y4805" s="84"/>
    </row>
    <row r="4806" spans="25:25" x14ac:dyDescent="0.2">
      <c r="Y4806" s="84"/>
    </row>
    <row r="4807" spans="25:25" x14ac:dyDescent="0.2">
      <c r="Y4807" s="84"/>
    </row>
    <row r="4808" spans="25:25" x14ac:dyDescent="0.2">
      <c r="Y4808" s="84"/>
    </row>
    <row r="4809" spans="25:25" x14ac:dyDescent="0.2">
      <c r="Y4809" s="84"/>
    </row>
    <row r="4810" spans="25:25" x14ac:dyDescent="0.2">
      <c r="Y4810" s="84"/>
    </row>
    <row r="4811" spans="25:25" x14ac:dyDescent="0.2">
      <c r="Y4811" s="84"/>
    </row>
    <row r="4812" spans="25:25" x14ac:dyDescent="0.2">
      <c r="Y4812" s="84"/>
    </row>
    <row r="4813" spans="25:25" x14ac:dyDescent="0.2">
      <c r="Y4813" s="84"/>
    </row>
    <row r="4814" spans="25:25" x14ac:dyDescent="0.2">
      <c r="Y4814" s="84"/>
    </row>
    <row r="4815" spans="25:25" x14ac:dyDescent="0.2">
      <c r="Y4815" s="84"/>
    </row>
    <row r="4816" spans="25:25" x14ac:dyDescent="0.2">
      <c r="Y4816" s="84"/>
    </row>
    <row r="4817" spans="25:25" x14ac:dyDescent="0.2">
      <c r="Y4817" s="84"/>
    </row>
    <row r="4818" spans="25:25" x14ac:dyDescent="0.2">
      <c r="Y4818" s="84"/>
    </row>
    <row r="4819" spans="25:25" x14ac:dyDescent="0.2">
      <c r="Y4819" s="84"/>
    </row>
    <row r="4820" spans="25:25" x14ac:dyDescent="0.2">
      <c r="Y4820" s="84"/>
    </row>
    <row r="4821" spans="25:25" x14ac:dyDescent="0.2">
      <c r="Y4821" s="84"/>
    </row>
    <row r="4822" spans="25:25" x14ac:dyDescent="0.2">
      <c r="Y4822" s="84"/>
    </row>
    <row r="4823" spans="25:25" x14ac:dyDescent="0.2">
      <c r="Y4823" s="84"/>
    </row>
    <row r="4824" spans="25:25" x14ac:dyDescent="0.2">
      <c r="Y4824" s="84"/>
    </row>
    <row r="4825" spans="25:25" x14ac:dyDescent="0.2">
      <c r="Y4825" s="84"/>
    </row>
    <row r="4826" spans="25:25" x14ac:dyDescent="0.2">
      <c r="Y4826" s="84"/>
    </row>
    <row r="4827" spans="25:25" x14ac:dyDescent="0.2">
      <c r="Y4827" s="84"/>
    </row>
    <row r="4828" spans="25:25" x14ac:dyDescent="0.2">
      <c r="Y4828" s="84"/>
    </row>
    <row r="4829" spans="25:25" x14ac:dyDescent="0.2">
      <c r="Y4829" s="84"/>
    </row>
    <row r="4830" spans="25:25" x14ac:dyDescent="0.2">
      <c r="Y4830" s="84"/>
    </row>
    <row r="4831" spans="25:25" x14ac:dyDescent="0.2">
      <c r="Y4831" s="84"/>
    </row>
    <row r="4832" spans="25:25" x14ac:dyDescent="0.2">
      <c r="Y4832" s="84"/>
    </row>
    <row r="4833" spans="25:25" x14ac:dyDescent="0.2">
      <c r="Y4833" s="84"/>
    </row>
    <row r="4834" spans="25:25" x14ac:dyDescent="0.2">
      <c r="Y4834" s="84"/>
    </row>
    <row r="4835" spans="25:25" x14ac:dyDescent="0.2">
      <c r="Y4835" s="84"/>
    </row>
    <row r="4836" spans="25:25" x14ac:dyDescent="0.2">
      <c r="Y4836" s="84"/>
    </row>
    <row r="4837" spans="25:25" x14ac:dyDescent="0.2">
      <c r="Y4837" s="84"/>
    </row>
    <row r="4838" spans="25:25" x14ac:dyDescent="0.2">
      <c r="Y4838" s="84"/>
    </row>
    <row r="4839" spans="25:25" x14ac:dyDescent="0.2">
      <c r="Y4839" s="84"/>
    </row>
    <row r="4840" spans="25:25" x14ac:dyDescent="0.2">
      <c r="Y4840" s="84"/>
    </row>
    <row r="4841" spans="25:25" x14ac:dyDescent="0.2">
      <c r="Y4841" s="84"/>
    </row>
    <row r="4842" spans="25:25" x14ac:dyDescent="0.2">
      <c r="Y4842" s="84"/>
    </row>
    <row r="4843" spans="25:25" x14ac:dyDescent="0.2">
      <c r="Y4843" s="84"/>
    </row>
    <row r="4844" spans="25:25" x14ac:dyDescent="0.2">
      <c r="Y4844" s="84"/>
    </row>
    <row r="4845" spans="25:25" x14ac:dyDescent="0.2">
      <c r="Y4845" s="84"/>
    </row>
    <row r="4846" spans="25:25" x14ac:dyDescent="0.2">
      <c r="Y4846" s="84"/>
    </row>
    <row r="4847" spans="25:25" x14ac:dyDescent="0.2">
      <c r="Y4847" s="84"/>
    </row>
    <row r="4848" spans="25:25" x14ac:dyDescent="0.2">
      <c r="Y4848" s="84"/>
    </row>
    <row r="4849" spans="25:25" x14ac:dyDescent="0.2">
      <c r="Y4849" s="84"/>
    </row>
    <row r="4850" spans="25:25" x14ac:dyDescent="0.2">
      <c r="Y4850" s="84"/>
    </row>
    <row r="4851" spans="25:25" x14ac:dyDescent="0.2">
      <c r="Y4851" s="84"/>
    </row>
    <row r="4852" spans="25:25" x14ac:dyDescent="0.2">
      <c r="Y4852" s="84"/>
    </row>
    <row r="4853" spans="25:25" x14ac:dyDescent="0.2">
      <c r="Y4853" s="84"/>
    </row>
    <row r="4854" spans="25:25" x14ac:dyDescent="0.2">
      <c r="Y4854" s="84"/>
    </row>
    <row r="4855" spans="25:25" x14ac:dyDescent="0.2">
      <c r="Y4855" s="84"/>
    </row>
    <row r="4856" spans="25:25" x14ac:dyDescent="0.2">
      <c r="Y4856" s="84"/>
    </row>
    <row r="4857" spans="25:25" x14ac:dyDescent="0.2">
      <c r="Y4857" s="84"/>
    </row>
    <row r="4858" spans="25:25" x14ac:dyDescent="0.2">
      <c r="Y4858" s="84"/>
    </row>
    <row r="4859" spans="25:25" x14ac:dyDescent="0.2">
      <c r="Y4859" s="84"/>
    </row>
    <row r="4860" spans="25:25" x14ac:dyDescent="0.2">
      <c r="Y4860" s="84"/>
    </row>
    <row r="4861" spans="25:25" x14ac:dyDescent="0.2">
      <c r="Y4861" s="84"/>
    </row>
    <row r="4862" spans="25:25" x14ac:dyDescent="0.2">
      <c r="Y4862" s="84"/>
    </row>
    <row r="4863" spans="25:25" x14ac:dyDescent="0.2">
      <c r="Y4863" s="84"/>
    </row>
    <row r="4864" spans="25:25" x14ac:dyDescent="0.2">
      <c r="Y4864" s="84"/>
    </row>
    <row r="4865" spans="25:25" x14ac:dyDescent="0.2">
      <c r="Y4865" s="84"/>
    </row>
    <row r="4866" spans="25:25" x14ac:dyDescent="0.2">
      <c r="Y4866" s="84"/>
    </row>
    <row r="4867" spans="25:25" x14ac:dyDescent="0.2">
      <c r="Y4867" s="84"/>
    </row>
    <row r="4868" spans="25:25" x14ac:dyDescent="0.2">
      <c r="Y4868" s="84"/>
    </row>
    <row r="4869" spans="25:25" x14ac:dyDescent="0.2">
      <c r="Y4869" s="84"/>
    </row>
    <row r="4870" spans="25:25" x14ac:dyDescent="0.2">
      <c r="Y4870" s="84"/>
    </row>
    <row r="4871" spans="25:25" x14ac:dyDescent="0.2">
      <c r="Y4871" s="84"/>
    </row>
    <row r="4872" spans="25:25" x14ac:dyDescent="0.2">
      <c r="Y4872" s="84"/>
    </row>
    <row r="4873" spans="25:25" x14ac:dyDescent="0.2">
      <c r="Y4873" s="84"/>
    </row>
    <row r="4874" spans="25:25" x14ac:dyDescent="0.2">
      <c r="Y4874" s="84"/>
    </row>
    <row r="4875" spans="25:25" x14ac:dyDescent="0.2">
      <c r="Y4875" s="84"/>
    </row>
    <row r="4876" spans="25:25" x14ac:dyDescent="0.2">
      <c r="Y4876" s="84"/>
    </row>
    <row r="4877" spans="25:25" x14ac:dyDescent="0.2">
      <c r="Y4877" s="84"/>
    </row>
    <row r="4878" spans="25:25" x14ac:dyDescent="0.2">
      <c r="Y4878" s="84"/>
    </row>
    <row r="4879" spans="25:25" x14ac:dyDescent="0.2">
      <c r="Y4879" s="84"/>
    </row>
    <row r="4880" spans="25:25" x14ac:dyDescent="0.2">
      <c r="Y4880" s="84"/>
    </row>
    <row r="4881" spans="25:25" x14ac:dyDescent="0.2">
      <c r="Y4881" s="84"/>
    </row>
    <row r="4882" spans="25:25" x14ac:dyDescent="0.2">
      <c r="Y4882" s="84"/>
    </row>
    <row r="4883" spans="25:25" x14ac:dyDescent="0.2">
      <c r="Y4883" s="84"/>
    </row>
    <row r="4884" spans="25:25" x14ac:dyDescent="0.2">
      <c r="Y4884" s="84"/>
    </row>
    <row r="4885" spans="25:25" x14ac:dyDescent="0.2">
      <c r="Y4885" s="84"/>
    </row>
    <row r="4886" spans="25:25" x14ac:dyDescent="0.2">
      <c r="Y4886" s="84"/>
    </row>
    <row r="4887" spans="25:25" x14ac:dyDescent="0.2">
      <c r="Y4887" s="84"/>
    </row>
    <row r="4888" spans="25:25" x14ac:dyDescent="0.2">
      <c r="Y4888" s="84"/>
    </row>
    <row r="4889" spans="25:25" x14ac:dyDescent="0.2">
      <c r="Y4889" s="84"/>
    </row>
    <row r="4890" spans="25:25" x14ac:dyDescent="0.2">
      <c r="Y4890" s="84"/>
    </row>
    <row r="4891" spans="25:25" x14ac:dyDescent="0.2">
      <c r="Y4891" s="84"/>
    </row>
    <row r="4892" spans="25:25" x14ac:dyDescent="0.2">
      <c r="Y4892" s="84"/>
    </row>
    <row r="4893" spans="25:25" x14ac:dyDescent="0.2">
      <c r="Y4893" s="84"/>
    </row>
    <row r="4894" spans="25:25" x14ac:dyDescent="0.2">
      <c r="Y4894" s="84"/>
    </row>
    <row r="4895" spans="25:25" x14ac:dyDescent="0.2">
      <c r="Y4895" s="84"/>
    </row>
    <row r="4896" spans="25:25" x14ac:dyDescent="0.2">
      <c r="Y4896" s="84"/>
    </row>
    <row r="4897" spans="25:25" x14ac:dyDescent="0.2">
      <c r="Y4897" s="84"/>
    </row>
    <row r="4898" spans="25:25" x14ac:dyDescent="0.2">
      <c r="Y4898" s="84"/>
    </row>
    <row r="4899" spans="25:25" x14ac:dyDescent="0.2">
      <c r="Y4899" s="84"/>
    </row>
    <row r="4900" spans="25:25" x14ac:dyDescent="0.2">
      <c r="Y4900" s="84"/>
    </row>
    <row r="4901" spans="25:25" x14ac:dyDescent="0.2">
      <c r="Y4901" s="84"/>
    </row>
    <row r="4902" spans="25:25" x14ac:dyDescent="0.2">
      <c r="Y4902" s="84"/>
    </row>
    <row r="4903" spans="25:25" x14ac:dyDescent="0.2">
      <c r="Y4903" s="84"/>
    </row>
    <row r="4904" spans="25:25" x14ac:dyDescent="0.2">
      <c r="Y4904" s="84"/>
    </row>
    <row r="4905" spans="25:25" x14ac:dyDescent="0.2">
      <c r="Y4905" s="84"/>
    </row>
    <row r="4906" spans="25:25" x14ac:dyDescent="0.2">
      <c r="Y4906" s="84"/>
    </row>
    <row r="4907" spans="25:25" x14ac:dyDescent="0.2">
      <c r="Y4907" s="84"/>
    </row>
    <row r="4908" spans="25:25" x14ac:dyDescent="0.2">
      <c r="Y4908" s="84"/>
    </row>
    <row r="4909" spans="25:25" x14ac:dyDescent="0.2">
      <c r="Y4909" s="84"/>
    </row>
    <row r="4910" spans="25:25" x14ac:dyDescent="0.2">
      <c r="Y4910" s="84"/>
    </row>
    <row r="4911" spans="25:25" x14ac:dyDescent="0.2">
      <c r="Y4911" s="84"/>
    </row>
    <row r="4912" spans="25:25" x14ac:dyDescent="0.2">
      <c r="Y4912" s="84"/>
    </row>
    <row r="4913" spans="25:25" x14ac:dyDescent="0.2">
      <c r="Y4913" s="84"/>
    </row>
    <row r="4914" spans="25:25" x14ac:dyDescent="0.2">
      <c r="Y4914" s="84"/>
    </row>
    <row r="4915" spans="25:25" x14ac:dyDescent="0.2">
      <c r="Y4915" s="84"/>
    </row>
    <row r="4916" spans="25:25" x14ac:dyDescent="0.2">
      <c r="Y4916" s="84"/>
    </row>
    <row r="4917" spans="25:25" x14ac:dyDescent="0.2">
      <c r="Y4917" s="84"/>
    </row>
    <row r="4918" spans="25:25" x14ac:dyDescent="0.2">
      <c r="Y4918" s="84"/>
    </row>
    <row r="4919" spans="25:25" x14ac:dyDescent="0.2">
      <c r="Y4919" s="84"/>
    </row>
    <row r="4920" spans="25:25" x14ac:dyDescent="0.2">
      <c r="Y4920" s="84"/>
    </row>
    <row r="4921" spans="25:25" x14ac:dyDescent="0.2">
      <c r="Y4921" s="84"/>
    </row>
    <row r="4922" spans="25:25" x14ac:dyDescent="0.2">
      <c r="Y4922" s="84"/>
    </row>
    <row r="4923" spans="25:25" x14ac:dyDescent="0.2">
      <c r="Y4923" s="84"/>
    </row>
    <row r="4924" spans="25:25" x14ac:dyDescent="0.2">
      <c r="Y4924" s="84"/>
    </row>
    <row r="4925" spans="25:25" x14ac:dyDescent="0.2">
      <c r="Y4925" s="84"/>
    </row>
    <row r="4926" spans="25:25" x14ac:dyDescent="0.2">
      <c r="Y4926" s="84"/>
    </row>
    <row r="4927" spans="25:25" x14ac:dyDescent="0.2">
      <c r="Y4927" s="84"/>
    </row>
    <row r="4928" spans="25:25" x14ac:dyDescent="0.2">
      <c r="Y4928" s="84"/>
    </row>
    <row r="4929" spans="25:25" x14ac:dyDescent="0.2">
      <c r="Y4929" s="84"/>
    </row>
    <row r="4930" spans="25:25" x14ac:dyDescent="0.2">
      <c r="Y4930" s="84"/>
    </row>
    <row r="4931" spans="25:25" x14ac:dyDescent="0.2">
      <c r="Y4931" s="84"/>
    </row>
    <row r="4932" spans="25:25" x14ac:dyDescent="0.2">
      <c r="Y4932" s="84"/>
    </row>
    <row r="4933" spans="25:25" x14ac:dyDescent="0.2">
      <c r="Y4933" s="84"/>
    </row>
    <row r="4934" spans="25:25" x14ac:dyDescent="0.2">
      <c r="Y4934" s="84"/>
    </row>
    <row r="4935" spans="25:25" x14ac:dyDescent="0.2">
      <c r="Y4935" s="84"/>
    </row>
    <row r="4936" spans="25:25" x14ac:dyDescent="0.2">
      <c r="Y4936" s="84"/>
    </row>
    <row r="4937" spans="25:25" x14ac:dyDescent="0.2">
      <c r="Y4937" s="84"/>
    </row>
    <row r="4938" spans="25:25" x14ac:dyDescent="0.2">
      <c r="Y4938" s="84"/>
    </row>
    <row r="4939" spans="25:25" x14ac:dyDescent="0.2">
      <c r="Y4939" s="84"/>
    </row>
    <row r="4940" spans="25:25" x14ac:dyDescent="0.2">
      <c r="Y4940" s="84"/>
    </row>
    <row r="4941" spans="25:25" x14ac:dyDescent="0.2">
      <c r="Y4941" s="84"/>
    </row>
    <row r="4942" spans="25:25" x14ac:dyDescent="0.2">
      <c r="Y4942" s="84"/>
    </row>
    <row r="4943" spans="25:25" x14ac:dyDescent="0.2">
      <c r="Y4943" s="84"/>
    </row>
    <row r="4944" spans="25:25" x14ac:dyDescent="0.2">
      <c r="Y4944" s="84"/>
    </row>
    <row r="4945" spans="25:25" x14ac:dyDescent="0.2">
      <c r="Y4945" s="84"/>
    </row>
    <row r="4946" spans="25:25" x14ac:dyDescent="0.2">
      <c r="Y4946" s="84"/>
    </row>
    <row r="4947" spans="25:25" x14ac:dyDescent="0.2">
      <c r="Y4947" s="84"/>
    </row>
    <row r="4948" spans="25:25" x14ac:dyDescent="0.2">
      <c r="Y4948" s="84"/>
    </row>
    <row r="4949" spans="25:25" x14ac:dyDescent="0.2">
      <c r="Y4949" s="84"/>
    </row>
    <row r="4950" spans="25:25" x14ac:dyDescent="0.2">
      <c r="Y4950" s="84"/>
    </row>
    <row r="4951" spans="25:25" x14ac:dyDescent="0.2">
      <c r="Y4951" s="84"/>
    </row>
    <row r="4952" spans="25:25" x14ac:dyDescent="0.2">
      <c r="Y4952" s="84"/>
    </row>
    <row r="4953" spans="25:25" x14ac:dyDescent="0.2">
      <c r="Y4953" s="84"/>
    </row>
    <row r="4954" spans="25:25" x14ac:dyDescent="0.2">
      <c r="Y4954" s="84"/>
    </row>
    <row r="4955" spans="25:25" x14ac:dyDescent="0.2">
      <c r="Y4955" s="84"/>
    </row>
    <row r="4956" spans="25:25" x14ac:dyDescent="0.2">
      <c r="Y4956" s="84"/>
    </row>
    <row r="4957" spans="25:25" x14ac:dyDescent="0.2">
      <c r="Y4957" s="84"/>
    </row>
    <row r="4958" spans="25:25" x14ac:dyDescent="0.2">
      <c r="Y4958" s="84"/>
    </row>
    <row r="4959" spans="25:25" x14ac:dyDescent="0.2">
      <c r="Y4959" s="84"/>
    </row>
    <row r="4960" spans="25:25" x14ac:dyDescent="0.2">
      <c r="Y4960" s="84"/>
    </row>
    <row r="4961" spans="25:25" x14ac:dyDescent="0.2">
      <c r="Y4961" s="84"/>
    </row>
    <row r="4962" spans="25:25" x14ac:dyDescent="0.2">
      <c r="Y4962" s="84"/>
    </row>
    <row r="4963" spans="25:25" x14ac:dyDescent="0.2">
      <c r="Y4963" s="84"/>
    </row>
    <row r="4964" spans="25:25" x14ac:dyDescent="0.2">
      <c r="Y4964" s="84"/>
    </row>
    <row r="4965" spans="25:25" x14ac:dyDescent="0.2">
      <c r="Y4965" s="84"/>
    </row>
    <row r="4966" spans="25:25" x14ac:dyDescent="0.2">
      <c r="Y4966" s="84"/>
    </row>
    <row r="4967" spans="25:25" x14ac:dyDescent="0.2">
      <c r="Y4967" s="84"/>
    </row>
    <row r="4968" spans="25:25" x14ac:dyDescent="0.2">
      <c r="Y4968" s="84"/>
    </row>
    <row r="4969" spans="25:25" x14ac:dyDescent="0.2">
      <c r="Y4969" s="84"/>
    </row>
    <row r="4970" spans="25:25" x14ac:dyDescent="0.2">
      <c r="Y4970" s="84"/>
    </row>
    <row r="4971" spans="25:25" x14ac:dyDescent="0.2">
      <c r="Y4971" s="84"/>
    </row>
    <row r="4972" spans="25:25" x14ac:dyDescent="0.2">
      <c r="Y4972" s="84"/>
    </row>
    <row r="4973" spans="25:25" x14ac:dyDescent="0.2">
      <c r="Y4973" s="84"/>
    </row>
    <row r="4974" spans="25:25" x14ac:dyDescent="0.2">
      <c r="Y4974" s="84"/>
    </row>
    <row r="4975" spans="25:25" x14ac:dyDescent="0.2">
      <c r="Y4975" s="84"/>
    </row>
    <row r="4976" spans="25:25" x14ac:dyDescent="0.2">
      <c r="Y4976" s="84"/>
    </row>
    <row r="4977" spans="25:25" x14ac:dyDescent="0.2">
      <c r="Y4977" s="84"/>
    </row>
    <row r="4978" spans="25:25" x14ac:dyDescent="0.2">
      <c r="Y4978" s="84"/>
    </row>
    <row r="4979" spans="25:25" x14ac:dyDescent="0.2">
      <c r="Y4979" s="84"/>
    </row>
    <row r="4980" spans="25:25" x14ac:dyDescent="0.2">
      <c r="Y4980" s="84"/>
    </row>
    <row r="4981" spans="25:25" x14ac:dyDescent="0.2">
      <c r="Y4981" s="84"/>
    </row>
    <row r="4982" spans="25:25" x14ac:dyDescent="0.2">
      <c r="Y4982" s="84"/>
    </row>
    <row r="4983" spans="25:25" x14ac:dyDescent="0.2">
      <c r="Y4983" s="84"/>
    </row>
    <row r="4984" spans="25:25" x14ac:dyDescent="0.2">
      <c r="Y4984" s="84"/>
    </row>
    <row r="4985" spans="25:25" x14ac:dyDescent="0.2">
      <c r="Y4985" s="84"/>
    </row>
    <row r="4986" spans="25:25" x14ac:dyDescent="0.2">
      <c r="Y4986" s="84"/>
    </row>
    <row r="4987" spans="25:25" x14ac:dyDescent="0.2">
      <c r="Y4987" s="84"/>
    </row>
    <row r="4988" spans="25:25" x14ac:dyDescent="0.2">
      <c r="Y4988" s="84"/>
    </row>
    <row r="4989" spans="25:25" x14ac:dyDescent="0.2">
      <c r="Y4989" s="84"/>
    </row>
    <row r="4990" spans="25:25" x14ac:dyDescent="0.2">
      <c r="Y4990" s="84"/>
    </row>
    <row r="4991" spans="25:25" x14ac:dyDescent="0.2">
      <c r="Y4991" s="84"/>
    </row>
    <row r="4992" spans="25:25" x14ac:dyDescent="0.2">
      <c r="Y4992" s="84"/>
    </row>
    <row r="4993" spans="25:25" x14ac:dyDescent="0.2">
      <c r="Y4993" s="84"/>
    </row>
    <row r="4994" spans="25:25" x14ac:dyDescent="0.2">
      <c r="Y4994" s="84"/>
    </row>
    <row r="4995" spans="25:25" x14ac:dyDescent="0.2">
      <c r="Y4995" s="84"/>
    </row>
    <row r="4996" spans="25:25" x14ac:dyDescent="0.2">
      <c r="Y4996" s="84"/>
    </row>
    <row r="4997" spans="25:25" x14ac:dyDescent="0.2">
      <c r="Y4997" s="84"/>
    </row>
    <row r="4998" spans="25:25" x14ac:dyDescent="0.2">
      <c r="Y4998" s="84"/>
    </row>
    <row r="4999" spans="25:25" x14ac:dyDescent="0.2">
      <c r="Y4999" s="84"/>
    </row>
    <row r="5000" spans="25:25" x14ac:dyDescent="0.2">
      <c r="Y5000" s="84"/>
    </row>
    <row r="5001" spans="25:25" x14ac:dyDescent="0.2">
      <c r="Y5001" s="84"/>
    </row>
    <row r="5002" spans="25:25" x14ac:dyDescent="0.2">
      <c r="Y5002" s="84"/>
    </row>
    <row r="5003" spans="25:25" x14ac:dyDescent="0.2">
      <c r="Y5003" s="84"/>
    </row>
    <row r="5004" spans="25:25" x14ac:dyDescent="0.2">
      <c r="Y5004" s="84"/>
    </row>
    <row r="5005" spans="25:25" x14ac:dyDescent="0.2">
      <c r="Y5005" s="84"/>
    </row>
    <row r="5006" spans="25:25" x14ac:dyDescent="0.2">
      <c r="Y5006" s="84"/>
    </row>
    <row r="5007" spans="25:25" x14ac:dyDescent="0.2">
      <c r="Y5007" s="84"/>
    </row>
    <row r="5008" spans="25:25" x14ac:dyDescent="0.2">
      <c r="Y5008" s="84"/>
    </row>
    <row r="5009" spans="25:25" x14ac:dyDescent="0.2">
      <c r="Y5009" s="84"/>
    </row>
    <row r="5010" spans="25:25" x14ac:dyDescent="0.2">
      <c r="Y5010" s="84"/>
    </row>
    <row r="5011" spans="25:25" x14ac:dyDescent="0.2">
      <c r="Y5011" s="84"/>
    </row>
    <row r="5012" spans="25:25" x14ac:dyDescent="0.2">
      <c r="Y5012" s="84"/>
    </row>
    <row r="5013" spans="25:25" x14ac:dyDescent="0.2">
      <c r="Y5013" s="84"/>
    </row>
    <row r="5014" spans="25:25" x14ac:dyDescent="0.2">
      <c r="Y5014" s="84"/>
    </row>
    <row r="5015" spans="25:25" x14ac:dyDescent="0.2">
      <c r="Y5015" s="84"/>
    </row>
    <row r="5016" spans="25:25" x14ac:dyDescent="0.2">
      <c r="Y5016" s="84"/>
    </row>
    <row r="5017" spans="25:25" x14ac:dyDescent="0.2">
      <c r="Y5017" s="84"/>
    </row>
    <row r="5018" spans="25:25" x14ac:dyDescent="0.2">
      <c r="Y5018" s="84"/>
    </row>
    <row r="5019" spans="25:25" x14ac:dyDescent="0.2">
      <c r="Y5019" s="84"/>
    </row>
    <row r="5020" spans="25:25" x14ac:dyDescent="0.2">
      <c r="Y5020" s="84"/>
    </row>
    <row r="5021" spans="25:25" x14ac:dyDescent="0.2">
      <c r="Y5021" s="84"/>
    </row>
    <row r="5022" spans="25:25" x14ac:dyDescent="0.2">
      <c r="Y5022" s="84"/>
    </row>
    <row r="5023" spans="25:25" x14ac:dyDescent="0.2">
      <c r="Y5023" s="84"/>
    </row>
    <row r="5024" spans="25:25" x14ac:dyDescent="0.2">
      <c r="Y5024" s="84"/>
    </row>
    <row r="5025" spans="25:25" x14ac:dyDescent="0.2">
      <c r="Y5025" s="84"/>
    </row>
    <row r="5026" spans="25:25" x14ac:dyDescent="0.2">
      <c r="Y5026" s="84"/>
    </row>
    <row r="5027" spans="25:25" x14ac:dyDescent="0.2">
      <c r="Y5027" s="84"/>
    </row>
    <row r="5028" spans="25:25" x14ac:dyDescent="0.2">
      <c r="Y5028" s="84"/>
    </row>
    <row r="5029" spans="25:25" x14ac:dyDescent="0.2">
      <c r="Y5029" s="84"/>
    </row>
    <row r="5030" spans="25:25" x14ac:dyDescent="0.2">
      <c r="Y5030" s="84"/>
    </row>
    <row r="5031" spans="25:25" x14ac:dyDescent="0.2">
      <c r="Y5031" s="84"/>
    </row>
    <row r="5032" spans="25:25" x14ac:dyDescent="0.2">
      <c r="Y5032" s="84"/>
    </row>
    <row r="5033" spans="25:25" x14ac:dyDescent="0.2">
      <c r="Y5033" s="84"/>
    </row>
    <row r="5034" spans="25:25" x14ac:dyDescent="0.2">
      <c r="Y5034" s="84"/>
    </row>
    <row r="5035" spans="25:25" x14ac:dyDescent="0.2">
      <c r="Y5035" s="84"/>
    </row>
    <row r="5036" spans="25:25" x14ac:dyDescent="0.2">
      <c r="Y5036" s="84"/>
    </row>
    <row r="5037" spans="25:25" x14ac:dyDescent="0.2">
      <c r="Y5037" s="84"/>
    </row>
    <row r="5038" spans="25:25" x14ac:dyDescent="0.2">
      <c r="Y5038" s="84"/>
    </row>
    <row r="5039" spans="25:25" x14ac:dyDescent="0.2">
      <c r="Y5039" s="84"/>
    </row>
    <row r="5040" spans="25:25" x14ac:dyDescent="0.2">
      <c r="Y5040" s="84"/>
    </row>
    <row r="5041" spans="25:25" x14ac:dyDescent="0.2">
      <c r="Y5041" s="84"/>
    </row>
    <row r="5042" spans="25:25" x14ac:dyDescent="0.2">
      <c r="Y5042" s="84"/>
    </row>
    <row r="5043" spans="25:25" x14ac:dyDescent="0.2">
      <c r="Y5043" s="84"/>
    </row>
    <row r="5044" spans="25:25" x14ac:dyDescent="0.2">
      <c r="Y5044" s="84"/>
    </row>
    <row r="5045" spans="25:25" x14ac:dyDescent="0.2">
      <c r="Y5045" s="84"/>
    </row>
    <row r="5046" spans="25:25" x14ac:dyDescent="0.2">
      <c r="Y5046" s="84"/>
    </row>
    <row r="5047" spans="25:25" x14ac:dyDescent="0.2">
      <c r="Y5047" s="84"/>
    </row>
    <row r="5048" spans="25:25" x14ac:dyDescent="0.2">
      <c r="Y5048" s="84"/>
    </row>
    <row r="5049" spans="25:25" x14ac:dyDescent="0.2">
      <c r="Y5049" s="84"/>
    </row>
    <row r="5050" spans="25:25" x14ac:dyDescent="0.2">
      <c r="Y5050" s="84"/>
    </row>
    <row r="5051" spans="25:25" x14ac:dyDescent="0.2">
      <c r="Y5051" s="84"/>
    </row>
    <row r="5052" spans="25:25" x14ac:dyDescent="0.2">
      <c r="Y5052" s="84"/>
    </row>
    <row r="5053" spans="25:25" x14ac:dyDescent="0.2">
      <c r="Y5053" s="84"/>
    </row>
    <row r="5054" spans="25:25" x14ac:dyDescent="0.2">
      <c r="Y5054" s="84"/>
    </row>
    <row r="5055" spans="25:25" x14ac:dyDescent="0.2">
      <c r="Y5055" s="84"/>
    </row>
    <row r="5056" spans="25:25" x14ac:dyDescent="0.2">
      <c r="Y5056" s="84"/>
    </row>
    <row r="5057" spans="25:25" x14ac:dyDescent="0.2">
      <c r="Y5057" s="84"/>
    </row>
    <row r="5058" spans="25:25" x14ac:dyDescent="0.2">
      <c r="Y5058" s="84"/>
    </row>
    <row r="5059" spans="25:25" x14ac:dyDescent="0.2">
      <c r="Y5059" s="84"/>
    </row>
    <row r="5060" spans="25:25" x14ac:dyDescent="0.2">
      <c r="Y5060" s="84"/>
    </row>
    <row r="5061" spans="25:25" x14ac:dyDescent="0.2">
      <c r="Y5061" s="84"/>
    </row>
    <row r="5062" spans="25:25" x14ac:dyDescent="0.2">
      <c r="Y5062" s="84"/>
    </row>
    <row r="5063" spans="25:25" x14ac:dyDescent="0.2">
      <c r="Y5063" s="84"/>
    </row>
    <row r="5064" spans="25:25" x14ac:dyDescent="0.2">
      <c r="Y5064" s="84"/>
    </row>
    <row r="5065" spans="25:25" x14ac:dyDescent="0.2">
      <c r="Y5065" s="84"/>
    </row>
    <row r="5066" spans="25:25" x14ac:dyDescent="0.2">
      <c r="Y5066" s="84"/>
    </row>
    <row r="5067" spans="25:25" x14ac:dyDescent="0.2">
      <c r="Y5067" s="84"/>
    </row>
    <row r="5068" spans="25:25" x14ac:dyDescent="0.2">
      <c r="Y5068" s="84"/>
    </row>
    <row r="5069" spans="25:25" x14ac:dyDescent="0.2">
      <c r="Y5069" s="84"/>
    </row>
    <row r="5070" spans="25:25" x14ac:dyDescent="0.2">
      <c r="Y5070" s="84"/>
    </row>
    <row r="5071" spans="25:25" x14ac:dyDescent="0.2">
      <c r="Y5071" s="84"/>
    </row>
    <row r="5072" spans="25:25" x14ac:dyDescent="0.2">
      <c r="Y5072" s="84"/>
    </row>
    <row r="5073" spans="25:25" x14ac:dyDescent="0.2">
      <c r="Y5073" s="84"/>
    </row>
    <row r="5074" spans="25:25" x14ac:dyDescent="0.2">
      <c r="Y5074" s="84"/>
    </row>
    <row r="5075" spans="25:25" x14ac:dyDescent="0.2">
      <c r="Y5075" s="84"/>
    </row>
    <row r="5076" spans="25:25" x14ac:dyDescent="0.2">
      <c r="Y5076" s="84"/>
    </row>
    <row r="5077" spans="25:25" x14ac:dyDescent="0.2">
      <c r="Y5077" s="84"/>
    </row>
    <row r="5078" spans="25:25" x14ac:dyDescent="0.2">
      <c r="Y5078" s="84"/>
    </row>
    <row r="5079" spans="25:25" x14ac:dyDescent="0.2">
      <c r="Y5079" s="84"/>
    </row>
    <row r="5080" spans="25:25" x14ac:dyDescent="0.2">
      <c r="Y5080" s="84"/>
    </row>
    <row r="5081" spans="25:25" x14ac:dyDescent="0.2">
      <c r="Y5081" s="84"/>
    </row>
    <row r="5082" spans="25:25" x14ac:dyDescent="0.2">
      <c r="Y5082" s="84"/>
    </row>
    <row r="5083" spans="25:25" x14ac:dyDescent="0.2">
      <c r="Y5083" s="84"/>
    </row>
    <row r="5084" spans="25:25" x14ac:dyDescent="0.2">
      <c r="Y5084" s="84"/>
    </row>
    <row r="5085" spans="25:25" x14ac:dyDescent="0.2">
      <c r="Y5085" s="84"/>
    </row>
    <row r="5086" spans="25:25" x14ac:dyDescent="0.2">
      <c r="Y5086" s="84"/>
    </row>
    <row r="5087" spans="25:25" x14ac:dyDescent="0.2">
      <c r="Y5087" s="84"/>
    </row>
    <row r="5088" spans="25:25" x14ac:dyDescent="0.2">
      <c r="Y5088" s="84"/>
    </row>
    <row r="5089" spans="25:25" x14ac:dyDescent="0.2">
      <c r="Y5089" s="84"/>
    </row>
    <row r="5090" spans="25:25" x14ac:dyDescent="0.2">
      <c r="Y5090" s="84"/>
    </row>
    <row r="5091" spans="25:25" x14ac:dyDescent="0.2">
      <c r="Y5091" s="84"/>
    </row>
    <row r="5092" spans="25:25" x14ac:dyDescent="0.2">
      <c r="Y5092" s="84"/>
    </row>
    <row r="5093" spans="25:25" x14ac:dyDescent="0.2">
      <c r="Y5093" s="84"/>
    </row>
    <row r="5094" spans="25:25" x14ac:dyDescent="0.2">
      <c r="Y5094" s="84"/>
    </row>
    <row r="5095" spans="25:25" x14ac:dyDescent="0.2">
      <c r="Y5095" s="84"/>
    </row>
    <row r="5096" spans="25:25" x14ac:dyDescent="0.2">
      <c r="Y5096" s="84"/>
    </row>
    <row r="5097" spans="25:25" x14ac:dyDescent="0.2">
      <c r="Y5097" s="84"/>
    </row>
    <row r="5098" spans="25:25" x14ac:dyDescent="0.2">
      <c r="Y5098" s="84"/>
    </row>
    <row r="5099" spans="25:25" x14ac:dyDescent="0.2">
      <c r="Y5099" s="84"/>
    </row>
    <row r="5100" spans="25:25" x14ac:dyDescent="0.2">
      <c r="Y5100" s="84"/>
    </row>
    <row r="5101" spans="25:25" x14ac:dyDescent="0.2">
      <c r="Y5101" s="84"/>
    </row>
    <row r="5102" spans="25:25" x14ac:dyDescent="0.2">
      <c r="Y5102" s="84"/>
    </row>
    <row r="5103" spans="25:25" x14ac:dyDescent="0.2">
      <c r="Y5103" s="84"/>
    </row>
    <row r="5104" spans="25:25" x14ac:dyDescent="0.2">
      <c r="Y5104" s="84"/>
    </row>
    <row r="5105" spans="25:25" x14ac:dyDescent="0.2">
      <c r="Y5105" s="84"/>
    </row>
    <row r="5106" spans="25:25" x14ac:dyDescent="0.2">
      <c r="Y5106" s="84"/>
    </row>
    <row r="5107" spans="25:25" x14ac:dyDescent="0.2">
      <c r="Y5107" s="84"/>
    </row>
    <row r="5108" spans="25:25" x14ac:dyDescent="0.2">
      <c r="Y5108" s="84"/>
    </row>
    <row r="5109" spans="25:25" x14ac:dyDescent="0.2">
      <c r="Y5109" s="84"/>
    </row>
    <row r="5110" spans="25:25" x14ac:dyDescent="0.2">
      <c r="Y5110" s="84"/>
    </row>
    <row r="5111" spans="25:25" x14ac:dyDescent="0.2">
      <c r="Y5111" s="84"/>
    </row>
    <row r="5112" spans="25:25" x14ac:dyDescent="0.2">
      <c r="Y5112" s="84"/>
    </row>
    <row r="5113" spans="25:25" x14ac:dyDescent="0.2">
      <c r="Y5113" s="84"/>
    </row>
    <row r="5114" spans="25:25" x14ac:dyDescent="0.2">
      <c r="Y5114" s="84"/>
    </row>
    <row r="5115" spans="25:25" x14ac:dyDescent="0.2">
      <c r="Y5115" s="84"/>
    </row>
    <row r="5116" spans="25:25" x14ac:dyDescent="0.2">
      <c r="Y5116" s="84"/>
    </row>
    <row r="5117" spans="25:25" x14ac:dyDescent="0.2">
      <c r="Y5117" s="84"/>
    </row>
    <row r="5118" spans="25:25" x14ac:dyDescent="0.2">
      <c r="Y5118" s="84"/>
    </row>
    <row r="5119" spans="25:25" x14ac:dyDescent="0.2">
      <c r="Y5119" s="84"/>
    </row>
    <row r="5120" spans="25:25" x14ac:dyDescent="0.2">
      <c r="Y5120" s="84"/>
    </row>
    <row r="5121" spans="25:25" x14ac:dyDescent="0.2">
      <c r="Y5121" s="84"/>
    </row>
    <row r="5122" spans="25:25" x14ac:dyDescent="0.2">
      <c r="Y5122" s="84"/>
    </row>
    <row r="5123" spans="25:25" x14ac:dyDescent="0.2">
      <c r="Y5123" s="84"/>
    </row>
    <row r="5124" spans="25:25" x14ac:dyDescent="0.2">
      <c r="Y5124" s="84"/>
    </row>
    <row r="5125" spans="25:25" x14ac:dyDescent="0.2">
      <c r="Y5125" s="84"/>
    </row>
    <row r="5126" spans="25:25" x14ac:dyDescent="0.2">
      <c r="Y5126" s="84"/>
    </row>
    <row r="5127" spans="25:25" x14ac:dyDescent="0.2">
      <c r="Y5127" s="84"/>
    </row>
    <row r="5128" spans="25:25" x14ac:dyDescent="0.2">
      <c r="Y5128" s="84"/>
    </row>
    <row r="5129" spans="25:25" x14ac:dyDescent="0.2">
      <c r="Y5129" s="84"/>
    </row>
    <row r="5130" spans="25:25" x14ac:dyDescent="0.2">
      <c r="Y5130" s="84"/>
    </row>
    <row r="5131" spans="25:25" x14ac:dyDescent="0.2">
      <c r="Y5131" s="84"/>
    </row>
    <row r="5132" spans="25:25" x14ac:dyDescent="0.2">
      <c r="Y5132" s="84"/>
    </row>
    <row r="5133" spans="25:25" x14ac:dyDescent="0.2">
      <c r="Y5133" s="84"/>
    </row>
    <row r="5134" spans="25:25" x14ac:dyDescent="0.2">
      <c r="Y5134" s="84"/>
    </row>
    <row r="5135" spans="25:25" x14ac:dyDescent="0.2">
      <c r="Y5135" s="84"/>
    </row>
    <row r="5136" spans="25:25" x14ac:dyDescent="0.2">
      <c r="Y5136" s="84"/>
    </row>
    <row r="5137" spans="25:25" x14ac:dyDescent="0.2">
      <c r="Y5137" s="84"/>
    </row>
    <row r="5138" spans="25:25" x14ac:dyDescent="0.2">
      <c r="Y5138" s="84"/>
    </row>
    <row r="5139" spans="25:25" x14ac:dyDescent="0.2">
      <c r="Y5139" s="84"/>
    </row>
    <row r="5140" spans="25:25" x14ac:dyDescent="0.2">
      <c r="Y5140" s="84"/>
    </row>
    <row r="5141" spans="25:25" x14ac:dyDescent="0.2">
      <c r="Y5141" s="84"/>
    </row>
    <row r="5142" spans="25:25" x14ac:dyDescent="0.2">
      <c r="Y5142" s="84"/>
    </row>
    <row r="5143" spans="25:25" x14ac:dyDescent="0.2">
      <c r="Y5143" s="84"/>
    </row>
    <row r="5144" spans="25:25" x14ac:dyDescent="0.2">
      <c r="Y5144" s="84"/>
    </row>
    <row r="5145" spans="25:25" x14ac:dyDescent="0.2">
      <c r="Y5145" s="84"/>
    </row>
    <row r="5146" spans="25:25" x14ac:dyDescent="0.2">
      <c r="Y5146" s="84"/>
    </row>
    <row r="5147" spans="25:25" x14ac:dyDescent="0.2">
      <c r="Y5147" s="84"/>
    </row>
    <row r="5148" spans="25:25" x14ac:dyDescent="0.2">
      <c r="Y5148" s="84"/>
    </row>
    <row r="5149" spans="25:25" x14ac:dyDescent="0.2">
      <c r="Y5149" s="84"/>
    </row>
    <row r="5150" spans="25:25" x14ac:dyDescent="0.2">
      <c r="Y5150" s="84"/>
    </row>
    <row r="5151" spans="25:25" x14ac:dyDescent="0.2">
      <c r="Y5151" s="84"/>
    </row>
    <row r="5152" spans="25:25" x14ac:dyDescent="0.2">
      <c r="Y5152" s="84"/>
    </row>
    <row r="5153" spans="25:25" x14ac:dyDescent="0.2">
      <c r="Y5153" s="84"/>
    </row>
    <row r="5154" spans="25:25" x14ac:dyDescent="0.2">
      <c r="Y5154" s="84"/>
    </row>
    <row r="5155" spans="25:25" x14ac:dyDescent="0.2">
      <c r="Y5155" s="84"/>
    </row>
    <row r="5156" spans="25:25" x14ac:dyDescent="0.2">
      <c r="Y5156" s="84"/>
    </row>
    <row r="5157" spans="25:25" x14ac:dyDescent="0.2">
      <c r="Y5157" s="84"/>
    </row>
    <row r="5158" spans="25:25" x14ac:dyDescent="0.2">
      <c r="Y5158" s="84"/>
    </row>
    <row r="5159" spans="25:25" x14ac:dyDescent="0.2">
      <c r="Y5159" s="84"/>
    </row>
    <row r="5160" spans="25:25" x14ac:dyDescent="0.2">
      <c r="Y5160" s="84"/>
    </row>
    <row r="5161" spans="25:25" x14ac:dyDescent="0.2">
      <c r="Y5161" s="84"/>
    </row>
    <row r="5162" spans="25:25" x14ac:dyDescent="0.2">
      <c r="Y5162" s="84"/>
    </row>
    <row r="5163" spans="25:25" x14ac:dyDescent="0.2">
      <c r="Y5163" s="84"/>
    </row>
    <row r="5164" spans="25:25" x14ac:dyDescent="0.2">
      <c r="Y5164" s="84"/>
    </row>
    <row r="5165" spans="25:25" x14ac:dyDescent="0.2">
      <c r="Y5165" s="84"/>
    </row>
    <row r="5166" spans="25:25" x14ac:dyDescent="0.2">
      <c r="Y5166" s="84"/>
    </row>
    <row r="5167" spans="25:25" x14ac:dyDescent="0.2">
      <c r="Y5167" s="84"/>
    </row>
    <row r="5168" spans="25:25" x14ac:dyDescent="0.2">
      <c r="Y5168" s="84"/>
    </row>
    <row r="5169" spans="25:25" x14ac:dyDescent="0.2">
      <c r="Y5169" s="84"/>
    </row>
    <row r="5170" spans="25:25" x14ac:dyDescent="0.2">
      <c r="Y5170" s="84"/>
    </row>
    <row r="5171" spans="25:25" x14ac:dyDescent="0.2">
      <c r="Y5171" s="84"/>
    </row>
    <row r="5172" spans="25:25" x14ac:dyDescent="0.2">
      <c r="Y5172" s="84"/>
    </row>
    <row r="5173" spans="25:25" x14ac:dyDescent="0.2">
      <c r="Y5173" s="84"/>
    </row>
    <row r="5174" spans="25:25" x14ac:dyDescent="0.2">
      <c r="Y5174" s="84"/>
    </row>
    <row r="5175" spans="25:25" x14ac:dyDescent="0.2">
      <c r="Y5175" s="84"/>
    </row>
    <row r="5176" spans="25:25" x14ac:dyDescent="0.2">
      <c r="Y5176" s="84"/>
    </row>
    <row r="5177" spans="25:25" x14ac:dyDescent="0.2">
      <c r="Y5177" s="84"/>
    </row>
    <row r="5178" spans="25:25" x14ac:dyDescent="0.2">
      <c r="Y5178" s="84"/>
    </row>
    <row r="5179" spans="25:25" x14ac:dyDescent="0.2">
      <c r="Y5179" s="84"/>
    </row>
    <row r="5180" spans="25:25" x14ac:dyDescent="0.2">
      <c r="Y5180" s="84"/>
    </row>
    <row r="5181" spans="25:25" x14ac:dyDescent="0.2">
      <c r="Y5181" s="84"/>
    </row>
    <row r="5182" spans="25:25" x14ac:dyDescent="0.2">
      <c r="Y5182" s="84"/>
    </row>
    <row r="5183" spans="25:25" x14ac:dyDescent="0.2">
      <c r="Y5183" s="84"/>
    </row>
    <row r="5184" spans="25:25" x14ac:dyDescent="0.2">
      <c r="Y5184" s="84"/>
    </row>
    <row r="5185" spans="25:25" x14ac:dyDescent="0.2">
      <c r="Y5185" s="84"/>
    </row>
    <row r="5186" spans="25:25" x14ac:dyDescent="0.2">
      <c r="Y5186" s="84"/>
    </row>
    <row r="5187" spans="25:25" x14ac:dyDescent="0.2">
      <c r="Y5187" s="84"/>
    </row>
    <row r="5188" spans="25:25" x14ac:dyDescent="0.2">
      <c r="Y5188" s="84"/>
    </row>
    <row r="5189" spans="25:25" x14ac:dyDescent="0.2">
      <c r="Y5189" s="84"/>
    </row>
    <row r="5190" spans="25:25" x14ac:dyDescent="0.2">
      <c r="Y5190" s="84"/>
    </row>
    <row r="5191" spans="25:25" x14ac:dyDescent="0.2">
      <c r="Y5191" s="84"/>
    </row>
    <row r="5192" spans="25:25" x14ac:dyDescent="0.2">
      <c r="Y5192" s="84"/>
    </row>
    <row r="5193" spans="25:25" x14ac:dyDescent="0.2">
      <c r="Y5193" s="84"/>
    </row>
    <row r="5194" spans="25:25" x14ac:dyDescent="0.2">
      <c r="Y5194" s="84"/>
    </row>
    <row r="5195" spans="25:25" x14ac:dyDescent="0.2">
      <c r="Y5195" s="84"/>
    </row>
    <row r="5196" spans="25:25" x14ac:dyDescent="0.2">
      <c r="Y5196" s="84"/>
    </row>
    <row r="5197" spans="25:25" x14ac:dyDescent="0.2">
      <c r="Y5197" s="84"/>
    </row>
    <row r="5198" spans="25:25" x14ac:dyDescent="0.2">
      <c r="Y5198" s="84"/>
    </row>
    <row r="5199" spans="25:25" x14ac:dyDescent="0.2">
      <c r="Y5199" s="84"/>
    </row>
    <row r="5200" spans="25:25" x14ac:dyDescent="0.2">
      <c r="Y5200" s="84"/>
    </row>
    <row r="5201" spans="25:25" x14ac:dyDescent="0.2">
      <c r="Y5201" s="84"/>
    </row>
    <row r="5202" spans="25:25" x14ac:dyDescent="0.2">
      <c r="Y5202" s="84"/>
    </row>
    <row r="5203" spans="25:25" x14ac:dyDescent="0.2">
      <c r="Y5203" s="84"/>
    </row>
    <row r="5204" spans="25:25" x14ac:dyDescent="0.2">
      <c r="Y5204" s="84"/>
    </row>
    <row r="5205" spans="25:25" x14ac:dyDescent="0.2">
      <c r="Y5205" s="84"/>
    </row>
    <row r="5206" spans="25:25" x14ac:dyDescent="0.2">
      <c r="Y5206" s="84"/>
    </row>
    <row r="5207" spans="25:25" x14ac:dyDescent="0.2">
      <c r="Y5207" s="84"/>
    </row>
    <row r="5208" spans="25:25" x14ac:dyDescent="0.2">
      <c r="Y5208" s="84"/>
    </row>
    <row r="5209" spans="25:25" x14ac:dyDescent="0.2">
      <c r="Y5209" s="84"/>
    </row>
    <row r="5210" spans="25:25" x14ac:dyDescent="0.2">
      <c r="Y5210" s="84"/>
    </row>
    <row r="5211" spans="25:25" x14ac:dyDescent="0.2">
      <c r="Y5211" s="84"/>
    </row>
    <row r="5212" spans="25:25" x14ac:dyDescent="0.2">
      <c r="Y5212" s="84"/>
    </row>
    <row r="5213" spans="25:25" x14ac:dyDescent="0.2">
      <c r="Y5213" s="84"/>
    </row>
    <row r="5214" spans="25:25" x14ac:dyDescent="0.2">
      <c r="Y5214" s="84"/>
    </row>
    <row r="5215" spans="25:25" x14ac:dyDescent="0.2">
      <c r="Y5215" s="84"/>
    </row>
    <row r="5216" spans="25:25" x14ac:dyDescent="0.2">
      <c r="Y5216" s="84"/>
    </row>
    <row r="5217" spans="25:25" x14ac:dyDescent="0.2">
      <c r="Y5217" s="84"/>
    </row>
    <row r="5218" spans="25:25" x14ac:dyDescent="0.2">
      <c r="Y5218" s="84"/>
    </row>
    <row r="5219" spans="25:25" x14ac:dyDescent="0.2">
      <c r="Y5219" s="84"/>
    </row>
    <row r="5220" spans="25:25" x14ac:dyDescent="0.2">
      <c r="Y5220" s="84"/>
    </row>
    <row r="5221" spans="25:25" x14ac:dyDescent="0.2">
      <c r="Y5221" s="84"/>
    </row>
    <row r="5222" spans="25:25" x14ac:dyDescent="0.2">
      <c r="Y5222" s="84"/>
    </row>
    <row r="5223" spans="25:25" x14ac:dyDescent="0.2">
      <c r="Y5223" s="84"/>
    </row>
    <row r="5224" spans="25:25" x14ac:dyDescent="0.2">
      <c r="Y5224" s="84"/>
    </row>
    <row r="5225" spans="25:25" x14ac:dyDescent="0.2">
      <c r="Y5225" s="84"/>
    </row>
    <row r="5226" spans="25:25" x14ac:dyDescent="0.2">
      <c r="Y5226" s="84"/>
    </row>
    <row r="5227" spans="25:25" x14ac:dyDescent="0.2">
      <c r="Y5227" s="84"/>
    </row>
    <row r="5228" spans="25:25" x14ac:dyDescent="0.2">
      <c r="Y5228" s="84"/>
    </row>
    <row r="5229" spans="25:25" x14ac:dyDescent="0.2">
      <c r="Y5229" s="84"/>
    </row>
    <row r="5230" spans="25:25" x14ac:dyDescent="0.2">
      <c r="Y5230" s="84"/>
    </row>
    <row r="5231" spans="25:25" x14ac:dyDescent="0.2">
      <c r="Y5231" s="84"/>
    </row>
    <row r="5232" spans="25:25" x14ac:dyDescent="0.2">
      <c r="Y5232" s="84"/>
    </row>
    <row r="5233" spans="25:25" x14ac:dyDescent="0.2">
      <c r="Y5233" s="84"/>
    </row>
    <row r="5234" spans="25:25" x14ac:dyDescent="0.2">
      <c r="Y5234" s="84"/>
    </row>
    <row r="5235" spans="25:25" x14ac:dyDescent="0.2">
      <c r="Y5235" s="84"/>
    </row>
    <row r="5236" spans="25:25" x14ac:dyDescent="0.2">
      <c r="Y5236" s="84"/>
    </row>
    <row r="5237" spans="25:25" x14ac:dyDescent="0.2">
      <c r="Y5237" s="84"/>
    </row>
    <row r="5238" spans="25:25" x14ac:dyDescent="0.2">
      <c r="Y5238" s="84"/>
    </row>
    <row r="5239" spans="25:25" x14ac:dyDescent="0.2">
      <c r="Y5239" s="84"/>
    </row>
    <row r="5240" spans="25:25" x14ac:dyDescent="0.2">
      <c r="Y5240" s="84"/>
    </row>
    <row r="5241" spans="25:25" x14ac:dyDescent="0.2">
      <c r="Y5241" s="84"/>
    </row>
    <row r="5242" spans="25:25" x14ac:dyDescent="0.2">
      <c r="Y5242" s="84"/>
    </row>
    <row r="5243" spans="25:25" x14ac:dyDescent="0.2">
      <c r="Y5243" s="84"/>
    </row>
    <row r="5244" spans="25:25" x14ac:dyDescent="0.2">
      <c r="Y5244" s="84"/>
    </row>
    <row r="5245" spans="25:25" x14ac:dyDescent="0.2">
      <c r="Y5245" s="84"/>
    </row>
    <row r="5246" spans="25:25" x14ac:dyDescent="0.2">
      <c r="Y5246" s="84"/>
    </row>
    <row r="5247" spans="25:25" x14ac:dyDescent="0.2">
      <c r="Y5247" s="84"/>
    </row>
    <row r="5248" spans="25:25" x14ac:dyDescent="0.2">
      <c r="Y5248" s="84"/>
    </row>
    <row r="5249" spans="25:25" x14ac:dyDescent="0.2">
      <c r="Y5249" s="84"/>
    </row>
    <row r="5250" spans="25:25" x14ac:dyDescent="0.2">
      <c r="Y5250" s="84"/>
    </row>
    <row r="5251" spans="25:25" x14ac:dyDescent="0.2">
      <c r="Y5251" s="84"/>
    </row>
    <row r="5252" spans="25:25" x14ac:dyDescent="0.2">
      <c r="Y5252" s="84"/>
    </row>
    <row r="5253" spans="25:25" x14ac:dyDescent="0.2">
      <c r="Y5253" s="84"/>
    </row>
    <row r="5254" spans="25:25" x14ac:dyDescent="0.2">
      <c r="Y5254" s="84"/>
    </row>
    <row r="5255" spans="25:25" x14ac:dyDescent="0.2">
      <c r="Y5255" s="84"/>
    </row>
    <row r="5256" spans="25:25" x14ac:dyDescent="0.2">
      <c r="Y5256" s="84"/>
    </row>
    <row r="5257" spans="25:25" x14ac:dyDescent="0.2">
      <c r="Y5257" s="84"/>
    </row>
    <row r="5258" spans="25:25" x14ac:dyDescent="0.2">
      <c r="Y5258" s="84"/>
    </row>
    <row r="5259" spans="25:25" x14ac:dyDescent="0.2">
      <c r="Y5259" s="84"/>
    </row>
    <row r="5260" spans="25:25" x14ac:dyDescent="0.2">
      <c r="Y5260" s="84"/>
    </row>
    <row r="5261" spans="25:25" x14ac:dyDescent="0.2">
      <c r="Y5261" s="84"/>
    </row>
    <row r="5262" spans="25:25" x14ac:dyDescent="0.2">
      <c r="Y5262" s="84"/>
    </row>
    <row r="5263" spans="25:25" x14ac:dyDescent="0.2">
      <c r="Y5263" s="84"/>
    </row>
    <row r="5264" spans="25:25" x14ac:dyDescent="0.2">
      <c r="Y5264" s="84"/>
    </row>
    <row r="5265" spans="25:25" x14ac:dyDescent="0.2">
      <c r="Y5265" s="84"/>
    </row>
    <row r="5266" spans="25:25" x14ac:dyDescent="0.2">
      <c r="Y5266" s="84"/>
    </row>
    <row r="5267" spans="25:25" x14ac:dyDescent="0.2">
      <c r="Y5267" s="84"/>
    </row>
    <row r="5268" spans="25:25" x14ac:dyDescent="0.2">
      <c r="Y5268" s="84"/>
    </row>
    <row r="5269" spans="25:25" x14ac:dyDescent="0.2">
      <c r="Y5269" s="84"/>
    </row>
    <row r="5270" spans="25:25" x14ac:dyDescent="0.2">
      <c r="Y5270" s="84"/>
    </row>
    <row r="5271" spans="25:25" x14ac:dyDescent="0.2">
      <c r="Y5271" s="84"/>
    </row>
    <row r="5272" spans="25:25" x14ac:dyDescent="0.2">
      <c r="Y5272" s="84"/>
    </row>
    <row r="5273" spans="25:25" x14ac:dyDescent="0.2">
      <c r="Y5273" s="84"/>
    </row>
    <row r="5274" spans="25:25" x14ac:dyDescent="0.2">
      <c r="Y5274" s="84"/>
    </row>
    <row r="5275" spans="25:25" x14ac:dyDescent="0.2">
      <c r="Y5275" s="84"/>
    </row>
    <row r="5276" spans="25:25" x14ac:dyDescent="0.2">
      <c r="Y5276" s="84"/>
    </row>
    <row r="5277" spans="25:25" x14ac:dyDescent="0.2">
      <c r="Y5277" s="84"/>
    </row>
    <row r="5278" spans="25:25" x14ac:dyDescent="0.2">
      <c r="Y5278" s="84"/>
    </row>
    <row r="5279" spans="25:25" x14ac:dyDescent="0.2">
      <c r="Y5279" s="84"/>
    </row>
    <row r="5280" spans="25:25" x14ac:dyDescent="0.2">
      <c r="Y5280" s="84"/>
    </row>
    <row r="5281" spans="25:25" x14ac:dyDescent="0.2">
      <c r="Y5281" s="84"/>
    </row>
    <row r="5282" spans="25:25" x14ac:dyDescent="0.2">
      <c r="Y5282" s="84"/>
    </row>
    <row r="5283" spans="25:25" x14ac:dyDescent="0.2">
      <c r="Y5283" s="84"/>
    </row>
    <row r="5284" spans="25:25" x14ac:dyDescent="0.2">
      <c r="Y5284" s="84"/>
    </row>
    <row r="5285" spans="25:25" x14ac:dyDescent="0.2">
      <c r="Y5285" s="84"/>
    </row>
    <row r="5286" spans="25:25" x14ac:dyDescent="0.2">
      <c r="Y5286" s="84"/>
    </row>
    <row r="5287" spans="25:25" x14ac:dyDescent="0.2">
      <c r="Y5287" s="84"/>
    </row>
    <row r="5288" spans="25:25" x14ac:dyDescent="0.2">
      <c r="Y5288" s="84"/>
    </row>
    <row r="5289" spans="25:25" x14ac:dyDescent="0.2">
      <c r="Y5289" s="84"/>
    </row>
    <row r="5290" spans="25:25" x14ac:dyDescent="0.2">
      <c r="Y5290" s="84"/>
    </row>
    <row r="5291" spans="25:25" x14ac:dyDescent="0.2">
      <c r="Y5291" s="84"/>
    </row>
    <row r="5292" spans="25:25" x14ac:dyDescent="0.2">
      <c r="Y5292" s="84"/>
    </row>
    <row r="5293" spans="25:25" x14ac:dyDescent="0.2">
      <c r="Y5293" s="84"/>
    </row>
    <row r="5294" spans="25:25" x14ac:dyDescent="0.2">
      <c r="Y5294" s="84"/>
    </row>
    <row r="5295" spans="25:25" x14ac:dyDescent="0.2">
      <c r="Y5295" s="84"/>
    </row>
    <row r="5296" spans="25:25" x14ac:dyDescent="0.2">
      <c r="Y5296" s="84"/>
    </row>
    <row r="5297" spans="25:25" x14ac:dyDescent="0.2">
      <c r="Y5297" s="84"/>
    </row>
    <row r="5298" spans="25:25" x14ac:dyDescent="0.2">
      <c r="Y5298" s="84"/>
    </row>
    <row r="5299" spans="25:25" x14ac:dyDescent="0.2">
      <c r="Y5299" s="84"/>
    </row>
    <row r="5300" spans="25:25" x14ac:dyDescent="0.2">
      <c r="Y5300" s="84"/>
    </row>
    <row r="5301" spans="25:25" x14ac:dyDescent="0.2">
      <c r="Y5301" s="84"/>
    </row>
    <row r="5302" spans="25:25" x14ac:dyDescent="0.2">
      <c r="Y5302" s="84"/>
    </row>
    <row r="5303" spans="25:25" x14ac:dyDescent="0.2">
      <c r="Y5303" s="84"/>
    </row>
    <row r="5304" spans="25:25" x14ac:dyDescent="0.2">
      <c r="Y5304" s="84"/>
    </row>
    <row r="5305" spans="25:25" x14ac:dyDescent="0.2">
      <c r="Y5305" s="84"/>
    </row>
    <row r="5306" spans="25:25" x14ac:dyDescent="0.2">
      <c r="Y5306" s="84"/>
    </row>
    <row r="5307" spans="25:25" x14ac:dyDescent="0.2">
      <c r="Y5307" s="84"/>
    </row>
    <row r="5308" spans="25:25" x14ac:dyDescent="0.2">
      <c r="Y5308" s="84"/>
    </row>
    <row r="5309" spans="25:25" x14ac:dyDescent="0.2">
      <c r="Y5309" s="84"/>
    </row>
    <row r="5310" spans="25:25" x14ac:dyDescent="0.2">
      <c r="Y5310" s="84"/>
    </row>
    <row r="5311" spans="25:25" x14ac:dyDescent="0.2">
      <c r="Y5311" s="84"/>
    </row>
    <row r="5312" spans="25:25" x14ac:dyDescent="0.2">
      <c r="Y5312" s="84"/>
    </row>
    <row r="5313" spans="25:25" x14ac:dyDescent="0.2">
      <c r="Y5313" s="84"/>
    </row>
    <row r="5314" spans="25:25" x14ac:dyDescent="0.2">
      <c r="Y5314" s="84"/>
    </row>
    <row r="5315" spans="25:25" x14ac:dyDescent="0.2">
      <c r="Y5315" s="84"/>
    </row>
    <row r="5316" spans="25:25" x14ac:dyDescent="0.2">
      <c r="Y5316" s="84"/>
    </row>
    <row r="5317" spans="25:25" x14ac:dyDescent="0.2">
      <c r="Y5317" s="84"/>
    </row>
    <row r="5318" spans="25:25" x14ac:dyDescent="0.2">
      <c r="Y5318" s="84"/>
    </row>
    <row r="5319" spans="25:25" x14ac:dyDescent="0.2">
      <c r="Y5319" s="84"/>
    </row>
    <row r="5320" spans="25:25" x14ac:dyDescent="0.2">
      <c r="Y5320" s="84"/>
    </row>
    <row r="5321" spans="25:25" x14ac:dyDescent="0.2">
      <c r="Y5321" s="84"/>
    </row>
    <row r="5322" spans="25:25" x14ac:dyDescent="0.2">
      <c r="Y5322" s="84"/>
    </row>
    <row r="5323" spans="25:25" x14ac:dyDescent="0.2">
      <c r="Y5323" s="84"/>
    </row>
    <row r="5324" spans="25:25" x14ac:dyDescent="0.2">
      <c r="Y5324" s="84"/>
    </row>
    <row r="5325" spans="25:25" x14ac:dyDescent="0.2">
      <c r="Y5325" s="84"/>
    </row>
    <row r="5326" spans="25:25" x14ac:dyDescent="0.2">
      <c r="Y5326" s="84"/>
    </row>
    <row r="5327" spans="25:25" x14ac:dyDescent="0.2">
      <c r="Y5327" s="84"/>
    </row>
    <row r="5328" spans="25:25" x14ac:dyDescent="0.2">
      <c r="Y5328" s="84"/>
    </row>
    <row r="5329" spans="25:25" x14ac:dyDescent="0.2">
      <c r="Y5329" s="84"/>
    </row>
    <row r="5330" spans="25:25" x14ac:dyDescent="0.2">
      <c r="Y5330" s="84"/>
    </row>
    <row r="5331" spans="25:25" x14ac:dyDescent="0.2">
      <c r="Y5331" s="84"/>
    </row>
    <row r="5332" spans="25:25" x14ac:dyDescent="0.2">
      <c r="Y5332" s="84"/>
    </row>
    <row r="5333" spans="25:25" x14ac:dyDescent="0.2">
      <c r="Y5333" s="84"/>
    </row>
    <row r="5334" spans="25:25" x14ac:dyDescent="0.2">
      <c r="Y5334" s="84"/>
    </row>
    <row r="5335" spans="25:25" x14ac:dyDescent="0.2">
      <c r="Y5335" s="84"/>
    </row>
    <row r="5336" spans="25:25" x14ac:dyDescent="0.2">
      <c r="Y5336" s="84"/>
    </row>
    <row r="5337" spans="25:25" x14ac:dyDescent="0.2">
      <c r="Y5337" s="84"/>
    </row>
    <row r="5338" spans="25:25" x14ac:dyDescent="0.2">
      <c r="Y5338" s="84"/>
    </row>
    <row r="5339" spans="25:25" x14ac:dyDescent="0.2">
      <c r="Y5339" s="84"/>
    </row>
    <row r="5340" spans="25:25" x14ac:dyDescent="0.2">
      <c r="Y5340" s="84"/>
    </row>
    <row r="5341" spans="25:25" x14ac:dyDescent="0.2">
      <c r="Y5341" s="84"/>
    </row>
    <row r="5342" spans="25:25" x14ac:dyDescent="0.2">
      <c r="Y5342" s="84"/>
    </row>
    <row r="5343" spans="25:25" x14ac:dyDescent="0.2">
      <c r="Y5343" s="84"/>
    </row>
    <row r="5344" spans="25:25" x14ac:dyDescent="0.2">
      <c r="Y5344" s="84"/>
    </row>
    <row r="5345" spans="25:25" x14ac:dyDescent="0.2">
      <c r="Y5345" s="84"/>
    </row>
    <row r="5346" spans="25:25" x14ac:dyDescent="0.2">
      <c r="Y5346" s="84"/>
    </row>
    <row r="5347" spans="25:25" x14ac:dyDescent="0.2">
      <c r="Y5347" s="84"/>
    </row>
    <row r="5348" spans="25:25" x14ac:dyDescent="0.2">
      <c r="Y5348" s="84"/>
    </row>
    <row r="5349" spans="25:25" x14ac:dyDescent="0.2">
      <c r="Y5349" s="84"/>
    </row>
    <row r="5350" spans="25:25" x14ac:dyDescent="0.2">
      <c r="Y5350" s="84"/>
    </row>
    <row r="5351" spans="25:25" x14ac:dyDescent="0.2">
      <c r="Y5351" s="84"/>
    </row>
    <row r="5352" spans="25:25" x14ac:dyDescent="0.2">
      <c r="Y5352" s="84"/>
    </row>
    <row r="5353" spans="25:25" x14ac:dyDescent="0.2">
      <c r="Y5353" s="84"/>
    </row>
    <row r="5354" spans="25:25" x14ac:dyDescent="0.2">
      <c r="Y5354" s="84"/>
    </row>
    <row r="5355" spans="25:25" x14ac:dyDescent="0.2">
      <c r="Y5355" s="84"/>
    </row>
    <row r="5356" spans="25:25" x14ac:dyDescent="0.2">
      <c r="Y5356" s="84"/>
    </row>
    <row r="5357" spans="25:25" x14ac:dyDescent="0.2">
      <c r="Y5357" s="84"/>
    </row>
    <row r="5358" spans="25:25" x14ac:dyDescent="0.2">
      <c r="Y5358" s="84"/>
    </row>
    <row r="5359" spans="25:25" x14ac:dyDescent="0.2">
      <c r="Y5359" s="84"/>
    </row>
    <row r="5360" spans="25:25" x14ac:dyDescent="0.2">
      <c r="Y5360" s="84"/>
    </row>
    <row r="5361" spans="25:25" x14ac:dyDescent="0.2">
      <c r="Y5361" s="84"/>
    </row>
    <row r="5362" spans="25:25" x14ac:dyDescent="0.2">
      <c r="Y5362" s="84"/>
    </row>
    <row r="5363" spans="25:25" x14ac:dyDescent="0.2">
      <c r="Y5363" s="84"/>
    </row>
    <row r="5364" spans="25:25" x14ac:dyDescent="0.2">
      <c r="Y5364" s="84"/>
    </row>
    <row r="5365" spans="25:25" x14ac:dyDescent="0.2">
      <c r="Y5365" s="84"/>
    </row>
    <row r="5366" spans="25:25" x14ac:dyDescent="0.2">
      <c r="Y5366" s="84"/>
    </row>
    <row r="5367" spans="25:25" x14ac:dyDescent="0.2">
      <c r="Y5367" s="84"/>
    </row>
    <row r="5368" spans="25:25" x14ac:dyDescent="0.2">
      <c r="Y5368" s="84"/>
    </row>
    <row r="5369" spans="25:25" x14ac:dyDescent="0.2">
      <c r="Y5369" s="84"/>
    </row>
    <row r="5370" spans="25:25" x14ac:dyDescent="0.2">
      <c r="Y5370" s="84"/>
    </row>
    <row r="5371" spans="25:25" x14ac:dyDescent="0.2">
      <c r="Y5371" s="84"/>
    </row>
    <row r="5372" spans="25:25" x14ac:dyDescent="0.2">
      <c r="Y5372" s="84"/>
    </row>
    <row r="5373" spans="25:25" x14ac:dyDescent="0.2">
      <c r="Y5373" s="84"/>
    </row>
    <row r="5374" spans="25:25" x14ac:dyDescent="0.2">
      <c r="Y5374" s="84"/>
    </row>
    <row r="5375" spans="25:25" x14ac:dyDescent="0.2">
      <c r="Y5375" s="84"/>
    </row>
    <row r="5376" spans="25:25" x14ac:dyDescent="0.2">
      <c r="Y5376" s="84"/>
    </row>
    <row r="5377" spans="25:25" x14ac:dyDescent="0.2">
      <c r="Y5377" s="84"/>
    </row>
    <row r="5378" spans="25:25" x14ac:dyDescent="0.2">
      <c r="Y5378" s="84"/>
    </row>
    <row r="5379" spans="25:25" x14ac:dyDescent="0.2">
      <c r="Y5379" s="84"/>
    </row>
    <row r="5380" spans="25:25" x14ac:dyDescent="0.2">
      <c r="Y5380" s="84"/>
    </row>
    <row r="5381" spans="25:25" x14ac:dyDescent="0.2">
      <c r="Y5381" s="84"/>
    </row>
    <row r="5382" spans="25:25" x14ac:dyDescent="0.2">
      <c r="Y5382" s="84"/>
    </row>
    <row r="5383" spans="25:25" x14ac:dyDescent="0.2">
      <c r="Y5383" s="84"/>
    </row>
    <row r="5384" spans="25:25" x14ac:dyDescent="0.2">
      <c r="Y5384" s="84"/>
    </row>
    <row r="5385" spans="25:25" x14ac:dyDescent="0.2">
      <c r="Y5385" s="84"/>
    </row>
    <row r="5386" spans="25:25" x14ac:dyDescent="0.2">
      <c r="Y5386" s="84"/>
    </row>
    <row r="5387" spans="25:25" x14ac:dyDescent="0.2">
      <c r="Y5387" s="84"/>
    </row>
    <row r="5388" spans="25:25" x14ac:dyDescent="0.2">
      <c r="Y5388" s="84"/>
    </row>
    <row r="5389" spans="25:25" x14ac:dyDescent="0.2">
      <c r="Y5389" s="84"/>
    </row>
    <row r="5390" spans="25:25" x14ac:dyDescent="0.2">
      <c r="Y5390" s="84"/>
    </row>
    <row r="5391" spans="25:25" x14ac:dyDescent="0.2">
      <c r="Y5391" s="84"/>
    </row>
    <row r="5392" spans="25:25" x14ac:dyDescent="0.2">
      <c r="Y5392" s="84"/>
    </row>
    <row r="5393" spans="25:25" x14ac:dyDescent="0.2">
      <c r="Y5393" s="84"/>
    </row>
    <row r="5394" spans="25:25" x14ac:dyDescent="0.2">
      <c r="Y5394" s="84"/>
    </row>
    <row r="5395" spans="25:25" x14ac:dyDescent="0.2">
      <c r="Y5395" s="84"/>
    </row>
    <row r="5396" spans="25:25" x14ac:dyDescent="0.2">
      <c r="Y5396" s="84"/>
    </row>
    <row r="5397" spans="25:25" x14ac:dyDescent="0.2">
      <c r="Y5397" s="84"/>
    </row>
    <row r="5398" spans="25:25" x14ac:dyDescent="0.2">
      <c r="Y5398" s="84"/>
    </row>
    <row r="5399" spans="25:25" x14ac:dyDescent="0.2">
      <c r="Y5399" s="84"/>
    </row>
    <row r="5400" spans="25:25" x14ac:dyDescent="0.2">
      <c r="Y5400" s="84"/>
    </row>
    <row r="5401" spans="25:25" x14ac:dyDescent="0.2">
      <c r="Y5401" s="84"/>
    </row>
    <row r="5402" spans="25:25" x14ac:dyDescent="0.2">
      <c r="Y5402" s="84"/>
    </row>
    <row r="5403" spans="25:25" x14ac:dyDescent="0.2">
      <c r="Y5403" s="84"/>
    </row>
    <row r="5404" spans="25:25" x14ac:dyDescent="0.2">
      <c r="Y5404" s="84"/>
    </row>
    <row r="5405" spans="25:25" x14ac:dyDescent="0.2">
      <c r="Y5405" s="84"/>
    </row>
    <row r="5406" spans="25:25" x14ac:dyDescent="0.2">
      <c r="Y5406" s="84"/>
    </row>
    <row r="5407" spans="25:25" x14ac:dyDescent="0.2">
      <c r="Y5407" s="84"/>
    </row>
    <row r="5408" spans="25:25" x14ac:dyDescent="0.2">
      <c r="Y5408" s="84"/>
    </row>
    <row r="5409" spans="25:25" x14ac:dyDescent="0.2">
      <c r="Y5409" s="84"/>
    </row>
    <row r="5410" spans="25:25" x14ac:dyDescent="0.2">
      <c r="Y5410" s="84"/>
    </row>
    <row r="5411" spans="25:25" x14ac:dyDescent="0.2">
      <c r="Y5411" s="84"/>
    </row>
    <row r="5412" spans="25:25" x14ac:dyDescent="0.2">
      <c r="Y5412" s="84"/>
    </row>
    <row r="5413" spans="25:25" x14ac:dyDescent="0.2">
      <c r="Y5413" s="84"/>
    </row>
    <row r="5414" spans="25:25" x14ac:dyDescent="0.2">
      <c r="Y5414" s="84"/>
    </row>
    <row r="5415" spans="25:25" x14ac:dyDescent="0.2">
      <c r="Y5415" s="84"/>
    </row>
    <row r="5416" spans="25:25" x14ac:dyDescent="0.2">
      <c r="Y5416" s="84"/>
    </row>
    <row r="5417" spans="25:25" x14ac:dyDescent="0.2">
      <c r="Y5417" s="84"/>
    </row>
    <row r="5418" spans="25:25" x14ac:dyDescent="0.2">
      <c r="Y5418" s="84"/>
    </row>
    <row r="5419" spans="25:25" x14ac:dyDescent="0.2">
      <c r="Y5419" s="84"/>
    </row>
    <row r="5420" spans="25:25" x14ac:dyDescent="0.2">
      <c r="Y5420" s="84"/>
    </row>
    <row r="5421" spans="25:25" x14ac:dyDescent="0.2">
      <c r="Y5421" s="84"/>
    </row>
    <row r="5422" spans="25:25" x14ac:dyDescent="0.2">
      <c r="Y5422" s="84"/>
    </row>
    <row r="5423" spans="25:25" x14ac:dyDescent="0.2">
      <c r="Y5423" s="84"/>
    </row>
    <row r="5424" spans="25:25" x14ac:dyDescent="0.2">
      <c r="Y5424" s="84"/>
    </row>
    <row r="5425" spans="25:25" x14ac:dyDescent="0.2">
      <c r="Y5425" s="84"/>
    </row>
    <row r="5426" spans="25:25" x14ac:dyDescent="0.2">
      <c r="Y5426" s="84"/>
    </row>
    <row r="5427" spans="25:25" x14ac:dyDescent="0.2">
      <c r="Y5427" s="84"/>
    </row>
    <row r="5428" spans="25:25" x14ac:dyDescent="0.2">
      <c r="Y5428" s="84"/>
    </row>
    <row r="5429" spans="25:25" x14ac:dyDescent="0.2">
      <c r="Y5429" s="84"/>
    </row>
    <row r="5430" spans="25:25" x14ac:dyDescent="0.2">
      <c r="Y5430" s="84"/>
    </row>
    <row r="5431" spans="25:25" x14ac:dyDescent="0.2">
      <c r="Y5431" s="84"/>
    </row>
    <row r="5432" spans="25:25" x14ac:dyDescent="0.2">
      <c r="Y5432" s="84"/>
    </row>
    <row r="5433" spans="25:25" x14ac:dyDescent="0.2">
      <c r="Y5433" s="84"/>
    </row>
    <row r="5434" spans="25:25" x14ac:dyDescent="0.2">
      <c r="Y5434" s="84"/>
    </row>
    <row r="5435" spans="25:25" x14ac:dyDescent="0.2">
      <c r="Y5435" s="84"/>
    </row>
    <row r="5436" spans="25:25" x14ac:dyDescent="0.2">
      <c r="Y5436" s="84"/>
    </row>
    <row r="5437" spans="25:25" x14ac:dyDescent="0.2">
      <c r="Y5437" s="84"/>
    </row>
    <row r="5438" spans="25:25" x14ac:dyDescent="0.2">
      <c r="Y5438" s="84"/>
    </row>
    <row r="5439" spans="25:25" x14ac:dyDescent="0.2">
      <c r="Y5439" s="84"/>
    </row>
    <row r="5440" spans="25:25" x14ac:dyDescent="0.2">
      <c r="Y5440" s="84"/>
    </row>
    <row r="5441" spans="25:25" x14ac:dyDescent="0.2">
      <c r="Y5441" s="84"/>
    </row>
    <row r="5442" spans="25:25" x14ac:dyDescent="0.2">
      <c r="Y5442" s="84"/>
    </row>
    <row r="5443" spans="25:25" x14ac:dyDescent="0.2">
      <c r="Y5443" s="84"/>
    </row>
    <row r="5444" spans="25:25" x14ac:dyDescent="0.2">
      <c r="Y5444" s="84"/>
    </row>
    <row r="5445" spans="25:25" x14ac:dyDescent="0.2">
      <c r="Y5445" s="84"/>
    </row>
    <row r="5446" spans="25:25" x14ac:dyDescent="0.2">
      <c r="Y5446" s="84"/>
    </row>
    <row r="5447" spans="25:25" x14ac:dyDescent="0.2">
      <c r="Y5447" s="84"/>
    </row>
    <row r="5448" spans="25:25" x14ac:dyDescent="0.2">
      <c r="Y5448" s="84"/>
    </row>
    <row r="5449" spans="25:25" x14ac:dyDescent="0.2">
      <c r="Y5449" s="84"/>
    </row>
    <row r="5450" spans="25:25" x14ac:dyDescent="0.2">
      <c r="Y5450" s="84"/>
    </row>
    <row r="5451" spans="25:25" x14ac:dyDescent="0.2">
      <c r="Y5451" s="84"/>
    </row>
    <row r="5452" spans="25:25" x14ac:dyDescent="0.2">
      <c r="Y5452" s="84"/>
    </row>
    <row r="5453" spans="25:25" x14ac:dyDescent="0.2">
      <c r="Y5453" s="84"/>
    </row>
    <row r="5454" spans="25:25" x14ac:dyDescent="0.2">
      <c r="Y5454" s="84"/>
    </row>
    <row r="5455" spans="25:25" x14ac:dyDescent="0.2">
      <c r="Y5455" s="84"/>
    </row>
    <row r="5456" spans="25:25" x14ac:dyDescent="0.2">
      <c r="Y5456" s="84"/>
    </row>
    <row r="5457" spans="25:25" x14ac:dyDescent="0.2">
      <c r="Y5457" s="84"/>
    </row>
    <row r="5458" spans="25:25" x14ac:dyDescent="0.2">
      <c r="Y5458" s="84"/>
    </row>
    <row r="5459" spans="25:25" x14ac:dyDescent="0.2">
      <c r="Y5459" s="84"/>
    </row>
    <row r="5460" spans="25:25" x14ac:dyDescent="0.2">
      <c r="Y5460" s="84"/>
    </row>
    <row r="5461" spans="25:25" x14ac:dyDescent="0.2">
      <c r="Y5461" s="84"/>
    </row>
    <row r="5462" spans="25:25" x14ac:dyDescent="0.2">
      <c r="Y5462" s="84"/>
    </row>
    <row r="5463" spans="25:25" x14ac:dyDescent="0.2">
      <c r="Y5463" s="84"/>
    </row>
    <row r="5464" spans="25:25" x14ac:dyDescent="0.2">
      <c r="Y5464" s="84"/>
    </row>
    <row r="5465" spans="25:25" x14ac:dyDescent="0.2">
      <c r="Y5465" s="84"/>
    </row>
    <row r="5466" spans="25:25" x14ac:dyDescent="0.2">
      <c r="Y5466" s="84"/>
    </row>
    <row r="5467" spans="25:25" x14ac:dyDescent="0.2">
      <c r="Y5467" s="84"/>
    </row>
    <row r="5468" spans="25:25" x14ac:dyDescent="0.2">
      <c r="Y5468" s="84"/>
    </row>
    <row r="5469" spans="25:25" x14ac:dyDescent="0.2">
      <c r="Y5469" s="84"/>
    </row>
    <row r="5470" spans="25:25" x14ac:dyDescent="0.2">
      <c r="Y5470" s="84"/>
    </row>
    <row r="5471" spans="25:25" x14ac:dyDescent="0.2">
      <c r="Y5471" s="84"/>
    </row>
    <row r="5472" spans="25:25" x14ac:dyDescent="0.2">
      <c r="Y5472" s="84"/>
    </row>
    <row r="5473" spans="25:25" x14ac:dyDescent="0.2">
      <c r="Y5473" s="84"/>
    </row>
    <row r="5474" spans="25:25" x14ac:dyDescent="0.2">
      <c r="Y5474" s="84"/>
    </row>
    <row r="5475" spans="25:25" x14ac:dyDescent="0.2">
      <c r="Y5475" s="84"/>
    </row>
    <row r="5476" spans="25:25" x14ac:dyDescent="0.2">
      <c r="Y5476" s="84"/>
    </row>
    <row r="5477" spans="25:25" x14ac:dyDescent="0.2">
      <c r="Y5477" s="84"/>
    </row>
    <row r="5478" spans="25:25" x14ac:dyDescent="0.2">
      <c r="Y5478" s="84"/>
    </row>
    <row r="5479" spans="25:25" x14ac:dyDescent="0.2">
      <c r="Y5479" s="84"/>
    </row>
    <row r="5480" spans="25:25" x14ac:dyDescent="0.2">
      <c r="Y5480" s="84"/>
    </row>
    <row r="5481" spans="25:25" x14ac:dyDescent="0.2">
      <c r="Y5481" s="84"/>
    </row>
    <row r="5482" spans="25:25" x14ac:dyDescent="0.2">
      <c r="Y5482" s="84"/>
    </row>
    <row r="5483" spans="25:25" x14ac:dyDescent="0.2">
      <c r="Y5483" s="84"/>
    </row>
    <row r="5484" spans="25:25" x14ac:dyDescent="0.2">
      <c r="Y5484" s="84"/>
    </row>
    <row r="5485" spans="25:25" x14ac:dyDescent="0.2">
      <c r="Y5485" s="84"/>
    </row>
    <row r="5486" spans="25:25" x14ac:dyDescent="0.2">
      <c r="Y5486" s="84"/>
    </row>
    <row r="5487" spans="25:25" x14ac:dyDescent="0.2">
      <c r="Y5487" s="84"/>
    </row>
    <row r="5488" spans="25:25" x14ac:dyDescent="0.2">
      <c r="Y5488" s="84"/>
    </row>
    <row r="5489" spans="25:25" x14ac:dyDescent="0.2">
      <c r="Y5489" s="84"/>
    </row>
    <row r="5490" spans="25:25" x14ac:dyDescent="0.2">
      <c r="Y5490" s="84"/>
    </row>
    <row r="5491" spans="25:25" x14ac:dyDescent="0.2">
      <c r="Y5491" s="84"/>
    </row>
    <row r="5492" spans="25:25" x14ac:dyDescent="0.2">
      <c r="Y5492" s="84"/>
    </row>
    <row r="5493" spans="25:25" x14ac:dyDescent="0.2">
      <c r="Y5493" s="84"/>
    </row>
    <row r="5494" spans="25:25" x14ac:dyDescent="0.2">
      <c r="Y5494" s="84"/>
    </row>
    <row r="5495" spans="25:25" x14ac:dyDescent="0.2">
      <c r="Y5495" s="84"/>
    </row>
    <row r="5496" spans="25:25" x14ac:dyDescent="0.2">
      <c r="Y5496" s="84"/>
    </row>
    <row r="5497" spans="25:25" x14ac:dyDescent="0.2">
      <c r="Y5497" s="84"/>
    </row>
    <row r="5498" spans="25:25" x14ac:dyDescent="0.2">
      <c r="Y5498" s="84"/>
    </row>
    <row r="5499" spans="25:25" x14ac:dyDescent="0.2">
      <c r="Y5499" s="84"/>
    </row>
    <row r="5500" spans="25:25" x14ac:dyDescent="0.2">
      <c r="Y5500" s="84"/>
    </row>
    <row r="5501" spans="25:25" x14ac:dyDescent="0.2">
      <c r="Y5501" s="84"/>
    </row>
    <row r="5502" spans="25:25" x14ac:dyDescent="0.2">
      <c r="Y5502" s="84"/>
    </row>
    <row r="5503" spans="25:25" x14ac:dyDescent="0.2">
      <c r="Y5503" s="84"/>
    </row>
    <row r="5504" spans="25:25" x14ac:dyDescent="0.2">
      <c r="Y5504" s="84"/>
    </row>
    <row r="5505" spans="25:25" x14ac:dyDescent="0.2">
      <c r="Y5505" s="84"/>
    </row>
    <row r="5506" spans="25:25" x14ac:dyDescent="0.2">
      <c r="Y5506" s="84"/>
    </row>
    <row r="5507" spans="25:25" x14ac:dyDescent="0.2">
      <c r="Y5507" s="84"/>
    </row>
    <row r="5508" spans="25:25" x14ac:dyDescent="0.2">
      <c r="Y5508" s="84"/>
    </row>
    <row r="5509" spans="25:25" x14ac:dyDescent="0.2">
      <c r="Y5509" s="84"/>
    </row>
    <row r="5510" spans="25:25" x14ac:dyDescent="0.2">
      <c r="Y5510" s="84"/>
    </row>
    <row r="5511" spans="25:25" x14ac:dyDescent="0.2">
      <c r="Y5511" s="84"/>
    </row>
    <row r="5512" spans="25:25" x14ac:dyDescent="0.2">
      <c r="Y5512" s="84"/>
    </row>
    <row r="5513" spans="25:25" x14ac:dyDescent="0.2">
      <c r="Y5513" s="84"/>
    </row>
    <row r="5514" spans="25:25" x14ac:dyDescent="0.2">
      <c r="Y5514" s="84"/>
    </row>
    <row r="5515" spans="25:25" x14ac:dyDescent="0.2">
      <c r="Y5515" s="84"/>
    </row>
    <row r="5516" spans="25:25" x14ac:dyDescent="0.2">
      <c r="Y5516" s="84"/>
    </row>
    <row r="5517" spans="25:25" x14ac:dyDescent="0.2">
      <c r="Y5517" s="84"/>
    </row>
    <row r="5518" spans="25:25" x14ac:dyDescent="0.2">
      <c r="Y5518" s="84"/>
    </row>
    <row r="5519" spans="25:25" x14ac:dyDescent="0.2">
      <c r="Y5519" s="84"/>
    </row>
    <row r="5520" spans="25:25" x14ac:dyDescent="0.2">
      <c r="Y5520" s="84"/>
    </row>
    <row r="5521" spans="25:25" x14ac:dyDescent="0.2">
      <c r="Y5521" s="84"/>
    </row>
    <row r="5522" spans="25:25" x14ac:dyDescent="0.2">
      <c r="Y5522" s="84"/>
    </row>
    <row r="5523" spans="25:25" x14ac:dyDescent="0.2">
      <c r="Y5523" s="84"/>
    </row>
    <row r="5524" spans="25:25" x14ac:dyDescent="0.2">
      <c r="Y5524" s="84"/>
    </row>
    <row r="5525" spans="25:25" x14ac:dyDescent="0.2">
      <c r="Y5525" s="84"/>
    </row>
    <row r="5526" spans="25:25" x14ac:dyDescent="0.2">
      <c r="Y5526" s="84"/>
    </row>
    <row r="5527" spans="25:25" x14ac:dyDescent="0.2">
      <c r="Y5527" s="84"/>
    </row>
    <row r="5528" spans="25:25" x14ac:dyDescent="0.2">
      <c r="Y5528" s="84"/>
    </row>
    <row r="5529" spans="25:25" x14ac:dyDescent="0.2">
      <c r="Y5529" s="84"/>
    </row>
    <row r="5530" spans="25:25" x14ac:dyDescent="0.2">
      <c r="Y5530" s="84"/>
    </row>
    <row r="5531" spans="25:25" x14ac:dyDescent="0.2">
      <c r="Y5531" s="84"/>
    </row>
    <row r="5532" spans="25:25" x14ac:dyDescent="0.2">
      <c r="Y5532" s="84"/>
    </row>
    <row r="5533" spans="25:25" x14ac:dyDescent="0.2">
      <c r="Y5533" s="84"/>
    </row>
    <row r="5534" spans="25:25" x14ac:dyDescent="0.2">
      <c r="Y5534" s="84"/>
    </row>
    <row r="5535" spans="25:25" x14ac:dyDescent="0.2">
      <c r="Y5535" s="84"/>
    </row>
    <row r="5536" spans="25:25" x14ac:dyDescent="0.2">
      <c r="Y5536" s="84"/>
    </row>
    <row r="5537" spans="25:25" x14ac:dyDescent="0.2">
      <c r="Y5537" s="84"/>
    </row>
    <row r="5538" spans="25:25" x14ac:dyDescent="0.2">
      <c r="Y5538" s="84"/>
    </row>
    <row r="5539" spans="25:25" x14ac:dyDescent="0.2">
      <c r="Y5539" s="84"/>
    </row>
    <row r="5540" spans="25:25" x14ac:dyDescent="0.2">
      <c r="Y5540" s="84"/>
    </row>
    <row r="5541" spans="25:25" x14ac:dyDescent="0.2">
      <c r="Y5541" s="84"/>
    </row>
    <row r="5542" spans="25:25" x14ac:dyDescent="0.2">
      <c r="Y5542" s="84"/>
    </row>
    <row r="5543" spans="25:25" x14ac:dyDescent="0.2">
      <c r="Y5543" s="84"/>
    </row>
    <row r="5544" spans="25:25" x14ac:dyDescent="0.2">
      <c r="Y5544" s="84"/>
    </row>
    <row r="5545" spans="25:25" x14ac:dyDescent="0.2">
      <c r="Y5545" s="84"/>
    </row>
    <row r="5546" spans="25:25" x14ac:dyDescent="0.2">
      <c r="Y5546" s="84"/>
    </row>
    <row r="5547" spans="25:25" x14ac:dyDescent="0.2">
      <c r="Y5547" s="84"/>
    </row>
    <row r="5548" spans="25:25" x14ac:dyDescent="0.2">
      <c r="Y5548" s="84"/>
    </row>
    <row r="5549" spans="25:25" x14ac:dyDescent="0.2">
      <c r="Y5549" s="84"/>
    </row>
    <row r="5550" spans="25:25" x14ac:dyDescent="0.2">
      <c r="Y5550" s="84"/>
    </row>
    <row r="5551" spans="25:25" x14ac:dyDescent="0.2">
      <c r="Y5551" s="84"/>
    </row>
    <row r="5552" spans="25:25" x14ac:dyDescent="0.2">
      <c r="Y5552" s="84"/>
    </row>
    <row r="5553" spans="25:25" x14ac:dyDescent="0.2">
      <c r="Y5553" s="84"/>
    </row>
    <row r="5554" spans="25:25" x14ac:dyDescent="0.2">
      <c r="Y5554" s="84"/>
    </row>
    <row r="5555" spans="25:25" x14ac:dyDescent="0.2">
      <c r="Y5555" s="84"/>
    </row>
    <row r="5556" spans="25:25" x14ac:dyDescent="0.2">
      <c r="Y5556" s="84"/>
    </row>
    <row r="5557" spans="25:25" x14ac:dyDescent="0.2">
      <c r="Y5557" s="84"/>
    </row>
    <row r="5558" spans="25:25" x14ac:dyDescent="0.2">
      <c r="Y5558" s="84"/>
    </row>
    <row r="5559" spans="25:25" x14ac:dyDescent="0.2">
      <c r="Y5559" s="84"/>
    </row>
    <row r="5560" spans="25:25" x14ac:dyDescent="0.2">
      <c r="Y5560" s="84"/>
    </row>
    <row r="5561" spans="25:25" x14ac:dyDescent="0.2">
      <c r="Y5561" s="84"/>
    </row>
    <row r="5562" spans="25:25" x14ac:dyDescent="0.2">
      <c r="Y5562" s="84"/>
    </row>
    <row r="5563" spans="25:25" x14ac:dyDescent="0.2">
      <c r="Y5563" s="84"/>
    </row>
    <row r="5564" spans="25:25" x14ac:dyDescent="0.2">
      <c r="Y5564" s="84"/>
    </row>
    <row r="5565" spans="25:25" x14ac:dyDescent="0.2">
      <c r="Y5565" s="84"/>
    </row>
    <row r="5566" spans="25:25" x14ac:dyDescent="0.2">
      <c r="Y5566" s="84"/>
    </row>
    <row r="5567" spans="25:25" x14ac:dyDescent="0.2">
      <c r="Y5567" s="84"/>
    </row>
    <row r="5568" spans="25:25" x14ac:dyDescent="0.2">
      <c r="Y5568" s="84"/>
    </row>
    <row r="5569" spans="25:25" x14ac:dyDescent="0.2">
      <c r="Y5569" s="84"/>
    </row>
    <row r="5570" spans="25:25" x14ac:dyDescent="0.2">
      <c r="Y5570" s="84"/>
    </row>
    <row r="5571" spans="25:25" x14ac:dyDescent="0.2">
      <c r="Y5571" s="84"/>
    </row>
    <row r="5572" spans="25:25" x14ac:dyDescent="0.2">
      <c r="Y5572" s="84"/>
    </row>
    <row r="5573" spans="25:25" x14ac:dyDescent="0.2">
      <c r="Y5573" s="84"/>
    </row>
    <row r="5574" spans="25:25" x14ac:dyDescent="0.2">
      <c r="Y5574" s="84"/>
    </row>
    <row r="5575" spans="25:25" x14ac:dyDescent="0.2">
      <c r="Y5575" s="84"/>
    </row>
    <row r="5576" spans="25:25" x14ac:dyDescent="0.2">
      <c r="Y5576" s="84"/>
    </row>
    <row r="5577" spans="25:25" x14ac:dyDescent="0.2">
      <c r="Y5577" s="84"/>
    </row>
    <row r="5578" spans="25:25" x14ac:dyDescent="0.2">
      <c r="Y5578" s="84"/>
    </row>
    <row r="5579" spans="25:25" x14ac:dyDescent="0.2">
      <c r="Y5579" s="84"/>
    </row>
    <row r="5580" spans="25:25" x14ac:dyDescent="0.2">
      <c r="Y5580" s="84"/>
    </row>
    <row r="5581" spans="25:25" x14ac:dyDescent="0.2">
      <c r="Y5581" s="84"/>
    </row>
    <row r="5582" spans="25:25" x14ac:dyDescent="0.2">
      <c r="Y5582" s="84"/>
    </row>
    <row r="5583" spans="25:25" x14ac:dyDescent="0.2">
      <c r="Y5583" s="84"/>
    </row>
    <row r="5584" spans="25:25" x14ac:dyDescent="0.2">
      <c r="Y5584" s="84"/>
    </row>
    <row r="5585" spans="25:25" x14ac:dyDescent="0.2">
      <c r="Y5585" s="84"/>
    </row>
    <row r="5586" spans="25:25" x14ac:dyDescent="0.2">
      <c r="Y5586" s="84"/>
    </row>
    <row r="5587" spans="25:25" x14ac:dyDescent="0.2">
      <c r="Y5587" s="84"/>
    </row>
    <row r="5588" spans="25:25" x14ac:dyDescent="0.2">
      <c r="Y5588" s="84"/>
    </row>
    <row r="5589" spans="25:25" x14ac:dyDescent="0.2">
      <c r="Y5589" s="84"/>
    </row>
    <row r="5590" spans="25:25" x14ac:dyDescent="0.2">
      <c r="Y5590" s="84"/>
    </row>
    <row r="5591" spans="25:25" x14ac:dyDescent="0.2">
      <c r="Y5591" s="84"/>
    </row>
    <row r="5592" spans="25:25" x14ac:dyDescent="0.2">
      <c r="Y5592" s="84"/>
    </row>
    <row r="5593" spans="25:25" x14ac:dyDescent="0.2">
      <c r="Y5593" s="84"/>
    </row>
    <row r="5594" spans="25:25" x14ac:dyDescent="0.2">
      <c r="Y5594" s="84"/>
    </row>
    <row r="5595" spans="25:25" x14ac:dyDescent="0.2">
      <c r="Y5595" s="84"/>
    </row>
    <row r="5596" spans="25:25" x14ac:dyDescent="0.2">
      <c r="Y5596" s="84"/>
    </row>
    <row r="5597" spans="25:25" x14ac:dyDescent="0.2">
      <c r="Y5597" s="84"/>
    </row>
    <row r="5598" spans="25:25" x14ac:dyDescent="0.2">
      <c r="Y5598" s="84"/>
    </row>
    <row r="5599" spans="25:25" x14ac:dyDescent="0.2">
      <c r="Y5599" s="84"/>
    </row>
    <row r="5600" spans="25:25" x14ac:dyDescent="0.2">
      <c r="Y5600" s="84"/>
    </row>
    <row r="5601" spans="25:25" x14ac:dyDescent="0.2">
      <c r="Y5601" s="84"/>
    </row>
    <row r="5602" spans="25:25" x14ac:dyDescent="0.2">
      <c r="Y5602" s="84"/>
    </row>
    <row r="5603" spans="25:25" x14ac:dyDescent="0.2">
      <c r="Y5603" s="84"/>
    </row>
    <row r="5604" spans="25:25" x14ac:dyDescent="0.2">
      <c r="Y5604" s="84"/>
    </row>
    <row r="5605" spans="25:25" x14ac:dyDescent="0.2">
      <c r="Y5605" s="84"/>
    </row>
    <row r="5606" spans="25:25" x14ac:dyDescent="0.2">
      <c r="Y5606" s="84"/>
    </row>
    <row r="5607" spans="25:25" x14ac:dyDescent="0.2">
      <c r="Y5607" s="84"/>
    </row>
    <row r="5608" spans="25:25" x14ac:dyDescent="0.2">
      <c r="Y5608" s="84"/>
    </row>
    <row r="5609" spans="25:25" x14ac:dyDescent="0.2">
      <c r="Y5609" s="84"/>
    </row>
    <row r="5610" spans="25:25" x14ac:dyDescent="0.2">
      <c r="Y5610" s="84"/>
    </row>
    <row r="5611" spans="25:25" x14ac:dyDescent="0.2">
      <c r="Y5611" s="84"/>
    </row>
    <row r="5612" spans="25:25" x14ac:dyDescent="0.2">
      <c r="Y5612" s="84"/>
    </row>
    <row r="5613" spans="25:25" x14ac:dyDescent="0.2">
      <c r="Y5613" s="84"/>
    </row>
    <row r="5614" spans="25:25" x14ac:dyDescent="0.2">
      <c r="Y5614" s="84"/>
    </row>
    <row r="5615" spans="25:25" x14ac:dyDescent="0.2">
      <c r="Y5615" s="84"/>
    </row>
    <row r="5616" spans="25:25" x14ac:dyDescent="0.2">
      <c r="Y5616" s="84"/>
    </row>
    <row r="5617" spans="25:25" x14ac:dyDescent="0.2">
      <c r="Y5617" s="84"/>
    </row>
    <row r="5618" spans="25:25" x14ac:dyDescent="0.2">
      <c r="Y5618" s="84"/>
    </row>
    <row r="5619" spans="25:25" x14ac:dyDescent="0.2">
      <c r="Y5619" s="84"/>
    </row>
    <row r="5620" spans="25:25" x14ac:dyDescent="0.2">
      <c r="Y5620" s="84"/>
    </row>
    <row r="5621" spans="25:25" x14ac:dyDescent="0.2">
      <c r="Y5621" s="84"/>
    </row>
    <row r="5622" spans="25:25" x14ac:dyDescent="0.2">
      <c r="Y5622" s="84"/>
    </row>
    <row r="5623" spans="25:25" x14ac:dyDescent="0.2">
      <c r="Y5623" s="84"/>
    </row>
    <row r="5624" spans="25:25" x14ac:dyDescent="0.2">
      <c r="Y5624" s="84"/>
    </row>
    <row r="5625" spans="25:25" x14ac:dyDescent="0.2">
      <c r="Y5625" s="84"/>
    </row>
    <row r="5626" spans="25:25" x14ac:dyDescent="0.2">
      <c r="Y5626" s="84"/>
    </row>
    <row r="5627" spans="25:25" x14ac:dyDescent="0.2">
      <c r="Y5627" s="84"/>
    </row>
    <row r="5628" spans="25:25" x14ac:dyDescent="0.2">
      <c r="Y5628" s="84"/>
    </row>
    <row r="5629" spans="25:25" x14ac:dyDescent="0.2">
      <c r="Y5629" s="84"/>
    </row>
    <row r="5630" spans="25:25" x14ac:dyDescent="0.2">
      <c r="Y5630" s="84"/>
    </row>
    <row r="5631" spans="25:25" x14ac:dyDescent="0.2">
      <c r="Y5631" s="84"/>
    </row>
    <row r="5632" spans="25:25" x14ac:dyDescent="0.2">
      <c r="Y5632" s="84"/>
    </row>
    <row r="5633" spans="25:25" x14ac:dyDescent="0.2">
      <c r="Y5633" s="84"/>
    </row>
    <row r="5634" spans="25:25" x14ac:dyDescent="0.2">
      <c r="Y5634" s="84"/>
    </row>
    <row r="5635" spans="25:25" x14ac:dyDescent="0.2">
      <c r="Y5635" s="84"/>
    </row>
    <row r="5636" spans="25:25" x14ac:dyDescent="0.2">
      <c r="Y5636" s="84"/>
    </row>
    <row r="5637" spans="25:25" x14ac:dyDescent="0.2">
      <c r="Y5637" s="84"/>
    </row>
    <row r="5638" spans="25:25" x14ac:dyDescent="0.2">
      <c r="Y5638" s="84"/>
    </row>
    <row r="5639" spans="25:25" x14ac:dyDescent="0.2">
      <c r="Y5639" s="84"/>
    </row>
    <row r="5640" spans="25:25" x14ac:dyDescent="0.2">
      <c r="Y5640" s="84"/>
    </row>
    <row r="5641" spans="25:25" x14ac:dyDescent="0.2">
      <c r="Y5641" s="84"/>
    </row>
    <row r="5642" spans="25:25" x14ac:dyDescent="0.2">
      <c r="Y5642" s="84"/>
    </row>
    <row r="5643" spans="25:25" x14ac:dyDescent="0.2">
      <c r="Y5643" s="84"/>
    </row>
    <row r="5644" spans="25:25" x14ac:dyDescent="0.2">
      <c r="Y5644" s="84"/>
    </row>
    <row r="5645" spans="25:25" x14ac:dyDescent="0.2">
      <c r="Y5645" s="84"/>
    </row>
    <row r="5646" spans="25:25" x14ac:dyDescent="0.2">
      <c r="Y5646" s="84"/>
    </row>
    <row r="5647" spans="25:25" x14ac:dyDescent="0.2">
      <c r="Y5647" s="84"/>
    </row>
    <row r="5648" spans="25:25" x14ac:dyDescent="0.2">
      <c r="Y5648" s="84"/>
    </row>
    <row r="5649" spans="25:25" x14ac:dyDescent="0.2">
      <c r="Y5649" s="84"/>
    </row>
    <row r="5650" spans="25:25" x14ac:dyDescent="0.2">
      <c r="Y5650" s="84"/>
    </row>
    <row r="5651" spans="25:25" x14ac:dyDescent="0.2">
      <c r="Y5651" s="84"/>
    </row>
    <row r="5652" spans="25:25" x14ac:dyDescent="0.2">
      <c r="Y5652" s="84"/>
    </row>
    <row r="5653" spans="25:25" x14ac:dyDescent="0.2">
      <c r="Y5653" s="84"/>
    </row>
    <row r="5654" spans="25:25" x14ac:dyDescent="0.2">
      <c r="Y5654" s="84"/>
    </row>
    <row r="5655" spans="25:25" x14ac:dyDescent="0.2">
      <c r="Y5655" s="84"/>
    </row>
    <row r="5656" spans="25:25" x14ac:dyDescent="0.2">
      <c r="Y5656" s="84"/>
    </row>
    <row r="5657" spans="25:25" x14ac:dyDescent="0.2">
      <c r="Y5657" s="84"/>
    </row>
    <row r="5658" spans="25:25" x14ac:dyDescent="0.2">
      <c r="Y5658" s="84"/>
    </row>
    <row r="5659" spans="25:25" x14ac:dyDescent="0.2">
      <c r="Y5659" s="84"/>
    </row>
    <row r="5660" spans="25:25" x14ac:dyDescent="0.2">
      <c r="Y5660" s="84"/>
    </row>
    <row r="5661" spans="25:25" x14ac:dyDescent="0.2">
      <c r="Y5661" s="84"/>
    </row>
    <row r="5662" spans="25:25" x14ac:dyDescent="0.2">
      <c r="Y5662" s="84"/>
    </row>
    <row r="5663" spans="25:25" x14ac:dyDescent="0.2">
      <c r="Y5663" s="84"/>
    </row>
    <row r="5664" spans="25:25" x14ac:dyDescent="0.2">
      <c r="Y5664" s="84"/>
    </row>
    <row r="5665" spans="25:25" x14ac:dyDescent="0.2">
      <c r="Y5665" s="84"/>
    </row>
    <row r="5666" spans="25:25" x14ac:dyDescent="0.2">
      <c r="Y5666" s="84"/>
    </row>
    <row r="5667" spans="25:25" x14ac:dyDescent="0.2">
      <c r="Y5667" s="84"/>
    </row>
    <row r="5668" spans="25:25" x14ac:dyDescent="0.2">
      <c r="Y5668" s="84"/>
    </row>
    <row r="5669" spans="25:25" x14ac:dyDescent="0.2">
      <c r="Y5669" s="84"/>
    </row>
    <row r="5670" spans="25:25" x14ac:dyDescent="0.2">
      <c r="Y5670" s="84"/>
    </row>
    <row r="5671" spans="25:25" x14ac:dyDescent="0.2">
      <c r="Y5671" s="84"/>
    </row>
    <row r="5672" spans="25:25" x14ac:dyDescent="0.2">
      <c r="Y5672" s="84"/>
    </row>
    <row r="5673" spans="25:25" x14ac:dyDescent="0.2">
      <c r="Y5673" s="84"/>
    </row>
    <row r="5674" spans="25:25" x14ac:dyDescent="0.2">
      <c r="Y5674" s="84"/>
    </row>
    <row r="5675" spans="25:25" x14ac:dyDescent="0.2">
      <c r="Y5675" s="84"/>
    </row>
    <row r="5676" spans="25:25" x14ac:dyDescent="0.2">
      <c r="Y5676" s="84"/>
    </row>
    <row r="5677" spans="25:25" x14ac:dyDescent="0.2">
      <c r="Y5677" s="84"/>
    </row>
    <row r="5678" spans="25:25" x14ac:dyDescent="0.2">
      <c r="Y5678" s="84"/>
    </row>
    <row r="5679" spans="25:25" x14ac:dyDescent="0.2">
      <c r="Y5679" s="84"/>
    </row>
    <row r="5680" spans="25:25" x14ac:dyDescent="0.2">
      <c r="Y5680" s="84"/>
    </row>
    <row r="5681" spans="25:25" x14ac:dyDescent="0.2">
      <c r="Y5681" s="84"/>
    </row>
    <row r="5682" spans="25:25" x14ac:dyDescent="0.2">
      <c r="Y5682" s="84"/>
    </row>
    <row r="5683" spans="25:25" x14ac:dyDescent="0.2">
      <c r="Y5683" s="84"/>
    </row>
    <row r="5684" spans="25:25" x14ac:dyDescent="0.2">
      <c r="Y5684" s="84"/>
    </row>
    <row r="5685" spans="25:25" x14ac:dyDescent="0.2">
      <c r="Y5685" s="84"/>
    </row>
    <row r="5686" spans="25:25" x14ac:dyDescent="0.2">
      <c r="Y5686" s="84"/>
    </row>
    <row r="5687" spans="25:25" x14ac:dyDescent="0.2">
      <c r="Y5687" s="84"/>
    </row>
    <row r="5688" spans="25:25" x14ac:dyDescent="0.2">
      <c r="Y5688" s="84"/>
    </row>
    <row r="5689" spans="25:25" x14ac:dyDescent="0.2">
      <c r="Y5689" s="84"/>
    </row>
    <row r="5690" spans="25:25" x14ac:dyDescent="0.2">
      <c r="Y5690" s="84"/>
    </row>
    <row r="5691" spans="25:25" x14ac:dyDescent="0.2">
      <c r="Y5691" s="84"/>
    </row>
    <row r="5692" spans="25:25" x14ac:dyDescent="0.2">
      <c r="Y5692" s="84"/>
    </row>
    <row r="5693" spans="25:25" x14ac:dyDescent="0.2">
      <c r="Y5693" s="84"/>
    </row>
    <row r="5694" spans="25:25" x14ac:dyDescent="0.2">
      <c r="Y5694" s="84"/>
    </row>
    <row r="5695" spans="25:25" x14ac:dyDescent="0.2">
      <c r="Y5695" s="84"/>
    </row>
    <row r="5696" spans="25:25" x14ac:dyDescent="0.2">
      <c r="Y5696" s="84"/>
    </row>
    <row r="5697" spans="25:25" x14ac:dyDescent="0.2">
      <c r="Y5697" s="84"/>
    </row>
    <row r="5698" spans="25:25" x14ac:dyDescent="0.2">
      <c r="Y5698" s="84"/>
    </row>
    <row r="5699" spans="25:25" x14ac:dyDescent="0.2">
      <c r="Y5699" s="84"/>
    </row>
    <row r="5700" spans="25:25" x14ac:dyDescent="0.2">
      <c r="Y5700" s="84"/>
    </row>
    <row r="5701" spans="25:25" x14ac:dyDescent="0.2">
      <c r="Y5701" s="84"/>
    </row>
    <row r="5702" spans="25:25" x14ac:dyDescent="0.2">
      <c r="Y5702" s="84"/>
    </row>
    <row r="5703" spans="25:25" x14ac:dyDescent="0.2">
      <c r="Y5703" s="84"/>
    </row>
    <row r="5704" spans="25:25" x14ac:dyDescent="0.2">
      <c r="Y5704" s="84"/>
    </row>
    <row r="5705" spans="25:25" x14ac:dyDescent="0.2">
      <c r="Y5705" s="84"/>
    </row>
    <row r="5706" spans="25:25" x14ac:dyDescent="0.2">
      <c r="Y5706" s="84"/>
    </row>
    <row r="5707" spans="25:25" x14ac:dyDescent="0.2">
      <c r="Y5707" s="84"/>
    </row>
    <row r="5708" spans="25:25" x14ac:dyDescent="0.2">
      <c r="Y5708" s="84"/>
    </row>
    <row r="5709" spans="25:25" x14ac:dyDescent="0.2">
      <c r="Y5709" s="84"/>
    </row>
    <row r="5710" spans="25:25" x14ac:dyDescent="0.2">
      <c r="Y5710" s="84"/>
    </row>
    <row r="5711" spans="25:25" x14ac:dyDescent="0.2">
      <c r="Y5711" s="84"/>
    </row>
    <row r="5712" spans="25:25" x14ac:dyDescent="0.2">
      <c r="Y5712" s="84"/>
    </row>
    <row r="5713" spans="25:25" x14ac:dyDescent="0.2">
      <c r="Y5713" s="84"/>
    </row>
    <row r="5714" spans="25:25" x14ac:dyDescent="0.2">
      <c r="Y5714" s="84"/>
    </row>
    <row r="5715" spans="25:25" x14ac:dyDescent="0.2">
      <c r="Y5715" s="84"/>
    </row>
    <row r="5716" spans="25:25" x14ac:dyDescent="0.2">
      <c r="Y5716" s="84"/>
    </row>
    <row r="5717" spans="25:25" x14ac:dyDescent="0.2">
      <c r="Y5717" s="84"/>
    </row>
    <row r="5718" spans="25:25" x14ac:dyDescent="0.2">
      <c r="Y5718" s="84"/>
    </row>
    <row r="5719" spans="25:25" x14ac:dyDescent="0.2">
      <c r="Y5719" s="84"/>
    </row>
    <row r="5720" spans="25:25" x14ac:dyDescent="0.2">
      <c r="Y5720" s="84"/>
    </row>
    <row r="5721" spans="25:25" x14ac:dyDescent="0.2">
      <c r="Y5721" s="84"/>
    </row>
    <row r="5722" spans="25:25" x14ac:dyDescent="0.2">
      <c r="Y5722" s="84"/>
    </row>
    <row r="5723" spans="25:25" x14ac:dyDescent="0.2">
      <c r="Y5723" s="84"/>
    </row>
    <row r="5724" spans="25:25" x14ac:dyDescent="0.2">
      <c r="Y5724" s="84"/>
    </row>
    <row r="5725" spans="25:25" x14ac:dyDescent="0.2">
      <c r="Y5725" s="84"/>
    </row>
    <row r="5726" spans="25:25" x14ac:dyDescent="0.2">
      <c r="Y5726" s="84"/>
    </row>
    <row r="5727" spans="25:25" x14ac:dyDescent="0.2">
      <c r="Y5727" s="84"/>
    </row>
    <row r="5728" spans="25:25" x14ac:dyDescent="0.2">
      <c r="Y5728" s="84"/>
    </row>
    <row r="5729" spans="25:25" x14ac:dyDescent="0.2">
      <c r="Y5729" s="84"/>
    </row>
    <row r="5730" spans="25:25" x14ac:dyDescent="0.2">
      <c r="Y5730" s="84"/>
    </row>
    <row r="5731" spans="25:25" x14ac:dyDescent="0.2">
      <c r="Y5731" s="84"/>
    </row>
    <row r="5732" spans="25:25" x14ac:dyDescent="0.2">
      <c r="Y5732" s="84"/>
    </row>
    <row r="5733" spans="25:25" x14ac:dyDescent="0.2">
      <c r="Y5733" s="84"/>
    </row>
    <row r="5734" spans="25:25" x14ac:dyDescent="0.2">
      <c r="Y5734" s="84"/>
    </row>
    <row r="5735" spans="25:25" x14ac:dyDescent="0.2">
      <c r="Y5735" s="84"/>
    </row>
    <row r="5736" spans="25:25" x14ac:dyDescent="0.2">
      <c r="Y5736" s="84"/>
    </row>
    <row r="5737" spans="25:25" x14ac:dyDescent="0.2">
      <c r="Y5737" s="84"/>
    </row>
    <row r="5738" spans="25:25" x14ac:dyDescent="0.2">
      <c r="Y5738" s="84"/>
    </row>
    <row r="5739" spans="25:25" x14ac:dyDescent="0.2">
      <c r="Y5739" s="84"/>
    </row>
    <row r="5740" spans="25:25" x14ac:dyDescent="0.2">
      <c r="Y5740" s="84"/>
    </row>
    <row r="5741" spans="25:25" x14ac:dyDescent="0.2">
      <c r="Y5741" s="84"/>
    </row>
    <row r="5742" spans="25:25" x14ac:dyDescent="0.2">
      <c r="Y5742" s="84"/>
    </row>
    <row r="5743" spans="25:25" x14ac:dyDescent="0.2">
      <c r="Y5743" s="84"/>
    </row>
    <row r="5744" spans="25:25" x14ac:dyDescent="0.2">
      <c r="Y5744" s="84"/>
    </row>
    <row r="5745" spans="25:25" x14ac:dyDescent="0.2">
      <c r="Y5745" s="84"/>
    </row>
    <row r="5746" spans="25:25" x14ac:dyDescent="0.2">
      <c r="Y5746" s="84"/>
    </row>
    <row r="5747" spans="25:25" x14ac:dyDescent="0.2">
      <c r="Y5747" s="84"/>
    </row>
    <row r="5748" spans="25:25" x14ac:dyDescent="0.2">
      <c r="Y5748" s="84"/>
    </row>
    <row r="5749" spans="25:25" x14ac:dyDescent="0.2">
      <c r="Y5749" s="84"/>
    </row>
    <row r="5750" spans="25:25" x14ac:dyDescent="0.2">
      <c r="Y5750" s="84"/>
    </row>
    <row r="5751" spans="25:25" x14ac:dyDescent="0.2">
      <c r="Y5751" s="84"/>
    </row>
    <row r="5752" spans="25:25" x14ac:dyDescent="0.2">
      <c r="Y5752" s="84"/>
    </row>
    <row r="5753" spans="25:25" x14ac:dyDescent="0.2">
      <c r="Y5753" s="84"/>
    </row>
    <row r="5754" spans="25:25" x14ac:dyDescent="0.2">
      <c r="Y5754" s="84"/>
    </row>
    <row r="5755" spans="25:25" x14ac:dyDescent="0.2">
      <c r="Y5755" s="84"/>
    </row>
    <row r="5756" spans="25:25" x14ac:dyDescent="0.2">
      <c r="Y5756" s="84"/>
    </row>
    <row r="5757" spans="25:25" x14ac:dyDescent="0.2">
      <c r="Y5757" s="84"/>
    </row>
    <row r="5758" spans="25:25" x14ac:dyDescent="0.2">
      <c r="Y5758" s="84"/>
    </row>
    <row r="5759" spans="25:25" x14ac:dyDescent="0.2">
      <c r="Y5759" s="84"/>
    </row>
    <row r="5760" spans="25:25" x14ac:dyDescent="0.2">
      <c r="Y5760" s="84"/>
    </row>
    <row r="5761" spans="25:25" x14ac:dyDescent="0.2">
      <c r="Y5761" s="84"/>
    </row>
    <row r="5762" spans="25:25" x14ac:dyDescent="0.2">
      <c r="Y5762" s="84"/>
    </row>
    <row r="5763" spans="25:25" x14ac:dyDescent="0.2">
      <c r="Y5763" s="84"/>
    </row>
    <row r="5764" spans="25:25" x14ac:dyDescent="0.2">
      <c r="Y5764" s="84"/>
    </row>
    <row r="5765" spans="25:25" x14ac:dyDescent="0.2">
      <c r="Y5765" s="84"/>
    </row>
    <row r="5766" spans="25:25" x14ac:dyDescent="0.2">
      <c r="Y5766" s="84"/>
    </row>
    <row r="5767" spans="25:25" x14ac:dyDescent="0.2">
      <c r="Y5767" s="84"/>
    </row>
    <row r="5768" spans="25:25" x14ac:dyDescent="0.2">
      <c r="Y5768" s="84"/>
    </row>
    <row r="5769" spans="25:25" x14ac:dyDescent="0.2">
      <c r="Y5769" s="84"/>
    </row>
    <row r="5770" spans="25:25" x14ac:dyDescent="0.2">
      <c r="Y5770" s="84"/>
    </row>
    <row r="5771" spans="25:25" x14ac:dyDescent="0.2">
      <c r="Y5771" s="84"/>
    </row>
    <row r="5772" spans="25:25" x14ac:dyDescent="0.2">
      <c r="Y5772" s="84"/>
    </row>
    <row r="5773" spans="25:25" x14ac:dyDescent="0.2">
      <c r="Y5773" s="84"/>
    </row>
    <row r="5774" spans="25:25" x14ac:dyDescent="0.2">
      <c r="Y5774" s="84"/>
    </row>
    <row r="5775" spans="25:25" x14ac:dyDescent="0.2">
      <c r="Y5775" s="84"/>
    </row>
    <row r="5776" spans="25:25" x14ac:dyDescent="0.2">
      <c r="Y5776" s="84"/>
    </row>
    <row r="5777" spans="25:25" x14ac:dyDescent="0.2">
      <c r="Y5777" s="84"/>
    </row>
    <row r="5778" spans="25:25" x14ac:dyDescent="0.2">
      <c r="Y5778" s="84"/>
    </row>
    <row r="5779" spans="25:25" x14ac:dyDescent="0.2">
      <c r="Y5779" s="84"/>
    </row>
    <row r="5780" spans="25:25" x14ac:dyDescent="0.2">
      <c r="Y5780" s="84"/>
    </row>
    <row r="5781" spans="25:25" x14ac:dyDescent="0.2">
      <c r="Y5781" s="84"/>
    </row>
    <row r="5782" spans="25:25" x14ac:dyDescent="0.2">
      <c r="Y5782" s="84"/>
    </row>
    <row r="5783" spans="25:25" x14ac:dyDescent="0.2">
      <c r="Y5783" s="84"/>
    </row>
    <row r="5784" spans="25:25" x14ac:dyDescent="0.2">
      <c r="Y5784" s="84"/>
    </row>
    <row r="5785" spans="25:25" x14ac:dyDescent="0.2">
      <c r="Y5785" s="84"/>
    </row>
    <row r="5786" spans="25:25" x14ac:dyDescent="0.2">
      <c r="Y5786" s="84"/>
    </row>
    <row r="5787" spans="25:25" x14ac:dyDescent="0.2">
      <c r="Y5787" s="84"/>
    </row>
    <row r="5788" spans="25:25" x14ac:dyDescent="0.2">
      <c r="Y5788" s="84"/>
    </row>
    <row r="5789" spans="25:25" x14ac:dyDescent="0.2">
      <c r="Y5789" s="84"/>
    </row>
    <row r="5790" spans="25:25" x14ac:dyDescent="0.2">
      <c r="Y5790" s="84"/>
    </row>
    <row r="5791" spans="25:25" x14ac:dyDescent="0.2">
      <c r="Y5791" s="84"/>
    </row>
    <row r="5792" spans="25:25" x14ac:dyDescent="0.2">
      <c r="Y5792" s="84"/>
    </row>
    <row r="5793" spans="25:25" x14ac:dyDescent="0.2">
      <c r="Y5793" s="84"/>
    </row>
    <row r="5794" spans="25:25" x14ac:dyDescent="0.2">
      <c r="Y5794" s="84"/>
    </row>
    <row r="5795" spans="25:25" x14ac:dyDescent="0.2">
      <c r="Y5795" s="84"/>
    </row>
    <row r="5796" spans="25:25" x14ac:dyDescent="0.2">
      <c r="Y5796" s="84"/>
    </row>
    <row r="5797" spans="25:25" x14ac:dyDescent="0.2">
      <c r="Y5797" s="84"/>
    </row>
    <row r="5798" spans="25:25" x14ac:dyDescent="0.2">
      <c r="Y5798" s="84"/>
    </row>
    <row r="5799" spans="25:25" x14ac:dyDescent="0.2">
      <c r="Y5799" s="84"/>
    </row>
    <row r="5800" spans="25:25" x14ac:dyDescent="0.2">
      <c r="Y5800" s="84"/>
    </row>
    <row r="5801" spans="25:25" x14ac:dyDescent="0.2">
      <c r="Y5801" s="84"/>
    </row>
    <row r="5802" spans="25:25" x14ac:dyDescent="0.2">
      <c r="Y5802" s="84"/>
    </row>
    <row r="5803" spans="25:25" x14ac:dyDescent="0.2">
      <c r="Y5803" s="84"/>
    </row>
    <row r="5804" spans="25:25" x14ac:dyDescent="0.2">
      <c r="Y5804" s="84"/>
    </row>
    <row r="5805" spans="25:25" x14ac:dyDescent="0.2">
      <c r="Y5805" s="84"/>
    </row>
    <row r="5806" spans="25:25" x14ac:dyDescent="0.2">
      <c r="Y5806" s="84"/>
    </row>
    <row r="5807" spans="25:25" x14ac:dyDescent="0.2">
      <c r="Y5807" s="84"/>
    </row>
    <row r="5808" spans="25:25" x14ac:dyDescent="0.2">
      <c r="Y5808" s="84"/>
    </row>
    <row r="5809" spans="25:25" x14ac:dyDescent="0.2">
      <c r="Y5809" s="84"/>
    </row>
    <row r="5810" spans="25:25" x14ac:dyDescent="0.2">
      <c r="Y5810" s="84"/>
    </row>
    <row r="5811" spans="25:25" x14ac:dyDescent="0.2">
      <c r="Y5811" s="84"/>
    </row>
    <row r="5812" spans="25:25" x14ac:dyDescent="0.2">
      <c r="Y5812" s="84"/>
    </row>
    <row r="5813" spans="25:25" x14ac:dyDescent="0.2">
      <c r="Y5813" s="84"/>
    </row>
    <row r="5814" spans="25:25" x14ac:dyDescent="0.2">
      <c r="Y5814" s="84"/>
    </row>
    <row r="5815" spans="25:25" x14ac:dyDescent="0.2">
      <c r="Y5815" s="84"/>
    </row>
    <row r="5816" spans="25:25" x14ac:dyDescent="0.2">
      <c r="Y5816" s="84"/>
    </row>
    <row r="5817" spans="25:25" x14ac:dyDescent="0.2">
      <c r="Y5817" s="84"/>
    </row>
    <row r="5818" spans="25:25" x14ac:dyDescent="0.2">
      <c r="Y5818" s="84"/>
    </row>
    <row r="5819" spans="25:25" x14ac:dyDescent="0.2">
      <c r="Y5819" s="84"/>
    </row>
    <row r="5820" spans="25:25" x14ac:dyDescent="0.2">
      <c r="Y5820" s="84"/>
    </row>
    <row r="5821" spans="25:25" x14ac:dyDescent="0.2">
      <c r="Y5821" s="84"/>
    </row>
    <row r="5822" spans="25:25" x14ac:dyDescent="0.2">
      <c r="Y5822" s="84"/>
    </row>
    <row r="5823" spans="25:25" x14ac:dyDescent="0.2">
      <c r="Y5823" s="84"/>
    </row>
    <row r="5824" spans="25:25" x14ac:dyDescent="0.2">
      <c r="Y5824" s="84"/>
    </row>
    <row r="5825" spans="25:25" x14ac:dyDescent="0.2">
      <c r="Y5825" s="84"/>
    </row>
    <row r="5826" spans="25:25" x14ac:dyDescent="0.2">
      <c r="Y5826" s="84"/>
    </row>
    <row r="5827" spans="25:25" x14ac:dyDescent="0.2">
      <c r="Y5827" s="84"/>
    </row>
    <row r="5828" spans="25:25" x14ac:dyDescent="0.2">
      <c r="Y5828" s="84"/>
    </row>
    <row r="5829" spans="25:25" x14ac:dyDescent="0.2">
      <c r="Y5829" s="84"/>
    </row>
    <row r="5830" spans="25:25" x14ac:dyDescent="0.2">
      <c r="Y5830" s="84"/>
    </row>
    <row r="5831" spans="25:25" x14ac:dyDescent="0.2">
      <c r="Y5831" s="84"/>
    </row>
    <row r="5832" spans="25:25" x14ac:dyDescent="0.2">
      <c r="Y5832" s="84"/>
    </row>
    <row r="5833" spans="25:25" x14ac:dyDescent="0.2">
      <c r="Y5833" s="84"/>
    </row>
    <row r="5834" spans="25:25" x14ac:dyDescent="0.2">
      <c r="Y5834" s="84"/>
    </row>
    <row r="5835" spans="25:25" x14ac:dyDescent="0.2">
      <c r="Y5835" s="84"/>
    </row>
    <row r="5836" spans="25:25" x14ac:dyDescent="0.2">
      <c r="Y5836" s="84"/>
    </row>
    <row r="5837" spans="25:25" x14ac:dyDescent="0.2">
      <c r="Y5837" s="84"/>
    </row>
    <row r="5838" spans="25:25" x14ac:dyDescent="0.2">
      <c r="Y5838" s="84"/>
    </row>
    <row r="5839" spans="25:25" x14ac:dyDescent="0.2">
      <c r="Y5839" s="84"/>
    </row>
    <row r="5840" spans="25:25" x14ac:dyDescent="0.2">
      <c r="Y5840" s="84"/>
    </row>
    <row r="5841" spans="25:25" x14ac:dyDescent="0.2">
      <c r="Y5841" s="84"/>
    </row>
    <row r="5842" spans="25:25" x14ac:dyDescent="0.2">
      <c r="Y5842" s="84"/>
    </row>
    <row r="5843" spans="25:25" x14ac:dyDescent="0.2">
      <c r="Y5843" s="84"/>
    </row>
    <row r="5844" spans="25:25" x14ac:dyDescent="0.2">
      <c r="Y5844" s="84"/>
    </row>
    <row r="5845" spans="25:25" x14ac:dyDescent="0.2">
      <c r="Y5845" s="84"/>
    </row>
    <row r="5846" spans="25:25" x14ac:dyDescent="0.2">
      <c r="Y5846" s="84"/>
    </row>
    <row r="5847" spans="25:25" x14ac:dyDescent="0.2">
      <c r="Y5847" s="84"/>
    </row>
    <row r="5848" spans="25:25" x14ac:dyDescent="0.2">
      <c r="Y5848" s="84"/>
    </row>
    <row r="5849" spans="25:25" x14ac:dyDescent="0.2">
      <c r="Y5849" s="84"/>
    </row>
    <row r="5850" spans="25:25" x14ac:dyDescent="0.2">
      <c r="Y5850" s="84"/>
    </row>
    <row r="5851" spans="25:25" x14ac:dyDescent="0.2">
      <c r="Y5851" s="84"/>
    </row>
    <row r="5852" spans="25:25" x14ac:dyDescent="0.2">
      <c r="Y5852" s="84"/>
    </row>
    <row r="5853" spans="25:25" x14ac:dyDescent="0.2">
      <c r="Y5853" s="84"/>
    </row>
    <row r="5854" spans="25:25" x14ac:dyDescent="0.2">
      <c r="Y5854" s="84"/>
    </row>
    <row r="5855" spans="25:25" x14ac:dyDescent="0.2">
      <c r="Y5855" s="84"/>
    </row>
    <row r="5856" spans="25:25" x14ac:dyDescent="0.2">
      <c r="Y5856" s="84"/>
    </row>
    <row r="5857" spans="25:25" x14ac:dyDescent="0.2">
      <c r="Y5857" s="84"/>
    </row>
    <row r="5858" spans="25:25" x14ac:dyDescent="0.2">
      <c r="Y5858" s="84"/>
    </row>
    <row r="5859" spans="25:25" x14ac:dyDescent="0.2">
      <c r="Y5859" s="84"/>
    </row>
    <row r="5860" spans="25:25" x14ac:dyDescent="0.2">
      <c r="Y5860" s="84"/>
    </row>
    <row r="5861" spans="25:25" x14ac:dyDescent="0.2">
      <c r="Y5861" s="84"/>
    </row>
    <row r="5862" spans="25:25" x14ac:dyDescent="0.2">
      <c r="Y5862" s="84"/>
    </row>
    <row r="5863" spans="25:25" x14ac:dyDescent="0.2">
      <c r="Y5863" s="84"/>
    </row>
    <row r="5864" spans="25:25" x14ac:dyDescent="0.2">
      <c r="Y5864" s="84"/>
    </row>
    <row r="5865" spans="25:25" x14ac:dyDescent="0.2">
      <c r="Y5865" s="84"/>
    </row>
    <row r="5866" spans="25:25" x14ac:dyDescent="0.2">
      <c r="Y5866" s="84"/>
    </row>
    <row r="5867" spans="25:25" x14ac:dyDescent="0.2">
      <c r="Y5867" s="84"/>
    </row>
    <row r="5868" spans="25:25" x14ac:dyDescent="0.2">
      <c r="Y5868" s="84"/>
    </row>
    <row r="5869" spans="25:25" x14ac:dyDescent="0.2">
      <c r="Y5869" s="84"/>
    </row>
    <row r="5870" spans="25:25" x14ac:dyDescent="0.2">
      <c r="Y5870" s="84"/>
    </row>
    <row r="5871" spans="25:25" x14ac:dyDescent="0.2">
      <c r="Y5871" s="84"/>
    </row>
    <row r="5872" spans="25:25" x14ac:dyDescent="0.2">
      <c r="Y5872" s="84"/>
    </row>
    <row r="5873" spans="25:25" x14ac:dyDescent="0.2">
      <c r="Y5873" s="84"/>
    </row>
    <row r="5874" spans="25:25" x14ac:dyDescent="0.2">
      <c r="Y5874" s="84"/>
    </row>
    <row r="5875" spans="25:25" x14ac:dyDescent="0.2">
      <c r="Y5875" s="84"/>
    </row>
    <row r="5876" spans="25:25" x14ac:dyDescent="0.2">
      <c r="Y5876" s="84"/>
    </row>
    <row r="5877" spans="25:25" x14ac:dyDescent="0.2">
      <c r="Y5877" s="84"/>
    </row>
    <row r="5878" spans="25:25" x14ac:dyDescent="0.2">
      <c r="Y5878" s="84"/>
    </row>
    <row r="5879" spans="25:25" x14ac:dyDescent="0.2">
      <c r="Y5879" s="84"/>
    </row>
    <row r="5880" spans="25:25" x14ac:dyDescent="0.2">
      <c r="Y5880" s="84"/>
    </row>
    <row r="5881" spans="25:25" x14ac:dyDescent="0.2">
      <c r="Y5881" s="84"/>
    </row>
    <row r="5882" spans="25:25" x14ac:dyDescent="0.2">
      <c r="Y5882" s="84"/>
    </row>
    <row r="5883" spans="25:25" x14ac:dyDescent="0.2">
      <c r="Y5883" s="84"/>
    </row>
    <row r="5884" spans="25:25" x14ac:dyDescent="0.2">
      <c r="Y5884" s="84"/>
    </row>
    <row r="5885" spans="25:25" x14ac:dyDescent="0.2">
      <c r="Y5885" s="84"/>
    </row>
    <row r="5886" spans="25:25" x14ac:dyDescent="0.2">
      <c r="Y5886" s="84"/>
    </row>
    <row r="5887" spans="25:25" x14ac:dyDescent="0.2">
      <c r="Y5887" s="84"/>
    </row>
    <row r="5888" spans="25:25" x14ac:dyDescent="0.2">
      <c r="Y5888" s="84"/>
    </row>
    <row r="5889" spans="25:25" x14ac:dyDescent="0.2">
      <c r="Y5889" s="84"/>
    </row>
    <row r="5890" spans="25:25" x14ac:dyDescent="0.2">
      <c r="Y5890" s="84"/>
    </row>
    <row r="5891" spans="25:25" x14ac:dyDescent="0.2">
      <c r="Y5891" s="84"/>
    </row>
    <row r="5892" spans="25:25" x14ac:dyDescent="0.2">
      <c r="Y5892" s="84"/>
    </row>
    <row r="5893" spans="25:25" x14ac:dyDescent="0.2">
      <c r="Y5893" s="84"/>
    </row>
    <row r="5894" spans="25:25" x14ac:dyDescent="0.2">
      <c r="Y5894" s="84"/>
    </row>
    <row r="5895" spans="25:25" x14ac:dyDescent="0.2">
      <c r="Y5895" s="84"/>
    </row>
    <row r="5896" spans="25:25" x14ac:dyDescent="0.2">
      <c r="Y5896" s="84"/>
    </row>
    <row r="5897" spans="25:25" x14ac:dyDescent="0.2">
      <c r="Y5897" s="84"/>
    </row>
    <row r="5898" spans="25:25" x14ac:dyDescent="0.2">
      <c r="Y5898" s="84"/>
    </row>
    <row r="5899" spans="25:25" x14ac:dyDescent="0.2">
      <c r="Y5899" s="84"/>
    </row>
    <row r="5900" spans="25:25" x14ac:dyDescent="0.2">
      <c r="Y5900" s="84"/>
    </row>
    <row r="5901" spans="25:25" x14ac:dyDescent="0.2">
      <c r="Y5901" s="84"/>
    </row>
    <row r="5902" spans="25:25" x14ac:dyDescent="0.2">
      <c r="Y5902" s="84"/>
    </row>
    <row r="5903" spans="25:25" x14ac:dyDescent="0.2">
      <c r="Y5903" s="84"/>
    </row>
    <row r="5904" spans="25:25" x14ac:dyDescent="0.2">
      <c r="Y5904" s="84"/>
    </row>
    <row r="5905" spans="25:25" x14ac:dyDescent="0.2">
      <c r="Y5905" s="84"/>
    </row>
    <row r="5906" spans="25:25" x14ac:dyDescent="0.2">
      <c r="Y5906" s="84"/>
    </row>
    <row r="5907" spans="25:25" x14ac:dyDescent="0.2">
      <c r="Y5907" s="84"/>
    </row>
    <row r="5908" spans="25:25" x14ac:dyDescent="0.2">
      <c r="Y5908" s="84"/>
    </row>
    <row r="5909" spans="25:25" x14ac:dyDescent="0.2">
      <c r="Y5909" s="84"/>
    </row>
    <row r="5910" spans="25:25" x14ac:dyDescent="0.2">
      <c r="Y5910" s="84"/>
    </row>
    <row r="5911" spans="25:25" x14ac:dyDescent="0.2">
      <c r="Y5911" s="84"/>
    </row>
    <row r="5912" spans="25:25" x14ac:dyDescent="0.2">
      <c r="Y5912" s="84"/>
    </row>
    <row r="5913" spans="25:25" x14ac:dyDescent="0.2">
      <c r="Y5913" s="84"/>
    </row>
    <row r="5914" spans="25:25" x14ac:dyDescent="0.2">
      <c r="Y5914" s="84"/>
    </row>
    <row r="5915" spans="25:25" x14ac:dyDescent="0.2">
      <c r="Y5915" s="84"/>
    </row>
    <row r="5916" spans="25:25" x14ac:dyDescent="0.2">
      <c r="Y5916" s="84"/>
    </row>
    <row r="5917" spans="25:25" x14ac:dyDescent="0.2">
      <c r="Y5917" s="84"/>
    </row>
    <row r="5918" spans="25:25" x14ac:dyDescent="0.2">
      <c r="Y5918" s="84"/>
    </row>
    <row r="5919" spans="25:25" x14ac:dyDescent="0.2">
      <c r="Y5919" s="84"/>
    </row>
    <row r="5920" spans="25:25" x14ac:dyDescent="0.2">
      <c r="Y5920" s="84"/>
    </row>
    <row r="5921" spans="25:25" x14ac:dyDescent="0.2">
      <c r="Y5921" s="84"/>
    </row>
    <row r="5922" spans="25:25" x14ac:dyDescent="0.2">
      <c r="Y5922" s="84"/>
    </row>
    <row r="5923" spans="25:25" x14ac:dyDescent="0.2">
      <c r="Y5923" s="84"/>
    </row>
    <row r="5924" spans="25:25" x14ac:dyDescent="0.2">
      <c r="Y5924" s="84"/>
    </row>
    <row r="5925" spans="25:25" x14ac:dyDescent="0.2">
      <c r="Y5925" s="84"/>
    </row>
    <row r="5926" spans="25:25" x14ac:dyDescent="0.2">
      <c r="Y5926" s="84"/>
    </row>
    <row r="5927" spans="25:25" x14ac:dyDescent="0.2">
      <c r="Y5927" s="84"/>
    </row>
    <row r="5928" spans="25:25" x14ac:dyDescent="0.2">
      <c r="Y5928" s="84"/>
    </row>
    <row r="5929" spans="25:25" x14ac:dyDescent="0.2">
      <c r="Y5929" s="84"/>
    </row>
    <row r="5930" spans="25:25" x14ac:dyDescent="0.2">
      <c r="Y5930" s="84"/>
    </row>
    <row r="5931" spans="25:25" x14ac:dyDescent="0.2">
      <c r="Y5931" s="84"/>
    </row>
    <row r="5932" spans="25:25" x14ac:dyDescent="0.2">
      <c r="Y5932" s="84"/>
    </row>
    <row r="5933" spans="25:25" x14ac:dyDescent="0.2">
      <c r="Y5933" s="84"/>
    </row>
    <row r="5934" spans="25:25" x14ac:dyDescent="0.2">
      <c r="Y5934" s="84"/>
    </row>
    <row r="5935" spans="25:25" x14ac:dyDescent="0.2">
      <c r="Y5935" s="84"/>
    </row>
    <row r="5936" spans="25:25" x14ac:dyDescent="0.2">
      <c r="Y5936" s="84"/>
    </row>
    <row r="5937" spans="25:25" x14ac:dyDescent="0.2">
      <c r="Y5937" s="84"/>
    </row>
    <row r="5938" spans="25:25" x14ac:dyDescent="0.2">
      <c r="Y5938" s="84"/>
    </row>
    <row r="5939" spans="25:25" x14ac:dyDescent="0.2">
      <c r="Y5939" s="84"/>
    </row>
    <row r="5940" spans="25:25" x14ac:dyDescent="0.2">
      <c r="Y5940" s="84"/>
    </row>
    <row r="5941" spans="25:25" x14ac:dyDescent="0.2">
      <c r="Y5941" s="84"/>
    </row>
    <row r="5942" spans="25:25" x14ac:dyDescent="0.2">
      <c r="Y5942" s="84"/>
    </row>
    <row r="5943" spans="25:25" x14ac:dyDescent="0.2">
      <c r="Y5943" s="84"/>
    </row>
    <row r="5944" spans="25:25" x14ac:dyDescent="0.2">
      <c r="Y5944" s="84"/>
    </row>
    <row r="5945" spans="25:25" x14ac:dyDescent="0.2">
      <c r="Y5945" s="84"/>
    </row>
    <row r="5946" spans="25:25" x14ac:dyDescent="0.2">
      <c r="Y5946" s="84"/>
    </row>
    <row r="5947" spans="25:25" x14ac:dyDescent="0.2">
      <c r="Y5947" s="84"/>
    </row>
    <row r="5948" spans="25:25" x14ac:dyDescent="0.2">
      <c r="Y5948" s="84"/>
    </row>
    <row r="5949" spans="25:25" x14ac:dyDescent="0.2">
      <c r="Y5949" s="84"/>
    </row>
    <row r="5950" spans="25:25" x14ac:dyDescent="0.2">
      <c r="Y5950" s="84"/>
    </row>
    <row r="5951" spans="25:25" x14ac:dyDescent="0.2">
      <c r="Y5951" s="84"/>
    </row>
    <row r="5952" spans="25:25" x14ac:dyDescent="0.2">
      <c r="Y5952" s="84"/>
    </row>
    <row r="5953" spans="25:25" x14ac:dyDescent="0.2">
      <c r="Y5953" s="84"/>
    </row>
    <row r="5954" spans="25:25" x14ac:dyDescent="0.2">
      <c r="Y5954" s="84"/>
    </row>
    <row r="5955" spans="25:25" x14ac:dyDescent="0.2">
      <c r="Y5955" s="84"/>
    </row>
    <row r="5956" spans="25:25" x14ac:dyDescent="0.2">
      <c r="Y5956" s="84"/>
    </row>
    <row r="5957" spans="25:25" x14ac:dyDescent="0.2">
      <c r="Y5957" s="84"/>
    </row>
    <row r="5958" spans="25:25" x14ac:dyDescent="0.2">
      <c r="Y5958" s="84"/>
    </row>
    <row r="5959" spans="25:25" x14ac:dyDescent="0.2">
      <c r="Y5959" s="84"/>
    </row>
    <row r="5960" spans="25:25" x14ac:dyDescent="0.2">
      <c r="Y5960" s="84"/>
    </row>
    <row r="5961" spans="25:25" x14ac:dyDescent="0.2">
      <c r="Y5961" s="84"/>
    </row>
    <row r="5962" spans="25:25" x14ac:dyDescent="0.2">
      <c r="Y5962" s="84"/>
    </row>
    <row r="5963" spans="25:25" x14ac:dyDescent="0.2">
      <c r="Y5963" s="84"/>
    </row>
    <row r="5964" spans="25:25" x14ac:dyDescent="0.2">
      <c r="Y5964" s="84"/>
    </row>
    <row r="5965" spans="25:25" x14ac:dyDescent="0.2">
      <c r="Y5965" s="84"/>
    </row>
    <row r="5966" spans="25:25" x14ac:dyDescent="0.2">
      <c r="Y5966" s="84"/>
    </row>
    <row r="5967" spans="25:25" x14ac:dyDescent="0.2">
      <c r="Y5967" s="84"/>
    </row>
    <row r="5968" spans="25:25" x14ac:dyDescent="0.2">
      <c r="Y5968" s="84"/>
    </row>
    <row r="5969" spans="25:25" x14ac:dyDescent="0.2">
      <c r="Y5969" s="84"/>
    </row>
    <row r="5970" spans="25:25" x14ac:dyDescent="0.2">
      <c r="Y5970" s="84"/>
    </row>
    <row r="5971" spans="25:25" x14ac:dyDescent="0.2">
      <c r="Y5971" s="84"/>
    </row>
    <row r="5972" spans="25:25" x14ac:dyDescent="0.2">
      <c r="Y5972" s="84"/>
    </row>
    <row r="5973" spans="25:25" x14ac:dyDescent="0.2">
      <c r="Y5973" s="84"/>
    </row>
    <row r="5974" spans="25:25" x14ac:dyDescent="0.2">
      <c r="Y5974" s="84"/>
    </row>
    <row r="5975" spans="25:25" x14ac:dyDescent="0.2">
      <c r="Y5975" s="84"/>
    </row>
    <row r="5976" spans="25:25" x14ac:dyDescent="0.2">
      <c r="Y5976" s="84"/>
    </row>
    <row r="5977" spans="25:25" x14ac:dyDescent="0.2">
      <c r="Y5977" s="84"/>
    </row>
    <row r="5978" spans="25:25" x14ac:dyDescent="0.2">
      <c r="Y5978" s="84"/>
    </row>
    <row r="5979" spans="25:25" x14ac:dyDescent="0.2">
      <c r="Y5979" s="84"/>
    </row>
    <row r="5980" spans="25:25" x14ac:dyDescent="0.2">
      <c r="Y5980" s="84"/>
    </row>
    <row r="5981" spans="25:25" x14ac:dyDescent="0.2">
      <c r="Y5981" s="84"/>
    </row>
    <row r="5982" spans="25:25" x14ac:dyDescent="0.2">
      <c r="Y5982" s="84"/>
    </row>
    <row r="5983" spans="25:25" x14ac:dyDescent="0.2">
      <c r="Y5983" s="84"/>
    </row>
    <row r="5984" spans="25:25" x14ac:dyDescent="0.2">
      <c r="Y5984" s="84"/>
    </row>
    <row r="5985" spans="25:25" x14ac:dyDescent="0.2">
      <c r="Y5985" s="84"/>
    </row>
    <row r="5986" spans="25:25" x14ac:dyDescent="0.2">
      <c r="Y5986" s="84"/>
    </row>
    <row r="5987" spans="25:25" x14ac:dyDescent="0.2">
      <c r="Y5987" s="84"/>
    </row>
    <row r="5988" spans="25:25" x14ac:dyDescent="0.2">
      <c r="Y5988" s="84"/>
    </row>
    <row r="5989" spans="25:25" x14ac:dyDescent="0.2">
      <c r="Y5989" s="84"/>
    </row>
    <row r="5990" spans="25:25" x14ac:dyDescent="0.2">
      <c r="Y5990" s="84"/>
    </row>
    <row r="5991" spans="25:25" x14ac:dyDescent="0.2">
      <c r="Y5991" s="84"/>
    </row>
    <row r="5992" spans="25:25" x14ac:dyDescent="0.2">
      <c r="Y5992" s="84"/>
    </row>
    <row r="5993" spans="25:25" x14ac:dyDescent="0.2">
      <c r="Y5993" s="84"/>
    </row>
    <row r="5994" spans="25:25" x14ac:dyDescent="0.2">
      <c r="Y5994" s="84"/>
    </row>
    <row r="5995" spans="25:25" x14ac:dyDescent="0.2">
      <c r="Y5995" s="84"/>
    </row>
    <row r="5996" spans="25:25" x14ac:dyDescent="0.2">
      <c r="Y5996" s="84"/>
    </row>
    <row r="5997" spans="25:25" x14ac:dyDescent="0.2">
      <c r="Y5997" s="84"/>
    </row>
    <row r="5998" spans="25:25" x14ac:dyDescent="0.2">
      <c r="Y5998" s="84"/>
    </row>
    <row r="5999" spans="25:25" x14ac:dyDescent="0.2">
      <c r="Y5999" s="84"/>
    </row>
    <row r="6000" spans="25:25" x14ac:dyDescent="0.2">
      <c r="Y6000" s="84"/>
    </row>
    <row r="6001" spans="25:25" x14ac:dyDescent="0.2">
      <c r="Y6001" s="84"/>
    </row>
    <row r="6002" spans="25:25" x14ac:dyDescent="0.2">
      <c r="Y6002" s="84"/>
    </row>
    <row r="6003" spans="25:25" x14ac:dyDescent="0.2">
      <c r="Y6003" s="84"/>
    </row>
    <row r="6004" spans="25:25" x14ac:dyDescent="0.2">
      <c r="Y6004" s="84"/>
    </row>
    <row r="6005" spans="25:25" x14ac:dyDescent="0.2">
      <c r="Y6005" s="84"/>
    </row>
    <row r="6006" spans="25:25" x14ac:dyDescent="0.2">
      <c r="Y6006" s="84"/>
    </row>
    <row r="6007" spans="25:25" x14ac:dyDescent="0.2">
      <c r="Y6007" s="84"/>
    </row>
    <row r="6008" spans="25:25" x14ac:dyDescent="0.2">
      <c r="Y6008" s="84"/>
    </row>
    <row r="6009" spans="25:25" x14ac:dyDescent="0.2">
      <c r="Y6009" s="84"/>
    </row>
    <row r="6010" spans="25:25" x14ac:dyDescent="0.2">
      <c r="Y6010" s="84"/>
    </row>
    <row r="6011" spans="25:25" x14ac:dyDescent="0.2">
      <c r="Y6011" s="84"/>
    </row>
    <row r="6012" spans="25:25" x14ac:dyDescent="0.2">
      <c r="Y6012" s="84"/>
    </row>
    <row r="6013" spans="25:25" x14ac:dyDescent="0.2">
      <c r="Y6013" s="84"/>
    </row>
    <row r="6014" spans="25:25" x14ac:dyDescent="0.2">
      <c r="Y6014" s="84"/>
    </row>
    <row r="6015" spans="25:25" x14ac:dyDescent="0.2">
      <c r="Y6015" s="84"/>
    </row>
    <row r="6016" spans="25:25" x14ac:dyDescent="0.2">
      <c r="Y6016" s="84"/>
    </row>
    <row r="6017" spans="25:25" x14ac:dyDescent="0.2">
      <c r="Y6017" s="84"/>
    </row>
    <row r="6018" spans="25:25" x14ac:dyDescent="0.2">
      <c r="Y6018" s="84"/>
    </row>
    <row r="6019" spans="25:25" x14ac:dyDescent="0.2">
      <c r="Y6019" s="84"/>
    </row>
    <row r="6020" spans="25:25" x14ac:dyDescent="0.2">
      <c r="Y6020" s="84"/>
    </row>
    <row r="6021" spans="25:25" x14ac:dyDescent="0.2">
      <c r="Y6021" s="84"/>
    </row>
    <row r="6022" spans="25:25" x14ac:dyDescent="0.2">
      <c r="Y6022" s="84"/>
    </row>
    <row r="6023" spans="25:25" x14ac:dyDescent="0.2">
      <c r="Y6023" s="84"/>
    </row>
    <row r="6024" spans="25:25" x14ac:dyDescent="0.2">
      <c r="Y6024" s="84"/>
    </row>
    <row r="6025" spans="25:25" x14ac:dyDescent="0.2">
      <c r="Y6025" s="84"/>
    </row>
    <row r="6026" spans="25:25" x14ac:dyDescent="0.2">
      <c r="Y6026" s="84"/>
    </row>
    <row r="6027" spans="25:25" x14ac:dyDescent="0.2">
      <c r="Y6027" s="84"/>
    </row>
    <row r="6028" spans="25:25" x14ac:dyDescent="0.2">
      <c r="Y6028" s="84"/>
    </row>
    <row r="6029" spans="25:25" x14ac:dyDescent="0.2">
      <c r="Y6029" s="84"/>
    </row>
    <row r="6030" spans="25:25" x14ac:dyDescent="0.2">
      <c r="Y6030" s="84"/>
    </row>
    <row r="6031" spans="25:25" x14ac:dyDescent="0.2">
      <c r="Y6031" s="84"/>
    </row>
    <row r="6032" spans="25:25" x14ac:dyDescent="0.2">
      <c r="Y6032" s="84"/>
    </row>
    <row r="6033" spans="25:25" x14ac:dyDescent="0.2">
      <c r="Y6033" s="84"/>
    </row>
    <row r="6034" spans="25:25" x14ac:dyDescent="0.2">
      <c r="Y6034" s="84"/>
    </row>
    <row r="6035" spans="25:25" x14ac:dyDescent="0.2">
      <c r="Y6035" s="84"/>
    </row>
    <row r="6036" spans="25:25" x14ac:dyDescent="0.2">
      <c r="Y6036" s="84"/>
    </row>
    <row r="6037" spans="25:25" x14ac:dyDescent="0.2">
      <c r="Y6037" s="84"/>
    </row>
    <row r="6038" spans="25:25" x14ac:dyDescent="0.2">
      <c r="Y6038" s="84"/>
    </row>
    <row r="6039" spans="25:25" x14ac:dyDescent="0.2">
      <c r="Y6039" s="84"/>
    </row>
    <row r="6040" spans="25:25" x14ac:dyDescent="0.2">
      <c r="Y6040" s="84"/>
    </row>
    <row r="6041" spans="25:25" x14ac:dyDescent="0.2">
      <c r="Y6041" s="84"/>
    </row>
    <row r="6042" spans="25:25" x14ac:dyDescent="0.2">
      <c r="Y6042" s="84"/>
    </row>
    <row r="6043" spans="25:25" x14ac:dyDescent="0.2">
      <c r="Y6043" s="84"/>
    </row>
    <row r="6044" spans="25:25" x14ac:dyDescent="0.2">
      <c r="Y6044" s="84"/>
    </row>
    <row r="6045" spans="25:25" x14ac:dyDescent="0.2">
      <c r="Y6045" s="84"/>
    </row>
    <row r="6046" spans="25:25" x14ac:dyDescent="0.2">
      <c r="Y6046" s="84"/>
    </row>
    <row r="6047" spans="25:25" x14ac:dyDescent="0.2">
      <c r="Y6047" s="84"/>
    </row>
    <row r="6048" spans="25:25" x14ac:dyDescent="0.2">
      <c r="Y6048" s="84"/>
    </row>
    <row r="6049" spans="25:25" x14ac:dyDescent="0.2">
      <c r="Y6049" s="84"/>
    </row>
    <row r="6050" spans="25:25" x14ac:dyDescent="0.2">
      <c r="Y6050" s="84"/>
    </row>
    <row r="6051" spans="25:25" x14ac:dyDescent="0.2">
      <c r="Y6051" s="84"/>
    </row>
    <row r="6052" spans="25:25" x14ac:dyDescent="0.2">
      <c r="Y6052" s="84"/>
    </row>
    <row r="6053" spans="25:25" x14ac:dyDescent="0.2">
      <c r="Y6053" s="84"/>
    </row>
    <row r="6054" spans="25:25" x14ac:dyDescent="0.2">
      <c r="Y6054" s="84"/>
    </row>
    <row r="6055" spans="25:25" x14ac:dyDescent="0.2">
      <c r="Y6055" s="84"/>
    </row>
    <row r="6056" spans="25:25" x14ac:dyDescent="0.2">
      <c r="Y6056" s="84"/>
    </row>
    <row r="6057" spans="25:25" x14ac:dyDescent="0.2">
      <c r="Y6057" s="84"/>
    </row>
    <row r="6058" spans="25:25" x14ac:dyDescent="0.2">
      <c r="Y6058" s="84"/>
    </row>
    <row r="6059" spans="25:25" x14ac:dyDescent="0.2">
      <c r="Y6059" s="84"/>
    </row>
    <row r="6060" spans="25:25" x14ac:dyDescent="0.2">
      <c r="Y6060" s="84"/>
    </row>
    <row r="6061" spans="25:25" x14ac:dyDescent="0.2">
      <c r="Y6061" s="84"/>
    </row>
    <row r="6062" spans="25:25" x14ac:dyDescent="0.2">
      <c r="Y6062" s="84"/>
    </row>
    <row r="6063" spans="25:25" x14ac:dyDescent="0.2">
      <c r="Y6063" s="84"/>
    </row>
    <row r="6064" spans="25:25" x14ac:dyDescent="0.2">
      <c r="Y6064" s="84"/>
    </row>
    <row r="6065" spans="25:25" x14ac:dyDescent="0.2">
      <c r="Y6065" s="84"/>
    </row>
    <row r="6066" spans="25:25" x14ac:dyDescent="0.2">
      <c r="Y6066" s="84"/>
    </row>
    <row r="6067" spans="25:25" x14ac:dyDescent="0.2">
      <c r="Y6067" s="84"/>
    </row>
    <row r="6068" spans="25:25" x14ac:dyDescent="0.2">
      <c r="Y6068" s="84"/>
    </row>
    <row r="6069" spans="25:25" x14ac:dyDescent="0.2">
      <c r="Y6069" s="84"/>
    </row>
    <row r="6070" spans="25:25" x14ac:dyDescent="0.2">
      <c r="Y6070" s="84"/>
    </row>
    <row r="6071" spans="25:25" x14ac:dyDescent="0.2">
      <c r="Y6071" s="84"/>
    </row>
    <row r="6072" spans="25:25" x14ac:dyDescent="0.2">
      <c r="Y6072" s="84"/>
    </row>
    <row r="6073" spans="25:25" x14ac:dyDescent="0.2">
      <c r="Y6073" s="84"/>
    </row>
    <row r="6074" spans="25:25" x14ac:dyDescent="0.2">
      <c r="Y6074" s="84"/>
    </row>
    <row r="6075" spans="25:25" x14ac:dyDescent="0.2">
      <c r="Y6075" s="84"/>
    </row>
    <row r="6076" spans="25:25" x14ac:dyDescent="0.2">
      <c r="Y6076" s="84"/>
    </row>
    <row r="6077" spans="25:25" x14ac:dyDescent="0.2">
      <c r="Y6077" s="84"/>
    </row>
    <row r="6078" spans="25:25" x14ac:dyDescent="0.2">
      <c r="Y6078" s="84"/>
    </row>
    <row r="6079" spans="25:25" x14ac:dyDescent="0.2">
      <c r="Y6079" s="84"/>
    </row>
    <row r="6080" spans="25:25" x14ac:dyDescent="0.2">
      <c r="Y6080" s="84"/>
    </row>
    <row r="6081" spans="25:25" x14ac:dyDescent="0.2">
      <c r="Y6081" s="84"/>
    </row>
    <row r="6082" spans="25:25" x14ac:dyDescent="0.2">
      <c r="Y6082" s="84"/>
    </row>
    <row r="6083" spans="25:25" x14ac:dyDescent="0.2">
      <c r="Y6083" s="84"/>
    </row>
    <row r="6084" spans="25:25" x14ac:dyDescent="0.2">
      <c r="Y6084" s="84"/>
    </row>
    <row r="6085" spans="25:25" x14ac:dyDescent="0.2">
      <c r="Y6085" s="84"/>
    </row>
    <row r="6086" spans="25:25" x14ac:dyDescent="0.2">
      <c r="Y6086" s="84"/>
    </row>
    <row r="6087" spans="25:25" x14ac:dyDescent="0.2">
      <c r="Y6087" s="84"/>
    </row>
    <row r="6088" spans="25:25" x14ac:dyDescent="0.2">
      <c r="Y6088" s="84"/>
    </row>
    <row r="6089" spans="25:25" x14ac:dyDescent="0.2">
      <c r="Y6089" s="84"/>
    </row>
    <row r="6090" spans="25:25" x14ac:dyDescent="0.2">
      <c r="Y6090" s="84"/>
    </row>
    <row r="6091" spans="25:25" x14ac:dyDescent="0.2">
      <c r="Y6091" s="84"/>
    </row>
    <row r="6092" spans="25:25" x14ac:dyDescent="0.2">
      <c r="Y6092" s="84"/>
    </row>
    <row r="6093" spans="25:25" x14ac:dyDescent="0.2">
      <c r="Y6093" s="84"/>
    </row>
    <row r="6094" spans="25:25" x14ac:dyDescent="0.2">
      <c r="Y6094" s="84"/>
    </row>
    <row r="6095" spans="25:25" x14ac:dyDescent="0.2">
      <c r="Y6095" s="84"/>
    </row>
    <row r="6096" spans="25:25" x14ac:dyDescent="0.2">
      <c r="Y6096" s="84"/>
    </row>
    <row r="6097" spans="25:25" x14ac:dyDescent="0.2">
      <c r="Y6097" s="84"/>
    </row>
    <row r="6098" spans="25:25" x14ac:dyDescent="0.2">
      <c r="Y6098" s="84"/>
    </row>
    <row r="6099" spans="25:25" x14ac:dyDescent="0.2">
      <c r="Y6099" s="84"/>
    </row>
    <row r="6100" spans="25:25" x14ac:dyDescent="0.2">
      <c r="Y6100" s="84"/>
    </row>
    <row r="6101" spans="25:25" x14ac:dyDescent="0.2">
      <c r="Y6101" s="84"/>
    </row>
    <row r="6102" spans="25:25" x14ac:dyDescent="0.2">
      <c r="Y6102" s="84"/>
    </row>
    <row r="6103" spans="25:25" x14ac:dyDescent="0.2">
      <c r="Y6103" s="84"/>
    </row>
    <row r="6104" spans="25:25" x14ac:dyDescent="0.2">
      <c r="Y6104" s="84"/>
    </row>
    <row r="6105" spans="25:25" x14ac:dyDescent="0.2">
      <c r="Y6105" s="84"/>
    </row>
    <row r="6106" spans="25:25" x14ac:dyDescent="0.2">
      <c r="Y6106" s="84"/>
    </row>
    <row r="6107" spans="25:25" x14ac:dyDescent="0.2">
      <c r="Y6107" s="84"/>
    </row>
    <row r="6108" spans="25:25" x14ac:dyDescent="0.2">
      <c r="Y6108" s="84"/>
    </row>
    <row r="6109" spans="25:25" x14ac:dyDescent="0.2">
      <c r="Y6109" s="84"/>
    </row>
    <row r="6110" spans="25:25" x14ac:dyDescent="0.2">
      <c r="Y6110" s="84"/>
    </row>
    <row r="6111" spans="25:25" x14ac:dyDescent="0.2">
      <c r="Y6111" s="84"/>
    </row>
    <row r="6112" spans="25:25" x14ac:dyDescent="0.2">
      <c r="Y6112" s="84"/>
    </row>
    <row r="6113" spans="25:25" x14ac:dyDescent="0.2">
      <c r="Y6113" s="84"/>
    </row>
    <row r="6114" spans="25:25" x14ac:dyDescent="0.2">
      <c r="Y6114" s="84"/>
    </row>
    <row r="6115" spans="25:25" x14ac:dyDescent="0.2">
      <c r="Y6115" s="84"/>
    </row>
    <row r="6116" spans="25:25" x14ac:dyDescent="0.2">
      <c r="Y6116" s="84"/>
    </row>
    <row r="6117" spans="25:25" x14ac:dyDescent="0.2">
      <c r="Y6117" s="84"/>
    </row>
    <row r="6118" spans="25:25" x14ac:dyDescent="0.2">
      <c r="Y6118" s="84"/>
    </row>
    <row r="6119" spans="25:25" x14ac:dyDescent="0.2">
      <c r="Y6119" s="84"/>
    </row>
    <row r="6120" spans="25:25" x14ac:dyDescent="0.2">
      <c r="Y6120" s="84"/>
    </row>
    <row r="6121" spans="25:25" x14ac:dyDescent="0.2">
      <c r="Y6121" s="84"/>
    </row>
    <row r="6122" spans="25:25" x14ac:dyDescent="0.2">
      <c r="Y6122" s="84"/>
    </row>
    <row r="6123" spans="25:25" x14ac:dyDescent="0.2">
      <c r="Y6123" s="84"/>
    </row>
    <row r="6124" spans="25:25" x14ac:dyDescent="0.2">
      <c r="Y6124" s="84"/>
    </row>
    <row r="6125" spans="25:25" x14ac:dyDescent="0.2">
      <c r="Y6125" s="84"/>
    </row>
    <row r="6126" spans="25:25" x14ac:dyDescent="0.2">
      <c r="Y6126" s="84"/>
    </row>
    <row r="6127" spans="25:25" x14ac:dyDescent="0.2">
      <c r="Y6127" s="84"/>
    </row>
    <row r="6128" spans="25:25" x14ac:dyDescent="0.2">
      <c r="Y6128" s="84"/>
    </row>
    <row r="6129" spans="25:25" x14ac:dyDescent="0.2">
      <c r="Y6129" s="84"/>
    </row>
    <row r="6130" spans="25:25" x14ac:dyDescent="0.2">
      <c r="Y6130" s="84"/>
    </row>
    <row r="6131" spans="25:25" x14ac:dyDescent="0.2">
      <c r="Y6131" s="84"/>
    </row>
    <row r="6132" spans="25:25" x14ac:dyDescent="0.2">
      <c r="Y6132" s="84"/>
    </row>
    <row r="6133" spans="25:25" x14ac:dyDescent="0.2">
      <c r="Y6133" s="84"/>
    </row>
    <row r="6134" spans="25:25" x14ac:dyDescent="0.2">
      <c r="Y6134" s="84"/>
    </row>
    <row r="6135" spans="25:25" x14ac:dyDescent="0.2">
      <c r="Y6135" s="84"/>
    </row>
    <row r="6136" spans="25:25" x14ac:dyDescent="0.2">
      <c r="Y6136" s="84"/>
    </row>
    <row r="6137" spans="25:25" x14ac:dyDescent="0.2">
      <c r="Y6137" s="84"/>
    </row>
    <row r="6138" spans="25:25" x14ac:dyDescent="0.2">
      <c r="Y6138" s="84"/>
    </row>
    <row r="6139" spans="25:25" x14ac:dyDescent="0.2">
      <c r="Y6139" s="84"/>
    </row>
    <row r="6140" spans="25:25" x14ac:dyDescent="0.2">
      <c r="Y6140" s="84"/>
    </row>
    <row r="6141" spans="25:25" x14ac:dyDescent="0.2">
      <c r="Y6141" s="84"/>
    </row>
    <row r="6142" spans="25:25" x14ac:dyDescent="0.2">
      <c r="Y6142" s="84"/>
    </row>
    <row r="6143" spans="25:25" x14ac:dyDescent="0.2">
      <c r="Y6143" s="84"/>
    </row>
    <row r="6144" spans="25:25" x14ac:dyDescent="0.2">
      <c r="Y6144" s="84"/>
    </row>
    <row r="6145" spans="25:25" x14ac:dyDescent="0.2">
      <c r="Y6145" s="84"/>
    </row>
    <row r="6146" spans="25:25" x14ac:dyDescent="0.2">
      <c r="Y6146" s="84"/>
    </row>
    <row r="6147" spans="25:25" x14ac:dyDescent="0.2">
      <c r="Y6147" s="84"/>
    </row>
    <row r="6148" spans="25:25" x14ac:dyDescent="0.2">
      <c r="Y6148" s="84"/>
    </row>
    <row r="6149" spans="25:25" x14ac:dyDescent="0.2">
      <c r="Y6149" s="84"/>
    </row>
    <row r="6150" spans="25:25" x14ac:dyDescent="0.2">
      <c r="Y6150" s="84"/>
    </row>
    <row r="6151" spans="25:25" x14ac:dyDescent="0.2">
      <c r="Y6151" s="84"/>
    </row>
    <row r="6152" spans="25:25" x14ac:dyDescent="0.2">
      <c r="Y6152" s="84"/>
    </row>
    <row r="6153" spans="25:25" x14ac:dyDescent="0.2">
      <c r="Y6153" s="84"/>
    </row>
    <row r="6154" spans="25:25" x14ac:dyDescent="0.2">
      <c r="Y6154" s="84"/>
    </row>
    <row r="6155" spans="25:25" x14ac:dyDescent="0.2">
      <c r="Y6155" s="84"/>
    </row>
    <row r="6156" spans="25:25" x14ac:dyDescent="0.2">
      <c r="Y6156" s="84"/>
    </row>
    <row r="6157" spans="25:25" x14ac:dyDescent="0.2">
      <c r="Y6157" s="84"/>
    </row>
    <row r="6158" spans="25:25" x14ac:dyDescent="0.2">
      <c r="Y6158" s="84"/>
    </row>
    <row r="6159" spans="25:25" x14ac:dyDescent="0.2">
      <c r="Y6159" s="84"/>
    </row>
    <row r="6160" spans="25:25" x14ac:dyDescent="0.2">
      <c r="Y6160" s="84"/>
    </row>
    <row r="6161" spans="25:25" x14ac:dyDescent="0.2">
      <c r="Y6161" s="84"/>
    </row>
    <row r="6162" spans="25:25" x14ac:dyDescent="0.2">
      <c r="Y6162" s="84"/>
    </row>
    <row r="6163" spans="25:25" x14ac:dyDescent="0.2">
      <c r="Y6163" s="84"/>
    </row>
    <row r="6164" spans="25:25" x14ac:dyDescent="0.2">
      <c r="Y6164" s="84"/>
    </row>
    <row r="6165" spans="25:25" x14ac:dyDescent="0.2">
      <c r="Y6165" s="84"/>
    </row>
    <row r="6166" spans="25:25" x14ac:dyDescent="0.2">
      <c r="Y6166" s="84"/>
    </row>
    <row r="6167" spans="25:25" x14ac:dyDescent="0.2">
      <c r="Y6167" s="84"/>
    </row>
    <row r="6168" spans="25:25" x14ac:dyDescent="0.2">
      <c r="Y6168" s="84"/>
    </row>
    <row r="6169" spans="25:25" x14ac:dyDescent="0.2">
      <c r="Y6169" s="84"/>
    </row>
    <row r="6170" spans="25:25" x14ac:dyDescent="0.2">
      <c r="Y6170" s="84"/>
    </row>
    <row r="6171" spans="25:25" x14ac:dyDescent="0.2">
      <c r="Y6171" s="84"/>
    </row>
    <row r="6172" spans="25:25" x14ac:dyDescent="0.2">
      <c r="Y6172" s="84"/>
    </row>
    <row r="6173" spans="25:25" x14ac:dyDescent="0.2">
      <c r="Y6173" s="84"/>
    </row>
    <row r="6174" spans="25:25" x14ac:dyDescent="0.2">
      <c r="Y6174" s="84"/>
    </row>
    <row r="6175" spans="25:25" x14ac:dyDescent="0.2">
      <c r="Y6175" s="84"/>
    </row>
    <row r="6176" spans="25:25" x14ac:dyDescent="0.2">
      <c r="Y6176" s="84"/>
    </row>
    <row r="6177" spans="25:25" x14ac:dyDescent="0.2">
      <c r="Y6177" s="84"/>
    </row>
    <row r="6178" spans="25:25" x14ac:dyDescent="0.2">
      <c r="Y6178" s="84"/>
    </row>
    <row r="6179" spans="25:25" x14ac:dyDescent="0.2">
      <c r="Y6179" s="84"/>
    </row>
    <row r="6180" spans="25:25" x14ac:dyDescent="0.2">
      <c r="Y6180" s="84"/>
    </row>
    <row r="6181" spans="25:25" x14ac:dyDescent="0.2">
      <c r="Y6181" s="84"/>
    </row>
    <row r="6182" spans="25:25" x14ac:dyDescent="0.2">
      <c r="Y6182" s="84"/>
    </row>
    <row r="6183" spans="25:25" x14ac:dyDescent="0.2">
      <c r="Y6183" s="84"/>
    </row>
    <row r="6184" spans="25:25" x14ac:dyDescent="0.2">
      <c r="Y6184" s="84"/>
    </row>
    <row r="6185" spans="25:25" x14ac:dyDescent="0.2">
      <c r="Y6185" s="84"/>
    </row>
    <row r="6186" spans="25:25" x14ac:dyDescent="0.2">
      <c r="Y6186" s="84"/>
    </row>
    <row r="6187" spans="25:25" x14ac:dyDescent="0.2">
      <c r="Y6187" s="84"/>
    </row>
    <row r="6188" spans="25:25" x14ac:dyDescent="0.2">
      <c r="Y6188" s="84"/>
    </row>
    <row r="6189" spans="25:25" x14ac:dyDescent="0.2">
      <c r="Y6189" s="84"/>
    </row>
    <row r="6190" spans="25:25" x14ac:dyDescent="0.2">
      <c r="Y6190" s="84"/>
    </row>
    <row r="6191" spans="25:25" x14ac:dyDescent="0.2">
      <c r="Y6191" s="84"/>
    </row>
    <row r="6192" spans="25:25" x14ac:dyDescent="0.2">
      <c r="Y6192" s="84"/>
    </row>
    <row r="6193" spans="25:25" x14ac:dyDescent="0.2">
      <c r="Y6193" s="84"/>
    </row>
    <row r="6194" spans="25:25" x14ac:dyDescent="0.2">
      <c r="Y6194" s="84"/>
    </row>
    <row r="6195" spans="25:25" x14ac:dyDescent="0.2">
      <c r="Y6195" s="84"/>
    </row>
    <row r="6196" spans="25:25" x14ac:dyDescent="0.2">
      <c r="Y6196" s="84"/>
    </row>
    <row r="6197" spans="25:25" x14ac:dyDescent="0.2">
      <c r="Y6197" s="84"/>
    </row>
    <row r="6198" spans="25:25" x14ac:dyDescent="0.2">
      <c r="Y6198" s="84"/>
    </row>
    <row r="6199" spans="25:25" x14ac:dyDescent="0.2">
      <c r="Y6199" s="84"/>
    </row>
    <row r="6200" spans="25:25" x14ac:dyDescent="0.2">
      <c r="Y6200" s="84"/>
    </row>
    <row r="6201" spans="25:25" x14ac:dyDescent="0.2">
      <c r="Y6201" s="84"/>
    </row>
    <row r="6202" spans="25:25" x14ac:dyDescent="0.2">
      <c r="Y6202" s="84"/>
    </row>
    <row r="6203" spans="25:25" x14ac:dyDescent="0.2">
      <c r="Y6203" s="84"/>
    </row>
    <row r="6204" spans="25:25" x14ac:dyDescent="0.2">
      <c r="Y6204" s="84"/>
    </row>
    <row r="6205" spans="25:25" x14ac:dyDescent="0.2">
      <c r="Y6205" s="84"/>
    </row>
    <row r="6206" spans="25:25" x14ac:dyDescent="0.2">
      <c r="Y6206" s="84"/>
    </row>
    <row r="6207" spans="25:25" x14ac:dyDescent="0.2">
      <c r="Y6207" s="84"/>
    </row>
    <row r="6208" spans="25:25" x14ac:dyDescent="0.2">
      <c r="Y6208" s="84"/>
    </row>
    <row r="6209" spans="25:25" x14ac:dyDescent="0.2">
      <c r="Y6209" s="84"/>
    </row>
    <row r="6210" spans="25:25" x14ac:dyDescent="0.2">
      <c r="Y6210" s="84"/>
    </row>
    <row r="6211" spans="25:25" x14ac:dyDescent="0.2">
      <c r="Y6211" s="84"/>
    </row>
    <row r="6212" spans="25:25" x14ac:dyDescent="0.2">
      <c r="Y6212" s="84"/>
    </row>
    <row r="6213" spans="25:25" x14ac:dyDescent="0.2">
      <c r="Y6213" s="84"/>
    </row>
    <row r="6214" spans="25:25" x14ac:dyDescent="0.2">
      <c r="Y6214" s="84"/>
    </row>
    <row r="6215" spans="25:25" x14ac:dyDescent="0.2">
      <c r="Y6215" s="84"/>
    </row>
    <row r="6216" spans="25:25" x14ac:dyDescent="0.2">
      <c r="Y6216" s="84"/>
    </row>
    <row r="6217" spans="25:25" x14ac:dyDescent="0.2">
      <c r="Y6217" s="84"/>
    </row>
    <row r="6218" spans="25:25" x14ac:dyDescent="0.2">
      <c r="Y6218" s="84"/>
    </row>
    <row r="6219" spans="25:25" x14ac:dyDescent="0.2">
      <c r="Y6219" s="84"/>
    </row>
    <row r="6220" spans="25:25" x14ac:dyDescent="0.2">
      <c r="Y6220" s="84"/>
    </row>
    <row r="6221" spans="25:25" x14ac:dyDescent="0.2">
      <c r="Y6221" s="84"/>
    </row>
    <row r="6222" spans="25:25" x14ac:dyDescent="0.2">
      <c r="Y6222" s="84"/>
    </row>
    <row r="6223" spans="25:25" x14ac:dyDescent="0.2">
      <c r="Y6223" s="84"/>
    </row>
    <row r="6224" spans="25:25" x14ac:dyDescent="0.2">
      <c r="Y6224" s="84"/>
    </row>
    <row r="6225" spans="25:25" x14ac:dyDescent="0.2">
      <c r="Y6225" s="84"/>
    </row>
    <row r="6226" spans="25:25" x14ac:dyDescent="0.2">
      <c r="Y6226" s="84"/>
    </row>
    <row r="6227" spans="25:25" x14ac:dyDescent="0.2">
      <c r="Y6227" s="84"/>
    </row>
    <row r="6228" spans="25:25" x14ac:dyDescent="0.2">
      <c r="Y6228" s="84"/>
    </row>
    <row r="6229" spans="25:25" x14ac:dyDescent="0.2">
      <c r="Y6229" s="84"/>
    </row>
    <row r="6230" spans="25:25" x14ac:dyDescent="0.2">
      <c r="Y6230" s="84"/>
    </row>
    <row r="6231" spans="25:25" x14ac:dyDescent="0.2">
      <c r="Y6231" s="84"/>
    </row>
    <row r="6232" spans="25:25" x14ac:dyDescent="0.2">
      <c r="Y6232" s="84"/>
    </row>
    <row r="6233" spans="25:25" x14ac:dyDescent="0.2">
      <c r="Y6233" s="84"/>
    </row>
    <row r="6234" spans="25:25" x14ac:dyDescent="0.2">
      <c r="Y6234" s="84"/>
    </row>
    <row r="6235" spans="25:25" x14ac:dyDescent="0.2">
      <c r="Y6235" s="84"/>
    </row>
    <row r="6236" spans="25:25" x14ac:dyDescent="0.2">
      <c r="Y6236" s="84"/>
    </row>
    <row r="6237" spans="25:25" x14ac:dyDescent="0.2">
      <c r="Y6237" s="84"/>
    </row>
    <row r="6238" spans="25:25" x14ac:dyDescent="0.2">
      <c r="Y6238" s="84"/>
    </row>
    <row r="6239" spans="25:25" x14ac:dyDescent="0.2">
      <c r="Y6239" s="84"/>
    </row>
    <row r="6240" spans="25:25" x14ac:dyDescent="0.2">
      <c r="Y6240" s="84"/>
    </row>
    <row r="6241" spans="25:25" x14ac:dyDescent="0.2">
      <c r="Y6241" s="84"/>
    </row>
    <row r="6242" spans="25:25" x14ac:dyDescent="0.2">
      <c r="Y6242" s="84"/>
    </row>
    <row r="6243" spans="25:25" x14ac:dyDescent="0.2">
      <c r="Y6243" s="84"/>
    </row>
    <row r="6244" spans="25:25" x14ac:dyDescent="0.2">
      <c r="Y6244" s="84"/>
    </row>
    <row r="6245" spans="25:25" x14ac:dyDescent="0.2">
      <c r="Y6245" s="84"/>
    </row>
    <row r="6246" spans="25:25" x14ac:dyDescent="0.2">
      <c r="Y6246" s="84"/>
    </row>
    <row r="6247" spans="25:25" x14ac:dyDescent="0.2">
      <c r="Y6247" s="84"/>
    </row>
    <row r="6248" spans="25:25" x14ac:dyDescent="0.2">
      <c r="Y6248" s="84"/>
    </row>
    <row r="6249" spans="25:25" x14ac:dyDescent="0.2">
      <c r="Y6249" s="84"/>
    </row>
    <row r="6250" spans="25:25" x14ac:dyDescent="0.2">
      <c r="Y6250" s="84"/>
    </row>
    <row r="6251" spans="25:25" x14ac:dyDescent="0.2">
      <c r="Y6251" s="84"/>
    </row>
    <row r="6252" spans="25:25" x14ac:dyDescent="0.2">
      <c r="Y6252" s="84"/>
    </row>
    <row r="6253" spans="25:25" x14ac:dyDescent="0.2">
      <c r="Y6253" s="84"/>
    </row>
    <row r="6254" spans="25:25" x14ac:dyDescent="0.2">
      <c r="Y6254" s="84"/>
    </row>
    <row r="6255" spans="25:25" x14ac:dyDescent="0.2">
      <c r="Y6255" s="84"/>
    </row>
    <row r="6256" spans="25:25" x14ac:dyDescent="0.2">
      <c r="Y6256" s="84"/>
    </row>
    <row r="6257" spans="25:25" x14ac:dyDescent="0.2">
      <c r="Y6257" s="84"/>
    </row>
    <row r="6258" spans="25:25" x14ac:dyDescent="0.2">
      <c r="Y6258" s="84"/>
    </row>
    <row r="6259" spans="25:25" x14ac:dyDescent="0.2">
      <c r="Y6259" s="84"/>
    </row>
    <row r="6260" spans="25:25" x14ac:dyDescent="0.2">
      <c r="Y6260" s="84"/>
    </row>
    <row r="6261" spans="25:25" x14ac:dyDescent="0.2">
      <c r="Y6261" s="84"/>
    </row>
    <row r="6262" spans="25:25" x14ac:dyDescent="0.2">
      <c r="Y6262" s="84"/>
    </row>
    <row r="6263" spans="25:25" x14ac:dyDescent="0.2">
      <c r="Y6263" s="84"/>
    </row>
    <row r="6264" spans="25:25" x14ac:dyDescent="0.2">
      <c r="Y6264" s="84"/>
    </row>
    <row r="6265" spans="25:25" x14ac:dyDescent="0.2">
      <c r="Y6265" s="84"/>
    </row>
    <row r="6266" spans="25:25" x14ac:dyDescent="0.2">
      <c r="Y6266" s="84"/>
    </row>
    <row r="6267" spans="25:25" x14ac:dyDescent="0.2">
      <c r="Y6267" s="84"/>
    </row>
    <row r="6268" spans="25:25" x14ac:dyDescent="0.2">
      <c r="Y6268" s="84"/>
    </row>
    <row r="6269" spans="25:25" x14ac:dyDescent="0.2">
      <c r="Y6269" s="84"/>
    </row>
    <row r="6270" spans="25:25" x14ac:dyDescent="0.2">
      <c r="Y6270" s="84"/>
    </row>
    <row r="6271" spans="25:25" x14ac:dyDescent="0.2">
      <c r="Y6271" s="84"/>
    </row>
    <row r="6272" spans="25:25" x14ac:dyDescent="0.2">
      <c r="Y6272" s="84"/>
    </row>
    <row r="6273" spans="25:25" x14ac:dyDescent="0.2">
      <c r="Y6273" s="84"/>
    </row>
    <row r="6274" spans="25:25" x14ac:dyDescent="0.2">
      <c r="Y6274" s="84"/>
    </row>
    <row r="6275" spans="25:25" x14ac:dyDescent="0.2">
      <c r="Y6275" s="84"/>
    </row>
    <row r="6276" spans="25:25" x14ac:dyDescent="0.2">
      <c r="Y6276" s="84"/>
    </row>
    <row r="6277" spans="25:25" x14ac:dyDescent="0.2">
      <c r="Y6277" s="84"/>
    </row>
    <row r="6278" spans="25:25" x14ac:dyDescent="0.2">
      <c r="Y6278" s="84"/>
    </row>
    <row r="6279" spans="25:25" x14ac:dyDescent="0.2">
      <c r="Y6279" s="84"/>
    </row>
    <row r="6280" spans="25:25" x14ac:dyDescent="0.2">
      <c r="Y6280" s="84"/>
    </row>
    <row r="6281" spans="25:25" x14ac:dyDescent="0.2">
      <c r="Y6281" s="84"/>
    </row>
    <row r="6282" spans="25:25" x14ac:dyDescent="0.2">
      <c r="Y6282" s="84"/>
    </row>
    <row r="6283" spans="25:25" x14ac:dyDescent="0.2">
      <c r="Y6283" s="84"/>
    </row>
    <row r="6284" spans="25:25" x14ac:dyDescent="0.2">
      <c r="Y6284" s="84"/>
    </row>
    <row r="6285" spans="25:25" x14ac:dyDescent="0.2">
      <c r="Y6285" s="84"/>
    </row>
    <row r="6286" spans="25:25" x14ac:dyDescent="0.2">
      <c r="Y6286" s="84"/>
    </row>
    <row r="6287" spans="25:25" x14ac:dyDescent="0.2">
      <c r="Y6287" s="84"/>
    </row>
    <row r="6288" spans="25:25" x14ac:dyDescent="0.2">
      <c r="Y6288" s="84"/>
    </row>
    <row r="6289" spans="25:25" x14ac:dyDescent="0.2">
      <c r="Y6289" s="84"/>
    </row>
    <row r="6290" spans="25:25" x14ac:dyDescent="0.2">
      <c r="Y6290" s="84"/>
    </row>
    <row r="6291" spans="25:25" x14ac:dyDescent="0.2">
      <c r="Y6291" s="84"/>
    </row>
    <row r="6292" spans="25:25" x14ac:dyDescent="0.2">
      <c r="Y6292" s="84"/>
    </row>
    <row r="6293" spans="25:25" x14ac:dyDescent="0.2">
      <c r="Y6293" s="84"/>
    </row>
    <row r="6294" spans="25:25" x14ac:dyDescent="0.2">
      <c r="Y6294" s="84"/>
    </row>
    <row r="6295" spans="25:25" x14ac:dyDescent="0.2">
      <c r="Y6295" s="84"/>
    </row>
    <row r="6296" spans="25:25" x14ac:dyDescent="0.2">
      <c r="Y6296" s="84"/>
    </row>
    <row r="6297" spans="25:25" x14ac:dyDescent="0.2">
      <c r="Y6297" s="84"/>
    </row>
    <row r="6298" spans="25:25" x14ac:dyDescent="0.2">
      <c r="Y6298" s="84"/>
    </row>
    <row r="6299" spans="25:25" x14ac:dyDescent="0.2">
      <c r="Y6299" s="84"/>
    </row>
    <row r="6300" spans="25:25" x14ac:dyDescent="0.2">
      <c r="Y6300" s="84"/>
    </row>
    <row r="6301" spans="25:25" x14ac:dyDescent="0.2">
      <c r="Y6301" s="84"/>
    </row>
    <row r="6302" spans="25:25" x14ac:dyDescent="0.2">
      <c r="Y6302" s="84"/>
    </row>
    <row r="6303" spans="25:25" x14ac:dyDescent="0.2">
      <c r="Y6303" s="84"/>
    </row>
    <row r="6304" spans="25:25" x14ac:dyDescent="0.2">
      <c r="Y6304" s="84"/>
    </row>
    <row r="6305" spans="25:25" x14ac:dyDescent="0.2">
      <c r="Y6305" s="84"/>
    </row>
    <row r="6306" spans="25:25" x14ac:dyDescent="0.2">
      <c r="Y6306" s="84"/>
    </row>
    <row r="6307" spans="25:25" x14ac:dyDescent="0.2">
      <c r="Y6307" s="84"/>
    </row>
    <row r="6308" spans="25:25" x14ac:dyDescent="0.2">
      <c r="Y6308" s="84"/>
    </row>
    <row r="6309" spans="25:25" x14ac:dyDescent="0.2">
      <c r="Y6309" s="84"/>
    </row>
    <row r="6310" spans="25:25" x14ac:dyDescent="0.2">
      <c r="Y6310" s="84"/>
    </row>
    <row r="6311" spans="25:25" x14ac:dyDescent="0.2">
      <c r="Y6311" s="84"/>
    </row>
    <row r="6312" spans="25:25" x14ac:dyDescent="0.2">
      <c r="Y6312" s="84"/>
    </row>
    <row r="6313" spans="25:25" x14ac:dyDescent="0.2">
      <c r="Y6313" s="84"/>
    </row>
    <row r="6314" spans="25:25" x14ac:dyDescent="0.2">
      <c r="Y6314" s="84"/>
    </row>
    <row r="6315" spans="25:25" x14ac:dyDescent="0.2">
      <c r="Y6315" s="84"/>
    </row>
    <row r="6316" spans="25:25" x14ac:dyDescent="0.2">
      <c r="Y6316" s="84"/>
    </row>
    <row r="6317" spans="25:25" x14ac:dyDescent="0.2">
      <c r="Y6317" s="84"/>
    </row>
    <row r="6318" spans="25:25" x14ac:dyDescent="0.2">
      <c r="Y6318" s="84"/>
    </row>
    <row r="6319" spans="25:25" x14ac:dyDescent="0.2">
      <c r="Y6319" s="84"/>
    </row>
    <row r="6320" spans="25:25" x14ac:dyDescent="0.2">
      <c r="Y6320" s="84"/>
    </row>
    <row r="6321" spans="25:25" x14ac:dyDescent="0.2">
      <c r="Y6321" s="84"/>
    </row>
    <row r="6322" spans="25:25" x14ac:dyDescent="0.2">
      <c r="Y6322" s="84"/>
    </row>
    <row r="6323" spans="25:25" x14ac:dyDescent="0.2">
      <c r="Y6323" s="84"/>
    </row>
    <row r="6324" spans="25:25" x14ac:dyDescent="0.2">
      <c r="Y6324" s="84"/>
    </row>
    <row r="6325" spans="25:25" x14ac:dyDescent="0.2">
      <c r="Y6325" s="84"/>
    </row>
    <row r="6326" spans="25:25" x14ac:dyDescent="0.2">
      <c r="Y6326" s="84"/>
    </row>
    <row r="6327" spans="25:25" x14ac:dyDescent="0.2">
      <c r="Y6327" s="84"/>
    </row>
    <row r="6328" spans="25:25" x14ac:dyDescent="0.2">
      <c r="Y6328" s="84"/>
    </row>
    <row r="6329" spans="25:25" x14ac:dyDescent="0.2">
      <c r="Y6329" s="84"/>
    </row>
    <row r="6330" spans="25:25" x14ac:dyDescent="0.2">
      <c r="Y6330" s="84"/>
    </row>
    <row r="6331" spans="25:25" x14ac:dyDescent="0.2">
      <c r="Y6331" s="84"/>
    </row>
    <row r="6332" spans="25:25" x14ac:dyDescent="0.2">
      <c r="Y6332" s="84"/>
    </row>
    <row r="6333" spans="25:25" x14ac:dyDescent="0.2">
      <c r="Y6333" s="84"/>
    </row>
    <row r="6334" spans="25:25" x14ac:dyDescent="0.2">
      <c r="Y6334" s="84"/>
    </row>
    <row r="6335" spans="25:25" x14ac:dyDescent="0.2">
      <c r="Y6335" s="84"/>
    </row>
    <row r="6336" spans="25:25" x14ac:dyDescent="0.2">
      <c r="Y6336" s="84"/>
    </row>
    <row r="6337" spans="25:25" x14ac:dyDescent="0.2">
      <c r="Y6337" s="84"/>
    </row>
    <row r="6338" spans="25:25" x14ac:dyDescent="0.2">
      <c r="Y6338" s="84"/>
    </row>
    <row r="6339" spans="25:25" x14ac:dyDescent="0.2">
      <c r="Y6339" s="84"/>
    </row>
    <row r="6340" spans="25:25" x14ac:dyDescent="0.2">
      <c r="Y6340" s="84"/>
    </row>
    <row r="6341" spans="25:25" x14ac:dyDescent="0.2">
      <c r="Y6341" s="84"/>
    </row>
    <row r="6342" spans="25:25" x14ac:dyDescent="0.2">
      <c r="Y6342" s="84"/>
    </row>
    <row r="6343" spans="25:25" x14ac:dyDescent="0.2">
      <c r="Y6343" s="84"/>
    </row>
    <row r="6344" spans="25:25" x14ac:dyDescent="0.2">
      <c r="Y6344" s="84"/>
    </row>
    <row r="6345" spans="25:25" x14ac:dyDescent="0.2">
      <c r="Y6345" s="84"/>
    </row>
    <row r="6346" spans="25:25" x14ac:dyDescent="0.2">
      <c r="Y6346" s="84"/>
    </row>
    <row r="6347" spans="25:25" x14ac:dyDescent="0.2">
      <c r="Y6347" s="84"/>
    </row>
    <row r="6348" spans="25:25" x14ac:dyDescent="0.2">
      <c r="Y6348" s="84"/>
    </row>
    <row r="6349" spans="25:25" x14ac:dyDescent="0.2">
      <c r="Y6349" s="84"/>
    </row>
    <row r="6350" spans="25:25" x14ac:dyDescent="0.2">
      <c r="Y6350" s="84"/>
    </row>
    <row r="6351" spans="25:25" x14ac:dyDescent="0.2">
      <c r="Y6351" s="84"/>
    </row>
    <row r="6352" spans="25:25" x14ac:dyDescent="0.2">
      <c r="Y6352" s="84"/>
    </row>
    <row r="6353" spans="25:25" x14ac:dyDescent="0.2">
      <c r="Y6353" s="84"/>
    </row>
    <row r="6354" spans="25:25" x14ac:dyDescent="0.2">
      <c r="Y6354" s="84"/>
    </row>
    <row r="6355" spans="25:25" x14ac:dyDescent="0.2">
      <c r="Y6355" s="84"/>
    </row>
    <row r="6356" spans="25:25" x14ac:dyDescent="0.2">
      <c r="Y6356" s="84"/>
    </row>
    <row r="6357" spans="25:25" x14ac:dyDescent="0.2">
      <c r="Y6357" s="84"/>
    </row>
    <row r="6358" spans="25:25" x14ac:dyDescent="0.2">
      <c r="Y6358" s="84"/>
    </row>
    <row r="6359" spans="25:25" x14ac:dyDescent="0.2">
      <c r="Y6359" s="84"/>
    </row>
    <row r="6360" spans="25:25" x14ac:dyDescent="0.2">
      <c r="Y6360" s="84"/>
    </row>
    <row r="6361" spans="25:25" x14ac:dyDescent="0.2">
      <c r="Y6361" s="84"/>
    </row>
    <row r="6362" spans="25:25" x14ac:dyDescent="0.2">
      <c r="Y6362" s="84"/>
    </row>
    <row r="6363" spans="25:25" x14ac:dyDescent="0.2">
      <c r="Y6363" s="84"/>
    </row>
    <row r="6364" spans="25:25" x14ac:dyDescent="0.2">
      <c r="Y6364" s="84"/>
    </row>
    <row r="6365" spans="25:25" x14ac:dyDescent="0.2">
      <c r="Y6365" s="84"/>
    </row>
    <row r="6366" spans="25:25" x14ac:dyDescent="0.2">
      <c r="Y6366" s="84"/>
    </row>
    <row r="6367" spans="25:25" x14ac:dyDescent="0.2">
      <c r="Y6367" s="84"/>
    </row>
    <row r="6368" spans="25:25" x14ac:dyDescent="0.2">
      <c r="Y6368" s="84"/>
    </row>
    <row r="6369" spans="25:25" x14ac:dyDescent="0.2">
      <c r="Y6369" s="84"/>
    </row>
    <row r="6370" spans="25:25" x14ac:dyDescent="0.2">
      <c r="Y6370" s="84"/>
    </row>
    <row r="6371" spans="25:25" x14ac:dyDescent="0.2">
      <c r="Y6371" s="84"/>
    </row>
    <row r="6372" spans="25:25" x14ac:dyDescent="0.2">
      <c r="Y6372" s="84"/>
    </row>
    <row r="6373" spans="25:25" x14ac:dyDescent="0.2">
      <c r="Y6373" s="84"/>
    </row>
    <row r="6374" spans="25:25" x14ac:dyDescent="0.2">
      <c r="Y6374" s="84"/>
    </row>
    <row r="6375" spans="25:25" x14ac:dyDescent="0.2">
      <c r="Y6375" s="84"/>
    </row>
    <row r="6376" spans="25:25" x14ac:dyDescent="0.2">
      <c r="Y6376" s="84"/>
    </row>
    <row r="6377" spans="25:25" x14ac:dyDescent="0.2">
      <c r="Y6377" s="84"/>
    </row>
    <row r="6378" spans="25:25" x14ac:dyDescent="0.2">
      <c r="Y6378" s="84"/>
    </row>
    <row r="6379" spans="25:25" x14ac:dyDescent="0.2">
      <c r="Y6379" s="84"/>
    </row>
    <row r="6380" spans="25:25" x14ac:dyDescent="0.2">
      <c r="Y6380" s="84"/>
    </row>
    <row r="6381" spans="25:25" x14ac:dyDescent="0.2">
      <c r="Y6381" s="84"/>
    </row>
    <row r="6382" spans="25:25" x14ac:dyDescent="0.2">
      <c r="Y6382" s="84"/>
    </row>
    <row r="6383" spans="25:25" x14ac:dyDescent="0.2">
      <c r="Y6383" s="84"/>
    </row>
    <row r="6384" spans="25:25" x14ac:dyDescent="0.2">
      <c r="Y6384" s="84"/>
    </row>
    <row r="6385" spans="25:25" x14ac:dyDescent="0.2">
      <c r="Y6385" s="84"/>
    </row>
    <row r="6386" spans="25:25" x14ac:dyDescent="0.2">
      <c r="Y6386" s="84"/>
    </row>
    <row r="6387" spans="25:25" x14ac:dyDescent="0.2">
      <c r="Y6387" s="84"/>
    </row>
    <row r="6388" spans="25:25" x14ac:dyDescent="0.2">
      <c r="Y6388" s="84"/>
    </row>
    <row r="6389" spans="25:25" x14ac:dyDescent="0.2">
      <c r="Y6389" s="84"/>
    </row>
    <row r="6390" spans="25:25" x14ac:dyDescent="0.2">
      <c r="Y6390" s="84"/>
    </row>
    <row r="6391" spans="25:25" x14ac:dyDescent="0.2">
      <c r="Y6391" s="84"/>
    </row>
    <row r="6392" spans="25:25" x14ac:dyDescent="0.2">
      <c r="Y6392" s="84"/>
    </row>
    <row r="6393" spans="25:25" x14ac:dyDescent="0.2">
      <c r="Y6393" s="84"/>
    </row>
    <row r="6394" spans="25:25" x14ac:dyDescent="0.2">
      <c r="Y6394" s="84"/>
    </row>
    <row r="6395" spans="25:25" x14ac:dyDescent="0.2">
      <c r="Y6395" s="84"/>
    </row>
    <row r="6396" spans="25:25" x14ac:dyDescent="0.2">
      <c r="Y6396" s="84"/>
    </row>
    <row r="6397" spans="25:25" x14ac:dyDescent="0.2">
      <c r="Y6397" s="84"/>
    </row>
    <row r="6398" spans="25:25" x14ac:dyDescent="0.2">
      <c r="Y6398" s="84"/>
    </row>
    <row r="6399" spans="25:25" x14ac:dyDescent="0.2">
      <c r="Y6399" s="84"/>
    </row>
    <row r="6400" spans="25:25" x14ac:dyDescent="0.2">
      <c r="Y6400" s="84"/>
    </row>
    <row r="6401" spans="25:25" x14ac:dyDescent="0.2">
      <c r="Y6401" s="84"/>
    </row>
    <row r="6402" spans="25:25" x14ac:dyDescent="0.2">
      <c r="Y6402" s="84"/>
    </row>
    <row r="6403" spans="25:25" x14ac:dyDescent="0.2">
      <c r="Y6403" s="84"/>
    </row>
    <row r="6404" spans="25:25" x14ac:dyDescent="0.2">
      <c r="Y6404" s="84"/>
    </row>
    <row r="6405" spans="25:25" x14ac:dyDescent="0.2">
      <c r="Y6405" s="84"/>
    </row>
    <row r="6406" spans="25:25" x14ac:dyDescent="0.2">
      <c r="Y6406" s="84"/>
    </row>
    <row r="6407" spans="25:25" x14ac:dyDescent="0.2">
      <c r="Y6407" s="84"/>
    </row>
    <row r="6408" spans="25:25" x14ac:dyDescent="0.2">
      <c r="Y6408" s="84"/>
    </row>
    <row r="6409" spans="25:25" x14ac:dyDescent="0.2">
      <c r="Y6409" s="84"/>
    </row>
    <row r="6410" spans="25:25" x14ac:dyDescent="0.2">
      <c r="Y6410" s="84"/>
    </row>
    <row r="6411" spans="25:25" x14ac:dyDescent="0.2">
      <c r="Y6411" s="84"/>
    </row>
    <row r="6412" spans="25:25" x14ac:dyDescent="0.2">
      <c r="Y6412" s="84"/>
    </row>
    <row r="6413" spans="25:25" x14ac:dyDescent="0.2">
      <c r="Y6413" s="84"/>
    </row>
    <row r="6414" spans="25:25" x14ac:dyDescent="0.2">
      <c r="Y6414" s="84"/>
    </row>
    <row r="6415" spans="25:25" x14ac:dyDescent="0.2">
      <c r="Y6415" s="84"/>
    </row>
    <row r="6416" spans="25:25" x14ac:dyDescent="0.2">
      <c r="Y6416" s="84"/>
    </row>
    <row r="6417" spans="25:25" x14ac:dyDescent="0.2">
      <c r="Y6417" s="84"/>
    </row>
    <row r="6418" spans="25:25" x14ac:dyDescent="0.2">
      <c r="Y6418" s="84"/>
    </row>
    <row r="6419" spans="25:25" x14ac:dyDescent="0.2">
      <c r="Y6419" s="84"/>
    </row>
    <row r="6420" spans="25:25" x14ac:dyDescent="0.2">
      <c r="Y6420" s="84"/>
    </row>
    <row r="6421" spans="25:25" x14ac:dyDescent="0.2">
      <c r="Y6421" s="84"/>
    </row>
    <row r="6422" spans="25:25" x14ac:dyDescent="0.2">
      <c r="Y6422" s="84"/>
    </row>
    <row r="6423" spans="25:25" x14ac:dyDescent="0.2">
      <c r="Y6423" s="84"/>
    </row>
    <row r="6424" spans="25:25" x14ac:dyDescent="0.2">
      <c r="Y6424" s="84"/>
    </row>
    <row r="6425" spans="25:25" x14ac:dyDescent="0.2">
      <c r="Y6425" s="84"/>
    </row>
    <row r="6426" spans="25:25" x14ac:dyDescent="0.2">
      <c r="Y6426" s="84"/>
    </row>
    <row r="6427" spans="25:25" x14ac:dyDescent="0.2">
      <c r="Y6427" s="84"/>
    </row>
    <row r="6428" spans="25:25" x14ac:dyDescent="0.2">
      <c r="Y6428" s="84"/>
    </row>
    <row r="6429" spans="25:25" x14ac:dyDescent="0.2">
      <c r="Y6429" s="84"/>
    </row>
    <row r="6430" spans="25:25" x14ac:dyDescent="0.2">
      <c r="Y6430" s="84"/>
    </row>
    <row r="6431" spans="25:25" x14ac:dyDescent="0.2">
      <c r="Y6431" s="84"/>
    </row>
    <row r="6432" spans="25:25" x14ac:dyDescent="0.2">
      <c r="Y6432" s="84"/>
    </row>
    <row r="6433" spans="25:25" x14ac:dyDescent="0.2">
      <c r="Y6433" s="84"/>
    </row>
    <row r="6434" spans="25:25" x14ac:dyDescent="0.2">
      <c r="Y6434" s="84"/>
    </row>
    <row r="6435" spans="25:25" x14ac:dyDescent="0.2">
      <c r="Y6435" s="84"/>
    </row>
    <row r="6436" spans="25:25" x14ac:dyDescent="0.2">
      <c r="Y6436" s="84"/>
    </row>
    <row r="6437" spans="25:25" x14ac:dyDescent="0.2">
      <c r="Y6437" s="84"/>
    </row>
    <row r="6438" spans="25:25" x14ac:dyDescent="0.2">
      <c r="Y6438" s="84"/>
    </row>
    <row r="6439" spans="25:25" x14ac:dyDescent="0.2">
      <c r="Y6439" s="84"/>
    </row>
    <row r="6440" spans="25:25" x14ac:dyDescent="0.2">
      <c r="Y6440" s="84"/>
    </row>
    <row r="6441" spans="25:25" x14ac:dyDescent="0.2">
      <c r="Y6441" s="84"/>
    </row>
    <row r="6442" spans="25:25" x14ac:dyDescent="0.2">
      <c r="Y6442" s="84"/>
    </row>
    <row r="6443" spans="25:25" x14ac:dyDescent="0.2">
      <c r="Y6443" s="84"/>
    </row>
    <row r="6444" spans="25:25" x14ac:dyDescent="0.2">
      <c r="Y6444" s="84"/>
    </row>
    <row r="6445" spans="25:25" x14ac:dyDescent="0.2">
      <c r="Y6445" s="84"/>
    </row>
    <row r="6446" spans="25:25" x14ac:dyDescent="0.2">
      <c r="Y6446" s="84"/>
    </row>
    <row r="6447" spans="25:25" x14ac:dyDescent="0.2">
      <c r="Y6447" s="84"/>
    </row>
    <row r="6448" spans="25:25" x14ac:dyDescent="0.2">
      <c r="Y6448" s="84"/>
    </row>
    <row r="6449" spans="25:25" x14ac:dyDescent="0.2">
      <c r="Y6449" s="84"/>
    </row>
    <row r="6450" spans="25:25" x14ac:dyDescent="0.2">
      <c r="Y6450" s="84"/>
    </row>
    <row r="6451" spans="25:25" x14ac:dyDescent="0.2">
      <c r="Y6451" s="84"/>
    </row>
    <row r="6452" spans="25:25" x14ac:dyDescent="0.2">
      <c r="Y6452" s="84"/>
    </row>
    <row r="6453" spans="25:25" x14ac:dyDescent="0.2">
      <c r="Y6453" s="84"/>
    </row>
    <row r="6454" spans="25:25" x14ac:dyDescent="0.2">
      <c r="Y6454" s="84"/>
    </row>
    <row r="6455" spans="25:25" x14ac:dyDescent="0.2">
      <c r="Y6455" s="84"/>
    </row>
    <row r="6456" spans="25:25" x14ac:dyDescent="0.2">
      <c r="Y6456" s="84"/>
    </row>
    <row r="6457" spans="25:25" x14ac:dyDescent="0.2">
      <c r="Y6457" s="84"/>
    </row>
    <row r="6458" spans="25:25" x14ac:dyDescent="0.2">
      <c r="Y6458" s="84"/>
    </row>
    <row r="6459" spans="25:25" x14ac:dyDescent="0.2">
      <c r="Y6459" s="84"/>
    </row>
    <row r="6460" spans="25:25" x14ac:dyDescent="0.2">
      <c r="Y6460" s="84"/>
    </row>
    <row r="6461" spans="25:25" x14ac:dyDescent="0.2">
      <c r="Y6461" s="84"/>
    </row>
    <row r="6462" spans="25:25" x14ac:dyDescent="0.2">
      <c r="Y6462" s="84"/>
    </row>
    <row r="6463" spans="25:25" x14ac:dyDescent="0.2">
      <c r="Y6463" s="84"/>
    </row>
    <row r="6464" spans="25:25" x14ac:dyDescent="0.2">
      <c r="Y6464" s="84"/>
    </row>
    <row r="6465" spans="25:25" x14ac:dyDescent="0.2">
      <c r="Y6465" s="84"/>
    </row>
    <row r="6466" spans="25:25" x14ac:dyDescent="0.2">
      <c r="Y6466" s="84"/>
    </row>
    <row r="6467" spans="25:25" x14ac:dyDescent="0.2">
      <c r="Y6467" s="84"/>
    </row>
    <row r="6468" spans="25:25" x14ac:dyDescent="0.2">
      <c r="Y6468" s="84"/>
    </row>
    <row r="6469" spans="25:25" x14ac:dyDescent="0.2">
      <c r="Y6469" s="84"/>
    </row>
    <row r="6470" spans="25:25" x14ac:dyDescent="0.2">
      <c r="Y6470" s="84"/>
    </row>
    <row r="6471" spans="25:25" x14ac:dyDescent="0.2">
      <c r="Y6471" s="84"/>
    </row>
    <row r="6472" spans="25:25" x14ac:dyDescent="0.2">
      <c r="Y6472" s="84"/>
    </row>
    <row r="6473" spans="25:25" x14ac:dyDescent="0.2">
      <c r="Y6473" s="84"/>
    </row>
    <row r="6474" spans="25:25" x14ac:dyDescent="0.2">
      <c r="Y6474" s="84"/>
    </row>
    <row r="6475" spans="25:25" x14ac:dyDescent="0.2">
      <c r="Y6475" s="84"/>
    </row>
    <row r="6476" spans="25:25" x14ac:dyDescent="0.2">
      <c r="Y6476" s="84"/>
    </row>
    <row r="6477" spans="25:25" x14ac:dyDescent="0.2">
      <c r="Y6477" s="84"/>
    </row>
    <row r="6478" spans="25:25" x14ac:dyDescent="0.2">
      <c r="Y6478" s="84"/>
    </row>
    <row r="6479" spans="25:25" x14ac:dyDescent="0.2">
      <c r="Y6479" s="84"/>
    </row>
    <row r="6480" spans="25:25" x14ac:dyDescent="0.2">
      <c r="Y6480" s="84"/>
    </row>
    <row r="6481" spans="25:25" x14ac:dyDescent="0.2">
      <c r="Y6481" s="84"/>
    </row>
    <row r="6482" spans="25:25" x14ac:dyDescent="0.2">
      <c r="Y6482" s="84"/>
    </row>
    <row r="6483" spans="25:25" x14ac:dyDescent="0.2">
      <c r="Y6483" s="84"/>
    </row>
    <row r="6484" spans="25:25" x14ac:dyDescent="0.2">
      <c r="Y6484" s="84"/>
    </row>
    <row r="6485" spans="25:25" x14ac:dyDescent="0.2">
      <c r="Y6485" s="84"/>
    </row>
    <row r="6486" spans="25:25" x14ac:dyDescent="0.2">
      <c r="Y6486" s="84"/>
    </row>
    <row r="6487" spans="25:25" x14ac:dyDescent="0.2">
      <c r="Y6487" s="84"/>
    </row>
    <row r="6488" spans="25:25" x14ac:dyDescent="0.2">
      <c r="Y6488" s="84"/>
    </row>
    <row r="6489" spans="25:25" x14ac:dyDescent="0.2">
      <c r="Y6489" s="84"/>
    </row>
    <row r="6490" spans="25:25" x14ac:dyDescent="0.2">
      <c r="Y6490" s="84"/>
    </row>
    <row r="6491" spans="25:25" x14ac:dyDescent="0.2">
      <c r="Y6491" s="84"/>
    </row>
    <row r="6492" spans="25:25" x14ac:dyDescent="0.2">
      <c r="Y6492" s="84"/>
    </row>
    <row r="6493" spans="25:25" x14ac:dyDescent="0.2">
      <c r="Y6493" s="84"/>
    </row>
    <row r="6494" spans="25:25" x14ac:dyDescent="0.2">
      <c r="Y6494" s="84"/>
    </row>
    <row r="6495" spans="25:25" x14ac:dyDescent="0.2">
      <c r="Y6495" s="84"/>
    </row>
    <row r="6496" spans="25:25" x14ac:dyDescent="0.2">
      <c r="Y6496" s="84"/>
    </row>
    <row r="6497" spans="25:25" x14ac:dyDescent="0.2">
      <c r="Y6497" s="84"/>
    </row>
    <row r="6498" spans="25:25" x14ac:dyDescent="0.2">
      <c r="Y6498" s="84"/>
    </row>
    <row r="6499" spans="25:25" x14ac:dyDescent="0.2">
      <c r="Y6499" s="84"/>
    </row>
    <row r="6500" spans="25:25" x14ac:dyDescent="0.2">
      <c r="Y6500" s="84"/>
    </row>
    <row r="6501" spans="25:25" x14ac:dyDescent="0.2">
      <c r="Y6501" s="84"/>
    </row>
    <row r="6502" spans="25:25" x14ac:dyDescent="0.2">
      <c r="Y6502" s="84"/>
    </row>
    <row r="6503" spans="25:25" x14ac:dyDescent="0.2">
      <c r="Y6503" s="84"/>
    </row>
    <row r="6504" spans="25:25" x14ac:dyDescent="0.2">
      <c r="Y6504" s="84"/>
    </row>
    <row r="6505" spans="25:25" x14ac:dyDescent="0.2">
      <c r="Y6505" s="84"/>
    </row>
    <row r="6506" spans="25:25" x14ac:dyDescent="0.2">
      <c r="Y6506" s="84"/>
    </row>
    <row r="6507" spans="25:25" x14ac:dyDescent="0.2">
      <c r="Y6507" s="84"/>
    </row>
    <row r="6508" spans="25:25" x14ac:dyDescent="0.2">
      <c r="Y6508" s="84"/>
    </row>
    <row r="6509" spans="25:25" x14ac:dyDescent="0.2">
      <c r="Y6509" s="84"/>
    </row>
    <row r="6510" spans="25:25" x14ac:dyDescent="0.2">
      <c r="Y6510" s="84"/>
    </row>
    <row r="6511" spans="25:25" x14ac:dyDescent="0.2">
      <c r="Y6511" s="84"/>
    </row>
    <row r="6512" spans="25:25" x14ac:dyDescent="0.2">
      <c r="Y6512" s="84"/>
    </row>
    <row r="6513" spans="25:25" x14ac:dyDescent="0.2">
      <c r="Y6513" s="84"/>
    </row>
    <row r="6514" spans="25:25" x14ac:dyDescent="0.2">
      <c r="Y6514" s="84"/>
    </row>
    <row r="6515" spans="25:25" x14ac:dyDescent="0.2">
      <c r="Y6515" s="84"/>
    </row>
    <row r="6516" spans="25:25" x14ac:dyDescent="0.2">
      <c r="Y6516" s="84"/>
    </row>
    <row r="6517" spans="25:25" x14ac:dyDescent="0.2">
      <c r="Y6517" s="84"/>
    </row>
    <row r="6518" spans="25:25" x14ac:dyDescent="0.2">
      <c r="Y6518" s="84"/>
    </row>
    <row r="6519" spans="25:25" x14ac:dyDescent="0.2">
      <c r="Y6519" s="84"/>
    </row>
    <row r="6520" spans="25:25" x14ac:dyDescent="0.2">
      <c r="Y6520" s="84"/>
    </row>
    <row r="6521" spans="25:25" x14ac:dyDescent="0.2">
      <c r="Y6521" s="84"/>
    </row>
    <row r="6522" spans="25:25" x14ac:dyDescent="0.2">
      <c r="Y6522" s="84"/>
    </row>
    <row r="6523" spans="25:25" x14ac:dyDescent="0.2">
      <c r="Y6523" s="84"/>
    </row>
    <row r="6524" spans="25:25" x14ac:dyDescent="0.2">
      <c r="Y6524" s="84"/>
    </row>
    <row r="6525" spans="25:25" x14ac:dyDescent="0.2">
      <c r="Y6525" s="84"/>
    </row>
    <row r="6526" spans="25:25" x14ac:dyDescent="0.2">
      <c r="Y6526" s="84"/>
    </row>
    <row r="6527" spans="25:25" x14ac:dyDescent="0.2">
      <c r="Y6527" s="84"/>
    </row>
    <row r="6528" spans="25:25" x14ac:dyDescent="0.2">
      <c r="Y6528" s="84"/>
    </row>
    <row r="6529" spans="25:25" x14ac:dyDescent="0.2">
      <c r="Y6529" s="84"/>
    </row>
    <row r="6530" spans="25:25" x14ac:dyDescent="0.2">
      <c r="Y6530" s="84"/>
    </row>
    <row r="6531" spans="25:25" x14ac:dyDescent="0.2">
      <c r="Y6531" s="84"/>
    </row>
    <row r="6532" spans="25:25" x14ac:dyDescent="0.2">
      <c r="Y6532" s="84"/>
    </row>
    <row r="6533" spans="25:25" x14ac:dyDescent="0.2">
      <c r="Y6533" s="84"/>
    </row>
    <row r="6534" spans="25:25" x14ac:dyDescent="0.2">
      <c r="Y6534" s="84"/>
    </row>
    <row r="6535" spans="25:25" x14ac:dyDescent="0.2">
      <c r="Y6535" s="84"/>
    </row>
    <row r="6536" spans="25:25" x14ac:dyDescent="0.2">
      <c r="Y6536" s="84"/>
    </row>
    <row r="6537" spans="25:25" x14ac:dyDescent="0.2">
      <c r="Y6537" s="84"/>
    </row>
    <row r="6538" spans="25:25" x14ac:dyDescent="0.2">
      <c r="Y6538" s="84"/>
    </row>
    <row r="6539" spans="25:25" x14ac:dyDescent="0.2">
      <c r="Y6539" s="84"/>
    </row>
    <row r="6540" spans="25:25" x14ac:dyDescent="0.2">
      <c r="Y6540" s="84"/>
    </row>
    <row r="6541" spans="25:25" x14ac:dyDescent="0.2">
      <c r="Y6541" s="84"/>
    </row>
    <row r="6542" spans="25:25" x14ac:dyDescent="0.2">
      <c r="Y6542" s="84"/>
    </row>
    <row r="6543" spans="25:25" x14ac:dyDescent="0.2">
      <c r="Y6543" s="84"/>
    </row>
    <row r="6544" spans="25:25" x14ac:dyDescent="0.2">
      <c r="Y6544" s="84"/>
    </row>
    <row r="6545" spans="25:25" x14ac:dyDescent="0.2">
      <c r="Y6545" s="84"/>
    </row>
    <row r="6546" spans="25:25" x14ac:dyDescent="0.2">
      <c r="Y6546" s="84"/>
    </row>
    <row r="6547" spans="25:25" x14ac:dyDescent="0.2">
      <c r="Y6547" s="84"/>
    </row>
    <row r="6548" spans="25:25" x14ac:dyDescent="0.2">
      <c r="Y6548" s="84"/>
    </row>
    <row r="6549" spans="25:25" x14ac:dyDescent="0.2">
      <c r="Y6549" s="84"/>
    </row>
    <row r="6550" spans="25:25" x14ac:dyDescent="0.2">
      <c r="Y6550" s="84"/>
    </row>
    <row r="6551" spans="25:25" x14ac:dyDescent="0.2">
      <c r="Y6551" s="84"/>
    </row>
    <row r="6552" spans="25:25" x14ac:dyDescent="0.2">
      <c r="Y6552" s="84"/>
    </row>
    <row r="6553" spans="25:25" x14ac:dyDescent="0.2">
      <c r="Y6553" s="84"/>
    </row>
    <row r="6554" spans="25:25" x14ac:dyDescent="0.2">
      <c r="Y6554" s="84"/>
    </row>
    <row r="6555" spans="25:25" x14ac:dyDescent="0.2">
      <c r="Y6555" s="84"/>
    </row>
    <row r="6556" spans="25:25" x14ac:dyDescent="0.2">
      <c r="Y6556" s="84"/>
    </row>
    <row r="6557" spans="25:25" x14ac:dyDescent="0.2">
      <c r="Y6557" s="84"/>
    </row>
    <row r="6558" spans="25:25" x14ac:dyDescent="0.2">
      <c r="Y6558" s="84"/>
    </row>
    <row r="6559" spans="25:25" x14ac:dyDescent="0.2">
      <c r="Y6559" s="84"/>
    </row>
    <row r="6560" spans="25:25" x14ac:dyDescent="0.2">
      <c r="Y6560" s="84"/>
    </row>
    <row r="6561" spans="25:25" x14ac:dyDescent="0.2">
      <c r="Y6561" s="84"/>
    </row>
    <row r="6562" spans="25:25" x14ac:dyDescent="0.2">
      <c r="Y6562" s="84"/>
    </row>
    <row r="6563" spans="25:25" x14ac:dyDescent="0.2">
      <c r="Y6563" s="84"/>
    </row>
    <row r="6564" spans="25:25" x14ac:dyDescent="0.2">
      <c r="Y6564" s="84"/>
    </row>
    <row r="6565" spans="25:25" x14ac:dyDescent="0.2">
      <c r="Y6565" s="84"/>
    </row>
    <row r="6566" spans="25:25" x14ac:dyDescent="0.2">
      <c r="Y6566" s="84"/>
    </row>
    <row r="6567" spans="25:25" x14ac:dyDescent="0.2">
      <c r="Y6567" s="84"/>
    </row>
    <row r="6568" spans="25:25" x14ac:dyDescent="0.2">
      <c r="Y6568" s="84"/>
    </row>
    <row r="6569" spans="25:25" x14ac:dyDescent="0.2">
      <c r="Y6569" s="84"/>
    </row>
    <row r="6570" spans="25:25" x14ac:dyDescent="0.2">
      <c r="Y6570" s="84"/>
    </row>
    <row r="6571" spans="25:25" x14ac:dyDescent="0.2">
      <c r="Y6571" s="84"/>
    </row>
    <row r="6572" spans="25:25" x14ac:dyDescent="0.2">
      <c r="Y6572" s="84"/>
    </row>
    <row r="6573" spans="25:25" x14ac:dyDescent="0.2">
      <c r="Y6573" s="84"/>
    </row>
    <row r="6574" spans="25:25" x14ac:dyDescent="0.2">
      <c r="Y6574" s="84"/>
    </row>
    <row r="6575" spans="25:25" x14ac:dyDescent="0.2">
      <c r="Y6575" s="84"/>
    </row>
    <row r="6576" spans="25:25" x14ac:dyDescent="0.2">
      <c r="Y6576" s="84"/>
    </row>
    <row r="6577" spans="25:25" x14ac:dyDescent="0.2">
      <c r="Y6577" s="84"/>
    </row>
    <row r="6578" spans="25:25" x14ac:dyDescent="0.2">
      <c r="Y6578" s="84"/>
    </row>
    <row r="6579" spans="25:25" x14ac:dyDescent="0.2">
      <c r="Y6579" s="84"/>
    </row>
    <row r="6580" spans="25:25" x14ac:dyDescent="0.2">
      <c r="Y6580" s="84"/>
    </row>
    <row r="6581" spans="25:25" x14ac:dyDescent="0.2">
      <c r="Y6581" s="84"/>
    </row>
    <row r="6582" spans="25:25" x14ac:dyDescent="0.2">
      <c r="Y6582" s="84"/>
    </row>
    <row r="6583" spans="25:25" x14ac:dyDescent="0.2">
      <c r="Y6583" s="84"/>
    </row>
    <row r="6584" spans="25:25" x14ac:dyDescent="0.2">
      <c r="Y6584" s="84"/>
    </row>
    <row r="6585" spans="25:25" x14ac:dyDescent="0.2">
      <c r="Y6585" s="84"/>
    </row>
    <row r="6586" spans="25:25" x14ac:dyDescent="0.2">
      <c r="Y6586" s="84"/>
    </row>
    <row r="6587" spans="25:25" x14ac:dyDescent="0.2">
      <c r="Y6587" s="84"/>
    </row>
    <row r="6588" spans="25:25" x14ac:dyDescent="0.2">
      <c r="Y6588" s="84"/>
    </row>
    <row r="6589" spans="25:25" x14ac:dyDescent="0.2">
      <c r="Y6589" s="84"/>
    </row>
    <row r="6590" spans="25:25" x14ac:dyDescent="0.2">
      <c r="Y6590" s="84"/>
    </row>
    <row r="6591" spans="25:25" x14ac:dyDescent="0.2">
      <c r="Y6591" s="84"/>
    </row>
    <row r="6592" spans="25:25" x14ac:dyDescent="0.2">
      <c r="Y6592" s="84"/>
    </row>
    <row r="6593" spans="25:25" x14ac:dyDescent="0.2">
      <c r="Y6593" s="84"/>
    </row>
    <row r="6594" spans="25:25" x14ac:dyDescent="0.2">
      <c r="Y6594" s="84"/>
    </row>
    <row r="6595" spans="25:25" x14ac:dyDescent="0.2">
      <c r="Y6595" s="84"/>
    </row>
    <row r="6596" spans="25:25" x14ac:dyDescent="0.2">
      <c r="Y6596" s="84"/>
    </row>
    <row r="6597" spans="25:25" x14ac:dyDescent="0.2">
      <c r="Y6597" s="84"/>
    </row>
    <row r="6598" spans="25:25" x14ac:dyDescent="0.2">
      <c r="Y6598" s="84"/>
    </row>
    <row r="6599" spans="25:25" x14ac:dyDescent="0.2">
      <c r="Y6599" s="84"/>
    </row>
    <row r="6600" spans="25:25" x14ac:dyDescent="0.2">
      <c r="Y6600" s="84"/>
    </row>
    <row r="6601" spans="25:25" x14ac:dyDescent="0.2">
      <c r="Y6601" s="84"/>
    </row>
    <row r="6602" spans="25:25" x14ac:dyDescent="0.2">
      <c r="Y6602" s="84"/>
    </row>
    <row r="6603" spans="25:25" x14ac:dyDescent="0.2">
      <c r="Y6603" s="84"/>
    </row>
    <row r="6604" spans="25:25" x14ac:dyDescent="0.2">
      <c r="Y6604" s="84"/>
    </row>
    <row r="6605" spans="25:25" x14ac:dyDescent="0.2">
      <c r="Y6605" s="84"/>
    </row>
    <row r="6606" spans="25:25" x14ac:dyDescent="0.2">
      <c r="Y6606" s="84"/>
    </row>
    <row r="6607" spans="25:25" x14ac:dyDescent="0.2">
      <c r="Y6607" s="84"/>
    </row>
    <row r="6608" spans="25:25" x14ac:dyDescent="0.2">
      <c r="Y6608" s="84"/>
    </row>
    <row r="6609" spans="25:25" x14ac:dyDescent="0.2">
      <c r="Y6609" s="84"/>
    </row>
    <row r="6610" spans="25:25" x14ac:dyDescent="0.2">
      <c r="Y6610" s="84"/>
    </row>
    <row r="6611" spans="25:25" x14ac:dyDescent="0.2">
      <c r="Y6611" s="84"/>
    </row>
    <row r="6612" spans="25:25" x14ac:dyDescent="0.2">
      <c r="Y6612" s="84"/>
    </row>
    <row r="6613" spans="25:25" x14ac:dyDescent="0.2">
      <c r="Y6613" s="84"/>
    </row>
    <row r="6614" spans="25:25" x14ac:dyDescent="0.2">
      <c r="Y6614" s="84"/>
    </row>
    <row r="6615" spans="25:25" x14ac:dyDescent="0.2">
      <c r="Y6615" s="84"/>
    </row>
    <row r="6616" spans="25:25" x14ac:dyDescent="0.2">
      <c r="Y6616" s="84"/>
    </row>
    <row r="6617" spans="25:25" x14ac:dyDescent="0.2">
      <c r="Y6617" s="84"/>
    </row>
    <row r="6618" spans="25:25" x14ac:dyDescent="0.2">
      <c r="Y6618" s="84"/>
    </row>
    <row r="6619" spans="25:25" x14ac:dyDescent="0.2">
      <c r="Y6619" s="84"/>
    </row>
    <row r="6620" spans="25:25" x14ac:dyDescent="0.2">
      <c r="Y6620" s="84"/>
    </row>
    <row r="6621" spans="25:25" x14ac:dyDescent="0.2">
      <c r="Y6621" s="84"/>
    </row>
    <row r="6622" spans="25:25" x14ac:dyDescent="0.2">
      <c r="Y6622" s="84"/>
    </row>
    <row r="6623" spans="25:25" x14ac:dyDescent="0.2">
      <c r="Y6623" s="84"/>
    </row>
    <row r="6624" spans="25:25" x14ac:dyDescent="0.2">
      <c r="Y6624" s="84"/>
    </row>
    <row r="6625" spans="25:25" x14ac:dyDescent="0.2">
      <c r="Y6625" s="84"/>
    </row>
    <row r="6626" spans="25:25" x14ac:dyDescent="0.2">
      <c r="Y6626" s="84"/>
    </row>
    <row r="6627" spans="25:25" x14ac:dyDescent="0.2">
      <c r="Y6627" s="84"/>
    </row>
    <row r="6628" spans="25:25" x14ac:dyDescent="0.2">
      <c r="Y6628" s="84"/>
    </row>
    <row r="6629" spans="25:25" x14ac:dyDescent="0.2">
      <c r="Y6629" s="84"/>
    </row>
    <row r="6630" spans="25:25" x14ac:dyDescent="0.2">
      <c r="Y6630" s="84"/>
    </row>
    <row r="6631" spans="25:25" x14ac:dyDescent="0.2">
      <c r="Y6631" s="84"/>
    </row>
    <row r="6632" spans="25:25" x14ac:dyDescent="0.2">
      <c r="Y6632" s="84"/>
    </row>
    <row r="6633" spans="25:25" x14ac:dyDescent="0.2">
      <c r="Y6633" s="84"/>
    </row>
    <row r="6634" spans="25:25" x14ac:dyDescent="0.2">
      <c r="Y6634" s="84"/>
    </row>
    <row r="6635" spans="25:25" x14ac:dyDescent="0.2">
      <c r="Y6635" s="84"/>
    </row>
    <row r="6636" spans="25:25" x14ac:dyDescent="0.2">
      <c r="Y6636" s="84"/>
    </row>
    <row r="6637" spans="25:25" x14ac:dyDescent="0.2">
      <c r="Y6637" s="84"/>
    </row>
    <row r="6638" spans="25:25" x14ac:dyDescent="0.2">
      <c r="Y6638" s="84"/>
    </row>
    <row r="6639" spans="25:25" x14ac:dyDescent="0.2">
      <c r="Y6639" s="84"/>
    </row>
    <row r="6640" spans="25:25" x14ac:dyDescent="0.2">
      <c r="Y6640" s="84"/>
    </row>
    <row r="6641" spans="25:25" x14ac:dyDescent="0.2">
      <c r="Y6641" s="84"/>
    </row>
    <row r="6642" spans="25:25" x14ac:dyDescent="0.2">
      <c r="Y6642" s="84"/>
    </row>
    <row r="6643" spans="25:25" x14ac:dyDescent="0.2">
      <c r="Y6643" s="84"/>
    </row>
    <row r="6644" spans="25:25" x14ac:dyDescent="0.2">
      <c r="Y6644" s="84"/>
    </row>
    <row r="6645" spans="25:25" x14ac:dyDescent="0.2">
      <c r="Y6645" s="84"/>
    </row>
    <row r="6646" spans="25:25" x14ac:dyDescent="0.2">
      <c r="Y6646" s="84"/>
    </row>
    <row r="6647" spans="25:25" x14ac:dyDescent="0.2">
      <c r="Y6647" s="84"/>
    </row>
    <row r="6648" spans="25:25" x14ac:dyDescent="0.2">
      <c r="Y6648" s="84"/>
    </row>
    <row r="6649" spans="25:25" x14ac:dyDescent="0.2">
      <c r="Y6649" s="84"/>
    </row>
    <row r="6650" spans="25:25" x14ac:dyDescent="0.2">
      <c r="Y6650" s="84"/>
    </row>
    <row r="6651" spans="25:25" x14ac:dyDescent="0.2">
      <c r="Y6651" s="84"/>
    </row>
    <row r="6652" spans="25:25" x14ac:dyDescent="0.2">
      <c r="Y6652" s="84"/>
    </row>
    <row r="6653" spans="25:25" x14ac:dyDescent="0.2">
      <c r="Y6653" s="84"/>
    </row>
    <row r="6654" spans="25:25" x14ac:dyDescent="0.2">
      <c r="Y6654" s="84"/>
    </row>
    <row r="6655" spans="25:25" x14ac:dyDescent="0.2">
      <c r="Y6655" s="84"/>
    </row>
    <row r="6656" spans="25:25" x14ac:dyDescent="0.2">
      <c r="Y6656" s="84"/>
    </row>
    <row r="6657" spans="25:25" x14ac:dyDescent="0.2">
      <c r="Y6657" s="84"/>
    </row>
    <row r="6658" spans="25:25" x14ac:dyDescent="0.2">
      <c r="Y6658" s="84"/>
    </row>
    <row r="6659" spans="25:25" x14ac:dyDescent="0.2">
      <c r="Y6659" s="84"/>
    </row>
    <row r="6660" spans="25:25" x14ac:dyDescent="0.2">
      <c r="Y6660" s="84"/>
    </row>
    <row r="6661" spans="25:25" x14ac:dyDescent="0.2">
      <c r="Y6661" s="84"/>
    </row>
    <row r="6662" spans="25:25" x14ac:dyDescent="0.2">
      <c r="Y6662" s="84"/>
    </row>
    <row r="6663" spans="25:25" x14ac:dyDescent="0.2">
      <c r="Y6663" s="84"/>
    </row>
    <row r="6664" spans="25:25" x14ac:dyDescent="0.2">
      <c r="Y6664" s="84"/>
    </row>
    <row r="6665" spans="25:25" x14ac:dyDescent="0.2">
      <c r="Y6665" s="84"/>
    </row>
    <row r="6666" spans="25:25" x14ac:dyDescent="0.2">
      <c r="Y6666" s="84"/>
    </row>
    <row r="6667" spans="25:25" x14ac:dyDescent="0.2">
      <c r="Y6667" s="84"/>
    </row>
    <row r="6668" spans="25:25" x14ac:dyDescent="0.2">
      <c r="Y6668" s="84"/>
    </row>
    <row r="6669" spans="25:25" x14ac:dyDescent="0.2">
      <c r="Y6669" s="84"/>
    </row>
    <row r="6670" spans="25:25" x14ac:dyDescent="0.2">
      <c r="Y6670" s="84"/>
    </row>
    <row r="6671" spans="25:25" x14ac:dyDescent="0.2">
      <c r="Y6671" s="84"/>
    </row>
    <row r="6672" spans="25:25" x14ac:dyDescent="0.2">
      <c r="Y6672" s="84"/>
    </row>
    <row r="6673" spans="25:25" x14ac:dyDescent="0.2">
      <c r="Y6673" s="84"/>
    </row>
    <row r="6674" spans="25:25" x14ac:dyDescent="0.2">
      <c r="Y6674" s="84"/>
    </row>
    <row r="6675" spans="25:25" x14ac:dyDescent="0.2">
      <c r="Y6675" s="84"/>
    </row>
    <row r="6676" spans="25:25" x14ac:dyDescent="0.2">
      <c r="Y6676" s="84"/>
    </row>
    <row r="6677" spans="25:25" x14ac:dyDescent="0.2">
      <c r="Y6677" s="84"/>
    </row>
    <row r="6678" spans="25:25" x14ac:dyDescent="0.2">
      <c r="Y6678" s="84"/>
    </row>
    <row r="6679" spans="25:25" x14ac:dyDescent="0.2">
      <c r="Y6679" s="84"/>
    </row>
    <row r="6680" spans="25:25" x14ac:dyDescent="0.2">
      <c r="Y6680" s="84"/>
    </row>
    <row r="6681" spans="25:25" x14ac:dyDescent="0.2">
      <c r="Y6681" s="84"/>
    </row>
    <row r="6682" spans="25:25" x14ac:dyDescent="0.2">
      <c r="Y6682" s="84"/>
    </row>
    <row r="6683" spans="25:25" x14ac:dyDescent="0.2">
      <c r="Y6683" s="84"/>
    </row>
    <row r="6684" spans="25:25" x14ac:dyDescent="0.2">
      <c r="Y6684" s="84"/>
    </row>
    <row r="6685" spans="25:25" x14ac:dyDescent="0.2">
      <c r="Y6685" s="84"/>
    </row>
    <row r="6686" spans="25:25" x14ac:dyDescent="0.2">
      <c r="Y6686" s="84"/>
    </row>
    <row r="6687" spans="25:25" x14ac:dyDescent="0.2">
      <c r="Y6687" s="84"/>
    </row>
    <row r="6688" spans="25:25" x14ac:dyDescent="0.2">
      <c r="Y6688" s="84"/>
    </row>
    <row r="6689" spans="25:25" x14ac:dyDescent="0.2">
      <c r="Y6689" s="84"/>
    </row>
    <row r="6690" spans="25:25" x14ac:dyDescent="0.2">
      <c r="Y6690" s="84"/>
    </row>
    <row r="6691" spans="25:25" x14ac:dyDescent="0.2">
      <c r="Y6691" s="84"/>
    </row>
    <row r="6692" spans="25:25" x14ac:dyDescent="0.2">
      <c r="Y6692" s="84"/>
    </row>
    <row r="6693" spans="25:25" x14ac:dyDescent="0.2">
      <c r="Y6693" s="84"/>
    </row>
    <row r="6694" spans="25:25" x14ac:dyDescent="0.2">
      <c r="Y6694" s="84"/>
    </row>
    <row r="6695" spans="25:25" x14ac:dyDescent="0.2">
      <c r="Y6695" s="84"/>
    </row>
    <row r="6696" spans="25:25" x14ac:dyDescent="0.2">
      <c r="Y6696" s="84"/>
    </row>
    <row r="6697" spans="25:25" x14ac:dyDescent="0.2">
      <c r="Y6697" s="84"/>
    </row>
    <row r="6698" spans="25:25" x14ac:dyDescent="0.2">
      <c r="Y6698" s="84"/>
    </row>
    <row r="6699" spans="25:25" x14ac:dyDescent="0.2">
      <c r="Y6699" s="84"/>
    </row>
    <row r="6700" spans="25:25" x14ac:dyDescent="0.2">
      <c r="Y6700" s="84"/>
    </row>
    <row r="6701" spans="25:25" x14ac:dyDescent="0.2">
      <c r="Y6701" s="84"/>
    </row>
    <row r="6702" spans="25:25" x14ac:dyDescent="0.2">
      <c r="Y6702" s="84"/>
    </row>
    <row r="6703" spans="25:25" x14ac:dyDescent="0.2">
      <c r="Y6703" s="84"/>
    </row>
    <row r="6704" spans="25:25" x14ac:dyDescent="0.2">
      <c r="Y6704" s="84"/>
    </row>
    <row r="6705" spans="25:25" x14ac:dyDescent="0.2">
      <c r="Y6705" s="84"/>
    </row>
    <row r="6706" spans="25:25" x14ac:dyDescent="0.2">
      <c r="Y6706" s="84"/>
    </row>
    <row r="6707" spans="25:25" x14ac:dyDescent="0.2">
      <c r="Y6707" s="84"/>
    </row>
    <row r="6708" spans="25:25" x14ac:dyDescent="0.2">
      <c r="Y6708" s="84"/>
    </row>
    <row r="6709" spans="25:25" x14ac:dyDescent="0.2">
      <c r="Y6709" s="84"/>
    </row>
    <row r="6710" spans="25:25" x14ac:dyDescent="0.2">
      <c r="Y6710" s="84"/>
    </row>
    <row r="6711" spans="25:25" x14ac:dyDescent="0.2">
      <c r="Y6711" s="84"/>
    </row>
    <row r="6712" spans="25:25" x14ac:dyDescent="0.2">
      <c r="Y6712" s="84"/>
    </row>
    <row r="6713" spans="25:25" x14ac:dyDescent="0.2">
      <c r="Y6713" s="84"/>
    </row>
    <row r="6714" spans="25:25" x14ac:dyDescent="0.2">
      <c r="Y6714" s="84"/>
    </row>
    <row r="6715" spans="25:25" x14ac:dyDescent="0.2">
      <c r="Y6715" s="84"/>
    </row>
    <row r="6716" spans="25:25" x14ac:dyDescent="0.2">
      <c r="Y6716" s="84"/>
    </row>
    <row r="6717" spans="25:25" x14ac:dyDescent="0.2">
      <c r="Y6717" s="84"/>
    </row>
    <row r="6718" spans="25:25" x14ac:dyDescent="0.2">
      <c r="Y6718" s="84"/>
    </row>
    <row r="6719" spans="25:25" x14ac:dyDescent="0.2">
      <c r="Y6719" s="84"/>
    </row>
    <row r="6720" spans="25:25" x14ac:dyDescent="0.2">
      <c r="Y6720" s="84"/>
    </row>
    <row r="6721" spans="25:25" x14ac:dyDescent="0.2">
      <c r="Y6721" s="84"/>
    </row>
    <row r="6722" spans="25:25" x14ac:dyDescent="0.2">
      <c r="Y6722" s="84"/>
    </row>
    <row r="6723" spans="25:25" x14ac:dyDescent="0.2">
      <c r="Y6723" s="84"/>
    </row>
    <row r="6724" spans="25:25" x14ac:dyDescent="0.2">
      <c r="Y6724" s="84"/>
    </row>
    <row r="6725" spans="25:25" x14ac:dyDescent="0.2">
      <c r="Y6725" s="84"/>
    </row>
    <row r="6726" spans="25:25" x14ac:dyDescent="0.2">
      <c r="Y6726" s="84"/>
    </row>
    <row r="6727" spans="25:25" x14ac:dyDescent="0.2">
      <c r="Y6727" s="84"/>
    </row>
    <row r="6728" spans="25:25" x14ac:dyDescent="0.2">
      <c r="Y6728" s="84"/>
    </row>
    <row r="6729" spans="25:25" x14ac:dyDescent="0.2">
      <c r="Y6729" s="84"/>
    </row>
    <row r="6730" spans="25:25" x14ac:dyDescent="0.2">
      <c r="Y6730" s="84"/>
    </row>
    <row r="6731" spans="25:25" x14ac:dyDescent="0.2">
      <c r="Y6731" s="84"/>
    </row>
    <row r="6732" spans="25:25" x14ac:dyDescent="0.2">
      <c r="Y6732" s="84"/>
    </row>
    <row r="6733" spans="25:25" x14ac:dyDescent="0.2">
      <c r="Y6733" s="84"/>
    </row>
    <row r="6734" spans="25:25" x14ac:dyDescent="0.2">
      <c r="Y6734" s="84"/>
    </row>
    <row r="6735" spans="25:25" x14ac:dyDescent="0.2">
      <c r="Y6735" s="84"/>
    </row>
    <row r="6736" spans="25:25" x14ac:dyDescent="0.2">
      <c r="Y6736" s="84"/>
    </row>
    <row r="6737" spans="25:25" x14ac:dyDescent="0.2">
      <c r="Y6737" s="84"/>
    </row>
    <row r="6738" spans="25:25" x14ac:dyDescent="0.2">
      <c r="Y6738" s="84"/>
    </row>
    <row r="6739" spans="25:25" x14ac:dyDescent="0.2">
      <c r="Y6739" s="84"/>
    </row>
    <row r="6740" spans="25:25" x14ac:dyDescent="0.2">
      <c r="Y6740" s="84"/>
    </row>
    <row r="6741" spans="25:25" x14ac:dyDescent="0.2">
      <c r="Y6741" s="84"/>
    </row>
    <row r="6742" spans="25:25" x14ac:dyDescent="0.2">
      <c r="Y6742" s="84"/>
    </row>
    <row r="6743" spans="25:25" x14ac:dyDescent="0.2">
      <c r="Y6743" s="84"/>
    </row>
    <row r="6744" spans="25:25" x14ac:dyDescent="0.2">
      <c r="Y6744" s="84"/>
    </row>
    <row r="6745" spans="25:25" x14ac:dyDescent="0.2">
      <c r="Y6745" s="84"/>
    </row>
    <row r="6746" spans="25:25" x14ac:dyDescent="0.2">
      <c r="Y6746" s="84"/>
    </row>
    <row r="6747" spans="25:25" x14ac:dyDescent="0.2">
      <c r="Y6747" s="84"/>
    </row>
    <row r="6748" spans="25:25" x14ac:dyDescent="0.2">
      <c r="Y6748" s="84"/>
    </row>
    <row r="6749" spans="25:25" x14ac:dyDescent="0.2">
      <c r="Y6749" s="84"/>
    </row>
    <row r="6750" spans="25:25" x14ac:dyDescent="0.2">
      <c r="Y6750" s="84"/>
    </row>
    <row r="6751" spans="25:25" x14ac:dyDescent="0.2">
      <c r="Y6751" s="84"/>
    </row>
    <row r="6752" spans="25:25" x14ac:dyDescent="0.2">
      <c r="Y6752" s="84"/>
    </row>
    <row r="6753" spans="25:25" x14ac:dyDescent="0.2">
      <c r="Y6753" s="84"/>
    </row>
    <row r="6754" spans="25:25" x14ac:dyDescent="0.2">
      <c r="Y6754" s="84"/>
    </row>
    <row r="6755" spans="25:25" x14ac:dyDescent="0.2">
      <c r="Y6755" s="84"/>
    </row>
    <row r="6756" spans="25:25" x14ac:dyDescent="0.2">
      <c r="Y6756" s="84"/>
    </row>
    <row r="6757" spans="25:25" x14ac:dyDescent="0.2">
      <c r="Y6757" s="84"/>
    </row>
    <row r="6758" spans="25:25" x14ac:dyDescent="0.2">
      <c r="Y6758" s="84"/>
    </row>
    <row r="6759" spans="25:25" x14ac:dyDescent="0.2">
      <c r="Y6759" s="84"/>
    </row>
    <row r="6760" spans="25:25" x14ac:dyDescent="0.2">
      <c r="Y6760" s="84"/>
    </row>
    <row r="6761" spans="25:25" x14ac:dyDescent="0.2">
      <c r="Y6761" s="84"/>
    </row>
    <row r="6762" spans="25:25" x14ac:dyDescent="0.2">
      <c r="Y6762" s="84"/>
    </row>
    <row r="6763" spans="25:25" x14ac:dyDescent="0.2">
      <c r="Y6763" s="84"/>
    </row>
    <row r="6764" spans="25:25" x14ac:dyDescent="0.2">
      <c r="Y6764" s="84"/>
    </row>
    <row r="6765" spans="25:25" x14ac:dyDescent="0.2">
      <c r="Y6765" s="84"/>
    </row>
    <row r="6766" spans="25:25" x14ac:dyDescent="0.2">
      <c r="Y6766" s="84"/>
    </row>
    <row r="6767" spans="25:25" x14ac:dyDescent="0.2">
      <c r="Y6767" s="84"/>
    </row>
    <row r="6768" spans="25:25" x14ac:dyDescent="0.2">
      <c r="Y6768" s="84"/>
    </row>
    <row r="6769" spans="25:25" x14ac:dyDescent="0.2">
      <c r="Y6769" s="84"/>
    </row>
    <row r="6770" spans="25:25" x14ac:dyDescent="0.2">
      <c r="Y6770" s="84"/>
    </row>
    <row r="6771" spans="25:25" x14ac:dyDescent="0.2">
      <c r="Y6771" s="84"/>
    </row>
    <row r="6772" spans="25:25" x14ac:dyDescent="0.2">
      <c r="Y6772" s="84"/>
    </row>
    <row r="6773" spans="25:25" x14ac:dyDescent="0.2">
      <c r="Y6773" s="84"/>
    </row>
    <row r="6774" spans="25:25" x14ac:dyDescent="0.2">
      <c r="Y6774" s="84"/>
    </row>
    <row r="6775" spans="25:25" x14ac:dyDescent="0.2">
      <c r="Y6775" s="84"/>
    </row>
    <row r="6776" spans="25:25" x14ac:dyDescent="0.2">
      <c r="Y6776" s="84"/>
    </row>
    <row r="6777" spans="25:25" x14ac:dyDescent="0.2">
      <c r="Y6777" s="84"/>
    </row>
    <row r="6778" spans="25:25" x14ac:dyDescent="0.2">
      <c r="Y6778" s="84"/>
    </row>
    <row r="6779" spans="25:25" x14ac:dyDescent="0.2">
      <c r="Y6779" s="84"/>
    </row>
    <row r="6780" spans="25:25" x14ac:dyDescent="0.2">
      <c r="Y6780" s="84"/>
    </row>
    <row r="6781" spans="25:25" x14ac:dyDescent="0.2">
      <c r="Y6781" s="84"/>
    </row>
    <row r="6782" spans="25:25" x14ac:dyDescent="0.2">
      <c r="Y6782" s="84"/>
    </row>
    <row r="6783" spans="25:25" x14ac:dyDescent="0.2">
      <c r="Y6783" s="84"/>
    </row>
    <row r="6784" spans="25:25" x14ac:dyDescent="0.2">
      <c r="Y6784" s="84"/>
    </row>
    <row r="6785" spans="25:25" x14ac:dyDescent="0.2">
      <c r="Y6785" s="84"/>
    </row>
    <row r="6786" spans="25:25" x14ac:dyDescent="0.2">
      <c r="Y6786" s="84"/>
    </row>
    <row r="6787" spans="25:25" x14ac:dyDescent="0.2">
      <c r="Y6787" s="84"/>
    </row>
    <row r="6788" spans="25:25" x14ac:dyDescent="0.2">
      <c r="Y6788" s="84"/>
    </row>
    <row r="6789" spans="25:25" x14ac:dyDescent="0.2">
      <c r="Y6789" s="84"/>
    </row>
    <row r="6790" spans="25:25" x14ac:dyDescent="0.2">
      <c r="Y6790" s="84"/>
    </row>
    <row r="6791" spans="25:25" x14ac:dyDescent="0.2">
      <c r="Y6791" s="84"/>
    </row>
    <row r="6792" spans="25:25" x14ac:dyDescent="0.2">
      <c r="Y6792" s="84"/>
    </row>
    <row r="6793" spans="25:25" x14ac:dyDescent="0.2">
      <c r="Y6793" s="84"/>
    </row>
    <row r="6794" spans="25:25" x14ac:dyDescent="0.2">
      <c r="Y6794" s="84"/>
    </row>
    <row r="6795" spans="25:25" x14ac:dyDescent="0.2">
      <c r="Y6795" s="84"/>
    </row>
    <row r="6796" spans="25:25" x14ac:dyDescent="0.2">
      <c r="Y6796" s="84"/>
    </row>
    <row r="6797" spans="25:25" x14ac:dyDescent="0.2">
      <c r="Y6797" s="84"/>
    </row>
    <row r="6798" spans="25:25" x14ac:dyDescent="0.2">
      <c r="Y6798" s="84"/>
    </row>
    <row r="6799" spans="25:25" x14ac:dyDescent="0.2">
      <c r="Y6799" s="84"/>
    </row>
    <row r="6800" spans="25:25" x14ac:dyDescent="0.2">
      <c r="Y6800" s="84"/>
    </row>
    <row r="6801" spans="25:25" x14ac:dyDescent="0.2">
      <c r="Y6801" s="84"/>
    </row>
    <row r="6802" spans="25:25" x14ac:dyDescent="0.2">
      <c r="Y6802" s="84"/>
    </row>
    <row r="6803" spans="25:25" x14ac:dyDescent="0.2">
      <c r="Y6803" s="84"/>
    </row>
    <row r="6804" spans="25:25" x14ac:dyDescent="0.2">
      <c r="Y6804" s="84"/>
    </row>
    <row r="6805" spans="25:25" x14ac:dyDescent="0.2">
      <c r="Y6805" s="84"/>
    </row>
    <row r="6806" spans="25:25" x14ac:dyDescent="0.2">
      <c r="Y6806" s="84"/>
    </row>
    <row r="6807" spans="25:25" x14ac:dyDescent="0.2">
      <c r="Y6807" s="84"/>
    </row>
    <row r="6808" spans="25:25" x14ac:dyDescent="0.2">
      <c r="Y6808" s="84"/>
    </row>
    <row r="6809" spans="25:25" x14ac:dyDescent="0.2">
      <c r="Y6809" s="84"/>
    </row>
    <row r="6810" spans="25:25" x14ac:dyDescent="0.2">
      <c r="Y6810" s="84"/>
    </row>
    <row r="6811" spans="25:25" x14ac:dyDescent="0.2">
      <c r="Y6811" s="84"/>
    </row>
    <row r="6812" spans="25:25" x14ac:dyDescent="0.2">
      <c r="Y6812" s="84"/>
    </row>
    <row r="6813" spans="25:25" x14ac:dyDescent="0.2">
      <c r="Y6813" s="84"/>
    </row>
    <row r="6814" spans="25:25" x14ac:dyDescent="0.2">
      <c r="Y6814" s="84"/>
    </row>
    <row r="6815" spans="25:25" x14ac:dyDescent="0.2">
      <c r="Y6815" s="84"/>
    </row>
    <row r="6816" spans="25:25" x14ac:dyDescent="0.2">
      <c r="Y6816" s="84"/>
    </row>
    <row r="6817" spans="25:25" x14ac:dyDescent="0.2">
      <c r="Y6817" s="84"/>
    </row>
    <row r="6818" spans="25:25" x14ac:dyDescent="0.2">
      <c r="Y6818" s="84"/>
    </row>
    <row r="6819" spans="25:25" x14ac:dyDescent="0.2">
      <c r="Y6819" s="84"/>
    </row>
    <row r="6820" spans="25:25" x14ac:dyDescent="0.2">
      <c r="Y6820" s="84"/>
    </row>
    <row r="6821" spans="25:25" x14ac:dyDescent="0.2">
      <c r="Y6821" s="84"/>
    </row>
    <row r="6822" spans="25:25" x14ac:dyDescent="0.2">
      <c r="Y6822" s="84"/>
    </row>
    <row r="6823" spans="25:25" x14ac:dyDescent="0.2">
      <c r="Y6823" s="84"/>
    </row>
    <row r="6824" spans="25:25" x14ac:dyDescent="0.2">
      <c r="Y6824" s="84"/>
    </row>
    <row r="6825" spans="25:25" x14ac:dyDescent="0.2">
      <c r="Y6825" s="84"/>
    </row>
    <row r="6826" spans="25:25" x14ac:dyDescent="0.2">
      <c r="Y6826" s="84"/>
    </row>
    <row r="6827" spans="25:25" x14ac:dyDescent="0.2">
      <c r="Y6827" s="84"/>
    </row>
    <row r="6828" spans="25:25" x14ac:dyDescent="0.2">
      <c r="Y6828" s="84"/>
    </row>
    <row r="6829" spans="25:25" x14ac:dyDescent="0.2">
      <c r="Y6829" s="84"/>
    </row>
    <row r="6830" spans="25:25" x14ac:dyDescent="0.2">
      <c r="Y6830" s="84"/>
    </row>
    <row r="6831" spans="25:25" x14ac:dyDescent="0.2">
      <c r="Y6831" s="84"/>
    </row>
    <row r="6832" spans="25:25" x14ac:dyDescent="0.2">
      <c r="Y6832" s="84"/>
    </row>
    <row r="6833" spans="25:25" x14ac:dyDescent="0.2">
      <c r="Y6833" s="84"/>
    </row>
    <row r="6834" spans="25:25" x14ac:dyDescent="0.2">
      <c r="Y6834" s="84"/>
    </row>
    <row r="6835" spans="25:25" x14ac:dyDescent="0.2">
      <c r="Y6835" s="84"/>
    </row>
    <row r="6836" spans="25:25" x14ac:dyDescent="0.2">
      <c r="Y6836" s="84"/>
    </row>
    <row r="6837" spans="25:25" x14ac:dyDescent="0.2">
      <c r="Y6837" s="84"/>
    </row>
    <row r="6838" spans="25:25" x14ac:dyDescent="0.2">
      <c r="Y6838" s="84"/>
    </row>
    <row r="6839" spans="25:25" x14ac:dyDescent="0.2">
      <c r="Y6839" s="84"/>
    </row>
    <row r="6840" spans="25:25" x14ac:dyDescent="0.2">
      <c r="Y6840" s="84"/>
    </row>
    <row r="6841" spans="25:25" x14ac:dyDescent="0.2">
      <c r="Y6841" s="84"/>
    </row>
    <row r="6842" spans="25:25" x14ac:dyDescent="0.2">
      <c r="Y6842" s="84"/>
    </row>
    <row r="6843" spans="25:25" x14ac:dyDescent="0.2">
      <c r="Y6843" s="84"/>
    </row>
    <row r="6844" spans="25:25" x14ac:dyDescent="0.2">
      <c r="Y6844" s="84"/>
    </row>
    <row r="6845" spans="25:25" x14ac:dyDescent="0.2">
      <c r="Y6845" s="84"/>
    </row>
    <row r="6846" spans="25:25" x14ac:dyDescent="0.2">
      <c r="Y6846" s="84"/>
    </row>
    <row r="6847" spans="25:25" x14ac:dyDescent="0.2">
      <c r="Y6847" s="84"/>
    </row>
    <row r="6848" spans="25:25" x14ac:dyDescent="0.2">
      <c r="Y6848" s="84"/>
    </row>
    <row r="6849" spans="25:25" x14ac:dyDescent="0.2">
      <c r="Y6849" s="84"/>
    </row>
    <row r="6850" spans="25:25" x14ac:dyDescent="0.2">
      <c r="Y6850" s="84"/>
    </row>
    <row r="6851" spans="25:25" x14ac:dyDescent="0.2">
      <c r="Y6851" s="84"/>
    </row>
    <row r="6852" spans="25:25" x14ac:dyDescent="0.2">
      <c r="Y6852" s="84"/>
    </row>
    <row r="6853" spans="25:25" x14ac:dyDescent="0.2">
      <c r="Y6853" s="84"/>
    </row>
    <row r="6854" spans="25:25" x14ac:dyDescent="0.2">
      <c r="Y6854" s="84"/>
    </row>
    <row r="6855" spans="25:25" x14ac:dyDescent="0.2">
      <c r="Y6855" s="84"/>
    </row>
    <row r="6856" spans="25:25" x14ac:dyDescent="0.2">
      <c r="Y6856" s="84"/>
    </row>
    <row r="6857" spans="25:25" x14ac:dyDescent="0.2">
      <c r="Y6857" s="84"/>
    </row>
    <row r="6858" spans="25:25" x14ac:dyDescent="0.2">
      <c r="Y6858" s="84"/>
    </row>
    <row r="6859" spans="25:25" x14ac:dyDescent="0.2">
      <c r="Y6859" s="84"/>
    </row>
    <row r="6860" spans="25:25" x14ac:dyDescent="0.2">
      <c r="Y6860" s="84"/>
    </row>
    <row r="6861" spans="25:25" x14ac:dyDescent="0.2">
      <c r="Y6861" s="84"/>
    </row>
    <row r="6862" spans="25:25" x14ac:dyDescent="0.2">
      <c r="Y6862" s="84"/>
    </row>
    <row r="6863" spans="25:25" x14ac:dyDescent="0.2">
      <c r="Y6863" s="84"/>
    </row>
    <row r="6864" spans="25:25" x14ac:dyDescent="0.2">
      <c r="Y6864" s="84"/>
    </row>
    <row r="6865" spans="25:25" x14ac:dyDescent="0.2">
      <c r="Y6865" s="84"/>
    </row>
    <row r="6866" spans="25:25" x14ac:dyDescent="0.2">
      <c r="Y6866" s="84"/>
    </row>
    <row r="6867" spans="25:25" x14ac:dyDescent="0.2">
      <c r="Y6867" s="84"/>
    </row>
    <row r="6868" spans="25:25" x14ac:dyDescent="0.2">
      <c r="Y6868" s="84"/>
    </row>
    <row r="6869" spans="25:25" x14ac:dyDescent="0.2">
      <c r="Y6869" s="84"/>
    </row>
    <row r="6870" spans="25:25" x14ac:dyDescent="0.2">
      <c r="Y6870" s="84"/>
    </row>
    <row r="6871" spans="25:25" x14ac:dyDescent="0.2">
      <c r="Y6871" s="84"/>
    </row>
    <row r="6872" spans="25:25" x14ac:dyDescent="0.2">
      <c r="Y6872" s="84"/>
    </row>
    <row r="6873" spans="25:25" x14ac:dyDescent="0.2">
      <c r="Y6873" s="84"/>
    </row>
    <row r="6874" spans="25:25" x14ac:dyDescent="0.2">
      <c r="Y6874" s="84"/>
    </row>
    <row r="6875" spans="25:25" x14ac:dyDescent="0.2">
      <c r="Y6875" s="84"/>
    </row>
    <row r="6876" spans="25:25" x14ac:dyDescent="0.2">
      <c r="Y6876" s="84"/>
    </row>
    <row r="6877" spans="25:25" x14ac:dyDescent="0.2">
      <c r="Y6877" s="84"/>
    </row>
    <row r="6878" spans="25:25" x14ac:dyDescent="0.2">
      <c r="Y6878" s="84"/>
    </row>
    <row r="6879" spans="25:25" x14ac:dyDescent="0.2">
      <c r="Y6879" s="84"/>
    </row>
    <row r="6880" spans="25:25" x14ac:dyDescent="0.2">
      <c r="Y6880" s="84"/>
    </row>
    <row r="6881" spans="25:25" x14ac:dyDescent="0.2">
      <c r="Y6881" s="84"/>
    </row>
    <row r="6882" spans="25:25" x14ac:dyDescent="0.2">
      <c r="Y6882" s="84"/>
    </row>
    <row r="6883" spans="25:25" x14ac:dyDescent="0.2">
      <c r="Y6883" s="84"/>
    </row>
    <row r="6884" spans="25:25" x14ac:dyDescent="0.2">
      <c r="Y6884" s="84"/>
    </row>
    <row r="6885" spans="25:25" x14ac:dyDescent="0.2">
      <c r="Y6885" s="84"/>
    </row>
    <row r="6886" spans="25:25" x14ac:dyDescent="0.2">
      <c r="Y6886" s="84"/>
    </row>
    <row r="6887" spans="25:25" x14ac:dyDescent="0.2">
      <c r="Y6887" s="84"/>
    </row>
    <row r="6888" spans="25:25" x14ac:dyDescent="0.2">
      <c r="Y6888" s="84"/>
    </row>
    <row r="6889" spans="25:25" x14ac:dyDescent="0.2">
      <c r="Y6889" s="84"/>
    </row>
    <row r="6890" spans="25:25" x14ac:dyDescent="0.2">
      <c r="Y6890" s="84"/>
    </row>
    <row r="6891" spans="25:25" x14ac:dyDescent="0.2">
      <c r="Y6891" s="84"/>
    </row>
    <row r="6892" spans="25:25" x14ac:dyDescent="0.2">
      <c r="Y6892" s="84"/>
    </row>
    <row r="6893" spans="25:25" x14ac:dyDescent="0.2">
      <c r="Y6893" s="84"/>
    </row>
    <row r="6894" spans="25:25" x14ac:dyDescent="0.2">
      <c r="Y6894" s="84"/>
    </row>
    <row r="6895" spans="25:25" x14ac:dyDescent="0.2">
      <c r="Y6895" s="84"/>
    </row>
    <row r="6896" spans="25:25" x14ac:dyDescent="0.2">
      <c r="Y6896" s="84"/>
    </row>
    <row r="6897" spans="25:25" x14ac:dyDescent="0.2">
      <c r="Y6897" s="84"/>
    </row>
    <row r="6898" spans="25:25" x14ac:dyDescent="0.2">
      <c r="Y6898" s="84"/>
    </row>
    <row r="6899" spans="25:25" x14ac:dyDescent="0.2">
      <c r="Y6899" s="84"/>
    </row>
    <row r="6900" spans="25:25" x14ac:dyDescent="0.2">
      <c r="Y6900" s="84"/>
    </row>
    <row r="6901" spans="25:25" x14ac:dyDescent="0.2">
      <c r="Y6901" s="84"/>
    </row>
    <row r="6902" spans="25:25" x14ac:dyDescent="0.2">
      <c r="Y6902" s="84"/>
    </row>
    <row r="6903" spans="25:25" x14ac:dyDescent="0.2">
      <c r="Y6903" s="84"/>
    </row>
    <row r="6904" spans="25:25" x14ac:dyDescent="0.2">
      <c r="Y6904" s="84"/>
    </row>
    <row r="6905" spans="25:25" x14ac:dyDescent="0.2">
      <c r="Y6905" s="84"/>
    </row>
    <row r="6906" spans="25:25" x14ac:dyDescent="0.2">
      <c r="Y6906" s="84"/>
    </row>
    <row r="6907" spans="25:25" x14ac:dyDescent="0.2">
      <c r="Y6907" s="84"/>
    </row>
    <row r="6908" spans="25:25" x14ac:dyDescent="0.2">
      <c r="Y6908" s="84"/>
    </row>
    <row r="6909" spans="25:25" x14ac:dyDescent="0.2">
      <c r="Y6909" s="84"/>
    </row>
    <row r="6910" spans="25:25" x14ac:dyDescent="0.2">
      <c r="Y6910" s="84"/>
    </row>
    <row r="6911" spans="25:25" x14ac:dyDescent="0.2">
      <c r="Y6911" s="84"/>
    </row>
    <row r="6912" spans="25:25" x14ac:dyDescent="0.2">
      <c r="Y6912" s="84"/>
    </row>
    <row r="6913" spans="25:25" x14ac:dyDescent="0.2">
      <c r="Y6913" s="84"/>
    </row>
    <row r="6914" spans="25:25" x14ac:dyDescent="0.2">
      <c r="Y6914" s="84"/>
    </row>
    <row r="6915" spans="25:25" x14ac:dyDescent="0.2">
      <c r="Y6915" s="84"/>
    </row>
    <row r="6916" spans="25:25" x14ac:dyDescent="0.2">
      <c r="Y6916" s="84"/>
    </row>
    <row r="6917" spans="25:25" x14ac:dyDescent="0.2">
      <c r="Y6917" s="84"/>
    </row>
    <row r="6918" spans="25:25" x14ac:dyDescent="0.2">
      <c r="Y6918" s="84"/>
    </row>
    <row r="6919" spans="25:25" x14ac:dyDescent="0.2">
      <c r="Y6919" s="84"/>
    </row>
    <row r="6920" spans="25:25" x14ac:dyDescent="0.2">
      <c r="Y6920" s="84"/>
    </row>
    <row r="6921" spans="25:25" x14ac:dyDescent="0.2">
      <c r="Y6921" s="84"/>
    </row>
    <row r="6922" spans="25:25" x14ac:dyDescent="0.2">
      <c r="Y6922" s="84"/>
    </row>
    <row r="6923" spans="25:25" x14ac:dyDescent="0.2">
      <c r="Y6923" s="84"/>
    </row>
    <row r="6924" spans="25:25" x14ac:dyDescent="0.2">
      <c r="Y6924" s="84"/>
    </row>
    <row r="6925" spans="25:25" x14ac:dyDescent="0.2">
      <c r="Y6925" s="84"/>
    </row>
    <row r="6926" spans="25:25" x14ac:dyDescent="0.2">
      <c r="Y6926" s="84"/>
    </row>
    <row r="6927" spans="25:25" x14ac:dyDescent="0.2">
      <c r="Y6927" s="84"/>
    </row>
    <row r="6928" spans="25:25" x14ac:dyDescent="0.2">
      <c r="Y6928" s="84"/>
    </row>
    <row r="6929" spans="25:25" x14ac:dyDescent="0.2">
      <c r="Y6929" s="84"/>
    </row>
    <row r="6930" spans="25:25" x14ac:dyDescent="0.2">
      <c r="Y6930" s="84"/>
    </row>
    <row r="6931" spans="25:25" x14ac:dyDescent="0.2">
      <c r="Y6931" s="84"/>
    </row>
    <row r="6932" spans="25:25" x14ac:dyDescent="0.2">
      <c r="Y6932" s="84"/>
    </row>
    <row r="6933" spans="25:25" x14ac:dyDescent="0.2">
      <c r="Y6933" s="84"/>
    </row>
    <row r="6934" spans="25:25" x14ac:dyDescent="0.2">
      <c r="Y6934" s="84"/>
    </row>
    <row r="6935" spans="25:25" x14ac:dyDescent="0.2">
      <c r="Y6935" s="84"/>
    </row>
    <row r="6936" spans="25:25" x14ac:dyDescent="0.2">
      <c r="Y6936" s="84"/>
    </row>
    <row r="6937" spans="25:25" x14ac:dyDescent="0.2">
      <c r="Y6937" s="84"/>
    </row>
    <row r="6938" spans="25:25" x14ac:dyDescent="0.2">
      <c r="Y6938" s="84"/>
    </row>
    <row r="6939" spans="25:25" x14ac:dyDescent="0.2">
      <c r="Y6939" s="84"/>
    </row>
    <row r="6940" spans="25:25" x14ac:dyDescent="0.2">
      <c r="Y6940" s="84"/>
    </row>
    <row r="6941" spans="25:25" x14ac:dyDescent="0.2">
      <c r="Y6941" s="84"/>
    </row>
    <row r="6942" spans="25:25" x14ac:dyDescent="0.2">
      <c r="Y6942" s="84"/>
    </row>
    <row r="6943" spans="25:25" x14ac:dyDescent="0.2">
      <c r="Y6943" s="84"/>
    </row>
    <row r="6944" spans="25:25" x14ac:dyDescent="0.2">
      <c r="Y6944" s="84"/>
    </row>
    <row r="6945" spans="25:25" x14ac:dyDescent="0.2">
      <c r="Y6945" s="84"/>
    </row>
    <row r="6946" spans="25:25" x14ac:dyDescent="0.2">
      <c r="Y6946" s="84"/>
    </row>
    <row r="6947" spans="25:25" x14ac:dyDescent="0.2">
      <c r="Y6947" s="84"/>
    </row>
    <row r="6948" spans="25:25" x14ac:dyDescent="0.2">
      <c r="Y6948" s="84"/>
    </row>
    <row r="6949" spans="25:25" x14ac:dyDescent="0.2">
      <c r="Y6949" s="84"/>
    </row>
    <row r="6950" spans="25:25" x14ac:dyDescent="0.2">
      <c r="Y6950" s="84"/>
    </row>
    <row r="6951" spans="25:25" x14ac:dyDescent="0.2">
      <c r="Y6951" s="84"/>
    </row>
    <row r="6952" spans="25:25" x14ac:dyDescent="0.2">
      <c r="Y6952" s="84"/>
    </row>
    <row r="6953" spans="25:25" x14ac:dyDescent="0.2">
      <c r="Y6953" s="84"/>
    </row>
    <row r="6954" spans="25:25" x14ac:dyDescent="0.2">
      <c r="Y6954" s="84"/>
    </row>
    <row r="6955" spans="25:25" x14ac:dyDescent="0.2">
      <c r="Y6955" s="84"/>
    </row>
    <row r="6956" spans="25:25" x14ac:dyDescent="0.2">
      <c r="Y6956" s="84"/>
    </row>
    <row r="6957" spans="25:25" x14ac:dyDescent="0.2">
      <c r="Y6957" s="84"/>
    </row>
    <row r="6958" spans="25:25" x14ac:dyDescent="0.2">
      <c r="Y6958" s="84"/>
    </row>
    <row r="6959" spans="25:25" x14ac:dyDescent="0.2">
      <c r="Y6959" s="84"/>
    </row>
    <row r="6960" spans="25:25" x14ac:dyDescent="0.2">
      <c r="Y6960" s="84"/>
    </row>
    <row r="6961" spans="25:25" x14ac:dyDescent="0.2">
      <c r="Y6961" s="84"/>
    </row>
    <row r="6962" spans="25:25" x14ac:dyDescent="0.2">
      <c r="Y6962" s="84"/>
    </row>
    <row r="6963" spans="25:25" x14ac:dyDescent="0.2">
      <c r="Y6963" s="84"/>
    </row>
    <row r="6964" spans="25:25" x14ac:dyDescent="0.2">
      <c r="Y6964" s="84"/>
    </row>
    <row r="6965" spans="25:25" x14ac:dyDescent="0.2">
      <c r="Y6965" s="84"/>
    </row>
    <row r="6966" spans="25:25" x14ac:dyDescent="0.2">
      <c r="Y6966" s="84"/>
    </row>
    <row r="6967" spans="25:25" x14ac:dyDescent="0.2">
      <c r="Y6967" s="84"/>
    </row>
    <row r="6968" spans="25:25" x14ac:dyDescent="0.2">
      <c r="Y6968" s="84"/>
    </row>
    <row r="6969" spans="25:25" x14ac:dyDescent="0.2">
      <c r="Y6969" s="84"/>
    </row>
    <row r="6970" spans="25:25" x14ac:dyDescent="0.2">
      <c r="Y6970" s="84"/>
    </row>
    <row r="6971" spans="25:25" x14ac:dyDescent="0.2">
      <c r="Y6971" s="84"/>
    </row>
    <row r="6972" spans="25:25" x14ac:dyDescent="0.2">
      <c r="Y6972" s="84"/>
    </row>
    <row r="6973" spans="25:25" x14ac:dyDescent="0.2">
      <c r="Y6973" s="84"/>
    </row>
    <row r="6974" spans="25:25" x14ac:dyDescent="0.2">
      <c r="Y6974" s="84"/>
    </row>
    <row r="6975" spans="25:25" x14ac:dyDescent="0.2">
      <c r="Y6975" s="84"/>
    </row>
    <row r="6976" spans="25:25" x14ac:dyDescent="0.2">
      <c r="Y6976" s="84"/>
    </row>
    <row r="6977" spans="25:25" x14ac:dyDescent="0.2">
      <c r="Y6977" s="84"/>
    </row>
    <row r="6978" spans="25:25" x14ac:dyDescent="0.2">
      <c r="Y6978" s="84"/>
    </row>
    <row r="6979" spans="25:25" x14ac:dyDescent="0.2">
      <c r="Y6979" s="84"/>
    </row>
    <row r="6980" spans="25:25" x14ac:dyDescent="0.2">
      <c r="Y6980" s="84"/>
    </row>
    <row r="6981" spans="25:25" x14ac:dyDescent="0.2">
      <c r="Y6981" s="84"/>
    </row>
    <row r="6982" spans="25:25" x14ac:dyDescent="0.2">
      <c r="Y6982" s="84"/>
    </row>
    <row r="6983" spans="25:25" x14ac:dyDescent="0.2">
      <c r="Y6983" s="84"/>
    </row>
    <row r="6984" spans="25:25" x14ac:dyDescent="0.2">
      <c r="Y6984" s="84"/>
    </row>
    <row r="6985" spans="25:25" x14ac:dyDescent="0.2">
      <c r="Y6985" s="84"/>
    </row>
    <row r="6986" spans="25:25" x14ac:dyDescent="0.2">
      <c r="Y6986" s="84"/>
    </row>
    <row r="6987" spans="25:25" x14ac:dyDescent="0.2">
      <c r="Y6987" s="84"/>
    </row>
    <row r="6988" spans="25:25" x14ac:dyDescent="0.2">
      <c r="Y6988" s="84"/>
    </row>
    <row r="6989" spans="25:25" x14ac:dyDescent="0.2">
      <c r="Y6989" s="84"/>
    </row>
    <row r="6990" spans="25:25" x14ac:dyDescent="0.2">
      <c r="Y6990" s="84"/>
    </row>
    <row r="6991" spans="25:25" x14ac:dyDescent="0.2">
      <c r="Y6991" s="84"/>
    </row>
    <row r="6992" spans="25:25" x14ac:dyDescent="0.2">
      <c r="Y6992" s="84"/>
    </row>
    <row r="6993" spans="25:25" x14ac:dyDescent="0.2">
      <c r="Y6993" s="84"/>
    </row>
    <row r="6994" spans="25:25" x14ac:dyDescent="0.2">
      <c r="Y6994" s="84"/>
    </row>
    <row r="6995" spans="25:25" x14ac:dyDescent="0.2">
      <c r="Y6995" s="84"/>
    </row>
    <row r="6996" spans="25:25" x14ac:dyDescent="0.2">
      <c r="Y6996" s="84"/>
    </row>
    <row r="6997" spans="25:25" x14ac:dyDescent="0.2">
      <c r="Y6997" s="84"/>
    </row>
    <row r="6998" spans="25:25" x14ac:dyDescent="0.2">
      <c r="Y6998" s="84"/>
    </row>
    <row r="6999" spans="25:25" x14ac:dyDescent="0.2">
      <c r="Y6999" s="84"/>
    </row>
    <row r="7000" spans="25:25" x14ac:dyDescent="0.2">
      <c r="Y7000" s="84"/>
    </row>
    <row r="7001" spans="25:25" x14ac:dyDescent="0.2">
      <c r="Y7001" s="84"/>
    </row>
    <row r="7002" spans="25:25" x14ac:dyDescent="0.2">
      <c r="Y7002" s="84"/>
    </row>
    <row r="7003" spans="25:25" x14ac:dyDescent="0.2">
      <c r="Y7003" s="84"/>
    </row>
    <row r="7004" spans="25:25" x14ac:dyDescent="0.2">
      <c r="Y7004" s="84"/>
    </row>
    <row r="7005" spans="25:25" x14ac:dyDescent="0.2">
      <c r="Y7005" s="84"/>
    </row>
    <row r="7006" spans="25:25" x14ac:dyDescent="0.2">
      <c r="Y7006" s="84"/>
    </row>
    <row r="7007" spans="25:25" x14ac:dyDescent="0.2">
      <c r="Y7007" s="84"/>
    </row>
    <row r="7008" spans="25:25" x14ac:dyDescent="0.2">
      <c r="Y7008" s="84"/>
    </row>
    <row r="7009" spans="25:25" x14ac:dyDescent="0.2">
      <c r="Y7009" s="84"/>
    </row>
    <row r="7010" spans="25:25" x14ac:dyDescent="0.2">
      <c r="Y7010" s="84"/>
    </row>
    <row r="7011" spans="25:25" x14ac:dyDescent="0.2">
      <c r="Y7011" s="84"/>
    </row>
    <row r="7012" spans="25:25" x14ac:dyDescent="0.2">
      <c r="Y7012" s="84"/>
    </row>
    <row r="7013" spans="25:25" x14ac:dyDescent="0.2">
      <c r="Y7013" s="84"/>
    </row>
    <row r="7014" spans="25:25" x14ac:dyDescent="0.2">
      <c r="Y7014" s="84"/>
    </row>
    <row r="7015" spans="25:25" x14ac:dyDescent="0.2">
      <c r="Y7015" s="84"/>
    </row>
    <row r="7016" spans="25:25" x14ac:dyDescent="0.2">
      <c r="Y7016" s="84"/>
    </row>
    <row r="7017" spans="25:25" x14ac:dyDescent="0.2">
      <c r="Y7017" s="84"/>
    </row>
    <row r="7018" spans="25:25" x14ac:dyDescent="0.2">
      <c r="Y7018" s="84"/>
    </row>
    <row r="7019" spans="25:25" x14ac:dyDescent="0.2">
      <c r="Y7019" s="84"/>
    </row>
    <row r="7020" spans="25:25" x14ac:dyDescent="0.2">
      <c r="Y7020" s="84"/>
    </row>
    <row r="7021" spans="25:25" x14ac:dyDescent="0.2">
      <c r="Y7021" s="84"/>
    </row>
    <row r="7022" spans="25:25" x14ac:dyDescent="0.2">
      <c r="Y7022" s="84"/>
    </row>
    <row r="7023" spans="25:25" x14ac:dyDescent="0.2">
      <c r="Y7023" s="84"/>
    </row>
    <row r="7024" spans="25:25" x14ac:dyDescent="0.2">
      <c r="Y7024" s="84"/>
    </row>
    <row r="7025" spans="25:25" x14ac:dyDescent="0.2">
      <c r="Y7025" s="84"/>
    </row>
    <row r="7026" spans="25:25" x14ac:dyDescent="0.2">
      <c r="Y7026" s="84"/>
    </row>
    <row r="7027" spans="25:25" x14ac:dyDescent="0.2">
      <c r="Y7027" s="84"/>
    </row>
    <row r="7028" spans="25:25" x14ac:dyDescent="0.2">
      <c r="Y7028" s="84"/>
    </row>
    <row r="7029" spans="25:25" x14ac:dyDescent="0.2">
      <c r="Y7029" s="84"/>
    </row>
    <row r="7030" spans="25:25" x14ac:dyDescent="0.2">
      <c r="Y7030" s="84"/>
    </row>
    <row r="7031" spans="25:25" x14ac:dyDescent="0.2">
      <c r="Y7031" s="84"/>
    </row>
    <row r="7032" spans="25:25" x14ac:dyDescent="0.2">
      <c r="Y7032" s="84"/>
    </row>
    <row r="7033" spans="25:25" x14ac:dyDescent="0.2">
      <c r="Y7033" s="84"/>
    </row>
    <row r="7034" spans="25:25" x14ac:dyDescent="0.2">
      <c r="Y7034" s="84"/>
    </row>
    <row r="7035" spans="25:25" x14ac:dyDescent="0.2">
      <c r="Y7035" s="84"/>
    </row>
    <row r="7036" spans="25:25" x14ac:dyDescent="0.2">
      <c r="Y7036" s="84"/>
    </row>
    <row r="7037" spans="25:25" x14ac:dyDescent="0.2">
      <c r="Y7037" s="84"/>
    </row>
    <row r="7038" spans="25:25" x14ac:dyDescent="0.2">
      <c r="Y7038" s="84"/>
    </row>
    <row r="7039" spans="25:25" x14ac:dyDescent="0.2">
      <c r="Y7039" s="84"/>
    </row>
    <row r="7040" spans="25:25" x14ac:dyDescent="0.2">
      <c r="Y7040" s="84"/>
    </row>
    <row r="7041" spans="25:25" x14ac:dyDescent="0.2">
      <c r="Y7041" s="84"/>
    </row>
    <row r="7042" spans="25:25" x14ac:dyDescent="0.2">
      <c r="Y7042" s="84"/>
    </row>
    <row r="7043" spans="25:25" x14ac:dyDescent="0.2">
      <c r="Y7043" s="84"/>
    </row>
    <row r="7044" spans="25:25" x14ac:dyDescent="0.2">
      <c r="Y7044" s="84"/>
    </row>
    <row r="7045" spans="25:25" x14ac:dyDescent="0.2">
      <c r="Y7045" s="84"/>
    </row>
    <row r="7046" spans="25:25" x14ac:dyDescent="0.2">
      <c r="Y7046" s="84"/>
    </row>
    <row r="7047" spans="25:25" x14ac:dyDescent="0.2">
      <c r="Y7047" s="84"/>
    </row>
    <row r="7048" spans="25:25" x14ac:dyDescent="0.2">
      <c r="Y7048" s="84"/>
    </row>
    <row r="7049" spans="25:25" x14ac:dyDescent="0.2">
      <c r="Y7049" s="84"/>
    </row>
    <row r="7050" spans="25:25" x14ac:dyDescent="0.2">
      <c r="Y7050" s="84"/>
    </row>
    <row r="7051" spans="25:25" x14ac:dyDescent="0.2">
      <c r="Y7051" s="84"/>
    </row>
    <row r="7052" spans="25:25" x14ac:dyDescent="0.2">
      <c r="Y7052" s="84"/>
    </row>
    <row r="7053" spans="25:25" x14ac:dyDescent="0.2">
      <c r="Y7053" s="84"/>
    </row>
    <row r="7054" spans="25:25" x14ac:dyDescent="0.2">
      <c r="Y7054" s="84"/>
    </row>
    <row r="7055" spans="25:25" x14ac:dyDescent="0.2">
      <c r="Y7055" s="84"/>
    </row>
    <row r="7056" spans="25:25" x14ac:dyDescent="0.2">
      <c r="Y7056" s="84"/>
    </row>
    <row r="7057" spans="25:25" x14ac:dyDescent="0.2">
      <c r="Y7057" s="84"/>
    </row>
    <row r="7058" spans="25:25" x14ac:dyDescent="0.2">
      <c r="Y7058" s="84"/>
    </row>
    <row r="7059" spans="25:25" x14ac:dyDescent="0.2">
      <c r="Y7059" s="84"/>
    </row>
    <row r="7060" spans="25:25" x14ac:dyDescent="0.2">
      <c r="Y7060" s="84"/>
    </row>
    <row r="7061" spans="25:25" x14ac:dyDescent="0.2">
      <c r="Y7061" s="84"/>
    </row>
    <row r="7062" spans="25:25" x14ac:dyDescent="0.2">
      <c r="Y7062" s="84"/>
    </row>
    <row r="7063" spans="25:25" x14ac:dyDescent="0.2">
      <c r="Y7063" s="84"/>
    </row>
    <row r="7064" spans="25:25" x14ac:dyDescent="0.2">
      <c r="Y7064" s="84"/>
    </row>
    <row r="7065" spans="25:25" x14ac:dyDescent="0.2">
      <c r="Y7065" s="84"/>
    </row>
    <row r="7066" spans="25:25" x14ac:dyDescent="0.2">
      <c r="Y7066" s="84"/>
    </row>
    <row r="7067" spans="25:25" x14ac:dyDescent="0.2">
      <c r="Y7067" s="84"/>
    </row>
    <row r="7068" spans="25:25" x14ac:dyDescent="0.2">
      <c r="Y7068" s="84"/>
    </row>
    <row r="7069" spans="25:25" x14ac:dyDescent="0.2">
      <c r="Y7069" s="84"/>
    </row>
    <row r="7070" spans="25:25" x14ac:dyDescent="0.2">
      <c r="Y7070" s="84"/>
    </row>
    <row r="7071" spans="25:25" x14ac:dyDescent="0.2">
      <c r="Y7071" s="84"/>
    </row>
    <row r="7072" spans="25:25" x14ac:dyDescent="0.2">
      <c r="Y7072" s="84"/>
    </row>
    <row r="7073" spans="25:25" x14ac:dyDescent="0.2">
      <c r="Y7073" s="84"/>
    </row>
    <row r="7074" spans="25:25" x14ac:dyDescent="0.2">
      <c r="Y7074" s="84"/>
    </row>
    <row r="7075" spans="25:25" x14ac:dyDescent="0.2">
      <c r="Y7075" s="84"/>
    </row>
    <row r="7076" spans="25:25" x14ac:dyDescent="0.2">
      <c r="Y7076" s="84"/>
    </row>
    <row r="7077" spans="25:25" x14ac:dyDescent="0.2">
      <c r="Y7077" s="84"/>
    </row>
    <row r="7078" spans="25:25" x14ac:dyDescent="0.2">
      <c r="Y7078" s="84"/>
    </row>
    <row r="7079" spans="25:25" x14ac:dyDescent="0.2">
      <c r="Y7079" s="84"/>
    </row>
    <row r="7080" spans="25:25" x14ac:dyDescent="0.2">
      <c r="Y7080" s="84"/>
    </row>
    <row r="7081" spans="25:25" x14ac:dyDescent="0.2">
      <c r="Y7081" s="84"/>
    </row>
    <row r="7082" spans="25:25" x14ac:dyDescent="0.2">
      <c r="Y7082" s="84"/>
    </row>
    <row r="7083" spans="25:25" x14ac:dyDescent="0.2">
      <c r="Y7083" s="84"/>
    </row>
    <row r="7084" spans="25:25" x14ac:dyDescent="0.2">
      <c r="Y7084" s="84"/>
    </row>
    <row r="7085" spans="25:25" x14ac:dyDescent="0.2">
      <c r="Y7085" s="84"/>
    </row>
    <row r="7086" spans="25:25" x14ac:dyDescent="0.2">
      <c r="Y7086" s="84"/>
    </row>
    <row r="7087" spans="25:25" x14ac:dyDescent="0.2">
      <c r="Y7087" s="84"/>
    </row>
    <row r="7088" spans="25:25" x14ac:dyDescent="0.2">
      <c r="Y7088" s="84"/>
    </row>
    <row r="7089" spans="25:25" x14ac:dyDescent="0.2">
      <c r="Y7089" s="84"/>
    </row>
    <row r="7090" spans="25:25" x14ac:dyDescent="0.2">
      <c r="Y7090" s="84"/>
    </row>
    <row r="7091" spans="25:25" x14ac:dyDescent="0.2">
      <c r="Y7091" s="84"/>
    </row>
    <row r="7092" spans="25:25" x14ac:dyDescent="0.2">
      <c r="Y7092" s="84"/>
    </row>
    <row r="7093" spans="25:25" x14ac:dyDescent="0.2">
      <c r="Y7093" s="84"/>
    </row>
    <row r="7094" spans="25:25" x14ac:dyDescent="0.2">
      <c r="Y7094" s="84"/>
    </row>
    <row r="7095" spans="25:25" x14ac:dyDescent="0.2">
      <c r="Y7095" s="84"/>
    </row>
    <row r="7096" spans="25:25" x14ac:dyDescent="0.2">
      <c r="Y7096" s="84"/>
    </row>
    <row r="7097" spans="25:25" x14ac:dyDescent="0.2">
      <c r="Y7097" s="84"/>
    </row>
    <row r="7098" spans="25:25" x14ac:dyDescent="0.2">
      <c r="Y7098" s="84"/>
    </row>
    <row r="7099" spans="25:25" x14ac:dyDescent="0.2">
      <c r="Y7099" s="84"/>
    </row>
    <row r="7100" spans="25:25" x14ac:dyDescent="0.2">
      <c r="Y7100" s="84"/>
    </row>
    <row r="7101" spans="25:25" x14ac:dyDescent="0.2">
      <c r="Y7101" s="84"/>
    </row>
    <row r="7102" spans="25:25" x14ac:dyDescent="0.2">
      <c r="Y7102" s="84"/>
    </row>
    <row r="7103" spans="25:25" x14ac:dyDescent="0.2">
      <c r="Y7103" s="84"/>
    </row>
    <row r="7104" spans="25:25" x14ac:dyDescent="0.2">
      <c r="Y7104" s="84"/>
    </row>
    <row r="7105" spans="25:25" x14ac:dyDescent="0.2">
      <c r="Y7105" s="84"/>
    </row>
    <row r="7106" spans="25:25" x14ac:dyDescent="0.2">
      <c r="Y7106" s="84"/>
    </row>
    <row r="7107" spans="25:25" x14ac:dyDescent="0.2">
      <c r="Y7107" s="84"/>
    </row>
    <row r="7108" spans="25:25" x14ac:dyDescent="0.2">
      <c r="Y7108" s="84"/>
    </row>
    <row r="7109" spans="25:25" x14ac:dyDescent="0.2">
      <c r="Y7109" s="84"/>
    </row>
    <row r="7110" spans="25:25" x14ac:dyDescent="0.2">
      <c r="Y7110" s="84"/>
    </row>
    <row r="7111" spans="25:25" x14ac:dyDescent="0.2">
      <c r="Y7111" s="84"/>
    </row>
    <row r="7112" spans="25:25" x14ac:dyDescent="0.2">
      <c r="Y7112" s="84"/>
    </row>
    <row r="7113" spans="25:25" x14ac:dyDescent="0.2">
      <c r="Y7113" s="84"/>
    </row>
    <row r="7114" spans="25:25" x14ac:dyDescent="0.2">
      <c r="Y7114" s="84"/>
    </row>
    <row r="7115" spans="25:25" x14ac:dyDescent="0.2">
      <c r="Y7115" s="84"/>
    </row>
    <row r="7116" spans="25:25" x14ac:dyDescent="0.2">
      <c r="Y7116" s="84"/>
    </row>
    <row r="7117" spans="25:25" x14ac:dyDescent="0.2">
      <c r="Y7117" s="84"/>
    </row>
    <row r="7118" spans="25:25" x14ac:dyDescent="0.2">
      <c r="Y7118" s="84"/>
    </row>
    <row r="7119" spans="25:25" x14ac:dyDescent="0.2">
      <c r="Y7119" s="84"/>
    </row>
    <row r="7120" spans="25:25" x14ac:dyDescent="0.2">
      <c r="Y7120" s="84"/>
    </row>
    <row r="7121" spans="25:25" x14ac:dyDescent="0.2">
      <c r="Y7121" s="84"/>
    </row>
    <row r="7122" spans="25:25" x14ac:dyDescent="0.2">
      <c r="Y7122" s="84"/>
    </row>
    <row r="7123" spans="25:25" x14ac:dyDescent="0.2">
      <c r="Y7123" s="84"/>
    </row>
    <row r="7124" spans="25:25" x14ac:dyDescent="0.2">
      <c r="Y7124" s="84"/>
    </row>
    <row r="7125" spans="25:25" x14ac:dyDescent="0.2">
      <c r="Y7125" s="84"/>
    </row>
    <row r="7126" spans="25:25" x14ac:dyDescent="0.2">
      <c r="Y7126" s="84"/>
    </row>
    <row r="7127" spans="25:25" x14ac:dyDescent="0.2">
      <c r="Y7127" s="84"/>
    </row>
    <row r="7128" spans="25:25" x14ac:dyDescent="0.2">
      <c r="Y7128" s="84"/>
    </row>
    <row r="7129" spans="25:25" x14ac:dyDescent="0.2">
      <c r="Y7129" s="84"/>
    </row>
    <row r="7130" spans="25:25" x14ac:dyDescent="0.2">
      <c r="Y7130" s="84"/>
    </row>
    <row r="7131" spans="25:25" x14ac:dyDescent="0.2">
      <c r="Y7131" s="84"/>
    </row>
    <row r="7132" spans="25:25" x14ac:dyDescent="0.2">
      <c r="Y7132" s="84"/>
    </row>
    <row r="7133" spans="25:25" x14ac:dyDescent="0.2">
      <c r="Y7133" s="84"/>
    </row>
    <row r="7134" spans="25:25" x14ac:dyDescent="0.2">
      <c r="Y7134" s="84"/>
    </row>
    <row r="7135" spans="25:25" x14ac:dyDescent="0.2">
      <c r="Y7135" s="84"/>
    </row>
    <row r="7136" spans="25:25" x14ac:dyDescent="0.2">
      <c r="Y7136" s="84"/>
    </row>
    <row r="7137" spans="25:25" x14ac:dyDescent="0.2">
      <c r="Y7137" s="84"/>
    </row>
    <row r="7138" spans="25:25" x14ac:dyDescent="0.2">
      <c r="Y7138" s="84"/>
    </row>
    <row r="7139" spans="25:25" x14ac:dyDescent="0.2">
      <c r="Y7139" s="84"/>
    </row>
    <row r="7140" spans="25:25" x14ac:dyDescent="0.2">
      <c r="Y7140" s="84"/>
    </row>
    <row r="7141" spans="25:25" x14ac:dyDescent="0.2">
      <c r="Y7141" s="84"/>
    </row>
    <row r="7142" spans="25:25" x14ac:dyDescent="0.2">
      <c r="Y7142" s="84"/>
    </row>
    <row r="7143" spans="25:25" x14ac:dyDescent="0.2">
      <c r="Y7143" s="84"/>
    </row>
    <row r="7144" spans="25:25" x14ac:dyDescent="0.2">
      <c r="Y7144" s="84"/>
    </row>
    <row r="7145" spans="25:25" x14ac:dyDescent="0.2">
      <c r="Y7145" s="84"/>
    </row>
    <row r="7146" spans="25:25" x14ac:dyDescent="0.2">
      <c r="Y7146" s="84"/>
    </row>
    <row r="7147" spans="25:25" x14ac:dyDescent="0.2">
      <c r="Y7147" s="84"/>
    </row>
    <row r="7148" spans="25:25" x14ac:dyDescent="0.2">
      <c r="Y7148" s="84"/>
    </row>
    <row r="7149" spans="25:25" x14ac:dyDescent="0.2">
      <c r="Y7149" s="84"/>
    </row>
    <row r="7150" spans="25:25" x14ac:dyDescent="0.2">
      <c r="Y7150" s="84"/>
    </row>
    <row r="7151" spans="25:25" x14ac:dyDescent="0.2">
      <c r="Y7151" s="84"/>
    </row>
    <row r="7152" spans="25:25" x14ac:dyDescent="0.2">
      <c r="Y7152" s="84"/>
    </row>
    <row r="7153" spans="25:25" x14ac:dyDescent="0.2">
      <c r="Y7153" s="84"/>
    </row>
    <row r="7154" spans="25:25" x14ac:dyDescent="0.2">
      <c r="Y7154" s="84"/>
    </row>
    <row r="7155" spans="25:25" x14ac:dyDescent="0.2">
      <c r="Y7155" s="84"/>
    </row>
    <row r="7156" spans="25:25" x14ac:dyDescent="0.2">
      <c r="Y7156" s="84"/>
    </row>
    <row r="7157" spans="25:25" x14ac:dyDescent="0.2">
      <c r="Y7157" s="84"/>
    </row>
    <row r="7158" spans="25:25" x14ac:dyDescent="0.2">
      <c r="Y7158" s="84"/>
    </row>
    <row r="7159" spans="25:25" x14ac:dyDescent="0.2">
      <c r="Y7159" s="84"/>
    </row>
    <row r="7160" spans="25:25" x14ac:dyDescent="0.2">
      <c r="Y7160" s="84"/>
    </row>
    <row r="7161" spans="25:25" x14ac:dyDescent="0.2">
      <c r="Y7161" s="84"/>
    </row>
    <row r="7162" spans="25:25" x14ac:dyDescent="0.2">
      <c r="Y7162" s="84"/>
    </row>
    <row r="7163" spans="25:25" x14ac:dyDescent="0.2">
      <c r="Y7163" s="84"/>
    </row>
    <row r="7164" spans="25:25" x14ac:dyDescent="0.2">
      <c r="Y7164" s="84"/>
    </row>
    <row r="7165" spans="25:25" x14ac:dyDescent="0.2">
      <c r="Y7165" s="84"/>
    </row>
    <row r="7166" spans="25:25" x14ac:dyDescent="0.2">
      <c r="Y7166" s="84"/>
    </row>
    <row r="7167" spans="25:25" x14ac:dyDescent="0.2">
      <c r="Y7167" s="84"/>
    </row>
    <row r="7168" spans="25:25" x14ac:dyDescent="0.2">
      <c r="Y7168" s="84"/>
    </row>
    <row r="7169" spans="25:25" x14ac:dyDescent="0.2">
      <c r="Y7169" s="84"/>
    </row>
    <row r="7170" spans="25:25" x14ac:dyDescent="0.2">
      <c r="Y7170" s="84"/>
    </row>
    <row r="7171" spans="25:25" x14ac:dyDescent="0.2">
      <c r="Y7171" s="84"/>
    </row>
    <row r="7172" spans="25:25" x14ac:dyDescent="0.2">
      <c r="Y7172" s="84"/>
    </row>
    <row r="7173" spans="25:25" x14ac:dyDescent="0.2">
      <c r="Y7173" s="84"/>
    </row>
    <row r="7174" spans="25:25" x14ac:dyDescent="0.2">
      <c r="Y7174" s="84"/>
    </row>
    <row r="7175" spans="25:25" x14ac:dyDescent="0.2">
      <c r="Y7175" s="84"/>
    </row>
    <row r="7176" spans="25:25" x14ac:dyDescent="0.2">
      <c r="Y7176" s="84"/>
    </row>
    <row r="7177" spans="25:25" x14ac:dyDescent="0.2">
      <c r="Y7177" s="84"/>
    </row>
    <row r="7178" spans="25:25" x14ac:dyDescent="0.2">
      <c r="Y7178" s="84"/>
    </row>
    <row r="7179" spans="25:25" x14ac:dyDescent="0.2">
      <c r="Y7179" s="84"/>
    </row>
    <row r="7180" spans="25:25" x14ac:dyDescent="0.2">
      <c r="Y7180" s="84"/>
    </row>
    <row r="7181" spans="25:25" x14ac:dyDescent="0.2">
      <c r="Y7181" s="84"/>
    </row>
    <row r="7182" spans="25:25" x14ac:dyDescent="0.2">
      <c r="Y7182" s="84"/>
    </row>
    <row r="7183" spans="25:25" x14ac:dyDescent="0.2">
      <c r="Y7183" s="84"/>
    </row>
    <row r="7184" spans="25:25" x14ac:dyDescent="0.2">
      <c r="Y7184" s="84"/>
    </row>
    <row r="7185" spans="25:25" x14ac:dyDescent="0.2">
      <c r="Y7185" s="84"/>
    </row>
    <row r="7186" spans="25:25" x14ac:dyDescent="0.2">
      <c r="Y7186" s="84"/>
    </row>
    <row r="7187" spans="25:25" x14ac:dyDescent="0.2">
      <c r="Y7187" s="84"/>
    </row>
    <row r="7188" spans="25:25" x14ac:dyDescent="0.2">
      <c r="Y7188" s="84"/>
    </row>
    <row r="7189" spans="25:25" x14ac:dyDescent="0.2">
      <c r="Y7189" s="84"/>
    </row>
    <row r="7190" spans="25:25" x14ac:dyDescent="0.2">
      <c r="Y7190" s="84"/>
    </row>
    <row r="7191" spans="25:25" x14ac:dyDescent="0.2">
      <c r="Y7191" s="84"/>
    </row>
    <row r="7192" spans="25:25" x14ac:dyDescent="0.2">
      <c r="Y7192" s="84"/>
    </row>
    <row r="7193" spans="25:25" x14ac:dyDescent="0.2">
      <c r="Y7193" s="84"/>
    </row>
    <row r="7194" spans="25:25" x14ac:dyDescent="0.2">
      <c r="Y7194" s="84"/>
    </row>
    <row r="7195" spans="25:25" x14ac:dyDescent="0.2">
      <c r="Y7195" s="84"/>
    </row>
    <row r="7196" spans="25:25" x14ac:dyDescent="0.2">
      <c r="Y7196" s="84"/>
    </row>
    <row r="7197" spans="25:25" x14ac:dyDescent="0.2">
      <c r="Y7197" s="84"/>
    </row>
    <row r="7198" spans="25:25" x14ac:dyDescent="0.2">
      <c r="Y7198" s="84"/>
    </row>
    <row r="7199" spans="25:25" x14ac:dyDescent="0.2">
      <c r="Y7199" s="84"/>
    </row>
    <row r="7200" spans="25:25" x14ac:dyDescent="0.2">
      <c r="Y7200" s="84"/>
    </row>
    <row r="7201" spans="25:25" x14ac:dyDescent="0.2">
      <c r="Y7201" s="84"/>
    </row>
    <row r="7202" spans="25:25" x14ac:dyDescent="0.2">
      <c r="Y7202" s="84"/>
    </row>
    <row r="7203" spans="25:25" x14ac:dyDescent="0.2">
      <c r="Y7203" s="84"/>
    </row>
    <row r="7204" spans="25:25" x14ac:dyDescent="0.2">
      <c r="Y7204" s="84"/>
    </row>
    <row r="7205" spans="25:25" x14ac:dyDescent="0.2">
      <c r="Y7205" s="84"/>
    </row>
    <row r="7206" spans="25:25" x14ac:dyDescent="0.2">
      <c r="Y7206" s="84"/>
    </row>
    <row r="7207" spans="25:25" x14ac:dyDescent="0.2">
      <c r="Y7207" s="84"/>
    </row>
    <row r="7208" spans="25:25" x14ac:dyDescent="0.2">
      <c r="Y7208" s="84"/>
    </row>
    <row r="7209" spans="25:25" x14ac:dyDescent="0.2">
      <c r="Y7209" s="84"/>
    </row>
    <row r="7210" spans="25:25" x14ac:dyDescent="0.2">
      <c r="Y7210" s="84"/>
    </row>
    <row r="7211" spans="25:25" x14ac:dyDescent="0.2">
      <c r="Y7211" s="84"/>
    </row>
    <row r="7212" spans="25:25" x14ac:dyDescent="0.2">
      <c r="Y7212" s="84"/>
    </row>
    <row r="7213" spans="25:25" x14ac:dyDescent="0.2">
      <c r="Y7213" s="84"/>
    </row>
    <row r="7214" spans="25:25" x14ac:dyDescent="0.2">
      <c r="Y7214" s="84"/>
    </row>
    <row r="7215" spans="25:25" x14ac:dyDescent="0.2">
      <c r="Y7215" s="84"/>
    </row>
    <row r="7216" spans="25:25" x14ac:dyDescent="0.2">
      <c r="Y7216" s="84"/>
    </row>
    <row r="7217" spans="25:25" x14ac:dyDescent="0.2">
      <c r="Y7217" s="84"/>
    </row>
    <row r="7218" spans="25:25" x14ac:dyDescent="0.2">
      <c r="Y7218" s="84"/>
    </row>
    <row r="7219" spans="25:25" x14ac:dyDescent="0.2">
      <c r="Y7219" s="84"/>
    </row>
    <row r="7220" spans="25:25" x14ac:dyDescent="0.2">
      <c r="Y7220" s="84"/>
    </row>
    <row r="7221" spans="25:25" x14ac:dyDescent="0.2">
      <c r="Y7221" s="84"/>
    </row>
    <row r="7222" spans="25:25" x14ac:dyDescent="0.2">
      <c r="Y7222" s="84"/>
    </row>
    <row r="7223" spans="25:25" x14ac:dyDescent="0.2">
      <c r="Y7223" s="84"/>
    </row>
    <row r="7224" spans="25:25" x14ac:dyDescent="0.2">
      <c r="Y7224" s="84"/>
    </row>
    <row r="7225" spans="25:25" x14ac:dyDescent="0.2">
      <c r="Y7225" s="84"/>
    </row>
    <row r="7226" spans="25:25" x14ac:dyDescent="0.2">
      <c r="Y7226" s="84"/>
    </row>
    <row r="7227" spans="25:25" x14ac:dyDescent="0.2">
      <c r="Y7227" s="84"/>
    </row>
    <row r="7228" spans="25:25" x14ac:dyDescent="0.2">
      <c r="Y7228" s="84"/>
    </row>
    <row r="7229" spans="25:25" x14ac:dyDescent="0.2">
      <c r="Y7229" s="84"/>
    </row>
    <row r="7230" spans="25:25" x14ac:dyDescent="0.2">
      <c r="Y7230" s="84"/>
    </row>
    <row r="7231" spans="25:25" x14ac:dyDescent="0.2">
      <c r="Y7231" s="84"/>
    </row>
    <row r="7232" spans="25:25" x14ac:dyDescent="0.2">
      <c r="Y7232" s="84"/>
    </row>
    <row r="7233" spans="25:25" x14ac:dyDescent="0.2">
      <c r="Y7233" s="84"/>
    </row>
    <row r="7234" spans="25:25" x14ac:dyDescent="0.2">
      <c r="Y7234" s="84"/>
    </row>
    <row r="7235" spans="25:25" x14ac:dyDescent="0.2">
      <c r="Y7235" s="84"/>
    </row>
    <row r="7236" spans="25:25" x14ac:dyDescent="0.2">
      <c r="Y7236" s="84"/>
    </row>
    <row r="7237" spans="25:25" x14ac:dyDescent="0.2">
      <c r="Y7237" s="84"/>
    </row>
    <row r="7238" spans="25:25" x14ac:dyDescent="0.2">
      <c r="Y7238" s="84"/>
    </row>
    <row r="7239" spans="25:25" x14ac:dyDescent="0.2">
      <c r="Y7239" s="84"/>
    </row>
    <row r="7240" spans="25:25" x14ac:dyDescent="0.2">
      <c r="Y7240" s="84"/>
    </row>
    <row r="7241" spans="25:25" x14ac:dyDescent="0.2">
      <c r="Y7241" s="84"/>
    </row>
    <row r="7242" spans="25:25" x14ac:dyDescent="0.2">
      <c r="Y7242" s="84"/>
    </row>
    <row r="7243" spans="25:25" x14ac:dyDescent="0.2">
      <c r="Y7243" s="84"/>
    </row>
    <row r="7244" spans="25:25" x14ac:dyDescent="0.2">
      <c r="Y7244" s="84"/>
    </row>
    <row r="7245" spans="25:25" x14ac:dyDescent="0.2">
      <c r="Y7245" s="84"/>
    </row>
    <row r="7246" spans="25:25" x14ac:dyDescent="0.2">
      <c r="Y7246" s="84"/>
    </row>
    <row r="7247" spans="25:25" x14ac:dyDescent="0.2">
      <c r="Y7247" s="84"/>
    </row>
    <row r="7248" spans="25:25" x14ac:dyDescent="0.2">
      <c r="Y7248" s="84"/>
    </row>
    <row r="7249" spans="25:25" x14ac:dyDescent="0.2">
      <c r="Y7249" s="84"/>
    </row>
    <row r="7250" spans="25:25" x14ac:dyDescent="0.2">
      <c r="Y7250" s="84"/>
    </row>
    <row r="7251" spans="25:25" x14ac:dyDescent="0.2">
      <c r="Y7251" s="84"/>
    </row>
    <row r="7252" spans="25:25" x14ac:dyDescent="0.2">
      <c r="Y7252" s="84"/>
    </row>
    <row r="7253" spans="25:25" x14ac:dyDescent="0.2">
      <c r="Y7253" s="84"/>
    </row>
    <row r="7254" spans="25:25" x14ac:dyDescent="0.2">
      <c r="Y7254" s="84"/>
    </row>
    <row r="7255" spans="25:25" x14ac:dyDescent="0.2">
      <c r="Y7255" s="84"/>
    </row>
    <row r="7256" spans="25:25" x14ac:dyDescent="0.2">
      <c r="Y7256" s="84"/>
    </row>
    <row r="7257" spans="25:25" x14ac:dyDescent="0.2">
      <c r="Y7257" s="84"/>
    </row>
    <row r="7258" spans="25:25" x14ac:dyDescent="0.2">
      <c r="Y7258" s="84"/>
    </row>
    <row r="7259" spans="25:25" x14ac:dyDescent="0.2">
      <c r="Y7259" s="84"/>
    </row>
    <row r="7260" spans="25:25" x14ac:dyDescent="0.2">
      <c r="Y7260" s="84"/>
    </row>
    <row r="7261" spans="25:25" x14ac:dyDescent="0.2">
      <c r="Y7261" s="84"/>
    </row>
    <row r="7262" spans="25:25" x14ac:dyDescent="0.2">
      <c r="Y7262" s="84"/>
    </row>
    <row r="7263" spans="25:25" x14ac:dyDescent="0.2">
      <c r="Y7263" s="84"/>
    </row>
    <row r="7264" spans="25:25" x14ac:dyDescent="0.2">
      <c r="Y7264" s="84"/>
    </row>
    <row r="7265" spans="25:25" x14ac:dyDescent="0.2">
      <c r="Y7265" s="84"/>
    </row>
    <row r="7266" spans="25:25" x14ac:dyDescent="0.2">
      <c r="Y7266" s="84"/>
    </row>
    <row r="7267" spans="25:25" x14ac:dyDescent="0.2">
      <c r="Y7267" s="84"/>
    </row>
    <row r="7268" spans="25:25" x14ac:dyDescent="0.2">
      <c r="Y7268" s="84"/>
    </row>
    <row r="7269" spans="25:25" x14ac:dyDescent="0.2">
      <c r="Y7269" s="84"/>
    </row>
    <row r="7270" spans="25:25" x14ac:dyDescent="0.2">
      <c r="Y7270" s="84"/>
    </row>
    <row r="7271" spans="25:25" x14ac:dyDescent="0.2">
      <c r="Y7271" s="84"/>
    </row>
    <row r="7272" spans="25:25" x14ac:dyDescent="0.2">
      <c r="Y7272" s="84"/>
    </row>
    <row r="7273" spans="25:25" x14ac:dyDescent="0.2">
      <c r="Y7273" s="84"/>
    </row>
    <row r="7274" spans="25:25" x14ac:dyDescent="0.2">
      <c r="Y7274" s="84"/>
    </row>
    <row r="7275" spans="25:25" x14ac:dyDescent="0.2">
      <c r="Y7275" s="84"/>
    </row>
    <row r="7276" spans="25:25" x14ac:dyDescent="0.2">
      <c r="Y7276" s="84"/>
    </row>
    <row r="7277" spans="25:25" x14ac:dyDescent="0.2">
      <c r="Y7277" s="84"/>
    </row>
    <row r="7278" spans="25:25" x14ac:dyDescent="0.2">
      <c r="Y7278" s="84"/>
    </row>
    <row r="7279" spans="25:25" x14ac:dyDescent="0.2">
      <c r="Y7279" s="84"/>
    </row>
    <row r="7280" spans="25:25" x14ac:dyDescent="0.2">
      <c r="Y7280" s="84"/>
    </row>
    <row r="7281" spans="25:25" x14ac:dyDescent="0.2">
      <c r="Y7281" s="84"/>
    </row>
    <row r="7282" spans="25:25" x14ac:dyDescent="0.2">
      <c r="Y7282" s="84"/>
    </row>
    <row r="7283" spans="25:25" x14ac:dyDescent="0.2">
      <c r="Y7283" s="84"/>
    </row>
    <row r="7284" spans="25:25" x14ac:dyDescent="0.2">
      <c r="Y7284" s="84"/>
    </row>
    <row r="7285" spans="25:25" x14ac:dyDescent="0.2">
      <c r="Y7285" s="84"/>
    </row>
    <row r="7286" spans="25:25" x14ac:dyDescent="0.2">
      <c r="Y7286" s="84"/>
    </row>
    <row r="7287" spans="25:25" x14ac:dyDescent="0.2">
      <c r="Y7287" s="84"/>
    </row>
    <row r="7288" spans="25:25" x14ac:dyDescent="0.2">
      <c r="Y7288" s="84"/>
    </row>
    <row r="7289" spans="25:25" x14ac:dyDescent="0.2">
      <c r="Y7289" s="84"/>
    </row>
    <row r="7290" spans="25:25" x14ac:dyDescent="0.2">
      <c r="Y7290" s="84"/>
    </row>
    <row r="7291" spans="25:25" x14ac:dyDescent="0.2">
      <c r="Y7291" s="84"/>
    </row>
    <row r="7292" spans="25:25" x14ac:dyDescent="0.2">
      <c r="Y7292" s="84"/>
    </row>
    <row r="7293" spans="25:25" x14ac:dyDescent="0.2">
      <c r="Y7293" s="84"/>
    </row>
    <row r="7294" spans="25:25" x14ac:dyDescent="0.2">
      <c r="Y7294" s="84"/>
    </row>
    <row r="7295" spans="25:25" x14ac:dyDescent="0.2">
      <c r="Y7295" s="84"/>
    </row>
    <row r="7296" spans="25:25" x14ac:dyDescent="0.2">
      <c r="Y7296" s="84"/>
    </row>
    <row r="7297" spans="25:25" x14ac:dyDescent="0.2">
      <c r="Y7297" s="84"/>
    </row>
    <row r="7298" spans="25:25" x14ac:dyDescent="0.2">
      <c r="Y7298" s="84"/>
    </row>
    <row r="7299" spans="25:25" x14ac:dyDescent="0.2">
      <c r="Y7299" s="84"/>
    </row>
    <row r="7300" spans="25:25" x14ac:dyDescent="0.2">
      <c r="Y7300" s="84"/>
    </row>
    <row r="7301" spans="25:25" x14ac:dyDescent="0.2">
      <c r="Y7301" s="84"/>
    </row>
    <row r="7302" spans="25:25" x14ac:dyDescent="0.2">
      <c r="Y7302" s="84"/>
    </row>
    <row r="7303" spans="25:25" x14ac:dyDescent="0.2">
      <c r="Y7303" s="84"/>
    </row>
    <row r="7304" spans="25:25" x14ac:dyDescent="0.2">
      <c r="Y7304" s="84"/>
    </row>
    <row r="7305" spans="25:25" x14ac:dyDescent="0.2">
      <c r="Y7305" s="84"/>
    </row>
    <row r="7306" spans="25:25" x14ac:dyDescent="0.2">
      <c r="Y7306" s="84"/>
    </row>
    <row r="7307" spans="25:25" x14ac:dyDescent="0.2">
      <c r="Y7307" s="84"/>
    </row>
    <row r="7308" spans="25:25" x14ac:dyDescent="0.2">
      <c r="Y7308" s="84"/>
    </row>
    <row r="7309" spans="25:25" x14ac:dyDescent="0.2">
      <c r="Y7309" s="84"/>
    </row>
    <row r="7310" spans="25:25" x14ac:dyDescent="0.2">
      <c r="Y7310" s="84"/>
    </row>
    <row r="7311" spans="25:25" x14ac:dyDescent="0.2">
      <c r="Y7311" s="84"/>
    </row>
    <row r="7312" spans="25:25" x14ac:dyDescent="0.2">
      <c r="Y7312" s="84"/>
    </row>
    <row r="7313" spans="25:25" x14ac:dyDescent="0.2">
      <c r="Y7313" s="84"/>
    </row>
    <row r="7314" spans="25:25" x14ac:dyDescent="0.2">
      <c r="Y7314" s="84"/>
    </row>
    <row r="7315" spans="25:25" x14ac:dyDescent="0.2">
      <c r="Y7315" s="84"/>
    </row>
    <row r="7316" spans="25:25" x14ac:dyDescent="0.2">
      <c r="Y7316" s="84"/>
    </row>
    <row r="7317" spans="25:25" x14ac:dyDescent="0.2">
      <c r="Y7317" s="84"/>
    </row>
    <row r="7318" spans="25:25" x14ac:dyDescent="0.2">
      <c r="Y7318" s="84"/>
    </row>
    <row r="7319" spans="25:25" x14ac:dyDescent="0.2">
      <c r="Y7319" s="84"/>
    </row>
    <row r="7320" spans="25:25" x14ac:dyDescent="0.2">
      <c r="Y7320" s="84"/>
    </row>
    <row r="7321" spans="25:25" x14ac:dyDescent="0.2">
      <c r="Y7321" s="84"/>
    </row>
    <row r="7322" spans="25:25" x14ac:dyDescent="0.2">
      <c r="Y7322" s="84"/>
    </row>
    <row r="7323" spans="25:25" x14ac:dyDescent="0.2">
      <c r="Y7323" s="84"/>
    </row>
    <row r="7324" spans="25:25" x14ac:dyDescent="0.2">
      <c r="Y7324" s="84"/>
    </row>
    <row r="7325" spans="25:25" x14ac:dyDescent="0.2">
      <c r="Y7325" s="84"/>
    </row>
    <row r="7326" spans="25:25" x14ac:dyDescent="0.2">
      <c r="Y7326" s="84"/>
    </row>
    <row r="7327" spans="25:25" x14ac:dyDescent="0.2">
      <c r="Y7327" s="84"/>
    </row>
    <row r="7328" spans="25:25" x14ac:dyDescent="0.2">
      <c r="Y7328" s="84"/>
    </row>
    <row r="7329" spans="25:25" x14ac:dyDescent="0.2">
      <c r="Y7329" s="84"/>
    </row>
    <row r="7330" spans="25:25" x14ac:dyDescent="0.2">
      <c r="Y7330" s="84"/>
    </row>
    <row r="7331" spans="25:25" x14ac:dyDescent="0.2">
      <c r="Y7331" s="84"/>
    </row>
    <row r="7332" spans="25:25" x14ac:dyDescent="0.2">
      <c r="Y7332" s="84"/>
    </row>
    <row r="7333" spans="25:25" x14ac:dyDescent="0.2">
      <c r="Y7333" s="84"/>
    </row>
    <row r="7334" spans="25:25" x14ac:dyDescent="0.2">
      <c r="Y7334" s="84"/>
    </row>
    <row r="7335" spans="25:25" x14ac:dyDescent="0.2">
      <c r="Y7335" s="84"/>
    </row>
    <row r="7336" spans="25:25" x14ac:dyDescent="0.2">
      <c r="Y7336" s="84"/>
    </row>
    <row r="7337" spans="25:25" x14ac:dyDescent="0.2">
      <c r="Y7337" s="84"/>
    </row>
    <row r="7338" spans="25:25" x14ac:dyDescent="0.2">
      <c r="Y7338" s="84"/>
    </row>
    <row r="7339" spans="25:25" x14ac:dyDescent="0.2">
      <c r="Y7339" s="84"/>
    </row>
    <row r="7340" spans="25:25" x14ac:dyDescent="0.2">
      <c r="Y7340" s="84"/>
    </row>
    <row r="7341" spans="25:25" x14ac:dyDescent="0.2">
      <c r="Y7341" s="84"/>
    </row>
    <row r="7342" spans="25:25" x14ac:dyDescent="0.2">
      <c r="Y7342" s="84"/>
    </row>
    <row r="7343" spans="25:25" x14ac:dyDescent="0.2">
      <c r="Y7343" s="84"/>
    </row>
    <row r="7344" spans="25:25" x14ac:dyDescent="0.2">
      <c r="Y7344" s="84"/>
    </row>
    <row r="7345" spans="25:25" x14ac:dyDescent="0.2">
      <c r="Y7345" s="84"/>
    </row>
    <row r="7346" spans="25:25" x14ac:dyDescent="0.2">
      <c r="Y7346" s="84"/>
    </row>
    <row r="7347" spans="25:25" x14ac:dyDescent="0.2">
      <c r="Y7347" s="84"/>
    </row>
    <row r="7348" spans="25:25" x14ac:dyDescent="0.2">
      <c r="Y7348" s="84"/>
    </row>
    <row r="7349" spans="25:25" x14ac:dyDescent="0.2">
      <c r="Y7349" s="84"/>
    </row>
    <row r="7350" spans="25:25" x14ac:dyDescent="0.2">
      <c r="Y7350" s="84"/>
    </row>
    <row r="7351" spans="25:25" x14ac:dyDescent="0.2">
      <c r="Y7351" s="84"/>
    </row>
    <row r="7352" spans="25:25" x14ac:dyDescent="0.2">
      <c r="Y7352" s="84"/>
    </row>
    <row r="7353" spans="25:25" x14ac:dyDescent="0.2">
      <c r="Y7353" s="84"/>
    </row>
    <row r="7354" spans="25:25" x14ac:dyDescent="0.2">
      <c r="Y7354" s="84"/>
    </row>
    <row r="7355" spans="25:25" x14ac:dyDescent="0.2">
      <c r="Y7355" s="84"/>
    </row>
    <row r="7356" spans="25:25" x14ac:dyDescent="0.2">
      <c r="Y7356" s="84"/>
    </row>
    <row r="7357" spans="25:25" x14ac:dyDescent="0.2">
      <c r="Y7357" s="84"/>
    </row>
    <row r="7358" spans="25:25" x14ac:dyDescent="0.2">
      <c r="Y7358" s="84"/>
    </row>
    <row r="7359" spans="25:25" x14ac:dyDescent="0.2">
      <c r="Y7359" s="84"/>
    </row>
    <row r="7360" spans="25:25" x14ac:dyDescent="0.2">
      <c r="Y7360" s="84"/>
    </row>
    <row r="7361" spans="25:25" x14ac:dyDescent="0.2">
      <c r="Y7361" s="84"/>
    </row>
    <row r="7362" spans="25:25" x14ac:dyDescent="0.2">
      <c r="Y7362" s="84"/>
    </row>
    <row r="7363" spans="25:25" x14ac:dyDescent="0.2">
      <c r="Y7363" s="84"/>
    </row>
    <row r="7364" spans="25:25" x14ac:dyDescent="0.2">
      <c r="Y7364" s="84"/>
    </row>
    <row r="7365" spans="25:25" x14ac:dyDescent="0.2">
      <c r="Y7365" s="84"/>
    </row>
    <row r="7366" spans="25:25" x14ac:dyDescent="0.2">
      <c r="Y7366" s="84"/>
    </row>
    <row r="7367" spans="25:25" x14ac:dyDescent="0.2">
      <c r="Y7367" s="84"/>
    </row>
    <row r="7368" spans="25:25" x14ac:dyDescent="0.2">
      <c r="Y7368" s="84"/>
    </row>
    <row r="7369" spans="25:25" x14ac:dyDescent="0.2">
      <c r="Y7369" s="84"/>
    </row>
    <row r="7370" spans="25:25" x14ac:dyDescent="0.2">
      <c r="Y7370" s="84"/>
    </row>
    <row r="7371" spans="25:25" x14ac:dyDescent="0.2">
      <c r="Y7371" s="84"/>
    </row>
    <row r="7372" spans="25:25" x14ac:dyDescent="0.2">
      <c r="Y7372" s="84"/>
    </row>
    <row r="7373" spans="25:25" x14ac:dyDescent="0.2">
      <c r="Y7373" s="84"/>
    </row>
    <row r="7374" spans="25:25" x14ac:dyDescent="0.2">
      <c r="Y7374" s="84"/>
    </row>
    <row r="7375" spans="25:25" x14ac:dyDescent="0.2">
      <c r="Y7375" s="84"/>
    </row>
    <row r="7376" spans="25:25" x14ac:dyDescent="0.2">
      <c r="Y7376" s="84"/>
    </row>
    <row r="7377" spans="25:25" x14ac:dyDescent="0.2">
      <c r="Y7377" s="84"/>
    </row>
    <row r="7378" spans="25:25" x14ac:dyDescent="0.2">
      <c r="Y7378" s="84"/>
    </row>
    <row r="7379" spans="25:25" x14ac:dyDescent="0.2">
      <c r="Y7379" s="84"/>
    </row>
    <row r="7380" spans="25:25" x14ac:dyDescent="0.2">
      <c r="Y7380" s="84"/>
    </row>
    <row r="7381" spans="25:25" x14ac:dyDescent="0.2">
      <c r="Y7381" s="84"/>
    </row>
    <row r="7382" spans="25:25" x14ac:dyDescent="0.2">
      <c r="Y7382" s="84"/>
    </row>
    <row r="7383" spans="25:25" x14ac:dyDescent="0.2">
      <c r="Y7383" s="84"/>
    </row>
    <row r="7384" spans="25:25" x14ac:dyDescent="0.2">
      <c r="Y7384" s="84"/>
    </row>
    <row r="7385" spans="25:25" x14ac:dyDescent="0.2">
      <c r="Y7385" s="84"/>
    </row>
    <row r="7386" spans="25:25" x14ac:dyDescent="0.2">
      <c r="Y7386" s="84"/>
    </row>
    <row r="7387" spans="25:25" x14ac:dyDescent="0.2">
      <c r="Y7387" s="84"/>
    </row>
    <row r="7388" spans="25:25" x14ac:dyDescent="0.2">
      <c r="Y7388" s="84"/>
    </row>
    <row r="7389" spans="25:25" x14ac:dyDescent="0.2">
      <c r="Y7389" s="84"/>
    </row>
    <row r="7390" spans="25:25" x14ac:dyDescent="0.2">
      <c r="Y7390" s="84"/>
    </row>
    <row r="7391" spans="25:25" x14ac:dyDescent="0.2">
      <c r="Y7391" s="84"/>
    </row>
    <row r="7392" spans="25:25" x14ac:dyDescent="0.2">
      <c r="Y7392" s="84"/>
    </row>
    <row r="7393" spans="25:25" x14ac:dyDescent="0.2">
      <c r="Y7393" s="84"/>
    </row>
    <row r="7394" spans="25:25" x14ac:dyDescent="0.2">
      <c r="Y7394" s="84"/>
    </row>
    <row r="7395" spans="25:25" x14ac:dyDescent="0.2">
      <c r="Y7395" s="84"/>
    </row>
    <row r="7396" spans="25:25" x14ac:dyDescent="0.2">
      <c r="Y7396" s="84"/>
    </row>
    <row r="7397" spans="25:25" x14ac:dyDescent="0.2">
      <c r="Y7397" s="84"/>
    </row>
    <row r="7398" spans="25:25" x14ac:dyDescent="0.2">
      <c r="Y7398" s="84"/>
    </row>
    <row r="7399" spans="25:25" x14ac:dyDescent="0.2">
      <c r="Y7399" s="84"/>
    </row>
    <row r="7400" spans="25:25" x14ac:dyDescent="0.2">
      <c r="Y7400" s="84"/>
    </row>
    <row r="7401" spans="25:25" x14ac:dyDescent="0.2">
      <c r="Y7401" s="84"/>
    </row>
    <row r="7402" spans="25:25" x14ac:dyDescent="0.2">
      <c r="Y7402" s="84"/>
    </row>
    <row r="7403" spans="25:25" x14ac:dyDescent="0.2">
      <c r="Y7403" s="84"/>
    </row>
    <row r="7404" spans="25:25" x14ac:dyDescent="0.2">
      <c r="Y7404" s="84"/>
    </row>
    <row r="7405" spans="25:25" x14ac:dyDescent="0.2">
      <c r="Y7405" s="84"/>
    </row>
    <row r="7406" spans="25:25" x14ac:dyDescent="0.2">
      <c r="Y7406" s="84"/>
    </row>
    <row r="7407" spans="25:25" x14ac:dyDescent="0.2">
      <c r="Y7407" s="84"/>
    </row>
    <row r="7408" spans="25:25" x14ac:dyDescent="0.2">
      <c r="Y7408" s="84"/>
    </row>
    <row r="7409" spans="25:25" x14ac:dyDescent="0.2">
      <c r="Y7409" s="84"/>
    </row>
    <row r="7410" spans="25:25" x14ac:dyDescent="0.2">
      <c r="Y7410" s="84"/>
    </row>
    <row r="7411" spans="25:25" x14ac:dyDescent="0.2">
      <c r="Y7411" s="84"/>
    </row>
    <row r="7412" spans="25:25" x14ac:dyDescent="0.2">
      <c r="Y7412" s="84"/>
    </row>
    <row r="7413" spans="25:25" x14ac:dyDescent="0.2">
      <c r="Y7413" s="84"/>
    </row>
    <row r="7414" spans="25:25" x14ac:dyDescent="0.2">
      <c r="Y7414" s="84"/>
    </row>
    <row r="7415" spans="25:25" x14ac:dyDescent="0.2">
      <c r="Y7415" s="84"/>
    </row>
    <row r="7416" spans="25:25" x14ac:dyDescent="0.2">
      <c r="Y7416" s="84"/>
    </row>
    <row r="7417" spans="25:25" x14ac:dyDescent="0.2">
      <c r="Y7417" s="84"/>
    </row>
    <row r="7418" spans="25:25" x14ac:dyDescent="0.2">
      <c r="Y7418" s="84"/>
    </row>
    <row r="7419" spans="25:25" x14ac:dyDescent="0.2">
      <c r="Y7419" s="84"/>
    </row>
    <row r="7420" spans="25:25" x14ac:dyDescent="0.2">
      <c r="Y7420" s="84"/>
    </row>
    <row r="7421" spans="25:25" x14ac:dyDescent="0.2">
      <c r="Y7421" s="84"/>
    </row>
    <row r="7422" spans="25:25" x14ac:dyDescent="0.2">
      <c r="Y7422" s="84"/>
    </row>
    <row r="7423" spans="25:25" x14ac:dyDescent="0.2">
      <c r="Y7423" s="84"/>
    </row>
    <row r="7424" spans="25:25" x14ac:dyDescent="0.2">
      <c r="Y7424" s="84"/>
    </row>
    <row r="7425" spans="25:25" x14ac:dyDescent="0.2">
      <c r="Y7425" s="84"/>
    </row>
    <row r="7426" spans="25:25" x14ac:dyDescent="0.2">
      <c r="Y7426" s="84"/>
    </row>
    <row r="7427" spans="25:25" x14ac:dyDescent="0.2">
      <c r="Y7427" s="84"/>
    </row>
    <row r="7428" spans="25:25" x14ac:dyDescent="0.2">
      <c r="Y7428" s="84"/>
    </row>
    <row r="7429" spans="25:25" x14ac:dyDescent="0.2">
      <c r="Y7429" s="84"/>
    </row>
    <row r="7430" spans="25:25" x14ac:dyDescent="0.2">
      <c r="Y7430" s="84"/>
    </row>
    <row r="7431" spans="25:25" x14ac:dyDescent="0.2">
      <c r="Y7431" s="84"/>
    </row>
    <row r="7432" spans="25:25" x14ac:dyDescent="0.2">
      <c r="Y7432" s="84"/>
    </row>
    <row r="7433" spans="25:25" x14ac:dyDescent="0.2">
      <c r="Y7433" s="84"/>
    </row>
    <row r="7434" spans="25:25" x14ac:dyDescent="0.2">
      <c r="Y7434" s="84"/>
    </row>
    <row r="7435" spans="25:25" x14ac:dyDescent="0.2">
      <c r="Y7435" s="84"/>
    </row>
    <row r="7436" spans="25:25" x14ac:dyDescent="0.2">
      <c r="Y7436" s="84"/>
    </row>
    <row r="7437" spans="25:25" x14ac:dyDescent="0.2">
      <c r="Y7437" s="84"/>
    </row>
    <row r="7438" spans="25:25" x14ac:dyDescent="0.2">
      <c r="Y7438" s="84"/>
    </row>
    <row r="7439" spans="25:25" x14ac:dyDescent="0.2">
      <c r="Y7439" s="84"/>
    </row>
    <row r="7440" spans="25:25" x14ac:dyDescent="0.2">
      <c r="Y7440" s="84"/>
    </row>
    <row r="7441" spans="25:25" x14ac:dyDescent="0.2">
      <c r="Y7441" s="84"/>
    </row>
    <row r="7442" spans="25:25" x14ac:dyDescent="0.2">
      <c r="Y7442" s="84"/>
    </row>
    <row r="7443" spans="25:25" x14ac:dyDescent="0.2">
      <c r="Y7443" s="84"/>
    </row>
    <row r="7444" spans="25:25" x14ac:dyDescent="0.2">
      <c r="Y7444" s="84"/>
    </row>
    <row r="7445" spans="25:25" x14ac:dyDescent="0.2">
      <c r="Y7445" s="84"/>
    </row>
    <row r="7446" spans="25:25" x14ac:dyDescent="0.2">
      <c r="Y7446" s="84"/>
    </row>
    <row r="7447" spans="25:25" x14ac:dyDescent="0.2">
      <c r="Y7447" s="84"/>
    </row>
    <row r="7448" spans="25:25" x14ac:dyDescent="0.2">
      <c r="Y7448" s="84"/>
    </row>
    <row r="7449" spans="25:25" x14ac:dyDescent="0.2">
      <c r="Y7449" s="84"/>
    </row>
    <row r="7450" spans="25:25" x14ac:dyDescent="0.2">
      <c r="Y7450" s="84"/>
    </row>
    <row r="7451" spans="25:25" x14ac:dyDescent="0.2">
      <c r="Y7451" s="84"/>
    </row>
    <row r="7452" spans="25:25" x14ac:dyDescent="0.2">
      <c r="Y7452" s="84"/>
    </row>
    <row r="7453" spans="25:25" x14ac:dyDescent="0.2">
      <c r="Y7453" s="84"/>
    </row>
    <row r="7454" spans="25:25" x14ac:dyDescent="0.2">
      <c r="Y7454" s="84"/>
    </row>
    <row r="7455" spans="25:25" x14ac:dyDescent="0.2">
      <c r="Y7455" s="84"/>
    </row>
    <row r="7456" spans="25:25" x14ac:dyDescent="0.2">
      <c r="Y7456" s="84"/>
    </row>
    <row r="7457" spans="25:25" x14ac:dyDescent="0.2">
      <c r="Y7457" s="84"/>
    </row>
    <row r="7458" spans="25:25" x14ac:dyDescent="0.2">
      <c r="Y7458" s="84"/>
    </row>
    <row r="7459" spans="25:25" x14ac:dyDescent="0.2">
      <c r="Y7459" s="84"/>
    </row>
    <row r="7460" spans="25:25" x14ac:dyDescent="0.2">
      <c r="Y7460" s="84"/>
    </row>
    <row r="7461" spans="25:25" x14ac:dyDescent="0.2">
      <c r="Y7461" s="84"/>
    </row>
    <row r="7462" spans="25:25" x14ac:dyDescent="0.2">
      <c r="Y7462" s="84"/>
    </row>
    <row r="7463" spans="25:25" x14ac:dyDescent="0.2">
      <c r="Y7463" s="84"/>
    </row>
    <row r="7464" spans="25:25" x14ac:dyDescent="0.2">
      <c r="Y7464" s="84"/>
    </row>
    <row r="7465" spans="25:25" x14ac:dyDescent="0.2">
      <c r="Y7465" s="84"/>
    </row>
    <row r="7466" spans="25:25" x14ac:dyDescent="0.2">
      <c r="Y7466" s="84"/>
    </row>
    <row r="7467" spans="25:25" x14ac:dyDescent="0.2">
      <c r="Y7467" s="84"/>
    </row>
    <row r="7468" spans="25:25" x14ac:dyDescent="0.2">
      <c r="Y7468" s="84"/>
    </row>
    <row r="7469" spans="25:25" x14ac:dyDescent="0.2">
      <c r="Y7469" s="84"/>
    </row>
    <row r="7470" spans="25:25" x14ac:dyDescent="0.2">
      <c r="Y7470" s="84"/>
    </row>
    <row r="7471" spans="25:25" x14ac:dyDescent="0.2">
      <c r="Y7471" s="84"/>
    </row>
    <row r="7472" spans="25:25" x14ac:dyDescent="0.2">
      <c r="Y7472" s="84"/>
    </row>
    <row r="7473" spans="25:25" x14ac:dyDescent="0.2">
      <c r="Y7473" s="84"/>
    </row>
    <row r="7474" spans="25:25" x14ac:dyDescent="0.2">
      <c r="Y7474" s="84"/>
    </row>
    <row r="7475" spans="25:25" x14ac:dyDescent="0.2">
      <c r="Y7475" s="84"/>
    </row>
    <row r="7476" spans="25:25" x14ac:dyDescent="0.2">
      <c r="Y7476" s="84"/>
    </row>
    <row r="7477" spans="25:25" x14ac:dyDescent="0.2">
      <c r="Y7477" s="84"/>
    </row>
    <row r="7478" spans="25:25" x14ac:dyDescent="0.2">
      <c r="Y7478" s="84"/>
    </row>
    <row r="7479" spans="25:25" x14ac:dyDescent="0.2">
      <c r="Y7479" s="84"/>
    </row>
    <row r="7480" spans="25:25" x14ac:dyDescent="0.2">
      <c r="Y7480" s="84"/>
    </row>
    <row r="7481" spans="25:25" x14ac:dyDescent="0.2">
      <c r="Y7481" s="84"/>
    </row>
    <row r="7482" spans="25:25" x14ac:dyDescent="0.2">
      <c r="Y7482" s="84"/>
    </row>
    <row r="7483" spans="25:25" x14ac:dyDescent="0.2">
      <c r="Y7483" s="84"/>
    </row>
    <row r="7484" spans="25:25" x14ac:dyDescent="0.2">
      <c r="Y7484" s="84"/>
    </row>
    <row r="7485" spans="25:25" x14ac:dyDescent="0.2">
      <c r="Y7485" s="84"/>
    </row>
    <row r="7486" spans="25:25" x14ac:dyDescent="0.2">
      <c r="Y7486" s="84"/>
    </row>
    <row r="7487" spans="25:25" x14ac:dyDescent="0.2">
      <c r="Y7487" s="84"/>
    </row>
    <row r="7488" spans="25:25" x14ac:dyDescent="0.2">
      <c r="Y7488" s="84"/>
    </row>
    <row r="7489" spans="25:25" x14ac:dyDescent="0.2">
      <c r="Y7489" s="84"/>
    </row>
    <row r="7490" spans="25:25" x14ac:dyDescent="0.2">
      <c r="Y7490" s="84"/>
    </row>
    <row r="7491" spans="25:25" x14ac:dyDescent="0.2">
      <c r="Y7491" s="84"/>
    </row>
    <row r="7492" spans="25:25" x14ac:dyDescent="0.2">
      <c r="Y7492" s="84"/>
    </row>
    <row r="7493" spans="25:25" x14ac:dyDescent="0.2">
      <c r="Y7493" s="84"/>
    </row>
    <row r="7494" spans="25:25" x14ac:dyDescent="0.2">
      <c r="Y7494" s="84"/>
    </row>
    <row r="7495" spans="25:25" x14ac:dyDescent="0.2">
      <c r="Y7495" s="84"/>
    </row>
    <row r="7496" spans="25:25" x14ac:dyDescent="0.2">
      <c r="Y7496" s="84"/>
    </row>
    <row r="7497" spans="25:25" x14ac:dyDescent="0.2">
      <c r="Y7497" s="84"/>
    </row>
    <row r="7498" spans="25:25" x14ac:dyDescent="0.2">
      <c r="Y7498" s="84"/>
    </row>
    <row r="7499" spans="25:25" x14ac:dyDescent="0.2">
      <c r="Y7499" s="84"/>
    </row>
    <row r="7500" spans="25:25" x14ac:dyDescent="0.2">
      <c r="Y7500" s="84"/>
    </row>
    <row r="7501" spans="25:25" x14ac:dyDescent="0.2">
      <c r="Y7501" s="84"/>
    </row>
    <row r="7502" spans="25:25" x14ac:dyDescent="0.2">
      <c r="Y7502" s="84"/>
    </row>
    <row r="7503" spans="25:25" x14ac:dyDescent="0.2">
      <c r="Y7503" s="84"/>
    </row>
    <row r="7504" spans="25:25" x14ac:dyDescent="0.2">
      <c r="Y7504" s="84"/>
    </row>
    <row r="7505" spans="25:25" x14ac:dyDescent="0.2">
      <c r="Y7505" s="84"/>
    </row>
    <row r="7506" spans="25:25" x14ac:dyDescent="0.2">
      <c r="Y7506" s="84"/>
    </row>
    <row r="7507" spans="25:25" x14ac:dyDescent="0.2">
      <c r="Y7507" s="84"/>
    </row>
    <row r="7508" spans="25:25" x14ac:dyDescent="0.2">
      <c r="Y7508" s="84"/>
    </row>
    <row r="7509" spans="25:25" x14ac:dyDescent="0.2">
      <c r="Y7509" s="84"/>
    </row>
    <row r="7510" spans="25:25" x14ac:dyDescent="0.2">
      <c r="Y7510" s="84"/>
    </row>
    <row r="7511" spans="25:25" x14ac:dyDescent="0.2">
      <c r="Y7511" s="84"/>
    </row>
    <row r="7512" spans="25:25" x14ac:dyDescent="0.2">
      <c r="Y7512" s="84"/>
    </row>
    <row r="7513" spans="25:25" x14ac:dyDescent="0.2">
      <c r="Y7513" s="84"/>
    </row>
    <row r="7514" spans="25:25" x14ac:dyDescent="0.2">
      <c r="Y7514" s="84"/>
    </row>
    <row r="7515" spans="25:25" x14ac:dyDescent="0.2">
      <c r="Y7515" s="84"/>
    </row>
    <row r="7516" spans="25:25" x14ac:dyDescent="0.2">
      <c r="Y7516" s="84"/>
    </row>
    <row r="7517" spans="25:25" x14ac:dyDescent="0.2">
      <c r="Y7517" s="84"/>
    </row>
    <row r="7518" spans="25:25" x14ac:dyDescent="0.2">
      <c r="Y7518" s="84"/>
    </row>
    <row r="7519" spans="25:25" x14ac:dyDescent="0.2">
      <c r="Y7519" s="84"/>
    </row>
    <row r="7520" spans="25:25" x14ac:dyDescent="0.2">
      <c r="Y7520" s="84"/>
    </row>
    <row r="7521" spans="25:25" x14ac:dyDescent="0.2">
      <c r="Y7521" s="84"/>
    </row>
    <row r="7522" spans="25:25" x14ac:dyDescent="0.2">
      <c r="Y7522" s="84"/>
    </row>
    <row r="7523" spans="25:25" x14ac:dyDescent="0.2">
      <c r="Y7523" s="84"/>
    </row>
    <row r="7524" spans="25:25" x14ac:dyDescent="0.2">
      <c r="Y7524" s="84"/>
    </row>
    <row r="7525" spans="25:25" x14ac:dyDescent="0.2">
      <c r="Y7525" s="84"/>
    </row>
    <row r="7526" spans="25:25" x14ac:dyDescent="0.2">
      <c r="Y7526" s="84"/>
    </row>
    <row r="7527" spans="25:25" x14ac:dyDescent="0.2">
      <c r="Y7527" s="84"/>
    </row>
    <row r="7528" spans="25:25" x14ac:dyDescent="0.2">
      <c r="Y7528" s="84"/>
    </row>
    <row r="7529" spans="25:25" x14ac:dyDescent="0.2">
      <c r="Y7529" s="84"/>
    </row>
    <row r="7530" spans="25:25" x14ac:dyDescent="0.2">
      <c r="Y7530" s="84"/>
    </row>
    <row r="7531" spans="25:25" x14ac:dyDescent="0.2">
      <c r="Y7531" s="84"/>
    </row>
    <row r="7532" spans="25:25" x14ac:dyDescent="0.2">
      <c r="Y7532" s="84"/>
    </row>
    <row r="7533" spans="25:25" x14ac:dyDescent="0.2">
      <c r="Y7533" s="84"/>
    </row>
    <row r="7534" spans="25:25" x14ac:dyDescent="0.2">
      <c r="Y7534" s="84"/>
    </row>
    <row r="7535" spans="25:25" x14ac:dyDescent="0.2">
      <c r="Y7535" s="84"/>
    </row>
    <row r="7536" spans="25:25" x14ac:dyDescent="0.2">
      <c r="Y7536" s="84"/>
    </row>
    <row r="7537" spans="25:25" x14ac:dyDescent="0.2">
      <c r="Y7537" s="84"/>
    </row>
    <row r="7538" spans="25:25" x14ac:dyDescent="0.2">
      <c r="Y7538" s="84"/>
    </row>
    <row r="7539" spans="25:25" x14ac:dyDescent="0.2">
      <c r="Y7539" s="84"/>
    </row>
    <row r="7540" spans="25:25" x14ac:dyDescent="0.2">
      <c r="Y7540" s="84"/>
    </row>
    <row r="7541" spans="25:25" x14ac:dyDescent="0.2">
      <c r="Y7541" s="84"/>
    </row>
    <row r="7542" spans="25:25" x14ac:dyDescent="0.2">
      <c r="Y7542" s="84"/>
    </row>
    <row r="7543" spans="25:25" x14ac:dyDescent="0.2">
      <c r="Y7543" s="84"/>
    </row>
    <row r="7544" spans="25:25" x14ac:dyDescent="0.2">
      <c r="Y7544" s="84"/>
    </row>
    <row r="7545" spans="25:25" x14ac:dyDescent="0.2">
      <c r="Y7545" s="84"/>
    </row>
    <row r="7546" spans="25:25" x14ac:dyDescent="0.2">
      <c r="Y7546" s="84"/>
    </row>
    <row r="7547" spans="25:25" x14ac:dyDescent="0.2">
      <c r="Y7547" s="84"/>
    </row>
    <row r="7548" spans="25:25" x14ac:dyDescent="0.2">
      <c r="Y7548" s="84"/>
    </row>
    <row r="7549" spans="25:25" x14ac:dyDescent="0.2">
      <c r="Y7549" s="84"/>
    </row>
    <row r="7550" spans="25:25" x14ac:dyDescent="0.2">
      <c r="Y7550" s="84"/>
    </row>
    <row r="7551" spans="25:25" x14ac:dyDescent="0.2">
      <c r="Y7551" s="84"/>
    </row>
    <row r="7552" spans="25:25" x14ac:dyDescent="0.2">
      <c r="Y7552" s="84"/>
    </row>
    <row r="7553" spans="25:25" x14ac:dyDescent="0.2">
      <c r="Y7553" s="84"/>
    </row>
    <row r="7554" spans="25:25" x14ac:dyDescent="0.2">
      <c r="Y7554" s="84"/>
    </row>
    <row r="7555" spans="25:25" x14ac:dyDescent="0.2">
      <c r="Y7555" s="84"/>
    </row>
    <row r="7556" spans="25:25" x14ac:dyDescent="0.2">
      <c r="Y7556" s="84"/>
    </row>
    <row r="7557" spans="25:25" x14ac:dyDescent="0.2">
      <c r="Y7557" s="84"/>
    </row>
    <row r="7558" spans="25:25" x14ac:dyDescent="0.2">
      <c r="Y7558" s="84"/>
    </row>
    <row r="7559" spans="25:25" x14ac:dyDescent="0.2">
      <c r="Y7559" s="84"/>
    </row>
    <row r="7560" spans="25:25" x14ac:dyDescent="0.2">
      <c r="Y7560" s="84"/>
    </row>
    <row r="7561" spans="25:25" x14ac:dyDescent="0.2">
      <c r="Y7561" s="84"/>
    </row>
    <row r="7562" spans="25:25" x14ac:dyDescent="0.2">
      <c r="Y7562" s="84"/>
    </row>
    <row r="7563" spans="25:25" x14ac:dyDescent="0.2">
      <c r="Y7563" s="84"/>
    </row>
    <row r="7564" spans="25:25" x14ac:dyDescent="0.2">
      <c r="Y7564" s="84"/>
    </row>
    <row r="7565" spans="25:25" x14ac:dyDescent="0.2">
      <c r="Y7565" s="84"/>
    </row>
    <row r="7566" spans="25:25" x14ac:dyDescent="0.2">
      <c r="Y7566" s="84"/>
    </row>
    <row r="7567" spans="25:25" x14ac:dyDescent="0.2">
      <c r="Y7567" s="84"/>
    </row>
    <row r="7568" spans="25:25" x14ac:dyDescent="0.2">
      <c r="Y7568" s="84"/>
    </row>
    <row r="7569" spans="25:25" x14ac:dyDescent="0.2">
      <c r="Y7569" s="84"/>
    </row>
    <row r="7570" spans="25:25" x14ac:dyDescent="0.2">
      <c r="Y7570" s="84"/>
    </row>
    <row r="7571" spans="25:25" x14ac:dyDescent="0.2">
      <c r="Y7571" s="84"/>
    </row>
    <row r="7572" spans="25:25" x14ac:dyDescent="0.2">
      <c r="Y7572" s="84"/>
    </row>
    <row r="7573" spans="25:25" x14ac:dyDescent="0.2">
      <c r="Y7573" s="84"/>
    </row>
    <row r="7574" spans="25:25" x14ac:dyDescent="0.2">
      <c r="Y7574" s="84"/>
    </row>
    <row r="7575" spans="25:25" x14ac:dyDescent="0.2">
      <c r="Y7575" s="84"/>
    </row>
    <row r="7576" spans="25:25" x14ac:dyDescent="0.2">
      <c r="Y7576" s="84"/>
    </row>
    <row r="7577" spans="25:25" x14ac:dyDescent="0.2">
      <c r="Y7577" s="84"/>
    </row>
    <row r="7578" spans="25:25" x14ac:dyDescent="0.2">
      <c r="Y7578" s="84"/>
    </row>
    <row r="7579" spans="25:25" x14ac:dyDescent="0.2">
      <c r="Y7579" s="84"/>
    </row>
    <row r="7580" spans="25:25" x14ac:dyDescent="0.2">
      <c r="Y7580" s="84"/>
    </row>
    <row r="7581" spans="25:25" x14ac:dyDescent="0.2">
      <c r="Y7581" s="84"/>
    </row>
    <row r="7582" spans="25:25" x14ac:dyDescent="0.2">
      <c r="Y7582" s="84"/>
    </row>
    <row r="7583" spans="25:25" x14ac:dyDescent="0.2">
      <c r="Y7583" s="84"/>
    </row>
    <row r="7584" spans="25:25" x14ac:dyDescent="0.2">
      <c r="Y7584" s="84"/>
    </row>
    <row r="7585" spans="25:25" x14ac:dyDescent="0.2">
      <c r="Y7585" s="84"/>
    </row>
    <row r="7586" spans="25:25" x14ac:dyDescent="0.2">
      <c r="Y7586" s="84"/>
    </row>
    <row r="7587" spans="25:25" x14ac:dyDescent="0.2">
      <c r="Y7587" s="84"/>
    </row>
    <row r="7588" spans="25:25" x14ac:dyDescent="0.2">
      <c r="Y7588" s="84"/>
    </row>
    <row r="7589" spans="25:25" x14ac:dyDescent="0.2">
      <c r="Y7589" s="84"/>
    </row>
    <row r="7590" spans="25:25" x14ac:dyDescent="0.2">
      <c r="Y7590" s="84"/>
    </row>
    <row r="7591" spans="25:25" x14ac:dyDescent="0.2">
      <c r="Y7591" s="84"/>
    </row>
    <row r="7592" spans="25:25" x14ac:dyDescent="0.2">
      <c r="Y7592" s="84"/>
    </row>
    <row r="7593" spans="25:25" x14ac:dyDescent="0.2">
      <c r="Y7593" s="84"/>
    </row>
    <row r="7594" spans="25:25" x14ac:dyDescent="0.2">
      <c r="Y7594" s="84"/>
    </row>
    <row r="7595" spans="25:25" x14ac:dyDescent="0.2">
      <c r="Y7595" s="84"/>
    </row>
    <row r="7596" spans="25:25" x14ac:dyDescent="0.2">
      <c r="Y7596" s="84"/>
    </row>
    <row r="7597" spans="25:25" x14ac:dyDescent="0.2">
      <c r="Y7597" s="84"/>
    </row>
    <row r="7598" spans="25:25" x14ac:dyDescent="0.2">
      <c r="Y7598" s="84"/>
    </row>
    <row r="7599" spans="25:25" x14ac:dyDescent="0.2">
      <c r="Y7599" s="84"/>
    </row>
    <row r="7600" spans="25:25" x14ac:dyDescent="0.2">
      <c r="Y7600" s="84"/>
    </row>
    <row r="7601" spans="25:25" x14ac:dyDescent="0.2">
      <c r="Y7601" s="84"/>
    </row>
    <row r="7602" spans="25:25" x14ac:dyDescent="0.2">
      <c r="Y7602" s="84"/>
    </row>
    <row r="7603" spans="25:25" x14ac:dyDescent="0.2">
      <c r="Y7603" s="84"/>
    </row>
    <row r="7604" spans="25:25" x14ac:dyDescent="0.2">
      <c r="Y7604" s="84"/>
    </row>
    <row r="7605" spans="25:25" x14ac:dyDescent="0.2">
      <c r="Y7605" s="84"/>
    </row>
    <row r="7606" spans="25:25" x14ac:dyDescent="0.2">
      <c r="Y7606" s="84"/>
    </row>
    <row r="7607" spans="25:25" x14ac:dyDescent="0.2">
      <c r="Y7607" s="84"/>
    </row>
    <row r="7608" spans="25:25" x14ac:dyDescent="0.2">
      <c r="Y7608" s="84"/>
    </row>
    <row r="7609" spans="25:25" x14ac:dyDescent="0.2">
      <c r="Y7609" s="84"/>
    </row>
    <row r="7610" spans="25:25" x14ac:dyDescent="0.2">
      <c r="Y7610" s="84"/>
    </row>
    <row r="7611" spans="25:25" x14ac:dyDescent="0.2">
      <c r="Y7611" s="84"/>
    </row>
    <row r="7612" spans="25:25" x14ac:dyDescent="0.2">
      <c r="Y7612" s="84"/>
    </row>
    <row r="7613" spans="25:25" x14ac:dyDescent="0.2">
      <c r="Y7613" s="84"/>
    </row>
    <row r="7614" spans="25:25" x14ac:dyDescent="0.2">
      <c r="Y7614" s="84"/>
    </row>
    <row r="7615" spans="25:25" x14ac:dyDescent="0.2">
      <c r="Y7615" s="84"/>
    </row>
    <row r="7616" spans="25:25" x14ac:dyDescent="0.2">
      <c r="Y7616" s="84"/>
    </row>
    <row r="7617" spans="25:25" x14ac:dyDescent="0.2">
      <c r="Y7617" s="84"/>
    </row>
    <row r="7618" spans="25:25" x14ac:dyDescent="0.2">
      <c r="Y7618" s="84"/>
    </row>
    <row r="7619" spans="25:25" x14ac:dyDescent="0.2">
      <c r="Y7619" s="84"/>
    </row>
    <row r="7620" spans="25:25" x14ac:dyDescent="0.2">
      <c r="Y7620" s="84"/>
    </row>
    <row r="7621" spans="25:25" x14ac:dyDescent="0.2">
      <c r="Y7621" s="84"/>
    </row>
    <row r="7622" spans="25:25" x14ac:dyDescent="0.2">
      <c r="Y7622" s="84"/>
    </row>
    <row r="7623" spans="25:25" x14ac:dyDescent="0.2">
      <c r="Y7623" s="84"/>
    </row>
    <row r="7624" spans="25:25" x14ac:dyDescent="0.2">
      <c r="Y7624" s="84"/>
    </row>
    <row r="7625" spans="25:25" x14ac:dyDescent="0.2">
      <c r="Y7625" s="84"/>
    </row>
    <row r="7626" spans="25:25" x14ac:dyDescent="0.2">
      <c r="Y7626" s="84"/>
    </row>
    <row r="7627" spans="25:25" x14ac:dyDescent="0.2">
      <c r="Y7627" s="84"/>
    </row>
    <row r="7628" spans="25:25" x14ac:dyDescent="0.2">
      <c r="Y7628" s="84"/>
    </row>
    <row r="7629" spans="25:25" x14ac:dyDescent="0.2">
      <c r="Y7629" s="84"/>
    </row>
    <row r="7630" spans="25:25" x14ac:dyDescent="0.2">
      <c r="Y7630" s="84"/>
    </row>
    <row r="7631" spans="25:25" x14ac:dyDescent="0.2">
      <c r="Y7631" s="84"/>
    </row>
    <row r="7632" spans="25:25" x14ac:dyDescent="0.2">
      <c r="Y7632" s="84"/>
    </row>
    <row r="7633" spans="25:25" x14ac:dyDescent="0.2">
      <c r="Y7633" s="84"/>
    </row>
    <row r="7634" spans="25:25" x14ac:dyDescent="0.2">
      <c r="Y7634" s="84"/>
    </row>
    <row r="7635" spans="25:25" x14ac:dyDescent="0.2">
      <c r="Y7635" s="84"/>
    </row>
    <row r="7636" spans="25:25" x14ac:dyDescent="0.2">
      <c r="Y7636" s="84"/>
    </row>
    <row r="7637" spans="25:25" x14ac:dyDescent="0.2">
      <c r="Y7637" s="84"/>
    </row>
    <row r="7638" spans="25:25" x14ac:dyDescent="0.2">
      <c r="Y7638" s="84"/>
    </row>
    <row r="7639" spans="25:25" x14ac:dyDescent="0.2">
      <c r="Y7639" s="84"/>
    </row>
    <row r="7640" spans="25:25" x14ac:dyDescent="0.2">
      <c r="Y7640" s="84"/>
    </row>
    <row r="7641" spans="25:25" x14ac:dyDescent="0.2">
      <c r="Y7641" s="84"/>
    </row>
    <row r="7642" spans="25:25" x14ac:dyDescent="0.2">
      <c r="Y7642" s="84"/>
    </row>
    <row r="7643" spans="25:25" x14ac:dyDescent="0.2">
      <c r="Y7643" s="84"/>
    </row>
    <row r="7644" spans="25:25" x14ac:dyDescent="0.2">
      <c r="Y7644" s="84"/>
    </row>
    <row r="7645" spans="25:25" x14ac:dyDescent="0.2">
      <c r="Y7645" s="84"/>
    </row>
    <row r="7646" spans="25:25" x14ac:dyDescent="0.2">
      <c r="Y7646" s="84"/>
    </row>
    <row r="7647" spans="25:25" x14ac:dyDescent="0.2">
      <c r="Y7647" s="84"/>
    </row>
    <row r="7648" spans="25:25" x14ac:dyDescent="0.2">
      <c r="Y7648" s="84"/>
    </row>
    <row r="7649" spans="25:25" x14ac:dyDescent="0.2">
      <c r="Y7649" s="84"/>
    </row>
    <row r="7650" spans="25:25" x14ac:dyDescent="0.2">
      <c r="Y7650" s="84"/>
    </row>
    <row r="7651" spans="25:25" x14ac:dyDescent="0.2">
      <c r="Y7651" s="84"/>
    </row>
    <row r="7652" spans="25:25" x14ac:dyDescent="0.2">
      <c r="Y7652" s="84"/>
    </row>
    <row r="7653" spans="25:25" x14ac:dyDescent="0.2">
      <c r="Y7653" s="84"/>
    </row>
    <row r="7654" spans="25:25" x14ac:dyDescent="0.2">
      <c r="Y7654" s="84"/>
    </row>
    <row r="7655" spans="25:25" x14ac:dyDescent="0.2">
      <c r="Y7655" s="84"/>
    </row>
    <row r="7656" spans="25:25" x14ac:dyDescent="0.2">
      <c r="Y7656" s="84"/>
    </row>
    <row r="7657" spans="25:25" x14ac:dyDescent="0.2">
      <c r="Y7657" s="84"/>
    </row>
    <row r="7658" spans="25:25" x14ac:dyDescent="0.2">
      <c r="Y7658" s="84"/>
    </row>
    <row r="7659" spans="25:25" x14ac:dyDescent="0.2">
      <c r="Y7659" s="84"/>
    </row>
    <row r="7660" spans="25:25" x14ac:dyDescent="0.2">
      <c r="Y7660" s="84"/>
    </row>
    <row r="7661" spans="25:25" x14ac:dyDescent="0.2">
      <c r="Y7661" s="84"/>
    </row>
    <row r="7662" spans="25:25" x14ac:dyDescent="0.2">
      <c r="Y7662" s="84"/>
    </row>
    <row r="7663" spans="25:25" x14ac:dyDescent="0.2">
      <c r="Y7663" s="84"/>
    </row>
    <row r="7664" spans="25:25" x14ac:dyDescent="0.2">
      <c r="Y7664" s="84"/>
    </row>
    <row r="7665" spans="25:25" x14ac:dyDescent="0.2">
      <c r="Y7665" s="84"/>
    </row>
    <row r="7666" spans="25:25" x14ac:dyDescent="0.2">
      <c r="Y7666" s="84"/>
    </row>
    <row r="7667" spans="25:25" x14ac:dyDescent="0.2">
      <c r="Y7667" s="84"/>
    </row>
    <row r="7668" spans="25:25" x14ac:dyDescent="0.2">
      <c r="Y7668" s="84"/>
    </row>
    <row r="7669" spans="25:25" x14ac:dyDescent="0.2">
      <c r="Y7669" s="84"/>
    </row>
    <row r="7670" spans="25:25" x14ac:dyDescent="0.2">
      <c r="Y7670" s="84"/>
    </row>
    <row r="7671" spans="25:25" x14ac:dyDescent="0.2">
      <c r="Y7671" s="84"/>
    </row>
    <row r="7672" spans="25:25" x14ac:dyDescent="0.2">
      <c r="Y7672" s="84"/>
    </row>
    <row r="7673" spans="25:25" x14ac:dyDescent="0.2">
      <c r="Y7673" s="84"/>
    </row>
    <row r="7674" spans="25:25" x14ac:dyDescent="0.2">
      <c r="Y7674" s="84"/>
    </row>
    <row r="7675" spans="25:25" x14ac:dyDescent="0.2">
      <c r="Y7675" s="84"/>
    </row>
    <row r="7676" spans="25:25" x14ac:dyDescent="0.2">
      <c r="Y7676" s="84"/>
    </row>
    <row r="7677" spans="25:25" x14ac:dyDescent="0.2">
      <c r="Y7677" s="84"/>
    </row>
    <row r="7678" spans="25:25" x14ac:dyDescent="0.2">
      <c r="Y7678" s="84"/>
    </row>
    <row r="7679" spans="25:25" x14ac:dyDescent="0.2">
      <c r="Y7679" s="84"/>
    </row>
    <row r="7680" spans="25:25" x14ac:dyDescent="0.2">
      <c r="Y7680" s="84"/>
    </row>
    <row r="7681" spans="25:25" x14ac:dyDescent="0.2">
      <c r="Y7681" s="84"/>
    </row>
    <row r="7682" spans="25:25" x14ac:dyDescent="0.2">
      <c r="Y7682" s="84"/>
    </row>
    <row r="7683" spans="25:25" x14ac:dyDescent="0.2">
      <c r="Y7683" s="84"/>
    </row>
    <row r="7684" spans="25:25" x14ac:dyDescent="0.2">
      <c r="Y7684" s="84"/>
    </row>
    <row r="7685" spans="25:25" x14ac:dyDescent="0.2">
      <c r="Y7685" s="84"/>
    </row>
    <row r="7686" spans="25:25" x14ac:dyDescent="0.2">
      <c r="Y7686" s="84"/>
    </row>
    <row r="7687" spans="25:25" x14ac:dyDescent="0.2">
      <c r="Y7687" s="84"/>
    </row>
    <row r="7688" spans="25:25" x14ac:dyDescent="0.2">
      <c r="Y7688" s="84"/>
    </row>
    <row r="7689" spans="25:25" x14ac:dyDescent="0.2">
      <c r="Y7689" s="84"/>
    </row>
    <row r="7690" spans="25:25" x14ac:dyDescent="0.2">
      <c r="Y7690" s="84"/>
    </row>
    <row r="7691" spans="25:25" x14ac:dyDescent="0.2">
      <c r="Y7691" s="84"/>
    </row>
    <row r="7692" spans="25:25" x14ac:dyDescent="0.2">
      <c r="Y7692" s="84"/>
    </row>
    <row r="7693" spans="25:25" x14ac:dyDescent="0.2">
      <c r="Y7693" s="84"/>
    </row>
    <row r="7694" spans="25:25" x14ac:dyDescent="0.2">
      <c r="Y7694" s="84"/>
    </row>
    <row r="7695" spans="25:25" x14ac:dyDescent="0.2">
      <c r="Y7695" s="84"/>
    </row>
    <row r="7696" spans="25:25" x14ac:dyDescent="0.2">
      <c r="Y7696" s="84"/>
    </row>
    <row r="7697" spans="25:25" x14ac:dyDescent="0.2">
      <c r="Y7697" s="84"/>
    </row>
    <row r="7698" spans="25:25" x14ac:dyDescent="0.2">
      <c r="Y7698" s="84"/>
    </row>
    <row r="7699" spans="25:25" x14ac:dyDescent="0.2">
      <c r="Y7699" s="84"/>
    </row>
    <row r="7700" spans="25:25" x14ac:dyDescent="0.2">
      <c r="Y7700" s="84"/>
    </row>
    <row r="7701" spans="25:25" x14ac:dyDescent="0.2">
      <c r="Y7701" s="84"/>
    </row>
    <row r="7702" spans="25:25" x14ac:dyDescent="0.2">
      <c r="Y7702" s="84"/>
    </row>
    <row r="7703" spans="25:25" x14ac:dyDescent="0.2">
      <c r="Y7703" s="84"/>
    </row>
    <row r="7704" spans="25:25" x14ac:dyDescent="0.2">
      <c r="Y7704" s="84"/>
    </row>
    <row r="7705" spans="25:25" x14ac:dyDescent="0.2">
      <c r="Y7705" s="84"/>
    </row>
    <row r="7706" spans="25:25" x14ac:dyDescent="0.2">
      <c r="Y7706" s="84"/>
    </row>
    <row r="7707" spans="25:25" x14ac:dyDescent="0.2">
      <c r="Y7707" s="84"/>
    </row>
    <row r="7708" spans="25:25" x14ac:dyDescent="0.2">
      <c r="Y7708" s="84"/>
    </row>
    <row r="7709" spans="25:25" x14ac:dyDescent="0.2">
      <c r="Y7709" s="84"/>
    </row>
    <row r="7710" spans="25:25" x14ac:dyDescent="0.2">
      <c r="Y7710" s="84"/>
    </row>
    <row r="7711" spans="25:25" x14ac:dyDescent="0.2">
      <c r="Y7711" s="84"/>
    </row>
    <row r="7712" spans="25:25" x14ac:dyDescent="0.2">
      <c r="Y7712" s="84"/>
    </row>
    <row r="7713" spans="25:25" x14ac:dyDescent="0.2">
      <c r="Y7713" s="84"/>
    </row>
    <row r="7714" spans="25:25" x14ac:dyDescent="0.2">
      <c r="Y7714" s="84"/>
    </row>
    <row r="7715" spans="25:25" x14ac:dyDescent="0.2">
      <c r="Y7715" s="84"/>
    </row>
    <row r="7716" spans="25:25" x14ac:dyDescent="0.2">
      <c r="Y7716" s="84"/>
    </row>
    <row r="7717" spans="25:25" x14ac:dyDescent="0.2">
      <c r="Y7717" s="84"/>
    </row>
    <row r="7718" spans="25:25" x14ac:dyDescent="0.2">
      <c r="Y7718" s="84"/>
    </row>
    <row r="7719" spans="25:25" x14ac:dyDescent="0.2">
      <c r="Y7719" s="84"/>
    </row>
    <row r="7720" spans="25:25" x14ac:dyDescent="0.2">
      <c r="Y7720" s="84"/>
    </row>
    <row r="7721" spans="25:25" x14ac:dyDescent="0.2">
      <c r="Y7721" s="84"/>
    </row>
    <row r="7722" spans="25:25" x14ac:dyDescent="0.2">
      <c r="Y7722" s="84"/>
    </row>
    <row r="7723" spans="25:25" x14ac:dyDescent="0.2">
      <c r="Y7723" s="84"/>
    </row>
    <row r="7724" spans="25:25" x14ac:dyDescent="0.2">
      <c r="Y7724" s="84"/>
    </row>
    <row r="7725" spans="25:25" x14ac:dyDescent="0.2">
      <c r="Y7725" s="84"/>
    </row>
    <row r="7726" spans="25:25" x14ac:dyDescent="0.2">
      <c r="Y7726" s="84"/>
    </row>
    <row r="7727" spans="25:25" x14ac:dyDescent="0.2">
      <c r="Y7727" s="84"/>
    </row>
    <row r="7728" spans="25:25" x14ac:dyDescent="0.2">
      <c r="Y7728" s="84"/>
    </row>
    <row r="7729" spans="25:25" x14ac:dyDescent="0.2">
      <c r="Y7729" s="84"/>
    </row>
    <row r="7730" spans="25:25" x14ac:dyDescent="0.2">
      <c r="Y7730" s="84"/>
    </row>
    <row r="7731" spans="25:25" x14ac:dyDescent="0.2">
      <c r="Y7731" s="84"/>
    </row>
    <row r="7732" spans="25:25" x14ac:dyDescent="0.2">
      <c r="Y7732" s="84"/>
    </row>
    <row r="7733" spans="25:25" x14ac:dyDescent="0.2">
      <c r="Y7733" s="84"/>
    </row>
    <row r="7734" spans="25:25" x14ac:dyDescent="0.2">
      <c r="Y7734" s="84"/>
    </row>
    <row r="7735" spans="25:25" x14ac:dyDescent="0.2">
      <c r="Y7735" s="84"/>
    </row>
    <row r="7736" spans="25:25" x14ac:dyDescent="0.2">
      <c r="Y7736" s="84"/>
    </row>
    <row r="7737" spans="25:25" x14ac:dyDescent="0.2">
      <c r="Y7737" s="84"/>
    </row>
    <row r="7738" spans="25:25" x14ac:dyDescent="0.2">
      <c r="Y7738" s="84"/>
    </row>
    <row r="7739" spans="25:25" x14ac:dyDescent="0.2">
      <c r="Y7739" s="84"/>
    </row>
    <row r="7740" spans="25:25" x14ac:dyDescent="0.2">
      <c r="Y7740" s="84"/>
    </row>
    <row r="7741" spans="25:25" x14ac:dyDescent="0.2">
      <c r="Y7741" s="84"/>
    </row>
    <row r="7742" spans="25:25" x14ac:dyDescent="0.2">
      <c r="Y7742" s="84"/>
    </row>
    <row r="7743" spans="25:25" x14ac:dyDescent="0.2">
      <c r="Y7743" s="84"/>
    </row>
    <row r="7744" spans="25:25" x14ac:dyDescent="0.2">
      <c r="Y7744" s="84"/>
    </row>
    <row r="7745" spans="25:25" x14ac:dyDescent="0.2">
      <c r="Y7745" s="84"/>
    </row>
    <row r="7746" spans="25:25" x14ac:dyDescent="0.2">
      <c r="Y7746" s="84"/>
    </row>
    <row r="7747" spans="25:25" x14ac:dyDescent="0.2">
      <c r="Y7747" s="84"/>
    </row>
    <row r="7748" spans="25:25" x14ac:dyDescent="0.2">
      <c r="Y7748" s="84"/>
    </row>
    <row r="7749" spans="25:25" x14ac:dyDescent="0.2">
      <c r="Y7749" s="84"/>
    </row>
    <row r="7750" spans="25:25" x14ac:dyDescent="0.2">
      <c r="Y7750" s="84"/>
    </row>
    <row r="7751" spans="25:25" x14ac:dyDescent="0.2">
      <c r="Y7751" s="84"/>
    </row>
    <row r="7752" spans="25:25" x14ac:dyDescent="0.2">
      <c r="Y7752" s="84"/>
    </row>
    <row r="7753" spans="25:25" x14ac:dyDescent="0.2">
      <c r="Y7753" s="84"/>
    </row>
    <row r="7754" spans="25:25" x14ac:dyDescent="0.2">
      <c r="Y7754" s="84"/>
    </row>
    <row r="7755" spans="25:25" x14ac:dyDescent="0.2">
      <c r="Y7755" s="84"/>
    </row>
    <row r="7756" spans="25:25" x14ac:dyDescent="0.2">
      <c r="Y7756" s="84"/>
    </row>
    <row r="7757" spans="25:25" x14ac:dyDescent="0.2">
      <c r="Y7757" s="84"/>
    </row>
    <row r="7758" spans="25:25" x14ac:dyDescent="0.2">
      <c r="Y7758" s="84"/>
    </row>
    <row r="7759" spans="25:25" x14ac:dyDescent="0.2">
      <c r="Y7759" s="84"/>
    </row>
    <row r="7760" spans="25:25" x14ac:dyDescent="0.2">
      <c r="Y7760" s="84"/>
    </row>
    <row r="7761" spans="25:25" x14ac:dyDescent="0.2">
      <c r="Y7761" s="84"/>
    </row>
    <row r="7762" spans="25:25" x14ac:dyDescent="0.2">
      <c r="Y7762" s="84"/>
    </row>
    <row r="7763" spans="25:25" x14ac:dyDescent="0.2">
      <c r="Y7763" s="84"/>
    </row>
    <row r="7764" spans="25:25" x14ac:dyDescent="0.2">
      <c r="Y7764" s="84"/>
    </row>
    <row r="7765" spans="25:25" x14ac:dyDescent="0.2">
      <c r="Y7765" s="84"/>
    </row>
    <row r="7766" spans="25:25" x14ac:dyDescent="0.2">
      <c r="Y7766" s="84"/>
    </row>
    <row r="7767" spans="25:25" x14ac:dyDescent="0.2">
      <c r="Y7767" s="84"/>
    </row>
    <row r="7768" spans="25:25" x14ac:dyDescent="0.2">
      <c r="Y7768" s="84"/>
    </row>
    <row r="7769" spans="25:25" x14ac:dyDescent="0.2">
      <c r="Y7769" s="84"/>
    </row>
    <row r="7770" spans="25:25" x14ac:dyDescent="0.2">
      <c r="Y7770" s="84"/>
    </row>
    <row r="7771" spans="25:25" x14ac:dyDescent="0.2">
      <c r="Y7771" s="84"/>
    </row>
    <row r="7772" spans="25:25" x14ac:dyDescent="0.2">
      <c r="Y7772" s="84"/>
    </row>
    <row r="7773" spans="25:25" x14ac:dyDescent="0.2">
      <c r="Y7773" s="84"/>
    </row>
    <row r="7774" spans="25:25" x14ac:dyDescent="0.2">
      <c r="Y7774" s="84"/>
    </row>
    <row r="7775" spans="25:25" x14ac:dyDescent="0.2">
      <c r="Y7775" s="84"/>
    </row>
    <row r="7776" spans="25:25" x14ac:dyDescent="0.2">
      <c r="Y7776" s="84"/>
    </row>
    <row r="7777" spans="25:25" x14ac:dyDescent="0.2">
      <c r="Y7777" s="84"/>
    </row>
    <row r="7778" spans="25:25" x14ac:dyDescent="0.2">
      <c r="Y7778" s="84"/>
    </row>
    <row r="7779" spans="25:25" x14ac:dyDescent="0.2">
      <c r="Y7779" s="84"/>
    </row>
    <row r="7780" spans="25:25" x14ac:dyDescent="0.2">
      <c r="Y7780" s="84"/>
    </row>
    <row r="7781" spans="25:25" x14ac:dyDescent="0.2">
      <c r="Y7781" s="84"/>
    </row>
    <row r="7782" spans="25:25" x14ac:dyDescent="0.2">
      <c r="Y7782" s="84"/>
    </row>
    <row r="7783" spans="25:25" x14ac:dyDescent="0.2">
      <c r="Y7783" s="84"/>
    </row>
    <row r="7784" spans="25:25" x14ac:dyDescent="0.2">
      <c r="Y7784" s="84"/>
    </row>
    <row r="7785" spans="25:25" x14ac:dyDescent="0.2">
      <c r="Y7785" s="84"/>
    </row>
    <row r="7786" spans="25:25" x14ac:dyDescent="0.2">
      <c r="Y7786" s="84"/>
    </row>
    <row r="7787" spans="25:25" x14ac:dyDescent="0.2">
      <c r="Y7787" s="84"/>
    </row>
    <row r="7788" spans="25:25" x14ac:dyDescent="0.2">
      <c r="Y7788" s="84"/>
    </row>
    <row r="7789" spans="25:25" x14ac:dyDescent="0.2">
      <c r="Y7789" s="84"/>
    </row>
    <row r="7790" spans="25:25" x14ac:dyDescent="0.2">
      <c r="Y7790" s="84"/>
    </row>
    <row r="7791" spans="25:25" x14ac:dyDescent="0.2">
      <c r="Y7791" s="84"/>
    </row>
    <row r="7792" spans="25:25" x14ac:dyDescent="0.2">
      <c r="Y7792" s="84"/>
    </row>
    <row r="7793" spans="25:25" x14ac:dyDescent="0.2">
      <c r="Y7793" s="84"/>
    </row>
    <row r="7794" spans="25:25" x14ac:dyDescent="0.2">
      <c r="Y7794" s="84"/>
    </row>
    <row r="7795" spans="25:25" x14ac:dyDescent="0.2">
      <c r="Y7795" s="84"/>
    </row>
    <row r="7796" spans="25:25" x14ac:dyDescent="0.2">
      <c r="Y7796" s="84"/>
    </row>
    <row r="7797" spans="25:25" x14ac:dyDescent="0.2">
      <c r="Y7797" s="84"/>
    </row>
    <row r="7798" spans="25:25" x14ac:dyDescent="0.2">
      <c r="Y7798" s="84"/>
    </row>
    <row r="7799" spans="25:25" x14ac:dyDescent="0.2">
      <c r="Y7799" s="84"/>
    </row>
    <row r="7800" spans="25:25" x14ac:dyDescent="0.2">
      <c r="Y7800" s="84"/>
    </row>
    <row r="7801" spans="25:25" x14ac:dyDescent="0.2">
      <c r="Y7801" s="84"/>
    </row>
    <row r="7802" spans="25:25" x14ac:dyDescent="0.2">
      <c r="Y7802" s="84"/>
    </row>
    <row r="7803" spans="25:25" x14ac:dyDescent="0.2">
      <c r="Y7803" s="84"/>
    </row>
    <row r="7804" spans="25:25" x14ac:dyDescent="0.2">
      <c r="Y7804" s="84"/>
    </row>
    <row r="7805" spans="25:25" x14ac:dyDescent="0.2">
      <c r="Y7805" s="84"/>
    </row>
    <row r="7806" spans="25:25" x14ac:dyDescent="0.2">
      <c r="Y7806" s="84"/>
    </row>
    <row r="7807" spans="25:25" x14ac:dyDescent="0.2">
      <c r="Y7807" s="84"/>
    </row>
    <row r="7808" spans="25:25" x14ac:dyDescent="0.2">
      <c r="Y7808" s="84"/>
    </row>
    <row r="7809" spans="25:25" x14ac:dyDescent="0.2">
      <c r="Y7809" s="84"/>
    </row>
    <row r="7810" spans="25:25" x14ac:dyDescent="0.2">
      <c r="Y7810" s="84"/>
    </row>
    <row r="7811" spans="25:25" x14ac:dyDescent="0.2">
      <c r="Y7811" s="84"/>
    </row>
    <row r="7812" spans="25:25" x14ac:dyDescent="0.2">
      <c r="Y7812" s="84"/>
    </row>
    <row r="7813" spans="25:25" x14ac:dyDescent="0.2">
      <c r="Y7813" s="84"/>
    </row>
    <row r="7814" spans="25:25" x14ac:dyDescent="0.2">
      <c r="Y7814" s="84"/>
    </row>
    <row r="7815" spans="25:25" x14ac:dyDescent="0.2">
      <c r="Y7815" s="84"/>
    </row>
    <row r="7816" spans="25:25" x14ac:dyDescent="0.2">
      <c r="Y7816" s="84"/>
    </row>
    <row r="7817" spans="25:25" x14ac:dyDescent="0.2">
      <c r="Y7817" s="84"/>
    </row>
    <row r="7818" spans="25:25" x14ac:dyDescent="0.2">
      <c r="Y7818" s="84"/>
    </row>
    <row r="7819" spans="25:25" x14ac:dyDescent="0.2">
      <c r="Y7819" s="84"/>
    </row>
    <row r="7820" spans="25:25" x14ac:dyDescent="0.2">
      <c r="Y7820" s="84"/>
    </row>
    <row r="7821" spans="25:25" x14ac:dyDescent="0.2">
      <c r="Y7821" s="84"/>
    </row>
    <row r="7822" spans="25:25" x14ac:dyDescent="0.2">
      <c r="Y7822" s="84"/>
    </row>
    <row r="7823" spans="25:25" x14ac:dyDescent="0.2">
      <c r="Y7823" s="84"/>
    </row>
    <row r="7824" spans="25:25" x14ac:dyDescent="0.2">
      <c r="Y7824" s="84"/>
    </row>
    <row r="7825" spans="25:25" x14ac:dyDescent="0.2">
      <c r="Y7825" s="84"/>
    </row>
    <row r="7826" spans="25:25" x14ac:dyDescent="0.2">
      <c r="Y7826" s="84"/>
    </row>
    <row r="7827" spans="25:25" x14ac:dyDescent="0.2">
      <c r="Y7827" s="84"/>
    </row>
    <row r="7828" spans="25:25" x14ac:dyDescent="0.2">
      <c r="Y7828" s="84"/>
    </row>
    <row r="7829" spans="25:25" x14ac:dyDescent="0.2">
      <c r="Y7829" s="84"/>
    </row>
    <row r="7830" spans="25:25" x14ac:dyDescent="0.2">
      <c r="Y7830" s="84"/>
    </row>
    <row r="7831" spans="25:25" x14ac:dyDescent="0.2">
      <c r="Y7831" s="84"/>
    </row>
    <row r="7832" spans="25:25" x14ac:dyDescent="0.2">
      <c r="Y7832" s="84"/>
    </row>
    <row r="7833" spans="25:25" x14ac:dyDescent="0.2">
      <c r="Y7833" s="84"/>
    </row>
    <row r="7834" spans="25:25" x14ac:dyDescent="0.2">
      <c r="Y7834" s="84"/>
    </row>
    <row r="7835" spans="25:25" x14ac:dyDescent="0.2">
      <c r="Y7835" s="84"/>
    </row>
    <row r="7836" spans="25:25" x14ac:dyDescent="0.2">
      <c r="Y7836" s="84"/>
    </row>
    <row r="7837" spans="25:25" x14ac:dyDescent="0.2">
      <c r="Y7837" s="84"/>
    </row>
    <row r="7838" spans="25:25" x14ac:dyDescent="0.2">
      <c r="Y7838" s="84"/>
    </row>
    <row r="7839" spans="25:25" x14ac:dyDescent="0.2">
      <c r="Y7839" s="84"/>
    </row>
    <row r="7840" spans="25:25" x14ac:dyDescent="0.2">
      <c r="Y7840" s="84"/>
    </row>
    <row r="7841" spans="25:25" x14ac:dyDescent="0.2">
      <c r="Y7841" s="84"/>
    </row>
    <row r="7842" spans="25:25" x14ac:dyDescent="0.2">
      <c r="Y7842" s="84"/>
    </row>
    <row r="7843" spans="25:25" x14ac:dyDescent="0.2">
      <c r="Y7843" s="84"/>
    </row>
    <row r="7844" spans="25:25" x14ac:dyDescent="0.2">
      <c r="Y7844" s="84"/>
    </row>
    <row r="7845" spans="25:25" x14ac:dyDescent="0.2">
      <c r="Y7845" s="84"/>
    </row>
    <row r="7846" spans="25:25" x14ac:dyDescent="0.2">
      <c r="Y7846" s="84"/>
    </row>
    <row r="7847" spans="25:25" x14ac:dyDescent="0.2">
      <c r="Y7847" s="84"/>
    </row>
    <row r="7848" spans="25:25" x14ac:dyDescent="0.2">
      <c r="Y7848" s="84"/>
    </row>
    <row r="7849" spans="25:25" x14ac:dyDescent="0.2">
      <c r="Y7849" s="84"/>
    </row>
    <row r="7850" spans="25:25" x14ac:dyDescent="0.2">
      <c r="Y7850" s="84"/>
    </row>
    <row r="7851" spans="25:25" x14ac:dyDescent="0.2">
      <c r="Y7851" s="84"/>
    </row>
    <row r="7852" spans="25:25" x14ac:dyDescent="0.2">
      <c r="Y7852" s="84"/>
    </row>
    <row r="7853" spans="25:25" x14ac:dyDescent="0.2">
      <c r="Y7853" s="84"/>
    </row>
    <row r="7854" spans="25:25" x14ac:dyDescent="0.2">
      <c r="Y7854" s="84"/>
    </row>
    <row r="7855" spans="25:25" x14ac:dyDescent="0.2">
      <c r="Y7855" s="84"/>
    </row>
    <row r="7856" spans="25:25" x14ac:dyDescent="0.2">
      <c r="Y7856" s="84"/>
    </row>
    <row r="7857" spans="25:25" x14ac:dyDescent="0.2">
      <c r="Y7857" s="84"/>
    </row>
    <row r="7858" spans="25:25" x14ac:dyDescent="0.2">
      <c r="Y7858" s="84"/>
    </row>
    <row r="7859" spans="25:25" x14ac:dyDescent="0.2">
      <c r="Y7859" s="84"/>
    </row>
    <row r="7860" spans="25:25" x14ac:dyDescent="0.2">
      <c r="Y7860" s="84"/>
    </row>
    <row r="7861" spans="25:25" x14ac:dyDescent="0.2">
      <c r="Y7861" s="84"/>
    </row>
    <row r="7862" spans="25:25" x14ac:dyDescent="0.2">
      <c r="Y7862" s="84"/>
    </row>
    <row r="7863" spans="25:25" x14ac:dyDescent="0.2">
      <c r="Y7863" s="84"/>
    </row>
    <row r="7864" spans="25:25" x14ac:dyDescent="0.2">
      <c r="Y7864" s="84"/>
    </row>
    <row r="7865" spans="25:25" x14ac:dyDescent="0.2">
      <c r="Y7865" s="84"/>
    </row>
    <row r="7866" spans="25:25" x14ac:dyDescent="0.2">
      <c r="Y7866" s="84"/>
    </row>
    <row r="7867" spans="25:25" x14ac:dyDescent="0.2">
      <c r="Y7867" s="84"/>
    </row>
    <row r="7868" spans="25:25" x14ac:dyDescent="0.2">
      <c r="Y7868" s="84"/>
    </row>
    <row r="7869" spans="25:25" x14ac:dyDescent="0.2">
      <c r="Y7869" s="84"/>
    </row>
    <row r="7870" spans="25:25" x14ac:dyDescent="0.2">
      <c r="Y7870" s="84"/>
    </row>
    <row r="7871" spans="25:25" x14ac:dyDescent="0.2">
      <c r="Y7871" s="84"/>
    </row>
    <row r="7872" spans="25:25" x14ac:dyDescent="0.2">
      <c r="Y7872" s="84"/>
    </row>
    <row r="7873" spans="25:25" x14ac:dyDescent="0.2">
      <c r="Y7873" s="84"/>
    </row>
    <row r="7874" spans="25:25" x14ac:dyDescent="0.2">
      <c r="Y7874" s="84"/>
    </row>
    <row r="7875" spans="25:25" x14ac:dyDescent="0.2">
      <c r="Y7875" s="84"/>
    </row>
    <row r="7876" spans="25:25" x14ac:dyDescent="0.2">
      <c r="Y7876" s="84"/>
    </row>
    <row r="7877" spans="25:25" x14ac:dyDescent="0.2">
      <c r="Y7877" s="84"/>
    </row>
    <row r="7878" spans="25:25" x14ac:dyDescent="0.2">
      <c r="Y7878" s="84"/>
    </row>
    <row r="7879" spans="25:25" x14ac:dyDescent="0.2">
      <c r="Y7879" s="84"/>
    </row>
    <row r="7880" spans="25:25" x14ac:dyDescent="0.2">
      <c r="Y7880" s="84"/>
    </row>
    <row r="7881" spans="25:25" x14ac:dyDescent="0.2">
      <c r="Y7881" s="84"/>
    </row>
    <row r="7882" spans="25:25" x14ac:dyDescent="0.2">
      <c r="Y7882" s="84"/>
    </row>
    <row r="7883" spans="25:25" x14ac:dyDescent="0.2">
      <c r="Y7883" s="84"/>
    </row>
    <row r="7884" spans="25:25" x14ac:dyDescent="0.2">
      <c r="Y7884" s="84"/>
    </row>
    <row r="7885" spans="25:25" x14ac:dyDescent="0.2">
      <c r="Y7885" s="84"/>
    </row>
    <row r="7886" spans="25:25" x14ac:dyDescent="0.2">
      <c r="Y7886" s="84"/>
    </row>
    <row r="7887" spans="25:25" x14ac:dyDescent="0.2">
      <c r="Y7887" s="84"/>
    </row>
    <row r="7888" spans="25:25" x14ac:dyDescent="0.2">
      <c r="Y7888" s="84"/>
    </row>
    <row r="7889" spans="25:25" x14ac:dyDescent="0.2">
      <c r="Y7889" s="84"/>
    </row>
    <row r="7890" spans="25:25" x14ac:dyDescent="0.2">
      <c r="Y7890" s="84"/>
    </row>
    <row r="7891" spans="25:25" x14ac:dyDescent="0.2">
      <c r="Y7891" s="84"/>
    </row>
    <row r="7892" spans="25:25" x14ac:dyDescent="0.2">
      <c r="Y7892" s="84"/>
    </row>
    <row r="7893" spans="25:25" x14ac:dyDescent="0.2">
      <c r="Y7893" s="84"/>
    </row>
    <row r="7894" spans="25:25" x14ac:dyDescent="0.2">
      <c r="Y7894" s="84"/>
    </row>
    <row r="7895" spans="25:25" x14ac:dyDescent="0.2">
      <c r="Y7895" s="84"/>
    </row>
    <row r="7896" spans="25:25" x14ac:dyDescent="0.2">
      <c r="Y7896" s="84"/>
    </row>
    <row r="7897" spans="25:25" x14ac:dyDescent="0.2">
      <c r="Y7897" s="84"/>
    </row>
    <row r="7898" spans="25:25" x14ac:dyDescent="0.2">
      <c r="Y7898" s="84"/>
    </row>
    <row r="7899" spans="25:25" x14ac:dyDescent="0.2">
      <c r="Y7899" s="84"/>
    </row>
    <row r="7900" spans="25:25" x14ac:dyDescent="0.2">
      <c r="Y7900" s="84"/>
    </row>
    <row r="7901" spans="25:25" x14ac:dyDescent="0.2">
      <c r="Y7901" s="84"/>
    </row>
    <row r="7902" spans="25:25" x14ac:dyDescent="0.2">
      <c r="Y7902" s="84"/>
    </row>
    <row r="7903" spans="25:25" x14ac:dyDescent="0.2">
      <c r="Y7903" s="84"/>
    </row>
    <row r="7904" spans="25:25" x14ac:dyDescent="0.2">
      <c r="Y7904" s="84"/>
    </row>
    <row r="7905" spans="25:25" x14ac:dyDescent="0.2">
      <c r="Y7905" s="84"/>
    </row>
    <row r="7906" spans="25:25" x14ac:dyDescent="0.2">
      <c r="Y7906" s="84"/>
    </row>
    <row r="7907" spans="25:25" x14ac:dyDescent="0.2">
      <c r="Y7907" s="84"/>
    </row>
    <row r="7908" spans="25:25" x14ac:dyDescent="0.2">
      <c r="Y7908" s="84"/>
    </row>
    <row r="7909" spans="25:25" x14ac:dyDescent="0.2">
      <c r="Y7909" s="84"/>
    </row>
    <row r="7910" spans="25:25" x14ac:dyDescent="0.2">
      <c r="Y7910" s="84"/>
    </row>
    <row r="7911" spans="25:25" x14ac:dyDescent="0.2">
      <c r="Y7911" s="84"/>
    </row>
    <row r="7912" spans="25:25" x14ac:dyDescent="0.2">
      <c r="Y7912" s="84"/>
    </row>
    <row r="7913" spans="25:25" x14ac:dyDescent="0.2">
      <c r="Y7913" s="84"/>
    </row>
    <row r="7914" spans="25:25" x14ac:dyDescent="0.2">
      <c r="Y7914" s="84"/>
    </row>
    <row r="7915" spans="25:25" x14ac:dyDescent="0.2">
      <c r="Y7915" s="84"/>
    </row>
    <row r="7916" spans="25:25" x14ac:dyDescent="0.2">
      <c r="Y7916" s="84"/>
    </row>
    <row r="7917" spans="25:25" x14ac:dyDescent="0.2">
      <c r="Y7917" s="84"/>
    </row>
    <row r="7918" spans="25:25" x14ac:dyDescent="0.2">
      <c r="Y7918" s="84"/>
    </row>
    <row r="7919" spans="25:25" x14ac:dyDescent="0.2">
      <c r="Y7919" s="84"/>
    </row>
    <row r="7920" spans="25:25" x14ac:dyDescent="0.2">
      <c r="Y7920" s="84"/>
    </row>
    <row r="7921" spans="25:25" x14ac:dyDescent="0.2">
      <c r="Y7921" s="84"/>
    </row>
    <row r="7922" spans="25:25" x14ac:dyDescent="0.2">
      <c r="Y7922" s="84"/>
    </row>
    <row r="7923" spans="25:25" x14ac:dyDescent="0.2">
      <c r="Y7923" s="84"/>
    </row>
    <row r="7924" spans="25:25" x14ac:dyDescent="0.2">
      <c r="Y7924" s="84"/>
    </row>
    <row r="7925" spans="25:25" x14ac:dyDescent="0.2">
      <c r="Y7925" s="84"/>
    </row>
    <row r="7926" spans="25:25" x14ac:dyDescent="0.2">
      <c r="Y7926" s="84"/>
    </row>
    <row r="7927" spans="25:25" x14ac:dyDescent="0.2">
      <c r="Y7927" s="84"/>
    </row>
    <row r="7928" spans="25:25" x14ac:dyDescent="0.2">
      <c r="Y7928" s="84"/>
    </row>
    <row r="7929" spans="25:25" x14ac:dyDescent="0.2">
      <c r="Y7929" s="84"/>
    </row>
    <row r="7930" spans="25:25" x14ac:dyDescent="0.2">
      <c r="Y7930" s="84"/>
    </row>
    <row r="7931" spans="25:25" x14ac:dyDescent="0.2">
      <c r="Y7931" s="84"/>
    </row>
    <row r="7932" spans="25:25" x14ac:dyDescent="0.2">
      <c r="Y7932" s="84"/>
    </row>
    <row r="7933" spans="25:25" x14ac:dyDescent="0.2">
      <c r="Y7933" s="84"/>
    </row>
    <row r="7934" spans="25:25" x14ac:dyDescent="0.2">
      <c r="Y7934" s="84"/>
    </row>
    <row r="7935" spans="25:25" x14ac:dyDescent="0.2">
      <c r="Y7935" s="84"/>
    </row>
    <row r="7936" spans="25:25" x14ac:dyDescent="0.2">
      <c r="Y7936" s="84"/>
    </row>
    <row r="7937" spans="25:25" x14ac:dyDescent="0.2">
      <c r="Y7937" s="84"/>
    </row>
    <row r="7938" spans="25:25" x14ac:dyDescent="0.2">
      <c r="Y7938" s="84"/>
    </row>
    <row r="7939" spans="25:25" x14ac:dyDescent="0.2">
      <c r="Y7939" s="84"/>
    </row>
    <row r="7940" spans="25:25" x14ac:dyDescent="0.2">
      <c r="Y7940" s="84"/>
    </row>
    <row r="7941" spans="25:25" x14ac:dyDescent="0.2">
      <c r="Y7941" s="84"/>
    </row>
    <row r="7942" spans="25:25" x14ac:dyDescent="0.2">
      <c r="Y7942" s="84"/>
    </row>
    <row r="7943" spans="25:25" x14ac:dyDescent="0.2">
      <c r="Y7943" s="84"/>
    </row>
    <row r="7944" spans="25:25" x14ac:dyDescent="0.2">
      <c r="Y7944" s="84"/>
    </row>
    <row r="7945" spans="25:25" x14ac:dyDescent="0.2">
      <c r="Y7945" s="84"/>
    </row>
    <row r="7946" spans="25:25" x14ac:dyDescent="0.2">
      <c r="Y7946" s="84"/>
    </row>
    <row r="7947" spans="25:25" x14ac:dyDescent="0.2">
      <c r="Y7947" s="84"/>
    </row>
    <row r="7948" spans="25:25" x14ac:dyDescent="0.2">
      <c r="Y7948" s="84"/>
    </row>
    <row r="7949" spans="25:25" x14ac:dyDescent="0.2">
      <c r="Y7949" s="84"/>
    </row>
    <row r="7950" spans="25:25" x14ac:dyDescent="0.2">
      <c r="Y7950" s="84"/>
    </row>
    <row r="7951" spans="25:25" x14ac:dyDescent="0.2">
      <c r="Y7951" s="84"/>
    </row>
    <row r="7952" spans="25:25" x14ac:dyDescent="0.2">
      <c r="Y7952" s="84"/>
    </row>
    <row r="7953" spans="25:25" x14ac:dyDescent="0.2">
      <c r="Y7953" s="84"/>
    </row>
    <row r="7954" spans="25:25" x14ac:dyDescent="0.2">
      <c r="Y7954" s="84"/>
    </row>
    <row r="7955" spans="25:25" x14ac:dyDescent="0.2">
      <c r="Y7955" s="84"/>
    </row>
    <row r="7956" spans="25:25" x14ac:dyDescent="0.2">
      <c r="Y7956" s="84"/>
    </row>
    <row r="7957" spans="25:25" x14ac:dyDescent="0.2">
      <c r="Y7957" s="84"/>
    </row>
    <row r="7958" spans="25:25" x14ac:dyDescent="0.2">
      <c r="Y7958" s="84"/>
    </row>
    <row r="7959" spans="25:25" x14ac:dyDescent="0.2">
      <c r="Y7959" s="84"/>
    </row>
    <row r="7960" spans="25:25" x14ac:dyDescent="0.2">
      <c r="Y7960" s="84"/>
    </row>
    <row r="7961" spans="25:25" x14ac:dyDescent="0.2">
      <c r="Y7961" s="84"/>
    </row>
    <row r="7962" spans="25:25" x14ac:dyDescent="0.2">
      <c r="Y7962" s="84"/>
    </row>
    <row r="7963" spans="25:25" x14ac:dyDescent="0.2">
      <c r="Y7963" s="84"/>
    </row>
    <row r="7964" spans="25:25" x14ac:dyDescent="0.2">
      <c r="Y7964" s="84"/>
    </row>
    <row r="7965" spans="25:25" x14ac:dyDescent="0.2">
      <c r="Y7965" s="84"/>
    </row>
    <row r="7966" spans="25:25" x14ac:dyDescent="0.2">
      <c r="Y7966" s="84"/>
    </row>
    <row r="7967" spans="25:25" x14ac:dyDescent="0.2">
      <c r="Y7967" s="84"/>
    </row>
    <row r="7968" spans="25:25" x14ac:dyDescent="0.2">
      <c r="Y7968" s="84"/>
    </row>
    <row r="7969" spans="25:25" x14ac:dyDescent="0.2">
      <c r="Y7969" s="84"/>
    </row>
    <row r="7970" spans="25:25" x14ac:dyDescent="0.2">
      <c r="Y7970" s="84"/>
    </row>
    <row r="7971" spans="25:25" x14ac:dyDescent="0.2">
      <c r="Y7971" s="84"/>
    </row>
    <row r="7972" spans="25:25" x14ac:dyDescent="0.2">
      <c r="Y7972" s="84"/>
    </row>
    <row r="7973" spans="25:25" x14ac:dyDescent="0.2">
      <c r="Y7973" s="84"/>
    </row>
    <row r="7974" spans="25:25" x14ac:dyDescent="0.2">
      <c r="Y7974" s="84"/>
    </row>
    <row r="7975" spans="25:25" x14ac:dyDescent="0.2">
      <c r="Y7975" s="84"/>
    </row>
    <row r="7976" spans="25:25" x14ac:dyDescent="0.2">
      <c r="Y7976" s="84"/>
    </row>
    <row r="7977" spans="25:25" x14ac:dyDescent="0.2">
      <c r="Y7977" s="84"/>
    </row>
    <row r="7978" spans="25:25" x14ac:dyDescent="0.2">
      <c r="Y7978" s="84"/>
    </row>
    <row r="7979" spans="25:25" x14ac:dyDescent="0.2">
      <c r="Y7979" s="84"/>
    </row>
    <row r="7980" spans="25:25" x14ac:dyDescent="0.2">
      <c r="Y7980" s="84"/>
    </row>
    <row r="7981" spans="25:25" x14ac:dyDescent="0.2">
      <c r="Y7981" s="84"/>
    </row>
    <row r="7982" spans="25:25" x14ac:dyDescent="0.2">
      <c r="Y7982" s="84"/>
    </row>
    <row r="7983" spans="25:25" x14ac:dyDescent="0.2">
      <c r="Y7983" s="84"/>
    </row>
    <row r="7984" spans="25:25" x14ac:dyDescent="0.2">
      <c r="Y7984" s="84"/>
    </row>
    <row r="7985" spans="25:25" x14ac:dyDescent="0.2">
      <c r="Y7985" s="84"/>
    </row>
    <row r="7986" spans="25:25" x14ac:dyDescent="0.2">
      <c r="Y7986" s="84"/>
    </row>
    <row r="7987" spans="25:25" x14ac:dyDescent="0.2">
      <c r="Y7987" s="84"/>
    </row>
    <row r="7988" spans="25:25" x14ac:dyDescent="0.2">
      <c r="Y7988" s="84"/>
    </row>
    <row r="7989" spans="25:25" x14ac:dyDescent="0.2">
      <c r="Y7989" s="84"/>
    </row>
    <row r="7990" spans="25:25" x14ac:dyDescent="0.2">
      <c r="Y7990" s="84"/>
    </row>
    <row r="7991" spans="25:25" x14ac:dyDescent="0.2">
      <c r="Y7991" s="84"/>
    </row>
    <row r="7992" spans="25:25" x14ac:dyDescent="0.2">
      <c r="Y7992" s="84"/>
    </row>
    <row r="7993" spans="25:25" x14ac:dyDescent="0.2">
      <c r="Y7993" s="84"/>
    </row>
    <row r="7994" spans="25:25" x14ac:dyDescent="0.2">
      <c r="Y7994" s="84"/>
    </row>
    <row r="7995" spans="25:25" x14ac:dyDescent="0.2">
      <c r="Y7995" s="84"/>
    </row>
    <row r="7996" spans="25:25" x14ac:dyDescent="0.2">
      <c r="Y7996" s="84"/>
    </row>
    <row r="7997" spans="25:25" x14ac:dyDescent="0.2">
      <c r="Y7997" s="84"/>
    </row>
    <row r="7998" spans="25:25" x14ac:dyDescent="0.2">
      <c r="Y7998" s="84"/>
    </row>
    <row r="7999" spans="25:25" x14ac:dyDescent="0.2">
      <c r="Y7999" s="84"/>
    </row>
    <row r="8000" spans="25:25" x14ac:dyDescent="0.2">
      <c r="Y8000" s="84"/>
    </row>
    <row r="8001" spans="25:25" x14ac:dyDescent="0.2">
      <c r="Y8001" s="84"/>
    </row>
    <row r="8002" spans="25:25" x14ac:dyDescent="0.2">
      <c r="Y8002" s="84"/>
    </row>
    <row r="8003" spans="25:25" x14ac:dyDescent="0.2">
      <c r="Y8003" s="84"/>
    </row>
    <row r="8004" spans="25:25" x14ac:dyDescent="0.2">
      <c r="Y8004" s="84"/>
    </row>
    <row r="8005" spans="25:25" x14ac:dyDescent="0.2">
      <c r="Y8005" s="84"/>
    </row>
    <row r="8006" spans="25:25" x14ac:dyDescent="0.2">
      <c r="Y8006" s="84"/>
    </row>
    <row r="8007" spans="25:25" x14ac:dyDescent="0.2">
      <c r="Y8007" s="84"/>
    </row>
    <row r="8008" spans="25:25" x14ac:dyDescent="0.2">
      <c r="Y8008" s="84"/>
    </row>
    <row r="8009" spans="25:25" x14ac:dyDescent="0.2">
      <c r="Y8009" s="84"/>
    </row>
    <row r="8010" spans="25:25" x14ac:dyDescent="0.2">
      <c r="Y8010" s="84"/>
    </row>
    <row r="8011" spans="25:25" x14ac:dyDescent="0.2">
      <c r="Y8011" s="84"/>
    </row>
    <row r="8012" spans="25:25" x14ac:dyDescent="0.2">
      <c r="Y8012" s="84"/>
    </row>
    <row r="8013" spans="25:25" x14ac:dyDescent="0.2">
      <c r="Y8013" s="84"/>
    </row>
    <row r="8014" spans="25:25" x14ac:dyDescent="0.2">
      <c r="Y8014" s="84"/>
    </row>
    <row r="8015" spans="25:25" x14ac:dyDescent="0.2">
      <c r="Y8015" s="84"/>
    </row>
    <row r="8016" spans="25:25" x14ac:dyDescent="0.2">
      <c r="Y8016" s="84"/>
    </row>
    <row r="8017" spans="25:25" x14ac:dyDescent="0.2">
      <c r="Y8017" s="84"/>
    </row>
    <row r="8018" spans="25:25" x14ac:dyDescent="0.2">
      <c r="Y8018" s="84"/>
    </row>
    <row r="8019" spans="25:25" x14ac:dyDescent="0.2">
      <c r="Y8019" s="84"/>
    </row>
    <row r="8020" spans="25:25" x14ac:dyDescent="0.2">
      <c r="Y8020" s="84"/>
    </row>
    <row r="8021" spans="25:25" x14ac:dyDescent="0.2">
      <c r="Y8021" s="84"/>
    </row>
    <row r="8022" spans="25:25" x14ac:dyDescent="0.2">
      <c r="Y8022" s="84"/>
    </row>
    <row r="8023" spans="25:25" x14ac:dyDescent="0.2">
      <c r="Y8023" s="84"/>
    </row>
    <row r="8024" spans="25:25" x14ac:dyDescent="0.2">
      <c r="Y8024" s="84"/>
    </row>
    <row r="8025" spans="25:25" x14ac:dyDescent="0.2">
      <c r="Y8025" s="84"/>
    </row>
    <row r="8026" spans="25:25" x14ac:dyDescent="0.2">
      <c r="Y8026" s="84"/>
    </row>
    <row r="8027" spans="25:25" x14ac:dyDescent="0.2">
      <c r="Y8027" s="84"/>
    </row>
    <row r="8028" spans="25:25" x14ac:dyDescent="0.2">
      <c r="Y8028" s="84"/>
    </row>
    <row r="8029" spans="25:25" x14ac:dyDescent="0.2">
      <c r="Y8029" s="84"/>
    </row>
    <row r="8030" spans="25:25" x14ac:dyDescent="0.2">
      <c r="Y8030" s="84"/>
    </row>
    <row r="8031" spans="25:25" x14ac:dyDescent="0.2">
      <c r="Y8031" s="84"/>
    </row>
    <row r="8032" spans="25:25" x14ac:dyDescent="0.2">
      <c r="Y8032" s="84"/>
    </row>
    <row r="8033" spans="25:25" x14ac:dyDescent="0.2">
      <c r="Y8033" s="84"/>
    </row>
    <row r="8034" spans="25:25" x14ac:dyDescent="0.2">
      <c r="Y8034" s="84"/>
    </row>
    <row r="8035" spans="25:25" x14ac:dyDescent="0.2">
      <c r="Y8035" s="84"/>
    </row>
    <row r="8036" spans="25:25" x14ac:dyDescent="0.2">
      <c r="Y8036" s="84"/>
    </row>
    <row r="8037" spans="25:25" x14ac:dyDescent="0.2">
      <c r="Y8037" s="84"/>
    </row>
    <row r="8038" spans="25:25" x14ac:dyDescent="0.2">
      <c r="Y8038" s="84"/>
    </row>
    <row r="8039" spans="25:25" x14ac:dyDescent="0.2">
      <c r="Y8039" s="84"/>
    </row>
    <row r="8040" spans="25:25" x14ac:dyDescent="0.2">
      <c r="Y8040" s="84"/>
    </row>
    <row r="8041" spans="25:25" x14ac:dyDescent="0.2">
      <c r="Y8041" s="84"/>
    </row>
    <row r="8042" spans="25:25" x14ac:dyDescent="0.2">
      <c r="Y8042" s="84"/>
    </row>
    <row r="8043" spans="25:25" x14ac:dyDescent="0.2">
      <c r="Y8043" s="84"/>
    </row>
    <row r="8044" spans="25:25" x14ac:dyDescent="0.2">
      <c r="Y8044" s="84"/>
    </row>
    <row r="8045" spans="25:25" x14ac:dyDescent="0.2">
      <c r="Y8045" s="84"/>
    </row>
    <row r="8046" spans="25:25" x14ac:dyDescent="0.2">
      <c r="Y8046" s="84"/>
    </row>
    <row r="8047" spans="25:25" x14ac:dyDescent="0.2">
      <c r="Y8047" s="84"/>
    </row>
    <row r="8048" spans="25:25" x14ac:dyDescent="0.2">
      <c r="Y8048" s="84"/>
    </row>
    <row r="8049" spans="25:25" x14ac:dyDescent="0.2">
      <c r="Y8049" s="84"/>
    </row>
    <row r="8050" spans="25:25" x14ac:dyDescent="0.2">
      <c r="Y8050" s="84"/>
    </row>
    <row r="8051" spans="25:25" x14ac:dyDescent="0.2">
      <c r="Y8051" s="84"/>
    </row>
    <row r="8052" spans="25:25" x14ac:dyDescent="0.2">
      <c r="Y8052" s="84"/>
    </row>
    <row r="8053" spans="25:25" x14ac:dyDescent="0.2">
      <c r="Y8053" s="84"/>
    </row>
    <row r="8054" spans="25:25" x14ac:dyDescent="0.2">
      <c r="Y8054" s="84"/>
    </row>
    <row r="8055" spans="25:25" x14ac:dyDescent="0.2">
      <c r="Y8055" s="84"/>
    </row>
    <row r="8056" spans="25:25" x14ac:dyDescent="0.2">
      <c r="Y8056" s="84"/>
    </row>
    <row r="8057" spans="25:25" x14ac:dyDescent="0.2">
      <c r="Y8057" s="84"/>
    </row>
    <row r="8058" spans="25:25" x14ac:dyDescent="0.2">
      <c r="Y8058" s="84"/>
    </row>
    <row r="8059" spans="25:25" x14ac:dyDescent="0.2">
      <c r="Y8059" s="84"/>
    </row>
    <row r="8060" spans="25:25" x14ac:dyDescent="0.2">
      <c r="Y8060" s="84"/>
    </row>
    <row r="8061" spans="25:25" x14ac:dyDescent="0.2">
      <c r="Y8061" s="84"/>
    </row>
    <row r="8062" spans="25:25" x14ac:dyDescent="0.2">
      <c r="Y8062" s="84"/>
    </row>
    <row r="8063" spans="25:25" x14ac:dyDescent="0.2">
      <c r="Y8063" s="84"/>
    </row>
    <row r="8064" spans="25:25" x14ac:dyDescent="0.2">
      <c r="Y8064" s="84"/>
    </row>
    <row r="8065" spans="25:25" x14ac:dyDescent="0.2">
      <c r="Y8065" s="84"/>
    </row>
    <row r="8066" spans="25:25" x14ac:dyDescent="0.2">
      <c r="Y8066" s="84"/>
    </row>
    <row r="8067" spans="25:25" x14ac:dyDescent="0.2">
      <c r="Y8067" s="84"/>
    </row>
    <row r="8068" spans="25:25" x14ac:dyDescent="0.2">
      <c r="Y8068" s="84"/>
    </row>
    <row r="8069" spans="25:25" x14ac:dyDescent="0.2">
      <c r="Y8069" s="84"/>
    </row>
    <row r="8070" spans="25:25" x14ac:dyDescent="0.2">
      <c r="Y8070" s="84"/>
    </row>
    <row r="8071" spans="25:25" x14ac:dyDescent="0.2">
      <c r="Y8071" s="84"/>
    </row>
    <row r="8072" spans="25:25" x14ac:dyDescent="0.2">
      <c r="Y8072" s="84"/>
    </row>
    <row r="8073" spans="25:25" x14ac:dyDescent="0.2">
      <c r="Y8073" s="84"/>
    </row>
    <row r="8074" spans="25:25" x14ac:dyDescent="0.2">
      <c r="Y8074" s="84"/>
    </row>
    <row r="8075" spans="25:25" x14ac:dyDescent="0.2">
      <c r="Y8075" s="84"/>
    </row>
    <row r="8076" spans="25:25" x14ac:dyDescent="0.2">
      <c r="Y8076" s="84"/>
    </row>
    <row r="8077" spans="25:25" x14ac:dyDescent="0.2">
      <c r="Y8077" s="84"/>
    </row>
    <row r="8078" spans="25:25" x14ac:dyDescent="0.2">
      <c r="Y8078" s="84"/>
    </row>
    <row r="8079" spans="25:25" x14ac:dyDescent="0.2">
      <c r="Y8079" s="84"/>
    </row>
    <row r="8080" spans="25:25" x14ac:dyDescent="0.2">
      <c r="Y8080" s="84"/>
    </row>
    <row r="8081" spans="25:25" x14ac:dyDescent="0.2">
      <c r="Y8081" s="84"/>
    </row>
    <row r="8082" spans="25:25" x14ac:dyDescent="0.2">
      <c r="Y8082" s="84"/>
    </row>
    <row r="8083" spans="25:25" x14ac:dyDescent="0.2">
      <c r="Y8083" s="84"/>
    </row>
    <row r="8084" spans="25:25" x14ac:dyDescent="0.2">
      <c r="Y8084" s="84"/>
    </row>
    <row r="8085" spans="25:25" x14ac:dyDescent="0.2">
      <c r="Y8085" s="84"/>
    </row>
    <row r="8086" spans="25:25" x14ac:dyDescent="0.2">
      <c r="Y8086" s="84"/>
    </row>
    <row r="8087" spans="25:25" x14ac:dyDescent="0.2">
      <c r="Y8087" s="84"/>
    </row>
    <row r="8088" spans="25:25" x14ac:dyDescent="0.2">
      <c r="Y8088" s="84"/>
    </row>
    <row r="8089" spans="25:25" x14ac:dyDescent="0.2">
      <c r="Y8089" s="84"/>
    </row>
    <row r="8090" spans="25:25" x14ac:dyDescent="0.2">
      <c r="Y8090" s="84"/>
    </row>
    <row r="8091" spans="25:25" x14ac:dyDescent="0.2">
      <c r="Y8091" s="84"/>
    </row>
    <row r="8092" spans="25:25" x14ac:dyDescent="0.2">
      <c r="Y8092" s="84"/>
    </row>
    <row r="8093" spans="25:25" x14ac:dyDescent="0.2">
      <c r="Y8093" s="84"/>
    </row>
    <row r="8094" spans="25:25" x14ac:dyDescent="0.2">
      <c r="Y8094" s="84"/>
    </row>
    <row r="8095" spans="25:25" x14ac:dyDescent="0.2">
      <c r="Y8095" s="84"/>
    </row>
    <row r="8096" spans="25:25" x14ac:dyDescent="0.2">
      <c r="Y8096" s="84"/>
    </row>
    <row r="8097" spans="25:25" x14ac:dyDescent="0.2">
      <c r="Y8097" s="84"/>
    </row>
    <row r="8098" spans="25:25" x14ac:dyDescent="0.2">
      <c r="Y8098" s="84"/>
    </row>
    <row r="8099" spans="25:25" x14ac:dyDescent="0.2">
      <c r="Y8099" s="84"/>
    </row>
    <row r="8100" spans="25:25" x14ac:dyDescent="0.2">
      <c r="Y8100" s="84"/>
    </row>
    <row r="8101" spans="25:25" x14ac:dyDescent="0.2">
      <c r="Y8101" s="84"/>
    </row>
    <row r="8102" spans="25:25" x14ac:dyDescent="0.2">
      <c r="Y8102" s="84"/>
    </row>
    <row r="8103" spans="25:25" x14ac:dyDescent="0.2">
      <c r="Y8103" s="84"/>
    </row>
    <row r="8104" spans="25:25" x14ac:dyDescent="0.2">
      <c r="Y8104" s="84"/>
    </row>
    <row r="8105" spans="25:25" x14ac:dyDescent="0.2">
      <c r="Y8105" s="84"/>
    </row>
    <row r="8106" spans="25:25" x14ac:dyDescent="0.2">
      <c r="Y8106" s="84"/>
    </row>
    <row r="8107" spans="25:25" x14ac:dyDescent="0.2">
      <c r="Y8107" s="84"/>
    </row>
    <row r="8108" spans="25:25" x14ac:dyDescent="0.2">
      <c r="Y8108" s="84"/>
    </row>
    <row r="8109" spans="25:25" x14ac:dyDescent="0.2">
      <c r="Y8109" s="84"/>
    </row>
    <row r="8110" spans="25:25" x14ac:dyDescent="0.2">
      <c r="Y8110" s="84"/>
    </row>
    <row r="8111" spans="25:25" x14ac:dyDescent="0.2">
      <c r="Y8111" s="84"/>
    </row>
    <row r="8112" spans="25:25" x14ac:dyDescent="0.2">
      <c r="Y8112" s="84"/>
    </row>
    <row r="8113" spans="25:25" x14ac:dyDescent="0.2">
      <c r="Y8113" s="84"/>
    </row>
    <row r="8114" spans="25:25" x14ac:dyDescent="0.2">
      <c r="Y8114" s="84"/>
    </row>
    <row r="8115" spans="25:25" x14ac:dyDescent="0.2">
      <c r="Y8115" s="84"/>
    </row>
    <row r="8116" spans="25:25" x14ac:dyDescent="0.2">
      <c r="Y8116" s="84"/>
    </row>
    <row r="8117" spans="25:25" x14ac:dyDescent="0.2">
      <c r="Y8117" s="84"/>
    </row>
    <row r="8118" spans="25:25" x14ac:dyDescent="0.2">
      <c r="Y8118" s="84"/>
    </row>
    <row r="8119" spans="25:25" x14ac:dyDescent="0.2">
      <c r="Y8119" s="84"/>
    </row>
    <row r="8120" spans="25:25" x14ac:dyDescent="0.2">
      <c r="Y8120" s="84"/>
    </row>
    <row r="8121" spans="25:25" x14ac:dyDescent="0.2">
      <c r="Y8121" s="84"/>
    </row>
    <row r="8122" spans="25:25" x14ac:dyDescent="0.2">
      <c r="Y8122" s="84"/>
    </row>
    <row r="8123" spans="25:25" x14ac:dyDescent="0.2">
      <c r="Y8123" s="84"/>
    </row>
    <row r="8124" spans="25:25" x14ac:dyDescent="0.2">
      <c r="Y8124" s="84"/>
    </row>
    <row r="8125" spans="25:25" x14ac:dyDescent="0.2">
      <c r="Y8125" s="84"/>
    </row>
    <row r="8126" spans="25:25" x14ac:dyDescent="0.2">
      <c r="Y8126" s="84"/>
    </row>
    <row r="8127" spans="25:25" x14ac:dyDescent="0.2">
      <c r="Y8127" s="84"/>
    </row>
    <row r="8128" spans="25:25" x14ac:dyDescent="0.2">
      <c r="Y8128" s="84"/>
    </row>
    <row r="8129" spans="25:25" x14ac:dyDescent="0.2">
      <c r="Y8129" s="84"/>
    </row>
    <row r="8130" spans="25:25" x14ac:dyDescent="0.2">
      <c r="Y8130" s="84"/>
    </row>
    <row r="8131" spans="25:25" x14ac:dyDescent="0.2">
      <c r="Y8131" s="84"/>
    </row>
    <row r="8132" spans="25:25" x14ac:dyDescent="0.2">
      <c r="Y8132" s="84"/>
    </row>
    <row r="8133" spans="25:25" x14ac:dyDescent="0.2">
      <c r="Y8133" s="84"/>
    </row>
    <row r="8134" spans="25:25" x14ac:dyDescent="0.2">
      <c r="Y8134" s="84"/>
    </row>
    <row r="8135" spans="25:25" x14ac:dyDescent="0.2">
      <c r="Y8135" s="84"/>
    </row>
    <row r="8136" spans="25:25" x14ac:dyDescent="0.2">
      <c r="Y8136" s="84"/>
    </row>
    <row r="8137" spans="25:25" x14ac:dyDescent="0.2">
      <c r="Y8137" s="84"/>
    </row>
    <row r="8138" spans="25:25" x14ac:dyDescent="0.2">
      <c r="Y8138" s="84"/>
    </row>
    <row r="8139" spans="25:25" x14ac:dyDescent="0.2">
      <c r="Y8139" s="84"/>
    </row>
    <row r="8140" spans="25:25" x14ac:dyDescent="0.2">
      <c r="Y8140" s="84"/>
    </row>
    <row r="8141" spans="25:25" x14ac:dyDescent="0.2">
      <c r="Y8141" s="84"/>
    </row>
    <row r="8142" spans="25:25" x14ac:dyDescent="0.2">
      <c r="Y8142" s="84"/>
    </row>
    <row r="8143" spans="25:25" x14ac:dyDescent="0.2">
      <c r="Y8143" s="84"/>
    </row>
    <row r="8144" spans="25:25" x14ac:dyDescent="0.2">
      <c r="Y8144" s="84"/>
    </row>
    <row r="8145" spans="25:25" x14ac:dyDescent="0.2">
      <c r="Y8145" s="84"/>
    </row>
    <row r="8146" spans="25:25" x14ac:dyDescent="0.2">
      <c r="Y8146" s="84"/>
    </row>
    <row r="8147" spans="25:25" x14ac:dyDescent="0.2">
      <c r="Y8147" s="84"/>
    </row>
    <row r="8148" spans="25:25" x14ac:dyDescent="0.2">
      <c r="Y8148" s="84"/>
    </row>
    <row r="8149" spans="25:25" x14ac:dyDescent="0.2">
      <c r="Y8149" s="84"/>
    </row>
    <row r="8150" spans="25:25" x14ac:dyDescent="0.2">
      <c r="Y8150" s="84"/>
    </row>
    <row r="8151" spans="25:25" x14ac:dyDescent="0.2">
      <c r="Y8151" s="84"/>
    </row>
    <row r="8152" spans="25:25" x14ac:dyDescent="0.2">
      <c r="Y8152" s="84"/>
    </row>
    <row r="8153" spans="25:25" x14ac:dyDescent="0.2">
      <c r="Y8153" s="84"/>
    </row>
    <row r="8154" spans="25:25" x14ac:dyDescent="0.2">
      <c r="Y8154" s="84"/>
    </row>
    <row r="8155" spans="25:25" x14ac:dyDescent="0.2">
      <c r="Y8155" s="84"/>
    </row>
    <row r="8156" spans="25:25" x14ac:dyDescent="0.2">
      <c r="Y8156" s="84"/>
    </row>
    <row r="8157" spans="25:25" x14ac:dyDescent="0.2">
      <c r="Y8157" s="84"/>
    </row>
    <row r="8158" spans="25:25" x14ac:dyDescent="0.2">
      <c r="Y8158" s="84"/>
    </row>
    <row r="8159" spans="25:25" x14ac:dyDescent="0.2">
      <c r="Y8159" s="84"/>
    </row>
    <row r="8160" spans="25:25" x14ac:dyDescent="0.2">
      <c r="Y8160" s="84"/>
    </row>
    <row r="8161" spans="25:25" x14ac:dyDescent="0.2">
      <c r="Y8161" s="84"/>
    </row>
    <row r="8162" spans="25:25" x14ac:dyDescent="0.2">
      <c r="Y8162" s="84"/>
    </row>
    <row r="8163" spans="25:25" x14ac:dyDescent="0.2">
      <c r="Y8163" s="84"/>
    </row>
    <row r="8164" spans="25:25" x14ac:dyDescent="0.2">
      <c r="Y8164" s="84"/>
    </row>
    <row r="8165" spans="25:25" x14ac:dyDescent="0.2">
      <c r="Y8165" s="84"/>
    </row>
    <row r="8166" spans="25:25" x14ac:dyDescent="0.2">
      <c r="Y8166" s="84"/>
    </row>
    <row r="8167" spans="25:25" x14ac:dyDescent="0.2">
      <c r="Y8167" s="84"/>
    </row>
    <row r="8168" spans="25:25" x14ac:dyDescent="0.2">
      <c r="Y8168" s="84"/>
    </row>
    <row r="8169" spans="25:25" x14ac:dyDescent="0.2">
      <c r="Y8169" s="84"/>
    </row>
    <row r="8170" spans="25:25" x14ac:dyDescent="0.2">
      <c r="Y8170" s="84"/>
    </row>
    <row r="8171" spans="25:25" x14ac:dyDescent="0.2">
      <c r="Y8171" s="84"/>
    </row>
    <row r="8172" spans="25:25" x14ac:dyDescent="0.2">
      <c r="Y8172" s="84"/>
    </row>
    <row r="8173" spans="25:25" x14ac:dyDescent="0.2">
      <c r="Y8173" s="84"/>
    </row>
    <row r="8174" spans="25:25" x14ac:dyDescent="0.2">
      <c r="Y8174" s="84"/>
    </row>
    <row r="8175" spans="25:25" x14ac:dyDescent="0.2">
      <c r="Y8175" s="84"/>
    </row>
    <row r="8176" spans="25:25" x14ac:dyDescent="0.2">
      <c r="Y8176" s="84"/>
    </row>
    <row r="8177" spans="25:25" x14ac:dyDescent="0.2">
      <c r="Y8177" s="84"/>
    </row>
    <row r="8178" spans="25:25" x14ac:dyDescent="0.2">
      <c r="Y8178" s="84"/>
    </row>
    <row r="8179" spans="25:25" x14ac:dyDescent="0.2">
      <c r="Y8179" s="84"/>
    </row>
    <row r="8180" spans="25:25" x14ac:dyDescent="0.2">
      <c r="Y8180" s="84"/>
    </row>
    <row r="8181" spans="25:25" x14ac:dyDescent="0.2">
      <c r="Y8181" s="84"/>
    </row>
    <row r="8182" spans="25:25" x14ac:dyDescent="0.2">
      <c r="Y8182" s="84"/>
    </row>
    <row r="8183" spans="25:25" x14ac:dyDescent="0.2">
      <c r="Y8183" s="84"/>
    </row>
    <row r="8184" spans="25:25" x14ac:dyDescent="0.2">
      <c r="Y8184" s="84"/>
    </row>
    <row r="8185" spans="25:25" x14ac:dyDescent="0.2">
      <c r="Y8185" s="84"/>
    </row>
    <row r="8186" spans="25:25" x14ac:dyDescent="0.2">
      <c r="Y8186" s="84"/>
    </row>
    <row r="8187" spans="25:25" x14ac:dyDescent="0.2">
      <c r="Y8187" s="84"/>
    </row>
    <row r="8188" spans="25:25" x14ac:dyDescent="0.2">
      <c r="Y8188" s="84"/>
    </row>
    <row r="8189" spans="25:25" x14ac:dyDescent="0.2">
      <c r="Y8189" s="84"/>
    </row>
    <row r="8190" spans="25:25" x14ac:dyDescent="0.2">
      <c r="Y8190" s="84"/>
    </row>
    <row r="8191" spans="25:25" x14ac:dyDescent="0.2">
      <c r="Y8191" s="84"/>
    </row>
    <row r="8192" spans="25:25" x14ac:dyDescent="0.2">
      <c r="Y8192" s="84"/>
    </row>
    <row r="8193" spans="25:25" x14ac:dyDescent="0.2">
      <c r="Y8193" s="84"/>
    </row>
    <row r="8194" spans="25:25" x14ac:dyDescent="0.2">
      <c r="Y8194" s="84"/>
    </row>
    <row r="8195" spans="25:25" x14ac:dyDescent="0.2">
      <c r="Y8195" s="84"/>
    </row>
    <row r="8196" spans="25:25" x14ac:dyDescent="0.2">
      <c r="Y8196" s="84"/>
    </row>
    <row r="8197" spans="25:25" x14ac:dyDescent="0.2">
      <c r="Y8197" s="84"/>
    </row>
    <row r="8198" spans="25:25" x14ac:dyDescent="0.2">
      <c r="Y8198" s="84"/>
    </row>
    <row r="8199" spans="25:25" x14ac:dyDescent="0.2">
      <c r="Y8199" s="84"/>
    </row>
    <row r="8200" spans="25:25" x14ac:dyDescent="0.2">
      <c r="Y8200" s="84"/>
    </row>
    <row r="8201" spans="25:25" x14ac:dyDescent="0.2">
      <c r="Y8201" s="84"/>
    </row>
    <row r="8202" spans="25:25" x14ac:dyDescent="0.2">
      <c r="Y8202" s="84"/>
    </row>
    <row r="8203" spans="25:25" x14ac:dyDescent="0.2">
      <c r="Y8203" s="84"/>
    </row>
    <row r="8204" spans="25:25" x14ac:dyDescent="0.2">
      <c r="Y8204" s="84"/>
    </row>
    <row r="8205" spans="25:25" x14ac:dyDescent="0.2">
      <c r="Y8205" s="84"/>
    </row>
    <row r="8206" spans="25:25" x14ac:dyDescent="0.2">
      <c r="Y8206" s="84"/>
    </row>
    <row r="8207" spans="25:25" x14ac:dyDescent="0.2">
      <c r="Y8207" s="84"/>
    </row>
    <row r="8208" spans="25:25" x14ac:dyDescent="0.2">
      <c r="Y8208" s="84"/>
    </row>
    <row r="8209" spans="25:25" x14ac:dyDescent="0.2">
      <c r="Y8209" s="84"/>
    </row>
    <row r="8210" spans="25:25" x14ac:dyDescent="0.2">
      <c r="Y8210" s="84"/>
    </row>
    <row r="8211" spans="25:25" x14ac:dyDescent="0.2">
      <c r="Y8211" s="84"/>
    </row>
    <row r="8212" spans="25:25" x14ac:dyDescent="0.2">
      <c r="Y8212" s="84"/>
    </row>
    <row r="8213" spans="25:25" x14ac:dyDescent="0.2">
      <c r="Y8213" s="84"/>
    </row>
    <row r="8214" spans="25:25" x14ac:dyDescent="0.2">
      <c r="Y8214" s="84"/>
    </row>
    <row r="8215" spans="25:25" x14ac:dyDescent="0.2">
      <c r="Y8215" s="84"/>
    </row>
    <row r="8216" spans="25:25" x14ac:dyDescent="0.2">
      <c r="Y8216" s="84"/>
    </row>
    <row r="8217" spans="25:25" x14ac:dyDescent="0.2">
      <c r="Y8217" s="84"/>
    </row>
    <row r="8218" spans="25:25" x14ac:dyDescent="0.2">
      <c r="Y8218" s="84"/>
    </row>
    <row r="8219" spans="25:25" x14ac:dyDescent="0.2">
      <c r="Y8219" s="84"/>
    </row>
    <row r="8220" spans="25:25" x14ac:dyDescent="0.2">
      <c r="Y8220" s="84"/>
    </row>
    <row r="8221" spans="25:25" x14ac:dyDescent="0.2">
      <c r="Y8221" s="84"/>
    </row>
    <row r="8222" spans="25:25" x14ac:dyDescent="0.2">
      <c r="Y8222" s="84"/>
    </row>
    <row r="8223" spans="25:25" x14ac:dyDescent="0.2">
      <c r="Y8223" s="84"/>
    </row>
    <row r="8224" spans="25:25" x14ac:dyDescent="0.2">
      <c r="Y8224" s="84"/>
    </row>
    <row r="8225" spans="25:25" x14ac:dyDescent="0.2">
      <c r="Y8225" s="84"/>
    </row>
    <row r="8226" spans="25:25" x14ac:dyDescent="0.2">
      <c r="Y8226" s="84"/>
    </row>
    <row r="8227" spans="25:25" x14ac:dyDescent="0.2">
      <c r="Y8227" s="84"/>
    </row>
    <row r="8228" spans="25:25" x14ac:dyDescent="0.2">
      <c r="Y8228" s="84"/>
    </row>
    <row r="8229" spans="25:25" x14ac:dyDescent="0.2">
      <c r="Y8229" s="84"/>
    </row>
    <row r="8230" spans="25:25" x14ac:dyDescent="0.2">
      <c r="Y8230" s="84"/>
    </row>
    <row r="8231" spans="25:25" x14ac:dyDescent="0.2">
      <c r="Y8231" s="84"/>
    </row>
    <row r="8232" spans="25:25" x14ac:dyDescent="0.2">
      <c r="Y8232" s="84"/>
    </row>
    <row r="8233" spans="25:25" x14ac:dyDescent="0.2">
      <c r="Y8233" s="84"/>
    </row>
    <row r="8234" spans="25:25" x14ac:dyDescent="0.2">
      <c r="Y8234" s="84"/>
    </row>
    <row r="8235" spans="25:25" x14ac:dyDescent="0.2">
      <c r="Y8235" s="84"/>
    </row>
    <row r="8236" spans="25:25" x14ac:dyDescent="0.2">
      <c r="Y8236" s="84"/>
    </row>
    <row r="8237" spans="25:25" x14ac:dyDescent="0.2">
      <c r="Y8237" s="84"/>
    </row>
    <row r="8238" spans="25:25" x14ac:dyDescent="0.2">
      <c r="Y8238" s="84"/>
    </row>
    <row r="8239" spans="25:25" x14ac:dyDescent="0.2">
      <c r="Y8239" s="84"/>
    </row>
    <row r="8240" spans="25:25" x14ac:dyDescent="0.2">
      <c r="Y8240" s="84"/>
    </row>
    <row r="8241" spans="25:25" x14ac:dyDescent="0.2">
      <c r="Y8241" s="84"/>
    </row>
    <row r="8242" spans="25:25" x14ac:dyDescent="0.2">
      <c r="Y8242" s="84"/>
    </row>
    <row r="8243" spans="25:25" x14ac:dyDescent="0.2">
      <c r="Y8243" s="84"/>
    </row>
    <row r="8244" spans="25:25" x14ac:dyDescent="0.2">
      <c r="Y8244" s="84"/>
    </row>
    <row r="8245" spans="25:25" x14ac:dyDescent="0.2">
      <c r="Y8245" s="84"/>
    </row>
    <row r="8246" spans="25:25" x14ac:dyDescent="0.2">
      <c r="Y8246" s="84"/>
    </row>
    <row r="8247" spans="25:25" x14ac:dyDescent="0.2">
      <c r="Y8247" s="84"/>
    </row>
    <row r="8248" spans="25:25" x14ac:dyDescent="0.2">
      <c r="Y8248" s="84"/>
    </row>
    <row r="8249" spans="25:25" x14ac:dyDescent="0.2">
      <c r="Y8249" s="84"/>
    </row>
    <row r="8250" spans="25:25" x14ac:dyDescent="0.2">
      <c r="Y8250" s="84"/>
    </row>
    <row r="8251" spans="25:25" x14ac:dyDescent="0.2">
      <c r="Y8251" s="84"/>
    </row>
    <row r="8252" spans="25:25" x14ac:dyDescent="0.2">
      <c r="Y8252" s="84"/>
    </row>
    <row r="8253" spans="25:25" x14ac:dyDescent="0.2">
      <c r="Y8253" s="84"/>
    </row>
    <row r="8254" spans="25:25" x14ac:dyDescent="0.2">
      <c r="Y8254" s="84"/>
    </row>
    <row r="8255" spans="25:25" x14ac:dyDescent="0.2">
      <c r="Y8255" s="84"/>
    </row>
    <row r="8256" spans="25:25" x14ac:dyDescent="0.2">
      <c r="Y8256" s="84"/>
    </row>
    <row r="8257" spans="25:25" x14ac:dyDescent="0.2">
      <c r="Y8257" s="84"/>
    </row>
    <row r="8258" spans="25:25" x14ac:dyDescent="0.2">
      <c r="Y8258" s="84"/>
    </row>
    <row r="8259" spans="25:25" x14ac:dyDescent="0.2">
      <c r="Y8259" s="84"/>
    </row>
    <row r="8260" spans="25:25" x14ac:dyDescent="0.2">
      <c r="Y8260" s="84"/>
    </row>
    <row r="8261" spans="25:25" x14ac:dyDescent="0.2">
      <c r="Y8261" s="84"/>
    </row>
    <row r="8262" spans="25:25" x14ac:dyDescent="0.2">
      <c r="Y8262" s="84"/>
    </row>
    <row r="8263" spans="25:25" x14ac:dyDescent="0.2">
      <c r="Y8263" s="84"/>
    </row>
    <row r="8264" spans="25:25" x14ac:dyDescent="0.2">
      <c r="Y8264" s="84"/>
    </row>
    <row r="8265" spans="25:25" x14ac:dyDescent="0.2">
      <c r="Y8265" s="84"/>
    </row>
    <row r="8266" spans="25:25" x14ac:dyDescent="0.2">
      <c r="Y8266" s="84"/>
    </row>
    <row r="8267" spans="25:25" x14ac:dyDescent="0.2">
      <c r="Y8267" s="84"/>
    </row>
    <row r="8268" spans="25:25" x14ac:dyDescent="0.2">
      <c r="Y8268" s="84"/>
    </row>
    <row r="8269" spans="25:25" x14ac:dyDescent="0.2">
      <c r="Y8269" s="84"/>
    </row>
    <row r="8270" spans="25:25" x14ac:dyDescent="0.2">
      <c r="Y8270" s="84"/>
    </row>
    <row r="8271" spans="25:25" x14ac:dyDescent="0.2">
      <c r="Y8271" s="84"/>
    </row>
    <row r="8272" spans="25:25" x14ac:dyDescent="0.2">
      <c r="Y8272" s="84"/>
    </row>
    <row r="8273" spans="25:25" x14ac:dyDescent="0.2">
      <c r="Y8273" s="84"/>
    </row>
    <row r="8274" spans="25:25" x14ac:dyDescent="0.2">
      <c r="Y8274" s="84"/>
    </row>
    <row r="8275" spans="25:25" x14ac:dyDescent="0.2">
      <c r="Y8275" s="84"/>
    </row>
    <row r="8276" spans="25:25" x14ac:dyDescent="0.2">
      <c r="Y8276" s="84"/>
    </row>
    <row r="8277" spans="25:25" x14ac:dyDescent="0.2">
      <c r="Y8277" s="84"/>
    </row>
    <row r="8278" spans="25:25" x14ac:dyDescent="0.2">
      <c r="Y8278" s="84"/>
    </row>
    <row r="8279" spans="25:25" x14ac:dyDescent="0.2">
      <c r="Y8279" s="84"/>
    </row>
    <row r="8280" spans="25:25" x14ac:dyDescent="0.2">
      <c r="Y8280" s="84"/>
    </row>
    <row r="8281" spans="25:25" x14ac:dyDescent="0.2">
      <c r="Y8281" s="84"/>
    </row>
    <row r="8282" spans="25:25" x14ac:dyDescent="0.2">
      <c r="Y8282" s="84"/>
    </row>
    <row r="8283" spans="25:25" x14ac:dyDescent="0.2">
      <c r="Y8283" s="84"/>
    </row>
    <row r="8284" spans="25:25" x14ac:dyDescent="0.2">
      <c r="Y8284" s="84"/>
    </row>
    <row r="8285" spans="25:25" x14ac:dyDescent="0.2">
      <c r="Y8285" s="84"/>
    </row>
    <row r="8286" spans="25:25" x14ac:dyDescent="0.2">
      <c r="Y8286" s="84"/>
    </row>
    <row r="8287" spans="25:25" x14ac:dyDescent="0.2">
      <c r="Y8287" s="84"/>
    </row>
    <row r="8288" spans="25:25" x14ac:dyDescent="0.2">
      <c r="Y8288" s="84"/>
    </row>
    <row r="8289" spans="25:25" x14ac:dyDescent="0.2">
      <c r="Y8289" s="84"/>
    </row>
    <row r="8290" spans="25:25" x14ac:dyDescent="0.2">
      <c r="Y8290" s="84"/>
    </row>
    <row r="8291" spans="25:25" x14ac:dyDescent="0.2">
      <c r="Y8291" s="84"/>
    </row>
    <row r="8292" spans="25:25" x14ac:dyDescent="0.2">
      <c r="Y8292" s="84"/>
    </row>
    <row r="8293" spans="25:25" x14ac:dyDescent="0.2">
      <c r="Y8293" s="84"/>
    </row>
    <row r="8294" spans="25:25" x14ac:dyDescent="0.2">
      <c r="Y8294" s="84"/>
    </row>
    <row r="8295" spans="25:25" x14ac:dyDescent="0.2">
      <c r="Y8295" s="84"/>
    </row>
    <row r="8296" spans="25:25" x14ac:dyDescent="0.2">
      <c r="Y8296" s="84"/>
    </row>
    <row r="8297" spans="25:25" x14ac:dyDescent="0.2">
      <c r="Y8297" s="84"/>
    </row>
    <row r="8298" spans="25:25" x14ac:dyDescent="0.2">
      <c r="Y8298" s="84"/>
    </row>
    <row r="8299" spans="25:25" x14ac:dyDescent="0.2">
      <c r="Y8299" s="84"/>
    </row>
    <row r="8300" spans="25:25" x14ac:dyDescent="0.2">
      <c r="Y8300" s="84"/>
    </row>
    <row r="8301" spans="25:25" x14ac:dyDescent="0.2">
      <c r="Y8301" s="84"/>
    </row>
    <row r="8302" spans="25:25" x14ac:dyDescent="0.2">
      <c r="Y8302" s="84"/>
    </row>
    <row r="8303" spans="25:25" x14ac:dyDescent="0.2">
      <c r="Y8303" s="84"/>
    </row>
    <row r="8304" spans="25:25" x14ac:dyDescent="0.2">
      <c r="Y8304" s="84"/>
    </row>
    <row r="8305" spans="25:25" x14ac:dyDescent="0.2">
      <c r="Y8305" s="84"/>
    </row>
    <row r="8306" spans="25:25" x14ac:dyDescent="0.2">
      <c r="Y8306" s="84"/>
    </row>
    <row r="8307" spans="25:25" x14ac:dyDescent="0.2">
      <c r="Y8307" s="84"/>
    </row>
    <row r="8308" spans="25:25" x14ac:dyDescent="0.2">
      <c r="Y8308" s="84"/>
    </row>
    <row r="8309" spans="25:25" x14ac:dyDescent="0.2">
      <c r="Y8309" s="84"/>
    </row>
    <row r="8310" spans="25:25" x14ac:dyDescent="0.2">
      <c r="Y8310" s="84"/>
    </row>
    <row r="8311" spans="25:25" x14ac:dyDescent="0.2">
      <c r="Y8311" s="84"/>
    </row>
    <row r="8312" spans="25:25" x14ac:dyDescent="0.2">
      <c r="Y8312" s="84"/>
    </row>
    <row r="8313" spans="25:25" x14ac:dyDescent="0.2">
      <c r="Y8313" s="84"/>
    </row>
    <row r="8314" spans="25:25" x14ac:dyDescent="0.2">
      <c r="Y8314" s="84"/>
    </row>
    <row r="8315" spans="25:25" x14ac:dyDescent="0.2">
      <c r="Y8315" s="84"/>
    </row>
    <row r="8316" spans="25:25" x14ac:dyDescent="0.2">
      <c r="Y8316" s="84"/>
    </row>
    <row r="8317" spans="25:25" x14ac:dyDescent="0.2">
      <c r="Y8317" s="84"/>
    </row>
    <row r="8318" spans="25:25" x14ac:dyDescent="0.2">
      <c r="Y8318" s="84"/>
    </row>
    <row r="8319" spans="25:25" x14ac:dyDescent="0.2">
      <c r="Y8319" s="84"/>
    </row>
    <row r="8320" spans="25:25" x14ac:dyDescent="0.2">
      <c r="Y8320" s="84"/>
    </row>
    <row r="8321" spans="25:25" x14ac:dyDescent="0.2">
      <c r="Y8321" s="84"/>
    </row>
    <row r="8322" spans="25:25" x14ac:dyDescent="0.2">
      <c r="Y8322" s="84"/>
    </row>
    <row r="8323" spans="25:25" x14ac:dyDescent="0.2">
      <c r="Y8323" s="84"/>
    </row>
    <row r="8324" spans="25:25" x14ac:dyDescent="0.2">
      <c r="Y8324" s="84"/>
    </row>
    <row r="8325" spans="25:25" x14ac:dyDescent="0.2">
      <c r="Y8325" s="84"/>
    </row>
    <row r="8326" spans="25:25" x14ac:dyDescent="0.2">
      <c r="Y8326" s="84"/>
    </row>
    <row r="8327" spans="25:25" x14ac:dyDescent="0.2">
      <c r="Y8327" s="84"/>
    </row>
    <row r="8328" spans="25:25" x14ac:dyDescent="0.2">
      <c r="Y8328" s="84"/>
    </row>
    <row r="8329" spans="25:25" x14ac:dyDescent="0.2">
      <c r="Y8329" s="84"/>
    </row>
    <row r="8330" spans="25:25" x14ac:dyDescent="0.2">
      <c r="Y8330" s="84"/>
    </row>
    <row r="8331" spans="25:25" x14ac:dyDescent="0.2">
      <c r="Y8331" s="84"/>
    </row>
    <row r="8332" spans="25:25" x14ac:dyDescent="0.2">
      <c r="Y8332" s="84"/>
    </row>
    <row r="8333" spans="25:25" x14ac:dyDescent="0.2">
      <c r="Y8333" s="84"/>
    </row>
    <row r="8334" spans="25:25" x14ac:dyDescent="0.2">
      <c r="Y8334" s="84"/>
    </row>
    <row r="8335" spans="25:25" x14ac:dyDescent="0.2">
      <c r="Y8335" s="84"/>
    </row>
    <row r="8336" spans="25:25" x14ac:dyDescent="0.2">
      <c r="Y8336" s="84"/>
    </row>
    <row r="8337" spans="25:25" x14ac:dyDescent="0.2">
      <c r="Y8337" s="84"/>
    </row>
    <row r="8338" spans="25:25" x14ac:dyDescent="0.2">
      <c r="Y8338" s="84"/>
    </row>
    <row r="8339" spans="25:25" x14ac:dyDescent="0.2">
      <c r="Y8339" s="84"/>
    </row>
    <row r="8340" spans="25:25" x14ac:dyDescent="0.2">
      <c r="Y8340" s="84"/>
    </row>
    <row r="8341" spans="25:25" x14ac:dyDescent="0.2">
      <c r="Y8341" s="84"/>
    </row>
    <row r="8342" spans="25:25" x14ac:dyDescent="0.2">
      <c r="Y8342" s="84"/>
    </row>
    <row r="8343" spans="25:25" x14ac:dyDescent="0.2">
      <c r="Y8343" s="84"/>
    </row>
    <row r="8344" spans="25:25" x14ac:dyDescent="0.2">
      <c r="Y8344" s="84"/>
    </row>
    <row r="8345" spans="25:25" x14ac:dyDescent="0.2">
      <c r="Y8345" s="84"/>
    </row>
    <row r="8346" spans="25:25" x14ac:dyDescent="0.2">
      <c r="Y8346" s="84"/>
    </row>
    <row r="8347" spans="25:25" x14ac:dyDescent="0.2">
      <c r="Y8347" s="84"/>
    </row>
    <row r="8348" spans="25:25" x14ac:dyDescent="0.2">
      <c r="Y8348" s="84"/>
    </row>
    <row r="8349" spans="25:25" x14ac:dyDescent="0.2">
      <c r="Y8349" s="84"/>
    </row>
    <row r="8350" spans="25:25" x14ac:dyDescent="0.2">
      <c r="Y8350" s="84"/>
    </row>
    <row r="8351" spans="25:25" x14ac:dyDescent="0.2">
      <c r="Y8351" s="84"/>
    </row>
    <row r="8352" spans="25:25" x14ac:dyDescent="0.2">
      <c r="Y8352" s="84"/>
    </row>
    <row r="8353" spans="25:25" x14ac:dyDescent="0.2">
      <c r="Y8353" s="84"/>
    </row>
    <row r="8354" spans="25:25" x14ac:dyDescent="0.2">
      <c r="Y8354" s="84"/>
    </row>
    <row r="8355" spans="25:25" x14ac:dyDescent="0.2">
      <c r="Y8355" s="84"/>
    </row>
    <row r="8356" spans="25:25" x14ac:dyDescent="0.2">
      <c r="Y8356" s="84"/>
    </row>
    <row r="8357" spans="25:25" x14ac:dyDescent="0.2">
      <c r="Y8357" s="84"/>
    </row>
    <row r="8358" spans="25:25" x14ac:dyDescent="0.2">
      <c r="Y8358" s="84"/>
    </row>
    <row r="8359" spans="25:25" x14ac:dyDescent="0.2">
      <c r="Y8359" s="84"/>
    </row>
    <row r="8360" spans="25:25" x14ac:dyDescent="0.2">
      <c r="Y8360" s="84"/>
    </row>
    <row r="8361" spans="25:25" x14ac:dyDescent="0.2">
      <c r="Y8361" s="84"/>
    </row>
    <row r="8362" spans="25:25" x14ac:dyDescent="0.2">
      <c r="Y8362" s="84"/>
    </row>
    <row r="8363" spans="25:25" x14ac:dyDescent="0.2">
      <c r="Y8363" s="84"/>
    </row>
    <row r="8364" spans="25:25" x14ac:dyDescent="0.2">
      <c r="Y8364" s="84"/>
    </row>
    <row r="8365" spans="25:25" x14ac:dyDescent="0.2">
      <c r="Y8365" s="84"/>
    </row>
    <row r="8366" spans="25:25" x14ac:dyDescent="0.2">
      <c r="Y8366" s="84"/>
    </row>
    <row r="8367" spans="25:25" x14ac:dyDescent="0.2">
      <c r="Y8367" s="84"/>
    </row>
    <row r="8368" spans="25:25" x14ac:dyDescent="0.2">
      <c r="Y8368" s="84"/>
    </row>
    <row r="8369" spans="25:25" x14ac:dyDescent="0.2">
      <c r="Y8369" s="84"/>
    </row>
    <row r="8370" spans="25:25" x14ac:dyDescent="0.2">
      <c r="Y8370" s="84"/>
    </row>
    <row r="8371" spans="25:25" x14ac:dyDescent="0.2">
      <c r="Y8371" s="84"/>
    </row>
    <row r="8372" spans="25:25" x14ac:dyDescent="0.2">
      <c r="Y8372" s="84"/>
    </row>
    <row r="8373" spans="25:25" x14ac:dyDescent="0.2">
      <c r="Y8373" s="84"/>
    </row>
    <row r="8374" spans="25:25" x14ac:dyDescent="0.2">
      <c r="Y8374" s="84"/>
    </row>
    <row r="8375" spans="25:25" x14ac:dyDescent="0.2">
      <c r="Y8375" s="84"/>
    </row>
    <row r="8376" spans="25:25" x14ac:dyDescent="0.2">
      <c r="Y8376" s="84"/>
    </row>
    <row r="8377" spans="25:25" x14ac:dyDescent="0.2">
      <c r="Y8377" s="84"/>
    </row>
    <row r="8378" spans="25:25" x14ac:dyDescent="0.2">
      <c r="Y8378" s="84"/>
    </row>
    <row r="8379" spans="25:25" x14ac:dyDescent="0.2">
      <c r="Y8379" s="84"/>
    </row>
    <row r="8380" spans="25:25" x14ac:dyDescent="0.2">
      <c r="Y8380" s="84"/>
    </row>
    <row r="8381" spans="25:25" x14ac:dyDescent="0.2">
      <c r="Y8381" s="84"/>
    </row>
    <row r="8382" spans="25:25" x14ac:dyDescent="0.2">
      <c r="Y8382" s="84"/>
    </row>
    <row r="8383" spans="25:25" x14ac:dyDescent="0.2">
      <c r="Y8383" s="84"/>
    </row>
    <row r="8384" spans="25:25" x14ac:dyDescent="0.2">
      <c r="Y8384" s="84"/>
    </row>
    <row r="8385" spans="25:25" x14ac:dyDescent="0.2">
      <c r="Y8385" s="84"/>
    </row>
    <row r="8386" spans="25:25" x14ac:dyDescent="0.2">
      <c r="Y8386" s="84"/>
    </row>
    <row r="8387" spans="25:25" x14ac:dyDescent="0.2">
      <c r="Y8387" s="84"/>
    </row>
    <row r="8388" spans="25:25" x14ac:dyDescent="0.2">
      <c r="Y8388" s="84"/>
    </row>
    <row r="8389" spans="25:25" x14ac:dyDescent="0.2">
      <c r="Y8389" s="84"/>
    </row>
    <row r="8390" spans="25:25" x14ac:dyDescent="0.2">
      <c r="Y8390" s="84"/>
    </row>
    <row r="8391" spans="25:25" x14ac:dyDescent="0.2">
      <c r="Y8391" s="84"/>
    </row>
    <row r="8392" spans="25:25" x14ac:dyDescent="0.2">
      <c r="Y8392" s="84"/>
    </row>
    <row r="8393" spans="25:25" x14ac:dyDescent="0.2">
      <c r="Y8393" s="84"/>
    </row>
    <row r="8394" spans="25:25" x14ac:dyDescent="0.2">
      <c r="Y8394" s="84"/>
    </row>
    <row r="8395" spans="25:25" x14ac:dyDescent="0.2">
      <c r="Y8395" s="84"/>
    </row>
    <row r="8396" spans="25:25" x14ac:dyDescent="0.2">
      <c r="Y8396" s="84"/>
    </row>
    <row r="8397" spans="25:25" x14ac:dyDescent="0.2">
      <c r="Y8397" s="84"/>
    </row>
    <row r="8398" spans="25:25" x14ac:dyDescent="0.2">
      <c r="Y8398" s="84"/>
    </row>
    <row r="8399" spans="25:25" x14ac:dyDescent="0.2">
      <c r="Y8399" s="84"/>
    </row>
    <row r="8400" spans="25:25" x14ac:dyDescent="0.2">
      <c r="Y8400" s="84"/>
    </row>
    <row r="8401" spans="25:25" x14ac:dyDescent="0.2">
      <c r="Y8401" s="84"/>
    </row>
    <row r="8402" spans="25:25" x14ac:dyDescent="0.2">
      <c r="Y8402" s="84"/>
    </row>
    <row r="8403" spans="25:25" x14ac:dyDescent="0.2">
      <c r="Y8403" s="84"/>
    </row>
    <row r="8404" spans="25:25" x14ac:dyDescent="0.2">
      <c r="Y8404" s="84"/>
    </row>
    <row r="8405" spans="25:25" x14ac:dyDescent="0.2">
      <c r="Y8405" s="84"/>
    </row>
    <row r="8406" spans="25:25" x14ac:dyDescent="0.2">
      <c r="Y8406" s="84"/>
    </row>
    <row r="8407" spans="25:25" x14ac:dyDescent="0.2">
      <c r="Y8407" s="84"/>
    </row>
    <row r="8408" spans="25:25" x14ac:dyDescent="0.2">
      <c r="Y8408" s="84"/>
    </row>
    <row r="8409" spans="25:25" x14ac:dyDescent="0.2">
      <c r="Y8409" s="84"/>
    </row>
    <row r="8410" spans="25:25" x14ac:dyDescent="0.2">
      <c r="Y8410" s="84"/>
    </row>
    <row r="8411" spans="25:25" x14ac:dyDescent="0.2">
      <c r="Y8411" s="84"/>
    </row>
    <row r="8412" spans="25:25" x14ac:dyDescent="0.2">
      <c r="Y8412" s="84"/>
    </row>
    <row r="8413" spans="25:25" x14ac:dyDescent="0.2">
      <c r="Y8413" s="84"/>
    </row>
    <row r="8414" spans="25:25" x14ac:dyDescent="0.2">
      <c r="Y8414" s="84"/>
    </row>
    <row r="8415" spans="25:25" x14ac:dyDescent="0.2">
      <c r="Y8415" s="84"/>
    </row>
    <row r="8416" spans="25:25" x14ac:dyDescent="0.2">
      <c r="Y8416" s="84"/>
    </row>
    <row r="8417" spans="25:25" x14ac:dyDescent="0.2">
      <c r="Y8417" s="84"/>
    </row>
    <row r="8418" spans="25:25" x14ac:dyDescent="0.2">
      <c r="Y8418" s="84"/>
    </row>
    <row r="8419" spans="25:25" x14ac:dyDescent="0.2">
      <c r="Y8419" s="84"/>
    </row>
    <row r="8420" spans="25:25" x14ac:dyDescent="0.2">
      <c r="Y8420" s="84"/>
    </row>
    <row r="8421" spans="25:25" x14ac:dyDescent="0.2">
      <c r="Y8421" s="84"/>
    </row>
    <row r="8422" spans="25:25" x14ac:dyDescent="0.2">
      <c r="Y8422" s="84"/>
    </row>
    <row r="8423" spans="25:25" x14ac:dyDescent="0.2">
      <c r="Y8423" s="84"/>
    </row>
    <row r="8424" spans="25:25" x14ac:dyDescent="0.2">
      <c r="Y8424" s="84"/>
    </row>
    <row r="8425" spans="25:25" x14ac:dyDescent="0.2">
      <c r="Y8425" s="84"/>
    </row>
    <row r="8426" spans="25:25" x14ac:dyDescent="0.2">
      <c r="Y8426" s="84"/>
    </row>
    <row r="8427" spans="25:25" x14ac:dyDescent="0.2">
      <c r="Y8427" s="84"/>
    </row>
    <row r="8428" spans="25:25" x14ac:dyDescent="0.2">
      <c r="Y8428" s="84"/>
    </row>
    <row r="8429" spans="25:25" x14ac:dyDescent="0.2">
      <c r="Y8429" s="84"/>
    </row>
    <row r="8430" spans="25:25" x14ac:dyDescent="0.2">
      <c r="Y8430" s="84"/>
    </row>
    <row r="8431" spans="25:25" x14ac:dyDescent="0.2">
      <c r="Y8431" s="84"/>
    </row>
    <row r="8432" spans="25:25" x14ac:dyDescent="0.2">
      <c r="Y8432" s="84"/>
    </row>
    <row r="8433" spans="25:25" x14ac:dyDescent="0.2">
      <c r="Y8433" s="84"/>
    </row>
    <row r="8434" spans="25:25" x14ac:dyDescent="0.2">
      <c r="Y8434" s="84"/>
    </row>
    <row r="8435" spans="25:25" x14ac:dyDescent="0.2">
      <c r="Y8435" s="84"/>
    </row>
    <row r="8436" spans="25:25" x14ac:dyDescent="0.2">
      <c r="Y8436" s="84"/>
    </row>
    <row r="8437" spans="25:25" x14ac:dyDescent="0.2">
      <c r="Y8437" s="84"/>
    </row>
    <row r="8438" spans="25:25" x14ac:dyDescent="0.2">
      <c r="Y8438" s="84"/>
    </row>
    <row r="8439" spans="25:25" x14ac:dyDescent="0.2">
      <c r="Y8439" s="84"/>
    </row>
    <row r="8440" spans="25:25" x14ac:dyDescent="0.2">
      <c r="Y8440" s="84"/>
    </row>
    <row r="8441" spans="25:25" x14ac:dyDescent="0.2">
      <c r="Y8441" s="84"/>
    </row>
    <row r="8442" spans="25:25" x14ac:dyDescent="0.2">
      <c r="Y8442" s="84"/>
    </row>
    <row r="8443" spans="25:25" x14ac:dyDescent="0.2">
      <c r="Y8443" s="84"/>
    </row>
    <row r="8444" spans="25:25" x14ac:dyDescent="0.2">
      <c r="Y8444" s="84"/>
    </row>
    <row r="8445" spans="25:25" x14ac:dyDescent="0.2">
      <c r="Y8445" s="84"/>
    </row>
    <row r="8446" spans="25:25" x14ac:dyDescent="0.2">
      <c r="Y8446" s="84"/>
    </row>
    <row r="8447" spans="25:25" x14ac:dyDescent="0.2">
      <c r="Y8447" s="84"/>
    </row>
    <row r="8448" spans="25:25" x14ac:dyDescent="0.2">
      <c r="Y8448" s="84"/>
    </row>
    <row r="8449" spans="25:25" x14ac:dyDescent="0.2">
      <c r="Y8449" s="84"/>
    </row>
    <row r="8450" spans="25:25" x14ac:dyDescent="0.2">
      <c r="Y8450" s="84"/>
    </row>
    <row r="8451" spans="25:25" x14ac:dyDescent="0.2">
      <c r="Y8451" s="84"/>
    </row>
    <row r="8452" spans="25:25" x14ac:dyDescent="0.2">
      <c r="Y8452" s="84"/>
    </row>
    <row r="8453" spans="25:25" x14ac:dyDescent="0.2">
      <c r="Y8453" s="84"/>
    </row>
    <row r="8454" spans="25:25" x14ac:dyDescent="0.2">
      <c r="Y8454" s="84"/>
    </row>
    <row r="8455" spans="25:25" x14ac:dyDescent="0.2">
      <c r="Y8455" s="84"/>
    </row>
    <row r="8456" spans="25:25" x14ac:dyDescent="0.2">
      <c r="Y8456" s="84"/>
    </row>
    <row r="8457" spans="25:25" x14ac:dyDescent="0.2">
      <c r="Y8457" s="84"/>
    </row>
    <row r="8458" spans="25:25" x14ac:dyDescent="0.2">
      <c r="Y8458" s="84"/>
    </row>
    <row r="8459" spans="25:25" x14ac:dyDescent="0.2">
      <c r="Y8459" s="84"/>
    </row>
    <row r="8460" spans="25:25" x14ac:dyDescent="0.2">
      <c r="Y8460" s="84"/>
    </row>
    <row r="8461" spans="25:25" x14ac:dyDescent="0.2">
      <c r="Y8461" s="84"/>
    </row>
    <row r="8462" spans="25:25" x14ac:dyDescent="0.2">
      <c r="Y8462" s="84"/>
    </row>
    <row r="8463" spans="25:25" x14ac:dyDescent="0.2">
      <c r="Y8463" s="84"/>
    </row>
    <row r="8464" spans="25:25" x14ac:dyDescent="0.2">
      <c r="Y8464" s="84"/>
    </row>
    <row r="8465" spans="25:25" x14ac:dyDescent="0.2">
      <c r="Y8465" s="84"/>
    </row>
    <row r="8466" spans="25:25" x14ac:dyDescent="0.2">
      <c r="Y8466" s="84"/>
    </row>
    <row r="8467" spans="25:25" x14ac:dyDescent="0.2">
      <c r="Y8467" s="84"/>
    </row>
    <row r="8468" spans="25:25" x14ac:dyDescent="0.2">
      <c r="Y8468" s="84"/>
    </row>
    <row r="8469" spans="25:25" x14ac:dyDescent="0.2">
      <c r="Y8469" s="84"/>
    </row>
    <row r="8470" spans="25:25" x14ac:dyDescent="0.2">
      <c r="Y8470" s="84"/>
    </row>
    <row r="8471" spans="25:25" x14ac:dyDescent="0.2">
      <c r="Y8471" s="84"/>
    </row>
    <row r="8472" spans="25:25" x14ac:dyDescent="0.2">
      <c r="Y8472" s="84"/>
    </row>
    <row r="8473" spans="25:25" x14ac:dyDescent="0.2">
      <c r="Y8473" s="84"/>
    </row>
    <row r="8474" spans="25:25" x14ac:dyDescent="0.2">
      <c r="Y8474" s="84"/>
    </row>
    <row r="8475" spans="25:25" x14ac:dyDescent="0.2">
      <c r="Y8475" s="84"/>
    </row>
    <row r="8476" spans="25:25" x14ac:dyDescent="0.2">
      <c r="Y8476" s="84"/>
    </row>
    <row r="8477" spans="25:25" x14ac:dyDescent="0.2">
      <c r="Y8477" s="84"/>
    </row>
    <row r="8478" spans="25:25" x14ac:dyDescent="0.2">
      <c r="Y8478" s="84"/>
    </row>
    <row r="8479" spans="25:25" x14ac:dyDescent="0.2">
      <c r="Y8479" s="84"/>
    </row>
    <row r="8480" spans="25:25" x14ac:dyDescent="0.2">
      <c r="Y8480" s="84"/>
    </row>
    <row r="8481" spans="25:25" x14ac:dyDescent="0.2">
      <c r="Y8481" s="84"/>
    </row>
    <row r="8482" spans="25:25" x14ac:dyDescent="0.2">
      <c r="Y8482" s="84"/>
    </row>
    <row r="8483" spans="25:25" x14ac:dyDescent="0.2">
      <c r="Y8483" s="84"/>
    </row>
    <row r="8484" spans="25:25" x14ac:dyDescent="0.2">
      <c r="Y8484" s="84"/>
    </row>
    <row r="8485" spans="25:25" x14ac:dyDescent="0.2">
      <c r="Y8485" s="84"/>
    </row>
    <row r="8486" spans="25:25" x14ac:dyDescent="0.2">
      <c r="Y8486" s="84"/>
    </row>
    <row r="8487" spans="25:25" x14ac:dyDescent="0.2">
      <c r="Y8487" s="84"/>
    </row>
    <row r="8488" spans="25:25" x14ac:dyDescent="0.2">
      <c r="Y8488" s="84"/>
    </row>
    <row r="8489" spans="25:25" x14ac:dyDescent="0.2">
      <c r="Y8489" s="84"/>
    </row>
    <row r="8490" spans="25:25" x14ac:dyDescent="0.2">
      <c r="Y8490" s="84"/>
    </row>
    <row r="8491" spans="25:25" x14ac:dyDescent="0.2">
      <c r="Y8491" s="84"/>
    </row>
    <row r="8492" spans="25:25" x14ac:dyDescent="0.2">
      <c r="Y8492" s="84"/>
    </row>
    <row r="8493" spans="25:25" x14ac:dyDescent="0.2">
      <c r="Y8493" s="84"/>
    </row>
    <row r="8494" spans="25:25" x14ac:dyDescent="0.2">
      <c r="Y8494" s="84"/>
    </row>
    <row r="8495" spans="25:25" x14ac:dyDescent="0.2">
      <c r="Y8495" s="84"/>
    </row>
    <row r="8496" spans="25:25" x14ac:dyDescent="0.2">
      <c r="Y8496" s="84"/>
    </row>
    <row r="8497" spans="25:25" x14ac:dyDescent="0.2">
      <c r="Y8497" s="84"/>
    </row>
    <row r="8498" spans="25:25" x14ac:dyDescent="0.2">
      <c r="Y8498" s="84"/>
    </row>
    <row r="8499" spans="25:25" x14ac:dyDescent="0.2">
      <c r="Y8499" s="84"/>
    </row>
    <row r="8500" spans="25:25" x14ac:dyDescent="0.2">
      <c r="Y8500" s="84"/>
    </row>
    <row r="8501" spans="25:25" x14ac:dyDescent="0.2">
      <c r="Y8501" s="84"/>
    </row>
    <row r="8502" spans="25:25" x14ac:dyDescent="0.2">
      <c r="Y8502" s="84"/>
    </row>
    <row r="8503" spans="25:25" x14ac:dyDescent="0.2">
      <c r="Y8503" s="84"/>
    </row>
    <row r="8504" spans="25:25" x14ac:dyDescent="0.2">
      <c r="Y8504" s="84"/>
    </row>
    <row r="8505" spans="25:25" x14ac:dyDescent="0.2">
      <c r="Y8505" s="84"/>
    </row>
    <row r="8506" spans="25:25" x14ac:dyDescent="0.2">
      <c r="Y8506" s="84"/>
    </row>
    <row r="8507" spans="25:25" x14ac:dyDescent="0.2">
      <c r="Y8507" s="84"/>
    </row>
    <row r="8508" spans="25:25" x14ac:dyDescent="0.2">
      <c r="Y8508" s="84"/>
    </row>
    <row r="8509" spans="25:25" x14ac:dyDescent="0.2">
      <c r="Y8509" s="84"/>
    </row>
    <row r="8510" spans="25:25" x14ac:dyDescent="0.2">
      <c r="Y8510" s="84"/>
    </row>
    <row r="8511" spans="25:25" x14ac:dyDescent="0.2">
      <c r="Y8511" s="84"/>
    </row>
    <row r="8512" spans="25:25" x14ac:dyDescent="0.2">
      <c r="Y8512" s="84"/>
    </row>
    <row r="8513" spans="25:25" x14ac:dyDescent="0.2">
      <c r="Y8513" s="84"/>
    </row>
    <row r="8514" spans="25:25" x14ac:dyDescent="0.2">
      <c r="Y8514" s="84"/>
    </row>
    <row r="8515" spans="25:25" x14ac:dyDescent="0.2">
      <c r="Y8515" s="84"/>
    </row>
    <row r="8516" spans="25:25" x14ac:dyDescent="0.2">
      <c r="Y8516" s="84"/>
    </row>
    <row r="8517" spans="25:25" x14ac:dyDescent="0.2">
      <c r="Y8517" s="84"/>
    </row>
    <row r="8518" spans="25:25" x14ac:dyDescent="0.2">
      <c r="Y8518" s="84"/>
    </row>
    <row r="8519" spans="25:25" x14ac:dyDescent="0.2">
      <c r="Y8519" s="84"/>
    </row>
    <row r="8520" spans="25:25" x14ac:dyDescent="0.2">
      <c r="Y8520" s="84"/>
    </row>
    <row r="8521" spans="25:25" x14ac:dyDescent="0.2">
      <c r="Y8521" s="84"/>
    </row>
    <row r="8522" spans="25:25" x14ac:dyDescent="0.2">
      <c r="Y8522" s="84"/>
    </row>
    <row r="8523" spans="25:25" x14ac:dyDescent="0.2">
      <c r="Y8523" s="84"/>
    </row>
    <row r="8524" spans="25:25" x14ac:dyDescent="0.2">
      <c r="Y8524" s="84"/>
    </row>
    <row r="8525" spans="25:25" x14ac:dyDescent="0.2">
      <c r="Y8525" s="84"/>
    </row>
    <row r="8526" spans="25:25" x14ac:dyDescent="0.2">
      <c r="Y8526" s="84"/>
    </row>
    <row r="8527" spans="25:25" x14ac:dyDescent="0.2">
      <c r="Y8527" s="84"/>
    </row>
    <row r="8528" spans="25:25" x14ac:dyDescent="0.2">
      <c r="Y8528" s="84"/>
    </row>
    <row r="8529" spans="25:25" x14ac:dyDescent="0.2">
      <c r="Y8529" s="84"/>
    </row>
    <row r="8530" spans="25:25" x14ac:dyDescent="0.2">
      <c r="Y8530" s="84"/>
    </row>
    <row r="8531" spans="25:25" x14ac:dyDescent="0.2">
      <c r="Y8531" s="84"/>
    </row>
    <row r="8532" spans="25:25" x14ac:dyDescent="0.2">
      <c r="Y8532" s="84"/>
    </row>
    <row r="8533" spans="25:25" x14ac:dyDescent="0.2">
      <c r="Y8533" s="84"/>
    </row>
    <row r="8534" spans="25:25" x14ac:dyDescent="0.2">
      <c r="Y8534" s="84"/>
    </row>
    <row r="8535" spans="25:25" x14ac:dyDescent="0.2">
      <c r="Y8535" s="84"/>
    </row>
    <row r="8536" spans="25:25" x14ac:dyDescent="0.2">
      <c r="Y8536" s="84"/>
    </row>
    <row r="8537" spans="25:25" x14ac:dyDescent="0.2">
      <c r="Y8537" s="84"/>
    </row>
    <row r="8538" spans="25:25" x14ac:dyDescent="0.2">
      <c r="Y8538" s="84"/>
    </row>
    <row r="8539" spans="25:25" x14ac:dyDescent="0.2">
      <c r="Y8539" s="84"/>
    </row>
    <row r="8540" spans="25:25" x14ac:dyDescent="0.2">
      <c r="Y8540" s="84"/>
    </row>
    <row r="8541" spans="25:25" x14ac:dyDescent="0.2">
      <c r="Y8541" s="84"/>
    </row>
    <row r="8542" spans="25:25" x14ac:dyDescent="0.2">
      <c r="Y8542" s="84"/>
    </row>
    <row r="8543" spans="25:25" x14ac:dyDescent="0.2">
      <c r="Y8543" s="84"/>
    </row>
    <row r="8544" spans="25:25" x14ac:dyDescent="0.2">
      <c r="Y8544" s="84"/>
    </row>
    <row r="8545" spans="25:25" x14ac:dyDescent="0.2">
      <c r="Y8545" s="84"/>
    </row>
    <row r="8546" spans="25:25" x14ac:dyDescent="0.2">
      <c r="Y8546" s="84"/>
    </row>
    <row r="8547" spans="25:25" x14ac:dyDescent="0.2">
      <c r="Y8547" s="84"/>
    </row>
    <row r="8548" spans="25:25" x14ac:dyDescent="0.2">
      <c r="Y8548" s="84"/>
    </row>
    <row r="8549" spans="25:25" x14ac:dyDescent="0.2">
      <c r="Y8549" s="84"/>
    </row>
    <row r="8550" spans="25:25" x14ac:dyDescent="0.2">
      <c r="Y8550" s="84"/>
    </row>
    <row r="8551" spans="25:25" x14ac:dyDescent="0.2">
      <c r="Y8551" s="84"/>
    </row>
    <row r="8552" spans="25:25" x14ac:dyDescent="0.2">
      <c r="Y8552" s="84"/>
    </row>
    <row r="8553" spans="25:25" x14ac:dyDescent="0.2">
      <c r="Y8553" s="84"/>
    </row>
    <row r="8554" spans="25:25" x14ac:dyDescent="0.2">
      <c r="Y8554" s="84"/>
    </row>
    <row r="8555" spans="25:25" x14ac:dyDescent="0.2">
      <c r="Y8555" s="84"/>
    </row>
    <row r="8556" spans="25:25" x14ac:dyDescent="0.2">
      <c r="Y8556" s="84"/>
    </row>
    <row r="8557" spans="25:25" x14ac:dyDescent="0.2">
      <c r="Y8557" s="84"/>
    </row>
    <row r="8558" spans="25:25" x14ac:dyDescent="0.2">
      <c r="Y8558" s="84"/>
    </row>
    <row r="8559" spans="25:25" x14ac:dyDescent="0.2">
      <c r="Y8559" s="84"/>
    </row>
    <row r="8560" spans="25:25" x14ac:dyDescent="0.2">
      <c r="Y8560" s="84"/>
    </row>
    <row r="8561" spans="25:25" x14ac:dyDescent="0.2">
      <c r="Y8561" s="84"/>
    </row>
    <row r="8562" spans="25:25" x14ac:dyDescent="0.2">
      <c r="Y8562" s="84"/>
    </row>
    <row r="8563" spans="25:25" x14ac:dyDescent="0.2">
      <c r="Y8563" s="84"/>
    </row>
    <row r="8564" spans="25:25" x14ac:dyDescent="0.2">
      <c r="Y8564" s="84"/>
    </row>
    <row r="8565" spans="25:25" x14ac:dyDescent="0.2">
      <c r="Y8565" s="84"/>
    </row>
    <row r="8566" spans="25:25" x14ac:dyDescent="0.2">
      <c r="Y8566" s="84"/>
    </row>
    <row r="8567" spans="25:25" x14ac:dyDescent="0.2">
      <c r="Y8567" s="84"/>
    </row>
    <row r="8568" spans="25:25" x14ac:dyDescent="0.2">
      <c r="Y8568" s="84"/>
    </row>
    <row r="8569" spans="25:25" x14ac:dyDescent="0.2">
      <c r="Y8569" s="84"/>
    </row>
    <row r="8570" spans="25:25" x14ac:dyDescent="0.2">
      <c r="Y8570" s="84"/>
    </row>
    <row r="8571" spans="25:25" x14ac:dyDescent="0.2">
      <c r="Y8571" s="84"/>
    </row>
    <row r="8572" spans="25:25" x14ac:dyDescent="0.2">
      <c r="Y8572" s="84"/>
    </row>
    <row r="8573" spans="25:25" x14ac:dyDescent="0.2">
      <c r="Y8573" s="84"/>
    </row>
    <row r="8574" spans="25:25" x14ac:dyDescent="0.2">
      <c r="Y8574" s="84"/>
    </row>
    <row r="8575" spans="25:25" x14ac:dyDescent="0.2">
      <c r="Y8575" s="84"/>
    </row>
    <row r="8576" spans="25:25" x14ac:dyDescent="0.2">
      <c r="Y8576" s="84"/>
    </row>
    <row r="8577" spans="25:25" x14ac:dyDescent="0.2">
      <c r="Y8577" s="84"/>
    </row>
    <row r="8578" spans="25:25" x14ac:dyDescent="0.2">
      <c r="Y8578" s="84"/>
    </row>
    <row r="8579" spans="25:25" x14ac:dyDescent="0.2">
      <c r="Y8579" s="84"/>
    </row>
    <row r="8580" spans="25:25" x14ac:dyDescent="0.2">
      <c r="Y8580" s="84"/>
    </row>
    <row r="8581" spans="25:25" x14ac:dyDescent="0.2">
      <c r="Y8581" s="84"/>
    </row>
    <row r="8582" spans="25:25" x14ac:dyDescent="0.2">
      <c r="Y8582" s="84"/>
    </row>
    <row r="8583" spans="25:25" x14ac:dyDescent="0.2">
      <c r="Y8583" s="84"/>
    </row>
    <row r="8584" spans="25:25" x14ac:dyDescent="0.2">
      <c r="Y8584" s="84"/>
    </row>
    <row r="8585" spans="25:25" x14ac:dyDescent="0.2">
      <c r="Y8585" s="84"/>
    </row>
    <row r="8586" spans="25:25" x14ac:dyDescent="0.2">
      <c r="Y8586" s="84"/>
    </row>
    <row r="8587" spans="25:25" x14ac:dyDescent="0.2">
      <c r="Y8587" s="84"/>
    </row>
    <row r="8588" spans="25:25" x14ac:dyDescent="0.2">
      <c r="Y8588" s="84"/>
    </row>
    <row r="8589" spans="25:25" x14ac:dyDescent="0.2">
      <c r="Y8589" s="84"/>
    </row>
    <row r="8590" spans="25:25" x14ac:dyDescent="0.2">
      <c r="Y8590" s="84"/>
    </row>
    <row r="8591" spans="25:25" x14ac:dyDescent="0.2">
      <c r="Y8591" s="84"/>
    </row>
    <row r="8592" spans="25:25" x14ac:dyDescent="0.2">
      <c r="Y8592" s="84"/>
    </row>
    <row r="8593" spans="25:25" x14ac:dyDescent="0.2">
      <c r="Y8593" s="84"/>
    </row>
    <row r="8594" spans="25:25" x14ac:dyDescent="0.2">
      <c r="Y8594" s="84"/>
    </row>
    <row r="8595" spans="25:25" x14ac:dyDescent="0.2">
      <c r="Y8595" s="84"/>
    </row>
    <row r="8596" spans="25:25" x14ac:dyDescent="0.2">
      <c r="Y8596" s="84"/>
    </row>
    <row r="8597" spans="25:25" x14ac:dyDescent="0.2">
      <c r="Y8597" s="84"/>
    </row>
    <row r="8598" spans="25:25" x14ac:dyDescent="0.2">
      <c r="Y8598" s="84"/>
    </row>
    <row r="8599" spans="25:25" x14ac:dyDescent="0.2">
      <c r="Y8599" s="84"/>
    </row>
    <row r="8600" spans="25:25" x14ac:dyDescent="0.2">
      <c r="Y8600" s="84"/>
    </row>
    <row r="8601" spans="25:25" x14ac:dyDescent="0.2">
      <c r="Y8601" s="84"/>
    </row>
    <row r="8602" spans="25:25" x14ac:dyDescent="0.2">
      <c r="Y8602" s="84"/>
    </row>
    <row r="8603" spans="25:25" x14ac:dyDescent="0.2">
      <c r="Y8603" s="84"/>
    </row>
    <row r="8604" spans="25:25" x14ac:dyDescent="0.2">
      <c r="Y8604" s="84"/>
    </row>
    <row r="8605" spans="25:25" x14ac:dyDescent="0.2">
      <c r="Y8605" s="84"/>
    </row>
    <row r="8606" spans="25:25" x14ac:dyDescent="0.2">
      <c r="Y8606" s="84"/>
    </row>
    <row r="8607" spans="25:25" x14ac:dyDescent="0.2">
      <c r="Y8607" s="84"/>
    </row>
    <row r="8608" spans="25:25" x14ac:dyDescent="0.2">
      <c r="Y8608" s="84"/>
    </row>
    <row r="8609" spans="25:25" x14ac:dyDescent="0.2">
      <c r="Y8609" s="84"/>
    </row>
    <row r="8610" spans="25:25" x14ac:dyDescent="0.2">
      <c r="Y8610" s="84"/>
    </row>
    <row r="8611" spans="25:25" x14ac:dyDescent="0.2">
      <c r="Y8611" s="84"/>
    </row>
    <row r="8612" spans="25:25" x14ac:dyDescent="0.2">
      <c r="Y8612" s="84"/>
    </row>
    <row r="8613" spans="25:25" x14ac:dyDescent="0.2">
      <c r="Y8613" s="84"/>
    </row>
    <row r="8614" spans="25:25" x14ac:dyDescent="0.2">
      <c r="Y8614" s="84"/>
    </row>
    <row r="8615" spans="25:25" x14ac:dyDescent="0.2">
      <c r="Y8615" s="84"/>
    </row>
    <row r="8616" spans="25:25" x14ac:dyDescent="0.2">
      <c r="Y8616" s="84"/>
    </row>
    <row r="8617" spans="25:25" x14ac:dyDescent="0.2">
      <c r="Y8617" s="84"/>
    </row>
    <row r="8618" spans="25:25" x14ac:dyDescent="0.2">
      <c r="Y8618" s="84"/>
    </row>
    <row r="8619" spans="25:25" x14ac:dyDescent="0.2">
      <c r="Y8619" s="84"/>
    </row>
    <row r="8620" spans="25:25" x14ac:dyDescent="0.2">
      <c r="Y8620" s="84"/>
    </row>
    <row r="8621" spans="25:25" x14ac:dyDescent="0.2">
      <c r="Y8621" s="84"/>
    </row>
    <row r="8622" spans="25:25" x14ac:dyDescent="0.2">
      <c r="Y8622" s="84"/>
    </row>
    <row r="8623" spans="25:25" x14ac:dyDescent="0.2">
      <c r="Y8623" s="84"/>
    </row>
    <row r="8624" spans="25:25" x14ac:dyDescent="0.2">
      <c r="Y8624" s="84"/>
    </row>
    <row r="8625" spans="25:25" x14ac:dyDescent="0.2">
      <c r="Y8625" s="84"/>
    </row>
    <row r="8626" spans="25:25" x14ac:dyDescent="0.2">
      <c r="Y8626" s="84"/>
    </row>
    <row r="8627" spans="25:25" x14ac:dyDescent="0.2">
      <c r="Y8627" s="84"/>
    </row>
    <row r="8628" spans="25:25" x14ac:dyDescent="0.2">
      <c r="Y8628" s="84"/>
    </row>
    <row r="8629" spans="25:25" x14ac:dyDescent="0.2">
      <c r="Y8629" s="84"/>
    </row>
    <row r="8630" spans="25:25" x14ac:dyDescent="0.2">
      <c r="Y8630" s="84"/>
    </row>
    <row r="8631" spans="25:25" x14ac:dyDescent="0.2">
      <c r="Y8631" s="84"/>
    </row>
    <row r="8632" spans="25:25" x14ac:dyDescent="0.2">
      <c r="Y8632" s="84"/>
    </row>
    <row r="8633" spans="25:25" x14ac:dyDescent="0.2">
      <c r="Y8633" s="84"/>
    </row>
    <row r="8634" spans="25:25" x14ac:dyDescent="0.2">
      <c r="Y8634" s="84"/>
    </row>
    <row r="8635" spans="25:25" x14ac:dyDescent="0.2">
      <c r="Y8635" s="84"/>
    </row>
    <row r="8636" spans="25:25" x14ac:dyDescent="0.2">
      <c r="Y8636" s="84"/>
    </row>
    <row r="8637" spans="25:25" x14ac:dyDescent="0.2">
      <c r="Y8637" s="84"/>
    </row>
    <row r="8638" spans="25:25" x14ac:dyDescent="0.2">
      <c r="Y8638" s="84"/>
    </row>
    <row r="8639" spans="25:25" x14ac:dyDescent="0.2">
      <c r="Y8639" s="84"/>
    </row>
    <row r="8640" spans="25:25" x14ac:dyDescent="0.2">
      <c r="Y8640" s="84"/>
    </row>
    <row r="8641" spans="25:25" x14ac:dyDescent="0.2">
      <c r="Y8641" s="84"/>
    </row>
    <row r="8642" spans="25:25" x14ac:dyDescent="0.2">
      <c r="Y8642" s="84"/>
    </row>
    <row r="8643" spans="25:25" x14ac:dyDescent="0.2">
      <c r="Y8643" s="84"/>
    </row>
    <row r="8644" spans="25:25" x14ac:dyDescent="0.2">
      <c r="Y8644" s="84"/>
    </row>
    <row r="8645" spans="25:25" x14ac:dyDescent="0.2">
      <c r="Y8645" s="84"/>
    </row>
    <row r="8646" spans="25:25" x14ac:dyDescent="0.2">
      <c r="Y8646" s="84"/>
    </row>
    <row r="8647" spans="25:25" x14ac:dyDescent="0.2">
      <c r="Y8647" s="84"/>
    </row>
    <row r="8648" spans="25:25" x14ac:dyDescent="0.2">
      <c r="Y8648" s="84"/>
    </row>
    <row r="8649" spans="25:25" x14ac:dyDescent="0.2">
      <c r="Y8649" s="84"/>
    </row>
    <row r="8650" spans="25:25" x14ac:dyDescent="0.2">
      <c r="Y8650" s="84"/>
    </row>
    <row r="8651" spans="25:25" x14ac:dyDescent="0.2">
      <c r="Y8651" s="84"/>
    </row>
    <row r="8652" spans="25:25" x14ac:dyDescent="0.2">
      <c r="Y8652" s="84"/>
    </row>
    <row r="8653" spans="25:25" x14ac:dyDescent="0.2">
      <c r="Y8653" s="84"/>
    </row>
    <row r="8654" spans="25:25" x14ac:dyDescent="0.2">
      <c r="Y8654" s="84"/>
    </row>
    <row r="8655" spans="25:25" x14ac:dyDescent="0.2">
      <c r="Y8655" s="84"/>
    </row>
    <row r="8656" spans="25:25" x14ac:dyDescent="0.2">
      <c r="Y8656" s="84"/>
    </row>
    <row r="8657" spans="25:25" x14ac:dyDescent="0.2">
      <c r="Y8657" s="84"/>
    </row>
    <row r="8658" spans="25:25" x14ac:dyDescent="0.2">
      <c r="Y8658" s="84"/>
    </row>
    <row r="8659" spans="25:25" x14ac:dyDescent="0.2">
      <c r="Y8659" s="84"/>
    </row>
    <row r="8660" spans="25:25" x14ac:dyDescent="0.2">
      <c r="Y8660" s="84"/>
    </row>
    <row r="8661" spans="25:25" x14ac:dyDescent="0.2">
      <c r="Y8661" s="84"/>
    </row>
    <row r="8662" spans="25:25" x14ac:dyDescent="0.2">
      <c r="Y8662" s="84"/>
    </row>
    <row r="8663" spans="25:25" x14ac:dyDescent="0.2">
      <c r="Y8663" s="84"/>
    </row>
    <row r="8664" spans="25:25" x14ac:dyDescent="0.2">
      <c r="Y8664" s="84"/>
    </row>
    <row r="8665" spans="25:25" x14ac:dyDescent="0.2">
      <c r="Y8665" s="84"/>
    </row>
    <row r="8666" spans="25:25" x14ac:dyDescent="0.2">
      <c r="Y8666" s="84"/>
    </row>
    <row r="8667" spans="25:25" x14ac:dyDescent="0.2">
      <c r="Y8667" s="84"/>
    </row>
    <row r="8668" spans="25:25" x14ac:dyDescent="0.2">
      <c r="Y8668" s="84"/>
    </row>
    <row r="8669" spans="25:25" x14ac:dyDescent="0.2">
      <c r="Y8669" s="84"/>
    </row>
    <row r="8670" spans="25:25" x14ac:dyDescent="0.2">
      <c r="Y8670" s="84"/>
    </row>
    <row r="8671" spans="25:25" x14ac:dyDescent="0.2">
      <c r="Y8671" s="84"/>
    </row>
    <row r="8672" spans="25:25" x14ac:dyDescent="0.2">
      <c r="Y8672" s="84"/>
    </row>
    <row r="8673" spans="25:25" x14ac:dyDescent="0.2">
      <c r="Y8673" s="84"/>
    </row>
    <row r="8674" spans="25:25" x14ac:dyDescent="0.2">
      <c r="Y8674" s="84"/>
    </row>
    <row r="8675" spans="25:25" x14ac:dyDescent="0.2">
      <c r="Y8675" s="84"/>
    </row>
    <row r="8676" spans="25:25" x14ac:dyDescent="0.2">
      <c r="Y8676" s="84"/>
    </row>
    <row r="8677" spans="25:25" x14ac:dyDescent="0.2">
      <c r="Y8677" s="84"/>
    </row>
    <row r="8678" spans="25:25" x14ac:dyDescent="0.2">
      <c r="Y8678" s="84"/>
    </row>
    <row r="8679" spans="25:25" x14ac:dyDescent="0.2">
      <c r="Y8679" s="84"/>
    </row>
    <row r="8680" spans="25:25" x14ac:dyDescent="0.2">
      <c r="Y8680" s="84"/>
    </row>
    <row r="8681" spans="25:25" x14ac:dyDescent="0.2">
      <c r="Y8681" s="84"/>
    </row>
    <row r="8682" spans="25:25" x14ac:dyDescent="0.2">
      <c r="Y8682" s="84"/>
    </row>
    <row r="8683" spans="25:25" x14ac:dyDescent="0.2">
      <c r="Y8683" s="84"/>
    </row>
    <row r="8684" spans="25:25" x14ac:dyDescent="0.2">
      <c r="Y8684" s="84"/>
    </row>
    <row r="8685" spans="25:25" x14ac:dyDescent="0.2">
      <c r="Y8685" s="84"/>
    </row>
    <row r="8686" spans="25:25" x14ac:dyDescent="0.2">
      <c r="Y8686" s="84"/>
    </row>
    <row r="8687" spans="25:25" x14ac:dyDescent="0.2">
      <c r="Y8687" s="84"/>
    </row>
    <row r="8688" spans="25:25" x14ac:dyDescent="0.2">
      <c r="Y8688" s="84"/>
    </row>
    <row r="8689" spans="25:25" x14ac:dyDescent="0.2">
      <c r="Y8689" s="84"/>
    </row>
    <row r="8690" spans="25:25" x14ac:dyDescent="0.2">
      <c r="Y8690" s="84"/>
    </row>
    <row r="8691" spans="25:25" x14ac:dyDescent="0.2">
      <c r="Y8691" s="84"/>
    </row>
    <row r="8692" spans="25:25" x14ac:dyDescent="0.2">
      <c r="Y8692" s="84"/>
    </row>
    <row r="8693" spans="25:25" x14ac:dyDescent="0.2">
      <c r="Y8693" s="84"/>
    </row>
    <row r="8694" spans="25:25" x14ac:dyDescent="0.2">
      <c r="Y8694" s="84"/>
    </row>
    <row r="8695" spans="25:25" x14ac:dyDescent="0.2">
      <c r="Y8695" s="84"/>
    </row>
    <row r="8696" spans="25:25" x14ac:dyDescent="0.2">
      <c r="Y8696" s="84"/>
    </row>
    <row r="8697" spans="25:25" x14ac:dyDescent="0.2">
      <c r="Y8697" s="84"/>
    </row>
    <row r="8698" spans="25:25" x14ac:dyDescent="0.2">
      <c r="Y8698" s="84"/>
    </row>
    <row r="8699" spans="25:25" x14ac:dyDescent="0.2">
      <c r="Y8699" s="84"/>
    </row>
    <row r="8700" spans="25:25" x14ac:dyDescent="0.2">
      <c r="Y8700" s="84"/>
    </row>
    <row r="8701" spans="25:25" x14ac:dyDescent="0.2">
      <c r="Y8701" s="84"/>
    </row>
    <row r="8702" spans="25:25" x14ac:dyDescent="0.2">
      <c r="Y8702" s="84"/>
    </row>
    <row r="8703" spans="25:25" x14ac:dyDescent="0.2">
      <c r="Y8703" s="84"/>
    </row>
    <row r="8704" spans="25:25" x14ac:dyDescent="0.2">
      <c r="Y8704" s="84"/>
    </row>
    <row r="8705" spans="25:25" x14ac:dyDescent="0.2">
      <c r="Y8705" s="84"/>
    </row>
    <row r="8706" spans="25:25" x14ac:dyDescent="0.2">
      <c r="Y8706" s="84"/>
    </row>
    <row r="8707" spans="25:25" x14ac:dyDescent="0.2">
      <c r="Y8707" s="84"/>
    </row>
    <row r="8708" spans="25:25" x14ac:dyDescent="0.2">
      <c r="Y8708" s="84"/>
    </row>
    <row r="8709" spans="25:25" x14ac:dyDescent="0.2">
      <c r="Y8709" s="84"/>
    </row>
    <row r="8710" spans="25:25" x14ac:dyDescent="0.2">
      <c r="Y8710" s="84"/>
    </row>
    <row r="8711" spans="25:25" x14ac:dyDescent="0.2">
      <c r="Y8711" s="84"/>
    </row>
    <row r="8712" spans="25:25" x14ac:dyDescent="0.2">
      <c r="Y8712" s="84"/>
    </row>
    <row r="8713" spans="25:25" x14ac:dyDescent="0.2">
      <c r="Y8713" s="84"/>
    </row>
    <row r="8714" spans="25:25" x14ac:dyDescent="0.2">
      <c r="Y8714" s="84"/>
    </row>
    <row r="8715" spans="25:25" x14ac:dyDescent="0.2">
      <c r="Y8715" s="84"/>
    </row>
    <row r="8716" spans="25:25" x14ac:dyDescent="0.2">
      <c r="Y8716" s="84"/>
    </row>
    <row r="8717" spans="25:25" x14ac:dyDescent="0.2">
      <c r="Y8717" s="84"/>
    </row>
    <row r="8718" spans="25:25" x14ac:dyDescent="0.2">
      <c r="Y8718" s="84"/>
    </row>
    <row r="8719" spans="25:25" x14ac:dyDescent="0.2">
      <c r="Y8719" s="84"/>
    </row>
    <row r="8720" spans="25:25" x14ac:dyDescent="0.2">
      <c r="Y8720" s="84"/>
    </row>
    <row r="8721" spans="25:25" x14ac:dyDescent="0.2">
      <c r="Y8721" s="84"/>
    </row>
    <row r="8722" spans="25:25" x14ac:dyDescent="0.2">
      <c r="Y8722" s="84"/>
    </row>
    <row r="8723" spans="25:25" x14ac:dyDescent="0.2">
      <c r="Y8723" s="84"/>
    </row>
    <row r="8724" spans="25:25" x14ac:dyDescent="0.2">
      <c r="Y8724" s="84"/>
    </row>
    <row r="8725" spans="25:25" x14ac:dyDescent="0.2">
      <c r="Y8725" s="84"/>
    </row>
    <row r="8726" spans="25:25" x14ac:dyDescent="0.2">
      <c r="Y8726" s="84"/>
    </row>
    <row r="8727" spans="25:25" x14ac:dyDescent="0.2">
      <c r="Y8727" s="84"/>
    </row>
    <row r="8728" spans="25:25" x14ac:dyDescent="0.2">
      <c r="Y8728" s="84"/>
    </row>
    <row r="8729" spans="25:25" x14ac:dyDescent="0.2">
      <c r="Y8729" s="84"/>
    </row>
    <row r="8730" spans="25:25" x14ac:dyDescent="0.2">
      <c r="Y8730" s="84"/>
    </row>
    <row r="8731" spans="25:25" x14ac:dyDescent="0.2">
      <c r="Y8731" s="84"/>
    </row>
    <row r="8732" spans="25:25" x14ac:dyDescent="0.2">
      <c r="Y8732" s="84"/>
    </row>
    <row r="8733" spans="25:25" x14ac:dyDescent="0.2">
      <c r="Y8733" s="84"/>
    </row>
    <row r="8734" spans="25:25" x14ac:dyDescent="0.2">
      <c r="Y8734" s="84"/>
    </row>
    <row r="8735" spans="25:25" x14ac:dyDescent="0.2">
      <c r="Y8735" s="84"/>
    </row>
    <row r="8736" spans="25:25" x14ac:dyDescent="0.2">
      <c r="Y8736" s="84"/>
    </row>
    <row r="8737" spans="25:25" x14ac:dyDescent="0.2">
      <c r="Y8737" s="84"/>
    </row>
    <row r="8738" spans="25:25" x14ac:dyDescent="0.2">
      <c r="Y8738" s="84"/>
    </row>
    <row r="8739" spans="25:25" x14ac:dyDescent="0.2">
      <c r="Y8739" s="84"/>
    </row>
    <row r="8740" spans="25:25" x14ac:dyDescent="0.2">
      <c r="Y8740" s="84"/>
    </row>
    <row r="8741" spans="25:25" x14ac:dyDescent="0.2">
      <c r="Y8741" s="84"/>
    </row>
    <row r="8742" spans="25:25" x14ac:dyDescent="0.2">
      <c r="Y8742" s="84"/>
    </row>
    <row r="8743" spans="25:25" x14ac:dyDescent="0.2">
      <c r="Y8743" s="84"/>
    </row>
    <row r="8744" spans="25:25" x14ac:dyDescent="0.2">
      <c r="Y8744" s="84"/>
    </row>
    <row r="8745" spans="25:25" x14ac:dyDescent="0.2">
      <c r="Y8745" s="84"/>
    </row>
    <row r="8746" spans="25:25" x14ac:dyDescent="0.2">
      <c r="Y8746" s="84"/>
    </row>
    <row r="8747" spans="25:25" x14ac:dyDescent="0.2">
      <c r="Y8747" s="84"/>
    </row>
    <row r="8748" spans="25:25" x14ac:dyDescent="0.2">
      <c r="Y8748" s="84"/>
    </row>
    <row r="8749" spans="25:25" x14ac:dyDescent="0.2">
      <c r="Y8749" s="84"/>
    </row>
    <row r="8750" spans="25:25" x14ac:dyDescent="0.2">
      <c r="Y8750" s="84"/>
    </row>
    <row r="8751" spans="25:25" x14ac:dyDescent="0.2">
      <c r="Y8751" s="84"/>
    </row>
    <row r="8752" spans="25:25" x14ac:dyDescent="0.2">
      <c r="Y8752" s="84"/>
    </row>
    <row r="8753" spans="25:25" x14ac:dyDescent="0.2">
      <c r="Y8753" s="84"/>
    </row>
    <row r="8754" spans="25:25" x14ac:dyDescent="0.2">
      <c r="Y8754" s="84"/>
    </row>
    <row r="8755" spans="25:25" x14ac:dyDescent="0.2">
      <c r="Y8755" s="84"/>
    </row>
    <row r="8756" spans="25:25" x14ac:dyDescent="0.2">
      <c r="Y8756" s="84"/>
    </row>
    <row r="8757" spans="25:25" x14ac:dyDescent="0.2">
      <c r="Y8757" s="84"/>
    </row>
    <row r="8758" spans="25:25" x14ac:dyDescent="0.2">
      <c r="Y8758" s="84"/>
    </row>
    <row r="8759" spans="25:25" x14ac:dyDescent="0.2">
      <c r="Y8759" s="84"/>
    </row>
    <row r="8760" spans="25:25" x14ac:dyDescent="0.2">
      <c r="Y8760" s="84"/>
    </row>
    <row r="8761" spans="25:25" x14ac:dyDescent="0.2">
      <c r="Y8761" s="84"/>
    </row>
    <row r="8762" spans="25:25" x14ac:dyDescent="0.2">
      <c r="Y8762" s="84"/>
    </row>
    <row r="8763" spans="25:25" x14ac:dyDescent="0.2">
      <c r="Y8763" s="84"/>
    </row>
    <row r="8764" spans="25:25" x14ac:dyDescent="0.2">
      <c r="Y8764" s="84"/>
    </row>
    <row r="8765" spans="25:25" x14ac:dyDescent="0.2">
      <c r="Y8765" s="84"/>
    </row>
    <row r="8766" spans="25:25" x14ac:dyDescent="0.2">
      <c r="Y8766" s="84"/>
    </row>
    <row r="8767" spans="25:25" x14ac:dyDescent="0.2">
      <c r="Y8767" s="84"/>
    </row>
    <row r="8768" spans="25:25" x14ac:dyDescent="0.2">
      <c r="Y8768" s="84"/>
    </row>
    <row r="8769" spans="25:25" x14ac:dyDescent="0.2">
      <c r="Y8769" s="84"/>
    </row>
    <row r="8770" spans="25:25" x14ac:dyDescent="0.2">
      <c r="Y8770" s="84"/>
    </row>
    <row r="8771" spans="25:25" x14ac:dyDescent="0.2">
      <c r="Y8771" s="84"/>
    </row>
    <row r="8772" spans="25:25" x14ac:dyDescent="0.2">
      <c r="Y8772" s="84"/>
    </row>
    <row r="8773" spans="25:25" x14ac:dyDescent="0.2">
      <c r="Y8773" s="84"/>
    </row>
    <row r="8774" spans="25:25" x14ac:dyDescent="0.2">
      <c r="Y8774" s="84"/>
    </row>
    <row r="8775" spans="25:25" x14ac:dyDescent="0.2">
      <c r="Y8775" s="84"/>
    </row>
    <row r="8776" spans="25:25" x14ac:dyDescent="0.2">
      <c r="Y8776" s="84"/>
    </row>
    <row r="8777" spans="25:25" x14ac:dyDescent="0.2">
      <c r="Y8777" s="84"/>
    </row>
    <row r="8778" spans="25:25" x14ac:dyDescent="0.2">
      <c r="Y8778" s="84"/>
    </row>
    <row r="8779" spans="25:25" x14ac:dyDescent="0.2">
      <c r="Y8779" s="84"/>
    </row>
    <row r="8780" spans="25:25" x14ac:dyDescent="0.2">
      <c r="Y8780" s="84"/>
    </row>
    <row r="8781" spans="25:25" x14ac:dyDescent="0.2">
      <c r="Y8781" s="84"/>
    </row>
    <row r="8782" spans="25:25" x14ac:dyDescent="0.2">
      <c r="Y8782" s="84"/>
    </row>
    <row r="8783" spans="25:25" x14ac:dyDescent="0.2">
      <c r="Y8783" s="84"/>
    </row>
    <row r="8784" spans="25:25" x14ac:dyDescent="0.2">
      <c r="Y8784" s="84"/>
    </row>
    <row r="8785" spans="25:25" x14ac:dyDescent="0.2">
      <c r="Y8785" s="84"/>
    </row>
    <row r="8786" spans="25:25" x14ac:dyDescent="0.2">
      <c r="Y8786" s="84"/>
    </row>
    <row r="8787" spans="25:25" x14ac:dyDescent="0.2">
      <c r="Y8787" s="84"/>
    </row>
    <row r="8788" spans="25:25" x14ac:dyDescent="0.2">
      <c r="Y8788" s="84"/>
    </row>
    <row r="8789" spans="25:25" x14ac:dyDescent="0.2">
      <c r="Y8789" s="84"/>
    </row>
    <row r="8790" spans="25:25" x14ac:dyDescent="0.2">
      <c r="Y8790" s="84"/>
    </row>
    <row r="8791" spans="25:25" x14ac:dyDescent="0.2">
      <c r="Y8791" s="84"/>
    </row>
    <row r="8792" spans="25:25" x14ac:dyDescent="0.2">
      <c r="Y8792" s="84"/>
    </row>
    <row r="8793" spans="25:25" x14ac:dyDescent="0.2">
      <c r="Y8793" s="84"/>
    </row>
    <row r="8794" spans="25:25" x14ac:dyDescent="0.2">
      <c r="Y8794" s="84"/>
    </row>
    <row r="8795" spans="25:25" x14ac:dyDescent="0.2">
      <c r="Y8795" s="84"/>
    </row>
    <row r="8796" spans="25:25" x14ac:dyDescent="0.2">
      <c r="Y8796" s="84"/>
    </row>
    <row r="8797" spans="25:25" x14ac:dyDescent="0.2">
      <c r="Y8797" s="84"/>
    </row>
    <row r="8798" spans="25:25" x14ac:dyDescent="0.2">
      <c r="Y8798" s="84"/>
    </row>
    <row r="8799" spans="25:25" x14ac:dyDescent="0.2">
      <c r="Y8799" s="84"/>
    </row>
    <row r="8800" spans="25:25" x14ac:dyDescent="0.2">
      <c r="Y8800" s="84"/>
    </row>
    <row r="8801" spans="25:25" x14ac:dyDescent="0.2">
      <c r="Y8801" s="84"/>
    </row>
    <row r="8802" spans="25:25" x14ac:dyDescent="0.2">
      <c r="Y8802" s="84"/>
    </row>
    <row r="8803" spans="25:25" x14ac:dyDescent="0.2">
      <c r="Y8803" s="84"/>
    </row>
    <row r="8804" spans="25:25" x14ac:dyDescent="0.2">
      <c r="Y8804" s="84"/>
    </row>
    <row r="8805" spans="25:25" x14ac:dyDescent="0.2">
      <c r="Y8805" s="84"/>
    </row>
    <row r="8806" spans="25:25" x14ac:dyDescent="0.2">
      <c r="Y8806" s="84"/>
    </row>
    <row r="8807" spans="25:25" x14ac:dyDescent="0.2">
      <c r="Y8807" s="84"/>
    </row>
    <row r="8808" spans="25:25" x14ac:dyDescent="0.2">
      <c r="Y8808" s="84"/>
    </row>
    <row r="8809" spans="25:25" x14ac:dyDescent="0.2">
      <c r="Y8809" s="84"/>
    </row>
    <row r="8810" spans="25:25" x14ac:dyDescent="0.2">
      <c r="Y8810" s="84"/>
    </row>
    <row r="8811" spans="25:25" x14ac:dyDescent="0.2">
      <c r="Y8811" s="84"/>
    </row>
    <row r="8812" spans="25:25" x14ac:dyDescent="0.2">
      <c r="Y8812" s="84"/>
    </row>
    <row r="8813" spans="25:25" x14ac:dyDescent="0.2">
      <c r="Y8813" s="84"/>
    </row>
    <row r="8814" spans="25:25" x14ac:dyDescent="0.2">
      <c r="Y8814" s="84"/>
    </row>
    <row r="8815" spans="25:25" x14ac:dyDescent="0.2">
      <c r="Y8815" s="84"/>
    </row>
    <row r="8816" spans="25:25" x14ac:dyDescent="0.2">
      <c r="Y8816" s="84"/>
    </row>
    <row r="8817" spans="25:25" x14ac:dyDescent="0.2">
      <c r="Y8817" s="84"/>
    </row>
    <row r="8818" spans="25:25" x14ac:dyDescent="0.2">
      <c r="Y8818" s="84"/>
    </row>
    <row r="8819" spans="25:25" x14ac:dyDescent="0.2">
      <c r="Y8819" s="84"/>
    </row>
    <row r="8820" spans="25:25" x14ac:dyDescent="0.2">
      <c r="Y8820" s="84"/>
    </row>
    <row r="8821" spans="25:25" x14ac:dyDescent="0.2">
      <c r="Y8821" s="84"/>
    </row>
    <row r="8822" spans="25:25" x14ac:dyDescent="0.2">
      <c r="Y8822" s="84"/>
    </row>
    <row r="8823" spans="25:25" x14ac:dyDescent="0.2">
      <c r="Y8823" s="84"/>
    </row>
    <row r="8824" spans="25:25" x14ac:dyDescent="0.2">
      <c r="Y8824" s="84"/>
    </row>
    <row r="8825" spans="25:25" x14ac:dyDescent="0.2">
      <c r="Y8825" s="84"/>
    </row>
    <row r="8826" spans="25:25" x14ac:dyDescent="0.2">
      <c r="Y8826" s="84"/>
    </row>
    <row r="8827" spans="25:25" x14ac:dyDescent="0.2">
      <c r="Y8827" s="84"/>
    </row>
    <row r="8828" spans="25:25" x14ac:dyDescent="0.2">
      <c r="Y8828" s="84"/>
    </row>
    <row r="8829" spans="25:25" x14ac:dyDescent="0.2">
      <c r="Y8829" s="84"/>
    </row>
    <row r="8830" spans="25:25" x14ac:dyDescent="0.2">
      <c r="Y8830" s="84"/>
    </row>
    <row r="8831" spans="25:25" x14ac:dyDescent="0.2">
      <c r="Y8831" s="84"/>
    </row>
    <row r="8832" spans="25:25" x14ac:dyDescent="0.2">
      <c r="Y8832" s="84"/>
    </row>
    <row r="8833" spans="25:25" x14ac:dyDescent="0.2">
      <c r="Y8833" s="84"/>
    </row>
    <row r="8834" spans="25:25" x14ac:dyDescent="0.2">
      <c r="Y8834" s="84"/>
    </row>
    <row r="8835" spans="25:25" x14ac:dyDescent="0.2">
      <c r="Y8835" s="84"/>
    </row>
    <row r="8836" spans="25:25" x14ac:dyDescent="0.2">
      <c r="Y8836" s="84"/>
    </row>
    <row r="8837" spans="25:25" x14ac:dyDescent="0.2">
      <c r="Y8837" s="84"/>
    </row>
    <row r="8838" spans="25:25" x14ac:dyDescent="0.2">
      <c r="Y8838" s="84"/>
    </row>
    <row r="8839" spans="25:25" x14ac:dyDescent="0.2">
      <c r="Y8839" s="84"/>
    </row>
    <row r="8840" spans="25:25" x14ac:dyDescent="0.2">
      <c r="Y8840" s="84"/>
    </row>
    <row r="8841" spans="25:25" x14ac:dyDescent="0.2">
      <c r="Y8841" s="84"/>
    </row>
    <row r="8842" spans="25:25" x14ac:dyDescent="0.2">
      <c r="Y8842" s="84"/>
    </row>
    <row r="8843" spans="25:25" x14ac:dyDescent="0.2">
      <c r="Y8843" s="84"/>
    </row>
    <row r="8844" spans="25:25" x14ac:dyDescent="0.2">
      <c r="Y8844" s="84"/>
    </row>
    <row r="8845" spans="25:25" x14ac:dyDescent="0.2">
      <c r="Y8845" s="84"/>
    </row>
    <row r="8846" spans="25:25" x14ac:dyDescent="0.2">
      <c r="Y8846" s="84"/>
    </row>
    <row r="8847" spans="25:25" x14ac:dyDescent="0.2">
      <c r="Y8847" s="84"/>
    </row>
    <row r="8848" spans="25:25" x14ac:dyDescent="0.2">
      <c r="Y8848" s="84"/>
    </row>
    <row r="8849" spans="25:25" x14ac:dyDescent="0.2">
      <c r="Y8849" s="84"/>
    </row>
    <row r="8850" spans="25:25" x14ac:dyDescent="0.2">
      <c r="Y8850" s="84"/>
    </row>
    <row r="8851" spans="25:25" x14ac:dyDescent="0.2">
      <c r="Y8851" s="84"/>
    </row>
    <row r="8852" spans="25:25" x14ac:dyDescent="0.2">
      <c r="Y8852" s="84"/>
    </row>
    <row r="8853" spans="25:25" x14ac:dyDescent="0.2">
      <c r="Y8853" s="84"/>
    </row>
    <row r="8854" spans="25:25" x14ac:dyDescent="0.2">
      <c r="Y8854" s="84"/>
    </row>
    <row r="8855" spans="25:25" x14ac:dyDescent="0.2">
      <c r="Y8855" s="84"/>
    </row>
    <row r="8856" spans="25:25" x14ac:dyDescent="0.2">
      <c r="Y8856" s="84"/>
    </row>
    <row r="8857" spans="25:25" x14ac:dyDescent="0.2">
      <c r="Y8857" s="84"/>
    </row>
    <row r="8858" spans="25:25" x14ac:dyDescent="0.2">
      <c r="Y8858" s="84"/>
    </row>
    <row r="8859" spans="25:25" x14ac:dyDescent="0.2">
      <c r="Y8859" s="84"/>
    </row>
    <row r="8860" spans="25:25" x14ac:dyDescent="0.2">
      <c r="Y8860" s="84"/>
    </row>
    <row r="8861" spans="25:25" x14ac:dyDescent="0.2">
      <c r="Y8861" s="84"/>
    </row>
    <row r="8862" spans="25:25" x14ac:dyDescent="0.2">
      <c r="Y8862" s="84"/>
    </row>
    <row r="8863" spans="25:25" x14ac:dyDescent="0.2">
      <c r="Y8863" s="84"/>
    </row>
    <row r="8864" spans="25:25" x14ac:dyDescent="0.2">
      <c r="Y8864" s="84"/>
    </row>
    <row r="8865" spans="25:25" x14ac:dyDescent="0.2">
      <c r="Y8865" s="84"/>
    </row>
    <row r="8866" spans="25:25" x14ac:dyDescent="0.2">
      <c r="Y8866" s="84"/>
    </row>
    <row r="8867" spans="25:25" x14ac:dyDescent="0.2">
      <c r="Y8867" s="84"/>
    </row>
    <row r="8868" spans="25:25" x14ac:dyDescent="0.2">
      <c r="Y8868" s="84"/>
    </row>
    <row r="8869" spans="25:25" x14ac:dyDescent="0.2">
      <c r="Y8869" s="84"/>
    </row>
    <row r="8870" spans="25:25" x14ac:dyDescent="0.2">
      <c r="Y8870" s="84"/>
    </row>
    <row r="8871" spans="25:25" x14ac:dyDescent="0.2">
      <c r="Y8871" s="84"/>
    </row>
    <row r="8872" spans="25:25" x14ac:dyDescent="0.2">
      <c r="Y8872" s="84"/>
    </row>
    <row r="8873" spans="25:25" x14ac:dyDescent="0.2">
      <c r="Y8873" s="84"/>
    </row>
    <row r="8874" spans="25:25" x14ac:dyDescent="0.2">
      <c r="Y8874" s="84"/>
    </row>
    <row r="8875" spans="25:25" x14ac:dyDescent="0.2">
      <c r="Y8875" s="84"/>
    </row>
    <row r="8876" spans="25:25" x14ac:dyDescent="0.2">
      <c r="Y8876" s="84"/>
    </row>
    <row r="8877" spans="25:25" x14ac:dyDescent="0.2">
      <c r="Y8877" s="84"/>
    </row>
    <row r="8878" spans="25:25" x14ac:dyDescent="0.2">
      <c r="Y8878" s="84"/>
    </row>
    <row r="8879" spans="25:25" x14ac:dyDescent="0.2">
      <c r="Y8879" s="84"/>
    </row>
    <row r="8880" spans="25:25" x14ac:dyDescent="0.2">
      <c r="Y8880" s="84"/>
    </row>
    <row r="8881" spans="25:25" x14ac:dyDescent="0.2">
      <c r="Y8881" s="84"/>
    </row>
    <row r="8882" spans="25:25" x14ac:dyDescent="0.2">
      <c r="Y8882" s="84"/>
    </row>
    <row r="8883" spans="25:25" x14ac:dyDescent="0.2">
      <c r="Y8883" s="84"/>
    </row>
    <row r="8884" spans="25:25" x14ac:dyDescent="0.2">
      <c r="Y8884" s="84"/>
    </row>
    <row r="8885" spans="25:25" x14ac:dyDescent="0.2">
      <c r="Y8885" s="84"/>
    </row>
    <row r="8886" spans="25:25" x14ac:dyDescent="0.2">
      <c r="Y8886" s="84"/>
    </row>
    <row r="8887" spans="25:25" x14ac:dyDescent="0.2">
      <c r="Y8887" s="84"/>
    </row>
    <row r="8888" spans="25:25" x14ac:dyDescent="0.2">
      <c r="Y8888" s="84"/>
    </row>
    <row r="8889" spans="25:25" x14ac:dyDescent="0.2">
      <c r="Y8889" s="84"/>
    </row>
    <row r="8890" spans="25:25" x14ac:dyDescent="0.2">
      <c r="Y8890" s="84"/>
    </row>
    <row r="8891" spans="25:25" x14ac:dyDescent="0.2">
      <c r="Y8891" s="84"/>
    </row>
    <row r="8892" spans="25:25" x14ac:dyDescent="0.2">
      <c r="Y8892" s="84"/>
    </row>
    <row r="8893" spans="25:25" x14ac:dyDescent="0.2">
      <c r="Y8893" s="84"/>
    </row>
    <row r="8894" spans="25:25" x14ac:dyDescent="0.2">
      <c r="Y8894" s="84"/>
    </row>
    <row r="8895" spans="25:25" x14ac:dyDescent="0.2">
      <c r="Y8895" s="84"/>
    </row>
    <row r="8896" spans="25:25" x14ac:dyDescent="0.2">
      <c r="Y8896" s="84"/>
    </row>
    <row r="8897" spans="25:25" x14ac:dyDescent="0.2">
      <c r="Y8897" s="84"/>
    </row>
    <row r="8898" spans="25:25" x14ac:dyDescent="0.2">
      <c r="Y8898" s="84"/>
    </row>
    <row r="8899" spans="25:25" x14ac:dyDescent="0.2">
      <c r="Y8899" s="84"/>
    </row>
    <row r="8900" spans="25:25" x14ac:dyDescent="0.2">
      <c r="Y8900" s="84"/>
    </row>
    <row r="8901" spans="25:25" x14ac:dyDescent="0.2">
      <c r="Y8901" s="84"/>
    </row>
    <row r="8902" spans="25:25" x14ac:dyDescent="0.2">
      <c r="Y8902" s="84"/>
    </row>
    <row r="8903" spans="25:25" x14ac:dyDescent="0.2">
      <c r="Y8903" s="84"/>
    </row>
    <row r="8904" spans="25:25" x14ac:dyDescent="0.2">
      <c r="Y8904" s="84"/>
    </row>
    <row r="8905" spans="25:25" x14ac:dyDescent="0.2">
      <c r="Y8905" s="84"/>
    </row>
    <row r="8906" spans="25:25" x14ac:dyDescent="0.2">
      <c r="Y8906" s="84"/>
    </row>
    <row r="8907" spans="25:25" x14ac:dyDescent="0.2">
      <c r="Y8907" s="84"/>
    </row>
    <row r="8908" spans="25:25" x14ac:dyDescent="0.2">
      <c r="Y8908" s="84"/>
    </row>
    <row r="8909" spans="25:25" x14ac:dyDescent="0.2">
      <c r="Y8909" s="84"/>
    </row>
    <row r="8910" spans="25:25" x14ac:dyDescent="0.2">
      <c r="Y8910" s="84"/>
    </row>
    <row r="8911" spans="25:25" x14ac:dyDescent="0.2">
      <c r="Y8911" s="84"/>
    </row>
    <row r="8912" spans="25:25" x14ac:dyDescent="0.2">
      <c r="Y8912" s="84"/>
    </row>
    <row r="8913" spans="25:25" x14ac:dyDescent="0.2">
      <c r="Y8913" s="84"/>
    </row>
    <row r="8914" spans="25:25" x14ac:dyDescent="0.2">
      <c r="Y8914" s="84"/>
    </row>
    <row r="8915" spans="25:25" x14ac:dyDescent="0.2">
      <c r="Y8915" s="84"/>
    </row>
    <row r="8916" spans="25:25" x14ac:dyDescent="0.2">
      <c r="Y8916" s="84"/>
    </row>
    <row r="8917" spans="25:25" x14ac:dyDescent="0.2">
      <c r="Y8917" s="84"/>
    </row>
    <row r="8918" spans="25:25" x14ac:dyDescent="0.2">
      <c r="Y8918" s="84"/>
    </row>
    <row r="8919" spans="25:25" x14ac:dyDescent="0.2">
      <c r="Y8919" s="84"/>
    </row>
    <row r="8920" spans="25:25" x14ac:dyDescent="0.2">
      <c r="Y8920" s="84"/>
    </row>
    <row r="8921" spans="25:25" x14ac:dyDescent="0.2">
      <c r="Y8921" s="84"/>
    </row>
    <row r="8922" spans="25:25" x14ac:dyDescent="0.2">
      <c r="Y8922" s="84"/>
    </row>
    <row r="8923" spans="25:25" x14ac:dyDescent="0.2">
      <c r="Y8923" s="84"/>
    </row>
    <row r="8924" spans="25:25" x14ac:dyDescent="0.2">
      <c r="Y8924" s="84"/>
    </row>
    <row r="8925" spans="25:25" x14ac:dyDescent="0.2">
      <c r="Y8925" s="84"/>
    </row>
    <row r="8926" spans="25:25" x14ac:dyDescent="0.2">
      <c r="Y8926" s="84"/>
    </row>
    <row r="8927" spans="25:25" x14ac:dyDescent="0.2">
      <c r="Y8927" s="84"/>
    </row>
    <row r="8928" spans="25:25" x14ac:dyDescent="0.2">
      <c r="Y8928" s="84"/>
    </row>
    <row r="8929" spans="25:25" x14ac:dyDescent="0.2">
      <c r="Y8929" s="84"/>
    </row>
    <row r="8930" spans="25:25" x14ac:dyDescent="0.2">
      <c r="Y8930" s="84"/>
    </row>
    <row r="8931" spans="25:25" x14ac:dyDescent="0.2">
      <c r="Y8931" s="84"/>
    </row>
    <row r="8932" spans="25:25" x14ac:dyDescent="0.2">
      <c r="Y8932" s="84"/>
    </row>
    <row r="8933" spans="25:25" x14ac:dyDescent="0.2">
      <c r="Y8933" s="84"/>
    </row>
    <row r="8934" spans="25:25" x14ac:dyDescent="0.2">
      <c r="Y8934" s="84"/>
    </row>
    <row r="8935" spans="25:25" x14ac:dyDescent="0.2">
      <c r="Y8935" s="84"/>
    </row>
    <row r="8936" spans="25:25" x14ac:dyDescent="0.2">
      <c r="Y8936" s="84"/>
    </row>
    <row r="8937" spans="25:25" x14ac:dyDescent="0.2">
      <c r="Y8937" s="84"/>
    </row>
    <row r="8938" spans="25:25" x14ac:dyDescent="0.2">
      <c r="Y8938" s="84"/>
    </row>
    <row r="8939" spans="25:25" x14ac:dyDescent="0.2">
      <c r="Y8939" s="84"/>
    </row>
    <row r="8940" spans="25:25" x14ac:dyDescent="0.2">
      <c r="Y8940" s="84"/>
    </row>
    <row r="8941" spans="25:25" x14ac:dyDescent="0.2">
      <c r="Y8941" s="84"/>
    </row>
    <row r="8942" spans="25:25" x14ac:dyDescent="0.2">
      <c r="Y8942" s="84"/>
    </row>
    <row r="8943" spans="25:25" x14ac:dyDescent="0.2">
      <c r="Y8943" s="84"/>
    </row>
    <row r="8944" spans="25:25" x14ac:dyDescent="0.2">
      <c r="Y8944" s="84"/>
    </row>
    <row r="8945" spans="25:25" x14ac:dyDescent="0.2">
      <c r="Y8945" s="84"/>
    </row>
    <row r="8946" spans="25:25" x14ac:dyDescent="0.2">
      <c r="Y8946" s="84"/>
    </row>
    <row r="8947" spans="25:25" x14ac:dyDescent="0.2">
      <c r="Y8947" s="84"/>
    </row>
    <row r="8948" spans="25:25" x14ac:dyDescent="0.2">
      <c r="Y8948" s="84"/>
    </row>
    <row r="8949" spans="25:25" x14ac:dyDescent="0.2">
      <c r="Y8949" s="84"/>
    </row>
    <row r="8950" spans="25:25" x14ac:dyDescent="0.2">
      <c r="Y8950" s="84"/>
    </row>
    <row r="8951" spans="25:25" x14ac:dyDescent="0.2">
      <c r="Y8951" s="84"/>
    </row>
    <row r="8952" spans="25:25" x14ac:dyDescent="0.2">
      <c r="Y8952" s="84"/>
    </row>
    <row r="8953" spans="25:25" x14ac:dyDescent="0.2">
      <c r="Y8953" s="84"/>
    </row>
    <row r="8954" spans="25:25" x14ac:dyDescent="0.2">
      <c r="Y8954" s="84"/>
    </row>
    <row r="8955" spans="25:25" x14ac:dyDescent="0.2">
      <c r="Y8955" s="84"/>
    </row>
    <row r="8956" spans="25:25" x14ac:dyDescent="0.2">
      <c r="Y8956" s="84"/>
    </row>
    <row r="8957" spans="25:25" x14ac:dyDescent="0.2">
      <c r="Y8957" s="84"/>
    </row>
    <row r="8958" spans="25:25" x14ac:dyDescent="0.2">
      <c r="Y8958" s="84"/>
    </row>
    <row r="8959" spans="25:25" x14ac:dyDescent="0.2">
      <c r="Y8959" s="84"/>
    </row>
    <row r="8960" spans="25:25" x14ac:dyDescent="0.2">
      <c r="Y8960" s="84"/>
    </row>
    <row r="8961" spans="25:25" x14ac:dyDescent="0.2">
      <c r="Y8961" s="84"/>
    </row>
    <row r="8962" spans="25:25" x14ac:dyDescent="0.2">
      <c r="Y8962" s="84"/>
    </row>
    <row r="8963" spans="25:25" x14ac:dyDescent="0.2">
      <c r="Y8963" s="84"/>
    </row>
    <row r="8964" spans="25:25" x14ac:dyDescent="0.2">
      <c r="Y8964" s="84"/>
    </row>
    <row r="8965" spans="25:25" x14ac:dyDescent="0.2">
      <c r="Y8965" s="84"/>
    </row>
    <row r="8966" spans="25:25" x14ac:dyDescent="0.2">
      <c r="Y8966" s="84"/>
    </row>
    <row r="8967" spans="25:25" x14ac:dyDescent="0.2">
      <c r="Y8967" s="84"/>
    </row>
    <row r="8968" spans="25:25" x14ac:dyDescent="0.2">
      <c r="Y8968" s="84"/>
    </row>
    <row r="8969" spans="25:25" x14ac:dyDescent="0.2">
      <c r="Y8969" s="84"/>
    </row>
    <row r="8970" spans="25:25" x14ac:dyDescent="0.2">
      <c r="Y8970" s="84"/>
    </row>
    <row r="8971" spans="25:25" x14ac:dyDescent="0.2">
      <c r="Y8971" s="84"/>
    </row>
    <row r="8972" spans="25:25" x14ac:dyDescent="0.2">
      <c r="Y8972" s="84"/>
    </row>
    <row r="8973" spans="25:25" x14ac:dyDescent="0.2">
      <c r="Y8973" s="84"/>
    </row>
    <row r="8974" spans="25:25" x14ac:dyDescent="0.2">
      <c r="Y8974" s="84"/>
    </row>
    <row r="8975" spans="25:25" x14ac:dyDescent="0.2">
      <c r="Y8975" s="84"/>
    </row>
    <row r="8976" spans="25:25" x14ac:dyDescent="0.2">
      <c r="Y8976" s="84"/>
    </row>
    <row r="8977" spans="25:25" x14ac:dyDescent="0.2">
      <c r="Y8977" s="84"/>
    </row>
    <row r="8978" spans="25:25" x14ac:dyDescent="0.2">
      <c r="Y8978" s="84"/>
    </row>
    <row r="8979" spans="25:25" x14ac:dyDescent="0.2">
      <c r="Y8979" s="84"/>
    </row>
    <row r="8980" spans="25:25" x14ac:dyDescent="0.2">
      <c r="Y8980" s="84"/>
    </row>
    <row r="8981" spans="25:25" x14ac:dyDescent="0.2">
      <c r="Y8981" s="84"/>
    </row>
    <row r="8982" spans="25:25" x14ac:dyDescent="0.2">
      <c r="Y8982" s="84"/>
    </row>
    <row r="8983" spans="25:25" x14ac:dyDescent="0.2">
      <c r="Y8983" s="84"/>
    </row>
    <row r="8984" spans="25:25" x14ac:dyDescent="0.2">
      <c r="Y8984" s="84"/>
    </row>
    <row r="8985" spans="25:25" x14ac:dyDescent="0.2">
      <c r="Y8985" s="84"/>
    </row>
    <row r="8986" spans="25:25" x14ac:dyDescent="0.2">
      <c r="Y8986" s="84"/>
    </row>
    <row r="8987" spans="25:25" x14ac:dyDescent="0.2">
      <c r="Y8987" s="84"/>
    </row>
    <row r="8988" spans="25:25" x14ac:dyDescent="0.2">
      <c r="Y8988" s="84"/>
    </row>
    <row r="8989" spans="25:25" x14ac:dyDescent="0.2">
      <c r="Y8989" s="84"/>
    </row>
    <row r="8990" spans="25:25" x14ac:dyDescent="0.2">
      <c r="Y8990" s="84"/>
    </row>
    <row r="8991" spans="25:25" x14ac:dyDescent="0.2">
      <c r="Y8991" s="84"/>
    </row>
    <row r="8992" spans="25:25" x14ac:dyDescent="0.2">
      <c r="Y8992" s="84"/>
    </row>
    <row r="8993" spans="25:25" x14ac:dyDescent="0.2">
      <c r="Y8993" s="84"/>
    </row>
    <row r="8994" spans="25:25" x14ac:dyDescent="0.2">
      <c r="Y8994" s="84"/>
    </row>
    <row r="8995" spans="25:25" x14ac:dyDescent="0.2">
      <c r="Y8995" s="84"/>
    </row>
    <row r="8996" spans="25:25" x14ac:dyDescent="0.2">
      <c r="Y8996" s="84"/>
    </row>
    <row r="8997" spans="25:25" x14ac:dyDescent="0.2">
      <c r="Y8997" s="84"/>
    </row>
    <row r="8998" spans="25:25" x14ac:dyDescent="0.2">
      <c r="Y8998" s="84"/>
    </row>
    <row r="8999" spans="25:25" x14ac:dyDescent="0.2">
      <c r="Y8999" s="84"/>
    </row>
    <row r="9000" spans="25:25" x14ac:dyDescent="0.2">
      <c r="Y9000" s="84"/>
    </row>
    <row r="9001" spans="25:25" x14ac:dyDescent="0.2">
      <c r="Y9001" s="84"/>
    </row>
    <row r="9002" spans="25:25" x14ac:dyDescent="0.2">
      <c r="Y9002" s="84"/>
    </row>
    <row r="9003" spans="25:25" x14ac:dyDescent="0.2">
      <c r="Y9003" s="84"/>
    </row>
    <row r="9004" spans="25:25" x14ac:dyDescent="0.2">
      <c r="Y9004" s="84"/>
    </row>
    <row r="9005" spans="25:25" x14ac:dyDescent="0.2">
      <c r="Y9005" s="84"/>
    </row>
    <row r="9006" spans="25:25" x14ac:dyDescent="0.2">
      <c r="Y9006" s="84"/>
    </row>
    <row r="9007" spans="25:25" x14ac:dyDescent="0.2">
      <c r="Y9007" s="84"/>
    </row>
    <row r="9008" spans="25:25" x14ac:dyDescent="0.2">
      <c r="Y9008" s="84"/>
    </row>
    <row r="9009" spans="25:25" x14ac:dyDescent="0.2">
      <c r="Y9009" s="84"/>
    </row>
    <row r="9010" spans="25:25" x14ac:dyDescent="0.2">
      <c r="Y9010" s="84"/>
    </row>
    <row r="9011" spans="25:25" x14ac:dyDescent="0.2">
      <c r="Y9011" s="84"/>
    </row>
    <row r="9012" spans="25:25" x14ac:dyDescent="0.2">
      <c r="Y9012" s="84"/>
    </row>
    <row r="9013" spans="25:25" x14ac:dyDescent="0.2">
      <c r="Y9013" s="84"/>
    </row>
    <row r="9014" spans="25:25" x14ac:dyDescent="0.2">
      <c r="Y9014" s="84"/>
    </row>
    <row r="9015" spans="25:25" x14ac:dyDescent="0.2">
      <c r="Y9015" s="84"/>
    </row>
    <row r="9016" spans="25:25" x14ac:dyDescent="0.2">
      <c r="Y9016" s="84"/>
    </row>
    <row r="9017" spans="25:25" x14ac:dyDescent="0.2">
      <c r="Y9017" s="84"/>
    </row>
    <row r="9018" spans="25:25" x14ac:dyDescent="0.2">
      <c r="Y9018" s="84"/>
    </row>
    <row r="9019" spans="25:25" x14ac:dyDescent="0.2">
      <c r="Y9019" s="84"/>
    </row>
    <row r="9020" spans="25:25" x14ac:dyDescent="0.2">
      <c r="Y9020" s="84"/>
    </row>
    <row r="9021" spans="25:25" x14ac:dyDescent="0.2">
      <c r="Y9021" s="84"/>
    </row>
    <row r="9022" spans="25:25" x14ac:dyDescent="0.2">
      <c r="Y9022" s="84"/>
    </row>
    <row r="9023" spans="25:25" x14ac:dyDescent="0.2">
      <c r="Y9023" s="84"/>
    </row>
    <row r="9024" spans="25:25" x14ac:dyDescent="0.2">
      <c r="Y9024" s="84"/>
    </row>
    <row r="9025" spans="25:25" x14ac:dyDescent="0.2">
      <c r="Y9025" s="84"/>
    </row>
    <row r="9026" spans="25:25" x14ac:dyDescent="0.2">
      <c r="Y9026" s="84"/>
    </row>
    <row r="9027" spans="25:25" x14ac:dyDescent="0.2">
      <c r="Y9027" s="84"/>
    </row>
    <row r="9028" spans="25:25" x14ac:dyDescent="0.2">
      <c r="Y9028" s="84"/>
    </row>
    <row r="9029" spans="25:25" x14ac:dyDescent="0.2">
      <c r="Y9029" s="84"/>
    </row>
    <row r="9030" spans="25:25" x14ac:dyDescent="0.2">
      <c r="Y9030" s="84"/>
    </row>
    <row r="9031" spans="25:25" x14ac:dyDescent="0.2">
      <c r="Y9031" s="84"/>
    </row>
    <row r="9032" spans="25:25" x14ac:dyDescent="0.2">
      <c r="Y9032" s="84"/>
    </row>
    <row r="9033" spans="25:25" x14ac:dyDescent="0.2">
      <c r="Y9033" s="84"/>
    </row>
    <row r="9034" spans="25:25" x14ac:dyDescent="0.2">
      <c r="Y9034" s="84"/>
    </row>
    <row r="9035" spans="25:25" x14ac:dyDescent="0.2">
      <c r="Y9035" s="84"/>
    </row>
    <row r="9036" spans="25:25" x14ac:dyDescent="0.2">
      <c r="Y9036" s="84"/>
    </row>
    <row r="9037" spans="25:25" x14ac:dyDescent="0.2">
      <c r="Y9037" s="84"/>
    </row>
    <row r="9038" spans="25:25" x14ac:dyDescent="0.2">
      <c r="Y9038" s="84"/>
    </row>
    <row r="9039" spans="25:25" x14ac:dyDescent="0.2">
      <c r="Y9039" s="84"/>
    </row>
    <row r="9040" spans="25:25" x14ac:dyDescent="0.2">
      <c r="Y9040" s="84"/>
    </row>
    <row r="9041" spans="25:25" x14ac:dyDescent="0.2">
      <c r="Y9041" s="84"/>
    </row>
    <row r="9042" spans="25:25" x14ac:dyDescent="0.2">
      <c r="Y9042" s="84"/>
    </row>
    <row r="9043" spans="25:25" x14ac:dyDescent="0.2">
      <c r="Y9043" s="84"/>
    </row>
    <row r="9044" spans="25:25" x14ac:dyDescent="0.2">
      <c r="Y9044" s="84"/>
    </row>
    <row r="9045" spans="25:25" x14ac:dyDescent="0.2">
      <c r="Y9045" s="84"/>
    </row>
    <row r="9046" spans="25:25" x14ac:dyDescent="0.2">
      <c r="Y9046" s="84"/>
    </row>
    <row r="9047" spans="25:25" x14ac:dyDescent="0.2">
      <c r="Y9047" s="84"/>
    </row>
    <row r="9048" spans="25:25" x14ac:dyDescent="0.2">
      <c r="Y9048" s="84"/>
    </row>
    <row r="9049" spans="25:25" x14ac:dyDescent="0.2">
      <c r="Y9049" s="84"/>
    </row>
    <row r="9050" spans="25:25" x14ac:dyDescent="0.2">
      <c r="Y9050" s="84"/>
    </row>
    <row r="9051" spans="25:25" x14ac:dyDescent="0.2">
      <c r="Y9051" s="84"/>
    </row>
    <row r="9052" spans="25:25" x14ac:dyDescent="0.2">
      <c r="Y9052" s="84"/>
    </row>
    <row r="9053" spans="25:25" x14ac:dyDescent="0.2">
      <c r="Y9053" s="84"/>
    </row>
    <row r="9054" spans="25:25" x14ac:dyDescent="0.2">
      <c r="Y9054" s="84"/>
    </row>
    <row r="9055" spans="25:25" x14ac:dyDescent="0.2">
      <c r="Y9055" s="84"/>
    </row>
    <row r="9056" spans="25:25" x14ac:dyDescent="0.2">
      <c r="Y9056" s="84"/>
    </row>
    <row r="9057" spans="25:25" x14ac:dyDescent="0.2">
      <c r="Y9057" s="84"/>
    </row>
    <row r="9058" spans="25:25" x14ac:dyDescent="0.2">
      <c r="Y9058" s="84"/>
    </row>
    <row r="9059" spans="25:25" x14ac:dyDescent="0.2">
      <c r="Y9059" s="84"/>
    </row>
    <row r="9060" spans="25:25" x14ac:dyDescent="0.2">
      <c r="Y9060" s="84"/>
    </row>
    <row r="9061" spans="25:25" x14ac:dyDescent="0.2">
      <c r="Y9061" s="84"/>
    </row>
    <row r="9062" spans="25:25" x14ac:dyDescent="0.2">
      <c r="Y9062" s="84"/>
    </row>
    <row r="9063" spans="25:25" x14ac:dyDescent="0.2">
      <c r="Y9063" s="84"/>
    </row>
    <row r="9064" spans="25:25" x14ac:dyDescent="0.2">
      <c r="Y9064" s="84"/>
    </row>
    <row r="9065" spans="25:25" x14ac:dyDescent="0.2">
      <c r="Y9065" s="84"/>
    </row>
    <row r="9066" spans="25:25" x14ac:dyDescent="0.2">
      <c r="Y9066" s="84"/>
    </row>
    <row r="9067" spans="25:25" x14ac:dyDescent="0.2">
      <c r="Y9067" s="84"/>
    </row>
    <row r="9068" spans="25:25" x14ac:dyDescent="0.2">
      <c r="Y9068" s="84"/>
    </row>
    <row r="9069" spans="25:25" x14ac:dyDescent="0.2">
      <c r="Y9069" s="84"/>
    </row>
    <row r="9070" spans="25:25" x14ac:dyDescent="0.2">
      <c r="Y9070" s="84"/>
    </row>
    <row r="9071" spans="25:25" x14ac:dyDescent="0.2">
      <c r="Y9071" s="84"/>
    </row>
    <row r="9072" spans="25:25" x14ac:dyDescent="0.2">
      <c r="Y9072" s="84"/>
    </row>
    <row r="9073" spans="25:25" x14ac:dyDescent="0.2">
      <c r="Y9073" s="84"/>
    </row>
    <row r="9074" spans="25:25" x14ac:dyDescent="0.2">
      <c r="Y9074" s="84"/>
    </row>
    <row r="9075" spans="25:25" x14ac:dyDescent="0.2">
      <c r="Y9075" s="84"/>
    </row>
    <row r="9076" spans="25:25" x14ac:dyDescent="0.2">
      <c r="Y9076" s="84"/>
    </row>
    <row r="9077" spans="25:25" x14ac:dyDescent="0.2">
      <c r="Y9077" s="84"/>
    </row>
    <row r="9078" spans="25:25" x14ac:dyDescent="0.2">
      <c r="Y9078" s="84"/>
    </row>
    <row r="9079" spans="25:25" x14ac:dyDescent="0.2">
      <c r="Y9079" s="84"/>
    </row>
    <row r="9080" spans="25:25" x14ac:dyDescent="0.2">
      <c r="Y9080" s="84"/>
    </row>
    <row r="9081" spans="25:25" x14ac:dyDescent="0.2">
      <c r="Y9081" s="84"/>
    </row>
    <row r="9082" spans="25:25" x14ac:dyDescent="0.2">
      <c r="Y9082" s="84"/>
    </row>
    <row r="9083" spans="25:25" x14ac:dyDescent="0.2">
      <c r="Y9083" s="84"/>
    </row>
    <row r="9084" spans="25:25" x14ac:dyDescent="0.2">
      <c r="Y9084" s="84"/>
    </row>
    <row r="9085" spans="25:25" x14ac:dyDescent="0.2">
      <c r="Y9085" s="84"/>
    </row>
    <row r="9086" spans="25:25" x14ac:dyDescent="0.2">
      <c r="Y9086" s="84"/>
    </row>
    <row r="9087" spans="25:25" x14ac:dyDescent="0.2">
      <c r="Y9087" s="84"/>
    </row>
    <row r="9088" spans="25:25" x14ac:dyDescent="0.2">
      <c r="Y9088" s="84"/>
    </row>
    <row r="9089" spans="25:25" x14ac:dyDescent="0.2">
      <c r="Y9089" s="84"/>
    </row>
    <row r="9090" spans="25:25" x14ac:dyDescent="0.2">
      <c r="Y9090" s="84"/>
    </row>
    <row r="9091" spans="25:25" x14ac:dyDescent="0.2">
      <c r="Y9091" s="84"/>
    </row>
    <row r="9092" spans="25:25" x14ac:dyDescent="0.2">
      <c r="Y9092" s="84"/>
    </row>
    <row r="9093" spans="25:25" x14ac:dyDescent="0.2">
      <c r="Y9093" s="84"/>
    </row>
    <row r="9094" spans="25:25" x14ac:dyDescent="0.2">
      <c r="Y9094" s="84"/>
    </row>
    <row r="9095" spans="25:25" x14ac:dyDescent="0.2">
      <c r="Y9095" s="84"/>
    </row>
    <row r="9096" spans="25:25" x14ac:dyDescent="0.2">
      <c r="Y9096" s="84"/>
    </row>
    <row r="9097" spans="25:25" x14ac:dyDescent="0.2">
      <c r="Y9097" s="84"/>
    </row>
    <row r="9098" spans="25:25" x14ac:dyDescent="0.2">
      <c r="Y9098" s="84"/>
    </row>
    <row r="9099" spans="25:25" x14ac:dyDescent="0.2">
      <c r="Y9099" s="84"/>
    </row>
    <row r="9100" spans="25:25" x14ac:dyDescent="0.2">
      <c r="Y9100" s="84"/>
    </row>
    <row r="9101" spans="25:25" x14ac:dyDescent="0.2">
      <c r="Y9101" s="84"/>
    </row>
    <row r="9102" spans="25:25" x14ac:dyDescent="0.2">
      <c r="Y9102" s="84"/>
    </row>
    <row r="9103" spans="25:25" x14ac:dyDescent="0.2">
      <c r="Y9103" s="84"/>
    </row>
    <row r="9104" spans="25:25" x14ac:dyDescent="0.2">
      <c r="Y9104" s="84"/>
    </row>
    <row r="9105" spans="25:25" x14ac:dyDescent="0.2">
      <c r="Y9105" s="84"/>
    </row>
    <row r="9106" spans="25:25" x14ac:dyDescent="0.2">
      <c r="Y9106" s="84"/>
    </row>
    <row r="9107" spans="25:25" x14ac:dyDescent="0.2">
      <c r="Y9107" s="84"/>
    </row>
    <row r="9108" spans="25:25" x14ac:dyDescent="0.2">
      <c r="Y9108" s="84"/>
    </row>
    <row r="9109" spans="25:25" x14ac:dyDescent="0.2">
      <c r="Y9109" s="84"/>
    </row>
    <row r="9110" spans="25:25" x14ac:dyDescent="0.2">
      <c r="Y9110" s="84"/>
    </row>
    <row r="9111" spans="25:25" x14ac:dyDescent="0.2">
      <c r="Y9111" s="84"/>
    </row>
    <row r="9112" spans="25:25" x14ac:dyDescent="0.2">
      <c r="Y9112" s="84"/>
    </row>
    <row r="9113" spans="25:25" x14ac:dyDescent="0.2">
      <c r="Y9113" s="84"/>
    </row>
    <row r="9114" spans="25:25" x14ac:dyDescent="0.2">
      <c r="Y9114" s="84"/>
    </row>
    <row r="9115" spans="25:25" x14ac:dyDescent="0.2">
      <c r="Y9115" s="84"/>
    </row>
    <row r="9116" spans="25:25" x14ac:dyDescent="0.2">
      <c r="Y9116" s="84"/>
    </row>
    <row r="9117" spans="25:25" x14ac:dyDescent="0.2">
      <c r="Y9117" s="84"/>
    </row>
    <row r="9118" spans="25:25" x14ac:dyDescent="0.2">
      <c r="Y9118" s="84"/>
    </row>
    <row r="9119" spans="25:25" x14ac:dyDescent="0.2">
      <c r="Y9119" s="84"/>
    </row>
    <row r="9120" spans="25:25" x14ac:dyDescent="0.2">
      <c r="Y9120" s="84"/>
    </row>
    <row r="9121" spans="25:25" x14ac:dyDescent="0.2">
      <c r="Y9121" s="84"/>
    </row>
    <row r="9122" spans="25:25" x14ac:dyDescent="0.2">
      <c r="Y9122" s="84"/>
    </row>
    <row r="9123" spans="25:25" x14ac:dyDescent="0.2">
      <c r="Y9123" s="84"/>
    </row>
    <row r="9124" spans="25:25" x14ac:dyDescent="0.2">
      <c r="Y9124" s="84"/>
    </row>
    <row r="9125" spans="25:25" x14ac:dyDescent="0.2">
      <c r="Y9125" s="84"/>
    </row>
    <row r="9126" spans="25:25" x14ac:dyDescent="0.2">
      <c r="Y9126" s="84"/>
    </row>
    <row r="9127" spans="25:25" x14ac:dyDescent="0.2">
      <c r="Y9127" s="84"/>
    </row>
    <row r="9128" spans="25:25" x14ac:dyDescent="0.2">
      <c r="Y9128" s="84"/>
    </row>
    <row r="9129" spans="25:25" x14ac:dyDescent="0.2">
      <c r="Y9129" s="84"/>
    </row>
    <row r="9130" spans="25:25" x14ac:dyDescent="0.2">
      <c r="Y9130" s="84"/>
    </row>
    <row r="9131" spans="25:25" x14ac:dyDescent="0.2">
      <c r="Y9131" s="84"/>
    </row>
    <row r="9132" spans="25:25" x14ac:dyDescent="0.2">
      <c r="Y9132" s="84"/>
    </row>
    <row r="9133" spans="25:25" x14ac:dyDescent="0.2">
      <c r="Y9133" s="84"/>
    </row>
    <row r="9134" spans="25:25" x14ac:dyDescent="0.2">
      <c r="Y9134" s="84"/>
    </row>
    <row r="9135" spans="25:25" x14ac:dyDescent="0.2">
      <c r="Y9135" s="84"/>
    </row>
    <row r="9136" spans="25:25" x14ac:dyDescent="0.2">
      <c r="Y9136" s="84"/>
    </row>
    <row r="9137" spans="25:25" x14ac:dyDescent="0.2">
      <c r="Y9137" s="84"/>
    </row>
    <row r="9138" spans="25:25" x14ac:dyDescent="0.2">
      <c r="Y9138" s="84"/>
    </row>
    <row r="9139" spans="25:25" x14ac:dyDescent="0.2">
      <c r="Y9139" s="84"/>
    </row>
    <row r="9140" spans="25:25" x14ac:dyDescent="0.2">
      <c r="Y9140" s="84"/>
    </row>
    <row r="9141" spans="25:25" x14ac:dyDescent="0.2">
      <c r="Y9141" s="84"/>
    </row>
    <row r="9142" spans="25:25" x14ac:dyDescent="0.2">
      <c r="Y9142" s="84"/>
    </row>
    <row r="9143" spans="25:25" x14ac:dyDescent="0.2">
      <c r="Y9143" s="84"/>
    </row>
    <row r="9144" spans="25:25" x14ac:dyDescent="0.2">
      <c r="Y9144" s="84"/>
    </row>
    <row r="9145" spans="25:25" x14ac:dyDescent="0.2">
      <c r="Y9145" s="84"/>
    </row>
    <row r="9146" spans="25:25" x14ac:dyDescent="0.2">
      <c r="Y9146" s="84"/>
    </row>
    <row r="9147" spans="25:25" x14ac:dyDescent="0.2">
      <c r="Y9147" s="84"/>
    </row>
    <row r="9148" spans="25:25" x14ac:dyDescent="0.2">
      <c r="Y9148" s="84"/>
    </row>
    <row r="9149" spans="25:25" x14ac:dyDescent="0.2">
      <c r="Y9149" s="84"/>
    </row>
    <row r="9150" spans="25:25" x14ac:dyDescent="0.2">
      <c r="Y9150" s="84"/>
    </row>
    <row r="9151" spans="25:25" x14ac:dyDescent="0.2">
      <c r="Y9151" s="84"/>
    </row>
    <row r="9152" spans="25:25" x14ac:dyDescent="0.2">
      <c r="Y9152" s="84"/>
    </row>
    <row r="9153" spans="25:25" x14ac:dyDescent="0.2">
      <c r="Y9153" s="84"/>
    </row>
    <row r="9154" spans="25:25" x14ac:dyDescent="0.2">
      <c r="Y9154" s="84"/>
    </row>
    <row r="9155" spans="25:25" x14ac:dyDescent="0.2">
      <c r="Y9155" s="84"/>
    </row>
    <row r="9156" spans="25:25" x14ac:dyDescent="0.2">
      <c r="Y9156" s="84"/>
    </row>
    <row r="9157" spans="25:25" x14ac:dyDescent="0.2">
      <c r="Y9157" s="84"/>
    </row>
    <row r="9158" spans="25:25" x14ac:dyDescent="0.2">
      <c r="Y9158" s="84"/>
    </row>
    <row r="9159" spans="25:25" x14ac:dyDescent="0.2">
      <c r="Y9159" s="84"/>
    </row>
    <row r="9160" spans="25:25" x14ac:dyDescent="0.2">
      <c r="Y9160" s="84"/>
    </row>
    <row r="9161" spans="25:25" x14ac:dyDescent="0.2">
      <c r="Y9161" s="84"/>
    </row>
    <row r="9162" spans="25:25" x14ac:dyDescent="0.2">
      <c r="Y9162" s="84"/>
    </row>
    <row r="9163" spans="25:25" x14ac:dyDescent="0.2">
      <c r="Y9163" s="84"/>
    </row>
    <row r="9164" spans="25:25" x14ac:dyDescent="0.2">
      <c r="Y9164" s="84"/>
    </row>
    <row r="9165" spans="25:25" x14ac:dyDescent="0.2">
      <c r="Y9165" s="84"/>
    </row>
    <row r="9166" spans="25:25" x14ac:dyDescent="0.2">
      <c r="Y9166" s="84"/>
    </row>
    <row r="9167" spans="25:25" x14ac:dyDescent="0.2">
      <c r="Y9167" s="84"/>
    </row>
    <row r="9168" spans="25:25" x14ac:dyDescent="0.2">
      <c r="Y9168" s="84"/>
    </row>
    <row r="9169" spans="25:25" x14ac:dyDescent="0.2">
      <c r="Y9169" s="84"/>
    </row>
    <row r="9170" spans="25:25" x14ac:dyDescent="0.2">
      <c r="Y9170" s="84"/>
    </row>
    <row r="9171" spans="25:25" x14ac:dyDescent="0.2">
      <c r="Y9171" s="84"/>
    </row>
    <row r="9172" spans="25:25" x14ac:dyDescent="0.2">
      <c r="Y9172" s="84"/>
    </row>
    <row r="9173" spans="25:25" x14ac:dyDescent="0.2">
      <c r="Y9173" s="84"/>
    </row>
    <row r="9174" spans="25:25" x14ac:dyDescent="0.2">
      <c r="Y9174" s="84"/>
    </row>
    <row r="9175" spans="25:25" x14ac:dyDescent="0.2">
      <c r="Y9175" s="84"/>
    </row>
    <row r="9176" spans="25:25" x14ac:dyDescent="0.2">
      <c r="Y9176" s="84"/>
    </row>
    <row r="9177" spans="25:25" x14ac:dyDescent="0.2">
      <c r="Y9177" s="84"/>
    </row>
    <row r="9178" spans="25:25" x14ac:dyDescent="0.2">
      <c r="Y9178" s="84"/>
    </row>
    <row r="9179" spans="25:25" x14ac:dyDescent="0.2">
      <c r="Y9179" s="84"/>
    </row>
    <row r="9180" spans="25:25" x14ac:dyDescent="0.2">
      <c r="Y9180" s="84"/>
    </row>
    <row r="9181" spans="25:25" x14ac:dyDescent="0.2">
      <c r="Y9181" s="84"/>
    </row>
    <row r="9182" spans="25:25" x14ac:dyDescent="0.2">
      <c r="Y9182" s="84"/>
    </row>
    <row r="9183" spans="25:25" x14ac:dyDescent="0.2">
      <c r="Y9183" s="84"/>
    </row>
    <row r="9184" spans="25:25" x14ac:dyDescent="0.2">
      <c r="Y9184" s="84"/>
    </row>
    <row r="9185" spans="25:25" x14ac:dyDescent="0.2">
      <c r="Y9185" s="84"/>
    </row>
    <row r="9186" spans="25:25" x14ac:dyDescent="0.2">
      <c r="Y9186" s="84"/>
    </row>
    <row r="9187" spans="25:25" x14ac:dyDescent="0.2">
      <c r="Y9187" s="84"/>
    </row>
    <row r="9188" spans="25:25" x14ac:dyDescent="0.2">
      <c r="Y9188" s="84"/>
    </row>
    <row r="9189" spans="25:25" x14ac:dyDescent="0.2">
      <c r="Y9189" s="84"/>
    </row>
    <row r="9190" spans="25:25" x14ac:dyDescent="0.2">
      <c r="Y9190" s="84"/>
    </row>
    <row r="9191" spans="25:25" x14ac:dyDescent="0.2">
      <c r="Y9191" s="84"/>
    </row>
    <row r="9192" spans="25:25" x14ac:dyDescent="0.2">
      <c r="Y9192" s="84"/>
    </row>
    <row r="9193" spans="25:25" x14ac:dyDescent="0.2">
      <c r="Y9193" s="84"/>
    </row>
    <row r="9194" spans="25:25" x14ac:dyDescent="0.2">
      <c r="Y9194" s="84"/>
    </row>
    <row r="9195" spans="25:25" x14ac:dyDescent="0.2">
      <c r="Y9195" s="84"/>
    </row>
    <row r="9196" spans="25:25" x14ac:dyDescent="0.2">
      <c r="Y9196" s="84"/>
    </row>
    <row r="9197" spans="25:25" x14ac:dyDescent="0.2">
      <c r="Y9197" s="84"/>
    </row>
    <row r="9198" spans="25:25" x14ac:dyDescent="0.2">
      <c r="Y9198" s="84"/>
    </row>
    <row r="9199" spans="25:25" x14ac:dyDescent="0.2">
      <c r="Y9199" s="84"/>
    </row>
    <row r="9200" spans="25:25" x14ac:dyDescent="0.2">
      <c r="Y9200" s="84"/>
    </row>
    <row r="9201" spans="25:25" x14ac:dyDescent="0.2">
      <c r="Y9201" s="84"/>
    </row>
    <row r="9202" spans="25:25" x14ac:dyDescent="0.2">
      <c r="Y9202" s="84"/>
    </row>
    <row r="9203" spans="25:25" x14ac:dyDescent="0.2">
      <c r="Y9203" s="84"/>
    </row>
    <row r="9204" spans="25:25" x14ac:dyDescent="0.2">
      <c r="Y9204" s="84"/>
    </row>
    <row r="9205" spans="25:25" x14ac:dyDescent="0.2">
      <c r="Y9205" s="84"/>
    </row>
    <row r="9206" spans="25:25" x14ac:dyDescent="0.2">
      <c r="Y9206" s="84"/>
    </row>
    <row r="9207" spans="25:25" x14ac:dyDescent="0.2">
      <c r="Y9207" s="84"/>
    </row>
    <row r="9208" spans="25:25" x14ac:dyDescent="0.2">
      <c r="Y9208" s="84"/>
    </row>
    <row r="9209" spans="25:25" x14ac:dyDescent="0.2">
      <c r="Y9209" s="84"/>
    </row>
    <row r="9210" spans="25:25" x14ac:dyDescent="0.2">
      <c r="Y9210" s="84"/>
    </row>
    <row r="9211" spans="25:25" x14ac:dyDescent="0.2">
      <c r="Y9211" s="84"/>
    </row>
    <row r="9212" spans="25:25" x14ac:dyDescent="0.2">
      <c r="Y9212" s="84"/>
    </row>
    <row r="9213" spans="25:25" x14ac:dyDescent="0.2">
      <c r="Y9213" s="84"/>
    </row>
    <row r="9214" spans="25:25" x14ac:dyDescent="0.2">
      <c r="Y9214" s="84"/>
    </row>
    <row r="9215" spans="25:25" x14ac:dyDescent="0.2">
      <c r="Y9215" s="84"/>
    </row>
    <row r="9216" spans="25:25" x14ac:dyDescent="0.2">
      <c r="Y9216" s="84"/>
    </row>
    <row r="9217" spans="25:25" x14ac:dyDescent="0.2">
      <c r="Y9217" s="84"/>
    </row>
    <row r="9218" spans="25:25" x14ac:dyDescent="0.2">
      <c r="Y9218" s="84"/>
    </row>
    <row r="9219" spans="25:25" x14ac:dyDescent="0.2">
      <c r="Y9219" s="84"/>
    </row>
    <row r="9220" spans="25:25" x14ac:dyDescent="0.2">
      <c r="Y9220" s="84"/>
    </row>
    <row r="9221" spans="25:25" x14ac:dyDescent="0.2">
      <c r="Y9221" s="84"/>
    </row>
    <row r="9222" spans="25:25" x14ac:dyDescent="0.2">
      <c r="Y9222" s="84"/>
    </row>
    <row r="9223" spans="25:25" x14ac:dyDescent="0.2">
      <c r="Y9223" s="84"/>
    </row>
    <row r="9224" spans="25:25" x14ac:dyDescent="0.2">
      <c r="Y9224" s="84"/>
    </row>
    <row r="9225" spans="25:25" x14ac:dyDescent="0.2">
      <c r="Y9225" s="84"/>
    </row>
    <row r="9226" spans="25:25" x14ac:dyDescent="0.2">
      <c r="Y9226" s="84"/>
    </row>
    <row r="9227" spans="25:25" x14ac:dyDescent="0.2">
      <c r="Y9227" s="84"/>
    </row>
    <row r="9228" spans="25:25" x14ac:dyDescent="0.2">
      <c r="Y9228" s="84"/>
    </row>
    <row r="9229" spans="25:25" x14ac:dyDescent="0.2">
      <c r="Y9229" s="84"/>
    </row>
    <row r="9230" spans="25:25" x14ac:dyDescent="0.2">
      <c r="Y9230" s="84"/>
    </row>
    <row r="9231" spans="25:25" x14ac:dyDescent="0.2">
      <c r="Y9231" s="84"/>
    </row>
    <row r="9232" spans="25:25" x14ac:dyDescent="0.2">
      <c r="Y9232" s="84"/>
    </row>
    <row r="9233" spans="25:25" x14ac:dyDescent="0.2">
      <c r="Y9233" s="84"/>
    </row>
    <row r="9234" spans="25:25" x14ac:dyDescent="0.2">
      <c r="Y9234" s="84"/>
    </row>
    <row r="9235" spans="25:25" x14ac:dyDescent="0.2">
      <c r="Y9235" s="84"/>
    </row>
    <row r="9236" spans="25:25" x14ac:dyDescent="0.2">
      <c r="Y9236" s="84"/>
    </row>
    <row r="9237" spans="25:25" x14ac:dyDescent="0.2">
      <c r="Y9237" s="84"/>
    </row>
    <row r="9238" spans="25:25" x14ac:dyDescent="0.2">
      <c r="Y9238" s="84"/>
    </row>
    <row r="9239" spans="25:25" x14ac:dyDescent="0.2">
      <c r="Y9239" s="84"/>
    </row>
    <row r="9240" spans="25:25" x14ac:dyDescent="0.2">
      <c r="Y9240" s="84"/>
    </row>
    <row r="9241" spans="25:25" x14ac:dyDescent="0.2">
      <c r="Y9241" s="84"/>
    </row>
    <row r="9242" spans="25:25" x14ac:dyDescent="0.2">
      <c r="Y9242" s="84"/>
    </row>
    <row r="9243" spans="25:25" x14ac:dyDescent="0.2">
      <c r="Y9243" s="84"/>
    </row>
    <row r="9244" spans="25:25" x14ac:dyDescent="0.2">
      <c r="Y9244" s="84"/>
    </row>
    <row r="9245" spans="25:25" x14ac:dyDescent="0.2">
      <c r="Y9245" s="84"/>
    </row>
    <row r="9246" spans="25:25" x14ac:dyDescent="0.2">
      <c r="Y9246" s="84"/>
    </row>
    <row r="9247" spans="25:25" x14ac:dyDescent="0.2">
      <c r="Y9247" s="84"/>
    </row>
    <row r="9248" spans="25:25" x14ac:dyDescent="0.2">
      <c r="Y9248" s="84"/>
    </row>
    <row r="9249" spans="25:25" x14ac:dyDescent="0.2">
      <c r="Y9249" s="84"/>
    </row>
    <row r="9250" spans="25:25" x14ac:dyDescent="0.2">
      <c r="Y9250" s="84"/>
    </row>
    <row r="9251" spans="25:25" x14ac:dyDescent="0.2">
      <c r="Y9251" s="84"/>
    </row>
    <row r="9252" spans="25:25" x14ac:dyDescent="0.2">
      <c r="Y9252" s="84"/>
    </row>
    <row r="9253" spans="25:25" x14ac:dyDescent="0.2">
      <c r="Y9253" s="84"/>
    </row>
    <row r="9254" spans="25:25" x14ac:dyDescent="0.2">
      <c r="Y9254" s="84"/>
    </row>
    <row r="9255" spans="25:25" x14ac:dyDescent="0.2">
      <c r="Y9255" s="84"/>
    </row>
    <row r="9256" spans="25:25" x14ac:dyDescent="0.2">
      <c r="Y9256" s="84"/>
    </row>
    <row r="9257" spans="25:25" x14ac:dyDescent="0.2">
      <c r="Y9257" s="84"/>
    </row>
    <row r="9258" spans="25:25" x14ac:dyDescent="0.2">
      <c r="Y9258" s="84"/>
    </row>
    <row r="9259" spans="25:25" x14ac:dyDescent="0.2">
      <c r="Y9259" s="84"/>
    </row>
    <row r="9260" spans="25:25" x14ac:dyDescent="0.2">
      <c r="Y9260" s="84"/>
    </row>
    <row r="9261" spans="25:25" x14ac:dyDescent="0.2">
      <c r="Y9261" s="84"/>
    </row>
    <row r="9262" spans="25:25" x14ac:dyDescent="0.2">
      <c r="Y9262" s="84"/>
    </row>
    <row r="9263" spans="25:25" x14ac:dyDescent="0.2">
      <c r="Y9263" s="84"/>
    </row>
    <row r="9264" spans="25:25" x14ac:dyDescent="0.2">
      <c r="Y9264" s="84"/>
    </row>
    <row r="9265" spans="25:25" x14ac:dyDescent="0.2">
      <c r="Y9265" s="84"/>
    </row>
    <row r="9266" spans="25:25" x14ac:dyDescent="0.2">
      <c r="Y9266" s="84"/>
    </row>
    <row r="9267" spans="25:25" x14ac:dyDescent="0.2">
      <c r="Y9267" s="84"/>
    </row>
    <row r="9268" spans="25:25" x14ac:dyDescent="0.2">
      <c r="Y9268" s="84"/>
    </row>
    <row r="9269" spans="25:25" x14ac:dyDescent="0.2">
      <c r="Y9269" s="84"/>
    </row>
    <row r="9270" spans="25:25" x14ac:dyDescent="0.2">
      <c r="Y9270" s="84"/>
    </row>
    <row r="9271" spans="25:25" x14ac:dyDescent="0.2">
      <c r="Y9271" s="84"/>
    </row>
    <row r="9272" spans="25:25" x14ac:dyDescent="0.2">
      <c r="Y9272" s="84"/>
    </row>
    <row r="9273" spans="25:25" x14ac:dyDescent="0.2">
      <c r="Y9273" s="84"/>
    </row>
    <row r="9274" spans="25:25" x14ac:dyDescent="0.2">
      <c r="Y9274" s="84"/>
    </row>
    <row r="9275" spans="25:25" x14ac:dyDescent="0.2">
      <c r="Y9275" s="84"/>
    </row>
    <row r="9276" spans="25:25" x14ac:dyDescent="0.2">
      <c r="Y9276" s="84"/>
    </row>
    <row r="9277" spans="25:25" x14ac:dyDescent="0.2">
      <c r="Y9277" s="84"/>
    </row>
    <row r="9278" spans="25:25" x14ac:dyDescent="0.2">
      <c r="Y9278" s="84"/>
    </row>
    <row r="9279" spans="25:25" x14ac:dyDescent="0.2">
      <c r="Y9279" s="84"/>
    </row>
    <row r="9280" spans="25:25" x14ac:dyDescent="0.2">
      <c r="Y9280" s="84"/>
    </row>
    <row r="9281" spans="25:25" x14ac:dyDescent="0.2">
      <c r="Y9281" s="84"/>
    </row>
    <row r="9282" spans="25:25" x14ac:dyDescent="0.2">
      <c r="Y9282" s="84"/>
    </row>
    <row r="9283" spans="25:25" x14ac:dyDescent="0.2">
      <c r="Y9283" s="84"/>
    </row>
    <row r="9284" spans="25:25" x14ac:dyDescent="0.2">
      <c r="Y9284" s="84"/>
    </row>
    <row r="9285" spans="25:25" x14ac:dyDescent="0.2">
      <c r="Y9285" s="84"/>
    </row>
    <row r="9286" spans="25:25" x14ac:dyDescent="0.2">
      <c r="Y9286" s="84"/>
    </row>
    <row r="9287" spans="25:25" x14ac:dyDescent="0.2">
      <c r="Y9287" s="84"/>
    </row>
    <row r="9288" spans="25:25" x14ac:dyDescent="0.2">
      <c r="Y9288" s="84"/>
    </row>
    <row r="9289" spans="25:25" x14ac:dyDescent="0.2">
      <c r="Y9289" s="84"/>
    </row>
    <row r="9290" spans="25:25" x14ac:dyDescent="0.2">
      <c r="Y9290" s="84"/>
    </row>
    <row r="9291" spans="25:25" x14ac:dyDescent="0.2">
      <c r="Y9291" s="84"/>
    </row>
    <row r="9292" spans="25:25" x14ac:dyDescent="0.2">
      <c r="Y9292" s="84"/>
    </row>
    <row r="9293" spans="25:25" x14ac:dyDescent="0.2">
      <c r="Y9293" s="84"/>
    </row>
    <row r="9294" spans="25:25" x14ac:dyDescent="0.2">
      <c r="Y9294" s="84"/>
    </row>
    <row r="9295" spans="25:25" x14ac:dyDescent="0.2">
      <c r="Y9295" s="84"/>
    </row>
    <row r="9296" spans="25:25" x14ac:dyDescent="0.2">
      <c r="Y9296" s="84"/>
    </row>
    <row r="9297" spans="25:25" x14ac:dyDescent="0.2">
      <c r="Y9297" s="84"/>
    </row>
    <row r="9298" spans="25:25" x14ac:dyDescent="0.2">
      <c r="Y9298" s="84"/>
    </row>
    <row r="9299" spans="25:25" x14ac:dyDescent="0.2">
      <c r="Y9299" s="84"/>
    </row>
    <row r="9300" spans="25:25" x14ac:dyDescent="0.2">
      <c r="Y9300" s="84"/>
    </row>
    <row r="9301" spans="25:25" x14ac:dyDescent="0.2">
      <c r="Y9301" s="84"/>
    </row>
    <row r="9302" spans="25:25" x14ac:dyDescent="0.2">
      <c r="Y9302" s="84"/>
    </row>
    <row r="9303" spans="25:25" x14ac:dyDescent="0.2">
      <c r="Y9303" s="84"/>
    </row>
    <row r="9304" spans="25:25" x14ac:dyDescent="0.2">
      <c r="Y9304" s="84"/>
    </row>
    <row r="9305" spans="25:25" x14ac:dyDescent="0.2">
      <c r="Y9305" s="84"/>
    </row>
    <row r="9306" spans="25:25" x14ac:dyDescent="0.2">
      <c r="Y9306" s="84"/>
    </row>
    <row r="9307" spans="25:25" x14ac:dyDescent="0.2">
      <c r="Y9307" s="84"/>
    </row>
    <row r="9308" spans="25:25" x14ac:dyDescent="0.2">
      <c r="Y9308" s="84"/>
    </row>
    <row r="9309" spans="25:25" x14ac:dyDescent="0.2">
      <c r="Y9309" s="84"/>
    </row>
    <row r="9310" spans="25:25" x14ac:dyDescent="0.2">
      <c r="Y9310" s="84"/>
    </row>
    <row r="9311" spans="25:25" x14ac:dyDescent="0.2">
      <c r="Y9311" s="84"/>
    </row>
    <row r="9312" spans="25:25" x14ac:dyDescent="0.2">
      <c r="Y9312" s="84"/>
    </row>
    <row r="9313" spans="25:25" x14ac:dyDescent="0.2">
      <c r="Y9313" s="84"/>
    </row>
    <row r="9314" spans="25:25" x14ac:dyDescent="0.2">
      <c r="Y9314" s="84"/>
    </row>
    <row r="9315" spans="25:25" x14ac:dyDescent="0.2">
      <c r="Y9315" s="84"/>
    </row>
    <row r="9316" spans="25:25" x14ac:dyDescent="0.2">
      <c r="Y9316" s="84"/>
    </row>
    <row r="9317" spans="25:25" x14ac:dyDescent="0.2">
      <c r="Y9317" s="84"/>
    </row>
    <row r="9318" spans="25:25" x14ac:dyDescent="0.2">
      <c r="Y9318" s="84"/>
    </row>
    <row r="9319" spans="25:25" x14ac:dyDescent="0.2">
      <c r="Y9319" s="84"/>
    </row>
    <row r="9320" spans="25:25" x14ac:dyDescent="0.2">
      <c r="Y9320" s="84"/>
    </row>
    <row r="9321" spans="25:25" x14ac:dyDescent="0.2">
      <c r="Y9321" s="84"/>
    </row>
    <row r="9322" spans="25:25" x14ac:dyDescent="0.2">
      <c r="Y9322" s="84"/>
    </row>
    <row r="9323" spans="25:25" x14ac:dyDescent="0.2">
      <c r="Y9323" s="84"/>
    </row>
    <row r="9324" spans="25:25" x14ac:dyDescent="0.2">
      <c r="Y9324" s="84"/>
    </row>
    <row r="9325" spans="25:25" x14ac:dyDescent="0.2">
      <c r="Y9325" s="84"/>
    </row>
    <row r="9326" spans="25:25" x14ac:dyDescent="0.2">
      <c r="Y9326" s="84"/>
    </row>
    <row r="9327" spans="25:25" x14ac:dyDescent="0.2">
      <c r="Y9327" s="84"/>
    </row>
    <row r="9328" spans="25:25" x14ac:dyDescent="0.2">
      <c r="Y9328" s="84"/>
    </row>
    <row r="9329" spans="25:25" x14ac:dyDescent="0.2">
      <c r="Y9329" s="84"/>
    </row>
    <row r="9330" spans="25:25" x14ac:dyDescent="0.2">
      <c r="Y9330" s="84"/>
    </row>
    <row r="9331" spans="25:25" x14ac:dyDescent="0.2">
      <c r="Y9331" s="84"/>
    </row>
    <row r="9332" spans="25:25" x14ac:dyDescent="0.2">
      <c r="Y9332" s="84"/>
    </row>
    <row r="9333" spans="25:25" x14ac:dyDescent="0.2">
      <c r="Y9333" s="84"/>
    </row>
    <row r="9334" spans="25:25" x14ac:dyDescent="0.2">
      <c r="Y9334" s="84"/>
    </row>
    <row r="9335" spans="25:25" x14ac:dyDescent="0.2">
      <c r="Y9335" s="84"/>
    </row>
    <row r="9336" spans="25:25" x14ac:dyDescent="0.2">
      <c r="Y9336" s="84"/>
    </row>
    <row r="9337" spans="25:25" x14ac:dyDescent="0.2">
      <c r="Y9337" s="84"/>
    </row>
    <row r="9338" spans="25:25" x14ac:dyDescent="0.2">
      <c r="Y9338" s="84"/>
    </row>
    <row r="9339" spans="25:25" x14ac:dyDescent="0.2">
      <c r="Y9339" s="84"/>
    </row>
    <row r="9340" spans="25:25" x14ac:dyDescent="0.2">
      <c r="Y9340" s="84"/>
    </row>
    <row r="9341" spans="25:25" x14ac:dyDescent="0.2">
      <c r="Y9341" s="84"/>
    </row>
    <row r="9342" spans="25:25" x14ac:dyDescent="0.2">
      <c r="Y9342" s="84"/>
    </row>
    <row r="9343" spans="25:25" x14ac:dyDescent="0.2">
      <c r="Y9343" s="84"/>
    </row>
    <row r="9344" spans="25:25" x14ac:dyDescent="0.2">
      <c r="Y9344" s="84"/>
    </row>
    <row r="9345" spans="25:25" x14ac:dyDescent="0.2">
      <c r="Y9345" s="84"/>
    </row>
    <row r="9346" spans="25:25" x14ac:dyDescent="0.2">
      <c r="Y9346" s="84"/>
    </row>
    <row r="9347" spans="25:25" x14ac:dyDescent="0.2">
      <c r="Y9347" s="84"/>
    </row>
    <row r="9348" spans="25:25" x14ac:dyDescent="0.2">
      <c r="Y9348" s="84"/>
    </row>
    <row r="9349" spans="25:25" x14ac:dyDescent="0.2">
      <c r="Y9349" s="84"/>
    </row>
    <row r="9350" spans="25:25" x14ac:dyDescent="0.2">
      <c r="Y9350" s="84"/>
    </row>
    <row r="9351" spans="25:25" x14ac:dyDescent="0.2">
      <c r="Y9351" s="84"/>
    </row>
    <row r="9352" spans="25:25" x14ac:dyDescent="0.2">
      <c r="Y9352" s="84"/>
    </row>
    <row r="9353" spans="25:25" x14ac:dyDescent="0.2">
      <c r="Y9353" s="84"/>
    </row>
    <row r="9354" spans="25:25" x14ac:dyDescent="0.2">
      <c r="Y9354" s="84"/>
    </row>
    <row r="9355" spans="25:25" x14ac:dyDescent="0.2">
      <c r="Y9355" s="84"/>
    </row>
    <row r="9356" spans="25:25" x14ac:dyDescent="0.2">
      <c r="Y9356" s="84"/>
    </row>
    <row r="9357" spans="25:25" x14ac:dyDescent="0.2">
      <c r="Y9357" s="84"/>
    </row>
    <row r="9358" spans="25:25" x14ac:dyDescent="0.2">
      <c r="Y9358" s="84"/>
    </row>
    <row r="9359" spans="25:25" x14ac:dyDescent="0.2">
      <c r="Y9359" s="84"/>
    </row>
    <row r="9360" spans="25:25" x14ac:dyDescent="0.2">
      <c r="Y9360" s="84"/>
    </row>
    <row r="9361" spans="25:25" x14ac:dyDescent="0.2">
      <c r="Y9361" s="84"/>
    </row>
    <row r="9362" spans="25:25" x14ac:dyDescent="0.2">
      <c r="Y9362" s="84"/>
    </row>
    <row r="9363" spans="25:25" x14ac:dyDescent="0.2">
      <c r="Y9363" s="84"/>
    </row>
    <row r="9364" spans="25:25" x14ac:dyDescent="0.2">
      <c r="Y9364" s="84"/>
    </row>
    <row r="9365" spans="25:25" x14ac:dyDescent="0.2">
      <c r="Y9365" s="84"/>
    </row>
    <row r="9366" spans="25:25" x14ac:dyDescent="0.2">
      <c r="Y9366" s="84"/>
    </row>
    <row r="9367" spans="25:25" x14ac:dyDescent="0.2">
      <c r="Y9367" s="84"/>
    </row>
    <row r="9368" spans="25:25" x14ac:dyDescent="0.2">
      <c r="Y9368" s="84"/>
    </row>
    <row r="9369" spans="25:25" x14ac:dyDescent="0.2">
      <c r="Y9369" s="84"/>
    </row>
    <row r="9370" spans="25:25" x14ac:dyDescent="0.2">
      <c r="Y9370" s="84"/>
    </row>
    <row r="9371" spans="25:25" x14ac:dyDescent="0.2">
      <c r="Y9371" s="84"/>
    </row>
    <row r="9372" spans="25:25" x14ac:dyDescent="0.2">
      <c r="Y9372" s="84"/>
    </row>
    <row r="9373" spans="25:25" x14ac:dyDescent="0.2">
      <c r="Y9373" s="84"/>
    </row>
    <row r="9374" spans="25:25" x14ac:dyDescent="0.2">
      <c r="Y9374" s="84"/>
    </row>
    <row r="9375" spans="25:25" x14ac:dyDescent="0.2">
      <c r="Y9375" s="84"/>
    </row>
    <row r="9376" spans="25:25" x14ac:dyDescent="0.2">
      <c r="Y9376" s="84"/>
    </row>
    <row r="9377" spans="25:25" x14ac:dyDescent="0.2">
      <c r="Y9377" s="84"/>
    </row>
    <row r="9378" spans="25:25" x14ac:dyDescent="0.2">
      <c r="Y9378" s="84"/>
    </row>
    <row r="9379" spans="25:25" x14ac:dyDescent="0.2">
      <c r="Y9379" s="84"/>
    </row>
    <row r="9380" spans="25:25" x14ac:dyDescent="0.2">
      <c r="Y9380" s="84"/>
    </row>
    <row r="9381" spans="25:25" x14ac:dyDescent="0.2">
      <c r="Y9381" s="84"/>
    </row>
    <row r="9382" spans="25:25" x14ac:dyDescent="0.2">
      <c r="Y9382" s="84"/>
    </row>
    <row r="9383" spans="25:25" x14ac:dyDescent="0.2">
      <c r="Y9383" s="84"/>
    </row>
    <row r="9384" spans="25:25" x14ac:dyDescent="0.2">
      <c r="Y9384" s="84"/>
    </row>
    <row r="9385" spans="25:25" x14ac:dyDescent="0.2">
      <c r="Y9385" s="84"/>
    </row>
    <row r="9386" spans="25:25" x14ac:dyDescent="0.2">
      <c r="Y9386" s="84"/>
    </row>
    <row r="9387" spans="25:25" x14ac:dyDescent="0.2">
      <c r="Y9387" s="84"/>
    </row>
    <row r="9388" spans="25:25" x14ac:dyDescent="0.2">
      <c r="Y9388" s="84"/>
    </row>
    <row r="9389" spans="25:25" x14ac:dyDescent="0.2">
      <c r="Y9389" s="84"/>
    </row>
    <row r="9390" spans="25:25" x14ac:dyDescent="0.2">
      <c r="Y9390" s="84"/>
    </row>
    <row r="9391" spans="25:25" x14ac:dyDescent="0.2">
      <c r="Y9391" s="84"/>
    </row>
    <row r="9392" spans="25:25" x14ac:dyDescent="0.2">
      <c r="Y9392" s="84"/>
    </row>
    <row r="9393" spans="25:25" x14ac:dyDescent="0.2">
      <c r="Y9393" s="84"/>
    </row>
    <row r="9394" spans="25:25" x14ac:dyDescent="0.2">
      <c r="Y9394" s="84"/>
    </row>
    <row r="9395" spans="25:25" x14ac:dyDescent="0.2">
      <c r="Y9395" s="84"/>
    </row>
    <row r="9396" spans="25:25" x14ac:dyDescent="0.2">
      <c r="Y9396" s="84"/>
    </row>
    <row r="9397" spans="25:25" x14ac:dyDescent="0.2">
      <c r="Y9397" s="84"/>
    </row>
    <row r="9398" spans="25:25" x14ac:dyDescent="0.2">
      <c r="Y9398" s="84"/>
    </row>
    <row r="9399" spans="25:25" x14ac:dyDescent="0.2">
      <c r="Y9399" s="84"/>
    </row>
    <row r="9400" spans="25:25" x14ac:dyDescent="0.2">
      <c r="Y9400" s="84"/>
    </row>
    <row r="9401" spans="25:25" x14ac:dyDescent="0.2">
      <c r="Y9401" s="84"/>
    </row>
    <row r="9402" spans="25:25" x14ac:dyDescent="0.2">
      <c r="Y9402" s="84"/>
    </row>
    <row r="9403" spans="25:25" x14ac:dyDescent="0.2">
      <c r="Y9403" s="84"/>
    </row>
    <row r="9404" spans="25:25" x14ac:dyDescent="0.2">
      <c r="Y9404" s="84"/>
    </row>
    <row r="9405" spans="25:25" x14ac:dyDescent="0.2">
      <c r="Y9405" s="84"/>
    </row>
    <row r="9406" spans="25:25" x14ac:dyDescent="0.2">
      <c r="Y9406" s="84"/>
    </row>
    <row r="9407" spans="25:25" x14ac:dyDescent="0.2">
      <c r="Y9407" s="84"/>
    </row>
    <row r="9408" spans="25:25" x14ac:dyDescent="0.2">
      <c r="Y9408" s="84"/>
    </row>
    <row r="9409" spans="25:25" x14ac:dyDescent="0.2">
      <c r="Y9409" s="84"/>
    </row>
    <row r="9410" spans="25:25" x14ac:dyDescent="0.2">
      <c r="Y9410" s="84"/>
    </row>
    <row r="9411" spans="25:25" x14ac:dyDescent="0.2">
      <c r="Y9411" s="84"/>
    </row>
    <row r="9412" spans="25:25" x14ac:dyDescent="0.2">
      <c r="Y9412" s="84"/>
    </row>
    <row r="9413" spans="25:25" x14ac:dyDescent="0.2">
      <c r="Y9413" s="84"/>
    </row>
    <row r="9414" spans="25:25" x14ac:dyDescent="0.2">
      <c r="Y9414" s="84"/>
    </row>
    <row r="9415" spans="25:25" x14ac:dyDescent="0.2">
      <c r="Y9415" s="84"/>
    </row>
    <row r="9416" spans="25:25" x14ac:dyDescent="0.2">
      <c r="Y9416" s="84"/>
    </row>
    <row r="9417" spans="25:25" x14ac:dyDescent="0.2">
      <c r="Y9417" s="84"/>
    </row>
    <row r="9418" spans="25:25" x14ac:dyDescent="0.2">
      <c r="Y9418" s="84"/>
    </row>
    <row r="9419" spans="25:25" x14ac:dyDescent="0.2">
      <c r="Y9419" s="84"/>
    </row>
    <row r="9420" spans="25:25" x14ac:dyDescent="0.2">
      <c r="Y9420" s="84"/>
    </row>
    <row r="9421" spans="25:25" x14ac:dyDescent="0.2">
      <c r="Y9421" s="84"/>
    </row>
    <row r="9422" spans="25:25" x14ac:dyDescent="0.2">
      <c r="Y9422" s="84"/>
    </row>
    <row r="9423" spans="25:25" x14ac:dyDescent="0.2">
      <c r="Y9423" s="84"/>
    </row>
    <row r="9424" spans="25:25" x14ac:dyDescent="0.2">
      <c r="Y9424" s="84"/>
    </row>
    <row r="9425" spans="25:25" x14ac:dyDescent="0.2">
      <c r="Y9425" s="84"/>
    </row>
    <row r="9426" spans="25:25" x14ac:dyDescent="0.2">
      <c r="Y9426" s="84"/>
    </row>
    <row r="9427" spans="25:25" x14ac:dyDescent="0.2">
      <c r="Y9427" s="84"/>
    </row>
    <row r="9428" spans="25:25" x14ac:dyDescent="0.2">
      <c r="Y9428" s="84"/>
    </row>
    <row r="9429" spans="25:25" x14ac:dyDescent="0.2">
      <c r="Y9429" s="84"/>
    </row>
    <row r="9430" spans="25:25" x14ac:dyDescent="0.2">
      <c r="Y9430" s="84"/>
    </row>
    <row r="9431" spans="25:25" x14ac:dyDescent="0.2">
      <c r="Y9431" s="84"/>
    </row>
    <row r="9432" spans="25:25" x14ac:dyDescent="0.2">
      <c r="Y9432" s="84"/>
    </row>
    <row r="9433" spans="25:25" x14ac:dyDescent="0.2">
      <c r="Y9433" s="84"/>
    </row>
    <row r="9434" spans="25:25" x14ac:dyDescent="0.2">
      <c r="Y9434" s="84"/>
    </row>
    <row r="9435" spans="25:25" x14ac:dyDescent="0.2">
      <c r="Y9435" s="84"/>
    </row>
    <row r="9436" spans="25:25" x14ac:dyDescent="0.2">
      <c r="Y9436" s="84"/>
    </row>
    <row r="9437" spans="25:25" x14ac:dyDescent="0.2">
      <c r="Y9437" s="84"/>
    </row>
    <row r="9438" spans="25:25" x14ac:dyDescent="0.2">
      <c r="Y9438" s="84"/>
    </row>
    <row r="9439" spans="25:25" x14ac:dyDescent="0.2">
      <c r="Y9439" s="84"/>
    </row>
    <row r="9440" spans="25:25" x14ac:dyDescent="0.2">
      <c r="Y9440" s="84"/>
    </row>
    <row r="9441" spans="25:25" x14ac:dyDescent="0.2">
      <c r="Y9441" s="84"/>
    </row>
    <row r="9442" spans="25:25" x14ac:dyDescent="0.2">
      <c r="Y9442" s="84"/>
    </row>
    <row r="9443" spans="25:25" x14ac:dyDescent="0.2">
      <c r="Y9443" s="84"/>
    </row>
    <row r="9444" spans="25:25" x14ac:dyDescent="0.2">
      <c r="Y9444" s="84"/>
    </row>
    <row r="9445" spans="25:25" x14ac:dyDescent="0.2">
      <c r="Y9445" s="84"/>
    </row>
    <row r="9446" spans="25:25" x14ac:dyDescent="0.2">
      <c r="Y9446" s="84"/>
    </row>
    <row r="9447" spans="25:25" x14ac:dyDescent="0.2">
      <c r="Y9447" s="84"/>
    </row>
    <row r="9448" spans="25:25" x14ac:dyDescent="0.2">
      <c r="Y9448" s="84"/>
    </row>
    <row r="9449" spans="25:25" x14ac:dyDescent="0.2">
      <c r="Y9449" s="84"/>
    </row>
    <row r="9450" spans="25:25" x14ac:dyDescent="0.2">
      <c r="Y9450" s="84"/>
    </row>
    <row r="9451" spans="25:25" x14ac:dyDescent="0.2">
      <c r="Y9451" s="84"/>
    </row>
    <row r="9452" spans="25:25" x14ac:dyDescent="0.2">
      <c r="Y9452" s="84"/>
    </row>
    <row r="9453" spans="25:25" x14ac:dyDescent="0.2">
      <c r="Y9453" s="84"/>
    </row>
    <row r="9454" spans="25:25" x14ac:dyDescent="0.2">
      <c r="Y9454" s="84"/>
    </row>
    <row r="9455" spans="25:25" x14ac:dyDescent="0.2">
      <c r="Y9455" s="84"/>
    </row>
    <row r="9456" spans="25:25" x14ac:dyDescent="0.2">
      <c r="Y9456" s="84"/>
    </row>
    <row r="9457" spans="25:25" x14ac:dyDescent="0.2">
      <c r="Y9457" s="84"/>
    </row>
    <row r="9458" spans="25:25" x14ac:dyDescent="0.2">
      <c r="Y9458" s="84"/>
    </row>
    <row r="9459" spans="25:25" x14ac:dyDescent="0.2">
      <c r="Y9459" s="84"/>
    </row>
    <row r="9460" spans="25:25" x14ac:dyDescent="0.2">
      <c r="Y9460" s="84"/>
    </row>
    <row r="9461" spans="25:25" x14ac:dyDescent="0.2">
      <c r="Y9461" s="84"/>
    </row>
    <row r="9462" spans="25:25" x14ac:dyDescent="0.2">
      <c r="Y9462" s="84"/>
    </row>
    <row r="9463" spans="25:25" x14ac:dyDescent="0.2">
      <c r="Y9463" s="84"/>
    </row>
    <row r="9464" spans="25:25" x14ac:dyDescent="0.2">
      <c r="Y9464" s="84"/>
    </row>
    <row r="9465" spans="25:25" x14ac:dyDescent="0.2">
      <c r="Y9465" s="84"/>
    </row>
    <row r="9466" spans="25:25" x14ac:dyDescent="0.2">
      <c r="Y9466" s="84"/>
    </row>
    <row r="9467" spans="25:25" x14ac:dyDescent="0.2">
      <c r="Y9467" s="84"/>
    </row>
    <row r="9468" spans="25:25" x14ac:dyDescent="0.2">
      <c r="Y9468" s="84"/>
    </row>
    <row r="9469" spans="25:25" x14ac:dyDescent="0.2">
      <c r="Y9469" s="84"/>
    </row>
    <row r="9470" spans="25:25" x14ac:dyDescent="0.2">
      <c r="Y9470" s="84"/>
    </row>
    <row r="9471" spans="25:25" x14ac:dyDescent="0.2">
      <c r="Y9471" s="84"/>
    </row>
    <row r="9472" spans="25:25" x14ac:dyDescent="0.2">
      <c r="Y9472" s="84"/>
    </row>
    <row r="9473" spans="25:25" x14ac:dyDescent="0.2">
      <c r="Y9473" s="84"/>
    </row>
    <row r="9474" spans="25:25" x14ac:dyDescent="0.2">
      <c r="Y9474" s="84"/>
    </row>
    <row r="9475" spans="25:25" x14ac:dyDescent="0.2">
      <c r="Y9475" s="84"/>
    </row>
    <row r="9476" spans="25:25" x14ac:dyDescent="0.2">
      <c r="Y9476" s="84"/>
    </row>
    <row r="9477" spans="25:25" x14ac:dyDescent="0.2">
      <c r="Y9477" s="84"/>
    </row>
    <row r="9478" spans="25:25" x14ac:dyDescent="0.2">
      <c r="Y9478" s="84"/>
    </row>
    <row r="9479" spans="25:25" x14ac:dyDescent="0.2">
      <c r="Y9479" s="84"/>
    </row>
    <row r="9480" spans="25:25" x14ac:dyDescent="0.2">
      <c r="Y9480" s="84"/>
    </row>
    <row r="9481" spans="25:25" x14ac:dyDescent="0.2">
      <c r="Y9481" s="84"/>
    </row>
    <row r="9482" spans="25:25" x14ac:dyDescent="0.2">
      <c r="Y9482" s="84"/>
    </row>
    <row r="9483" spans="25:25" x14ac:dyDescent="0.2">
      <c r="Y9483" s="84"/>
    </row>
    <row r="9484" spans="25:25" x14ac:dyDescent="0.2">
      <c r="Y9484" s="84"/>
    </row>
    <row r="9485" spans="25:25" x14ac:dyDescent="0.2">
      <c r="Y9485" s="84"/>
    </row>
    <row r="9486" spans="25:25" x14ac:dyDescent="0.2">
      <c r="Y9486" s="84"/>
    </row>
    <row r="9487" spans="25:25" x14ac:dyDescent="0.2">
      <c r="Y9487" s="84"/>
    </row>
    <row r="9488" spans="25:25" x14ac:dyDescent="0.2">
      <c r="Y9488" s="84"/>
    </row>
    <row r="9489" spans="25:25" x14ac:dyDescent="0.2">
      <c r="Y9489" s="84"/>
    </row>
    <row r="9490" spans="25:25" x14ac:dyDescent="0.2">
      <c r="Y9490" s="84"/>
    </row>
    <row r="9491" spans="25:25" x14ac:dyDescent="0.2">
      <c r="Y9491" s="84"/>
    </row>
    <row r="9492" spans="25:25" x14ac:dyDescent="0.2">
      <c r="Y9492" s="84"/>
    </row>
    <row r="9493" spans="25:25" x14ac:dyDescent="0.2">
      <c r="Y9493" s="84"/>
    </row>
    <row r="9494" spans="25:25" x14ac:dyDescent="0.2">
      <c r="Y9494" s="84"/>
    </row>
    <row r="9495" spans="25:25" x14ac:dyDescent="0.2">
      <c r="Y9495" s="84"/>
    </row>
    <row r="9496" spans="25:25" x14ac:dyDescent="0.2">
      <c r="Y9496" s="84"/>
    </row>
    <row r="9497" spans="25:25" x14ac:dyDescent="0.2">
      <c r="Y9497" s="84"/>
    </row>
    <row r="9498" spans="25:25" x14ac:dyDescent="0.2">
      <c r="Y9498" s="84"/>
    </row>
    <row r="9499" spans="25:25" x14ac:dyDescent="0.2">
      <c r="Y9499" s="84"/>
    </row>
    <row r="9500" spans="25:25" x14ac:dyDescent="0.2">
      <c r="Y9500" s="84"/>
    </row>
    <row r="9501" spans="25:25" x14ac:dyDescent="0.2">
      <c r="Y9501" s="84"/>
    </row>
    <row r="9502" spans="25:25" x14ac:dyDescent="0.2">
      <c r="Y9502" s="84"/>
    </row>
    <row r="9503" spans="25:25" x14ac:dyDescent="0.2">
      <c r="Y9503" s="84"/>
    </row>
    <row r="9504" spans="25:25" x14ac:dyDescent="0.2">
      <c r="Y9504" s="84"/>
    </row>
    <row r="9505" spans="25:25" x14ac:dyDescent="0.2">
      <c r="Y9505" s="84"/>
    </row>
    <row r="9506" spans="25:25" x14ac:dyDescent="0.2">
      <c r="Y9506" s="84"/>
    </row>
    <row r="9507" spans="25:25" x14ac:dyDescent="0.2">
      <c r="Y9507" s="84"/>
    </row>
    <row r="9508" spans="25:25" x14ac:dyDescent="0.2">
      <c r="Y9508" s="84"/>
    </row>
    <row r="9509" spans="25:25" x14ac:dyDescent="0.2">
      <c r="Y9509" s="84"/>
    </row>
    <row r="9510" spans="25:25" x14ac:dyDescent="0.2">
      <c r="Y9510" s="84"/>
    </row>
    <row r="9511" spans="25:25" x14ac:dyDescent="0.2">
      <c r="Y9511" s="84"/>
    </row>
    <row r="9512" spans="25:25" x14ac:dyDescent="0.2">
      <c r="Y9512" s="84"/>
    </row>
    <row r="9513" spans="25:25" x14ac:dyDescent="0.2">
      <c r="Y9513" s="84"/>
    </row>
    <row r="9514" spans="25:25" x14ac:dyDescent="0.2">
      <c r="Y9514" s="84"/>
    </row>
    <row r="9515" spans="25:25" x14ac:dyDescent="0.2">
      <c r="Y9515" s="84"/>
    </row>
    <row r="9516" spans="25:25" x14ac:dyDescent="0.2">
      <c r="Y9516" s="84"/>
    </row>
    <row r="9517" spans="25:25" x14ac:dyDescent="0.2">
      <c r="Y9517" s="84"/>
    </row>
    <row r="9518" spans="25:25" x14ac:dyDescent="0.2">
      <c r="Y9518" s="84"/>
    </row>
    <row r="9519" spans="25:25" x14ac:dyDescent="0.2">
      <c r="Y9519" s="84"/>
    </row>
    <row r="9520" spans="25:25" x14ac:dyDescent="0.2">
      <c r="Y9520" s="84"/>
    </row>
    <row r="9521" spans="25:25" x14ac:dyDescent="0.2">
      <c r="Y9521" s="84"/>
    </row>
    <row r="9522" spans="25:25" x14ac:dyDescent="0.2">
      <c r="Y9522" s="84"/>
    </row>
    <row r="9523" spans="25:25" x14ac:dyDescent="0.2">
      <c r="Y9523" s="84"/>
    </row>
    <row r="9524" spans="25:25" x14ac:dyDescent="0.2">
      <c r="Y9524" s="84"/>
    </row>
    <row r="9525" spans="25:25" x14ac:dyDescent="0.2">
      <c r="Y9525" s="84"/>
    </row>
    <row r="9526" spans="25:25" x14ac:dyDescent="0.2">
      <c r="Y9526" s="84"/>
    </row>
    <row r="9527" spans="25:25" x14ac:dyDescent="0.2">
      <c r="Y9527" s="84"/>
    </row>
    <row r="9528" spans="25:25" x14ac:dyDescent="0.2">
      <c r="Y9528" s="84"/>
    </row>
    <row r="9529" spans="25:25" x14ac:dyDescent="0.2">
      <c r="Y9529" s="84"/>
    </row>
    <row r="9530" spans="25:25" x14ac:dyDescent="0.2">
      <c r="Y9530" s="84"/>
    </row>
    <row r="9531" spans="25:25" x14ac:dyDescent="0.2">
      <c r="Y9531" s="84"/>
    </row>
    <row r="9532" spans="25:25" x14ac:dyDescent="0.2">
      <c r="Y9532" s="84"/>
    </row>
    <row r="9533" spans="25:25" x14ac:dyDescent="0.2">
      <c r="Y9533" s="84"/>
    </row>
    <row r="9534" spans="25:25" x14ac:dyDescent="0.2">
      <c r="Y9534" s="84"/>
    </row>
    <row r="9535" spans="25:25" x14ac:dyDescent="0.2">
      <c r="Y9535" s="84"/>
    </row>
    <row r="9536" spans="25:25" x14ac:dyDescent="0.2">
      <c r="Y9536" s="84"/>
    </row>
    <row r="9537" spans="25:25" x14ac:dyDescent="0.2">
      <c r="Y9537" s="84"/>
    </row>
    <row r="9538" spans="25:25" x14ac:dyDescent="0.2">
      <c r="Y9538" s="84"/>
    </row>
    <row r="9539" spans="25:25" x14ac:dyDescent="0.2">
      <c r="Y9539" s="84"/>
    </row>
    <row r="9540" spans="25:25" x14ac:dyDescent="0.2">
      <c r="Y9540" s="84"/>
    </row>
    <row r="9541" spans="25:25" x14ac:dyDescent="0.2">
      <c r="Y9541" s="84"/>
    </row>
    <row r="9542" spans="25:25" x14ac:dyDescent="0.2">
      <c r="Y9542" s="84"/>
    </row>
    <row r="9543" spans="25:25" x14ac:dyDescent="0.2">
      <c r="Y9543" s="84"/>
    </row>
    <row r="9544" spans="25:25" x14ac:dyDescent="0.2">
      <c r="Y9544" s="84"/>
    </row>
    <row r="9545" spans="25:25" x14ac:dyDescent="0.2">
      <c r="Y9545" s="84"/>
    </row>
    <row r="9546" spans="25:25" x14ac:dyDescent="0.2">
      <c r="Y9546" s="84"/>
    </row>
    <row r="9547" spans="25:25" x14ac:dyDescent="0.2">
      <c r="Y9547" s="84"/>
    </row>
    <row r="9548" spans="25:25" x14ac:dyDescent="0.2">
      <c r="Y9548" s="84"/>
    </row>
    <row r="9549" spans="25:25" x14ac:dyDescent="0.2">
      <c r="Y9549" s="84"/>
    </row>
    <row r="9550" spans="25:25" x14ac:dyDescent="0.2">
      <c r="Y9550" s="84"/>
    </row>
    <row r="9551" spans="25:25" x14ac:dyDescent="0.2">
      <c r="Y9551" s="84"/>
    </row>
    <row r="9552" spans="25:25" x14ac:dyDescent="0.2">
      <c r="Y9552" s="84"/>
    </row>
    <row r="9553" spans="25:25" x14ac:dyDescent="0.2">
      <c r="Y9553" s="84"/>
    </row>
    <row r="9554" spans="25:25" x14ac:dyDescent="0.2">
      <c r="Y9554" s="84"/>
    </row>
    <row r="9555" spans="25:25" x14ac:dyDescent="0.2">
      <c r="Y9555" s="84"/>
    </row>
    <row r="9556" spans="25:25" x14ac:dyDescent="0.2">
      <c r="Y9556" s="84"/>
    </row>
    <row r="9557" spans="25:25" x14ac:dyDescent="0.2">
      <c r="Y9557" s="84"/>
    </row>
    <row r="9558" spans="25:25" x14ac:dyDescent="0.2">
      <c r="Y9558" s="84"/>
    </row>
    <row r="9559" spans="25:25" x14ac:dyDescent="0.2">
      <c r="Y9559" s="84"/>
    </row>
    <row r="9560" spans="25:25" x14ac:dyDescent="0.2">
      <c r="Y9560" s="84"/>
    </row>
    <row r="9561" spans="25:25" x14ac:dyDescent="0.2">
      <c r="Y9561" s="84"/>
    </row>
    <row r="9562" spans="25:25" x14ac:dyDescent="0.2">
      <c r="Y9562" s="84"/>
    </row>
    <row r="9563" spans="25:25" x14ac:dyDescent="0.2">
      <c r="Y9563" s="84"/>
    </row>
    <row r="9564" spans="25:25" x14ac:dyDescent="0.2">
      <c r="Y9564" s="84"/>
    </row>
    <row r="9565" spans="25:25" x14ac:dyDescent="0.2">
      <c r="Y9565" s="84"/>
    </row>
    <row r="9566" spans="25:25" x14ac:dyDescent="0.2">
      <c r="Y9566" s="84"/>
    </row>
    <row r="9567" spans="25:25" x14ac:dyDescent="0.2">
      <c r="Y9567" s="84"/>
    </row>
    <row r="9568" spans="25:25" x14ac:dyDescent="0.2">
      <c r="Y9568" s="84"/>
    </row>
    <row r="9569" spans="25:25" x14ac:dyDescent="0.2">
      <c r="Y9569" s="84"/>
    </row>
    <row r="9570" spans="25:25" x14ac:dyDescent="0.2">
      <c r="Y9570" s="84"/>
    </row>
    <row r="9571" spans="25:25" x14ac:dyDescent="0.2">
      <c r="Y9571" s="84"/>
    </row>
    <row r="9572" spans="25:25" x14ac:dyDescent="0.2">
      <c r="Y9572" s="84"/>
    </row>
    <row r="9573" spans="25:25" x14ac:dyDescent="0.2">
      <c r="Y9573" s="84"/>
    </row>
    <row r="9574" spans="25:25" x14ac:dyDescent="0.2">
      <c r="Y9574" s="84"/>
    </row>
    <row r="9575" spans="25:25" x14ac:dyDescent="0.2">
      <c r="Y9575" s="84"/>
    </row>
    <row r="9576" spans="25:25" x14ac:dyDescent="0.2">
      <c r="Y9576" s="84"/>
    </row>
    <row r="9577" spans="25:25" x14ac:dyDescent="0.2">
      <c r="Y9577" s="84"/>
    </row>
    <row r="9578" spans="25:25" x14ac:dyDescent="0.2">
      <c r="Y9578" s="84"/>
    </row>
    <row r="9579" spans="25:25" x14ac:dyDescent="0.2">
      <c r="Y9579" s="84"/>
    </row>
    <row r="9580" spans="25:25" x14ac:dyDescent="0.2">
      <c r="Y9580" s="84"/>
    </row>
    <row r="9581" spans="25:25" x14ac:dyDescent="0.2">
      <c r="Y9581" s="84"/>
    </row>
    <row r="9582" spans="25:25" x14ac:dyDescent="0.2">
      <c r="Y9582" s="84"/>
    </row>
    <row r="9583" spans="25:25" x14ac:dyDescent="0.2">
      <c r="Y9583" s="84"/>
    </row>
    <row r="9584" spans="25:25" x14ac:dyDescent="0.2">
      <c r="Y9584" s="84"/>
    </row>
    <row r="9585" spans="25:25" x14ac:dyDescent="0.2">
      <c r="Y9585" s="84"/>
    </row>
    <row r="9586" spans="25:25" x14ac:dyDescent="0.2">
      <c r="Y9586" s="84"/>
    </row>
    <row r="9587" spans="25:25" x14ac:dyDescent="0.2">
      <c r="Y9587" s="84"/>
    </row>
    <row r="9588" spans="25:25" x14ac:dyDescent="0.2">
      <c r="Y9588" s="84"/>
    </row>
    <row r="9589" spans="25:25" x14ac:dyDescent="0.2">
      <c r="Y9589" s="84"/>
    </row>
    <row r="9590" spans="25:25" x14ac:dyDescent="0.2">
      <c r="Y9590" s="84"/>
    </row>
    <row r="9591" spans="25:25" x14ac:dyDescent="0.2">
      <c r="Y9591" s="84"/>
    </row>
    <row r="9592" spans="25:25" x14ac:dyDescent="0.2">
      <c r="Y9592" s="84"/>
    </row>
    <row r="9593" spans="25:25" x14ac:dyDescent="0.2">
      <c r="Y9593" s="84"/>
    </row>
    <row r="9594" spans="25:25" x14ac:dyDescent="0.2">
      <c r="Y9594" s="84"/>
    </row>
    <row r="9595" spans="25:25" x14ac:dyDescent="0.2">
      <c r="Y9595" s="84"/>
    </row>
    <row r="9596" spans="25:25" x14ac:dyDescent="0.2">
      <c r="Y9596" s="84"/>
    </row>
    <row r="9597" spans="25:25" x14ac:dyDescent="0.2">
      <c r="Y9597" s="84"/>
    </row>
    <row r="9598" spans="25:25" x14ac:dyDescent="0.2">
      <c r="Y9598" s="84"/>
    </row>
    <row r="9599" spans="25:25" x14ac:dyDescent="0.2">
      <c r="Y9599" s="84"/>
    </row>
    <row r="9600" spans="25:25" x14ac:dyDescent="0.2">
      <c r="Y9600" s="84"/>
    </row>
    <row r="9601" spans="25:25" x14ac:dyDescent="0.2">
      <c r="Y9601" s="84"/>
    </row>
    <row r="9602" spans="25:25" x14ac:dyDescent="0.2">
      <c r="Y9602" s="84"/>
    </row>
    <row r="9603" spans="25:25" x14ac:dyDescent="0.2">
      <c r="Y9603" s="84"/>
    </row>
    <row r="9604" spans="25:25" x14ac:dyDescent="0.2">
      <c r="Y9604" s="84"/>
    </row>
    <row r="9605" spans="25:25" x14ac:dyDescent="0.2">
      <c r="Y9605" s="84"/>
    </row>
    <row r="9606" spans="25:25" x14ac:dyDescent="0.2">
      <c r="Y9606" s="84"/>
    </row>
    <row r="9607" spans="25:25" x14ac:dyDescent="0.2">
      <c r="Y9607" s="84"/>
    </row>
    <row r="9608" spans="25:25" x14ac:dyDescent="0.2">
      <c r="Y9608" s="84"/>
    </row>
    <row r="9609" spans="25:25" x14ac:dyDescent="0.2">
      <c r="Y9609" s="84"/>
    </row>
    <row r="9610" spans="25:25" x14ac:dyDescent="0.2">
      <c r="Y9610" s="84"/>
    </row>
    <row r="9611" spans="25:25" x14ac:dyDescent="0.2">
      <c r="Y9611" s="84"/>
    </row>
    <row r="9612" spans="25:25" x14ac:dyDescent="0.2">
      <c r="Y9612" s="84"/>
    </row>
    <row r="9613" spans="25:25" x14ac:dyDescent="0.2">
      <c r="Y9613" s="84"/>
    </row>
    <row r="9614" spans="25:25" x14ac:dyDescent="0.2">
      <c r="Y9614" s="84"/>
    </row>
    <row r="9615" spans="25:25" x14ac:dyDescent="0.2">
      <c r="Y9615" s="84"/>
    </row>
    <row r="9616" spans="25:25" x14ac:dyDescent="0.2">
      <c r="Y9616" s="84"/>
    </row>
    <row r="9617" spans="25:25" x14ac:dyDescent="0.2">
      <c r="Y9617" s="84"/>
    </row>
    <row r="9618" spans="25:25" x14ac:dyDescent="0.2">
      <c r="Y9618" s="84"/>
    </row>
    <row r="9619" spans="25:25" x14ac:dyDescent="0.2">
      <c r="Y9619" s="84"/>
    </row>
    <row r="9620" spans="25:25" x14ac:dyDescent="0.2">
      <c r="Y9620" s="84"/>
    </row>
    <row r="9621" spans="25:25" x14ac:dyDescent="0.2">
      <c r="Y9621" s="84"/>
    </row>
    <row r="9622" spans="25:25" x14ac:dyDescent="0.2">
      <c r="Y9622" s="84"/>
    </row>
    <row r="9623" spans="25:25" x14ac:dyDescent="0.2">
      <c r="Y9623" s="84"/>
    </row>
    <row r="9624" spans="25:25" x14ac:dyDescent="0.2">
      <c r="Y9624" s="84"/>
    </row>
    <row r="9625" spans="25:25" x14ac:dyDescent="0.2">
      <c r="Y9625" s="84"/>
    </row>
    <row r="9626" spans="25:25" x14ac:dyDescent="0.2">
      <c r="Y9626" s="84"/>
    </row>
    <row r="9627" spans="25:25" x14ac:dyDescent="0.2">
      <c r="Y9627" s="84"/>
    </row>
    <row r="9628" spans="25:25" x14ac:dyDescent="0.2">
      <c r="Y9628" s="84"/>
    </row>
    <row r="9629" spans="25:25" x14ac:dyDescent="0.2">
      <c r="Y9629" s="84"/>
    </row>
    <row r="9630" spans="25:25" x14ac:dyDescent="0.2">
      <c r="Y9630" s="84"/>
    </row>
    <row r="9631" spans="25:25" x14ac:dyDescent="0.2">
      <c r="Y9631" s="84"/>
    </row>
    <row r="9632" spans="25:25" x14ac:dyDescent="0.2">
      <c r="Y9632" s="84"/>
    </row>
    <row r="9633" spans="25:25" x14ac:dyDescent="0.2">
      <c r="Y9633" s="84"/>
    </row>
    <row r="9634" spans="25:25" x14ac:dyDescent="0.2">
      <c r="Y9634" s="84"/>
    </row>
    <row r="9635" spans="25:25" x14ac:dyDescent="0.2">
      <c r="Y9635" s="84"/>
    </row>
    <row r="9636" spans="25:25" x14ac:dyDescent="0.2">
      <c r="Y9636" s="84"/>
    </row>
    <row r="9637" spans="25:25" x14ac:dyDescent="0.2">
      <c r="Y9637" s="84"/>
    </row>
    <row r="9638" spans="25:25" x14ac:dyDescent="0.2">
      <c r="Y9638" s="84"/>
    </row>
    <row r="9639" spans="25:25" x14ac:dyDescent="0.2">
      <c r="Y9639" s="84"/>
    </row>
    <row r="9640" spans="25:25" x14ac:dyDescent="0.2">
      <c r="Y9640" s="84"/>
    </row>
    <row r="9641" spans="25:25" x14ac:dyDescent="0.2">
      <c r="Y9641" s="84"/>
    </row>
    <row r="9642" spans="25:25" x14ac:dyDescent="0.2">
      <c r="Y9642" s="84"/>
    </row>
    <row r="9643" spans="25:25" x14ac:dyDescent="0.2">
      <c r="Y9643" s="84"/>
    </row>
    <row r="9644" spans="25:25" x14ac:dyDescent="0.2">
      <c r="Y9644" s="84"/>
    </row>
    <row r="9645" spans="25:25" x14ac:dyDescent="0.2">
      <c r="Y9645" s="84"/>
    </row>
    <row r="9646" spans="25:25" x14ac:dyDescent="0.2">
      <c r="Y9646" s="84"/>
    </row>
    <row r="9647" spans="25:25" x14ac:dyDescent="0.2">
      <c r="Y9647" s="84"/>
    </row>
    <row r="9648" spans="25:25" x14ac:dyDescent="0.2">
      <c r="Y9648" s="84"/>
    </row>
    <row r="9649" spans="25:25" x14ac:dyDescent="0.2">
      <c r="Y9649" s="84"/>
    </row>
    <row r="9650" spans="25:25" x14ac:dyDescent="0.2">
      <c r="Y9650" s="84"/>
    </row>
    <row r="9651" spans="25:25" x14ac:dyDescent="0.2">
      <c r="Y9651" s="84"/>
    </row>
    <row r="9652" spans="25:25" x14ac:dyDescent="0.2">
      <c r="Y9652" s="84"/>
    </row>
    <row r="9653" spans="25:25" x14ac:dyDescent="0.2">
      <c r="Y9653" s="84"/>
    </row>
    <row r="9654" spans="25:25" x14ac:dyDescent="0.2">
      <c r="Y9654" s="84"/>
    </row>
    <row r="9655" spans="25:25" x14ac:dyDescent="0.2">
      <c r="Y9655" s="84"/>
    </row>
    <row r="9656" spans="25:25" x14ac:dyDescent="0.2">
      <c r="Y9656" s="84"/>
    </row>
    <row r="9657" spans="25:25" x14ac:dyDescent="0.2">
      <c r="Y9657" s="84"/>
    </row>
    <row r="9658" spans="25:25" x14ac:dyDescent="0.2">
      <c r="Y9658" s="84"/>
    </row>
    <row r="9659" spans="25:25" x14ac:dyDescent="0.2">
      <c r="Y9659" s="84"/>
    </row>
    <row r="9660" spans="25:25" x14ac:dyDescent="0.2">
      <c r="Y9660" s="84"/>
    </row>
    <row r="9661" spans="25:25" x14ac:dyDescent="0.2">
      <c r="Y9661" s="84"/>
    </row>
    <row r="9662" spans="25:25" x14ac:dyDescent="0.2">
      <c r="Y9662" s="84"/>
    </row>
    <row r="9663" spans="25:25" x14ac:dyDescent="0.2">
      <c r="Y9663" s="84"/>
    </row>
    <row r="9664" spans="25:25" x14ac:dyDescent="0.2">
      <c r="Y9664" s="84"/>
    </row>
    <row r="9665" spans="25:25" x14ac:dyDescent="0.2">
      <c r="Y9665" s="84"/>
    </row>
    <row r="9666" spans="25:25" x14ac:dyDescent="0.2">
      <c r="Y9666" s="84"/>
    </row>
    <row r="9667" spans="25:25" x14ac:dyDescent="0.2">
      <c r="Y9667" s="84"/>
    </row>
    <row r="9668" spans="25:25" x14ac:dyDescent="0.2">
      <c r="Y9668" s="84"/>
    </row>
    <row r="9669" spans="25:25" x14ac:dyDescent="0.2">
      <c r="Y9669" s="84"/>
    </row>
    <row r="9670" spans="25:25" x14ac:dyDescent="0.2">
      <c r="Y9670" s="84"/>
    </row>
    <row r="9671" spans="25:25" x14ac:dyDescent="0.2">
      <c r="Y9671" s="84"/>
    </row>
    <row r="9672" spans="25:25" x14ac:dyDescent="0.2">
      <c r="Y9672" s="84"/>
    </row>
    <row r="9673" spans="25:25" x14ac:dyDescent="0.2">
      <c r="Y9673" s="84"/>
    </row>
    <row r="9674" spans="25:25" x14ac:dyDescent="0.2">
      <c r="Y9674" s="84"/>
    </row>
    <row r="9675" spans="25:25" x14ac:dyDescent="0.2">
      <c r="Y9675" s="84"/>
    </row>
    <row r="9676" spans="25:25" x14ac:dyDescent="0.2">
      <c r="Y9676" s="84"/>
    </row>
    <row r="9677" spans="25:25" x14ac:dyDescent="0.2">
      <c r="Y9677" s="84"/>
    </row>
    <row r="9678" spans="25:25" x14ac:dyDescent="0.2">
      <c r="Y9678" s="84"/>
    </row>
    <row r="9679" spans="25:25" x14ac:dyDescent="0.2">
      <c r="Y9679" s="84"/>
    </row>
    <row r="9680" spans="25:25" x14ac:dyDescent="0.2">
      <c r="Y9680" s="84"/>
    </row>
    <row r="9681" spans="25:25" x14ac:dyDescent="0.2">
      <c r="Y9681" s="84"/>
    </row>
    <row r="9682" spans="25:25" x14ac:dyDescent="0.2">
      <c r="Y9682" s="84"/>
    </row>
    <row r="9683" spans="25:25" x14ac:dyDescent="0.2">
      <c r="Y9683" s="84"/>
    </row>
    <row r="9684" spans="25:25" x14ac:dyDescent="0.2">
      <c r="Y9684" s="84"/>
    </row>
    <row r="9685" spans="25:25" x14ac:dyDescent="0.2">
      <c r="Y9685" s="84"/>
    </row>
    <row r="9686" spans="25:25" x14ac:dyDescent="0.2">
      <c r="Y9686" s="84"/>
    </row>
    <row r="9687" spans="25:25" x14ac:dyDescent="0.2">
      <c r="Y9687" s="84"/>
    </row>
    <row r="9688" spans="25:25" x14ac:dyDescent="0.2">
      <c r="Y9688" s="84"/>
    </row>
    <row r="9689" spans="25:25" x14ac:dyDescent="0.2">
      <c r="Y9689" s="84"/>
    </row>
    <row r="9690" spans="25:25" x14ac:dyDescent="0.2">
      <c r="Y9690" s="84"/>
    </row>
    <row r="9691" spans="25:25" x14ac:dyDescent="0.2">
      <c r="Y9691" s="84"/>
    </row>
    <row r="9692" spans="25:25" x14ac:dyDescent="0.2">
      <c r="Y9692" s="84"/>
    </row>
    <row r="9693" spans="25:25" x14ac:dyDescent="0.2">
      <c r="Y9693" s="84"/>
    </row>
    <row r="9694" spans="25:25" x14ac:dyDescent="0.2">
      <c r="Y9694" s="84"/>
    </row>
    <row r="9695" spans="25:25" x14ac:dyDescent="0.2">
      <c r="Y9695" s="84"/>
    </row>
    <row r="9696" spans="25:25" x14ac:dyDescent="0.2">
      <c r="Y9696" s="84"/>
    </row>
    <row r="9697" spans="25:25" x14ac:dyDescent="0.2">
      <c r="Y9697" s="84"/>
    </row>
    <row r="9698" spans="25:25" x14ac:dyDescent="0.2">
      <c r="Y9698" s="84"/>
    </row>
    <row r="9699" spans="25:25" x14ac:dyDescent="0.2">
      <c r="Y9699" s="84"/>
    </row>
    <row r="9700" spans="25:25" x14ac:dyDescent="0.2">
      <c r="Y9700" s="84"/>
    </row>
    <row r="9701" spans="25:25" x14ac:dyDescent="0.2">
      <c r="Y9701" s="84"/>
    </row>
    <row r="9702" spans="25:25" x14ac:dyDescent="0.2">
      <c r="Y9702" s="84"/>
    </row>
    <row r="9703" spans="25:25" x14ac:dyDescent="0.2">
      <c r="Y9703" s="84"/>
    </row>
    <row r="9704" spans="25:25" x14ac:dyDescent="0.2">
      <c r="Y9704" s="84"/>
    </row>
    <row r="9705" spans="25:25" x14ac:dyDescent="0.2">
      <c r="Y9705" s="84"/>
    </row>
    <row r="9706" spans="25:25" x14ac:dyDescent="0.2">
      <c r="Y9706" s="84"/>
    </row>
    <row r="9707" spans="25:25" x14ac:dyDescent="0.2">
      <c r="Y9707" s="84"/>
    </row>
    <row r="9708" spans="25:25" x14ac:dyDescent="0.2">
      <c r="Y9708" s="84"/>
    </row>
    <row r="9709" spans="25:25" x14ac:dyDescent="0.2">
      <c r="Y9709" s="84"/>
    </row>
    <row r="9710" spans="25:25" x14ac:dyDescent="0.2">
      <c r="Y9710" s="84"/>
    </row>
    <row r="9711" spans="25:25" x14ac:dyDescent="0.2">
      <c r="Y9711" s="84"/>
    </row>
    <row r="9712" spans="25:25" x14ac:dyDescent="0.2">
      <c r="Y9712" s="84"/>
    </row>
    <row r="9713" spans="25:25" x14ac:dyDescent="0.2">
      <c r="Y9713" s="84"/>
    </row>
    <row r="9714" spans="25:25" x14ac:dyDescent="0.2">
      <c r="Y9714" s="84"/>
    </row>
    <row r="9715" spans="25:25" x14ac:dyDescent="0.2">
      <c r="Y9715" s="84"/>
    </row>
    <row r="9716" spans="25:25" x14ac:dyDescent="0.2">
      <c r="Y9716" s="84"/>
    </row>
    <row r="9717" spans="25:25" x14ac:dyDescent="0.2">
      <c r="Y9717" s="84"/>
    </row>
    <row r="9718" spans="25:25" x14ac:dyDescent="0.2">
      <c r="Y9718" s="84"/>
    </row>
    <row r="9719" spans="25:25" x14ac:dyDescent="0.2">
      <c r="Y9719" s="84"/>
    </row>
    <row r="9720" spans="25:25" x14ac:dyDescent="0.2">
      <c r="Y9720" s="84"/>
    </row>
    <row r="9721" spans="25:25" x14ac:dyDescent="0.2">
      <c r="Y9721" s="84"/>
    </row>
    <row r="9722" spans="25:25" x14ac:dyDescent="0.2">
      <c r="Y9722" s="84"/>
    </row>
    <row r="9723" spans="25:25" x14ac:dyDescent="0.2">
      <c r="Y9723" s="84"/>
    </row>
    <row r="9724" spans="25:25" x14ac:dyDescent="0.2">
      <c r="Y9724" s="84"/>
    </row>
    <row r="9725" spans="25:25" x14ac:dyDescent="0.2">
      <c r="Y9725" s="84"/>
    </row>
    <row r="9726" spans="25:25" x14ac:dyDescent="0.2">
      <c r="Y9726" s="84"/>
    </row>
    <row r="9727" spans="25:25" x14ac:dyDescent="0.2">
      <c r="Y9727" s="84"/>
    </row>
    <row r="9728" spans="25:25" x14ac:dyDescent="0.2">
      <c r="Y9728" s="84"/>
    </row>
    <row r="9729" spans="25:25" x14ac:dyDescent="0.2">
      <c r="Y9729" s="84"/>
    </row>
    <row r="9730" spans="25:25" x14ac:dyDescent="0.2">
      <c r="Y9730" s="84"/>
    </row>
    <row r="9731" spans="25:25" x14ac:dyDescent="0.2">
      <c r="Y9731" s="84"/>
    </row>
    <row r="9732" spans="25:25" x14ac:dyDescent="0.2">
      <c r="Y9732" s="84"/>
    </row>
    <row r="9733" spans="25:25" x14ac:dyDescent="0.2">
      <c r="Y9733" s="84"/>
    </row>
    <row r="9734" spans="25:25" x14ac:dyDescent="0.2">
      <c r="Y9734" s="84"/>
    </row>
    <row r="9735" spans="25:25" x14ac:dyDescent="0.2">
      <c r="Y9735" s="84"/>
    </row>
    <row r="9736" spans="25:25" x14ac:dyDescent="0.2">
      <c r="Y9736" s="84"/>
    </row>
    <row r="9737" spans="25:25" x14ac:dyDescent="0.2">
      <c r="Y9737" s="84"/>
    </row>
    <row r="9738" spans="25:25" x14ac:dyDescent="0.2">
      <c r="Y9738" s="84"/>
    </row>
    <row r="9739" spans="25:25" x14ac:dyDescent="0.2">
      <c r="Y9739" s="84"/>
    </row>
    <row r="9740" spans="25:25" x14ac:dyDescent="0.2">
      <c r="Y9740" s="84"/>
    </row>
    <row r="9741" spans="25:25" x14ac:dyDescent="0.2">
      <c r="Y9741" s="84"/>
    </row>
    <row r="9742" spans="25:25" x14ac:dyDescent="0.2">
      <c r="Y9742" s="84"/>
    </row>
    <row r="9743" spans="25:25" x14ac:dyDescent="0.2">
      <c r="Y9743" s="84"/>
    </row>
    <row r="9744" spans="25:25" x14ac:dyDescent="0.2">
      <c r="Y9744" s="84"/>
    </row>
    <row r="9745" spans="25:25" x14ac:dyDescent="0.2">
      <c r="Y9745" s="84"/>
    </row>
    <row r="9746" spans="25:25" x14ac:dyDescent="0.2">
      <c r="Y9746" s="84"/>
    </row>
    <row r="9747" spans="25:25" x14ac:dyDescent="0.2">
      <c r="Y9747" s="84"/>
    </row>
    <row r="9748" spans="25:25" x14ac:dyDescent="0.2">
      <c r="Y9748" s="84"/>
    </row>
    <row r="9749" spans="25:25" x14ac:dyDescent="0.2">
      <c r="Y9749" s="84"/>
    </row>
    <row r="9750" spans="25:25" x14ac:dyDescent="0.2">
      <c r="Y9750" s="84"/>
    </row>
    <row r="9751" spans="25:25" x14ac:dyDescent="0.2">
      <c r="Y9751" s="84"/>
    </row>
    <row r="9752" spans="25:25" x14ac:dyDescent="0.2">
      <c r="Y9752" s="84"/>
    </row>
    <row r="9753" spans="25:25" x14ac:dyDescent="0.2">
      <c r="Y9753" s="84"/>
    </row>
    <row r="9754" spans="25:25" x14ac:dyDescent="0.2">
      <c r="Y9754" s="84"/>
    </row>
    <row r="9755" spans="25:25" x14ac:dyDescent="0.2">
      <c r="Y9755" s="84"/>
    </row>
    <row r="9756" spans="25:25" x14ac:dyDescent="0.2">
      <c r="Y9756" s="84"/>
    </row>
    <row r="9757" spans="25:25" x14ac:dyDescent="0.2">
      <c r="Y9757" s="84"/>
    </row>
    <row r="9758" spans="25:25" x14ac:dyDescent="0.2">
      <c r="Y9758" s="84"/>
    </row>
    <row r="9759" spans="25:25" x14ac:dyDescent="0.2">
      <c r="Y9759" s="84"/>
    </row>
    <row r="9760" spans="25:25" x14ac:dyDescent="0.2">
      <c r="Y9760" s="84"/>
    </row>
    <row r="9761" spans="25:25" x14ac:dyDescent="0.2">
      <c r="Y9761" s="84"/>
    </row>
    <row r="9762" spans="25:25" x14ac:dyDescent="0.2">
      <c r="Y9762" s="84"/>
    </row>
    <row r="9763" spans="25:25" x14ac:dyDescent="0.2">
      <c r="Y9763" s="84"/>
    </row>
    <row r="9764" spans="25:25" x14ac:dyDescent="0.2">
      <c r="Y9764" s="84"/>
    </row>
    <row r="9765" spans="25:25" x14ac:dyDescent="0.2">
      <c r="Y9765" s="84"/>
    </row>
    <row r="9766" spans="25:25" x14ac:dyDescent="0.2">
      <c r="Y9766" s="84"/>
    </row>
    <row r="9767" spans="25:25" x14ac:dyDescent="0.2">
      <c r="Y9767" s="84"/>
    </row>
    <row r="9768" spans="25:25" x14ac:dyDescent="0.2">
      <c r="Y9768" s="84"/>
    </row>
    <row r="9769" spans="25:25" x14ac:dyDescent="0.2">
      <c r="Y9769" s="84"/>
    </row>
    <row r="9770" spans="25:25" x14ac:dyDescent="0.2">
      <c r="Y9770" s="84"/>
    </row>
    <row r="9771" spans="25:25" x14ac:dyDescent="0.2">
      <c r="Y9771" s="84"/>
    </row>
    <row r="9772" spans="25:25" x14ac:dyDescent="0.2">
      <c r="Y9772" s="84"/>
    </row>
    <row r="9773" spans="25:25" x14ac:dyDescent="0.2">
      <c r="Y9773" s="84"/>
    </row>
    <row r="9774" spans="25:25" x14ac:dyDescent="0.2">
      <c r="Y9774" s="84"/>
    </row>
    <row r="9775" spans="25:25" x14ac:dyDescent="0.2">
      <c r="Y9775" s="84"/>
    </row>
    <row r="9776" spans="25:25" x14ac:dyDescent="0.2">
      <c r="Y9776" s="84"/>
    </row>
    <row r="9777" spans="25:25" x14ac:dyDescent="0.2">
      <c r="Y9777" s="84"/>
    </row>
    <row r="9778" spans="25:25" x14ac:dyDescent="0.2">
      <c r="Y9778" s="84"/>
    </row>
    <row r="9779" spans="25:25" x14ac:dyDescent="0.2">
      <c r="Y9779" s="84"/>
    </row>
    <row r="9780" spans="25:25" x14ac:dyDescent="0.2">
      <c r="Y9780" s="84"/>
    </row>
    <row r="9781" spans="25:25" x14ac:dyDescent="0.2">
      <c r="Y9781" s="84"/>
    </row>
    <row r="9782" spans="25:25" x14ac:dyDescent="0.2">
      <c r="Y9782" s="84"/>
    </row>
    <row r="9783" spans="25:25" x14ac:dyDescent="0.2">
      <c r="Y9783" s="84"/>
    </row>
    <row r="9784" spans="25:25" x14ac:dyDescent="0.2">
      <c r="Y9784" s="84"/>
    </row>
    <row r="9785" spans="25:25" x14ac:dyDescent="0.2">
      <c r="Y9785" s="84"/>
    </row>
    <row r="9786" spans="25:25" x14ac:dyDescent="0.2">
      <c r="Y9786" s="84"/>
    </row>
    <row r="9787" spans="25:25" x14ac:dyDescent="0.2">
      <c r="Y9787" s="84"/>
    </row>
    <row r="9788" spans="25:25" x14ac:dyDescent="0.2">
      <c r="Y9788" s="84"/>
    </row>
    <row r="9789" spans="25:25" x14ac:dyDescent="0.2">
      <c r="Y9789" s="84"/>
    </row>
    <row r="9790" spans="25:25" x14ac:dyDescent="0.2">
      <c r="Y9790" s="84"/>
    </row>
    <row r="9791" spans="25:25" x14ac:dyDescent="0.2">
      <c r="Y9791" s="84"/>
    </row>
    <row r="9792" spans="25:25" x14ac:dyDescent="0.2">
      <c r="Y9792" s="84"/>
    </row>
    <row r="9793" spans="25:25" x14ac:dyDescent="0.2">
      <c r="Y9793" s="84"/>
    </row>
    <row r="9794" spans="25:25" x14ac:dyDescent="0.2">
      <c r="Y9794" s="84"/>
    </row>
    <row r="9795" spans="25:25" x14ac:dyDescent="0.2">
      <c r="Y9795" s="84"/>
    </row>
    <row r="9796" spans="25:25" x14ac:dyDescent="0.2">
      <c r="Y9796" s="84"/>
    </row>
    <row r="9797" spans="25:25" x14ac:dyDescent="0.2">
      <c r="Y9797" s="84"/>
    </row>
    <row r="9798" spans="25:25" x14ac:dyDescent="0.2">
      <c r="Y9798" s="84"/>
    </row>
    <row r="9799" spans="25:25" x14ac:dyDescent="0.2">
      <c r="Y9799" s="84"/>
    </row>
    <row r="9800" spans="25:25" x14ac:dyDescent="0.2">
      <c r="Y9800" s="84"/>
    </row>
    <row r="9801" spans="25:25" x14ac:dyDescent="0.2">
      <c r="Y9801" s="84"/>
    </row>
    <row r="9802" spans="25:25" x14ac:dyDescent="0.2">
      <c r="Y9802" s="84"/>
    </row>
    <row r="9803" spans="25:25" x14ac:dyDescent="0.2">
      <c r="Y9803" s="84"/>
    </row>
    <row r="9804" spans="25:25" x14ac:dyDescent="0.2">
      <c r="Y9804" s="84"/>
    </row>
    <row r="9805" spans="25:25" x14ac:dyDescent="0.2">
      <c r="Y9805" s="84"/>
    </row>
    <row r="9806" spans="25:25" x14ac:dyDescent="0.2">
      <c r="Y9806" s="84"/>
    </row>
    <row r="9807" spans="25:25" x14ac:dyDescent="0.2">
      <c r="Y9807" s="84"/>
    </row>
    <row r="9808" spans="25:25" x14ac:dyDescent="0.2">
      <c r="Y9808" s="84"/>
    </row>
    <row r="9809" spans="25:25" x14ac:dyDescent="0.2">
      <c r="Y9809" s="84"/>
    </row>
    <row r="9810" spans="25:25" x14ac:dyDescent="0.2">
      <c r="Y9810" s="84"/>
    </row>
    <row r="9811" spans="25:25" x14ac:dyDescent="0.2">
      <c r="Y9811" s="84"/>
    </row>
    <row r="9812" spans="25:25" x14ac:dyDescent="0.2">
      <c r="Y9812" s="84"/>
    </row>
    <row r="9813" spans="25:25" x14ac:dyDescent="0.2">
      <c r="Y9813" s="84"/>
    </row>
    <row r="9814" spans="25:25" x14ac:dyDescent="0.2">
      <c r="Y9814" s="84"/>
    </row>
    <row r="9815" spans="25:25" x14ac:dyDescent="0.2">
      <c r="Y9815" s="84"/>
    </row>
    <row r="9816" spans="25:25" x14ac:dyDescent="0.2">
      <c r="Y9816" s="84"/>
    </row>
    <row r="9817" spans="25:25" x14ac:dyDescent="0.2">
      <c r="Y9817" s="84"/>
    </row>
    <row r="9818" spans="25:25" x14ac:dyDescent="0.2">
      <c r="Y9818" s="84"/>
    </row>
    <row r="9819" spans="25:25" x14ac:dyDescent="0.2">
      <c r="Y9819" s="84"/>
    </row>
    <row r="9820" spans="25:25" x14ac:dyDescent="0.2">
      <c r="Y9820" s="84"/>
    </row>
    <row r="9821" spans="25:25" x14ac:dyDescent="0.2">
      <c r="Y9821" s="84"/>
    </row>
    <row r="9822" spans="25:25" x14ac:dyDescent="0.2">
      <c r="Y9822" s="84"/>
    </row>
    <row r="9823" spans="25:25" x14ac:dyDescent="0.2">
      <c r="Y9823" s="84"/>
    </row>
    <row r="9824" spans="25:25" x14ac:dyDescent="0.2">
      <c r="Y9824" s="84"/>
    </row>
    <row r="9825" spans="25:25" x14ac:dyDescent="0.2">
      <c r="Y9825" s="84"/>
    </row>
    <row r="9826" spans="25:25" x14ac:dyDescent="0.2">
      <c r="Y9826" s="84"/>
    </row>
    <row r="9827" spans="25:25" x14ac:dyDescent="0.2">
      <c r="Y9827" s="84"/>
    </row>
    <row r="9828" spans="25:25" x14ac:dyDescent="0.2">
      <c r="Y9828" s="84"/>
    </row>
    <row r="9829" spans="25:25" x14ac:dyDescent="0.2">
      <c r="Y9829" s="84"/>
    </row>
    <row r="9830" spans="25:25" x14ac:dyDescent="0.2">
      <c r="Y9830" s="84"/>
    </row>
    <row r="9831" spans="25:25" x14ac:dyDescent="0.2">
      <c r="Y9831" s="84"/>
    </row>
    <row r="9832" spans="25:25" x14ac:dyDescent="0.2">
      <c r="Y9832" s="84"/>
    </row>
    <row r="9833" spans="25:25" x14ac:dyDescent="0.2">
      <c r="Y9833" s="84"/>
    </row>
    <row r="9834" spans="25:25" x14ac:dyDescent="0.2">
      <c r="Y9834" s="84"/>
    </row>
    <row r="9835" spans="25:25" x14ac:dyDescent="0.2">
      <c r="Y9835" s="84"/>
    </row>
    <row r="9836" spans="25:25" x14ac:dyDescent="0.2">
      <c r="Y9836" s="84"/>
    </row>
    <row r="9837" spans="25:25" x14ac:dyDescent="0.2">
      <c r="Y9837" s="84"/>
    </row>
    <row r="9838" spans="25:25" x14ac:dyDescent="0.2">
      <c r="Y9838" s="84"/>
    </row>
    <row r="9839" spans="25:25" x14ac:dyDescent="0.2">
      <c r="Y9839" s="84"/>
    </row>
    <row r="9840" spans="25:25" x14ac:dyDescent="0.2">
      <c r="Y9840" s="84"/>
    </row>
    <row r="9841" spans="25:25" x14ac:dyDescent="0.2">
      <c r="Y9841" s="84"/>
    </row>
    <row r="9842" spans="25:25" x14ac:dyDescent="0.2">
      <c r="Y9842" s="84"/>
    </row>
    <row r="9843" spans="25:25" x14ac:dyDescent="0.2">
      <c r="Y9843" s="84"/>
    </row>
    <row r="9844" spans="25:25" x14ac:dyDescent="0.2">
      <c r="Y9844" s="84"/>
    </row>
    <row r="9845" spans="25:25" x14ac:dyDescent="0.2">
      <c r="Y9845" s="84"/>
    </row>
    <row r="9846" spans="25:25" x14ac:dyDescent="0.2">
      <c r="Y9846" s="84"/>
    </row>
    <row r="9847" spans="25:25" x14ac:dyDescent="0.2">
      <c r="Y9847" s="84"/>
    </row>
    <row r="9848" spans="25:25" x14ac:dyDescent="0.2">
      <c r="Y9848" s="84"/>
    </row>
    <row r="9849" spans="25:25" x14ac:dyDescent="0.2">
      <c r="Y9849" s="84"/>
    </row>
    <row r="9850" spans="25:25" x14ac:dyDescent="0.2">
      <c r="Y9850" s="84"/>
    </row>
    <row r="9851" spans="25:25" x14ac:dyDescent="0.2">
      <c r="Y9851" s="84"/>
    </row>
    <row r="9852" spans="25:25" x14ac:dyDescent="0.2">
      <c r="Y9852" s="84"/>
    </row>
    <row r="9853" spans="25:25" x14ac:dyDescent="0.2">
      <c r="Y9853" s="84"/>
    </row>
    <row r="9854" spans="25:25" x14ac:dyDescent="0.2">
      <c r="Y9854" s="84"/>
    </row>
    <row r="9855" spans="25:25" x14ac:dyDescent="0.2">
      <c r="Y9855" s="84"/>
    </row>
    <row r="9856" spans="25:25" x14ac:dyDescent="0.2">
      <c r="Y9856" s="84"/>
    </row>
    <row r="9857" spans="25:25" x14ac:dyDescent="0.2">
      <c r="Y9857" s="84"/>
    </row>
    <row r="9858" spans="25:25" x14ac:dyDescent="0.2">
      <c r="Y9858" s="84"/>
    </row>
    <row r="9859" spans="25:25" x14ac:dyDescent="0.2">
      <c r="Y9859" s="84"/>
    </row>
    <row r="9860" spans="25:25" x14ac:dyDescent="0.2">
      <c r="Y9860" s="84"/>
    </row>
    <row r="9861" spans="25:25" x14ac:dyDescent="0.2">
      <c r="Y9861" s="84"/>
    </row>
    <row r="9862" spans="25:25" x14ac:dyDescent="0.2">
      <c r="Y9862" s="84"/>
    </row>
    <row r="9863" spans="25:25" x14ac:dyDescent="0.2">
      <c r="Y9863" s="84"/>
    </row>
    <row r="9864" spans="25:25" x14ac:dyDescent="0.2">
      <c r="Y9864" s="84"/>
    </row>
    <row r="9865" spans="25:25" x14ac:dyDescent="0.2">
      <c r="Y9865" s="84"/>
    </row>
    <row r="9866" spans="25:25" x14ac:dyDescent="0.2">
      <c r="Y9866" s="84"/>
    </row>
    <row r="9867" spans="25:25" x14ac:dyDescent="0.2">
      <c r="Y9867" s="84"/>
    </row>
    <row r="9868" spans="25:25" x14ac:dyDescent="0.2">
      <c r="Y9868" s="84"/>
    </row>
    <row r="9869" spans="25:25" x14ac:dyDescent="0.2">
      <c r="Y9869" s="84"/>
    </row>
    <row r="9870" spans="25:25" x14ac:dyDescent="0.2">
      <c r="Y9870" s="84"/>
    </row>
    <row r="9871" spans="25:25" x14ac:dyDescent="0.2">
      <c r="Y9871" s="84"/>
    </row>
    <row r="9872" spans="25:25" x14ac:dyDescent="0.2">
      <c r="Y9872" s="84"/>
    </row>
    <row r="9873" spans="25:25" x14ac:dyDescent="0.2">
      <c r="Y9873" s="84"/>
    </row>
    <row r="9874" spans="25:25" x14ac:dyDescent="0.2">
      <c r="Y9874" s="84"/>
    </row>
    <row r="9875" spans="25:25" x14ac:dyDescent="0.2">
      <c r="Y9875" s="84"/>
    </row>
    <row r="9876" spans="25:25" x14ac:dyDescent="0.2">
      <c r="Y9876" s="84"/>
    </row>
    <row r="9877" spans="25:25" x14ac:dyDescent="0.2">
      <c r="Y9877" s="84"/>
    </row>
    <row r="9878" spans="25:25" x14ac:dyDescent="0.2">
      <c r="Y9878" s="84"/>
    </row>
    <row r="9879" spans="25:25" x14ac:dyDescent="0.2">
      <c r="Y9879" s="84"/>
    </row>
    <row r="9880" spans="25:25" x14ac:dyDescent="0.2">
      <c r="Y9880" s="84"/>
    </row>
    <row r="9881" spans="25:25" x14ac:dyDescent="0.2">
      <c r="Y9881" s="84"/>
    </row>
    <row r="9882" spans="25:25" x14ac:dyDescent="0.2">
      <c r="Y9882" s="84"/>
    </row>
    <row r="9883" spans="25:25" x14ac:dyDescent="0.2">
      <c r="Y9883" s="84"/>
    </row>
    <row r="9884" spans="25:25" x14ac:dyDescent="0.2">
      <c r="Y9884" s="84"/>
    </row>
    <row r="9885" spans="25:25" x14ac:dyDescent="0.2">
      <c r="Y9885" s="84"/>
    </row>
    <row r="9886" spans="25:25" x14ac:dyDescent="0.2">
      <c r="Y9886" s="84"/>
    </row>
    <row r="9887" spans="25:25" x14ac:dyDescent="0.2">
      <c r="Y9887" s="84"/>
    </row>
    <row r="9888" spans="25:25" x14ac:dyDescent="0.2">
      <c r="Y9888" s="84"/>
    </row>
    <row r="9889" spans="25:25" x14ac:dyDescent="0.2">
      <c r="Y9889" s="84"/>
    </row>
    <row r="9890" spans="25:25" x14ac:dyDescent="0.2">
      <c r="Y9890" s="84"/>
    </row>
    <row r="9891" spans="25:25" x14ac:dyDescent="0.2">
      <c r="Y9891" s="84"/>
    </row>
    <row r="9892" spans="25:25" x14ac:dyDescent="0.2">
      <c r="Y9892" s="84"/>
    </row>
    <row r="9893" spans="25:25" x14ac:dyDescent="0.2">
      <c r="Y9893" s="84"/>
    </row>
    <row r="9894" spans="25:25" x14ac:dyDescent="0.2">
      <c r="Y9894" s="84"/>
    </row>
    <row r="9895" spans="25:25" x14ac:dyDescent="0.2">
      <c r="Y9895" s="84"/>
    </row>
    <row r="9896" spans="25:25" x14ac:dyDescent="0.2">
      <c r="Y9896" s="84"/>
    </row>
    <row r="9897" spans="25:25" x14ac:dyDescent="0.2">
      <c r="Y9897" s="84"/>
    </row>
    <row r="9898" spans="25:25" x14ac:dyDescent="0.2">
      <c r="Y9898" s="84"/>
    </row>
    <row r="9899" spans="25:25" x14ac:dyDescent="0.2">
      <c r="Y9899" s="84"/>
    </row>
    <row r="9900" spans="25:25" x14ac:dyDescent="0.2">
      <c r="Y9900" s="84"/>
    </row>
    <row r="9901" spans="25:25" x14ac:dyDescent="0.2">
      <c r="Y9901" s="84"/>
    </row>
    <row r="9902" spans="25:25" x14ac:dyDescent="0.2">
      <c r="Y9902" s="84"/>
    </row>
    <row r="9903" spans="25:25" x14ac:dyDescent="0.2">
      <c r="Y9903" s="84"/>
    </row>
    <row r="9904" spans="25:25" x14ac:dyDescent="0.2">
      <c r="Y9904" s="84"/>
    </row>
    <row r="9905" spans="25:25" x14ac:dyDescent="0.2">
      <c r="Y9905" s="84"/>
    </row>
    <row r="9906" spans="25:25" x14ac:dyDescent="0.2">
      <c r="Y9906" s="84"/>
    </row>
    <row r="9907" spans="25:25" x14ac:dyDescent="0.2">
      <c r="Y9907" s="84"/>
    </row>
    <row r="9908" spans="25:25" x14ac:dyDescent="0.2">
      <c r="Y9908" s="84"/>
    </row>
    <row r="9909" spans="25:25" x14ac:dyDescent="0.2">
      <c r="Y9909" s="84"/>
    </row>
    <row r="9910" spans="25:25" x14ac:dyDescent="0.2">
      <c r="Y9910" s="84"/>
    </row>
    <row r="9911" spans="25:25" x14ac:dyDescent="0.2">
      <c r="Y9911" s="84"/>
    </row>
    <row r="9912" spans="25:25" x14ac:dyDescent="0.2">
      <c r="Y9912" s="84"/>
    </row>
    <row r="9913" spans="25:25" x14ac:dyDescent="0.2">
      <c r="Y9913" s="84"/>
    </row>
    <row r="9914" spans="25:25" x14ac:dyDescent="0.2">
      <c r="Y9914" s="84"/>
    </row>
    <row r="9915" spans="25:25" x14ac:dyDescent="0.2">
      <c r="Y9915" s="84"/>
    </row>
    <row r="9916" spans="25:25" x14ac:dyDescent="0.2">
      <c r="Y9916" s="84"/>
    </row>
    <row r="9917" spans="25:25" x14ac:dyDescent="0.2">
      <c r="Y9917" s="84"/>
    </row>
    <row r="9918" spans="25:25" x14ac:dyDescent="0.2">
      <c r="Y9918" s="84"/>
    </row>
    <row r="9919" spans="25:25" x14ac:dyDescent="0.2">
      <c r="Y9919" s="84"/>
    </row>
    <row r="9920" spans="25:25" x14ac:dyDescent="0.2">
      <c r="Y9920" s="84"/>
    </row>
    <row r="9921" spans="25:25" x14ac:dyDescent="0.2">
      <c r="Y9921" s="84"/>
    </row>
    <row r="9922" spans="25:25" x14ac:dyDescent="0.2">
      <c r="Y9922" s="84"/>
    </row>
    <row r="9923" spans="25:25" x14ac:dyDescent="0.2">
      <c r="Y9923" s="84"/>
    </row>
    <row r="9924" spans="25:25" x14ac:dyDescent="0.2">
      <c r="Y9924" s="84"/>
    </row>
    <row r="9925" spans="25:25" x14ac:dyDescent="0.2">
      <c r="Y9925" s="84"/>
    </row>
    <row r="9926" spans="25:25" x14ac:dyDescent="0.2">
      <c r="Y9926" s="84"/>
    </row>
    <row r="9927" spans="25:25" x14ac:dyDescent="0.2">
      <c r="Y9927" s="84"/>
    </row>
    <row r="9928" spans="25:25" x14ac:dyDescent="0.2">
      <c r="Y9928" s="84"/>
    </row>
    <row r="9929" spans="25:25" x14ac:dyDescent="0.2">
      <c r="Y9929" s="84"/>
    </row>
    <row r="9930" spans="25:25" x14ac:dyDescent="0.2">
      <c r="Y9930" s="84"/>
    </row>
    <row r="9931" spans="25:25" x14ac:dyDescent="0.2">
      <c r="Y9931" s="84"/>
    </row>
    <row r="9932" spans="25:25" x14ac:dyDescent="0.2">
      <c r="Y9932" s="84"/>
    </row>
    <row r="9933" spans="25:25" x14ac:dyDescent="0.2">
      <c r="Y9933" s="84"/>
    </row>
    <row r="9934" spans="25:25" x14ac:dyDescent="0.2">
      <c r="Y9934" s="84"/>
    </row>
    <row r="9935" spans="25:25" x14ac:dyDescent="0.2">
      <c r="Y9935" s="84"/>
    </row>
    <row r="9936" spans="25:25" x14ac:dyDescent="0.2">
      <c r="Y9936" s="84"/>
    </row>
    <row r="9937" spans="25:25" x14ac:dyDescent="0.2">
      <c r="Y9937" s="84"/>
    </row>
    <row r="9938" spans="25:25" x14ac:dyDescent="0.2">
      <c r="Y9938" s="84"/>
    </row>
    <row r="9939" spans="25:25" x14ac:dyDescent="0.2">
      <c r="Y9939" s="84"/>
    </row>
    <row r="9940" spans="25:25" x14ac:dyDescent="0.2">
      <c r="Y9940" s="84"/>
    </row>
    <row r="9941" spans="25:25" x14ac:dyDescent="0.2">
      <c r="Y9941" s="84"/>
    </row>
    <row r="9942" spans="25:25" x14ac:dyDescent="0.2">
      <c r="Y9942" s="84"/>
    </row>
    <row r="9943" spans="25:25" x14ac:dyDescent="0.2">
      <c r="Y9943" s="84"/>
    </row>
    <row r="9944" spans="25:25" x14ac:dyDescent="0.2">
      <c r="Y9944" s="84"/>
    </row>
    <row r="9945" spans="25:25" x14ac:dyDescent="0.2">
      <c r="Y9945" s="84"/>
    </row>
    <row r="9946" spans="25:25" x14ac:dyDescent="0.2">
      <c r="Y9946" s="84"/>
    </row>
    <row r="9947" spans="25:25" x14ac:dyDescent="0.2">
      <c r="Y9947" s="84"/>
    </row>
    <row r="9948" spans="25:25" x14ac:dyDescent="0.2">
      <c r="Y9948" s="84"/>
    </row>
    <row r="9949" spans="25:25" x14ac:dyDescent="0.2">
      <c r="Y9949" s="84"/>
    </row>
    <row r="9950" spans="25:25" x14ac:dyDescent="0.2">
      <c r="Y9950" s="84"/>
    </row>
    <row r="9951" spans="25:25" x14ac:dyDescent="0.2">
      <c r="Y9951" s="84"/>
    </row>
    <row r="9952" spans="25:25" x14ac:dyDescent="0.2">
      <c r="Y9952" s="84"/>
    </row>
    <row r="9953" spans="25:25" x14ac:dyDescent="0.2">
      <c r="Y9953" s="84"/>
    </row>
    <row r="9954" spans="25:25" x14ac:dyDescent="0.2">
      <c r="Y9954" s="84"/>
    </row>
    <row r="9955" spans="25:25" x14ac:dyDescent="0.2">
      <c r="Y9955" s="84"/>
    </row>
    <row r="9956" spans="25:25" x14ac:dyDescent="0.2">
      <c r="Y9956" s="84"/>
    </row>
    <row r="9957" spans="25:25" x14ac:dyDescent="0.2">
      <c r="Y9957" s="84"/>
    </row>
    <row r="9958" spans="25:25" x14ac:dyDescent="0.2">
      <c r="Y9958" s="84"/>
    </row>
    <row r="9959" spans="25:25" x14ac:dyDescent="0.2">
      <c r="Y9959" s="84"/>
    </row>
    <row r="9960" spans="25:25" x14ac:dyDescent="0.2">
      <c r="Y9960" s="84"/>
    </row>
    <row r="9961" spans="25:25" x14ac:dyDescent="0.2">
      <c r="Y9961" s="84"/>
    </row>
    <row r="9962" spans="25:25" x14ac:dyDescent="0.2">
      <c r="Y9962" s="84"/>
    </row>
    <row r="9963" spans="25:25" x14ac:dyDescent="0.2">
      <c r="Y9963" s="84"/>
    </row>
    <row r="9964" spans="25:25" x14ac:dyDescent="0.2">
      <c r="Y9964" s="84"/>
    </row>
    <row r="9965" spans="25:25" x14ac:dyDescent="0.2">
      <c r="Y9965" s="84"/>
    </row>
    <row r="9966" spans="25:25" x14ac:dyDescent="0.2">
      <c r="Y9966" s="84"/>
    </row>
    <row r="9967" spans="25:25" x14ac:dyDescent="0.2">
      <c r="Y9967" s="84"/>
    </row>
    <row r="9968" spans="25:25" x14ac:dyDescent="0.2">
      <c r="Y9968" s="84"/>
    </row>
    <row r="9969" spans="25:25" x14ac:dyDescent="0.2">
      <c r="Y9969" s="84"/>
    </row>
    <row r="9970" spans="25:25" x14ac:dyDescent="0.2">
      <c r="Y9970" s="84"/>
    </row>
    <row r="9971" spans="25:25" x14ac:dyDescent="0.2">
      <c r="Y9971" s="84"/>
    </row>
    <row r="9972" spans="25:25" x14ac:dyDescent="0.2">
      <c r="Y9972" s="84"/>
    </row>
    <row r="9973" spans="25:25" x14ac:dyDescent="0.2">
      <c r="Y9973" s="84"/>
    </row>
    <row r="9974" spans="25:25" x14ac:dyDescent="0.2">
      <c r="Y9974" s="84"/>
    </row>
    <row r="9975" spans="25:25" x14ac:dyDescent="0.2">
      <c r="Y9975" s="84"/>
    </row>
    <row r="9976" spans="25:25" x14ac:dyDescent="0.2">
      <c r="Y9976" s="84"/>
    </row>
    <row r="9977" spans="25:25" x14ac:dyDescent="0.2">
      <c r="Y9977" s="84"/>
    </row>
    <row r="9978" spans="25:25" x14ac:dyDescent="0.2">
      <c r="Y9978" s="84"/>
    </row>
    <row r="9979" spans="25:25" x14ac:dyDescent="0.2">
      <c r="Y9979" s="84"/>
    </row>
    <row r="9980" spans="25:25" x14ac:dyDescent="0.2">
      <c r="Y9980" s="84"/>
    </row>
    <row r="9981" spans="25:25" x14ac:dyDescent="0.2">
      <c r="Y9981" s="84"/>
    </row>
    <row r="9982" spans="25:25" x14ac:dyDescent="0.2">
      <c r="Y9982" s="84"/>
    </row>
    <row r="9983" spans="25:25" x14ac:dyDescent="0.2">
      <c r="Y9983" s="84"/>
    </row>
    <row r="9984" spans="25:25" x14ac:dyDescent="0.2">
      <c r="Y9984" s="84"/>
    </row>
    <row r="9985" spans="25:25" x14ac:dyDescent="0.2">
      <c r="Y9985" s="84"/>
    </row>
    <row r="9986" spans="25:25" x14ac:dyDescent="0.2">
      <c r="Y9986" s="84"/>
    </row>
    <row r="9987" spans="25:25" x14ac:dyDescent="0.2">
      <c r="Y9987" s="84"/>
    </row>
    <row r="9988" spans="25:25" x14ac:dyDescent="0.2">
      <c r="Y9988" s="84"/>
    </row>
    <row r="9989" spans="25:25" x14ac:dyDescent="0.2">
      <c r="Y9989" s="84"/>
    </row>
    <row r="9990" spans="25:25" x14ac:dyDescent="0.2">
      <c r="Y9990" s="84"/>
    </row>
    <row r="9991" spans="25:25" x14ac:dyDescent="0.2">
      <c r="Y9991" s="84"/>
    </row>
    <row r="9992" spans="25:25" x14ac:dyDescent="0.2">
      <c r="Y9992" s="84"/>
    </row>
    <row r="9993" spans="25:25" x14ac:dyDescent="0.2">
      <c r="Y9993" s="84"/>
    </row>
    <row r="9994" spans="25:25" x14ac:dyDescent="0.2">
      <c r="Y9994" s="84"/>
    </row>
    <row r="9995" spans="25:25" x14ac:dyDescent="0.2">
      <c r="Y9995" s="84"/>
    </row>
    <row r="9996" spans="25:25" x14ac:dyDescent="0.2">
      <c r="Y9996" s="84"/>
    </row>
    <row r="9997" spans="25:25" x14ac:dyDescent="0.2">
      <c r="Y9997" s="84"/>
    </row>
    <row r="9998" spans="25:25" x14ac:dyDescent="0.2">
      <c r="Y9998" s="84"/>
    </row>
    <row r="9999" spans="25:25" x14ac:dyDescent="0.2">
      <c r="Y9999" s="84"/>
    </row>
    <row r="10000" spans="25:25" x14ac:dyDescent="0.2">
      <c r="Y10000" s="84"/>
    </row>
    <row r="10001" spans="25:25" x14ac:dyDescent="0.2">
      <c r="Y10001" s="84"/>
    </row>
    <row r="10002" spans="25:25" x14ac:dyDescent="0.2">
      <c r="Y10002" s="84"/>
    </row>
    <row r="10003" spans="25:25" x14ac:dyDescent="0.2">
      <c r="Y10003" s="84"/>
    </row>
    <row r="10004" spans="25:25" x14ac:dyDescent="0.2">
      <c r="Y10004" s="84"/>
    </row>
    <row r="10005" spans="25:25" x14ac:dyDescent="0.2">
      <c r="Y10005" s="84"/>
    </row>
    <row r="10006" spans="25:25" x14ac:dyDescent="0.2">
      <c r="Y10006" s="84"/>
    </row>
    <row r="10007" spans="25:25" x14ac:dyDescent="0.2">
      <c r="Y10007" s="84"/>
    </row>
    <row r="10008" spans="25:25" x14ac:dyDescent="0.2">
      <c r="Y10008" s="84"/>
    </row>
    <row r="10009" spans="25:25" x14ac:dyDescent="0.2">
      <c r="Y10009" s="84"/>
    </row>
    <row r="10010" spans="25:25" x14ac:dyDescent="0.2">
      <c r="Y10010" s="84"/>
    </row>
    <row r="10011" spans="25:25" x14ac:dyDescent="0.2">
      <c r="Y10011" s="84"/>
    </row>
    <row r="10012" spans="25:25" x14ac:dyDescent="0.2">
      <c r="Y10012" s="84"/>
    </row>
    <row r="10013" spans="25:25" x14ac:dyDescent="0.2">
      <c r="Y10013" s="84"/>
    </row>
    <row r="10014" spans="25:25" x14ac:dyDescent="0.2">
      <c r="Y10014" s="84"/>
    </row>
    <row r="10015" spans="25:25" x14ac:dyDescent="0.2">
      <c r="Y10015" s="84"/>
    </row>
    <row r="10016" spans="25:25" x14ac:dyDescent="0.2">
      <c r="Y10016" s="84"/>
    </row>
    <row r="10017" spans="25:25" x14ac:dyDescent="0.2">
      <c r="Y10017" s="84"/>
    </row>
    <row r="10018" spans="25:25" x14ac:dyDescent="0.2">
      <c r="Y10018" s="84"/>
    </row>
    <row r="10019" spans="25:25" x14ac:dyDescent="0.2">
      <c r="Y10019" s="84"/>
    </row>
    <row r="10020" spans="25:25" x14ac:dyDescent="0.2">
      <c r="Y10020" s="84"/>
    </row>
    <row r="10021" spans="25:25" x14ac:dyDescent="0.2">
      <c r="Y10021" s="84"/>
    </row>
    <row r="10022" spans="25:25" x14ac:dyDescent="0.2">
      <c r="Y10022" s="84"/>
    </row>
    <row r="10023" spans="25:25" x14ac:dyDescent="0.2">
      <c r="Y10023" s="84"/>
    </row>
    <row r="10024" spans="25:25" x14ac:dyDescent="0.2">
      <c r="Y10024" s="84"/>
    </row>
    <row r="10025" spans="25:25" x14ac:dyDescent="0.2">
      <c r="Y10025" s="84"/>
    </row>
    <row r="10026" spans="25:25" x14ac:dyDescent="0.2">
      <c r="Y10026" s="84"/>
    </row>
    <row r="10027" spans="25:25" x14ac:dyDescent="0.2">
      <c r="Y10027" s="84"/>
    </row>
    <row r="10028" spans="25:25" x14ac:dyDescent="0.2">
      <c r="Y10028" s="84"/>
    </row>
    <row r="10029" spans="25:25" x14ac:dyDescent="0.2">
      <c r="Y10029" s="84"/>
    </row>
    <row r="10030" spans="25:25" x14ac:dyDescent="0.2">
      <c r="Y10030" s="84"/>
    </row>
    <row r="10031" spans="25:25" x14ac:dyDescent="0.2">
      <c r="Y10031" s="84"/>
    </row>
    <row r="10032" spans="25:25" x14ac:dyDescent="0.2">
      <c r="Y10032" s="84"/>
    </row>
    <row r="10033" spans="25:25" x14ac:dyDescent="0.2">
      <c r="Y10033" s="84"/>
    </row>
    <row r="10034" spans="25:25" x14ac:dyDescent="0.2">
      <c r="Y10034" s="84"/>
    </row>
    <row r="10035" spans="25:25" x14ac:dyDescent="0.2">
      <c r="Y10035" s="84"/>
    </row>
    <row r="10036" spans="25:25" x14ac:dyDescent="0.2">
      <c r="Y10036" s="84"/>
    </row>
    <row r="10037" spans="25:25" x14ac:dyDescent="0.2">
      <c r="Y10037" s="84"/>
    </row>
    <row r="10038" spans="25:25" x14ac:dyDescent="0.2">
      <c r="Y10038" s="84"/>
    </row>
    <row r="10039" spans="25:25" x14ac:dyDescent="0.2">
      <c r="Y10039" s="84"/>
    </row>
    <row r="10040" spans="25:25" x14ac:dyDescent="0.2">
      <c r="Y10040" s="84"/>
    </row>
    <row r="10041" spans="25:25" x14ac:dyDescent="0.2">
      <c r="Y10041" s="84"/>
    </row>
    <row r="10042" spans="25:25" x14ac:dyDescent="0.2">
      <c r="Y10042" s="84"/>
    </row>
    <row r="10043" spans="25:25" x14ac:dyDescent="0.2">
      <c r="Y10043" s="84"/>
    </row>
    <row r="10044" spans="25:25" x14ac:dyDescent="0.2">
      <c r="Y10044" s="84"/>
    </row>
    <row r="10045" spans="25:25" x14ac:dyDescent="0.2">
      <c r="Y10045" s="84"/>
    </row>
    <row r="10046" spans="25:25" x14ac:dyDescent="0.2">
      <c r="Y10046" s="84"/>
    </row>
    <row r="10047" spans="25:25" x14ac:dyDescent="0.2">
      <c r="Y10047" s="84"/>
    </row>
    <row r="10048" spans="25:25" x14ac:dyDescent="0.2">
      <c r="Y10048" s="84"/>
    </row>
    <row r="10049" spans="25:25" x14ac:dyDescent="0.2">
      <c r="Y10049" s="84"/>
    </row>
    <row r="10050" spans="25:25" x14ac:dyDescent="0.2">
      <c r="Y10050" s="84"/>
    </row>
    <row r="10051" spans="25:25" x14ac:dyDescent="0.2">
      <c r="Y10051" s="84"/>
    </row>
    <row r="10052" spans="25:25" x14ac:dyDescent="0.2">
      <c r="Y10052" s="84"/>
    </row>
    <row r="10053" spans="25:25" x14ac:dyDescent="0.2">
      <c r="Y10053" s="84"/>
    </row>
    <row r="10054" spans="25:25" x14ac:dyDescent="0.2">
      <c r="Y10054" s="84"/>
    </row>
    <row r="10055" spans="25:25" x14ac:dyDescent="0.2">
      <c r="Y10055" s="84"/>
    </row>
    <row r="10056" spans="25:25" x14ac:dyDescent="0.2">
      <c r="Y10056" s="84"/>
    </row>
    <row r="10057" spans="25:25" x14ac:dyDescent="0.2">
      <c r="Y10057" s="84"/>
    </row>
    <row r="10058" spans="25:25" x14ac:dyDescent="0.2">
      <c r="Y10058" s="84"/>
    </row>
    <row r="10059" spans="25:25" x14ac:dyDescent="0.2">
      <c r="Y10059" s="84"/>
    </row>
    <row r="10060" spans="25:25" x14ac:dyDescent="0.2">
      <c r="Y10060" s="84"/>
    </row>
    <row r="10061" spans="25:25" x14ac:dyDescent="0.2">
      <c r="Y10061" s="84"/>
    </row>
    <row r="10062" spans="25:25" x14ac:dyDescent="0.2">
      <c r="Y10062" s="84"/>
    </row>
    <row r="10063" spans="25:25" x14ac:dyDescent="0.2">
      <c r="Y10063" s="84"/>
    </row>
    <row r="10064" spans="25:25" x14ac:dyDescent="0.2">
      <c r="Y10064" s="84"/>
    </row>
    <row r="10065" spans="25:25" x14ac:dyDescent="0.2">
      <c r="Y10065" s="84"/>
    </row>
    <row r="10066" spans="25:25" x14ac:dyDescent="0.2">
      <c r="Y10066" s="84"/>
    </row>
    <row r="10067" spans="25:25" x14ac:dyDescent="0.2">
      <c r="Y10067" s="84"/>
    </row>
    <row r="10068" spans="25:25" x14ac:dyDescent="0.2">
      <c r="Y10068" s="84"/>
    </row>
    <row r="10069" spans="25:25" x14ac:dyDescent="0.2">
      <c r="Y10069" s="84"/>
    </row>
    <row r="10070" spans="25:25" x14ac:dyDescent="0.2">
      <c r="Y10070" s="84"/>
    </row>
    <row r="10071" spans="25:25" x14ac:dyDescent="0.2">
      <c r="Y10071" s="84"/>
    </row>
    <row r="10072" spans="25:25" x14ac:dyDescent="0.2">
      <c r="Y10072" s="84"/>
    </row>
    <row r="10073" spans="25:25" x14ac:dyDescent="0.2">
      <c r="Y10073" s="84"/>
    </row>
    <row r="10074" spans="25:25" x14ac:dyDescent="0.2">
      <c r="Y10074" s="84"/>
    </row>
    <row r="10075" spans="25:25" x14ac:dyDescent="0.2">
      <c r="Y10075" s="84"/>
    </row>
    <row r="10076" spans="25:25" x14ac:dyDescent="0.2">
      <c r="Y10076" s="84"/>
    </row>
    <row r="10077" spans="25:25" x14ac:dyDescent="0.2">
      <c r="Y10077" s="84"/>
    </row>
    <row r="10078" spans="25:25" x14ac:dyDescent="0.2">
      <c r="Y10078" s="84"/>
    </row>
    <row r="10079" spans="25:25" x14ac:dyDescent="0.2">
      <c r="Y10079" s="84"/>
    </row>
    <row r="10080" spans="25:25" x14ac:dyDescent="0.2">
      <c r="Y10080" s="84"/>
    </row>
    <row r="10081" spans="25:25" x14ac:dyDescent="0.2">
      <c r="Y10081" s="84"/>
    </row>
    <row r="10082" spans="25:25" x14ac:dyDescent="0.2">
      <c r="Y10082" s="84"/>
    </row>
    <row r="10083" spans="25:25" x14ac:dyDescent="0.2">
      <c r="Y10083" s="84"/>
    </row>
    <row r="10084" spans="25:25" x14ac:dyDescent="0.2">
      <c r="Y10084" s="84"/>
    </row>
    <row r="10085" spans="25:25" x14ac:dyDescent="0.2">
      <c r="Y10085" s="84"/>
    </row>
    <row r="10086" spans="25:25" x14ac:dyDescent="0.2">
      <c r="Y10086" s="84"/>
    </row>
    <row r="10087" spans="25:25" x14ac:dyDescent="0.2">
      <c r="Y10087" s="84"/>
    </row>
    <row r="10088" spans="25:25" x14ac:dyDescent="0.2">
      <c r="Y10088" s="84"/>
    </row>
    <row r="10089" spans="25:25" x14ac:dyDescent="0.2">
      <c r="Y10089" s="84"/>
    </row>
    <row r="10090" spans="25:25" x14ac:dyDescent="0.2">
      <c r="Y10090" s="84"/>
    </row>
    <row r="10091" spans="25:25" x14ac:dyDescent="0.2">
      <c r="Y10091" s="84"/>
    </row>
    <row r="10092" spans="25:25" x14ac:dyDescent="0.2">
      <c r="Y10092" s="84"/>
    </row>
    <row r="10093" spans="25:25" x14ac:dyDescent="0.2">
      <c r="Y10093" s="84"/>
    </row>
    <row r="10094" spans="25:25" x14ac:dyDescent="0.2">
      <c r="Y10094" s="84"/>
    </row>
    <row r="10095" spans="25:25" x14ac:dyDescent="0.2">
      <c r="Y10095" s="84"/>
    </row>
    <row r="10096" spans="25:25" x14ac:dyDescent="0.2">
      <c r="Y10096" s="84"/>
    </row>
    <row r="10097" spans="25:25" x14ac:dyDescent="0.2">
      <c r="Y10097" s="84"/>
    </row>
    <row r="10098" spans="25:25" x14ac:dyDescent="0.2">
      <c r="Y10098" s="84"/>
    </row>
    <row r="10099" spans="25:25" x14ac:dyDescent="0.2">
      <c r="Y10099" s="84"/>
    </row>
    <row r="10100" spans="25:25" x14ac:dyDescent="0.2">
      <c r="Y10100" s="84"/>
    </row>
    <row r="10101" spans="25:25" x14ac:dyDescent="0.2">
      <c r="Y10101" s="84"/>
    </row>
    <row r="10102" spans="25:25" x14ac:dyDescent="0.2">
      <c r="Y10102" s="84"/>
    </row>
    <row r="10103" spans="25:25" x14ac:dyDescent="0.2">
      <c r="Y10103" s="84"/>
    </row>
    <row r="10104" spans="25:25" x14ac:dyDescent="0.2">
      <c r="Y10104" s="84"/>
    </row>
    <row r="10105" spans="25:25" x14ac:dyDescent="0.2">
      <c r="Y10105" s="84"/>
    </row>
    <row r="10106" spans="25:25" x14ac:dyDescent="0.2">
      <c r="Y10106" s="84"/>
    </row>
    <row r="10107" spans="25:25" x14ac:dyDescent="0.2">
      <c r="Y10107" s="84"/>
    </row>
    <row r="10108" spans="25:25" x14ac:dyDescent="0.2">
      <c r="Y10108" s="84"/>
    </row>
    <row r="10109" spans="25:25" x14ac:dyDescent="0.2">
      <c r="Y10109" s="84"/>
    </row>
    <row r="10110" spans="25:25" x14ac:dyDescent="0.2">
      <c r="Y10110" s="84"/>
    </row>
    <row r="10111" spans="25:25" x14ac:dyDescent="0.2">
      <c r="Y10111" s="84"/>
    </row>
    <row r="10112" spans="25:25" x14ac:dyDescent="0.2">
      <c r="Y10112" s="84"/>
    </row>
    <row r="10113" spans="25:25" x14ac:dyDescent="0.2">
      <c r="Y10113" s="84"/>
    </row>
    <row r="10114" spans="25:25" x14ac:dyDescent="0.2">
      <c r="Y10114" s="84"/>
    </row>
    <row r="10115" spans="25:25" x14ac:dyDescent="0.2">
      <c r="Y10115" s="84"/>
    </row>
    <row r="10116" spans="25:25" x14ac:dyDescent="0.2">
      <c r="Y10116" s="84"/>
    </row>
    <row r="10117" spans="25:25" x14ac:dyDescent="0.2">
      <c r="Y10117" s="84"/>
    </row>
    <row r="10118" spans="25:25" x14ac:dyDescent="0.2">
      <c r="Y10118" s="84"/>
    </row>
    <row r="10119" spans="25:25" x14ac:dyDescent="0.2">
      <c r="Y10119" s="84"/>
    </row>
    <row r="10120" spans="25:25" x14ac:dyDescent="0.2">
      <c r="Y10120" s="84"/>
    </row>
    <row r="10121" spans="25:25" x14ac:dyDescent="0.2">
      <c r="Y10121" s="84"/>
    </row>
    <row r="10122" spans="25:25" x14ac:dyDescent="0.2">
      <c r="Y10122" s="84"/>
    </row>
    <row r="10123" spans="25:25" x14ac:dyDescent="0.2">
      <c r="Y10123" s="84"/>
    </row>
    <row r="10124" spans="25:25" x14ac:dyDescent="0.2">
      <c r="Y10124" s="84"/>
    </row>
    <row r="10125" spans="25:25" x14ac:dyDescent="0.2">
      <c r="Y10125" s="84"/>
    </row>
    <row r="10126" spans="25:25" x14ac:dyDescent="0.2">
      <c r="Y10126" s="84"/>
    </row>
    <row r="10127" spans="25:25" x14ac:dyDescent="0.2">
      <c r="Y10127" s="84"/>
    </row>
    <row r="10128" spans="25:25" x14ac:dyDescent="0.2">
      <c r="Y10128" s="84"/>
    </row>
    <row r="10129" spans="25:25" x14ac:dyDescent="0.2">
      <c r="Y10129" s="84"/>
    </row>
    <row r="10130" spans="25:25" x14ac:dyDescent="0.2">
      <c r="Y10130" s="84"/>
    </row>
    <row r="10131" spans="25:25" x14ac:dyDescent="0.2">
      <c r="Y10131" s="84"/>
    </row>
    <row r="10132" spans="25:25" x14ac:dyDescent="0.2">
      <c r="Y10132" s="84"/>
    </row>
    <row r="10133" spans="25:25" x14ac:dyDescent="0.2">
      <c r="Y10133" s="84"/>
    </row>
    <row r="10134" spans="25:25" x14ac:dyDescent="0.2">
      <c r="Y10134" s="84"/>
    </row>
    <row r="10135" spans="25:25" x14ac:dyDescent="0.2">
      <c r="Y10135" s="84"/>
    </row>
    <row r="10136" spans="25:25" x14ac:dyDescent="0.2">
      <c r="Y10136" s="84"/>
    </row>
    <row r="10137" spans="25:25" x14ac:dyDescent="0.2">
      <c r="Y10137" s="84"/>
    </row>
    <row r="10138" spans="25:25" x14ac:dyDescent="0.2">
      <c r="Y10138" s="84"/>
    </row>
    <row r="10139" spans="25:25" x14ac:dyDescent="0.2">
      <c r="Y10139" s="84"/>
    </row>
    <row r="10140" spans="25:25" x14ac:dyDescent="0.2">
      <c r="Y10140" s="84"/>
    </row>
    <row r="10141" spans="25:25" x14ac:dyDescent="0.2">
      <c r="Y10141" s="84"/>
    </row>
    <row r="10142" spans="25:25" x14ac:dyDescent="0.2">
      <c r="Y10142" s="84"/>
    </row>
    <row r="10143" spans="25:25" x14ac:dyDescent="0.2">
      <c r="Y10143" s="84"/>
    </row>
    <row r="10144" spans="25:25" x14ac:dyDescent="0.2">
      <c r="Y10144" s="84"/>
    </row>
    <row r="10145" spans="25:25" x14ac:dyDescent="0.2">
      <c r="Y10145" s="84"/>
    </row>
    <row r="10146" spans="25:25" x14ac:dyDescent="0.2">
      <c r="Y10146" s="84"/>
    </row>
    <row r="10147" spans="25:25" x14ac:dyDescent="0.2">
      <c r="Y10147" s="84"/>
    </row>
    <row r="10148" spans="25:25" x14ac:dyDescent="0.2">
      <c r="Y10148" s="84"/>
    </row>
    <row r="10149" spans="25:25" x14ac:dyDescent="0.2">
      <c r="Y10149" s="84"/>
    </row>
    <row r="10150" spans="25:25" x14ac:dyDescent="0.2">
      <c r="Y10150" s="84"/>
    </row>
    <row r="10151" spans="25:25" x14ac:dyDescent="0.2">
      <c r="Y10151" s="84"/>
    </row>
    <row r="10152" spans="25:25" x14ac:dyDescent="0.2">
      <c r="Y10152" s="84"/>
    </row>
    <row r="10153" spans="25:25" x14ac:dyDescent="0.2">
      <c r="Y10153" s="84"/>
    </row>
    <row r="10154" spans="25:25" x14ac:dyDescent="0.2">
      <c r="Y10154" s="84"/>
    </row>
    <row r="10155" spans="25:25" x14ac:dyDescent="0.2">
      <c r="Y10155" s="84"/>
    </row>
    <row r="10156" spans="25:25" x14ac:dyDescent="0.2">
      <c r="Y10156" s="84"/>
    </row>
    <row r="10157" spans="25:25" x14ac:dyDescent="0.2">
      <c r="Y10157" s="84"/>
    </row>
    <row r="10158" spans="25:25" x14ac:dyDescent="0.2">
      <c r="Y10158" s="84"/>
    </row>
    <row r="10159" spans="25:25" x14ac:dyDescent="0.2">
      <c r="Y10159" s="84"/>
    </row>
    <row r="10160" spans="25:25" x14ac:dyDescent="0.2">
      <c r="Y10160" s="84"/>
    </row>
    <row r="10161" spans="25:25" x14ac:dyDescent="0.2">
      <c r="Y10161" s="84"/>
    </row>
    <row r="10162" spans="25:25" x14ac:dyDescent="0.2">
      <c r="Y10162" s="84"/>
    </row>
    <row r="10163" spans="25:25" x14ac:dyDescent="0.2">
      <c r="Y10163" s="84"/>
    </row>
    <row r="10164" spans="25:25" x14ac:dyDescent="0.2">
      <c r="Y10164" s="84"/>
    </row>
    <row r="10165" spans="25:25" x14ac:dyDescent="0.2">
      <c r="Y10165" s="84"/>
    </row>
    <row r="10166" spans="25:25" x14ac:dyDescent="0.2">
      <c r="Y10166" s="84"/>
    </row>
    <row r="10167" spans="25:25" x14ac:dyDescent="0.2">
      <c r="Y10167" s="84"/>
    </row>
    <row r="10168" spans="25:25" x14ac:dyDescent="0.2">
      <c r="Y10168" s="84"/>
    </row>
    <row r="10169" spans="25:25" x14ac:dyDescent="0.2">
      <c r="Y10169" s="84"/>
    </row>
    <row r="10170" spans="25:25" x14ac:dyDescent="0.2">
      <c r="Y10170" s="84"/>
    </row>
    <row r="10171" spans="25:25" x14ac:dyDescent="0.2">
      <c r="Y10171" s="84"/>
    </row>
    <row r="10172" spans="25:25" x14ac:dyDescent="0.2">
      <c r="Y10172" s="84"/>
    </row>
    <row r="10173" spans="25:25" x14ac:dyDescent="0.2">
      <c r="Y10173" s="84"/>
    </row>
    <row r="10174" spans="25:25" x14ac:dyDescent="0.2">
      <c r="Y10174" s="84"/>
    </row>
    <row r="10175" spans="25:25" x14ac:dyDescent="0.2">
      <c r="Y10175" s="84"/>
    </row>
    <row r="10176" spans="25:25" x14ac:dyDescent="0.2">
      <c r="Y10176" s="84"/>
    </row>
    <row r="10177" spans="25:25" x14ac:dyDescent="0.2">
      <c r="Y10177" s="84"/>
    </row>
    <row r="10178" spans="25:25" x14ac:dyDescent="0.2">
      <c r="Y10178" s="84"/>
    </row>
    <row r="10179" spans="25:25" x14ac:dyDescent="0.2">
      <c r="Y10179" s="84"/>
    </row>
    <row r="10180" spans="25:25" x14ac:dyDescent="0.2">
      <c r="Y10180" s="84"/>
    </row>
    <row r="10181" spans="25:25" x14ac:dyDescent="0.2">
      <c r="Y10181" s="84"/>
    </row>
    <row r="10182" spans="25:25" x14ac:dyDescent="0.2">
      <c r="Y10182" s="84"/>
    </row>
    <row r="10183" spans="25:25" x14ac:dyDescent="0.2">
      <c r="Y10183" s="84"/>
    </row>
    <row r="10184" spans="25:25" x14ac:dyDescent="0.2">
      <c r="Y10184" s="84"/>
    </row>
    <row r="10185" spans="25:25" x14ac:dyDescent="0.2">
      <c r="Y10185" s="84"/>
    </row>
    <row r="10186" spans="25:25" x14ac:dyDescent="0.2">
      <c r="Y10186" s="84"/>
    </row>
    <row r="10187" spans="25:25" x14ac:dyDescent="0.2">
      <c r="Y10187" s="84"/>
    </row>
    <row r="10188" spans="25:25" x14ac:dyDescent="0.2">
      <c r="Y10188" s="84"/>
    </row>
    <row r="10189" spans="25:25" x14ac:dyDescent="0.2">
      <c r="Y10189" s="84"/>
    </row>
    <row r="10190" spans="25:25" x14ac:dyDescent="0.2">
      <c r="Y10190" s="84"/>
    </row>
    <row r="10191" spans="25:25" x14ac:dyDescent="0.2">
      <c r="Y10191" s="84"/>
    </row>
    <row r="10192" spans="25:25" x14ac:dyDescent="0.2">
      <c r="Y10192" s="84"/>
    </row>
    <row r="10193" spans="25:25" x14ac:dyDescent="0.2">
      <c r="Y10193" s="84"/>
    </row>
    <row r="10194" spans="25:25" x14ac:dyDescent="0.2">
      <c r="Y10194" s="84"/>
    </row>
    <row r="10195" spans="25:25" x14ac:dyDescent="0.2">
      <c r="Y10195" s="84"/>
    </row>
    <row r="10196" spans="25:25" x14ac:dyDescent="0.2">
      <c r="Y10196" s="84"/>
    </row>
    <row r="10197" spans="25:25" x14ac:dyDescent="0.2">
      <c r="Y10197" s="84"/>
    </row>
    <row r="10198" spans="25:25" x14ac:dyDescent="0.2">
      <c r="Y10198" s="84"/>
    </row>
    <row r="10199" spans="25:25" x14ac:dyDescent="0.2">
      <c r="Y10199" s="84"/>
    </row>
    <row r="10200" spans="25:25" x14ac:dyDescent="0.2">
      <c r="Y10200" s="84"/>
    </row>
    <row r="10201" spans="25:25" x14ac:dyDescent="0.2">
      <c r="Y10201" s="84"/>
    </row>
    <row r="10202" spans="25:25" x14ac:dyDescent="0.2">
      <c r="Y10202" s="84"/>
    </row>
    <row r="10203" spans="25:25" x14ac:dyDescent="0.2">
      <c r="Y10203" s="84"/>
    </row>
    <row r="10204" spans="25:25" x14ac:dyDescent="0.2">
      <c r="Y10204" s="84"/>
    </row>
    <row r="10205" spans="25:25" x14ac:dyDescent="0.2">
      <c r="Y10205" s="84"/>
    </row>
    <row r="10206" spans="25:25" x14ac:dyDescent="0.2">
      <c r="Y10206" s="84"/>
    </row>
    <row r="10207" spans="25:25" x14ac:dyDescent="0.2">
      <c r="Y10207" s="84"/>
    </row>
    <row r="10208" spans="25:25" x14ac:dyDescent="0.2">
      <c r="Y10208" s="84"/>
    </row>
    <row r="10209" spans="25:25" x14ac:dyDescent="0.2">
      <c r="Y10209" s="84"/>
    </row>
    <row r="10210" spans="25:25" x14ac:dyDescent="0.2">
      <c r="Y10210" s="84"/>
    </row>
    <row r="10211" spans="25:25" x14ac:dyDescent="0.2">
      <c r="Y10211" s="84"/>
    </row>
    <row r="10212" spans="25:25" x14ac:dyDescent="0.2">
      <c r="Y10212" s="84"/>
    </row>
    <row r="10213" spans="25:25" x14ac:dyDescent="0.2">
      <c r="Y10213" s="84"/>
    </row>
    <row r="10214" spans="25:25" x14ac:dyDescent="0.2">
      <c r="Y10214" s="84"/>
    </row>
    <row r="10215" spans="25:25" x14ac:dyDescent="0.2">
      <c r="Y10215" s="84"/>
    </row>
    <row r="10216" spans="25:25" x14ac:dyDescent="0.2">
      <c r="Y10216" s="84"/>
    </row>
    <row r="10217" spans="25:25" x14ac:dyDescent="0.2">
      <c r="Y10217" s="84"/>
    </row>
    <row r="10218" spans="25:25" x14ac:dyDescent="0.2">
      <c r="Y10218" s="84"/>
    </row>
    <row r="10219" spans="25:25" x14ac:dyDescent="0.2">
      <c r="Y10219" s="84"/>
    </row>
    <row r="10220" spans="25:25" x14ac:dyDescent="0.2">
      <c r="Y10220" s="84"/>
    </row>
    <row r="10221" spans="25:25" x14ac:dyDescent="0.2">
      <c r="Y10221" s="84"/>
    </row>
    <row r="10222" spans="25:25" x14ac:dyDescent="0.2">
      <c r="Y10222" s="84"/>
    </row>
    <row r="10223" spans="25:25" x14ac:dyDescent="0.2">
      <c r="Y10223" s="84"/>
    </row>
    <row r="10224" spans="25:25" x14ac:dyDescent="0.2">
      <c r="Y10224" s="84"/>
    </row>
    <row r="10225" spans="25:25" x14ac:dyDescent="0.2">
      <c r="Y10225" s="84"/>
    </row>
    <row r="10226" spans="25:25" x14ac:dyDescent="0.2">
      <c r="Y10226" s="84"/>
    </row>
    <row r="10227" spans="25:25" x14ac:dyDescent="0.2">
      <c r="Y10227" s="84"/>
    </row>
    <row r="10228" spans="25:25" x14ac:dyDescent="0.2">
      <c r="Y10228" s="84"/>
    </row>
    <row r="10229" spans="25:25" x14ac:dyDescent="0.2">
      <c r="Y10229" s="84"/>
    </row>
    <row r="10230" spans="25:25" x14ac:dyDescent="0.2">
      <c r="Y10230" s="84"/>
    </row>
    <row r="10231" spans="25:25" x14ac:dyDescent="0.2">
      <c r="Y10231" s="84"/>
    </row>
    <row r="10232" spans="25:25" x14ac:dyDescent="0.2">
      <c r="Y10232" s="84"/>
    </row>
    <row r="10233" spans="25:25" x14ac:dyDescent="0.2">
      <c r="Y10233" s="84"/>
    </row>
    <row r="10234" spans="25:25" x14ac:dyDescent="0.2">
      <c r="Y10234" s="84"/>
    </row>
    <row r="10235" spans="25:25" x14ac:dyDescent="0.2">
      <c r="Y10235" s="84"/>
    </row>
    <row r="10236" spans="25:25" x14ac:dyDescent="0.2">
      <c r="Y10236" s="84"/>
    </row>
    <row r="10237" spans="25:25" x14ac:dyDescent="0.2">
      <c r="Y10237" s="84"/>
    </row>
    <row r="10238" spans="25:25" x14ac:dyDescent="0.2">
      <c r="Y10238" s="84"/>
    </row>
    <row r="10239" spans="25:25" x14ac:dyDescent="0.2">
      <c r="Y10239" s="84"/>
    </row>
    <row r="10240" spans="25:25" x14ac:dyDescent="0.2">
      <c r="Y10240" s="84"/>
    </row>
    <row r="10241" spans="25:25" x14ac:dyDescent="0.2">
      <c r="Y10241" s="84"/>
    </row>
    <row r="10242" spans="25:25" x14ac:dyDescent="0.2">
      <c r="Y10242" s="84"/>
    </row>
    <row r="10243" spans="25:25" x14ac:dyDescent="0.2">
      <c r="Y10243" s="84"/>
    </row>
    <row r="10244" spans="25:25" x14ac:dyDescent="0.2">
      <c r="Y10244" s="84"/>
    </row>
    <row r="10245" spans="25:25" x14ac:dyDescent="0.2">
      <c r="Y10245" s="84"/>
    </row>
    <row r="10246" spans="25:25" x14ac:dyDescent="0.2">
      <c r="Y10246" s="84"/>
    </row>
    <row r="10247" spans="25:25" x14ac:dyDescent="0.2">
      <c r="Y10247" s="84"/>
    </row>
    <row r="10248" spans="25:25" x14ac:dyDescent="0.2">
      <c r="Y10248" s="84"/>
    </row>
    <row r="10249" spans="25:25" x14ac:dyDescent="0.2">
      <c r="Y10249" s="84"/>
    </row>
    <row r="10250" spans="25:25" x14ac:dyDescent="0.2">
      <c r="Y10250" s="84"/>
    </row>
    <row r="10251" spans="25:25" x14ac:dyDescent="0.2">
      <c r="Y10251" s="84"/>
    </row>
    <row r="10252" spans="25:25" x14ac:dyDescent="0.2">
      <c r="Y10252" s="84"/>
    </row>
    <row r="10253" spans="25:25" x14ac:dyDescent="0.2">
      <c r="Y10253" s="84"/>
    </row>
    <row r="10254" spans="25:25" x14ac:dyDescent="0.2">
      <c r="Y10254" s="84"/>
    </row>
    <row r="10255" spans="25:25" x14ac:dyDescent="0.2">
      <c r="Y10255" s="84"/>
    </row>
    <row r="10256" spans="25:25" x14ac:dyDescent="0.2">
      <c r="Y10256" s="84"/>
    </row>
    <row r="10257" spans="25:25" x14ac:dyDescent="0.2">
      <c r="Y10257" s="84"/>
    </row>
    <row r="10258" spans="25:25" x14ac:dyDescent="0.2">
      <c r="Y10258" s="84"/>
    </row>
    <row r="10259" spans="25:25" x14ac:dyDescent="0.2">
      <c r="Y10259" s="84"/>
    </row>
    <row r="10260" spans="25:25" x14ac:dyDescent="0.2">
      <c r="Y10260" s="84"/>
    </row>
    <row r="10261" spans="25:25" x14ac:dyDescent="0.2">
      <c r="Y10261" s="84"/>
    </row>
    <row r="10262" spans="25:25" x14ac:dyDescent="0.2">
      <c r="Y10262" s="84"/>
    </row>
    <row r="10263" spans="25:25" x14ac:dyDescent="0.2">
      <c r="Y10263" s="84"/>
    </row>
    <row r="10264" spans="25:25" x14ac:dyDescent="0.2">
      <c r="Y10264" s="84"/>
    </row>
    <row r="10265" spans="25:25" x14ac:dyDescent="0.2">
      <c r="Y10265" s="84"/>
    </row>
    <row r="10266" spans="25:25" x14ac:dyDescent="0.2">
      <c r="Y10266" s="84"/>
    </row>
    <row r="10267" spans="25:25" x14ac:dyDescent="0.2">
      <c r="Y10267" s="84"/>
    </row>
    <row r="10268" spans="25:25" x14ac:dyDescent="0.2">
      <c r="Y10268" s="84"/>
    </row>
    <row r="10269" spans="25:25" x14ac:dyDescent="0.2">
      <c r="Y10269" s="84"/>
    </row>
    <row r="10270" spans="25:25" x14ac:dyDescent="0.2">
      <c r="Y10270" s="84"/>
    </row>
    <row r="10271" spans="25:25" x14ac:dyDescent="0.2">
      <c r="Y10271" s="84"/>
    </row>
    <row r="10272" spans="25:25" x14ac:dyDescent="0.2">
      <c r="Y10272" s="84"/>
    </row>
    <row r="10273" spans="25:25" x14ac:dyDescent="0.2">
      <c r="Y10273" s="84"/>
    </row>
    <row r="10274" spans="25:25" x14ac:dyDescent="0.2">
      <c r="Y10274" s="84"/>
    </row>
    <row r="10275" spans="25:25" x14ac:dyDescent="0.2">
      <c r="Y10275" s="84"/>
    </row>
    <row r="10276" spans="25:25" x14ac:dyDescent="0.2">
      <c r="Y10276" s="84"/>
    </row>
    <row r="10277" spans="25:25" x14ac:dyDescent="0.2">
      <c r="Y10277" s="84"/>
    </row>
    <row r="10278" spans="25:25" x14ac:dyDescent="0.2">
      <c r="Y10278" s="84"/>
    </row>
    <row r="10279" spans="25:25" x14ac:dyDescent="0.2">
      <c r="Y10279" s="84"/>
    </row>
    <row r="10280" spans="25:25" x14ac:dyDescent="0.2">
      <c r="Y10280" s="84"/>
    </row>
    <row r="10281" spans="25:25" x14ac:dyDescent="0.2">
      <c r="Y10281" s="84"/>
    </row>
    <row r="10282" spans="25:25" x14ac:dyDescent="0.2">
      <c r="Y10282" s="84"/>
    </row>
    <row r="10283" spans="25:25" x14ac:dyDescent="0.2">
      <c r="Y10283" s="84"/>
    </row>
    <row r="10284" spans="25:25" x14ac:dyDescent="0.2">
      <c r="Y10284" s="84"/>
    </row>
    <row r="10285" spans="25:25" x14ac:dyDescent="0.2">
      <c r="Y10285" s="84"/>
    </row>
    <row r="10286" spans="25:25" x14ac:dyDescent="0.2">
      <c r="Y10286" s="84"/>
    </row>
    <row r="10287" spans="25:25" x14ac:dyDescent="0.2">
      <c r="Y10287" s="84"/>
    </row>
    <row r="10288" spans="25:25" x14ac:dyDescent="0.2">
      <c r="Y10288" s="84"/>
    </row>
    <row r="10289" spans="25:25" x14ac:dyDescent="0.2">
      <c r="Y10289" s="84"/>
    </row>
    <row r="10290" spans="25:25" x14ac:dyDescent="0.2">
      <c r="Y10290" s="84"/>
    </row>
    <row r="10291" spans="25:25" x14ac:dyDescent="0.2">
      <c r="Y10291" s="84"/>
    </row>
    <row r="10292" spans="25:25" x14ac:dyDescent="0.2">
      <c r="Y10292" s="84"/>
    </row>
    <row r="10293" spans="25:25" x14ac:dyDescent="0.2">
      <c r="Y10293" s="84"/>
    </row>
    <row r="10294" spans="25:25" x14ac:dyDescent="0.2">
      <c r="Y10294" s="84"/>
    </row>
    <row r="10295" spans="25:25" x14ac:dyDescent="0.2">
      <c r="Y10295" s="84"/>
    </row>
    <row r="10296" spans="25:25" x14ac:dyDescent="0.2">
      <c r="Y10296" s="84"/>
    </row>
    <row r="10297" spans="25:25" x14ac:dyDescent="0.2">
      <c r="Y10297" s="84"/>
    </row>
    <row r="10298" spans="25:25" x14ac:dyDescent="0.2">
      <c r="Y10298" s="84"/>
    </row>
    <row r="10299" spans="25:25" x14ac:dyDescent="0.2">
      <c r="Y10299" s="84"/>
    </row>
    <row r="10300" spans="25:25" x14ac:dyDescent="0.2">
      <c r="Y10300" s="84"/>
    </row>
    <row r="10301" spans="25:25" x14ac:dyDescent="0.2">
      <c r="Y10301" s="84"/>
    </row>
    <row r="10302" spans="25:25" x14ac:dyDescent="0.2">
      <c r="Y10302" s="84"/>
    </row>
    <row r="10303" spans="25:25" x14ac:dyDescent="0.2">
      <c r="Y10303" s="84"/>
    </row>
    <row r="10304" spans="25:25" x14ac:dyDescent="0.2">
      <c r="Y10304" s="84"/>
    </row>
    <row r="10305" spans="25:25" x14ac:dyDescent="0.2">
      <c r="Y10305" s="84"/>
    </row>
    <row r="10306" spans="25:25" x14ac:dyDescent="0.2">
      <c r="Y10306" s="84"/>
    </row>
    <row r="10307" spans="25:25" x14ac:dyDescent="0.2">
      <c r="Y10307" s="84"/>
    </row>
    <row r="10308" spans="25:25" x14ac:dyDescent="0.2">
      <c r="Y10308" s="84"/>
    </row>
    <row r="10309" spans="25:25" x14ac:dyDescent="0.2">
      <c r="Y10309" s="84"/>
    </row>
    <row r="10310" spans="25:25" x14ac:dyDescent="0.2">
      <c r="Y10310" s="84"/>
    </row>
    <row r="10311" spans="25:25" x14ac:dyDescent="0.2">
      <c r="Y10311" s="84"/>
    </row>
    <row r="10312" spans="25:25" x14ac:dyDescent="0.2">
      <c r="Y10312" s="84"/>
    </row>
    <row r="10313" spans="25:25" x14ac:dyDescent="0.2">
      <c r="Y10313" s="84"/>
    </row>
    <row r="10314" spans="25:25" x14ac:dyDescent="0.2">
      <c r="Y10314" s="84"/>
    </row>
    <row r="10315" spans="25:25" x14ac:dyDescent="0.2">
      <c r="Y10315" s="84"/>
    </row>
    <row r="10316" spans="25:25" x14ac:dyDescent="0.2">
      <c r="Y10316" s="84"/>
    </row>
    <row r="10317" spans="25:25" x14ac:dyDescent="0.2">
      <c r="Y10317" s="84"/>
    </row>
    <row r="10318" spans="25:25" x14ac:dyDescent="0.2">
      <c r="Y10318" s="84"/>
    </row>
    <row r="10319" spans="25:25" x14ac:dyDescent="0.2">
      <c r="Y10319" s="84"/>
    </row>
    <row r="10320" spans="25:25" x14ac:dyDescent="0.2">
      <c r="Y10320" s="84"/>
    </row>
    <row r="10321" spans="25:25" x14ac:dyDescent="0.2">
      <c r="Y10321" s="84"/>
    </row>
    <row r="10322" spans="25:25" x14ac:dyDescent="0.2">
      <c r="Y10322" s="84"/>
    </row>
    <row r="10323" spans="25:25" x14ac:dyDescent="0.2">
      <c r="Y10323" s="84"/>
    </row>
    <row r="10324" spans="25:25" x14ac:dyDescent="0.2">
      <c r="Y10324" s="84"/>
    </row>
    <row r="10325" spans="25:25" x14ac:dyDescent="0.2">
      <c r="Y10325" s="84"/>
    </row>
    <row r="10326" spans="25:25" x14ac:dyDescent="0.2">
      <c r="Y10326" s="84"/>
    </row>
    <row r="10327" spans="25:25" x14ac:dyDescent="0.2">
      <c r="Y10327" s="84"/>
    </row>
    <row r="10328" spans="25:25" x14ac:dyDescent="0.2">
      <c r="Y10328" s="84"/>
    </row>
    <row r="10329" spans="25:25" x14ac:dyDescent="0.2">
      <c r="Y10329" s="84"/>
    </row>
    <row r="10330" spans="25:25" x14ac:dyDescent="0.2">
      <c r="Y10330" s="84"/>
    </row>
    <row r="10331" spans="25:25" x14ac:dyDescent="0.2">
      <c r="Y10331" s="84"/>
    </row>
    <row r="10332" spans="25:25" x14ac:dyDescent="0.2">
      <c r="Y10332" s="84"/>
    </row>
    <row r="10333" spans="25:25" x14ac:dyDescent="0.2">
      <c r="Y10333" s="84"/>
    </row>
    <row r="10334" spans="25:25" x14ac:dyDescent="0.2">
      <c r="Y10334" s="84"/>
    </row>
    <row r="10335" spans="25:25" x14ac:dyDescent="0.2">
      <c r="Y10335" s="84"/>
    </row>
    <row r="10336" spans="25:25" x14ac:dyDescent="0.2">
      <c r="Y10336" s="84"/>
    </row>
    <row r="10337" spans="25:25" x14ac:dyDescent="0.2">
      <c r="Y10337" s="84"/>
    </row>
    <row r="10338" spans="25:25" x14ac:dyDescent="0.2">
      <c r="Y10338" s="84"/>
    </row>
    <row r="10339" spans="25:25" x14ac:dyDescent="0.2">
      <c r="Y10339" s="84"/>
    </row>
    <row r="10340" spans="25:25" x14ac:dyDescent="0.2">
      <c r="Y10340" s="84"/>
    </row>
    <row r="10341" spans="25:25" x14ac:dyDescent="0.2">
      <c r="Y10341" s="84"/>
    </row>
    <row r="10342" spans="25:25" x14ac:dyDescent="0.2">
      <c r="Y10342" s="84"/>
    </row>
    <row r="10343" spans="25:25" x14ac:dyDescent="0.2">
      <c r="Y10343" s="84"/>
    </row>
    <row r="10344" spans="25:25" x14ac:dyDescent="0.2">
      <c r="Y10344" s="84"/>
    </row>
    <row r="10345" spans="25:25" x14ac:dyDescent="0.2">
      <c r="Y10345" s="84"/>
    </row>
    <row r="10346" spans="25:25" x14ac:dyDescent="0.2">
      <c r="Y10346" s="84"/>
    </row>
    <row r="10347" spans="25:25" x14ac:dyDescent="0.2">
      <c r="Y10347" s="84"/>
    </row>
    <row r="10348" spans="25:25" x14ac:dyDescent="0.2">
      <c r="Y10348" s="84"/>
    </row>
    <row r="10349" spans="25:25" x14ac:dyDescent="0.2">
      <c r="Y10349" s="84"/>
    </row>
    <row r="10350" spans="25:25" x14ac:dyDescent="0.2">
      <c r="Y10350" s="84"/>
    </row>
    <row r="10351" spans="25:25" x14ac:dyDescent="0.2">
      <c r="Y10351" s="84"/>
    </row>
    <row r="10352" spans="25:25" x14ac:dyDescent="0.2">
      <c r="Y10352" s="84"/>
    </row>
    <row r="10353" spans="25:25" x14ac:dyDescent="0.2">
      <c r="Y10353" s="84"/>
    </row>
    <row r="10354" spans="25:25" x14ac:dyDescent="0.2">
      <c r="Y10354" s="84"/>
    </row>
    <row r="10355" spans="25:25" x14ac:dyDescent="0.2">
      <c r="Y10355" s="84"/>
    </row>
    <row r="10356" spans="25:25" x14ac:dyDescent="0.2">
      <c r="Y10356" s="84"/>
    </row>
    <row r="10357" spans="25:25" x14ac:dyDescent="0.2">
      <c r="Y10357" s="84"/>
    </row>
    <row r="10358" spans="25:25" x14ac:dyDescent="0.2">
      <c r="Y10358" s="84"/>
    </row>
    <row r="10359" spans="25:25" x14ac:dyDescent="0.2">
      <c r="Y10359" s="84"/>
    </row>
    <row r="10360" spans="25:25" x14ac:dyDescent="0.2">
      <c r="Y10360" s="84"/>
    </row>
    <row r="10361" spans="25:25" x14ac:dyDescent="0.2">
      <c r="Y10361" s="84"/>
    </row>
    <row r="10362" spans="25:25" x14ac:dyDescent="0.2">
      <c r="Y10362" s="84"/>
    </row>
    <row r="10363" spans="25:25" x14ac:dyDescent="0.2">
      <c r="Y10363" s="84"/>
    </row>
    <row r="10364" spans="25:25" x14ac:dyDescent="0.2">
      <c r="Y10364" s="84"/>
    </row>
    <row r="10365" spans="25:25" x14ac:dyDescent="0.2">
      <c r="Y10365" s="84"/>
    </row>
    <row r="10366" spans="25:25" x14ac:dyDescent="0.2">
      <c r="Y10366" s="84"/>
    </row>
    <row r="10367" spans="25:25" x14ac:dyDescent="0.2">
      <c r="Y10367" s="84"/>
    </row>
    <row r="10368" spans="25:25" x14ac:dyDescent="0.2">
      <c r="Y10368" s="84"/>
    </row>
    <row r="10369" spans="25:25" x14ac:dyDescent="0.2">
      <c r="Y10369" s="84"/>
    </row>
    <row r="10370" spans="25:25" x14ac:dyDescent="0.2">
      <c r="Y10370" s="84"/>
    </row>
    <row r="10371" spans="25:25" x14ac:dyDescent="0.2">
      <c r="Y10371" s="84"/>
    </row>
    <row r="10372" spans="25:25" x14ac:dyDescent="0.2">
      <c r="Y10372" s="84"/>
    </row>
    <row r="10373" spans="25:25" x14ac:dyDescent="0.2">
      <c r="Y10373" s="84"/>
    </row>
    <row r="10374" spans="25:25" x14ac:dyDescent="0.2">
      <c r="Y10374" s="84"/>
    </row>
    <row r="10375" spans="25:25" x14ac:dyDescent="0.2">
      <c r="Y10375" s="84"/>
    </row>
    <row r="10376" spans="25:25" x14ac:dyDescent="0.2">
      <c r="Y10376" s="84"/>
    </row>
    <row r="10377" spans="25:25" x14ac:dyDescent="0.2">
      <c r="Y10377" s="84"/>
    </row>
    <row r="10378" spans="25:25" x14ac:dyDescent="0.2">
      <c r="Y10378" s="84"/>
    </row>
    <row r="10379" spans="25:25" x14ac:dyDescent="0.2">
      <c r="Y10379" s="84"/>
    </row>
    <row r="10380" spans="25:25" x14ac:dyDescent="0.2">
      <c r="Y10380" s="84"/>
    </row>
    <row r="10381" spans="25:25" x14ac:dyDescent="0.2">
      <c r="Y10381" s="84"/>
    </row>
    <row r="10382" spans="25:25" x14ac:dyDescent="0.2">
      <c r="Y10382" s="84"/>
    </row>
    <row r="10383" spans="25:25" x14ac:dyDescent="0.2">
      <c r="Y10383" s="84"/>
    </row>
    <row r="10384" spans="25:25" x14ac:dyDescent="0.2">
      <c r="Y10384" s="84"/>
    </row>
    <row r="10385" spans="25:25" x14ac:dyDescent="0.2">
      <c r="Y10385" s="84"/>
    </row>
    <row r="10386" spans="25:25" x14ac:dyDescent="0.2">
      <c r="Y10386" s="84"/>
    </row>
    <row r="10387" spans="25:25" x14ac:dyDescent="0.2">
      <c r="Y10387" s="84"/>
    </row>
    <row r="10388" spans="25:25" x14ac:dyDescent="0.2">
      <c r="Y10388" s="84"/>
    </row>
    <row r="10389" spans="25:25" x14ac:dyDescent="0.2">
      <c r="Y10389" s="84"/>
    </row>
    <row r="10390" spans="25:25" x14ac:dyDescent="0.2">
      <c r="Y10390" s="84"/>
    </row>
    <row r="10391" spans="25:25" x14ac:dyDescent="0.2">
      <c r="Y10391" s="84"/>
    </row>
    <row r="10392" spans="25:25" x14ac:dyDescent="0.2">
      <c r="Y10392" s="84"/>
    </row>
    <row r="10393" spans="25:25" x14ac:dyDescent="0.2">
      <c r="Y10393" s="84"/>
    </row>
    <row r="10394" spans="25:25" x14ac:dyDescent="0.2">
      <c r="Y10394" s="84"/>
    </row>
    <row r="10395" spans="25:25" x14ac:dyDescent="0.2">
      <c r="Y10395" s="84"/>
    </row>
    <row r="10396" spans="25:25" x14ac:dyDescent="0.2">
      <c r="Y10396" s="84"/>
    </row>
    <row r="10397" spans="25:25" x14ac:dyDescent="0.2">
      <c r="Y10397" s="84"/>
    </row>
    <row r="10398" spans="25:25" x14ac:dyDescent="0.2">
      <c r="Y10398" s="84"/>
    </row>
    <row r="10399" spans="25:25" x14ac:dyDescent="0.2">
      <c r="Y10399" s="84"/>
    </row>
    <row r="10400" spans="25:25" x14ac:dyDescent="0.2">
      <c r="Y10400" s="84"/>
    </row>
    <row r="10401" spans="25:25" x14ac:dyDescent="0.2">
      <c r="Y10401" s="84"/>
    </row>
    <row r="10402" spans="25:25" x14ac:dyDescent="0.2">
      <c r="Y10402" s="84"/>
    </row>
    <row r="10403" spans="25:25" x14ac:dyDescent="0.2">
      <c r="Y10403" s="84"/>
    </row>
    <row r="10404" spans="25:25" x14ac:dyDescent="0.2">
      <c r="Y10404" s="84"/>
    </row>
    <row r="10405" spans="25:25" x14ac:dyDescent="0.2">
      <c r="Y10405" s="84"/>
    </row>
    <row r="10406" spans="25:25" x14ac:dyDescent="0.2">
      <c r="Y10406" s="84"/>
    </row>
    <row r="10407" spans="25:25" x14ac:dyDescent="0.2">
      <c r="Y10407" s="84"/>
    </row>
    <row r="10408" spans="25:25" x14ac:dyDescent="0.2">
      <c r="Y10408" s="84"/>
    </row>
    <row r="10409" spans="25:25" x14ac:dyDescent="0.2">
      <c r="Y10409" s="84"/>
    </row>
    <row r="10410" spans="25:25" x14ac:dyDescent="0.2">
      <c r="Y10410" s="84"/>
    </row>
    <row r="10411" spans="25:25" x14ac:dyDescent="0.2">
      <c r="Y10411" s="84"/>
    </row>
    <row r="10412" spans="25:25" x14ac:dyDescent="0.2">
      <c r="Y10412" s="84"/>
    </row>
    <row r="10413" spans="25:25" x14ac:dyDescent="0.2">
      <c r="Y10413" s="84"/>
    </row>
    <row r="10414" spans="25:25" x14ac:dyDescent="0.2">
      <c r="Y10414" s="84"/>
    </row>
    <row r="10415" spans="25:25" x14ac:dyDescent="0.2">
      <c r="Y10415" s="84"/>
    </row>
    <row r="10416" spans="25:25" x14ac:dyDescent="0.2">
      <c r="Y10416" s="84"/>
    </row>
    <row r="10417" spans="25:25" x14ac:dyDescent="0.2">
      <c r="Y10417" s="84"/>
    </row>
    <row r="10418" spans="25:25" x14ac:dyDescent="0.2">
      <c r="Y10418" s="84"/>
    </row>
    <row r="10419" spans="25:25" x14ac:dyDescent="0.2">
      <c r="Y10419" s="84"/>
    </row>
    <row r="10420" spans="25:25" x14ac:dyDescent="0.2">
      <c r="Y10420" s="84"/>
    </row>
    <row r="10421" spans="25:25" x14ac:dyDescent="0.2">
      <c r="Y10421" s="84"/>
    </row>
    <row r="10422" spans="25:25" x14ac:dyDescent="0.2">
      <c r="Y10422" s="84"/>
    </row>
    <row r="10423" spans="25:25" x14ac:dyDescent="0.2">
      <c r="Y10423" s="84"/>
    </row>
    <row r="10424" spans="25:25" x14ac:dyDescent="0.2">
      <c r="Y10424" s="84"/>
    </row>
    <row r="10425" spans="25:25" x14ac:dyDescent="0.2">
      <c r="Y10425" s="84"/>
    </row>
    <row r="10426" spans="25:25" x14ac:dyDescent="0.2">
      <c r="Y10426" s="84"/>
    </row>
    <row r="10427" spans="25:25" x14ac:dyDescent="0.2">
      <c r="Y10427" s="84"/>
    </row>
    <row r="10428" spans="25:25" x14ac:dyDescent="0.2">
      <c r="Y10428" s="84"/>
    </row>
    <row r="10429" spans="25:25" x14ac:dyDescent="0.2">
      <c r="Y10429" s="84"/>
    </row>
    <row r="10430" spans="25:25" x14ac:dyDescent="0.2">
      <c r="Y10430" s="84"/>
    </row>
    <row r="10431" spans="25:25" x14ac:dyDescent="0.2">
      <c r="Y10431" s="84"/>
    </row>
    <row r="10432" spans="25:25" x14ac:dyDescent="0.2">
      <c r="Y10432" s="84"/>
    </row>
    <row r="10433" spans="25:25" x14ac:dyDescent="0.2">
      <c r="Y10433" s="84"/>
    </row>
    <row r="10434" spans="25:25" x14ac:dyDescent="0.2">
      <c r="Y10434" s="84"/>
    </row>
    <row r="10435" spans="25:25" x14ac:dyDescent="0.2">
      <c r="Y10435" s="84"/>
    </row>
    <row r="10436" spans="25:25" x14ac:dyDescent="0.2">
      <c r="Y10436" s="84"/>
    </row>
    <row r="10437" spans="25:25" x14ac:dyDescent="0.2">
      <c r="Y10437" s="84"/>
    </row>
    <row r="10438" spans="25:25" x14ac:dyDescent="0.2">
      <c r="Y10438" s="84"/>
    </row>
    <row r="10439" spans="25:25" x14ac:dyDescent="0.2">
      <c r="Y10439" s="84"/>
    </row>
    <row r="10440" spans="25:25" x14ac:dyDescent="0.2">
      <c r="Y10440" s="84"/>
    </row>
    <row r="10441" spans="25:25" x14ac:dyDescent="0.2">
      <c r="Y10441" s="84"/>
    </row>
    <row r="10442" spans="25:25" x14ac:dyDescent="0.2">
      <c r="Y10442" s="84"/>
    </row>
    <row r="10443" spans="25:25" x14ac:dyDescent="0.2">
      <c r="Y10443" s="84"/>
    </row>
    <row r="10444" spans="25:25" x14ac:dyDescent="0.2">
      <c r="Y10444" s="84"/>
    </row>
    <row r="10445" spans="25:25" x14ac:dyDescent="0.2">
      <c r="Y10445" s="84"/>
    </row>
    <row r="10446" spans="25:25" x14ac:dyDescent="0.2">
      <c r="Y10446" s="84"/>
    </row>
    <row r="10447" spans="25:25" x14ac:dyDescent="0.2">
      <c r="Y10447" s="84"/>
    </row>
    <row r="10448" spans="25:25" x14ac:dyDescent="0.2">
      <c r="Y10448" s="84"/>
    </row>
    <row r="10449" spans="25:25" x14ac:dyDescent="0.2">
      <c r="Y10449" s="84"/>
    </row>
    <row r="10450" spans="25:25" x14ac:dyDescent="0.2">
      <c r="Y10450" s="84"/>
    </row>
    <row r="10451" spans="25:25" x14ac:dyDescent="0.2">
      <c r="Y10451" s="84"/>
    </row>
    <row r="10452" spans="25:25" x14ac:dyDescent="0.2">
      <c r="Y10452" s="84"/>
    </row>
    <row r="10453" spans="25:25" x14ac:dyDescent="0.2">
      <c r="Y10453" s="84"/>
    </row>
    <row r="10454" spans="25:25" x14ac:dyDescent="0.2">
      <c r="Y10454" s="84"/>
    </row>
    <row r="10455" spans="25:25" x14ac:dyDescent="0.2">
      <c r="Y10455" s="84"/>
    </row>
    <row r="10456" spans="25:25" x14ac:dyDescent="0.2">
      <c r="Y10456" s="84"/>
    </row>
    <row r="10457" spans="25:25" x14ac:dyDescent="0.2">
      <c r="Y10457" s="84"/>
    </row>
    <row r="10458" spans="25:25" x14ac:dyDescent="0.2">
      <c r="Y10458" s="84"/>
    </row>
    <row r="10459" spans="25:25" x14ac:dyDescent="0.2">
      <c r="Y10459" s="84"/>
    </row>
    <row r="10460" spans="25:25" x14ac:dyDescent="0.2">
      <c r="Y10460" s="84"/>
    </row>
    <row r="10461" spans="25:25" x14ac:dyDescent="0.2">
      <c r="Y10461" s="84"/>
    </row>
    <row r="10462" spans="25:25" x14ac:dyDescent="0.2">
      <c r="Y10462" s="84"/>
    </row>
    <row r="10463" spans="25:25" x14ac:dyDescent="0.2">
      <c r="Y10463" s="84"/>
    </row>
    <row r="10464" spans="25:25" x14ac:dyDescent="0.2">
      <c r="Y10464" s="84"/>
    </row>
    <row r="10465" spans="25:25" x14ac:dyDescent="0.2">
      <c r="Y10465" s="84"/>
    </row>
    <row r="10466" spans="25:25" x14ac:dyDescent="0.2">
      <c r="Y10466" s="84"/>
    </row>
    <row r="10467" spans="25:25" x14ac:dyDescent="0.2">
      <c r="Y10467" s="84"/>
    </row>
    <row r="10468" spans="25:25" x14ac:dyDescent="0.2">
      <c r="Y10468" s="84"/>
    </row>
    <row r="10469" spans="25:25" x14ac:dyDescent="0.2">
      <c r="Y10469" s="84"/>
    </row>
    <row r="10470" spans="25:25" x14ac:dyDescent="0.2">
      <c r="Y10470" s="84"/>
    </row>
    <row r="10471" spans="25:25" x14ac:dyDescent="0.2">
      <c r="Y10471" s="84"/>
    </row>
    <row r="10472" spans="25:25" x14ac:dyDescent="0.2">
      <c r="Y10472" s="84"/>
    </row>
    <row r="10473" spans="25:25" x14ac:dyDescent="0.2">
      <c r="Y10473" s="84"/>
    </row>
    <row r="10474" spans="25:25" x14ac:dyDescent="0.2">
      <c r="Y10474" s="84"/>
    </row>
    <row r="10475" spans="25:25" x14ac:dyDescent="0.2">
      <c r="Y10475" s="84"/>
    </row>
    <row r="10476" spans="25:25" x14ac:dyDescent="0.2">
      <c r="Y10476" s="84"/>
    </row>
    <row r="10477" spans="25:25" x14ac:dyDescent="0.2">
      <c r="Y10477" s="84"/>
    </row>
    <row r="10478" spans="25:25" x14ac:dyDescent="0.2">
      <c r="Y10478" s="84"/>
    </row>
    <row r="10479" spans="25:25" x14ac:dyDescent="0.2">
      <c r="Y10479" s="84"/>
    </row>
    <row r="10480" spans="25:25" x14ac:dyDescent="0.2">
      <c r="Y10480" s="84"/>
    </row>
    <row r="10481" spans="25:25" x14ac:dyDescent="0.2">
      <c r="Y10481" s="84"/>
    </row>
    <row r="10482" spans="25:25" x14ac:dyDescent="0.2">
      <c r="Y10482" s="84"/>
    </row>
    <row r="10483" spans="25:25" x14ac:dyDescent="0.2">
      <c r="Y10483" s="84"/>
    </row>
    <row r="10484" spans="25:25" x14ac:dyDescent="0.2">
      <c r="Y10484" s="84"/>
    </row>
    <row r="10485" spans="25:25" x14ac:dyDescent="0.2">
      <c r="Y10485" s="84"/>
    </row>
    <row r="10486" spans="25:25" x14ac:dyDescent="0.2">
      <c r="Y10486" s="84"/>
    </row>
    <row r="10487" spans="25:25" x14ac:dyDescent="0.2">
      <c r="Y10487" s="84"/>
    </row>
    <row r="10488" spans="25:25" x14ac:dyDescent="0.2">
      <c r="Y10488" s="84"/>
    </row>
    <row r="10489" spans="25:25" x14ac:dyDescent="0.2">
      <c r="Y10489" s="84"/>
    </row>
    <row r="10490" spans="25:25" x14ac:dyDescent="0.2">
      <c r="Y10490" s="84"/>
    </row>
    <row r="10491" spans="25:25" x14ac:dyDescent="0.2">
      <c r="Y10491" s="84"/>
    </row>
    <row r="10492" spans="25:25" x14ac:dyDescent="0.2">
      <c r="Y10492" s="84"/>
    </row>
    <row r="10493" spans="25:25" x14ac:dyDescent="0.2">
      <c r="Y10493" s="84"/>
    </row>
    <row r="10494" spans="25:25" x14ac:dyDescent="0.2">
      <c r="Y10494" s="84"/>
    </row>
    <row r="10495" spans="25:25" x14ac:dyDescent="0.2">
      <c r="Y10495" s="84"/>
    </row>
    <row r="10496" spans="25:25" x14ac:dyDescent="0.2">
      <c r="Y10496" s="84"/>
    </row>
    <row r="10497" spans="25:25" x14ac:dyDescent="0.2">
      <c r="Y10497" s="84"/>
    </row>
    <row r="10498" spans="25:25" x14ac:dyDescent="0.2">
      <c r="Y10498" s="84"/>
    </row>
    <row r="10499" spans="25:25" x14ac:dyDescent="0.2">
      <c r="Y10499" s="84"/>
    </row>
    <row r="10500" spans="25:25" x14ac:dyDescent="0.2">
      <c r="Y10500" s="84"/>
    </row>
    <row r="10501" spans="25:25" x14ac:dyDescent="0.2">
      <c r="Y10501" s="84"/>
    </row>
    <row r="10502" spans="25:25" x14ac:dyDescent="0.2">
      <c r="Y10502" s="84"/>
    </row>
    <row r="10503" spans="25:25" x14ac:dyDescent="0.2">
      <c r="Y10503" s="84"/>
    </row>
    <row r="10504" spans="25:25" x14ac:dyDescent="0.2">
      <c r="Y10504" s="84"/>
    </row>
    <row r="10505" spans="25:25" x14ac:dyDescent="0.2">
      <c r="Y10505" s="84"/>
    </row>
    <row r="10506" spans="25:25" x14ac:dyDescent="0.2">
      <c r="Y10506" s="84"/>
    </row>
    <row r="10507" spans="25:25" x14ac:dyDescent="0.2">
      <c r="Y10507" s="84"/>
    </row>
    <row r="10508" spans="25:25" x14ac:dyDescent="0.2">
      <c r="Y10508" s="84"/>
    </row>
    <row r="10509" spans="25:25" x14ac:dyDescent="0.2">
      <c r="Y10509" s="84"/>
    </row>
    <row r="10510" spans="25:25" x14ac:dyDescent="0.2">
      <c r="Y10510" s="84"/>
    </row>
    <row r="10511" spans="25:25" x14ac:dyDescent="0.2">
      <c r="Y10511" s="84"/>
    </row>
    <row r="10512" spans="25:25" x14ac:dyDescent="0.2">
      <c r="Y10512" s="84"/>
    </row>
    <row r="10513" spans="25:25" x14ac:dyDescent="0.2">
      <c r="Y10513" s="84"/>
    </row>
    <row r="10514" spans="25:25" x14ac:dyDescent="0.2">
      <c r="Y10514" s="84"/>
    </row>
    <row r="10515" spans="25:25" x14ac:dyDescent="0.2">
      <c r="Y10515" s="84"/>
    </row>
    <row r="10516" spans="25:25" x14ac:dyDescent="0.2">
      <c r="Y10516" s="84"/>
    </row>
    <row r="10517" spans="25:25" x14ac:dyDescent="0.2">
      <c r="Y10517" s="84"/>
    </row>
    <row r="10518" spans="25:25" x14ac:dyDescent="0.2">
      <c r="Y10518" s="84"/>
    </row>
    <row r="10519" spans="25:25" x14ac:dyDescent="0.2">
      <c r="Y10519" s="84"/>
    </row>
    <row r="10520" spans="25:25" x14ac:dyDescent="0.2">
      <c r="Y10520" s="84"/>
    </row>
    <row r="10521" spans="25:25" x14ac:dyDescent="0.2">
      <c r="Y10521" s="84"/>
    </row>
    <row r="10522" spans="25:25" x14ac:dyDescent="0.2">
      <c r="Y10522" s="84"/>
    </row>
    <row r="10523" spans="25:25" x14ac:dyDescent="0.2">
      <c r="Y10523" s="84"/>
    </row>
    <row r="10524" spans="25:25" x14ac:dyDescent="0.2">
      <c r="Y10524" s="84"/>
    </row>
    <row r="10525" spans="25:25" x14ac:dyDescent="0.2">
      <c r="Y10525" s="84"/>
    </row>
    <row r="10526" spans="25:25" x14ac:dyDescent="0.2">
      <c r="Y10526" s="84"/>
    </row>
    <row r="10527" spans="25:25" x14ac:dyDescent="0.2">
      <c r="Y10527" s="84"/>
    </row>
    <row r="10528" spans="25:25" x14ac:dyDescent="0.2">
      <c r="Y10528" s="84"/>
    </row>
    <row r="10529" spans="25:25" x14ac:dyDescent="0.2">
      <c r="Y10529" s="84"/>
    </row>
    <row r="10530" spans="25:25" x14ac:dyDescent="0.2">
      <c r="Y10530" s="84"/>
    </row>
    <row r="10531" spans="25:25" x14ac:dyDescent="0.2">
      <c r="Y10531" s="84"/>
    </row>
    <row r="10532" spans="25:25" x14ac:dyDescent="0.2">
      <c r="Y10532" s="84"/>
    </row>
    <row r="10533" spans="25:25" x14ac:dyDescent="0.2">
      <c r="Y10533" s="84"/>
    </row>
    <row r="10534" spans="25:25" x14ac:dyDescent="0.2">
      <c r="Y10534" s="84"/>
    </row>
    <row r="10535" spans="25:25" x14ac:dyDescent="0.2">
      <c r="Y10535" s="84"/>
    </row>
    <row r="10536" spans="25:25" x14ac:dyDescent="0.2">
      <c r="Y10536" s="84"/>
    </row>
    <row r="10537" spans="25:25" x14ac:dyDescent="0.2">
      <c r="Y10537" s="84"/>
    </row>
    <row r="10538" spans="25:25" x14ac:dyDescent="0.2">
      <c r="Y10538" s="84"/>
    </row>
    <row r="10539" spans="25:25" x14ac:dyDescent="0.2">
      <c r="Y10539" s="84"/>
    </row>
    <row r="10540" spans="25:25" x14ac:dyDescent="0.2">
      <c r="Y10540" s="84"/>
    </row>
    <row r="10541" spans="25:25" x14ac:dyDescent="0.2">
      <c r="Y10541" s="84"/>
    </row>
    <row r="10542" spans="25:25" x14ac:dyDescent="0.2">
      <c r="Y10542" s="84"/>
    </row>
    <row r="10543" spans="25:25" x14ac:dyDescent="0.2">
      <c r="Y10543" s="84"/>
    </row>
    <row r="10544" spans="25:25" x14ac:dyDescent="0.2">
      <c r="Y10544" s="84"/>
    </row>
    <row r="10545" spans="25:25" x14ac:dyDescent="0.2">
      <c r="Y10545" s="84"/>
    </row>
    <row r="10546" spans="25:25" x14ac:dyDescent="0.2">
      <c r="Y10546" s="84"/>
    </row>
    <row r="10547" spans="25:25" x14ac:dyDescent="0.2">
      <c r="Y10547" s="84"/>
    </row>
    <row r="10548" spans="25:25" x14ac:dyDescent="0.2">
      <c r="Y10548" s="84"/>
    </row>
    <row r="10549" spans="25:25" x14ac:dyDescent="0.2">
      <c r="Y10549" s="84"/>
    </row>
    <row r="10550" spans="25:25" x14ac:dyDescent="0.2">
      <c r="Y10550" s="84"/>
    </row>
    <row r="10551" spans="25:25" x14ac:dyDescent="0.2">
      <c r="Y10551" s="84"/>
    </row>
    <row r="10552" spans="25:25" x14ac:dyDescent="0.2">
      <c r="Y10552" s="84"/>
    </row>
    <row r="10553" spans="25:25" x14ac:dyDescent="0.2">
      <c r="Y10553" s="84"/>
    </row>
    <row r="10554" spans="25:25" x14ac:dyDescent="0.2">
      <c r="Y10554" s="84"/>
    </row>
    <row r="10555" spans="25:25" x14ac:dyDescent="0.2">
      <c r="Y10555" s="84"/>
    </row>
    <row r="10556" spans="25:25" x14ac:dyDescent="0.2">
      <c r="Y10556" s="84"/>
    </row>
    <row r="10557" spans="25:25" x14ac:dyDescent="0.2">
      <c r="Y10557" s="84"/>
    </row>
    <row r="10558" spans="25:25" x14ac:dyDescent="0.2">
      <c r="Y10558" s="84"/>
    </row>
    <row r="10559" spans="25:25" x14ac:dyDescent="0.2">
      <c r="Y10559" s="84"/>
    </row>
    <row r="10560" spans="25:25" x14ac:dyDescent="0.2">
      <c r="Y10560" s="84"/>
    </row>
    <row r="10561" spans="25:25" x14ac:dyDescent="0.2">
      <c r="Y10561" s="84"/>
    </row>
    <row r="10562" spans="25:25" x14ac:dyDescent="0.2">
      <c r="Y10562" s="84"/>
    </row>
    <row r="10563" spans="25:25" x14ac:dyDescent="0.2">
      <c r="Y10563" s="84"/>
    </row>
    <row r="10564" spans="25:25" x14ac:dyDescent="0.2">
      <c r="Y10564" s="84"/>
    </row>
    <row r="10565" spans="25:25" x14ac:dyDescent="0.2">
      <c r="Y10565" s="84"/>
    </row>
    <row r="10566" spans="25:25" x14ac:dyDescent="0.2">
      <c r="Y10566" s="84"/>
    </row>
    <row r="10567" spans="25:25" x14ac:dyDescent="0.2">
      <c r="Y10567" s="84"/>
    </row>
    <row r="10568" spans="25:25" x14ac:dyDescent="0.2">
      <c r="Y10568" s="84"/>
    </row>
    <row r="10569" spans="25:25" x14ac:dyDescent="0.2">
      <c r="Y10569" s="84"/>
    </row>
    <row r="10570" spans="25:25" x14ac:dyDescent="0.2">
      <c r="Y10570" s="84"/>
    </row>
    <row r="10571" spans="25:25" x14ac:dyDescent="0.2">
      <c r="Y10571" s="84"/>
    </row>
    <row r="10572" spans="25:25" x14ac:dyDescent="0.2">
      <c r="Y10572" s="84"/>
    </row>
    <row r="10573" spans="25:25" x14ac:dyDescent="0.2">
      <c r="Y10573" s="84"/>
    </row>
    <row r="10574" spans="25:25" x14ac:dyDescent="0.2">
      <c r="Y10574" s="84"/>
    </row>
    <row r="10575" spans="25:25" x14ac:dyDescent="0.2">
      <c r="Y10575" s="84"/>
    </row>
    <row r="10576" spans="25:25" x14ac:dyDescent="0.2">
      <c r="Y10576" s="84"/>
    </row>
    <row r="10577" spans="25:25" x14ac:dyDescent="0.2">
      <c r="Y10577" s="84"/>
    </row>
    <row r="10578" spans="25:25" x14ac:dyDescent="0.2">
      <c r="Y10578" s="84"/>
    </row>
    <row r="10579" spans="25:25" x14ac:dyDescent="0.2">
      <c r="Y10579" s="84"/>
    </row>
    <row r="10580" spans="25:25" x14ac:dyDescent="0.2">
      <c r="Y10580" s="84"/>
    </row>
    <row r="10581" spans="25:25" x14ac:dyDescent="0.2">
      <c r="Y10581" s="84"/>
    </row>
    <row r="10582" spans="25:25" x14ac:dyDescent="0.2">
      <c r="Y10582" s="84"/>
    </row>
    <row r="10583" spans="25:25" x14ac:dyDescent="0.2">
      <c r="Y10583" s="84"/>
    </row>
    <row r="10584" spans="25:25" x14ac:dyDescent="0.2">
      <c r="Y10584" s="84"/>
    </row>
    <row r="10585" spans="25:25" x14ac:dyDescent="0.2">
      <c r="Y10585" s="84"/>
    </row>
    <row r="10586" spans="25:25" x14ac:dyDescent="0.2">
      <c r="Y10586" s="84"/>
    </row>
    <row r="10587" spans="25:25" x14ac:dyDescent="0.2">
      <c r="Y10587" s="84"/>
    </row>
    <row r="10588" spans="25:25" x14ac:dyDescent="0.2">
      <c r="Y10588" s="84"/>
    </row>
    <row r="10589" spans="25:25" x14ac:dyDescent="0.2">
      <c r="Y10589" s="84"/>
    </row>
    <row r="10590" spans="25:25" x14ac:dyDescent="0.2">
      <c r="Y10590" s="84"/>
    </row>
    <row r="10591" spans="25:25" x14ac:dyDescent="0.2">
      <c r="Y10591" s="84"/>
    </row>
    <row r="10592" spans="25:25" x14ac:dyDescent="0.2">
      <c r="Y10592" s="84"/>
    </row>
    <row r="10593" spans="25:25" x14ac:dyDescent="0.2">
      <c r="Y10593" s="84"/>
    </row>
    <row r="10594" spans="25:25" x14ac:dyDescent="0.2">
      <c r="Y10594" s="84"/>
    </row>
    <row r="10595" spans="25:25" x14ac:dyDescent="0.2">
      <c r="Y10595" s="84"/>
    </row>
    <row r="10596" spans="25:25" x14ac:dyDescent="0.2">
      <c r="Y10596" s="84"/>
    </row>
    <row r="10597" spans="25:25" x14ac:dyDescent="0.2">
      <c r="Y10597" s="84"/>
    </row>
    <row r="10598" spans="25:25" x14ac:dyDescent="0.2">
      <c r="Y10598" s="84"/>
    </row>
    <row r="10599" spans="25:25" x14ac:dyDescent="0.2">
      <c r="Y10599" s="84"/>
    </row>
    <row r="10600" spans="25:25" x14ac:dyDescent="0.2">
      <c r="Y10600" s="84"/>
    </row>
    <row r="10601" spans="25:25" x14ac:dyDescent="0.2">
      <c r="Y10601" s="84"/>
    </row>
    <row r="10602" spans="25:25" x14ac:dyDescent="0.2">
      <c r="Y10602" s="84"/>
    </row>
    <row r="10603" spans="25:25" x14ac:dyDescent="0.2">
      <c r="Y10603" s="84"/>
    </row>
    <row r="10604" spans="25:25" x14ac:dyDescent="0.2">
      <c r="Y10604" s="84"/>
    </row>
    <row r="10605" spans="25:25" x14ac:dyDescent="0.2">
      <c r="Y10605" s="84"/>
    </row>
    <row r="10606" spans="25:25" x14ac:dyDescent="0.2">
      <c r="Y10606" s="84"/>
    </row>
    <row r="10607" spans="25:25" x14ac:dyDescent="0.2">
      <c r="Y10607" s="84"/>
    </row>
    <row r="10608" spans="25:25" x14ac:dyDescent="0.2">
      <c r="Y10608" s="84"/>
    </row>
    <row r="10609" spans="25:25" x14ac:dyDescent="0.2">
      <c r="Y10609" s="84"/>
    </row>
    <row r="10610" spans="25:25" x14ac:dyDescent="0.2">
      <c r="Y10610" s="84"/>
    </row>
    <row r="10611" spans="25:25" x14ac:dyDescent="0.2">
      <c r="Y10611" s="84"/>
    </row>
    <row r="10612" spans="25:25" x14ac:dyDescent="0.2">
      <c r="Y10612" s="84"/>
    </row>
    <row r="10613" spans="25:25" x14ac:dyDescent="0.2">
      <c r="Y10613" s="84"/>
    </row>
    <row r="10614" spans="25:25" x14ac:dyDescent="0.2">
      <c r="Y10614" s="84"/>
    </row>
    <row r="10615" spans="25:25" x14ac:dyDescent="0.2">
      <c r="Y10615" s="84"/>
    </row>
    <row r="10616" spans="25:25" x14ac:dyDescent="0.2">
      <c r="Y10616" s="84"/>
    </row>
    <row r="10617" spans="25:25" x14ac:dyDescent="0.2">
      <c r="Y10617" s="84"/>
    </row>
    <row r="10618" spans="25:25" x14ac:dyDescent="0.2">
      <c r="Y10618" s="84"/>
    </row>
    <row r="10619" spans="25:25" x14ac:dyDescent="0.2">
      <c r="Y10619" s="84"/>
    </row>
    <row r="10620" spans="25:25" x14ac:dyDescent="0.2">
      <c r="Y10620" s="84"/>
    </row>
    <row r="10621" spans="25:25" x14ac:dyDescent="0.2">
      <c r="Y10621" s="84"/>
    </row>
    <row r="10622" spans="25:25" x14ac:dyDescent="0.2">
      <c r="Y10622" s="84"/>
    </row>
    <row r="10623" spans="25:25" x14ac:dyDescent="0.2">
      <c r="Y10623" s="84"/>
    </row>
    <row r="10624" spans="25:25" x14ac:dyDescent="0.2">
      <c r="Y10624" s="84"/>
    </row>
    <row r="10625" spans="25:25" x14ac:dyDescent="0.2">
      <c r="Y10625" s="84"/>
    </row>
    <row r="10626" spans="25:25" x14ac:dyDescent="0.2">
      <c r="Y10626" s="84"/>
    </row>
    <row r="10627" spans="25:25" x14ac:dyDescent="0.2">
      <c r="Y10627" s="84"/>
    </row>
    <row r="10628" spans="25:25" x14ac:dyDescent="0.2">
      <c r="Y10628" s="84"/>
    </row>
    <row r="10629" spans="25:25" x14ac:dyDescent="0.2">
      <c r="Y10629" s="84"/>
    </row>
    <row r="10630" spans="25:25" x14ac:dyDescent="0.2">
      <c r="Y10630" s="84"/>
    </row>
    <row r="10631" spans="25:25" x14ac:dyDescent="0.2">
      <c r="Y10631" s="84"/>
    </row>
    <row r="10632" spans="25:25" x14ac:dyDescent="0.2">
      <c r="Y10632" s="84"/>
    </row>
    <row r="10633" spans="25:25" x14ac:dyDescent="0.2">
      <c r="Y10633" s="84"/>
    </row>
    <row r="10634" spans="25:25" x14ac:dyDescent="0.2">
      <c r="Y10634" s="84"/>
    </row>
    <row r="10635" spans="25:25" x14ac:dyDescent="0.2">
      <c r="Y10635" s="84"/>
    </row>
    <row r="10636" spans="25:25" x14ac:dyDescent="0.2">
      <c r="Y10636" s="84"/>
    </row>
    <row r="10637" spans="25:25" x14ac:dyDescent="0.2">
      <c r="Y10637" s="84"/>
    </row>
    <row r="10638" spans="25:25" x14ac:dyDescent="0.2">
      <c r="Y10638" s="84"/>
    </row>
    <row r="10639" spans="25:25" x14ac:dyDescent="0.2">
      <c r="Y10639" s="84"/>
    </row>
    <row r="10640" spans="25:25" x14ac:dyDescent="0.2">
      <c r="Y10640" s="84"/>
    </row>
    <row r="10641" spans="25:25" x14ac:dyDescent="0.2">
      <c r="Y10641" s="84"/>
    </row>
    <row r="10642" spans="25:25" x14ac:dyDescent="0.2">
      <c r="Y10642" s="84"/>
    </row>
    <row r="10643" spans="25:25" x14ac:dyDescent="0.2">
      <c r="Y10643" s="84"/>
    </row>
    <row r="10644" spans="25:25" x14ac:dyDescent="0.2">
      <c r="Y10644" s="84"/>
    </row>
    <row r="10645" spans="25:25" x14ac:dyDescent="0.2">
      <c r="Y10645" s="84"/>
    </row>
    <row r="10646" spans="25:25" x14ac:dyDescent="0.2">
      <c r="Y10646" s="84"/>
    </row>
    <row r="10647" spans="25:25" x14ac:dyDescent="0.2">
      <c r="Y10647" s="84"/>
    </row>
    <row r="10648" spans="25:25" x14ac:dyDescent="0.2">
      <c r="Y10648" s="84"/>
    </row>
    <row r="10649" spans="25:25" x14ac:dyDescent="0.2">
      <c r="Y10649" s="84"/>
    </row>
    <row r="10650" spans="25:25" x14ac:dyDescent="0.2">
      <c r="Y10650" s="84"/>
    </row>
    <row r="10651" spans="25:25" x14ac:dyDescent="0.2">
      <c r="Y10651" s="84"/>
    </row>
    <row r="10652" spans="25:25" x14ac:dyDescent="0.2">
      <c r="Y10652" s="84"/>
    </row>
    <row r="10653" spans="25:25" x14ac:dyDescent="0.2">
      <c r="Y10653" s="84"/>
    </row>
    <row r="10654" spans="25:25" x14ac:dyDescent="0.2">
      <c r="Y10654" s="84"/>
    </row>
    <row r="10655" spans="25:25" x14ac:dyDescent="0.2">
      <c r="Y10655" s="84"/>
    </row>
    <row r="10656" spans="25:25" x14ac:dyDescent="0.2">
      <c r="Y10656" s="84"/>
    </row>
    <row r="10657" spans="25:25" x14ac:dyDescent="0.2">
      <c r="Y10657" s="84"/>
    </row>
    <row r="10658" spans="25:25" x14ac:dyDescent="0.2">
      <c r="Y10658" s="84"/>
    </row>
    <row r="10659" spans="25:25" x14ac:dyDescent="0.2">
      <c r="Y10659" s="84"/>
    </row>
    <row r="10660" spans="25:25" x14ac:dyDescent="0.2">
      <c r="Y10660" s="84"/>
    </row>
    <row r="10661" spans="25:25" x14ac:dyDescent="0.2">
      <c r="Y10661" s="84"/>
    </row>
    <row r="10662" spans="25:25" x14ac:dyDescent="0.2">
      <c r="Y10662" s="84"/>
    </row>
    <row r="10663" spans="25:25" x14ac:dyDescent="0.2">
      <c r="Y10663" s="84"/>
    </row>
    <row r="10664" spans="25:25" x14ac:dyDescent="0.2">
      <c r="Y10664" s="84"/>
    </row>
    <row r="10665" spans="25:25" x14ac:dyDescent="0.2">
      <c r="Y10665" s="84"/>
    </row>
    <row r="10666" spans="25:25" x14ac:dyDescent="0.2">
      <c r="Y10666" s="84"/>
    </row>
    <row r="10667" spans="25:25" x14ac:dyDescent="0.2">
      <c r="Y10667" s="84"/>
    </row>
    <row r="10668" spans="25:25" x14ac:dyDescent="0.2">
      <c r="Y10668" s="84"/>
    </row>
    <row r="10669" spans="25:25" x14ac:dyDescent="0.2">
      <c r="Y10669" s="84"/>
    </row>
    <row r="10670" spans="25:25" x14ac:dyDescent="0.2">
      <c r="Y10670" s="84"/>
    </row>
    <row r="10671" spans="25:25" x14ac:dyDescent="0.2">
      <c r="Y10671" s="84"/>
    </row>
    <row r="10672" spans="25:25" x14ac:dyDescent="0.2">
      <c r="Y10672" s="84"/>
    </row>
    <row r="10673" spans="25:25" x14ac:dyDescent="0.2">
      <c r="Y10673" s="84"/>
    </row>
    <row r="10674" spans="25:25" x14ac:dyDescent="0.2">
      <c r="Y10674" s="84"/>
    </row>
    <row r="10675" spans="25:25" x14ac:dyDescent="0.2">
      <c r="Y10675" s="84"/>
    </row>
    <row r="10676" spans="25:25" x14ac:dyDescent="0.2">
      <c r="Y10676" s="84"/>
    </row>
    <row r="10677" spans="25:25" x14ac:dyDescent="0.2">
      <c r="Y10677" s="84"/>
    </row>
    <row r="10678" spans="25:25" x14ac:dyDescent="0.2">
      <c r="Y10678" s="84"/>
    </row>
    <row r="10679" spans="25:25" x14ac:dyDescent="0.2">
      <c r="Y10679" s="84"/>
    </row>
    <row r="10680" spans="25:25" x14ac:dyDescent="0.2">
      <c r="Y10680" s="84"/>
    </row>
    <row r="10681" spans="25:25" x14ac:dyDescent="0.2">
      <c r="Y10681" s="84"/>
    </row>
    <row r="10682" spans="25:25" x14ac:dyDescent="0.2">
      <c r="Y10682" s="84"/>
    </row>
    <row r="10683" spans="25:25" x14ac:dyDescent="0.2">
      <c r="Y10683" s="84"/>
    </row>
    <row r="10684" spans="25:25" x14ac:dyDescent="0.2">
      <c r="Y10684" s="84"/>
    </row>
    <row r="10685" spans="25:25" x14ac:dyDescent="0.2">
      <c r="Y10685" s="84"/>
    </row>
    <row r="10686" spans="25:25" x14ac:dyDescent="0.2">
      <c r="Y10686" s="84"/>
    </row>
    <row r="10687" spans="25:25" x14ac:dyDescent="0.2">
      <c r="Y10687" s="84"/>
    </row>
    <row r="10688" spans="25:25" x14ac:dyDescent="0.2">
      <c r="Y10688" s="84"/>
    </row>
    <row r="10689" spans="25:25" x14ac:dyDescent="0.2">
      <c r="Y10689" s="84"/>
    </row>
    <row r="10690" spans="25:25" x14ac:dyDescent="0.2">
      <c r="Y10690" s="84"/>
    </row>
    <row r="10691" spans="25:25" x14ac:dyDescent="0.2">
      <c r="Y10691" s="84"/>
    </row>
    <row r="10692" spans="25:25" x14ac:dyDescent="0.2">
      <c r="Y10692" s="84"/>
    </row>
    <row r="10693" spans="25:25" x14ac:dyDescent="0.2">
      <c r="Y10693" s="84"/>
    </row>
    <row r="10694" spans="25:25" x14ac:dyDescent="0.2">
      <c r="Y10694" s="84"/>
    </row>
    <row r="10695" spans="25:25" x14ac:dyDescent="0.2">
      <c r="Y10695" s="84"/>
    </row>
    <row r="10696" spans="25:25" x14ac:dyDescent="0.2">
      <c r="Y10696" s="84"/>
    </row>
    <row r="10697" spans="25:25" x14ac:dyDescent="0.2">
      <c r="Y10697" s="84"/>
    </row>
    <row r="10698" spans="25:25" x14ac:dyDescent="0.2">
      <c r="Y10698" s="84"/>
    </row>
    <row r="10699" spans="25:25" x14ac:dyDescent="0.2">
      <c r="Y10699" s="84"/>
    </row>
    <row r="10700" spans="25:25" x14ac:dyDescent="0.2">
      <c r="Y10700" s="84"/>
    </row>
    <row r="10701" spans="25:25" x14ac:dyDescent="0.2">
      <c r="Y10701" s="84"/>
    </row>
    <row r="10702" spans="25:25" x14ac:dyDescent="0.2">
      <c r="Y10702" s="84"/>
    </row>
    <row r="10703" spans="25:25" x14ac:dyDescent="0.2">
      <c r="Y10703" s="84"/>
    </row>
    <row r="10704" spans="25:25" x14ac:dyDescent="0.2">
      <c r="Y10704" s="84"/>
    </row>
    <row r="10705" spans="25:25" x14ac:dyDescent="0.2">
      <c r="Y10705" s="84"/>
    </row>
    <row r="10706" spans="25:25" x14ac:dyDescent="0.2">
      <c r="Y10706" s="84"/>
    </row>
    <row r="10707" spans="25:25" x14ac:dyDescent="0.2">
      <c r="Y10707" s="84"/>
    </row>
    <row r="10708" spans="25:25" x14ac:dyDescent="0.2">
      <c r="Y10708" s="84"/>
    </row>
    <row r="10709" spans="25:25" x14ac:dyDescent="0.2">
      <c r="Y10709" s="84"/>
    </row>
    <row r="10710" spans="25:25" x14ac:dyDescent="0.2">
      <c r="Y10710" s="84"/>
    </row>
    <row r="10711" spans="25:25" x14ac:dyDescent="0.2">
      <c r="Y10711" s="84"/>
    </row>
    <row r="10712" spans="25:25" x14ac:dyDescent="0.2">
      <c r="Y10712" s="84"/>
    </row>
    <row r="10713" spans="25:25" x14ac:dyDescent="0.2">
      <c r="Y10713" s="84"/>
    </row>
    <row r="10714" spans="25:25" x14ac:dyDescent="0.2">
      <c r="Y10714" s="84"/>
    </row>
    <row r="10715" spans="25:25" x14ac:dyDescent="0.2">
      <c r="Y10715" s="84"/>
    </row>
    <row r="10716" spans="25:25" x14ac:dyDescent="0.2">
      <c r="Y10716" s="84"/>
    </row>
    <row r="10717" spans="25:25" x14ac:dyDescent="0.2">
      <c r="Y10717" s="84"/>
    </row>
    <row r="10718" spans="25:25" x14ac:dyDescent="0.2">
      <c r="Y10718" s="84"/>
    </row>
    <row r="10719" spans="25:25" x14ac:dyDescent="0.2">
      <c r="Y10719" s="84"/>
    </row>
    <row r="10720" spans="25:25" x14ac:dyDescent="0.2">
      <c r="Y10720" s="84"/>
    </row>
    <row r="10721" spans="25:25" x14ac:dyDescent="0.2">
      <c r="Y10721" s="84"/>
    </row>
    <row r="10722" spans="25:25" x14ac:dyDescent="0.2">
      <c r="Y10722" s="84"/>
    </row>
    <row r="10723" spans="25:25" x14ac:dyDescent="0.2">
      <c r="Y10723" s="84"/>
    </row>
    <row r="10724" spans="25:25" x14ac:dyDescent="0.2">
      <c r="Y10724" s="84"/>
    </row>
    <row r="10725" spans="25:25" x14ac:dyDescent="0.2">
      <c r="Y10725" s="84"/>
    </row>
    <row r="10726" spans="25:25" x14ac:dyDescent="0.2">
      <c r="Y10726" s="84"/>
    </row>
    <row r="10727" spans="25:25" x14ac:dyDescent="0.2">
      <c r="Y10727" s="84"/>
    </row>
    <row r="10728" spans="25:25" x14ac:dyDescent="0.2">
      <c r="Y10728" s="84"/>
    </row>
    <row r="10729" spans="25:25" x14ac:dyDescent="0.2">
      <c r="Y10729" s="84"/>
    </row>
    <row r="10730" spans="25:25" x14ac:dyDescent="0.2">
      <c r="Y10730" s="84"/>
    </row>
    <row r="10731" spans="25:25" x14ac:dyDescent="0.2">
      <c r="Y10731" s="84"/>
    </row>
    <row r="10732" spans="25:25" x14ac:dyDescent="0.2">
      <c r="Y10732" s="84"/>
    </row>
    <row r="10733" spans="25:25" x14ac:dyDescent="0.2">
      <c r="Y10733" s="84"/>
    </row>
    <row r="10734" spans="25:25" x14ac:dyDescent="0.2">
      <c r="Y10734" s="84"/>
    </row>
    <row r="10735" spans="25:25" x14ac:dyDescent="0.2">
      <c r="Y10735" s="84"/>
    </row>
    <row r="10736" spans="25:25" x14ac:dyDescent="0.2">
      <c r="Y10736" s="84"/>
    </row>
    <row r="10737" spans="25:25" x14ac:dyDescent="0.2">
      <c r="Y10737" s="84"/>
    </row>
    <row r="10738" spans="25:25" x14ac:dyDescent="0.2">
      <c r="Y10738" s="84"/>
    </row>
    <row r="10739" spans="25:25" x14ac:dyDescent="0.2">
      <c r="Y10739" s="84"/>
    </row>
    <row r="10740" spans="25:25" x14ac:dyDescent="0.2">
      <c r="Y10740" s="84"/>
    </row>
    <row r="10741" spans="25:25" x14ac:dyDescent="0.2">
      <c r="Y10741" s="84"/>
    </row>
    <row r="10742" spans="25:25" x14ac:dyDescent="0.2">
      <c r="Y10742" s="84"/>
    </row>
    <row r="10743" spans="25:25" x14ac:dyDescent="0.2">
      <c r="Y10743" s="84"/>
    </row>
    <row r="10744" spans="25:25" x14ac:dyDescent="0.2">
      <c r="Y10744" s="84"/>
    </row>
    <row r="10745" spans="25:25" x14ac:dyDescent="0.2">
      <c r="Y10745" s="84"/>
    </row>
    <row r="10746" spans="25:25" x14ac:dyDescent="0.2">
      <c r="Y10746" s="84"/>
    </row>
    <row r="10747" spans="25:25" x14ac:dyDescent="0.2">
      <c r="Y10747" s="84"/>
    </row>
    <row r="10748" spans="25:25" x14ac:dyDescent="0.2">
      <c r="Y10748" s="84"/>
    </row>
    <row r="10749" spans="25:25" x14ac:dyDescent="0.2">
      <c r="Y10749" s="84"/>
    </row>
    <row r="10750" spans="25:25" x14ac:dyDescent="0.2">
      <c r="Y10750" s="84"/>
    </row>
    <row r="10751" spans="25:25" x14ac:dyDescent="0.2">
      <c r="Y10751" s="84"/>
    </row>
    <row r="10752" spans="25:25" x14ac:dyDescent="0.2">
      <c r="Y10752" s="84"/>
    </row>
    <row r="10753" spans="25:25" x14ac:dyDescent="0.2">
      <c r="Y10753" s="84"/>
    </row>
    <row r="10754" spans="25:25" x14ac:dyDescent="0.2">
      <c r="Y10754" s="84"/>
    </row>
    <row r="10755" spans="25:25" x14ac:dyDescent="0.2">
      <c r="Y10755" s="84"/>
    </row>
    <row r="10756" spans="25:25" x14ac:dyDescent="0.2">
      <c r="Y10756" s="84"/>
    </row>
    <row r="10757" spans="25:25" x14ac:dyDescent="0.2">
      <c r="Y10757" s="84"/>
    </row>
    <row r="10758" spans="25:25" x14ac:dyDescent="0.2">
      <c r="Y10758" s="84"/>
    </row>
    <row r="10759" spans="25:25" x14ac:dyDescent="0.2">
      <c r="Y10759" s="84"/>
    </row>
    <row r="10760" spans="25:25" x14ac:dyDescent="0.2">
      <c r="Y10760" s="84"/>
    </row>
    <row r="10761" spans="25:25" x14ac:dyDescent="0.2">
      <c r="Y10761" s="84"/>
    </row>
    <row r="10762" spans="25:25" x14ac:dyDescent="0.2">
      <c r="Y10762" s="84"/>
    </row>
    <row r="10763" spans="25:25" x14ac:dyDescent="0.2">
      <c r="Y10763" s="84"/>
    </row>
    <row r="10764" spans="25:25" x14ac:dyDescent="0.2">
      <c r="Y10764" s="84"/>
    </row>
    <row r="10765" spans="25:25" x14ac:dyDescent="0.2">
      <c r="Y10765" s="84"/>
    </row>
    <row r="10766" spans="25:25" x14ac:dyDescent="0.2">
      <c r="Y10766" s="84"/>
    </row>
    <row r="10767" spans="25:25" x14ac:dyDescent="0.2">
      <c r="Y10767" s="84"/>
    </row>
    <row r="10768" spans="25:25" x14ac:dyDescent="0.2">
      <c r="Y10768" s="84"/>
    </row>
    <row r="10769" spans="25:25" x14ac:dyDescent="0.2">
      <c r="Y10769" s="84"/>
    </row>
    <row r="10770" spans="25:25" x14ac:dyDescent="0.2">
      <c r="Y10770" s="84"/>
    </row>
    <row r="10771" spans="25:25" x14ac:dyDescent="0.2">
      <c r="Y10771" s="84"/>
    </row>
    <row r="10772" spans="25:25" x14ac:dyDescent="0.2">
      <c r="Y10772" s="84"/>
    </row>
    <row r="10773" spans="25:25" x14ac:dyDescent="0.2">
      <c r="Y10773" s="84"/>
    </row>
    <row r="10774" spans="25:25" x14ac:dyDescent="0.2">
      <c r="Y10774" s="84"/>
    </row>
    <row r="10775" spans="25:25" x14ac:dyDescent="0.2">
      <c r="Y10775" s="84"/>
    </row>
    <row r="10776" spans="25:25" x14ac:dyDescent="0.2">
      <c r="Y10776" s="84"/>
    </row>
    <row r="10777" spans="25:25" x14ac:dyDescent="0.2">
      <c r="Y10777" s="84"/>
    </row>
    <row r="10778" spans="25:25" x14ac:dyDescent="0.2">
      <c r="Y10778" s="84"/>
    </row>
    <row r="10779" spans="25:25" x14ac:dyDescent="0.2">
      <c r="Y10779" s="84"/>
    </row>
    <row r="10780" spans="25:25" x14ac:dyDescent="0.2">
      <c r="Y10780" s="84"/>
    </row>
    <row r="10781" spans="25:25" x14ac:dyDescent="0.2">
      <c r="Y10781" s="84"/>
    </row>
    <row r="10782" spans="25:25" x14ac:dyDescent="0.2">
      <c r="Y10782" s="84"/>
    </row>
    <row r="10783" spans="25:25" x14ac:dyDescent="0.2">
      <c r="Y10783" s="84"/>
    </row>
    <row r="10784" spans="25:25" x14ac:dyDescent="0.2">
      <c r="Y10784" s="84"/>
    </row>
    <row r="10785" spans="25:25" x14ac:dyDescent="0.2">
      <c r="Y10785" s="84"/>
    </row>
    <row r="10786" spans="25:25" x14ac:dyDescent="0.2">
      <c r="Y10786" s="84"/>
    </row>
    <row r="10787" spans="25:25" x14ac:dyDescent="0.2">
      <c r="Y10787" s="84"/>
    </row>
    <row r="10788" spans="25:25" x14ac:dyDescent="0.2">
      <c r="Y10788" s="84"/>
    </row>
    <row r="10789" spans="25:25" x14ac:dyDescent="0.2">
      <c r="Y10789" s="84"/>
    </row>
    <row r="10790" spans="25:25" x14ac:dyDescent="0.2">
      <c r="Y10790" s="84"/>
    </row>
    <row r="10791" spans="25:25" x14ac:dyDescent="0.2">
      <c r="Y10791" s="84"/>
    </row>
    <row r="10792" spans="25:25" x14ac:dyDescent="0.2">
      <c r="Y10792" s="84"/>
    </row>
    <row r="10793" spans="25:25" x14ac:dyDescent="0.2">
      <c r="Y10793" s="84"/>
    </row>
    <row r="10794" spans="25:25" x14ac:dyDescent="0.2">
      <c r="Y10794" s="84"/>
    </row>
    <row r="10795" spans="25:25" x14ac:dyDescent="0.2">
      <c r="Y10795" s="84"/>
    </row>
    <row r="10796" spans="25:25" x14ac:dyDescent="0.2">
      <c r="Y10796" s="84"/>
    </row>
    <row r="10797" spans="25:25" x14ac:dyDescent="0.2">
      <c r="Y10797" s="84"/>
    </row>
    <row r="10798" spans="25:25" x14ac:dyDescent="0.2">
      <c r="Y10798" s="84"/>
    </row>
    <row r="10799" spans="25:25" x14ac:dyDescent="0.2">
      <c r="Y10799" s="84"/>
    </row>
    <row r="10800" spans="25:25" x14ac:dyDescent="0.2">
      <c r="Y10800" s="84"/>
    </row>
    <row r="10801" spans="25:25" x14ac:dyDescent="0.2">
      <c r="Y10801" s="84"/>
    </row>
    <row r="10802" spans="25:25" x14ac:dyDescent="0.2">
      <c r="Y10802" s="84"/>
    </row>
    <row r="10803" spans="25:25" x14ac:dyDescent="0.2">
      <c r="Y10803" s="84"/>
    </row>
    <row r="10804" spans="25:25" x14ac:dyDescent="0.2">
      <c r="Y10804" s="84"/>
    </row>
    <row r="10805" spans="25:25" x14ac:dyDescent="0.2">
      <c r="Y10805" s="84"/>
    </row>
    <row r="10806" spans="25:25" x14ac:dyDescent="0.2">
      <c r="Y10806" s="84"/>
    </row>
    <row r="10807" spans="25:25" x14ac:dyDescent="0.2">
      <c r="Y10807" s="84"/>
    </row>
    <row r="10808" spans="25:25" x14ac:dyDescent="0.2">
      <c r="Y10808" s="84"/>
    </row>
    <row r="10809" spans="25:25" x14ac:dyDescent="0.2">
      <c r="Y10809" s="84"/>
    </row>
    <row r="10810" spans="25:25" x14ac:dyDescent="0.2">
      <c r="Y10810" s="84"/>
    </row>
    <row r="10811" spans="25:25" x14ac:dyDescent="0.2">
      <c r="Y10811" s="84"/>
    </row>
    <row r="10812" spans="25:25" x14ac:dyDescent="0.2">
      <c r="Y10812" s="84"/>
    </row>
    <row r="10813" spans="25:25" x14ac:dyDescent="0.2">
      <c r="Y10813" s="84"/>
    </row>
    <row r="10814" spans="25:25" x14ac:dyDescent="0.2">
      <c r="Y10814" s="84"/>
    </row>
    <row r="10815" spans="25:25" x14ac:dyDescent="0.2">
      <c r="Y10815" s="84"/>
    </row>
    <row r="10816" spans="25:25" x14ac:dyDescent="0.2">
      <c r="Y10816" s="84"/>
    </row>
    <row r="10817" spans="25:25" x14ac:dyDescent="0.2">
      <c r="Y10817" s="84"/>
    </row>
    <row r="10818" spans="25:25" x14ac:dyDescent="0.2">
      <c r="Y10818" s="84"/>
    </row>
    <row r="10819" spans="25:25" x14ac:dyDescent="0.2">
      <c r="Y10819" s="84"/>
    </row>
    <row r="10820" spans="25:25" x14ac:dyDescent="0.2">
      <c r="Y10820" s="84"/>
    </row>
    <row r="10821" spans="25:25" x14ac:dyDescent="0.2">
      <c r="Y10821" s="84"/>
    </row>
    <row r="10822" spans="25:25" x14ac:dyDescent="0.2">
      <c r="Y10822" s="84"/>
    </row>
    <row r="10823" spans="25:25" x14ac:dyDescent="0.2">
      <c r="Y10823" s="84"/>
    </row>
    <row r="10824" spans="25:25" x14ac:dyDescent="0.2">
      <c r="Y10824" s="84"/>
    </row>
    <row r="10825" spans="25:25" x14ac:dyDescent="0.2">
      <c r="Y10825" s="84"/>
    </row>
    <row r="10826" spans="25:25" x14ac:dyDescent="0.2">
      <c r="Y10826" s="84"/>
    </row>
    <row r="10827" spans="25:25" x14ac:dyDescent="0.2">
      <c r="Y10827" s="84"/>
    </row>
    <row r="10828" spans="25:25" x14ac:dyDescent="0.2">
      <c r="Y10828" s="84"/>
    </row>
    <row r="10829" spans="25:25" x14ac:dyDescent="0.2">
      <c r="Y10829" s="84"/>
    </row>
    <row r="10830" spans="25:25" x14ac:dyDescent="0.2">
      <c r="Y10830" s="84"/>
    </row>
    <row r="10831" spans="25:25" x14ac:dyDescent="0.2">
      <c r="Y10831" s="84"/>
    </row>
    <row r="10832" spans="25:25" x14ac:dyDescent="0.2">
      <c r="Y10832" s="84"/>
    </row>
    <row r="10833" spans="25:25" x14ac:dyDescent="0.2">
      <c r="Y10833" s="84"/>
    </row>
    <row r="10834" spans="25:25" x14ac:dyDescent="0.2">
      <c r="Y10834" s="84"/>
    </row>
    <row r="10835" spans="25:25" x14ac:dyDescent="0.2">
      <c r="Y10835" s="84"/>
    </row>
    <row r="10836" spans="25:25" x14ac:dyDescent="0.2">
      <c r="Y10836" s="84"/>
    </row>
    <row r="10837" spans="25:25" x14ac:dyDescent="0.2">
      <c r="Y10837" s="84"/>
    </row>
    <row r="10838" spans="25:25" x14ac:dyDescent="0.2">
      <c r="Y10838" s="84"/>
    </row>
    <row r="10839" spans="25:25" x14ac:dyDescent="0.2">
      <c r="Y10839" s="84"/>
    </row>
    <row r="10840" spans="25:25" x14ac:dyDescent="0.2">
      <c r="Y10840" s="84"/>
    </row>
    <row r="10841" spans="25:25" x14ac:dyDescent="0.2">
      <c r="Y10841" s="84"/>
    </row>
    <row r="10842" spans="25:25" x14ac:dyDescent="0.2">
      <c r="Y10842" s="84"/>
    </row>
    <row r="10843" spans="25:25" x14ac:dyDescent="0.2">
      <c r="Y10843" s="84"/>
    </row>
    <row r="10844" spans="25:25" x14ac:dyDescent="0.2">
      <c r="Y10844" s="84"/>
    </row>
    <row r="10845" spans="25:25" x14ac:dyDescent="0.2">
      <c r="Y10845" s="84"/>
    </row>
    <row r="10846" spans="25:25" x14ac:dyDescent="0.2">
      <c r="Y10846" s="84"/>
    </row>
    <row r="10847" spans="25:25" x14ac:dyDescent="0.2">
      <c r="Y10847" s="84"/>
    </row>
    <row r="10848" spans="25:25" x14ac:dyDescent="0.2">
      <c r="Y10848" s="84"/>
    </row>
    <row r="10849" spans="25:25" x14ac:dyDescent="0.2">
      <c r="Y10849" s="84"/>
    </row>
    <row r="10850" spans="25:25" x14ac:dyDescent="0.2">
      <c r="Y10850" s="84"/>
    </row>
    <row r="10851" spans="25:25" x14ac:dyDescent="0.2">
      <c r="Y10851" s="84"/>
    </row>
    <row r="10852" spans="25:25" x14ac:dyDescent="0.2">
      <c r="Y10852" s="84"/>
    </row>
    <row r="10853" spans="25:25" x14ac:dyDescent="0.2">
      <c r="Y10853" s="84"/>
    </row>
    <row r="10854" spans="25:25" x14ac:dyDescent="0.2">
      <c r="Y10854" s="84"/>
    </row>
    <row r="10855" spans="25:25" x14ac:dyDescent="0.2">
      <c r="Y10855" s="84"/>
    </row>
    <row r="10856" spans="25:25" x14ac:dyDescent="0.2">
      <c r="Y10856" s="84"/>
    </row>
    <row r="10857" spans="25:25" x14ac:dyDescent="0.2">
      <c r="Y10857" s="84"/>
    </row>
    <row r="10858" spans="25:25" x14ac:dyDescent="0.2">
      <c r="Y10858" s="84"/>
    </row>
    <row r="10859" spans="25:25" x14ac:dyDescent="0.2">
      <c r="Y10859" s="84"/>
    </row>
    <row r="10860" spans="25:25" x14ac:dyDescent="0.2">
      <c r="Y10860" s="84"/>
    </row>
    <row r="10861" spans="25:25" x14ac:dyDescent="0.2">
      <c r="Y10861" s="84"/>
    </row>
    <row r="10862" spans="25:25" x14ac:dyDescent="0.2">
      <c r="Y10862" s="84"/>
    </row>
    <row r="10863" spans="25:25" x14ac:dyDescent="0.2">
      <c r="Y10863" s="84"/>
    </row>
    <row r="10864" spans="25:25" x14ac:dyDescent="0.2">
      <c r="Y10864" s="84"/>
    </row>
    <row r="10865" spans="25:25" x14ac:dyDescent="0.2">
      <c r="Y10865" s="84"/>
    </row>
    <row r="10866" spans="25:25" x14ac:dyDescent="0.2">
      <c r="Y10866" s="84"/>
    </row>
    <row r="10867" spans="25:25" x14ac:dyDescent="0.2">
      <c r="Y10867" s="84"/>
    </row>
    <row r="10868" spans="25:25" x14ac:dyDescent="0.2">
      <c r="Y10868" s="84"/>
    </row>
    <row r="10869" spans="25:25" x14ac:dyDescent="0.2">
      <c r="Y10869" s="84"/>
    </row>
    <row r="10870" spans="25:25" x14ac:dyDescent="0.2">
      <c r="Y10870" s="84"/>
    </row>
    <row r="10871" spans="25:25" x14ac:dyDescent="0.2">
      <c r="Y10871" s="84"/>
    </row>
    <row r="10872" spans="25:25" x14ac:dyDescent="0.2">
      <c r="Y10872" s="84"/>
    </row>
    <row r="10873" spans="25:25" x14ac:dyDescent="0.2">
      <c r="Y10873" s="84"/>
    </row>
    <row r="10874" spans="25:25" x14ac:dyDescent="0.2">
      <c r="Y10874" s="84"/>
    </row>
    <row r="10875" spans="25:25" x14ac:dyDescent="0.2">
      <c r="Y10875" s="84"/>
    </row>
    <row r="10876" spans="25:25" x14ac:dyDescent="0.2">
      <c r="Y10876" s="84"/>
    </row>
    <row r="10877" spans="25:25" x14ac:dyDescent="0.2">
      <c r="Y10877" s="84"/>
    </row>
    <row r="10878" spans="25:25" x14ac:dyDescent="0.2">
      <c r="Y10878" s="84"/>
    </row>
    <row r="10879" spans="25:25" x14ac:dyDescent="0.2">
      <c r="Y10879" s="84"/>
    </row>
    <row r="10880" spans="25:25" x14ac:dyDescent="0.2">
      <c r="Y10880" s="84"/>
    </row>
    <row r="10881" spans="25:25" x14ac:dyDescent="0.2">
      <c r="Y10881" s="84"/>
    </row>
    <row r="10882" spans="25:25" x14ac:dyDescent="0.2">
      <c r="Y10882" s="84"/>
    </row>
    <row r="10883" spans="25:25" x14ac:dyDescent="0.2">
      <c r="Y10883" s="84"/>
    </row>
    <row r="10884" spans="25:25" x14ac:dyDescent="0.2">
      <c r="Y10884" s="84"/>
    </row>
    <row r="10885" spans="25:25" x14ac:dyDescent="0.2">
      <c r="Y10885" s="84"/>
    </row>
    <row r="10886" spans="25:25" x14ac:dyDescent="0.2">
      <c r="Y10886" s="84"/>
    </row>
    <row r="10887" spans="25:25" x14ac:dyDescent="0.2">
      <c r="Y10887" s="84"/>
    </row>
    <row r="10888" spans="25:25" x14ac:dyDescent="0.2">
      <c r="Y10888" s="84"/>
    </row>
    <row r="10889" spans="25:25" x14ac:dyDescent="0.2">
      <c r="Y10889" s="84"/>
    </row>
    <row r="10890" spans="25:25" x14ac:dyDescent="0.2">
      <c r="Y10890" s="84"/>
    </row>
    <row r="10891" spans="25:25" x14ac:dyDescent="0.2">
      <c r="Y10891" s="84"/>
    </row>
    <row r="10892" spans="25:25" x14ac:dyDescent="0.2">
      <c r="Y10892" s="84"/>
    </row>
    <row r="10893" spans="25:25" x14ac:dyDescent="0.2">
      <c r="Y10893" s="84"/>
    </row>
    <row r="10894" spans="25:25" x14ac:dyDescent="0.2">
      <c r="Y10894" s="84"/>
    </row>
    <row r="10895" spans="25:25" x14ac:dyDescent="0.2">
      <c r="Y10895" s="84"/>
    </row>
    <row r="10896" spans="25:25" x14ac:dyDescent="0.2">
      <c r="Y10896" s="84"/>
    </row>
    <row r="10897" spans="25:25" x14ac:dyDescent="0.2">
      <c r="Y10897" s="84"/>
    </row>
    <row r="10898" spans="25:25" x14ac:dyDescent="0.2">
      <c r="Y10898" s="84"/>
    </row>
    <row r="10899" spans="25:25" x14ac:dyDescent="0.2">
      <c r="Y10899" s="84"/>
    </row>
    <row r="10900" spans="25:25" x14ac:dyDescent="0.2">
      <c r="Y10900" s="84"/>
    </row>
    <row r="10901" spans="25:25" x14ac:dyDescent="0.2">
      <c r="Y10901" s="84"/>
    </row>
    <row r="10902" spans="25:25" x14ac:dyDescent="0.2">
      <c r="Y10902" s="84"/>
    </row>
    <row r="10903" spans="25:25" x14ac:dyDescent="0.2">
      <c r="Y10903" s="84"/>
    </row>
    <row r="10904" spans="25:25" x14ac:dyDescent="0.2">
      <c r="Y10904" s="84"/>
    </row>
    <row r="10905" spans="25:25" x14ac:dyDescent="0.2">
      <c r="Y10905" s="84"/>
    </row>
    <row r="10906" spans="25:25" x14ac:dyDescent="0.2">
      <c r="Y10906" s="84"/>
    </row>
    <row r="10907" spans="25:25" x14ac:dyDescent="0.2">
      <c r="Y10907" s="84"/>
    </row>
    <row r="10908" spans="25:25" x14ac:dyDescent="0.2">
      <c r="Y10908" s="84"/>
    </row>
    <row r="10909" spans="25:25" x14ac:dyDescent="0.2">
      <c r="Y10909" s="84"/>
    </row>
    <row r="10910" spans="25:25" x14ac:dyDescent="0.2">
      <c r="Y10910" s="84"/>
    </row>
    <row r="10911" spans="25:25" x14ac:dyDescent="0.2">
      <c r="Y10911" s="84"/>
    </row>
    <row r="10912" spans="25:25" x14ac:dyDescent="0.2">
      <c r="Y10912" s="84"/>
    </row>
    <row r="10913" spans="25:25" x14ac:dyDescent="0.2">
      <c r="Y10913" s="84"/>
    </row>
    <row r="10914" spans="25:25" x14ac:dyDescent="0.2">
      <c r="Y10914" s="84"/>
    </row>
    <row r="10915" spans="25:25" x14ac:dyDescent="0.2">
      <c r="Y10915" s="84"/>
    </row>
    <row r="10916" spans="25:25" x14ac:dyDescent="0.2">
      <c r="Y10916" s="84"/>
    </row>
    <row r="10917" spans="25:25" x14ac:dyDescent="0.2">
      <c r="Y10917" s="84"/>
    </row>
    <row r="10918" spans="25:25" x14ac:dyDescent="0.2">
      <c r="Y10918" s="84"/>
    </row>
    <row r="10919" spans="25:25" x14ac:dyDescent="0.2">
      <c r="Y10919" s="84"/>
    </row>
    <row r="10920" spans="25:25" x14ac:dyDescent="0.2">
      <c r="Y10920" s="84"/>
    </row>
    <row r="10921" spans="25:25" x14ac:dyDescent="0.2">
      <c r="Y10921" s="84"/>
    </row>
    <row r="10922" spans="25:25" x14ac:dyDescent="0.2">
      <c r="Y10922" s="84"/>
    </row>
    <row r="10923" spans="25:25" x14ac:dyDescent="0.2">
      <c r="Y10923" s="84"/>
    </row>
    <row r="10924" spans="25:25" x14ac:dyDescent="0.2">
      <c r="Y10924" s="84"/>
    </row>
    <row r="10925" spans="25:25" x14ac:dyDescent="0.2">
      <c r="Y10925" s="84"/>
    </row>
    <row r="10926" spans="25:25" x14ac:dyDescent="0.2">
      <c r="Y10926" s="84"/>
    </row>
    <row r="10927" spans="25:25" x14ac:dyDescent="0.2">
      <c r="Y10927" s="84"/>
    </row>
    <row r="10928" spans="25:25" x14ac:dyDescent="0.2">
      <c r="Y10928" s="84"/>
    </row>
    <row r="10929" spans="25:25" x14ac:dyDescent="0.2">
      <c r="Y10929" s="84"/>
    </row>
    <row r="10930" spans="25:25" x14ac:dyDescent="0.2">
      <c r="Y10930" s="84"/>
    </row>
    <row r="10931" spans="25:25" x14ac:dyDescent="0.2">
      <c r="Y10931" s="84"/>
    </row>
    <row r="10932" spans="25:25" x14ac:dyDescent="0.2">
      <c r="Y10932" s="84"/>
    </row>
    <row r="10933" spans="25:25" x14ac:dyDescent="0.2">
      <c r="Y10933" s="84"/>
    </row>
    <row r="10934" spans="25:25" x14ac:dyDescent="0.2">
      <c r="Y10934" s="84"/>
    </row>
    <row r="10935" spans="25:25" x14ac:dyDescent="0.2">
      <c r="Y10935" s="84"/>
    </row>
    <row r="10936" spans="25:25" x14ac:dyDescent="0.2">
      <c r="Y10936" s="84"/>
    </row>
    <row r="10937" spans="25:25" x14ac:dyDescent="0.2">
      <c r="Y10937" s="84"/>
    </row>
    <row r="10938" spans="25:25" x14ac:dyDescent="0.2">
      <c r="Y10938" s="84"/>
    </row>
    <row r="10939" spans="25:25" x14ac:dyDescent="0.2">
      <c r="Y10939" s="84"/>
    </row>
    <row r="10940" spans="25:25" x14ac:dyDescent="0.2">
      <c r="Y10940" s="84"/>
    </row>
    <row r="10941" spans="25:25" x14ac:dyDescent="0.2">
      <c r="Y10941" s="84"/>
    </row>
    <row r="10942" spans="25:25" x14ac:dyDescent="0.2">
      <c r="Y10942" s="84"/>
    </row>
    <row r="10943" spans="25:25" x14ac:dyDescent="0.2">
      <c r="Y10943" s="84"/>
    </row>
    <row r="10944" spans="25:25" x14ac:dyDescent="0.2">
      <c r="Y10944" s="84"/>
    </row>
    <row r="10945" spans="25:25" x14ac:dyDescent="0.2">
      <c r="Y10945" s="84"/>
    </row>
    <row r="10946" spans="25:25" x14ac:dyDescent="0.2">
      <c r="Y10946" s="84"/>
    </row>
    <row r="10947" spans="25:25" x14ac:dyDescent="0.2">
      <c r="Y10947" s="84"/>
    </row>
    <row r="10948" spans="25:25" x14ac:dyDescent="0.2">
      <c r="Y10948" s="84"/>
    </row>
    <row r="10949" spans="25:25" x14ac:dyDescent="0.2">
      <c r="Y10949" s="84"/>
    </row>
    <row r="10950" spans="25:25" x14ac:dyDescent="0.2">
      <c r="Y10950" s="84"/>
    </row>
    <row r="10951" spans="25:25" x14ac:dyDescent="0.2">
      <c r="Y10951" s="84"/>
    </row>
    <row r="10952" spans="25:25" x14ac:dyDescent="0.2">
      <c r="Y10952" s="84"/>
    </row>
    <row r="10953" spans="25:25" x14ac:dyDescent="0.2">
      <c r="Y10953" s="84"/>
    </row>
    <row r="10954" spans="25:25" x14ac:dyDescent="0.2">
      <c r="Y10954" s="84"/>
    </row>
    <row r="10955" spans="25:25" x14ac:dyDescent="0.2">
      <c r="Y10955" s="84"/>
    </row>
    <row r="10956" spans="25:25" x14ac:dyDescent="0.2">
      <c r="Y10956" s="84"/>
    </row>
    <row r="10957" spans="25:25" x14ac:dyDescent="0.2">
      <c r="Y10957" s="84"/>
    </row>
    <row r="10958" spans="25:25" x14ac:dyDescent="0.2">
      <c r="Y10958" s="84"/>
    </row>
    <row r="10959" spans="25:25" x14ac:dyDescent="0.2">
      <c r="Y10959" s="84"/>
    </row>
    <row r="10960" spans="25:25" x14ac:dyDescent="0.2">
      <c r="Y10960" s="84"/>
    </row>
    <row r="10961" spans="25:25" x14ac:dyDescent="0.2">
      <c r="Y10961" s="84"/>
    </row>
    <row r="10962" spans="25:25" x14ac:dyDescent="0.2">
      <c r="Y10962" s="84"/>
    </row>
    <row r="10963" spans="25:25" x14ac:dyDescent="0.2">
      <c r="Y10963" s="84"/>
    </row>
    <row r="10964" spans="25:25" x14ac:dyDescent="0.2">
      <c r="Y10964" s="84"/>
    </row>
    <row r="10965" spans="25:25" x14ac:dyDescent="0.2">
      <c r="Y10965" s="84"/>
    </row>
    <row r="10966" spans="25:25" x14ac:dyDescent="0.2">
      <c r="Y10966" s="84"/>
    </row>
    <row r="10967" spans="25:25" x14ac:dyDescent="0.2">
      <c r="Y10967" s="84"/>
    </row>
    <row r="10968" spans="25:25" x14ac:dyDescent="0.2">
      <c r="Y10968" s="84"/>
    </row>
    <row r="10969" spans="25:25" x14ac:dyDescent="0.2">
      <c r="Y10969" s="84"/>
    </row>
    <row r="10970" spans="25:25" x14ac:dyDescent="0.2">
      <c r="Y10970" s="84"/>
    </row>
    <row r="10971" spans="25:25" x14ac:dyDescent="0.2">
      <c r="Y10971" s="84"/>
    </row>
    <row r="10972" spans="25:25" x14ac:dyDescent="0.2">
      <c r="Y10972" s="84"/>
    </row>
    <row r="10973" spans="25:25" x14ac:dyDescent="0.2">
      <c r="Y10973" s="84"/>
    </row>
    <row r="10974" spans="25:25" x14ac:dyDescent="0.2">
      <c r="Y10974" s="84"/>
    </row>
    <row r="10975" spans="25:25" x14ac:dyDescent="0.2">
      <c r="Y10975" s="84"/>
    </row>
    <row r="10976" spans="25:25" x14ac:dyDescent="0.2">
      <c r="Y10976" s="84"/>
    </row>
    <row r="10977" spans="25:25" x14ac:dyDescent="0.2">
      <c r="Y10977" s="84"/>
    </row>
    <row r="10978" spans="25:25" x14ac:dyDescent="0.2">
      <c r="Y10978" s="84"/>
    </row>
    <row r="10979" spans="25:25" x14ac:dyDescent="0.2">
      <c r="Y10979" s="84"/>
    </row>
    <row r="10980" spans="25:25" x14ac:dyDescent="0.2">
      <c r="Y10980" s="84"/>
    </row>
    <row r="10981" spans="25:25" x14ac:dyDescent="0.2">
      <c r="Y10981" s="84"/>
    </row>
    <row r="10982" spans="25:25" x14ac:dyDescent="0.2">
      <c r="Y10982" s="84"/>
    </row>
    <row r="10983" spans="25:25" x14ac:dyDescent="0.2">
      <c r="Y10983" s="84"/>
    </row>
    <row r="10984" spans="25:25" x14ac:dyDescent="0.2">
      <c r="Y10984" s="84"/>
    </row>
    <row r="10985" spans="25:25" x14ac:dyDescent="0.2">
      <c r="Y10985" s="84"/>
    </row>
    <row r="10986" spans="25:25" x14ac:dyDescent="0.2">
      <c r="Y10986" s="84"/>
    </row>
    <row r="10987" spans="25:25" x14ac:dyDescent="0.2">
      <c r="Y10987" s="84"/>
    </row>
    <row r="10988" spans="25:25" x14ac:dyDescent="0.2">
      <c r="Y10988" s="84"/>
    </row>
    <row r="10989" spans="25:25" x14ac:dyDescent="0.2">
      <c r="Y10989" s="84"/>
    </row>
    <row r="10990" spans="25:25" x14ac:dyDescent="0.2">
      <c r="Y10990" s="84"/>
    </row>
    <row r="10991" spans="25:25" x14ac:dyDescent="0.2">
      <c r="Y10991" s="84"/>
    </row>
    <row r="10992" spans="25:25" x14ac:dyDescent="0.2">
      <c r="Y10992" s="84"/>
    </row>
    <row r="10993" spans="25:25" x14ac:dyDescent="0.2">
      <c r="Y10993" s="84"/>
    </row>
    <row r="10994" spans="25:25" x14ac:dyDescent="0.2">
      <c r="Y10994" s="84"/>
    </row>
    <row r="10995" spans="25:25" x14ac:dyDescent="0.2">
      <c r="Y10995" s="84"/>
    </row>
    <row r="10996" spans="25:25" x14ac:dyDescent="0.2">
      <c r="Y10996" s="84"/>
    </row>
    <row r="10997" spans="25:25" x14ac:dyDescent="0.2">
      <c r="Y10997" s="84"/>
    </row>
    <row r="10998" spans="25:25" x14ac:dyDescent="0.2">
      <c r="Y10998" s="84"/>
    </row>
    <row r="10999" spans="25:25" x14ac:dyDescent="0.2">
      <c r="Y10999" s="84"/>
    </row>
    <row r="11000" spans="25:25" x14ac:dyDescent="0.2">
      <c r="Y11000" s="84"/>
    </row>
    <row r="11001" spans="25:25" x14ac:dyDescent="0.2">
      <c r="Y11001" s="84"/>
    </row>
    <row r="11002" spans="25:25" x14ac:dyDescent="0.2">
      <c r="Y11002" s="84"/>
    </row>
    <row r="11003" spans="25:25" x14ac:dyDescent="0.2">
      <c r="Y11003" s="84"/>
    </row>
    <row r="11004" spans="25:25" x14ac:dyDescent="0.2">
      <c r="Y11004" s="84"/>
    </row>
    <row r="11005" spans="25:25" x14ac:dyDescent="0.2">
      <c r="Y11005" s="84"/>
    </row>
    <row r="11006" spans="25:25" x14ac:dyDescent="0.2">
      <c r="Y11006" s="84"/>
    </row>
    <row r="11007" spans="25:25" x14ac:dyDescent="0.2">
      <c r="Y11007" s="84"/>
    </row>
    <row r="11008" spans="25:25" x14ac:dyDescent="0.2">
      <c r="Y11008" s="84"/>
    </row>
    <row r="11009" spans="25:25" x14ac:dyDescent="0.2">
      <c r="Y11009" s="84"/>
    </row>
    <row r="11010" spans="25:25" x14ac:dyDescent="0.2">
      <c r="Y11010" s="84"/>
    </row>
    <row r="11011" spans="25:25" x14ac:dyDescent="0.2">
      <c r="Y11011" s="84"/>
    </row>
    <row r="11012" spans="25:25" x14ac:dyDescent="0.2">
      <c r="Y11012" s="84"/>
    </row>
    <row r="11013" spans="25:25" x14ac:dyDescent="0.2">
      <c r="Y11013" s="84"/>
    </row>
    <row r="11014" spans="25:25" x14ac:dyDescent="0.2">
      <c r="Y11014" s="84"/>
    </row>
    <row r="11015" spans="25:25" x14ac:dyDescent="0.2">
      <c r="Y11015" s="84"/>
    </row>
    <row r="11016" spans="25:25" x14ac:dyDescent="0.2">
      <c r="Y11016" s="84"/>
    </row>
    <row r="11017" spans="25:25" x14ac:dyDescent="0.2">
      <c r="Y11017" s="84"/>
    </row>
    <row r="11018" spans="25:25" x14ac:dyDescent="0.2">
      <c r="Y11018" s="84"/>
    </row>
    <row r="11019" spans="25:25" x14ac:dyDescent="0.2">
      <c r="Y11019" s="84"/>
    </row>
    <row r="11020" spans="25:25" x14ac:dyDescent="0.2">
      <c r="Y11020" s="84"/>
    </row>
    <row r="11021" spans="25:25" x14ac:dyDescent="0.2">
      <c r="Y11021" s="84"/>
    </row>
    <row r="11022" spans="25:25" x14ac:dyDescent="0.2">
      <c r="Y11022" s="84"/>
    </row>
    <row r="11023" spans="25:25" x14ac:dyDescent="0.2">
      <c r="Y11023" s="84"/>
    </row>
    <row r="11024" spans="25:25" x14ac:dyDescent="0.2">
      <c r="Y11024" s="84"/>
    </row>
    <row r="11025" spans="25:25" x14ac:dyDescent="0.2">
      <c r="Y11025" s="84"/>
    </row>
    <row r="11026" spans="25:25" x14ac:dyDescent="0.2">
      <c r="Y11026" s="84"/>
    </row>
    <row r="11027" spans="25:25" x14ac:dyDescent="0.2">
      <c r="Y11027" s="84"/>
    </row>
    <row r="11028" spans="25:25" x14ac:dyDescent="0.2">
      <c r="Y11028" s="84"/>
    </row>
    <row r="11029" spans="25:25" x14ac:dyDescent="0.2">
      <c r="Y11029" s="84"/>
    </row>
    <row r="11030" spans="25:25" x14ac:dyDescent="0.2">
      <c r="Y11030" s="84"/>
    </row>
    <row r="11031" spans="25:25" x14ac:dyDescent="0.2">
      <c r="Y11031" s="84"/>
    </row>
    <row r="11032" spans="25:25" x14ac:dyDescent="0.2">
      <c r="Y11032" s="84"/>
    </row>
    <row r="11033" spans="25:25" x14ac:dyDescent="0.2">
      <c r="Y11033" s="84"/>
    </row>
    <row r="11034" spans="25:25" x14ac:dyDescent="0.2">
      <c r="Y11034" s="84"/>
    </row>
    <row r="11035" spans="25:25" x14ac:dyDescent="0.2">
      <c r="Y11035" s="84"/>
    </row>
    <row r="11036" spans="25:25" x14ac:dyDescent="0.2">
      <c r="Y11036" s="84"/>
    </row>
    <row r="11037" spans="25:25" x14ac:dyDescent="0.2">
      <c r="Y11037" s="84"/>
    </row>
    <row r="11038" spans="25:25" x14ac:dyDescent="0.2">
      <c r="Y11038" s="84"/>
    </row>
    <row r="11039" spans="25:25" x14ac:dyDescent="0.2">
      <c r="Y11039" s="84"/>
    </row>
    <row r="11040" spans="25:25" x14ac:dyDescent="0.2">
      <c r="Y11040" s="84"/>
    </row>
    <row r="11041" spans="25:25" x14ac:dyDescent="0.2">
      <c r="Y11041" s="84"/>
    </row>
    <row r="11042" spans="25:25" x14ac:dyDescent="0.2">
      <c r="Y11042" s="84"/>
    </row>
    <row r="11043" spans="25:25" x14ac:dyDescent="0.2">
      <c r="Y11043" s="84"/>
    </row>
    <row r="11044" spans="25:25" x14ac:dyDescent="0.2">
      <c r="Y11044" s="84"/>
    </row>
    <row r="11045" spans="25:25" x14ac:dyDescent="0.2">
      <c r="Y11045" s="84"/>
    </row>
    <row r="11046" spans="25:25" x14ac:dyDescent="0.2">
      <c r="Y11046" s="84"/>
    </row>
    <row r="11047" spans="25:25" x14ac:dyDescent="0.2">
      <c r="Y11047" s="84"/>
    </row>
    <row r="11048" spans="25:25" x14ac:dyDescent="0.2">
      <c r="Y11048" s="84"/>
    </row>
    <row r="11049" spans="25:25" x14ac:dyDescent="0.2">
      <c r="Y11049" s="84"/>
    </row>
    <row r="11050" spans="25:25" x14ac:dyDescent="0.2">
      <c r="Y11050" s="84"/>
    </row>
    <row r="11051" spans="25:25" x14ac:dyDescent="0.2">
      <c r="Y11051" s="84"/>
    </row>
    <row r="11052" spans="25:25" x14ac:dyDescent="0.2">
      <c r="Y11052" s="84"/>
    </row>
    <row r="11053" spans="25:25" x14ac:dyDescent="0.2">
      <c r="Y11053" s="84"/>
    </row>
    <row r="11054" spans="25:25" x14ac:dyDescent="0.2">
      <c r="Y11054" s="84"/>
    </row>
    <row r="11055" spans="25:25" x14ac:dyDescent="0.2">
      <c r="Y11055" s="84"/>
    </row>
    <row r="11056" spans="25:25" x14ac:dyDescent="0.2">
      <c r="Y11056" s="84"/>
    </row>
    <row r="11057" spans="25:25" x14ac:dyDescent="0.2">
      <c r="Y11057" s="84"/>
    </row>
    <row r="11058" spans="25:25" x14ac:dyDescent="0.2">
      <c r="Y11058" s="84"/>
    </row>
    <row r="11059" spans="25:25" x14ac:dyDescent="0.2">
      <c r="Y11059" s="84"/>
    </row>
    <row r="11060" spans="25:25" x14ac:dyDescent="0.2">
      <c r="Y11060" s="84"/>
    </row>
    <row r="11061" spans="25:25" x14ac:dyDescent="0.2">
      <c r="Y11061" s="84"/>
    </row>
    <row r="11062" spans="25:25" x14ac:dyDescent="0.2">
      <c r="Y11062" s="84"/>
    </row>
    <row r="11063" spans="25:25" x14ac:dyDescent="0.2">
      <c r="Y11063" s="84"/>
    </row>
    <row r="11064" spans="25:25" x14ac:dyDescent="0.2">
      <c r="Y11064" s="84"/>
    </row>
    <row r="11065" spans="25:25" x14ac:dyDescent="0.2">
      <c r="Y11065" s="84"/>
    </row>
    <row r="11066" spans="25:25" x14ac:dyDescent="0.2">
      <c r="Y11066" s="84"/>
    </row>
    <row r="11067" spans="25:25" x14ac:dyDescent="0.2">
      <c r="Y11067" s="84"/>
    </row>
    <row r="11068" spans="25:25" x14ac:dyDescent="0.2">
      <c r="Y11068" s="84"/>
    </row>
    <row r="11069" spans="25:25" x14ac:dyDescent="0.2">
      <c r="Y11069" s="84"/>
    </row>
    <row r="11070" spans="25:25" x14ac:dyDescent="0.2">
      <c r="Y11070" s="84"/>
    </row>
    <row r="11071" spans="25:25" x14ac:dyDescent="0.2">
      <c r="Y11071" s="84"/>
    </row>
    <row r="11072" spans="25:25" x14ac:dyDescent="0.2">
      <c r="Y11072" s="84"/>
    </row>
    <row r="11073" spans="25:25" x14ac:dyDescent="0.2">
      <c r="Y11073" s="84"/>
    </row>
    <row r="11074" spans="25:25" x14ac:dyDescent="0.2">
      <c r="Y11074" s="84"/>
    </row>
    <row r="11075" spans="25:25" x14ac:dyDescent="0.2">
      <c r="Y11075" s="84"/>
    </row>
    <row r="11076" spans="25:25" x14ac:dyDescent="0.2">
      <c r="Y11076" s="84"/>
    </row>
    <row r="11077" spans="25:25" x14ac:dyDescent="0.2">
      <c r="Y11077" s="84"/>
    </row>
    <row r="11078" spans="25:25" x14ac:dyDescent="0.2">
      <c r="Y11078" s="84"/>
    </row>
    <row r="11079" spans="25:25" x14ac:dyDescent="0.2">
      <c r="Y11079" s="84"/>
    </row>
    <row r="11080" spans="25:25" x14ac:dyDescent="0.2">
      <c r="Y11080" s="84"/>
    </row>
    <row r="11081" spans="25:25" x14ac:dyDescent="0.2">
      <c r="Y11081" s="84"/>
    </row>
    <row r="11082" spans="25:25" x14ac:dyDescent="0.2">
      <c r="Y11082" s="84"/>
    </row>
    <row r="11083" spans="25:25" x14ac:dyDescent="0.2">
      <c r="Y11083" s="84"/>
    </row>
    <row r="11084" spans="25:25" x14ac:dyDescent="0.2">
      <c r="Y11084" s="84"/>
    </row>
    <row r="11085" spans="25:25" x14ac:dyDescent="0.2">
      <c r="Y11085" s="84"/>
    </row>
    <row r="11086" spans="25:25" x14ac:dyDescent="0.2">
      <c r="Y11086" s="84"/>
    </row>
    <row r="11087" spans="25:25" x14ac:dyDescent="0.2">
      <c r="Y11087" s="84"/>
    </row>
    <row r="11088" spans="25:25" x14ac:dyDescent="0.2">
      <c r="Y11088" s="84"/>
    </row>
    <row r="11089" spans="25:25" x14ac:dyDescent="0.2">
      <c r="Y11089" s="84"/>
    </row>
    <row r="11090" spans="25:25" x14ac:dyDescent="0.2">
      <c r="Y11090" s="84"/>
    </row>
    <row r="11091" spans="25:25" x14ac:dyDescent="0.2">
      <c r="Y11091" s="84"/>
    </row>
    <row r="11092" spans="25:25" x14ac:dyDescent="0.2">
      <c r="Y11092" s="84"/>
    </row>
    <row r="11093" spans="25:25" x14ac:dyDescent="0.2">
      <c r="Y11093" s="84"/>
    </row>
    <row r="11094" spans="25:25" x14ac:dyDescent="0.2">
      <c r="Y11094" s="84"/>
    </row>
    <row r="11095" spans="25:25" x14ac:dyDescent="0.2">
      <c r="Y11095" s="84"/>
    </row>
    <row r="11096" spans="25:25" x14ac:dyDescent="0.2">
      <c r="Y11096" s="84"/>
    </row>
    <row r="11097" spans="25:25" x14ac:dyDescent="0.2">
      <c r="Y11097" s="84"/>
    </row>
    <row r="11098" spans="25:25" x14ac:dyDescent="0.2">
      <c r="Y11098" s="84"/>
    </row>
    <row r="11099" spans="25:25" x14ac:dyDescent="0.2">
      <c r="Y11099" s="84"/>
    </row>
    <row r="11100" spans="25:25" x14ac:dyDescent="0.2">
      <c r="Y11100" s="84"/>
    </row>
    <row r="11101" spans="25:25" x14ac:dyDescent="0.2">
      <c r="Y11101" s="84"/>
    </row>
    <row r="11102" spans="25:25" x14ac:dyDescent="0.2">
      <c r="Y11102" s="84"/>
    </row>
    <row r="11103" spans="25:25" x14ac:dyDescent="0.2">
      <c r="Y11103" s="84"/>
    </row>
    <row r="11104" spans="25:25" x14ac:dyDescent="0.2">
      <c r="Y11104" s="84"/>
    </row>
    <row r="11105" spans="25:25" x14ac:dyDescent="0.2">
      <c r="Y11105" s="84"/>
    </row>
    <row r="11106" spans="25:25" x14ac:dyDescent="0.2">
      <c r="Y11106" s="84"/>
    </row>
    <row r="11107" spans="25:25" x14ac:dyDescent="0.2">
      <c r="Y11107" s="84"/>
    </row>
    <row r="11108" spans="25:25" x14ac:dyDescent="0.2">
      <c r="Y11108" s="84"/>
    </row>
    <row r="11109" spans="25:25" x14ac:dyDescent="0.2">
      <c r="Y11109" s="84"/>
    </row>
    <row r="11110" spans="25:25" x14ac:dyDescent="0.2">
      <c r="Y11110" s="84"/>
    </row>
    <row r="11111" spans="25:25" x14ac:dyDescent="0.2">
      <c r="Y11111" s="84"/>
    </row>
    <row r="11112" spans="25:25" x14ac:dyDescent="0.2">
      <c r="Y11112" s="84"/>
    </row>
    <row r="11113" spans="25:25" x14ac:dyDescent="0.2">
      <c r="Y11113" s="84"/>
    </row>
    <row r="11114" spans="25:25" x14ac:dyDescent="0.2">
      <c r="Y11114" s="84"/>
    </row>
    <row r="11115" spans="25:25" x14ac:dyDescent="0.2">
      <c r="Y11115" s="84"/>
    </row>
    <row r="11116" spans="25:25" x14ac:dyDescent="0.2">
      <c r="Y11116" s="84"/>
    </row>
    <row r="11117" spans="25:25" x14ac:dyDescent="0.2">
      <c r="Y11117" s="84"/>
    </row>
    <row r="11118" spans="25:25" x14ac:dyDescent="0.2">
      <c r="Y11118" s="84"/>
    </row>
    <row r="11119" spans="25:25" x14ac:dyDescent="0.2">
      <c r="Y11119" s="84"/>
    </row>
    <row r="11120" spans="25:25" x14ac:dyDescent="0.2">
      <c r="Y11120" s="84"/>
    </row>
    <row r="11121" spans="25:25" x14ac:dyDescent="0.2">
      <c r="Y11121" s="84"/>
    </row>
    <row r="11122" spans="25:25" x14ac:dyDescent="0.2">
      <c r="Y11122" s="84"/>
    </row>
    <row r="11123" spans="25:25" x14ac:dyDescent="0.2">
      <c r="Y11123" s="84"/>
    </row>
    <row r="11124" spans="25:25" x14ac:dyDescent="0.2">
      <c r="Y11124" s="84"/>
    </row>
    <row r="11125" spans="25:25" x14ac:dyDescent="0.2">
      <c r="Y11125" s="84"/>
    </row>
    <row r="11126" spans="25:25" x14ac:dyDescent="0.2">
      <c r="Y11126" s="84"/>
    </row>
    <row r="11127" spans="25:25" x14ac:dyDescent="0.2">
      <c r="Y11127" s="84"/>
    </row>
    <row r="11128" spans="25:25" x14ac:dyDescent="0.2">
      <c r="Y11128" s="84"/>
    </row>
    <row r="11129" spans="25:25" x14ac:dyDescent="0.2">
      <c r="Y11129" s="84"/>
    </row>
    <row r="11130" spans="25:25" x14ac:dyDescent="0.2">
      <c r="Y11130" s="84"/>
    </row>
    <row r="11131" spans="25:25" x14ac:dyDescent="0.2">
      <c r="Y11131" s="84"/>
    </row>
    <row r="11132" spans="25:25" x14ac:dyDescent="0.2">
      <c r="Y11132" s="84"/>
    </row>
    <row r="11133" spans="25:25" x14ac:dyDescent="0.2">
      <c r="Y11133" s="84"/>
    </row>
    <row r="11134" spans="25:25" x14ac:dyDescent="0.2">
      <c r="Y11134" s="84"/>
    </row>
    <row r="11135" spans="25:25" x14ac:dyDescent="0.2">
      <c r="Y11135" s="84"/>
    </row>
    <row r="11136" spans="25:25" x14ac:dyDescent="0.2">
      <c r="Y11136" s="84"/>
    </row>
    <row r="11137" spans="25:25" x14ac:dyDescent="0.2">
      <c r="Y11137" s="84"/>
    </row>
    <row r="11138" spans="25:25" x14ac:dyDescent="0.2">
      <c r="Y11138" s="84"/>
    </row>
    <row r="11139" spans="25:25" x14ac:dyDescent="0.2">
      <c r="Y11139" s="84"/>
    </row>
    <row r="11140" spans="25:25" x14ac:dyDescent="0.2">
      <c r="Y11140" s="84"/>
    </row>
    <row r="11141" spans="25:25" x14ac:dyDescent="0.2">
      <c r="Y11141" s="84"/>
    </row>
    <row r="11142" spans="25:25" x14ac:dyDescent="0.2">
      <c r="Y11142" s="84"/>
    </row>
    <row r="11143" spans="25:25" x14ac:dyDescent="0.2">
      <c r="Y11143" s="84"/>
    </row>
    <row r="11144" spans="25:25" x14ac:dyDescent="0.2">
      <c r="Y11144" s="84"/>
    </row>
    <row r="11145" spans="25:25" x14ac:dyDescent="0.2">
      <c r="Y11145" s="84"/>
    </row>
    <row r="11146" spans="25:25" x14ac:dyDescent="0.2">
      <c r="Y11146" s="84"/>
    </row>
    <row r="11147" spans="25:25" x14ac:dyDescent="0.2">
      <c r="Y11147" s="84"/>
    </row>
    <row r="11148" spans="25:25" x14ac:dyDescent="0.2">
      <c r="Y11148" s="84"/>
    </row>
    <row r="11149" spans="25:25" x14ac:dyDescent="0.2">
      <c r="Y11149" s="84"/>
    </row>
    <row r="11150" spans="25:25" x14ac:dyDescent="0.2">
      <c r="Y11150" s="84"/>
    </row>
    <row r="11151" spans="25:25" x14ac:dyDescent="0.2">
      <c r="Y11151" s="84"/>
    </row>
    <row r="11152" spans="25:25" x14ac:dyDescent="0.2">
      <c r="Y11152" s="84"/>
    </row>
    <row r="11153" spans="25:25" x14ac:dyDescent="0.2">
      <c r="Y11153" s="84"/>
    </row>
    <row r="11154" spans="25:25" x14ac:dyDescent="0.2">
      <c r="Y11154" s="84"/>
    </row>
    <row r="11155" spans="25:25" x14ac:dyDescent="0.2">
      <c r="Y11155" s="84"/>
    </row>
    <row r="11156" spans="25:25" x14ac:dyDescent="0.2">
      <c r="Y11156" s="84"/>
    </row>
    <row r="11157" spans="25:25" x14ac:dyDescent="0.2">
      <c r="Y11157" s="84"/>
    </row>
    <row r="11158" spans="25:25" x14ac:dyDescent="0.2">
      <c r="Y11158" s="84"/>
    </row>
    <row r="11159" spans="25:25" x14ac:dyDescent="0.2">
      <c r="Y11159" s="84"/>
    </row>
    <row r="11160" spans="25:25" x14ac:dyDescent="0.2">
      <c r="Y11160" s="84"/>
    </row>
    <row r="11161" spans="25:25" x14ac:dyDescent="0.2">
      <c r="Y11161" s="84"/>
    </row>
    <row r="11162" spans="25:25" x14ac:dyDescent="0.2">
      <c r="Y11162" s="84"/>
    </row>
    <row r="11163" spans="25:25" x14ac:dyDescent="0.2">
      <c r="Y11163" s="84"/>
    </row>
    <row r="11164" spans="25:25" x14ac:dyDescent="0.2">
      <c r="Y11164" s="84"/>
    </row>
    <row r="11165" spans="25:25" x14ac:dyDescent="0.2">
      <c r="Y11165" s="84"/>
    </row>
    <row r="11166" spans="25:25" x14ac:dyDescent="0.2">
      <c r="Y11166" s="84"/>
    </row>
    <row r="11167" spans="25:25" x14ac:dyDescent="0.2">
      <c r="Y11167" s="84"/>
    </row>
    <row r="11168" spans="25:25" x14ac:dyDescent="0.2">
      <c r="Y11168" s="84"/>
    </row>
    <row r="11169" spans="25:25" x14ac:dyDescent="0.2">
      <c r="Y11169" s="84"/>
    </row>
    <row r="11170" spans="25:25" x14ac:dyDescent="0.2">
      <c r="Y11170" s="84"/>
    </row>
    <row r="11171" spans="25:25" x14ac:dyDescent="0.2">
      <c r="Y11171" s="84"/>
    </row>
    <row r="11172" spans="25:25" x14ac:dyDescent="0.2">
      <c r="Y11172" s="84"/>
    </row>
    <row r="11173" spans="25:25" x14ac:dyDescent="0.2">
      <c r="Y11173" s="84"/>
    </row>
    <row r="11174" spans="25:25" x14ac:dyDescent="0.2">
      <c r="Y11174" s="84"/>
    </row>
    <row r="11175" spans="25:25" x14ac:dyDescent="0.2">
      <c r="Y11175" s="84"/>
    </row>
    <row r="11176" spans="25:25" x14ac:dyDescent="0.2">
      <c r="Y11176" s="84"/>
    </row>
    <row r="11177" spans="25:25" x14ac:dyDescent="0.2">
      <c r="Y11177" s="84"/>
    </row>
    <row r="11178" spans="25:25" x14ac:dyDescent="0.2">
      <c r="Y11178" s="84"/>
    </row>
    <row r="11179" spans="25:25" x14ac:dyDescent="0.2">
      <c r="Y11179" s="84"/>
    </row>
    <row r="11180" spans="25:25" x14ac:dyDescent="0.2">
      <c r="Y11180" s="84"/>
    </row>
    <row r="11181" spans="25:25" x14ac:dyDescent="0.2">
      <c r="Y11181" s="84"/>
    </row>
    <row r="11182" spans="25:25" x14ac:dyDescent="0.2">
      <c r="Y11182" s="84"/>
    </row>
    <row r="11183" spans="25:25" x14ac:dyDescent="0.2">
      <c r="Y11183" s="84"/>
    </row>
    <row r="11184" spans="25:25" x14ac:dyDescent="0.2">
      <c r="Y11184" s="84"/>
    </row>
    <row r="11185" spans="25:25" x14ac:dyDescent="0.2">
      <c r="Y11185" s="84"/>
    </row>
    <row r="11186" spans="25:25" x14ac:dyDescent="0.2">
      <c r="Y11186" s="84"/>
    </row>
    <row r="11187" spans="25:25" x14ac:dyDescent="0.2">
      <c r="Y11187" s="84"/>
    </row>
    <row r="11188" spans="25:25" x14ac:dyDescent="0.2">
      <c r="Y11188" s="84"/>
    </row>
    <row r="11189" spans="25:25" x14ac:dyDescent="0.2">
      <c r="Y11189" s="84"/>
    </row>
    <row r="11190" spans="25:25" x14ac:dyDescent="0.2">
      <c r="Y11190" s="84"/>
    </row>
    <row r="11191" spans="25:25" x14ac:dyDescent="0.2">
      <c r="Y11191" s="84"/>
    </row>
    <row r="11192" spans="25:25" x14ac:dyDescent="0.2">
      <c r="Y11192" s="84"/>
    </row>
    <row r="11193" spans="25:25" x14ac:dyDescent="0.2">
      <c r="Y11193" s="84"/>
    </row>
    <row r="11194" spans="25:25" x14ac:dyDescent="0.2">
      <c r="Y11194" s="84"/>
    </row>
    <row r="11195" spans="25:25" x14ac:dyDescent="0.2">
      <c r="Y11195" s="84"/>
    </row>
    <row r="11196" spans="25:25" x14ac:dyDescent="0.2">
      <c r="Y11196" s="84"/>
    </row>
    <row r="11197" spans="25:25" x14ac:dyDescent="0.2">
      <c r="Y11197" s="84"/>
    </row>
    <row r="11198" spans="25:25" x14ac:dyDescent="0.2">
      <c r="Y11198" s="84"/>
    </row>
    <row r="11199" spans="25:25" x14ac:dyDescent="0.2">
      <c r="Y11199" s="84"/>
    </row>
    <row r="11200" spans="25:25" x14ac:dyDescent="0.2">
      <c r="Y11200" s="84"/>
    </row>
    <row r="11201" spans="25:25" x14ac:dyDescent="0.2">
      <c r="Y11201" s="84"/>
    </row>
    <row r="11202" spans="25:25" x14ac:dyDescent="0.2">
      <c r="Y11202" s="84"/>
    </row>
    <row r="11203" spans="25:25" x14ac:dyDescent="0.2">
      <c r="Y11203" s="84"/>
    </row>
    <row r="11204" spans="25:25" x14ac:dyDescent="0.2">
      <c r="Y11204" s="84"/>
    </row>
    <row r="11205" spans="25:25" x14ac:dyDescent="0.2">
      <c r="Y11205" s="84"/>
    </row>
    <row r="11206" spans="25:25" x14ac:dyDescent="0.2">
      <c r="Y11206" s="84"/>
    </row>
    <row r="11207" spans="25:25" x14ac:dyDescent="0.2">
      <c r="Y11207" s="84"/>
    </row>
    <row r="11208" spans="25:25" x14ac:dyDescent="0.2">
      <c r="Y11208" s="84"/>
    </row>
    <row r="11209" spans="25:25" x14ac:dyDescent="0.2">
      <c r="Y11209" s="84"/>
    </row>
    <row r="11210" spans="25:25" x14ac:dyDescent="0.2">
      <c r="Y11210" s="84"/>
    </row>
    <row r="11211" spans="25:25" x14ac:dyDescent="0.2">
      <c r="Y11211" s="84"/>
    </row>
    <row r="11212" spans="25:25" x14ac:dyDescent="0.2">
      <c r="Y11212" s="84"/>
    </row>
    <row r="11213" spans="25:25" x14ac:dyDescent="0.2">
      <c r="Y11213" s="84"/>
    </row>
    <row r="11214" spans="25:25" x14ac:dyDescent="0.2">
      <c r="Y11214" s="84"/>
    </row>
    <row r="11215" spans="25:25" x14ac:dyDescent="0.2">
      <c r="Y11215" s="84"/>
    </row>
    <row r="11216" spans="25:25" x14ac:dyDescent="0.2">
      <c r="Y11216" s="84"/>
    </row>
    <row r="11217" spans="25:25" x14ac:dyDescent="0.2">
      <c r="Y11217" s="84"/>
    </row>
    <row r="11218" spans="25:25" x14ac:dyDescent="0.2">
      <c r="Y11218" s="84"/>
    </row>
    <row r="11219" spans="25:25" x14ac:dyDescent="0.2">
      <c r="Y11219" s="84"/>
    </row>
    <row r="11220" spans="25:25" x14ac:dyDescent="0.2">
      <c r="Y11220" s="84"/>
    </row>
    <row r="11221" spans="25:25" x14ac:dyDescent="0.2">
      <c r="Y11221" s="84"/>
    </row>
    <row r="11222" spans="25:25" x14ac:dyDescent="0.2">
      <c r="Y11222" s="84"/>
    </row>
    <row r="11223" spans="25:25" x14ac:dyDescent="0.2">
      <c r="Y11223" s="84"/>
    </row>
    <row r="11224" spans="25:25" x14ac:dyDescent="0.2">
      <c r="Y11224" s="84"/>
    </row>
    <row r="11225" spans="25:25" x14ac:dyDescent="0.2">
      <c r="Y11225" s="84"/>
    </row>
    <row r="11226" spans="25:25" x14ac:dyDescent="0.2">
      <c r="Y11226" s="84"/>
    </row>
    <row r="11227" spans="25:25" x14ac:dyDescent="0.2">
      <c r="Y11227" s="84"/>
    </row>
    <row r="11228" spans="25:25" x14ac:dyDescent="0.2">
      <c r="Y11228" s="84"/>
    </row>
    <row r="11229" spans="25:25" x14ac:dyDescent="0.2">
      <c r="Y11229" s="84"/>
    </row>
    <row r="11230" spans="25:25" x14ac:dyDescent="0.2">
      <c r="Y11230" s="84"/>
    </row>
    <row r="11231" spans="25:25" x14ac:dyDescent="0.2">
      <c r="Y11231" s="84"/>
    </row>
    <row r="11232" spans="25:25" x14ac:dyDescent="0.2">
      <c r="Y11232" s="84"/>
    </row>
    <row r="11233" spans="25:25" x14ac:dyDescent="0.2">
      <c r="Y11233" s="84"/>
    </row>
    <row r="11234" spans="25:25" x14ac:dyDescent="0.2">
      <c r="Y11234" s="84"/>
    </row>
    <row r="11235" spans="25:25" x14ac:dyDescent="0.2">
      <c r="Y11235" s="84"/>
    </row>
    <row r="11236" spans="25:25" x14ac:dyDescent="0.2">
      <c r="Y11236" s="84"/>
    </row>
    <row r="11237" spans="25:25" x14ac:dyDescent="0.2">
      <c r="Y11237" s="84"/>
    </row>
    <row r="11238" spans="25:25" x14ac:dyDescent="0.2">
      <c r="Y11238" s="84"/>
    </row>
    <row r="11239" spans="25:25" x14ac:dyDescent="0.2">
      <c r="Y11239" s="84"/>
    </row>
    <row r="11240" spans="25:25" x14ac:dyDescent="0.2">
      <c r="Y11240" s="84"/>
    </row>
    <row r="11241" spans="25:25" x14ac:dyDescent="0.2">
      <c r="Y11241" s="84"/>
    </row>
    <row r="11242" spans="25:25" x14ac:dyDescent="0.2">
      <c r="Y11242" s="84"/>
    </row>
    <row r="11243" spans="25:25" x14ac:dyDescent="0.2">
      <c r="Y11243" s="84"/>
    </row>
    <row r="11244" spans="25:25" x14ac:dyDescent="0.2">
      <c r="Y11244" s="84"/>
    </row>
    <row r="11245" spans="25:25" x14ac:dyDescent="0.2">
      <c r="Y11245" s="84"/>
    </row>
    <row r="11246" spans="25:25" x14ac:dyDescent="0.2">
      <c r="Y11246" s="84"/>
    </row>
    <row r="11247" spans="25:25" x14ac:dyDescent="0.2">
      <c r="Y11247" s="84"/>
    </row>
    <row r="11248" spans="25:25" x14ac:dyDescent="0.2">
      <c r="Y11248" s="84"/>
    </row>
    <row r="11249" spans="25:25" x14ac:dyDescent="0.2">
      <c r="Y11249" s="84"/>
    </row>
    <row r="11250" spans="25:25" x14ac:dyDescent="0.2">
      <c r="Y11250" s="84"/>
    </row>
    <row r="11251" spans="25:25" x14ac:dyDescent="0.2">
      <c r="Y11251" s="84"/>
    </row>
    <row r="11252" spans="25:25" x14ac:dyDescent="0.2">
      <c r="Y11252" s="84"/>
    </row>
    <row r="11253" spans="25:25" x14ac:dyDescent="0.2">
      <c r="Y11253" s="84"/>
    </row>
    <row r="11254" spans="25:25" x14ac:dyDescent="0.2">
      <c r="Y11254" s="84"/>
    </row>
    <row r="11255" spans="25:25" x14ac:dyDescent="0.2">
      <c r="Y11255" s="84"/>
    </row>
    <row r="11256" spans="25:25" x14ac:dyDescent="0.2">
      <c r="Y11256" s="84"/>
    </row>
    <row r="11257" spans="25:25" x14ac:dyDescent="0.2">
      <c r="Y11257" s="84"/>
    </row>
    <row r="11258" spans="25:25" x14ac:dyDescent="0.2">
      <c r="Y11258" s="84"/>
    </row>
    <row r="11259" spans="25:25" x14ac:dyDescent="0.2">
      <c r="Y11259" s="84"/>
    </row>
    <row r="11260" spans="25:25" x14ac:dyDescent="0.2">
      <c r="Y11260" s="84"/>
    </row>
    <row r="11261" spans="25:25" x14ac:dyDescent="0.2">
      <c r="Y11261" s="84"/>
    </row>
    <row r="11262" spans="25:25" x14ac:dyDescent="0.2">
      <c r="Y11262" s="84"/>
    </row>
    <row r="11263" spans="25:25" x14ac:dyDescent="0.2">
      <c r="Y11263" s="84"/>
    </row>
    <row r="11264" spans="25:25" x14ac:dyDescent="0.2">
      <c r="Y11264" s="84"/>
    </row>
    <row r="11265" spans="25:25" x14ac:dyDescent="0.2">
      <c r="Y11265" s="84"/>
    </row>
    <row r="11266" spans="25:25" x14ac:dyDescent="0.2">
      <c r="Y11266" s="84"/>
    </row>
    <row r="11267" spans="25:25" x14ac:dyDescent="0.2">
      <c r="Y11267" s="84"/>
    </row>
    <row r="11268" spans="25:25" x14ac:dyDescent="0.2">
      <c r="Y11268" s="84"/>
    </row>
    <row r="11269" spans="25:25" x14ac:dyDescent="0.2">
      <c r="Y11269" s="84"/>
    </row>
    <row r="11270" spans="25:25" x14ac:dyDescent="0.2">
      <c r="Y11270" s="84"/>
    </row>
    <row r="11271" spans="25:25" x14ac:dyDescent="0.2">
      <c r="Y11271" s="84"/>
    </row>
    <row r="11272" spans="25:25" x14ac:dyDescent="0.2">
      <c r="Y11272" s="84"/>
    </row>
    <row r="11273" spans="25:25" x14ac:dyDescent="0.2">
      <c r="Y11273" s="84"/>
    </row>
    <row r="11274" spans="25:25" x14ac:dyDescent="0.2">
      <c r="Y11274" s="84"/>
    </row>
    <row r="11275" spans="25:25" x14ac:dyDescent="0.2">
      <c r="Y11275" s="84"/>
    </row>
    <row r="11276" spans="25:25" x14ac:dyDescent="0.2">
      <c r="Y11276" s="84"/>
    </row>
    <row r="11277" spans="25:25" x14ac:dyDescent="0.2">
      <c r="Y11277" s="84"/>
    </row>
    <row r="11278" spans="25:25" x14ac:dyDescent="0.2">
      <c r="Y11278" s="84"/>
    </row>
    <row r="11279" spans="25:25" x14ac:dyDescent="0.2">
      <c r="Y11279" s="84"/>
    </row>
    <row r="11280" spans="25:25" x14ac:dyDescent="0.2">
      <c r="Y11280" s="84"/>
    </row>
    <row r="11281" spans="25:25" x14ac:dyDescent="0.2">
      <c r="Y11281" s="84"/>
    </row>
    <row r="11282" spans="25:25" x14ac:dyDescent="0.2">
      <c r="Y11282" s="84"/>
    </row>
    <row r="11283" spans="25:25" x14ac:dyDescent="0.2">
      <c r="Y11283" s="84"/>
    </row>
    <row r="11284" spans="25:25" x14ac:dyDescent="0.2">
      <c r="Y11284" s="84"/>
    </row>
    <row r="11285" spans="25:25" x14ac:dyDescent="0.2">
      <c r="Y11285" s="84"/>
    </row>
    <row r="11286" spans="25:25" x14ac:dyDescent="0.2">
      <c r="Y11286" s="84"/>
    </row>
    <row r="11287" spans="25:25" x14ac:dyDescent="0.2">
      <c r="Y11287" s="84"/>
    </row>
    <row r="11288" spans="25:25" x14ac:dyDescent="0.2">
      <c r="Y11288" s="84"/>
    </row>
    <row r="11289" spans="25:25" x14ac:dyDescent="0.2">
      <c r="Y11289" s="84"/>
    </row>
    <row r="11290" spans="25:25" x14ac:dyDescent="0.2">
      <c r="Y11290" s="84"/>
    </row>
    <row r="11291" spans="25:25" x14ac:dyDescent="0.2">
      <c r="Y11291" s="84"/>
    </row>
    <row r="11292" spans="25:25" x14ac:dyDescent="0.2">
      <c r="Y11292" s="84"/>
    </row>
    <row r="11293" spans="25:25" x14ac:dyDescent="0.2">
      <c r="Y11293" s="84"/>
    </row>
    <row r="11294" spans="25:25" x14ac:dyDescent="0.2">
      <c r="Y11294" s="84"/>
    </row>
    <row r="11295" spans="25:25" x14ac:dyDescent="0.2">
      <c r="Y11295" s="84"/>
    </row>
    <row r="11296" spans="25:25" x14ac:dyDescent="0.2">
      <c r="Y11296" s="84"/>
    </row>
    <row r="11297" spans="25:25" x14ac:dyDescent="0.2">
      <c r="Y11297" s="84"/>
    </row>
    <row r="11298" spans="25:25" x14ac:dyDescent="0.2">
      <c r="Y11298" s="84"/>
    </row>
    <row r="11299" spans="25:25" x14ac:dyDescent="0.2">
      <c r="Y11299" s="84"/>
    </row>
    <row r="11300" spans="25:25" x14ac:dyDescent="0.2">
      <c r="Y11300" s="84"/>
    </row>
    <row r="11301" spans="25:25" x14ac:dyDescent="0.2">
      <c r="Y11301" s="84"/>
    </row>
    <row r="11302" spans="25:25" x14ac:dyDescent="0.2">
      <c r="Y11302" s="84"/>
    </row>
    <row r="11303" spans="25:25" x14ac:dyDescent="0.2">
      <c r="Y11303" s="84"/>
    </row>
    <row r="11304" spans="25:25" x14ac:dyDescent="0.2">
      <c r="Y11304" s="84"/>
    </row>
    <row r="11305" spans="25:25" x14ac:dyDescent="0.2">
      <c r="Y11305" s="84"/>
    </row>
    <row r="11306" spans="25:25" x14ac:dyDescent="0.2">
      <c r="Y11306" s="84"/>
    </row>
    <row r="11307" spans="25:25" x14ac:dyDescent="0.2">
      <c r="Y11307" s="84"/>
    </row>
    <row r="11308" spans="25:25" x14ac:dyDescent="0.2">
      <c r="Y11308" s="84"/>
    </row>
    <row r="11309" spans="25:25" x14ac:dyDescent="0.2">
      <c r="Y11309" s="84"/>
    </row>
    <row r="11310" spans="25:25" x14ac:dyDescent="0.2">
      <c r="Y11310" s="84"/>
    </row>
    <row r="11311" spans="25:25" x14ac:dyDescent="0.2">
      <c r="Y11311" s="84"/>
    </row>
    <row r="11312" spans="25:25" x14ac:dyDescent="0.2">
      <c r="Y11312" s="84"/>
    </row>
    <row r="11313" spans="25:25" x14ac:dyDescent="0.2">
      <c r="Y11313" s="84"/>
    </row>
    <row r="11314" spans="25:25" x14ac:dyDescent="0.2">
      <c r="Y11314" s="84"/>
    </row>
    <row r="11315" spans="25:25" x14ac:dyDescent="0.2">
      <c r="Y11315" s="84"/>
    </row>
    <row r="11316" spans="25:25" x14ac:dyDescent="0.2">
      <c r="Y11316" s="84"/>
    </row>
    <row r="11317" spans="25:25" x14ac:dyDescent="0.2">
      <c r="Y11317" s="84"/>
    </row>
    <row r="11318" spans="25:25" x14ac:dyDescent="0.2">
      <c r="Y11318" s="84"/>
    </row>
    <row r="11319" spans="25:25" x14ac:dyDescent="0.2">
      <c r="Y11319" s="84"/>
    </row>
    <row r="11320" spans="25:25" x14ac:dyDescent="0.2">
      <c r="Y11320" s="84"/>
    </row>
    <row r="11321" spans="25:25" x14ac:dyDescent="0.2">
      <c r="Y11321" s="84"/>
    </row>
    <row r="11322" spans="25:25" x14ac:dyDescent="0.2">
      <c r="Y11322" s="84"/>
    </row>
    <row r="11323" spans="25:25" x14ac:dyDescent="0.2">
      <c r="Y11323" s="84"/>
    </row>
    <row r="11324" spans="25:25" x14ac:dyDescent="0.2">
      <c r="Y11324" s="84"/>
    </row>
    <row r="11325" spans="25:25" x14ac:dyDescent="0.2">
      <c r="Y11325" s="84"/>
    </row>
    <row r="11326" spans="25:25" x14ac:dyDescent="0.2">
      <c r="Y11326" s="84"/>
    </row>
    <row r="11327" spans="25:25" x14ac:dyDescent="0.2">
      <c r="Y11327" s="84"/>
    </row>
    <row r="11328" spans="25:25" x14ac:dyDescent="0.2">
      <c r="Y11328" s="84"/>
    </row>
    <row r="11329" spans="25:25" x14ac:dyDescent="0.2">
      <c r="Y11329" s="84"/>
    </row>
    <row r="11330" spans="25:25" x14ac:dyDescent="0.2">
      <c r="Y11330" s="84"/>
    </row>
    <row r="11331" spans="25:25" x14ac:dyDescent="0.2">
      <c r="Y11331" s="84"/>
    </row>
    <row r="11332" spans="25:25" x14ac:dyDescent="0.2">
      <c r="Y11332" s="84"/>
    </row>
    <row r="11333" spans="25:25" x14ac:dyDescent="0.2">
      <c r="Y11333" s="84"/>
    </row>
    <row r="11334" spans="25:25" x14ac:dyDescent="0.2">
      <c r="Y11334" s="84"/>
    </row>
    <row r="11335" spans="25:25" x14ac:dyDescent="0.2">
      <c r="Y11335" s="84"/>
    </row>
    <row r="11336" spans="25:25" x14ac:dyDescent="0.2">
      <c r="Y11336" s="84"/>
    </row>
    <row r="11337" spans="25:25" x14ac:dyDescent="0.2">
      <c r="Y11337" s="84"/>
    </row>
    <row r="11338" spans="25:25" x14ac:dyDescent="0.2">
      <c r="Y11338" s="84"/>
    </row>
    <row r="11339" spans="25:25" x14ac:dyDescent="0.2">
      <c r="Y11339" s="84"/>
    </row>
    <row r="11340" spans="25:25" x14ac:dyDescent="0.2">
      <c r="Y11340" s="84"/>
    </row>
    <row r="11341" spans="25:25" x14ac:dyDescent="0.2">
      <c r="Y11341" s="84"/>
    </row>
    <row r="11342" spans="25:25" x14ac:dyDescent="0.2">
      <c r="Y11342" s="84"/>
    </row>
    <row r="11343" spans="25:25" x14ac:dyDescent="0.2">
      <c r="Y11343" s="84"/>
    </row>
    <row r="11344" spans="25:25" x14ac:dyDescent="0.2">
      <c r="Y11344" s="84"/>
    </row>
    <row r="11345" spans="25:25" x14ac:dyDescent="0.2">
      <c r="Y11345" s="84"/>
    </row>
    <row r="11346" spans="25:25" x14ac:dyDescent="0.2">
      <c r="Y11346" s="84"/>
    </row>
    <row r="11347" spans="25:25" x14ac:dyDescent="0.2">
      <c r="Y11347" s="84"/>
    </row>
    <row r="11348" spans="25:25" x14ac:dyDescent="0.2">
      <c r="Y11348" s="84"/>
    </row>
    <row r="11349" spans="25:25" x14ac:dyDescent="0.2">
      <c r="Y11349" s="84"/>
    </row>
    <row r="11350" spans="25:25" x14ac:dyDescent="0.2">
      <c r="Y11350" s="84"/>
    </row>
    <row r="11351" spans="25:25" x14ac:dyDescent="0.2">
      <c r="Y11351" s="84"/>
    </row>
    <row r="11352" spans="25:25" x14ac:dyDescent="0.2">
      <c r="Y11352" s="84"/>
    </row>
    <row r="11353" spans="25:25" x14ac:dyDescent="0.2">
      <c r="Y11353" s="84"/>
    </row>
    <row r="11354" spans="25:25" x14ac:dyDescent="0.2">
      <c r="Y11354" s="84"/>
    </row>
    <row r="11355" spans="25:25" x14ac:dyDescent="0.2">
      <c r="Y11355" s="84"/>
    </row>
    <row r="11356" spans="25:25" x14ac:dyDescent="0.2">
      <c r="Y11356" s="84"/>
    </row>
    <row r="11357" spans="25:25" x14ac:dyDescent="0.2">
      <c r="Y11357" s="84"/>
    </row>
    <row r="11358" spans="25:25" x14ac:dyDescent="0.2">
      <c r="Y11358" s="84"/>
    </row>
    <row r="11359" spans="25:25" x14ac:dyDescent="0.2">
      <c r="Y11359" s="84"/>
    </row>
    <row r="11360" spans="25:25" x14ac:dyDescent="0.2">
      <c r="Y11360" s="84"/>
    </row>
    <row r="11361" spans="25:25" x14ac:dyDescent="0.2">
      <c r="Y11361" s="84"/>
    </row>
    <row r="11362" spans="25:25" x14ac:dyDescent="0.2">
      <c r="Y11362" s="84"/>
    </row>
    <row r="11363" spans="25:25" x14ac:dyDescent="0.2">
      <c r="Y11363" s="84"/>
    </row>
    <row r="11364" spans="25:25" x14ac:dyDescent="0.2">
      <c r="Y11364" s="84"/>
    </row>
    <row r="11365" spans="25:25" x14ac:dyDescent="0.2">
      <c r="Y11365" s="84"/>
    </row>
    <row r="11366" spans="25:25" x14ac:dyDescent="0.2">
      <c r="Y11366" s="84"/>
    </row>
    <row r="11367" spans="25:25" x14ac:dyDescent="0.2">
      <c r="Y11367" s="84"/>
    </row>
    <row r="11368" spans="25:25" x14ac:dyDescent="0.2">
      <c r="Y11368" s="84"/>
    </row>
    <row r="11369" spans="25:25" x14ac:dyDescent="0.2">
      <c r="Y11369" s="84"/>
    </row>
    <row r="11370" spans="25:25" x14ac:dyDescent="0.2">
      <c r="Y11370" s="84"/>
    </row>
    <row r="11371" spans="25:25" x14ac:dyDescent="0.2">
      <c r="Y11371" s="84"/>
    </row>
    <row r="11372" spans="25:25" x14ac:dyDescent="0.2">
      <c r="Y11372" s="84"/>
    </row>
    <row r="11373" spans="25:25" x14ac:dyDescent="0.2">
      <c r="Y11373" s="84"/>
    </row>
    <row r="11374" spans="25:25" x14ac:dyDescent="0.2">
      <c r="Y11374" s="84"/>
    </row>
    <row r="11375" spans="25:25" x14ac:dyDescent="0.2">
      <c r="Y11375" s="84"/>
    </row>
    <row r="11376" spans="25:25" x14ac:dyDescent="0.2">
      <c r="Y11376" s="84"/>
    </row>
    <row r="11377" spans="25:25" x14ac:dyDescent="0.2">
      <c r="Y11377" s="84"/>
    </row>
    <row r="11378" spans="25:25" x14ac:dyDescent="0.2">
      <c r="Y11378" s="84"/>
    </row>
    <row r="11379" spans="25:25" x14ac:dyDescent="0.2">
      <c r="Y11379" s="84"/>
    </row>
    <row r="11380" spans="25:25" x14ac:dyDescent="0.2">
      <c r="Y11380" s="84"/>
    </row>
    <row r="11381" spans="25:25" x14ac:dyDescent="0.2">
      <c r="Y11381" s="84"/>
    </row>
    <row r="11382" spans="25:25" x14ac:dyDescent="0.2">
      <c r="Y11382" s="84"/>
    </row>
    <row r="11383" spans="25:25" x14ac:dyDescent="0.2">
      <c r="Y11383" s="84"/>
    </row>
    <row r="11384" spans="25:25" x14ac:dyDescent="0.2">
      <c r="Y11384" s="84"/>
    </row>
    <row r="11385" spans="25:25" x14ac:dyDescent="0.2">
      <c r="Y11385" s="84"/>
    </row>
    <row r="11386" spans="25:25" x14ac:dyDescent="0.2">
      <c r="Y11386" s="84"/>
    </row>
    <row r="11387" spans="25:25" x14ac:dyDescent="0.2">
      <c r="Y11387" s="84"/>
    </row>
    <row r="11388" spans="25:25" x14ac:dyDescent="0.2">
      <c r="Y11388" s="84"/>
    </row>
    <row r="11389" spans="25:25" x14ac:dyDescent="0.2">
      <c r="Y11389" s="84"/>
    </row>
    <row r="11390" spans="25:25" x14ac:dyDescent="0.2">
      <c r="Y11390" s="84"/>
    </row>
    <row r="11391" spans="25:25" x14ac:dyDescent="0.2">
      <c r="Y11391" s="84"/>
    </row>
    <row r="11392" spans="25:25" x14ac:dyDescent="0.2">
      <c r="Y11392" s="84"/>
    </row>
    <row r="11393" spans="25:25" x14ac:dyDescent="0.2">
      <c r="Y11393" s="84"/>
    </row>
    <row r="11394" spans="25:25" x14ac:dyDescent="0.2">
      <c r="Y11394" s="84"/>
    </row>
    <row r="11395" spans="25:25" x14ac:dyDescent="0.2">
      <c r="Y11395" s="84"/>
    </row>
    <row r="11396" spans="25:25" x14ac:dyDescent="0.2">
      <c r="Y11396" s="84"/>
    </row>
    <row r="11397" spans="25:25" x14ac:dyDescent="0.2">
      <c r="Y11397" s="84"/>
    </row>
    <row r="11398" spans="25:25" x14ac:dyDescent="0.2">
      <c r="Y11398" s="84"/>
    </row>
    <row r="11399" spans="25:25" x14ac:dyDescent="0.2">
      <c r="Y11399" s="84"/>
    </row>
    <row r="11400" spans="25:25" x14ac:dyDescent="0.2">
      <c r="Y11400" s="84"/>
    </row>
    <row r="11401" spans="25:25" x14ac:dyDescent="0.2">
      <c r="Y11401" s="84"/>
    </row>
    <row r="11402" spans="25:25" x14ac:dyDescent="0.2">
      <c r="Y11402" s="84"/>
    </row>
    <row r="11403" spans="25:25" x14ac:dyDescent="0.2">
      <c r="Y11403" s="84"/>
    </row>
    <row r="11404" spans="25:25" x14ac:dyDescent="0.2">
      <c r="Y11404" s="84"/>
    </row>
    <row r="11405" spans="25:25" x14ac:dyDescent="0.2">
      <c r="Y11405" s="84"/>
    </row>
    <row r="11406" spans="25:25" x14ac:dyDescent="0.2">
      <c r="Y11406" s="84"/>
    </row>
    <row r="11407" spans="25:25" x14ac:dyDescent="0.2">
      <c r="Y11407" s="84"/>
    </row>
    <row r="11408" spans="25:25" x14ac:dyDescent="0.2">
      <c r="Y11408" s="84"/>
    </row>
    <row r="11409" spans="25:25" x14ac:dyDescent="0.2">
      <c r="Y11409" s="84"/>
    </row>
    <row r="11410" spans="25:25" x14ac:dyDescent="0.2">
      <c r="Y11410" s="84"/>
    </row>
    <row r="11411" spans="25:25" x14ac:dyDescent="0.2">
      <c r="Y11411" s="84"/>
    </row>
    <row r="11412" spans="25:25" x14ac:dyDescent="0.2">
      <c r="Y11412" s="84"/>
    </row>
    <row r="11413" spans="25:25" x14ac:dyDescent="0.2">
      <c r="Y11413" s="84"/>
    </row>
    <row r="11414" spans="25:25" x14ac:dyDescent="0.2">
      <c r="Y11414" s="84"/>
    </row>
    <row r="11415" spans="25:25" x14ac:dyDescent="0.2">
      <c r="Y11415" s="84"/>
    </row>
    <row r="11416" spans="25:25" x14ac:dyDescent="0.2">
      <c r="Y11416" s="84"/>
    </row>
    <row r="11417" spans="25:25" x14ac:dyDescent="0.2">
      <c r="Y11417" s="84"/>
    </row>
    <row r="11418" spans="25:25" x14ac:dyDescent="0.2">
      <c r="Y11418" s="84"/>
    </row>
    <row r="11419" spans="25:25" x14ac:dyDescent="0.2">
      <c r="Y11419" s="84"/>
    </row>
    <row r="11420" spans="25:25" x14ac:dyDescent="0.2">
      <c r="Y11420" s="84"/>
    </row>
    <row r="11421" spans="25:25" x14ac:dyDescent="0.2">
      <c r="Y11421" s="84"/>
    </row>
    <row r="11422" spans="25:25" x14ac:dyDescent="0.2">
      <c r="Y11422" s="84"/>
    </row>
    <row r="11423" spans="25:25" x14ac:dyDescent="0.2">
      <c r="Y11423" s="84"/>
    </row>
    <row r="11424" spans="25:25" x14ac:dyDescent="0.2">
      <c r="Y11424" s="84"/>
    </row>
    <row r="11425" spans="25:25" x14ac:dyDescent="0.2">
      <c r="Y11425" s="84"/>
    </row>
    <row r="11426" spans="25:25" x14ac:dyDescent="0.2">
      <c r="Y11426" s="84"/>
    </row>
    <row r="11427" spans="25:25" x14ac:dyDescent="0.2">
      <c r="Y11427" s="84"/>
    </row>
    <row r="11428" spans="25:25" x14ac:dyDescent="0.2">
      <c r="Y11428" s="84"/>
    </row>
    <row r="11429" spans="25:25" x14ac:dyDescent="0.2">
      <c r="Y11429" s="84"/>
    </row>
    <row r="11430" spans="25:25" x14ac:dyDescent="0.2">
      <c r="Y11430" s="84"/>
    </row>
    <row r="11431" spans="25:25" x14ac:dyDescent="0.2">
      <c r="Y11431" s="84"/>
    </row>
    <row r="11432" spans="25:25" x14ac:dyDescent="0.2">
      <c r="Y11432" s="84"/>
    </row>
    <row r="11433" spans="25:25" x14ac:dyDescent="0.2">
      <c r="Y11433" s="84"/>
    </row>
    <row r="11434" spans="25:25" x14ac:dyDescent="0.2">
      <c r="Y11434" s="84"/>
    </row>
    <row r="11435" spans="25:25" x14ac:dyDescent="0.2">
      <c r="Y11435" s="84"/>
    </row>
    <row r="11436" spans="25:25" x14ac:dyDescent="0.2">
      <c r="Y11436" s="84"/>
    </row>
    <row r="11437" spans="25:25" x14ac:dyDescent="0.2">
      <c r="Y11437" s="84"/>
    </row>
    <row r="11438" spans="25:25" x14ac:dyDescent="0.2">
      <c r="Y11438" s="84"/>
    </row>
    <row r="11439" spans="25:25" x14ac:dyDescent="0.2">
      <c r="Y11439" s="84"/>
    </row>
    <row r="11440" spans="25:25" x14ac:dyDescent="0.2">
      <c r="Y11440" s="84"/>
    </row>
    <row r="11441" spans="25:25" x14ac:dyDescent="0.2">
      <c r="Y11441" s="84"/>
    </row>
    <row r="11442" spans="25:25" x14ac:dyDescent="0.2">
      <c r="Y11442" s="84"/>
    </row>
    <row r="11443" spans="25:25" x14ac:dyDescent="0.2">
      <c r="Y11443" s="84"/>
    </row>
    <row r="11444" spans="25:25" x14ac:dyDescent="0.2">
      <c r="Y11444" s="84"/>
    </row>
    <row r="11445" spans="25:25" x14ac:dyDescent="0.2">
      <c r="Y11445" s="84"/>
    </row>
    <row r="11446" spans="25:25" x14ac:dyDescent="0.2">
      <c r="Y11446" s="84"/>
    </row>
    <row r="11447" spans="25:25" x14ac:dyDescent="0.2">
      <c r="Y11447" s="84"/>
    </row>
    <row r="11448" spans="25:25" x14ac:dyDescent="0.2">
      <c r="Y11448" s="84"/>
    </row>
    <row r="11449" spans="25:25" x14ac:dyDescent="0.2">
      <c r="Y11449" s="84"/>
    </row>
    <row r="11450" spans="25:25" x14ac:dyDescent="0.2">
      <c r="Y11450" s="84"/>
    </row>
    <row r="11451" spans="25:25" x14ac:dyDescent="0.2">
      <c r="Y11451" s="84"/>
    </row>
    <row r="11452" spans="25:25" x14ac:dyDescent="0.2">
      <c r="Y11452" s="84"/>
    </row>
    <row r="11453" spans="25:25" x14ac:dyDescent="0.2">
      <c r="Y11453" s="84"/>
    </row>
    <row r="11454" spans="25:25" x14ac:dyDescent="0.2">
      <c r="Y11454" s="84"/>
    </row>
    <row r="11455" spans="25:25" x14ac:dyDescent="0.2">
      <c r="Y11455" s="84"/>
    </row>
    <row r="11456" spans="25:25" x14ac:dyDescent="0.2">
      <c r="Y11456" s="84"/>
    </row>
    <row r="11457" spans="25:25" x14ac:dyDescent="0.2">
      <c r="Y11457" s="84"/>
    </row>
    <row r="11458" spans="25:25" x14ac:dyDescent="0.2">
      <c r="Y11458" s="84"/>
    </row>
    <row r="11459" spans="25:25" x14ac:dyDescent="0.2">
      <c r="Y11459" s="84"/>
    </row>
    <row r="11460" spans="25:25" x14ac:dyDescent="0.2">
      <c r="Y11460" s="84"/>
    </row>
    <row r="11461" spans="25:25" x14ac:dyDescent="0.2">
      <c r="Y11461" s="84"/>
    </row>
    <row r="11462" spans="25:25" x14ac:dyDescent="0.2">
      <c r="Y11462" s="84"/>
    </row>
    <row r="11463" spans="25:25" x14ac:dyDescent="0.2">
      <c r="Y11463" s="84"/>
    </row>
    <row r="11464" spans="25:25" x14ac:dyDescent="0.2">
      <c r="Y11464" s="84"/>
    </row>
    <row r="11465" spans="25:25" x14ac:dyDescent="0.2">
      <c r="Y11465" s="84"/>
    </row>
    <row r="11466" spans="25:25" x14ac:dyDescent="0.2">
      <c r="Y11466" s="84"/>
    </row>
    <row r="11467" spans="25:25" x14ac:dyDescent="0.2">
      <c r="Y11467" s="84"/>
    </row>
    <row r="11468" spans="25:25" x14ac:dyDescent="0.2">
      <c r="Y11468" s="84"/>
    </row>
    <row r="11469" spans="25:25" x14ac:dyDescent="0.2">
      <c r="Y11469" s="84"/>
    </row>
    <row r="11470" spans="25:25" x14ac:dyDescent="0.2">
      <c r="Y11470" s="84"/>
    </row>
    <row r="11471" spans="25:25" x14ac:dyDescent="0.2">
      <c r="Y11471" s="84"/>
    </row>
    <row r="11472" spans="25:25" x14ac:dyDescent="0.2">
      <c r="Y11472" s="84"/>
    </row>
    <row r="11473" spans="25:25" x14ac:dyDescent="0.2">
      <c r="Y11473" s="84"/>
    </row>
    <row r="11474" spans="25:25" x14ac:dyDescent="0.2">
      <c r="Y11474" s="84"/>
    </row>
    <row r="11475" spans="25:25" x14ac:dyDescent="0.2">
      <c r="Y11475" s="84"/>
    </row>
    <row r="11476" spans="25:25" x14ac:dyDescent="0.2">
      <c r="Y11476" s="84"/>
    </row>
    <row r="11477" spans="25:25" x14ac:dyDescent="0.2">
      <c r="Y11477" s="84"/>
    </row>
    <row r="11478" spans="25:25" x14ac:dyDescent="0.2">
      <c r="Y11478" s="84"/>
    </row>
    <row r="11479" spans="25:25" x14ac:dyDescent="0.2">
      <c r="Y11479" s="84"/>
    </row>
    <row r="11480" spans="25:25" x14ac:dyDescent="0.2">
      <c r="Y11480" s="84"/>
    </row>
    <row r="11481" spans="25:25" x14ac:dyDescent="0.2">
      <c r="Y11481" s="84"/>
    </row>
    <row r="11482" spans="25:25" x14ac:dyDescent="0.2">
      <c r="Y11482" s="84"/>
    </row>
    <row r="11483" spans="25:25" x14ac:dyDescent="0.2">
      <c r="Y11483" s="84"/>
    </row>
    <row r="11484" spans="25:25" x14ac:dyDescent="0.2">
      <c r="Y11484" s="84"/>
    </row>
    <row r="11485" spans="25:25" x14ac:dyDescent="0.2">
      <c r="Y11485" s="84"/>
    </row>
    <row r="11486" spans="25:25" x14ac:dyDescent="0.2">
      <c r="Y11486" s="84"/>
    </row>
    <row r="11487" spans="25:25" x14ac:dyDescent="0.2">
      <c r="Y11487" s="84"/>
    </row>
    <row r="11488" spans="25:25" x14ac:dyDescent="0.2">
      <c r="Y11488" s="84"/>
    </row>
    <row r="11489" spans="25:25" x14ac:dyDescent="0.2">
      <c r="Y11489" s="84"/>
    </row>
    <row r="11490" spans="25:25" x14ac:dyDescent="0.2">
      <c r="Y11490" s="84"/>
    </row>
    <row r="11491" spans="25:25" x14ac:dyDescent="0.2">
      <c r="Y11491" s="84"/>
    </row>
    <row r="11492" spans="25:25" x14ac:dyDescent="0.2">
      <c r="Y11492" s="84"/>
    </row>
    <row r="11493" spans="25:25" x14ac:dyDescent="0.2">
      <c r="Y11493" s="84"/>
    </row>
    <row r="11494" spans="25:25" x14ac:dyDescent="0.2">
      <c r="Y11494" s="84"/>
    </row>
    <row r="11495" spans="25:25" x14ac:dyDescent="0.2">
      <c r="Y11495" s="84"/>
    </row>
    <row r="11496" spans="25:25" x14ac:dyDescent="0.2">
      <c r="Y11496" s="84"/>
    </row>
    <row r="11497" spans="25:25" x14ac:dyDescent="0.2">
      <c r="Y11497" s="84"/>
    </row>
    <row r="11498" spans="25:25" x14ac:dyDescent="0.2">
      <c r="Y11498" s="84"/>
    </row>
    <row r="11499" spans="25:25" x14ac:dyDescent="0.2">
      <c r="Y11499" s="84"/>
    </row>
    <row r="11500" spans="25:25" x14ac:dyDescent="0.2">
      <c r="Y11500" s="84"/>
    </row>
    <row r="11501" spans="25:25" x14ac:dyDescent="0.2">
      <c r="Y11501" s="84"/>
    </row>
    <row r="11502" spans="25:25" x14ac:dyDescent="0.2">
      <c r="Y11502" s="84"/>
    </row>
    <row r="11503" spans="25:25" x14ac:dyDescent="0.2">
      <c r="Y11503" s="84"/>
    </row>
    <row r="11504" spans="25:25" x14ac:dyDescent="0.2">
      <c r="Y11504" s="84"/>
    </row>
    <row r="11505" spans="25:25" x14ac:dyDescent="0.2">
      <c r="Y11505" s="84"/>
    </row>
    <row r="11506" spans="25:25" x14ac:dyDescent="0.2">
      <c r="Y11506" s="84"/>
    </row>
    <row r="11507" spans="25:25" x14ac:dyDescent="0.2">
      <c r="Y11507" s="84"/>
    </row>
    <row r="11508" spans="25:25" x14ac:dyDescent="0.2">
      <c r="Y11508" s="84"/>
    </row>
    <row r="11509" spans="25:25" x14ac:dyDescent="0.2">
      <c r="Y11509" s="84"/>
    </row>
    <row r="11510" spans="25:25" x14ac:dyDescent="0.2">
      <c r="Y11510" s="84"/>
    </row>
    <row r="11511" spans="25:25" x14ac:dyDescent="0.2">
      <c r="Y11511" s="84"/>
    </row>
    <row r="11512" spans="25:25" x14ac:dyDescent="0.2">
      <c r="Y11512" s="84"/>
    </row>
    <row r="11513" spans="25:25" x14ac:dyDescent="0.2">
      <c r="Y11513" s="84"/>
    </row>
    <row r="11514" spans="25:25" x14ac:dyDescent="0.2">
      <c r="Y11514" s="84"/>
    </row>
    <row r="11515" spans="25:25" x14ac:dyDescent="0.2">
      <c r="Y11515" s="84"/>
    </row>
    <row r="11516" spans="25:25" x14ac:dyDescent="0.2">
      <c r="Y11516" s="84"/>
    </row>
    <row r="11517" spans="25:25" x14ac:dyDescent="0.2">
      <c r="Y11517" s="84"/>
    </row>
    <row r="11518" spans="25:25" x14ac:dyDescent="0.2">
      <c r="Y11518" s="84"/>
    </row>
    <row r="11519" spans="25:25" x14ac:dyDescent="0.2">
      <c r="Y11519" s="84"/>
    </row>
    <row r="11520" spans="25:25" x14ac:dyDescent="0.2">
      <c r="Y11520" s="84"/>
    </row>
    <row r="11521" spans="25:25" x14ac:dyDescent="0.2">
      <c r="Y11521" s="84"/>
    </row>
    <row r="11522" spans="25:25" x14ac:dyDescent="0.2">
      <c r="Y11522" s="84"/>
    </row>
    <row r="11523" spans="25:25" x14ac:dyDescent="0.2">
      <c r="Y11523" s="84"/>
    </row>
    <row r="11524" spans="25:25" x14ac:dyDescent="0.2">
      <c r="Y11524" s="84"/>
    </row>
    <row r="11525" spans="25:25" x14ac:dyDescent="0.2">
      <c r="Y11525" s="84"/>
    </row>
    <row r="11526" spans="25:25" x14ac:dyDescent="0.2">
      <c r="Y11526" s="84"/>
    </row>
    <row r="11527" spans="25:25" x14ac:dyDescent="0.2">
      <c r="Y11527" s="84"/>
    </row>
    <row r="11528" spans="25:25" x14ac:dyDescent="0.2">
      <c r="Y11528" s="84"/>
    </row>
    <row r="11529" spans="25:25" x14ac:dyDescent="0.2">
      <c r="Y11529" s="84"/>
    </row>
    <row r="11530" spans="25:25" x14ac:dyDescent="0.2">
      <c r="Y11530" s="84"/>
    </row>
    <row r="11531" spans="25:25" x14ac:dyDescent="0.2">
      <c r="Y11531" s="84"/>
    </row>
    <row r="11532" spans="25:25" x14ac:dyDescent="0.2">
      <c r="Y11532" s="84"/>
    </row>
    <row r="11533" spans="25:25" x14ac:dyDescent="0.2">
      <c r="Y11533" s="84"/>
    </row>
    <row r="11534" spans="25:25" x14ac:dyDescent="0.2">
      <c r="Y11534" s="84"/>
    </row>
    <row r="11535" spans="25:25" x14ac:dyDescent="0.2">
      <c r="Y11535" s="84"/>
    </row>
    <row r="11536" spans="25:25" x14ac:dyDescent="0.2">
      <c r="Y11536" s="84"/>
    </row>
    <row r="11537" spans="25:25" x14ac:dyDescent="0.2">
      <c r="Y11537" s="84"/>
    </row>
    <row r="11538" spans="25:25" x14ac:dyDescent="0.2">
      <c r="Y11538" s="84"/>
    </row>
    <row r="11539" spans="25:25" x14ac:dyDescent="0.2">
      <c r="Y11539" s="84"/>
    </row>
    <row r="11540" spans="25:25" x14ac:dyDescent="0.2">
      <c r="Y11540" s="84"/>
    </row>
    <row r="11541" spans="25:25" x14ac:dyDescent="0.2">
      <c r="Y11541" s="84"/>
    </row>
    <row r="11542" spans="25:25" x14ac:dyDescent="0.2">
      <c r="Y11542" s="84"/>
    </row>
    <row r="11543" spans="25:25" x14ac:dyDescent="0.2">
      <c r="Y11543" s="84"/>
    </row>
    <row r="11544" spans="25:25" x14ac:dyDescent="0.2">
      <c r="Y11544" s="84"/>
    </row>
    <row r="11545" spans="25:25" x14ac:dyDescent="0.2">
      <c r="Y11545" s="84"/>
    </row>
    <row r="11546" spans="25:25" x14ac:dyDescent="0.2">
      <c r="Y11546" s="84"/>
    </row>
    <row r="11547" spans="25:25" x14ac:dyDescent="0.2">
      <c r="Y11547" s="84"/>
    </row>
    <row r="11548" spans="25:25" x14ac:dyDescent="0.2">
      <c r="Y11548" s="84"/>
    </row>
    <row r="11549" spans="25:25" x14ac:dyDescent="0.2">
      <c r="Y11549" s="84"/>
    </row>
    <row r="11550" spans="25:25" x14ac:dyDescent="0.2">
      <c r="Y11550" s="84"/>
    </row>
    <row r="11551" spans="25:25" x14ac:dyDescent="0.2">
      <c r="Y11551" s="84"/>
    </row>
    <row r="11552" spans="25:25" x14ac:dyDescent="0.2">
      <c r="Y11552" s="84"/>
    </row>
    <row r="11553" spans="25:25" x14ac:dyDescent="0.2">
      <c r="Y11553" s="84"/>
    </row>
    <row r="11554" spans="25:25" x14ac:dyDescent="0.2">
      <c r="Y11554" s="84"/>
    </row>
    <row r="11555" spans="25:25" x14ac:dyDescent="0.2">
      <c r="Y11555" s="84"/>
    </row>
    <row r="11556" spans="25:25" x14ac:dyDescent="0.2">
      <c r="Y11556" s="84"/>
    </row>
    <row r="11557" spans="25:25" x14ac:dyDescent="0.2">
      <c r="Y11557" s="84"/>
    </row>
    <row r="11558" spans="25:25" x14ac:dyDescent="0.2">
      <c r="Y11558" s="84"/>
    </row>
    <row r="11559" spans="25:25" x14ac:dyDescent="0.2">
      <c r="Y11559" s="84"/>
    </row>
    <row r="11560" spans="25:25" x14ac:dyDescent="0.2">
      <c r="Y11560" s="84"/>
    </row>
    <row r="11561" spans="25:25" x14ac:dyDescent="0.2">
      <c r="Y11561" s="84"/>
    </row>
    <row r="11562" spans="25:25" x14ac:dyDescent="0.2">
      <c r="Y11562" s="84"/>
    </row>
    <row r="11563" spans="25:25" x14ac:dyDescent="0.2">
      <c r="Y11563" s="84"/>
    </row>
    <row r="11564" spans="25:25" x14ac:dyDescent="0.2">
      <c r="Y11564" s="84"/>
    </row>
    <row r="11565" spans="25:25" x14ac:dyDescent="0.2">
      <c r="Y11565" s="84"/>
    </row>
    <row r="11566" spans="25:25" x14ac:dyDescent="0.2">
      <c r="Y11566" s="84"/>
    </row>
    <row r="11567" spans="25:25" x14ac:dyDescent="0.2">
      <c r="Y11567" s="84"/>
    </row>
    <row r="11568" spans="25:25" x14ac:dyDescent="0.2">
      <c r="Y11568" s="84"/>
    </row>
    <row r="11569" spans="25:25" x14ac:dyDescent="0.2">
      <c r="Y11569" s="84"/>
    </row>
    <row r="11570" spans="25:25" x14ac:dyDescent="0.2">
      <c r="Y11570" s="84"/>
    </row>
    <row r="11571" spans="25:25" x14ac:dyDescent="0.2">
      <c r="Y11571" s="84"/>
    </row>
    <row r="11572" spans="25:25" x14ac:dyDescent="0.2">
      <c r="Y11572" s="84"/>
    </row>
    <row r="11573" spans="25:25" x14ac:dyDescent="0.2">
      <c r="Y11573" s="84"/>
    </row>
    <row r="11574" spans="25:25" x14ac:dyDescent="0.2">
      <c r="Y11574" s="84"/>
    </row>
    <row r="11575" spans="25:25" x14ac:dyDescent="0.2">
      <c r="Y11575" s="84"/>
    </row>
    <row r="11576" spans="25:25" x14ac:dyDescent="0.2">
      <c r="Y11576" s="84"/>
    </row>
    <row r="11577" spans="25:25" x14ac:dyDescent="0.2">
      <c r="Y11577" s="84"/>
    </row>
    <row r="11578" spans="25:25" x14ac:dyDescent="0.2">
      <c r="Y11578" s="84"/>
    </row>
    <row r="11579" spans="25:25" x14ac:dyDescent="0.2">
      <c r="Y11579" s="84"/>
    </row>
    <row r="11580" spans="25:25" x14ac:dyDescent="0.2">
      <c r="Y11580" s="84"/>
    </row>
    <row r="11581" spans="25:25" x14ac:dyDescent="0.2">
      <c r="Y11581" s="84"/>
    </row>
    <row r="11582" spans="25:25" x14ac:dyDescent="0.2">
      <c r="Y11582" s="84"/>
    </row>
    <row r="11583" spans="25:25" x14ac:dyDescent="0.2">
      <c r="Y11583" s="84"/>
    </row>
    <row r="11584" spans="25:25" x14ac:dyDescent="0.2">
      <c r="Y11584" s="84"/>
    </row>
    <row r="11585" spans="25:25" x14ac:dyDescent="0.2">
      <c r="Y11585" s="84"/>
    </row>
    <row r="11586" spans="25:25" x14ac:dyDescent="0.2">
      <c r="Y11586" s="84"/>
    </row>
    <row r="11587" spans="25:25" x14ac:dyDescent="0.2">
      <c r="Y11587" s="84"/>
    </row>
    <row r="11588" spans="25:25" x14ac:dyDescent="0.2">
      <c r="Y11588" s="84"/>
    </row>
    <row r="11589" spans="25:25" x14ac:dyDescent="0.2">
      <c r="Y11589" s="84"/>
    </row>
    <row r="11590" spans="25:25" x14ac:dyDescent="0.2">
      <c r="Y11590" s="84"/>
    </row>
    <row r="11591" spans="25:25" x14ac:dyDescent="0.2">
      <c r="Y11591" s="84"/>
    </row>
    <row r="11592" spans="25:25" x14ac:dyDescent="0.2">
      <c r="Y11592" s="84"/>
    </row>
    <row r="11593" spans="25:25" x14ac:dyDescent="0.2">
      <c r="Y11593" s="84"/>
    </row>
    <row r="11594" spans="25:25" x14ac:dyDescent="0.2">
      <c r="Y11594" s="84"/>
    </row>
    <row r="11595" spans="25:25" x14ac:dyDescent="0.2">
      <c r="Y11595" s="84"/>
    </row>
    <row r="11596" spans="25:25" x14ac:dyDescent="0.2">
      <c r="Y11596" s="84"/>
    </row>
    <row r="11597" spans="25:25" x14ac:dyDescent="0.2">
      <c r="Y11597" s="84"/>
    </row>
    <row r="11598" spans="25:25" x14ac:dyDescent="0.2">
      <c r="Y11598" s="84"/>
    </row>
    <row r="11599" spans="25:25" x14ac:dyDescent="0.2">
      <c r="Y11599" s="84"/>
    </row>
    <row r="11600" spans="25:25" x14ac:dyDescent="0.2">
      <c r="Y11600" s="84"/>
    </row>
    <row r="11601" spans="25:25" x14ac:dyDescent="0.2">
      <c r="Y11601" s="84"/>
    </row>
    <row r="11602" spans="25:25" x14ac:dyDescent="0.2">
      <c r="Y11602" s="84"/>
    </row>
    <row r="11603" spans="25:25" x14ac:dyDescent="0.2">
      <c r="Y11603" s="84"/>
    </row>
    <row r="11604" spans="25:25" x14ac:dyDescent="0.2">
      <c r="Y11604" s="84"/>
    </row>
    <row r="11605" spans="25:25" x14ac:dyDescent="0.2">
      <c r="Y11605" s="84"/>
    </row>
    <row r="11606" spans="25:25" x14ac:dyDescent="0.2">
      <c r="Y11606" s="84"/>
    </row>
    <row r="11607" spans="25:25" x14ac:dyDescent="0.2">
      <c r="Y11607" s="84"/>
    </row>
    <row r="11608" spans="25:25" x14ac:dyDescent="0.2">
      <c r="Y11608" s="84"/>
    </row>
    <row r="11609" spans="25:25" x14ac:dyDescent="0.2">
      <c r="Y11609" s="84"/>
    </row>
    <row r="11610" spans="25:25" x14ac:dyDescent="0.2">
      <c r="Y11610" s="84"/>
    </row>
    <row r="11611" spans="25:25" x14ac:dyDescent="0.2">
      <c r="Y11611" s="84"/>
    </row>
    <row r="11612" spans="25:25" x14ac:dyDescent="0.2">
      <c r="Y11612" s="84"/>
    </row>
    <row r="11613" spans="25:25" x14ac:dyDescent="0.2">
      <c r="Y11613" s="84"/>
    </row>
    <row r="11614" spans="25:25" x14ac:dyDescent="0.2">
      <c r="Y11614" s="84"/>
    </row>
    <row r="11615" spans="25:25" x14ac:dyDescent="0.2">
      <c r="Y11615" s="84"/>
    </row>
    <row r="11616" spans="25:25" x14ac:dyDescent="0.2">
      <c r="Y11616" s="84"/>
    </row>
    <row r="11617" spans="25:25" x14ac:dyDescent="0.2">
      <c r="Y11617" s="84"/>
    </row>
    <row r="11618" spans="25:25" x14ac:dyDescent="0.2">
      <c r="Y11618" s="84"/>
    </row>
    <row r="11619" spans="25:25" x14ac:dyDescent="0.2">
      <c r="Y11619" s="84"/>
    </row>
    <row r="11620" spans="25:25" x14ac:dyDescent="0.2">
      <c r="Y11620" s="84"/>
    </row>
    <row r="11621" spans="25:25" x14ac:dyDescent="0.2">
      <c r="Y11621" s="84"/>
    </row>
    <row r="11622" spans="25:25" x14ac:dyDescent="0.2">
      <c r="Y11622" s="84"/>
    </row>
    <row r="11623" spans="25:25" x14ac:dyDescent="0.2">
      <c r="Y11623" s="84"/>
    </row>
    <row r="11624" spans="25:25" x14ac:dyDescent="0.2">
      <c r="Y11624" s="84"/>
    </row>
    <row r="11625" spans="25:25" x14ac:dyDescent="0.2">
      <c r="Y11625" s="84"/>
    </row>
    <row r="11626" spans="25:25" x14ac:dyDescent="0.2">
      <c r="Y11626" s="84"/>
    </row>
    <row r="11627" spans="25:25" x14ac:dyDescent="0.2">
      <c r="Y11627" s="84"/>
    </row>
    <row r="11628" spans="25:25" x14ac:dyDescent="0.2">
      <c r="Y11628" s="84"/>
    </row>
    <row r="11629" spans="25:25" x14ac:dyDescent="0.2">
      <c r="Y11629" s="84"/>
    </row>
    <row r="11630" spans="25:25" x14ac:dyDescent="0.2">
      <c r="Y11630" s="84"/>
    </row>
    <row r="11631" spans="25:25" x14ac:dyDescent="0.2">
      <c r="Y11631" s="84"/>
    </row>
    <row r="11632" spans="25:25" x14ac:dyDescent="0.2">
      <c r="Y11632" s="84"/>
    </row>
    <row r="11633" spans="25:25" x14ac:dyDescent="0.2">
      <c r="Y11633" s="84"/>
    </row>
    <row r="11634" spans="25:25" x14ac:dyDescent="0.2">
      <c r="Y11634" s="84"/>
    </row>
    <row r="11635" spans="25:25" x14ac:dyDescent="0.2">
      <c r="Y11635" s="84"/>
    </row>
    <row r="11636" spans="25:25" x14ac:dyDescent="0.2">
      <c r="Y11636" s="84"/>
    </row>
    <row r="11637" spans="25:25" x14ac:dyDescent="0.2">
      <c r="Y11637" s="84"/>
    </row>
    <row r="11638" spans="25:25" x14ac:dyDescent="0.2">
      <c r="Y11638" s="84"/>
    </row>
    <row r="11639" spans="25:25" x14ac:dyDescent="0.2">
      <c r="Y11639" s="84"/>
    </row>
    <row r="11640" spans="25:25" x14ac:dyDescent="0.2">
      <c r="Y11640" s="84"/>
    </row>
    <row r="11641" spans="25:25" x14ac:dyDescent="0.2">
      <c r="Y11641" s="84"/>
    </row>
    <row r="11642" spans="25:25" x14ac:dyDescent="0.2">
      <c r="Y11642" s="84"/>
    </row>
    <row r="11643" spans="25:25" x14ac:dyDescent="0.2">
      <c r="Y11643" s="84"/>
    </row>
    <row r="11644" spans="25:25" x14ac:dyDescent="0.2">
      <c r="Y11644" s="84"/>
    </row>
    <row r="11645" spans="25:25" x14ac:dyDescent="0.2">
      <c r="Y11645" s="84"/>
    </row>
    <row r="11646" spans="25:25" x14ac:dyDescent="0.2">
      <c r="Y11646" s="84"/>
    </row>
    <row r="11647" spans="25:25" x14ac:dyDescent="0.2">
      <c r="Y11647" s="84"/>
    </row>
    <row r="11648" spans="25:25" x14ac:dyDescent="0.2">
      <c r="Y11648" s="84"/>
    </row>
    <row r="11649" spans="25:25" x14ac:dyDescent="0.2">
      <c r="Y11649" s="84"/>
    </row>
    <row r="11650" spans="25:25" x14ac:dyDescent="0.2">
      <c r="Y11650" s="84"/>
    </row>
    <row r="11651" spans="25:25" x14ac:dyDescent="0.2">
      <c r="Y11651" s="84"/>
    </row>
    <row r="11652" spans="25:25" x14ac:dyDescent="0.2">
      <c r="Y11652" s="84"/>
    </row>
    <row r="11653" spans="25:25" x14ac:dyDescent="0.2">
      <c r="Y11653" s="84"/>
    </row>
    <row r="11654" spans="25:25" x14ac:dyDescent="0.2">
      <c r="Y11654" s="84"/>
    </row>
    <row r="11655" spans="25:25" x14ac:dyDescent="0.2">
      <c r="Y11655" s="84"/>
    </row>
    <row r="11656" spans="25:25" x14ac:dyDescent="0.2">
      <c r="Y11656" s="84"/>
    </row>
    <row r="11657" spans="25:25" x14ac:dyDescent="0.2">
      <c r="Y11657" s="84"/>
    </row>
    <row r="11658" spans="25:25" x14ac:dyDescent="0.2">
      <c r="Y11658" s="84"/>
    </row>
    <row r="11659" spans="25:25" x14ac:dyDescent="0.2">
      <c r="Y11659" s="84"/>
    </row>
    <row r="11660" spans="25:25" x14ac:dyDescent="0.2">
      <c r="Y11660" s="84"/>
    </row>
    <row r="11661" spans="25:25" x14ac:dyDescent="0.2">
      <c r="Y11661" s="84"/>
    </row>
    <row r="11662" spans="25:25" x14ac:dyDescent="0.2">
      <c r="Y11662" s="84"/>
    </row>
    <row r="11663" spans="25:25" x14ac:dyDescent="0.2">
      <c r="Y11663" s="84"/>
    </row>
    <row r="11664" spans="25:25" x14ac:dyDescent="0.2">
      <c r="Y11664" s="84"/>
    </row>
    <row r="11665" spans="25:25" x14ac:dyDescent="0.2">
      <c r="Y11665" s="84"/>
    </row>
    <row r="11666" spans="25:25" x14ac:dyDescent="0.2">
      <c r="Y11666" s="84"/>
    </row>
    <row r="11667" spans="25:25" x14ac:dyDescent="0.2">
      <c r="Y11667" s="84"/>
    </row>
    <row r="11668" spans="25:25" x14ac:dyDescent="0.2">
      <c r="Y11668" s="84"/>
    </row>
    <row r="11669" spans="25:25" x14ac:dyDescent="0.2">
      <c r="Y11669" s="84"/>
    </row>
    <row r="11670" spans="25:25" x14ac:dyDescent="0.2">
      <c r="Y11670" s="84"/>
    </row>
    <row r="11671" spans="25:25" x14ac:dyDescent="0.2">
      <c r="Y11671" s="84"/>
    </row>
    <row r="11672" spans="25:25" x14ac:dyDescent="0.2">
      <c r="Y11672" s="84"/>
    </row>
    <row r="11673" spans="25:25" x14ac:dyDescent="0.2">
      <c r="Y11673" s="84"/>
    </row>
    <row r="11674" spans="25:25" x14ac:dyDescent="0.2">
      <c r="Y11674" s="84"/>
    </row>
    <row r="11675" spans="25:25" x14ac:dyDescent="0.2">
      <c r="Y11675" s="84"/>
    </row>
    <row r="11676" spans="25:25" x14ac:dyDescent="0.2">
      <c r="Y11676" s="84"/>
    </row>
    <row r="11677" spans="25:25" x14ac:dyDescent="0.2">
      <c r="Y11677" s="84"/>
    </row>
    <row r="11678" spans="25:25" x14ac:dyDescent="0.2">
      <c r="Y11678" s="84"/>
    </row>
    <row r="11679" spans="25:25" x14ac:dyDescent="0.2">
      <c r="Y11679" s="84"/>
    </row>
    <row r="11680" spans="25:25" x14ac:dyDescent="0.2">
      <c r="Y11680" s="84"/>
    </row>
    <row r="11681" spans="25:25" x14ac:dyDescent="0.2">
      <c r="Y11681" s="84"/>
    </row>
    <row r="11682" spans="25:25" x14ac:dyDescent="0.2">
      <c r="Y11682" s="84"/>
    </row>
    <row r="11683" spans="25:25" x14ac:dyDescent="0.2">
      <c r="Y11683" s="84"/>
    </row>
    <row r="11684" spans="25:25" x14ac:dyDescent="0.2">
      <c r="Y11684" s="84"/>
    </row>
    <row r="11685" spans="25:25" x14ac:dyDescent="0.2">
      <c r="Y11685" s="84"/>
    </row>
    <row r="11686" spans="25:25" x14ac:dyDescent="0.2">
      <c r="Y11686" s="84"/>
    </row>
    <row r="11687" spans="25:25" x14ac:dyDescent="0.2">
      <c r="Y11687" s="84"/>
    </row>
    <row r="11688" spans="25:25" x14ac:dyDescent="0.2">
      <c r="Y11688" s="84"/>
    </row>
    <row r="11689" spans="25:25" x14ac:dyDescent="0.2">
      <c r="Y11689" s="84"/>
    </row>
    <row r="11690" spans="25:25" x14ac:dyDescent="0.2">
      <c r="Y11690" s="84"/>
    </row>
    <row r="11691" spans="25:25" x14ac:dyDescent="0.2">
      <c r="Y11691" s="84"/>
    </row>
    <row r="11692" spans="25:25" x14ac:dyDescent="0.2">
      <c r="Y11692" s="84"/>
    </row>
    <row r="11693" spans="25:25" x14ac:dyDescent="0.2">
      <c r="Y11693" s="84"/>
    </row>
    <row r="11694" spans="25:25" x14ac:dyDescent="0.2">
      <c r="Y11694" s="84"/>
    </row>
    <row r="11695" spans="25:25" x14ac:dyDescent="0.2">
      <c r="Y11695" s="84"/>
    </row>
    <row r="11696" spans="25:25" x14ac:dyDescent="0.2">
      <c r="Y11696" s="84"/>
    </row>
    <row r="11697" spans="25:25" x14ac:dyDescent="0.2">
      <c r="Y11697" s="84"/>
    </row>
    <row r="11698" spans="25:25" x14ac:dyDescent="0.2">
      <c r="Y11698" s="84"/>
    </row>
    <row r="11699" spans="25:25" x14ac:dyDescent="0.2">
      <c r="Y11699" s="84"/>
    </row>
    <row r="11700" spans="25:25" x14ac:dyDescent="0.2">
      <c r="Y11700" s="84"/>
    </row>
    <row r="11701" spans="25:25" x14ac:dyDescent="0.2">
      <c r="Y11701" s="84"/>
    </row>
    <row r="11702" spans="25:25" x14ac:dyDescent="0.2">
      <c r="Y11702" s="84"/>
    </row>
    <row r="11703" spans="25:25" x14ac:dyDescent="0.2">
      <c r="Y11703" s="84"/>
    </row>
    <row r="11704" spans="25:25" x14ac:dyDescent="0.2">
      <c r="Y11704" s="84"/>
    </row>
    <row r="11705" spans="25:25" x14ac:dyDescent="0.2">
      <c r="Y11705" s="84"/>
    </row>
    <row r="11706" spans="25:25" x14ac:dyDescent="0.2">
      <c r="Y11706" s="84"/>
    </row>
    <row r="11707" spans="25:25" x14ac:dyDescent="0.2">
      <c r="Y11707" s="84"/>
    </row>
    <row r="11708" spans="25:25" x14ac:dyDescent="0.2">
      <c r="Y11708" s="84"/>
    </row>
    <row r="11709" spans="25:25" x14ac:dyDescent="0.2">
      <c r="Y11709" s="84"/>
    </row>
    <row r="11710" spans="25:25" x14ac:dyDescent="0.2">
      <c r="Y11710" s="84"/>
    </row>
    <row r="11711" spans="25:25" x14ac:dyDescent="0.2">
      <c r="Y11711" s="84"/>
    </row>
    <row r="11712" spans="25:25" x14ac:dyDescent="0.2">
      <c r="Y11712" s="84"/>
    </row>
    <row r="11713" spans="25:25" x14ac:dyDescent="0.2">
      <c r="Y11713" s="84"/>
    </row>
    <row r="11714" spans="25:25" x14ac:dyDescent="0.2">
      <c r="Y11714" s="84"/>
    </row>
    <row r="11715" spans="25:25" x14ac:dyDescent="0.2">
      <c r="Y11715" s="84"/>
    </row>
    <row r="11716" spans="25:25" x14ac:dyDescent="0.2">
      <c r="Y11716" s="84"/>
    </row>
    <row r="11717" spans="25:25" x14ac:dyDescent="0.2">
      <c r="Y11717" s="84"/>
    </row>
    <row r="11718" spans="25:25" x14ac:dyDescent="0.2">
      <c r="Y11718" s="84"/>
    </row>
    <row r="11719" spans="25:25" x14ac:dyDescent="0.2">
      <c r="Y11719" s="84"/>
    </row>
    <row r="11720" spans="25:25" x14ac:dyDescent="0.2">
      <c r="Y11720" s="84"/>
    </row>
    <row r="11721" spans="25:25" x14ac:dyDescent="0.2">
      <c r="Y11721" s="84"/>
    </row>
    <row r="11722" spans="25:25" x14ac:dyDescent="0.2">
      <c r="Y11722" s="84"/>
    </row>
    <row r="11723" spans="25:25" x14ac:dyDescent="0.2">
      <c r="Y11723" s="84"/>
    </row>
    <row r="11724" spans="25:25" x14ac:dyDescent="0.2">
      <c r="Y11724" s="84"/>
    </row>
    <row r="11725" spans="25:25" x14ac:dyDescent="0.2">
      <c r="Y11725" s="84"/>
    </row>
    <row r="11726" spans="25:25" x14ac:dyDescent="0.2">
      <c r="Y11726" s="84"/>
    </row>
    <row r="11727" spans="25:25" x14ac:dyDescent="0.2">
      <c r="Y11727" s="84"/>
    </row>
    <row r="11728" spans="25:25" x14ac:dyDescent="0.2">
      <c r="Y11728" s="84"/>
    </row>
    <row r="11729" spans="25:25" x14ac:dyDescent="0.2">
      <c r="Y11729" s="84"/>
    </row>
    <row r="11730" spans="25:25" x14ac:dyDescent="0.2">
      <c r="Y11730" s="84"/>
    </row>
    <row r="11731" spans="25:25" x14ac:dyDescent="0.2">
      <c r="Y11731" s="84"/>
    </row>
    <row r="11732" spans="25:25" x14ac:dyDescent="0.2">
      <c r="Y11732" s="84"/>
    </row>
    <row r="11733" spans="25:25" x14ac:dyDescent="0.2">
      <c r="Y11733" s="84"/>
    </row>
    <row r="11734" spans="25:25" x14ac:dyDescent="0.2">
      <c r="Y11734" s="84"/>
    </row>
    <row r="11735" spans="25:25" x14ac:dyDescent="0.2">
      <c r="Y11735" s="84"/>
    </row>
    <row r="11736" spans="25:25" x14ac:dyDescent="0.2">
      <c r="Y11736" s="84"/>
    </row>
    <row r="11737" spans="25:25" x14ac:dyDescent="0.2">
      <c r="Y11737" s="84"/>
    </row>
    <row r="11738" spans="25:25" x14ac:dyDescent="0.2">
      <c r="Y11738" s="84"/>
    </row>
    <row r="11739" spans="25:25" x14ac:dyDescent="0.2">
      <c r="Y11739" s="84"/>
    </row>
    <row r="11740" spans="25:25" x14ac:dyDescent="0.2">
      <c r="Y11740" s="84"/>
    </row>
    <row r="11741" spans="25:25" x14ac:dyDescent="0.2">
      <c r="Y11741" s="84"/>
    </row>
    <row r="11742" spans="25:25" x14ac:dyDescent="0.2">
      <c r="Y11742" s="84"/>
    </row>
    <row r="11743" spans="25:25" x14ac:dyDescent="0.2">
      <c r="Y11743" s="84"/>
    </row>
    <row r="11744" spans="25:25" x14ac:dyDescent="0.2">
      <c r="Y11744" s="84"/>
    </row>
    <row r="11745" spans="25:25" x14ac:dyDescent="0.2">
      <c r="Y11745" s="84"/>
    </row>
    <row r="11746" spans="25:25" x14ac:dyDescent="0.2">
      <c r="Y11746" s="84"/>
    </row>
    <row r="11747" spans="25:25" x14ac:dyDescent="0.2">
      <c r="Y11747" s="84"/>
    </row>
    <row r="11748" spans="25:25" x14ac:dyDescent="0.2">
      <c r="Y11748" s="84"/>
    </row>
    <row r="11749" spans="25:25" x14ac:dyDescent="0.2">
      <c r="Y11749" s="84"/>
    </row>
    <row r="11750" spans="25:25" x14ac:dyDescent="0.2">
      <c r="Y11750" s="84"/>
    </row>
    <row r="11751" spans="25:25" x14ac:dyDescent="0.2">
      <c r="Y11751" s="84"/>
    </row>
    <row r="11752" spans="25:25" x14ac:dyDescent="0.2">
      <c r="Y11752" s="84"/>
    </row>
    <row r="11753" spans="25:25" x14ac:dyDescent="0.2">
      <c r="Y11753" s="84"/>
    </row>
    <row r="11754" spans="25:25" x14ac:dyDescent="0.2">
      <c r="Y11754" s="84"/>
    </row>
    <row r="11755" spans="25:25" x14ac:dyDescent="0.2">
      <c r="Y11755" s="84"/>
    </row>
    <row r="11756" spans="25:25" x14ac:dyDescent="0.2">
      <c r="Y11756" s="84"/>
    </row>
    <row r="11757" spans="25:25" x14ac:dyDescent="0.2">
      <c r="Y11757" s="84"/>
    </row>
    <row r="11758" spans="25:25" x14ac:dyDescent="0.2">
      <c r="Y11758" s="84"/>
    </row>
    <row r="11759" spans="25:25" x14ac:dyDescent="0.2">
      <c r="Y11759" s="84"/>
    </row>
    <row r="11760" spans="25:25" x14ac:dyDescent="0.2">
      <c r="Y11760" s="84"/>
    </row>
    <row r="11761" spans="25:25" x14ac:dyDescent="0.2">
      <c r="Y11761" s="84"/>
    </row>
    <row r="11762" spans="25:25" x14ac:dyDescent="0.2">
      <c r="Y11762" s="84"/>
    </row>
    <row r="11763" spans="25:25" x14ac:dyDescent="0.2">
      <c r="Y11763" s="84"/>
    </row>
    <row r="11764" spans="25:25" x14ac:dyDescent="0.2">
      <c r="Y11764" s="84"/>
    </row>
    <row r="11765" spans="25:25" x14ac:dyDescent="0.2">
      <c r="Y11765" s="84"/>
    </row>
    <row r="11766" spans="25:25" x14ac:dyDescent="0.2">
      <c r="Y11766" s="84"/>
    </row>
    <row r="11767" spans="25:25" x14ac:dyDescent="0.2">
      <c r="Y11767" s="84"/>
    </row>
    <row r="11768" spans="25:25" x14ac:dyDescent="0.2">
      <c r="Y11768" s="84"/>
    </row>
    <row r="11769" spans="25:25" x14ac:dyDescent="0.2">
      <c r="Y11769" s="84"/>
    </row>
    <row r="11770" spans="25:25" x14ac:dyDescent="0.2">
      <c r="Y11770" s="84"/>
    </row>
    <row r="11771" spans="25:25" x14ac:dyDescent="0.2">
      <c r="Y11771" s="84"/>
    </row>
    <row r="11772" spans="25:25" x14ac:dyDescent="0.2">
      <c r="Y11772" s="84"/>
    </row>
    <row r="11773" spans="25:25" x14ac:dyDescent="0.2">
      <c r="Y11773" s="84"/>
    </row>
    <row r="11774" spans="25:25" x14ac:dyDescent="0.2">
      <c r="Y11774" s="84"/>
    </row>
    <row r="11775" spans="25:25" x14ac:dyDescent="0.2">
      <c r="Y11775" s="84"/>
    </row>
    <row r="11776" spans="25:25" x14ac:dyDescent="0.2">
      <c r="Y11776" s="84"/>
    </row>
    <row r="11777" spans="25:25" x14ac:dyDescent="0.2">
      <c r="Y11777" s="84"/>
    </row>
    <row r="11778" spans="25:25" x14ac:dyDescent="0.2">
      <c r="Y11778" s="84"/>
    </row>
    <row r="11779" spans="25:25" x14ac:dyDescent="0.2">
      <c r="Y11779" s="84"/>
    </row>
    <row r="11780" spans="25:25" x14ac:dyDescent="0.2">
      <c r="Y11780" s="84"/>
    </row>
    <row r="11781" spans="25:25" x14ac:dyDescent="0.2">
      <c r="Y11781" s="84"/>
    </row>
    <row r="11782" spans="25:25" x14ac:dyDescent="0.2">
      <c r="Y11782" s="84"/>
    </row>
    <row r="11783" spans="25:25" x14ac:dyDescent="0.2">
      <c r="Y11783" s="84"/>
    </row>
    <row r="11784" spans="25:25" x14ac:dyDescent="0.2">
      <c r="Y11784" s="84"/>
    </row>
    <row r="11785" spans="25:25" x14ac:dyDescent="0.2">
      <c r="Y11785" s="84"/>
    </row>
    <row r="11786" spans="25:25" x14ac:dyDescent="0.2">
      <c r="Y11786" s="84"/>
    </row>
    <row r="11787" spans="25:25" x14ac:dyDescent="0.2">
      <c r="Y11787" s="84"/>
    </row>
    <row r="11788" spans="25:25" x14ac:dyDescent="0.2">
      <c r="Y11788" s="84"/>
    </row>
    <row r="11789" spans="25:25" x14ac:dyDescent="0.2">
      <c r="Y11789" s="84"/>
    </row>
    <row r="11790" spans="25:25" x14ac:dyDescent="0.2">
      <c r="Y11790" s="84"/>
    </row>
    <row r="11791" spans="25:25" x14ac:dyDescent="0.2">
      <c r="Y11791" s="84"/>
    </row>
    <row r="11792" spans="25:25" x14ac:dyDescent="0.2">
      <c r="Y11792" s="84"/>
    </row>
    <row r="11793" spans="25:25" x14ac:dyDescent="0.2">
      <c r="Y11793" s="84"/>
    </row>
    <row r="11794" spans="25:25" x14ac:dyDescent="0.2">
      <c r="Y11794" s="84"/>
    </row>
    <row r="11795" spans="25:25" x14ac:dyDescent="0.2">
      <c r="Y11795" s="84"/>
    </row>
    <row r="11796" spans="25:25" x14ac:dyDescent="0.2">
      <c r="Y11796" s="84"/>
    </row>
    <row r="11797" spans="25:25" x14ac:dyDescent="0.2">
      <c r="Y11797" s="84"/>
    </row>
    <row r="11798" spans="25:25" x14ac:dyDescent="0.2">
      <c r="Y11798" s="84"/>
    </row>
    <row r="11799" spans="25:25" x14ac:dyDescent="0.2">
      <c r="Y11799" s="84"/>
    </row>
    <row r="11800" spans="25:25" x14ac:dyDescent="0.2">
      <c r="Y11800" s="84"/>
    </row>
    <row r="11801" spans="25:25" x14ac:dyDescent="0.2">
      <c r="Y11801" s="84"/>
    </row>
    <row r="11802" spans="25:25" x14ac:dyDescent="0.2">
      <c r="Y11802" s="84"/>
    </row>
    <row r="11803" spans="25:25" x14ac:dyDescent="0.2">
      <c r="Y11803" s="84"/>
    </row>
    <row r="11804" spans="25:25" x14ac:dyDescent="0.2">
      <c r="Y11804" s="84"/>
    </row>
    <row r="11805" spans="25:25" x14ac:dyDescent="0.2">
      <c r="Y11805" s="84"/>
    </row>
    <row r="11806" spans="25:25" x14ac:dyDescent="0.2">
      <c r="Y11806" s="84"/>
    </row>
    <row r="11807" spans="25:25" x14ac:dyDescent="0.2">
      <c r="Y11807" s="84"/>
    </row>
    <row r="11808" spans="25:25" x14ac:dyDescent="0.2">
      <c r="Y11808" s="84"/>
    </row>
    <row r="11809" spans="25:25" x14ac:dyDescent="0.2">
      <c r="Y11809" s="84"/>
    </row>
    <row r="11810" spans="25:25" x14ac:dyDescent="0.2">
      <c r="Y11810" s="84"/>
    </row>
    <row r="11811" spans="25:25" x14ac:dyDescent="0.2">
      <c r="Y11811" s="84"/>
    </row>
    <row r="11812" spans="25:25" x14ac:dyDescent="0.2">
      <c r="Y11812" s="84"/>
    </row>
    <row r="11813" spans="25:25" x14ac:dyDescent="0.2">
      <c r="Y11813" s="84"/>
    </row>
    <row r="11814" spans="25:25" x14ac:dyDescent="0.2">
      <c r="Y11814" s="84"/>
    </row>
    <row r="11815" spans="25:25" x14ac:dyDescent="0.2">
      <c r="Y11815" s="84"/>
    </row>
    <row r="11816" spans="25:25" x14ac:dyDescent="0.2">
      <c r="Y11816" s="84"/>
    </row>
    <row r="11817" spans="25:25" x14ac:dyDescent="0.2">
      <c r="Y11817" s="84"/>
    </row>
    <row r="11818" spans="25:25" x14ac:dyDescent="0.2">
      <c r="Y11818" s="84"/>
    </row>
    <row r="11819" spans="25:25" x14ac:dyDescent="0.2">
      <c r="Y11819" s="84"/>
    </row>
    <row r="11820" spans="25:25" x14ac:dyDescent="0.2">
      <c r="Y11820" s="84"/>
    </row>
    <row r="11821" spans="25:25" x14ac:dyDescent="0.2">
      <c r="Y11821" s="84"/>
    </row>
    <row r="11822" spans="25:25" x14ac:dyDescent="0.2">
      <c r="Y11822" s="84"/>
    </row>
    <row r="11823" spans="25:25" x14ac:dyDescent="0.2">
      <c r="Y11823" s="84"/>
    </row>
    <row r="11824" spans="25:25" x14ac:dyDescent="0.2">
      <c r="Y11824" s="84"/>
    </row>
    <row r="11825" spans="25:25" x14ac:dyDescent="0.2">
      <c r="Y11825" s="84"/>
    </row>
    <row r="11826" spans="25:25" x14ac:dyDescent="0.2">
      <c r="Y11826" s="84"/>
    </row>
    <row r="11827" spans="25:25" x14ac:dyDescent="0.2">
      <c r="Y11827" s="84"/>
    </row>
    <row r="11828" spans="25:25" x14ac:dyDescent="0.2">
      <c r="Y11828" s="84"/>
    </row>
    <row r="11829" spans="25:25" x14ac:dyDescent="0.2">
      <c r="Y11829" s="84"/>
    </row>
    <row r="11830" spans="25:25" x14ac:dyDescent="0.2">
      <c r="Y11830" s="84"/>
    </row>
    <row r="11831" spans="25:25" x14ac:dyDescent="0.2">
      <c r="Y11831" s="84"/>
    </row>
    <row r="11832" spans="25:25" x14ac:dyDescent="0.2">
      <c r="Y11832" s="84"/>
    </row>
    <row r="11833" spans="25:25" x14ac:dyDescent="0.2">
      <c r="Y11833" s="84"/>
    </row>
    <row r="11834" spans="25:25" x14ac:dyDescent="0.2">
      <c r="Y11834" s="84"/>
    </row>
    <row r="11835" spans="25:25" x14ac:dyDescent="0.2">
      <c r="Y11835" s="84"/>
    </row>
    <row r="11836" spans="25:25" x14ac:dyDescent="0.2">
      <c r="Y11836" s="84"/>
    </row>
    <row r="11837" spans="25:25" x14ac:dyDescent="0.2">
      <c r="Y11837" s="84"/>
    </row>
    <row r="11838" spans="25:25" x14ac:dyDescent="0.2">
      <c r="Y11838" s="84"/>
    </row>
    <row r="11839" spans="25:25" x14ac:dyDescent="0.2">
      <c r="Y11839" s="84"/>
    </row>
    <row r="11840" spans="25:25" x14ac:dyDescent="0.2">
      <c r="Y11840" s="84"/>
    </row>
    <row r="11841" spans="25:25" x14ac:dyDescent="0.2">
      <c r="Y11841" s="84"/>
    </row>
    <row r="11842" spans="25:25" x14ac:dyDescent="0.2">
      <c r="Y11842" s="84"/>
    </row>
    <row r="11843" spans="25:25" x14ac:dyDescent="0.2">
      <c r="Y11843" s="84"/>
    </row>
    <row r="11844" spans="25:25" x14ac:dyDescent="0.2">
      <c r="Y11844" s="84"/>
    </row>
    <row r="11845" spans="25:25" x14ac:dyDescent="0.2">
      <c r="Y11845" s="84"/>
    </row>
    <row r="11846" spans="25:25" x14ac:dyDescent="0.2">
      <c r="Y11846" s="84"/>
    </row>
    <row r="11847" spans="25:25" x14ac:dyDescent="0.2">
      <c r="Y11847" s="84"/>
    </row>
    <row r="11848" spans="25:25" x14ac:dyDescent="0.2">
      <c r="Y11848" s="84"/>
    </row>
    <row r="11849" spans="25:25" x14ac:dyDescent="0.2">
      <c r="Y11849" s="84"/>
    </row>
    <row r="11850" spans="25:25" x14ac:dyDescent="0.2">
      <c r="Y11850" s="84"/>
    </row>
    <row r="11851" spans="25:25" x14ac:dyDescent="0.2">
      <c r="Y11851" s="84"/>
    </row>
    <row r="11852" spans="25:25" x14ac:dyDescent="0.2">
      <c r="Y11852" s="84"/>
    </row>
    <row r="11853" spans="25:25" x14ac:dyDescent="0.2">
      <c r="Y11853" s="84"/>
    </row>
    <row r="11854" spans="25:25" x14ac:dyDescent="0.2">
      <c r="Y11854" s="84"/>
    </row>
    <row r="11855" spans="25:25" x14ac:dyDescent="0.2">
      <c r="Y11855" s="84"/>
    </row>
    <row r="11856" spans="25:25" x14ac:dyDescent="0.2">
      <c r="Y11856" s="84"/>
    </row>
    <row r="11857" spans="25:25" x14ac:dyDescent="0.2">
      <c r="Y11857" s="84"/>
    </row>
    <row r="11858" spans="25:25" x14ac:dyDescent="0.2">
      <c r="Y11858" s="84"/>
    </row>
    <row r="11859" spans="25:25" x14ac:dyDescent="0.2">
      <c r="Y11859" s="84"/>
    </row>
    <row r="11860" spans="25:25" x14ac:dyDescent="0.2">
      <c r="Y11860" s="84"/>
    </row>
    <row r="11861" spans="25:25" x14ac:dyDescent="0.2">
      <c r="Y11861" s="84"/>
    </row>
    <row r="11862" spans="25:25" x14ac:dyDescent="0.2">
      <c r="Y11862" s="84"/>
    </row>
    <row r="11863" spans="25:25" x14ac:dyDescent="0.2">
      <c r="Y11863" s="84"/>
    </row>
    <row r="11864" spans="25:25" x14ac:dyDescent="0.2">
      <c r="Y11864" s="84"/>
    </row>
    <row r="11865" spans="25:25" x14ac:dyDescent="0.2">
      <c r="Y11865" s="84"/>
    </row>
    <row r="11866" spans="25:25" x14ac:dyDescent="0.2">
      <c r="Y11866" s="84"/>
    </row>
    <row r="11867" spans="25:25" x14ac:dyDescent="0.2">
      <c r="Y11867" s="84"/>
    </row>
    <row r="11868" spans="25:25" x14ac:dyDescent="0.2">
      <c r="Y11868" s="84"/>
    </row>
    <row r="11869" spans="25:25" x14ac:dyDescent="0.2">
      <c r="Y11869" s="84"/>
    </row>
    <row r="11870" spans="25:25" x14ac:dyDescent="0.2">
      <c r="Y11870" s="84"/>
    </row>
    <row r="11871" spans="25:25" x14ac:dyDescent="0.2">
      <c r="Y11871" s="84"/>
    </row>
    <row r="11872" spans="25:25" x14ac:dyDescent="0.2">
      <c r="Y11872" s="84"/>
    </row>
    <row r="11873" spans="25:25" x14ac:dyDescent="0.2">
      <c r="Y11873" s="84"/>
    </row>
    <row r="11874" spans="25:25" x14ac:dyDescent="0.2">
      <c r="Y11874" s="84"/>
    </row>
    <row r="11875" spans="25:25" x14ac:dyDescent="0.2">
      <c r="Y11875" s="84"/>
    </row>
    <row r="11876" spans="25:25" x14ac:dyDescent="0.2">
      <c r="Y11876" s="84"/>
    </row>
    <row r="11877" spans="25:25" x14ac:dyDescent="0.2">
      <c r="Y11877" s="84"/>
    </row>
    <row r="11878" spans="25:25" x14ac:dyDescent="0.2">
      <c r="Y11878" s="84"/>
    </row>
    <row r="11879" spans="25:25" x14ac:dyDescent="0.2">
      <c r="Y11879" s="84"/>
    </row>
    <row r="11880" spans="25:25" x14ac:dyDescent="0.2">
      <c r="Y11880" s="84"/>
    </row>
    <row r="11881" spans="25:25" x14ac:dyDescent="0.2">
      <c r="Y11881" s="84"/>
    </row>
    <row r="11882" spans="25:25" x14ac:dyDescent="0.2">
      <c r="Y11882" s="84"/>
    </row>
    <row r="11883" spans="25:25" x14ac:dyDescent="0.2">
      <c r="Y11883" s="84"/>
    </row>
    <row r="11884" spans="25:25" x14ac:dyDescent="0.2">
      <c r="Y11884" s="84"/>
    </row>
    <row r="11885" spans="25:25" x14ac:dyDescent="0.2">
      <c r="Y11885" s="84"/>
    </row>
    <row r="11886" spans="25:25" x14ac:dyDescent="0.2">
      <c r="Y11886" s="84"/>
    </row>
    <row r="11887" spans="25:25" x14ac:dyDescent="0.2">
      <c r="Y11887" s="84"/>
    </row>
    <row r="11888" spans="25:25" x14ac:dyDescent="0.2">
      <c r="Y11888" s="84"/>
    </row>
    <row r="11889" spans="25:25" x14ac:dyDescent="0.2">
      <c r="Y11889" s="84"/>
    </row>
    <row r="11890" spans="25:25" x14ac:dyDescent="0.2">
      <c r="Y11890" s="84"/>
    </row>
    <row r="11891" spans="25:25" x14ac:dyDescent="0.2">
      <c r="Y11891" s="84"/>
    </row>
    <row r="11892" spans="25:25" x14ac:dyDescent="0.2">
      <c r="Y11892" s="84"/>
    </row>
    <row r="11893" spans="25:25" x14ac:dyDescent="0.2">
      <c r="Y11893" s="84"/>
    </row>
    <row r="11894" spans="25:25" x14ac:dyDescent="0.2">
      <c r="Y11894" s="84"/>
    </row>
    <row r="11895" spans="25:25" x14ac:dyDescent="0.2">
      <c r="Y11895" s="84"/>
    </row>
    <row r="11896" spans="25:25" x14ac:dyDescent="0.2">
      <c r="Y11896" s="84"/>
    </row>
    <row r="11897" spans="25:25" x14ac:dyDescent="0.2">
      <c r="Y11897" s="84"/>
    </row>
    <row r="11898" spans="25:25" x14ac:dyDescent="0.2">
      <c r="Y11898" s="84"/>
    </row>
    <row r="11899" spans="25:25" x14ac:dyDescent="0.2">
      <c r="Y11899" s="84"/>
    </row>
    <row r="11900" spans="25:25" x14ac:dyDescent="0.2">
      <c r="Y11900" s="84"/>
    </row>
    <row r="11901" spans="25:25" x14ac:dyDescent="0.2">
      <c r="Y11901" s="84"/>
    </row>
    <row r="11902" spans="25:25" x14ac:dyDescent="0.2">
      <c r="Y11902" s="84"/>
    </row>
    <row r="11903" spans="25:25" x14ac:dyDescent="0.2">
      <c r="Y11903" s="84"/>
    </row>
    <row r="11904" spans="25:25" x14ac:dyDescent="0.2">
      <c r="Y11904" s="84"/>
    </row>
    <row r="11905" spans="25:25" x14ac:dyDescent="0.2">
      <c r="Y11905" s="84"/>
    </row>
    <row r="11906" spans="25:25" x14ac:dyDescent="0.2">
      <c r="Y11906" s="84"/>
    </row>
    <row r="11907" spans="25:25" x14ac:dyDescent="0.2">
      <c r="Y11907" s="84"/>
    </row>
    <row r="11908" spans="25:25" x14ac:dyDescent="0.2">
      <c r="Y11908" s="84"/>
    </row>
    <row r="11909" spans="25:25" x14ac:dyDescent="0.2">
      <c r="Y11909" s="84"/>
    </row>
    <row r="11910" spans="25:25" x14ac:dyDescent="0.2">
      <c r="Y11910" s="84"/>
    </row>
    <row r="11911" spans="25:25" x14ac:dyDescent="0.2">
      <c r="Y11911" s="84"/>
    </row>
    <row r="11912" spans="25:25" x14ac:dyDescent="0.2">
      <c r="Y11912" s="84"/>
    </row>
    <row r="11913" spans="25:25" x14ac:dyDescent="0.2">
      <c r="Y11913" s="84"/>
    </row>
    <row r="11914" spans="25:25" x14ac:dyDescent="0.2">
      <c r="Y11914" s="84"/>
    </row>
    <row r="11915" spans="25:25" x14ac:dyDescent="0.2">
      <c r="Y11915" s="84"/>
    </row>
    <row r="11916" spans="25:25" x14ac:dyDescent="0.2">
      <c r="Y11916" s="84"/>
    </row>
    <row r="11917" spans="25:25" x14ac:dyDescent="0.2">
      <c r="Y11917" s="84"/>
    </row>
    <row r="11918" spans="25:25" x14ac:dyDescent="0.2">
      <c r="Y11918" s="84"/>
    </row>
    <row r="11919" spans="25:25" x14ac:dyDescent="0.2">
      <c r="Y11919" s="84"/>
    </row>
    <row r="11920" spans="25:25" x14ac:dyDescent="0.2">
      <c r="Y11920" s="84"/>
    </row>
    <row r="11921" spans="25:25" x14ac:dyDescent="0.2">
      <c r="Y11921" s="84"/>
    </row>
    <row r="11922" spans="25:25" x14ac:dyDescent="0.2">
      <c r="Y11922" s="84"/>
    </row>
    <row r="11923" spans="25:25" x14ac:dyDescent="0.2">
      <c r="Y11923" s="84"/>
    </row>
    <row r="11924" spans="25:25" x14ac:dyDescent="0.2">
      <c r="Y11924" s="84"/>
    </row>
    <row r="11925" spans="25:25" x14ac:dyDescent="0.2">
      <c r="Y11925" s="84"/>
    </row>
    <row r="11926" spans="25:25" x14ac:dyDescent="0.2">
      <c r="Y11926" s="84"/>
    </row>
    <row r="11927" spans="25:25" x14ac:dyDescent="0.2">
      <c r="Y11927" s="84"/>
    </row>
    <row r="11928" spans="25:25" x14ac:dyDescent="0.2">
      <c r="Y11928" s="84"/>
    </row>
    <row r="11929" spans="25:25" x14ac:dyDescent="0.2">
      <c r="Y11929" s="84"/>
    </row>
    <row r="11930" spans="25:25" x14ac:dyDescent="0.2">
      <c r="Y11930" s="84"/>
    </row>
    <row r="11931" spans="25:25" x14ac:dyDescent="0.2">
      <c r="Y11931" s="84"/>
    </row>
    <row r="11932" spans="25:25" x14ac:dyDescent="0.2">
      <c r="Y11932" s="84"/>
    </row>
    <row r="11933" spans="25:25" x14ac:dyDescent="0.2">
      <c r="Y11933" s="84"/>
    </row>
    <row r="11934" spans="25:25" x14ac:dyDescent="0.2">
      <c r="Y11934" s="84"/>
    </row>
    <row r="11935" spans="25:25" x14ac:dyDescent="0.2">
      <c r="Y11935" s="84"/>
    </row>
    <row r="11936" spans="25:25" x14ac:dyDescent="0.2">
      <c r="Y11936" s="84"/>
    </row>
    <row r="11937" spans="25:25" x14ac:dyDescent="0.2">
      <c r="Y11937" s="84"/>
    </row>
    <row r="11938" spans="25:25" x14ac:dyDescent="0.2">
      <c r="Y11938" s="84"/>
    </row>
    <row r="11939" spans="25:25" x14ac:dyDescent="0.2">
      <c r="Y11939" s="84"/>
    </row>
    <row r="11940" spans="25:25" x14ac:dyDescent="0.2">
      <c r="Y11940" s="84"/>
    </row>
    <row r="11941" spans="25:25" x14ac:dyDescent="0.2">
      <c r="Y11941" s="84"/>
    </row>
    <row r="11942" spans="25:25" x14ac:dyDescent="0.2">
      <c r="Y11942" s="84"/>
    </row>
    <row r="11943" spans="25:25" x14ac:dyDescent="0.2">
      <c r="Y11943" s="84"/>
    </row>
    <row r="11944" spans="25:25" x14ac:dyDescent="0.2">
      <c r="Y11944" s="84"/>
    </row>
    <row r="11945" spans="25:25" x14ac:dyDescent="0.2">
      <c r="Y11945" s="84"/>
    </row>
    <row r="11946" spans="25:25" x14ac:dyDescent="0.2">
      <c r="Y11946" s="84"/>
    </row>
    <row r="11947" spans="25:25" x14ac:dyDescent="0.2">
      <c r="Y11947" s="84"/>
    </row>
    <row r="11948" spans="25:25" x14ac:dyDescent="0.2">
      <c r="Y11948" s="84"/>
    </row>
    <row r="11949" spans="25:25" x14ac:dyDescent="0.2">
      <c r="Y11949" s="84"/>
    </row>
    <row r="11950" spans="25:25" x14ac:dyDescent="0.2">
      <c r="Y11950" s="84"/>
    </row>
    <row r="11951" spans="25:25" x14ac:dyDescent="0.2">
      <c r="Y11951" s="84"/>
    </row>
    <row r="11952" spans="25:25" x14ac:dyDescent="0.2">
      <c r="Y11952" s="84"/>
    </row>
    <row r="11953" spans="25:25" x14ac:dyDescent="0.2">
      <c r="Y11953" s="84"/>
    </row>
    <row r="11954" spans="25:25" x14ac:dyDescent="0.2">
      <c r="Y11954" s="84"/>
    </row>
    <row r="11955" spans="25:25" x14ac:dyDescent="0.2">
      <c r="Y11955" s="84"/>
    </row>
    <row r="11956" spans="25:25" x14ac:dyDescent="0.2">
      <c r="Y11956" s="84"/>
    </row>
    <row r="11957" spans="25:25" x14ac:dyDescent="0.2">
      <c r="Y11957" s="84"/>
    </row>
    <row r="11958" spans="25:25" x14ac:dyDescent="0.2">
      <c r="Y11958" s="84"/>
    </row>
    <row r="11959" spans="25:25" x14ac:dyDescent="0.2">
      <c r="Y11959" s="84"/>
    </row>
    <row r="11960" spans="25:25" x14ac:dyDescent="0.2">
      <c r="Y11960" s="84"/>
    </row>
    <row r="11961" spans="25:25" x14ac:dyDescent="0.2">
      <c r="Y11961" s="84"/>
    </row>
    <row r="11962" spans="25:25" x14ac:dyDescent="0.2">
      <c r="Y11962" s="84"/>
    </row>
    <row r="11963" spans="25:25" x14ac:dyDescent="0.2">
      <c r="Y11963" s="84"/>
    </row>
    <row r="11964" spans="25:25" x14ac:dyDescent="0.2">
      <c r="Y11964" s="84"/>
    </row>
    <row r="11965" spans="25:25" x14ac:dyDescent="0.2">
      <c r="Y11965" s="84"/>
    </row>
    <row r="11966" spans="25:25" x14ac:dyDescent="0.2">
      <c r="Y11966" s="84"/>
    </row>
    <row r="11967" spans="25:25" x14ac:dyDescent="0.2">
      <c r="Y11967" s="84"/>
    </row>
    <row r="11968" spans="25:25" x14ac:dyDescent="0.2">
      <c r="Y11968" s="84"/>
    </row>
    <row r="11969" spans="25:25" x14ac:dyDescent="0.2">
      <c r="Y11969" s="84"/>
    </row>
    <row r="11970" spans="25:25" x14ac:dyDescent="0.2">
      <c r="Y11970" s="84"/>
    </row>
    <row r="11971" spans="25:25" x14ac:dyDescent="0.2">
      <c r="Y11971" s="84"/>
    </row>
    <row r="11972" spans="25:25" x14ac:dyDescent="0.2">
      <c r="Y11972" s="84"/>
    </row>
    <row r="11973" spans="25:25" x14ac:dyDescent="0.2">
      <c r="Y11973" s="84"/>
    </row>
    <row r="11974" spans="25:25" x14ac:dyDescent="0.2">
      <c r="Y11974" s="84"/>
    </row>
    <row r="11975" spans="25:25" x14ac:dyDescent="0.2">
      <c r="Y11975" s="84"/>
    </row>
    <row r="11976" spans="25:25" x14ac:dyDescent="0.2">
      <c r="Y11976" s="84"/>
    </row>
    <row r="11977" spans="25:25" x14ac:dyDescent="0.2">
      <c r="Y11977" s="84"/>
    </row>
    <row r="11978" spans="25:25" x14ac:dyDescent="0.2">
      <c r="Y11978" s="84"/>
    </row>
    <row r="11979" spans="25:25" x14ac:dyDescent="0.2">
      <c r="Y11979" s="84"/>
    </row>
    <row r="11980" spans="25:25" x14ac:dyDescent="0.2">
      <c r="Y11980" s="84"/>
    </row>
    <row r="11981" spans="25:25" x14ac:dyDescent="0.2">
      <c r="Y11981" s="84"/>
    </row>
    <row r="11982" spans="25:25" x14ac:dyDescent="0.2">
      <c r="Y11982" s="84"/>
    </row>
    <row r="11983" spans="25:25" x14ac:dyDescent="0.2">
      <c r="Y11983" s="84"/>
    </row>
    <row r="11984" spans="25:25" x14ac:dyDescent="0.2">
      <c r="Y11984" s="84"/>
    </row>
    <row r="11985" spans="25:25" x14ac:dyDescent="0.2">
      <c r="Y11985" s="84"/>
    </row>
    <row r="11986" spans="25:25" x14ac:dyDescent="0.2">
      <c r="Y11986" s="84"/>
    </row>
    <row r="11987" spans="25:25" x14ac:dyDescent="0.2">
      <c r="Y11987" s="84"/>
    </row>
    <row r="11988" spans="25:25" x14ac:dyDescent="0.2">
      <c r="Y11988" s="84"/>
    </row>
    <row r="11989" spans="25:25" x14ac:dyDescent="0.2">
      <c r="Y11989" s="84"/>
    </row>
    <row r="11990" spans="25:25" x14ac:dyDescent="0.2">
      <c r="Y11990" s="84"/>
    </row>
    <row r="11991" spans="25:25" x14ac:dyDescent="0.2">
      <c r="Y11991" s="84"/>
    </row>
    <row r="11992" spans="25:25" x14ac:dyDescent="0.2">
      <c r="Y11992" s="84"/>
    </row>
    <row r="11993" spans="25:25" x14ac:dyDescent="0.2">
      <c r="Y11993" s="84"/>
    </row>
    <row r="11994" spans="25:25" x14ac:dyDescent="0.2">
      <c r="Y11994" s="84"/>
    </row>
    <row r="11995" spans="25:25" x14ac:dyDescent="0.2">
      <c r="Y11995" s="84"/>
    </row>
    <row r="11996" spans="25:25" x14ac:dyDescent="0.2">
      <c r="Y11996" s="84"/>
    </row>
    <row r="11997" spans="25:25" x14ac:dyDescent="0.2">
      <c r="Y11997" s="84"/>
    </row>
    <row r="11998" spans="25:25" x14ac:dyDescent="0.2">
      <c r="Y11998" s="84"/>
    </row>
    <row r="11999" spans="25:25" x14ac:dyDescent="0.2">
      <c r="Y11999" s="84"/>
    </row>
    <row r="12000" spans="25:25" x14ac:dyDescent="0.2">
      <c r="Y12000" s="84"/>
    </row>
    <row r="12001" spans="25:25" x14ac:dyDescent="0.2">
      <c r="Y12001" s="84"/>
    </row>
    <row r="12002" spans="25:25" x14ac:dyDescent="0.2">
      <c r="Y12002" s="84"/>
    </row>
    <row r="12003" spans="25:25" x14ac:dyDescent="0.2">
      <c r="Y12003" s="84"/>
    </row>
    <row r="12004" spans="25:25" x14ac:dyDescent="0.2">
      <c r="Y12004" s="84"/>
    </row>
    <row r="12005" spans="25:25" x14ac:dyDescent="0.2">
      <c r="Y12005" s="84"/>
    </row>
    <row r="12006" spans="25:25" x14ac:dyDescent="0.2">
      <c r="Y12006" s="84"/>
    </row>
    <row r="12007" spans="25:25" x14ac:dyDescent="0.2">
      <c r="Y12007" s="84"/>
    </row>
    <row r="12008" spans="25:25" x14ac:dyDescent="0.2">
      <c r="Y12008" s="84"/>
    </row>
    <row r="12009" spans="25:25" x14ac:dyDescent="0.2">
      <c r="Y12009" s="84"/>
    </row>
    <row r="12010" spans="25:25" x14ac:dyDescent="0.2">
      <c r="Y12010" s="84"/>
    </row>
    <row r="12011" spans="25:25" x14ac:dyDescent="0.2">
      <c r="Y12011" s="84"/>
    </row>
    <row r="12012" spans="25:25" x14ac:dyDescent="0.2">
      <c r="Y12012" s="84"/>
    </row>
    <row r="12013" spans="25:25" x14ac:dyDescent="0.2">
      <c r="Y12013" s="84"/>
    </row>
    <row r="12014" spans="25:25" x14ac:dyDescent="0.2">
      <c r="Y12014" s="84"/>
    </row>
    <row r="12015" spans="25:25" x14ac:dyDescent="0.2">
      <c r="Y12015" s="84"/>
    </row>
    <row r="12016" spans="25:25" x14ac:dyDescent="0.2">
      <c r="Y12016" s="84"/>
    </row>
    <row r="12017" spans="25:25" x14ac:dyDescent="0.2">
      <c r="Y12017" s="84"/>
    </row>
    <row r="12018" spans="25:25" x14ac:dyDescent="0.2">
      <c r="Y12018" s="84"/>
    </row>
    <row r="12019" spans="25:25" x14ac:dyDescent="0.2">
      <c r="Y12019" s="84"/>
    </row>
    <row r="12020" spans="25:25" x14ac:dyDescent="0.2">
      <c r="Y12020" s="84"/>
    </row>
    <row r="12021" spans="25:25" x14ac:dyDescent="0.2">
      <c r="Y12021" s="84"/>
    </row>
    <row r="12022" spans="25:25" x14ac:dyDescent="0.2">
      <c r="Y12022" s="84"/>
    </row>
    <row r="12023" spans="25:25" x14ac:dyDescent="0.2">
      <c r="Y12023" s="84"/>
    </row>
    <row r="12024" spans="25:25" x14ac:dyDescent="0.2">
      <c r="Y12024" s="84"/>
    </row>
    <row r="12025" spans="25:25" x14ac:dyDescent="0.2">
      <c r="Y12025" s="84"/>
    </row>
    <row r="12026" spans="25:25" x14ac:dyDescent="0.2">
      <c r="Y12026" s="84"/>
    </row>
    <row r="12027" spans="25:25" x14ac:dyDescent="0.2">
      <c r="Y12027" s="84"/>
    </row>
    <row r="12028" spans="25:25" x14ac:dyDescent="0.2">
      <c r="Y12028" s="84"/>
    </row>
    <row r="12029" spans="25:25" x14ac:dyDescent="0.2">
      <c r="Y12029" s="84"/>
    </row>
    <row r="12030" spans="25:25" x14ac:dyDescent="0.2">
      <c r="Y12030" s="84"/>
    </row>
    <row r="12031" spans="25:25" x14ac:dyDescent="0.2">
      <c r="Y12031" s="84"/>
    </row>
    <row r="12032" spans="25:25" x14ac:dyDescent="0.2">
      <c r="Y12032" s="84"/>
    </row>
    <row r="12033" spans="25:25" x14ac:dyDescent="0.2">
      <c r="Y12033" s="84"/>
    </row>
    <row r="12034" spans="25:25" x14ac:dyDescent="0.2">
      <c r="Y12034" s="84"/>
    </row>
    <row r="12035" spans="25:25" x14ac:dyDescent="0.2">
      <c r="Y12035" s="84"/>
    </row>
    <row r="12036" spans="25:25" x14ac:dyDescent="0.2">
      <c r="Y12036" s="84"/>
    </row>
    <row r="12037" spans="25:25" x14ac:dyDescent="0.2">
      <c r="Y12037" s="84"/>
    </row>
    <row r="12038" spans="25:25" x14ac:dyDescent="0.2">
      <c r="Y12038" s="84"/>
    </row>
    <row r="12039" spans="25:25" x14ac:dyDescent="0.2">
      <c r="Y12039" s="84"/>
    </row>
    <row r="12040" spans="25:25" x14ac:dyDescent="0.2">
      <c r="Y12040" s="84"/>
    </row>
    <row r="12041" spans="25:25" x14ac:dyDescent="0.2">
      <c r="Y12041" s="84"/>
    </row>
    <row r="12042" spans="25:25" x14ac:dyDescent="0.2">
      <c r="Y12042" s="84"/>
    </row>
    <row r="12043" spans="25:25" x14ac:dyDescent="0.2">
      <c r="Y12043" s="84"/>
    </row>
    <row r="12044" spans="25:25" x14ac:dyDescent="0.2">
      <c r="Y12044" s="84"/>
    </row>
    <row r="12045" spans="25:25" x14ac:dyDescent="0.2">
      <c r="Y12045" s="84"/>
    </row>
    <row r="12046" spans="25:25" x14ac:dyDescent="0.2">
      <c r="Y12046" s="84"/>
    </row>
    <row r="12047" spans="25:25" x14ac:dyDescent="0.2">
      <c r="Y12047" s="84"/>
    </row>
    <row r="12048" spans="25:25" x14ac:dyDescent="0.2">
      <c r="Y12048" s="84"/>
    </row>
    <row r="12049" spans="25:25" x14ac:dyDescent="0.2">
      <c r="Y12049" s="84"/>
    </row>
    <row r="12050" spans="25:25" x14ac:dyDescent="0.2">
      <c r="Y12050" s="84"/>
    </row>
    <row r="12051" spans="25:25" x14ac:dyDescent="0.2">
      <c r="Y12051" s="84"/>
    </row>
    <row r="12052" spans="25:25" x14ac:dyDescent="0.2">
      <c r="Y12052" s="84"/>
    </row>
    <row r="12053" spans="25:25" x14ac:dyDescent="0.2">
      <c r="Y12053" s="84"/>
    </row>
    <row r="12054" spans="25:25" x14ac:dyDescent="0.2">
      <c r="Y12054" s="84"/>
    </row>
    <row r="12055" spans="25:25" x14ac:dyDescent="0.2">
      <c r="Y12055" s="84"/>
    </row>
    <row r="12056" spans="25:25" x14ac:dyDescent="0.2">
      <c r="Y12056" s="84"/>
    </row>
    <row r="12057" spans="25:25" x14ac:dyDescent="0.2">
      <c r="Y12057" s="84"/>
    </row>
    <row r="12058" spans="25:25" x14ac:dyDescent="0.2">
      <c r="Y12058" s="84"/>
    </row>
    <row r="12059" spans="25:25" x14ac:dyDescent="0.2">
      <c r="Y12059" s="84"/>
    </row>
    <row r="12060" spans="25:25" x14ac:dyDescent="0.2">
      <c r="Y12060" s="84"/>
    </row>
    <row r="12061" spans="25:25" x14ac:dyDescent="0.2">
      <c r="Y12061" s="84"/>
    </row>
    <row r="12062" spans="25:25" x14ac:dyDescent="0.2">
      <c r="Y12062" s="84"/>
    </row>
    <row r="12063" spans="25:25" x14ac:dyDescent="0.2">
      <c r="Y12063" s="84"/>
    </row>
    <row r="12064" spans="25:25" x14ac:dyDescent="0.2">
      <c r="Y12064" s="84"/>
    </row>
    <row r="12065" spans="25:25" x14ac:dyDescent="0.2">
      <c r="Y12065" s="84"/>
    </row>
    <row r="12066" spans="25:25" x14ac:dyDescent="0.2">
      <c r="Y12066" s="84"/>
    </row>
    <row r="12067" spans="25:25" x14ac:dyDescent="0.2">
      <c r="Y12067" s="84"/>
    </row>
    <row r="12068" spans="25:25" x14ac:dyDescent="0.2">
      <c r="Y12068" s="84"/>
    </row>
    <row r="12069" spans="25:25" x14ac:dyDescent="0.2">
      <c r="Y12069" s="84"/>
    </row>
    <row r="12070" spans="25:25" x14ac:dyDescent="0.2">
      <c r="Y12070" s="84"/>
    </row>
    <row r="12071" spans="25:25" x14ac:dyDescent="0.2">
      <c r="Y12071" s="84"/>
    </row>
    <row r="12072" spans="25:25" x14ac:dyDescent="0.2">
      <c r="Y12072" s="84"/>
    </row>
    <row r="12073" spans="25:25" x14ac:dyDescent="0.2">
      <c r="Y12073" s="84"/>
    </row>
    <row r="12074" spans="25:25" x14ac:dyDescent="0.2">
      <c r="Y12074" s="84"/>
    </row>
    <row r="12075" spans="25:25" x14ac:dyDescent="0.2">
      <c r="Y12075" s="84"/>
    </row>
    <row r="12076" spans="25:25" x14ac:dyDescent="0.2">
      <c r="Y12076" s="84"/>
    </row>
    <row r="12077" spans="25:25" x14ac:dyDescent="0.2">
      <c r="Y12077" s="84"/>
    </row>
    <row r="12078" spans="25:25" x14ac:dyDescent="0.2">
      <c r="Y12078" s="84"/>
    </row>
    <row r="12079" spans="25:25" x14ac:dyDescent="0.2">
      <c r="Y12079" s="84"/>
    </row>
    <row r="12080" spans="25:25" x14ac:dyDescent="0.2">
      <c r="Y12080" s="84"/>
    </row>
    <row r="12081" spans="25:25" x14ac:dyDescent="0.2">
      <c r="Y12081" s="84"/>
    </row>
    <row r="12082" spans="25:25" x14ac:dyDescent="0.2">
      <c r="Y12082" s="84"/>
    </row>
    <row r="12083" spans="25:25" x14ac:dyDescent="0.2">
      <c r="Y12083" s="84"/>
    </row>
    <row r="12084" spans="25:25" x14ac:dyDescent="0.2">
      <c r="Y12084" s="84"/>
    </row>
    <row r="12085" spans="25:25" x14ac:dyDescent="0.2">
      <c r="Y12085" s="84"/>
    </row>
    <row r="12086" spans="25:25" x14ac:dyDescent="0.2">
      <c r="Y12086" s="84"/>
    </row>
    <row r="12087" spans="25:25" x14ac:dyDescent="0.2">
      <c r="Y12087" s="84"/>
    </row>
    <row r="12088" spans="25:25" x14ac:dyDescent="0.2">
      <c r="Y12088" s="84"/>
    </row>
    <row r="12089" spans="25:25" x14ac:dyDescent="0.2">
      <c r="Y12089" s="84"/>
    </row>
    <row r="12090" spans="25:25" x14ac:dyDescent="0.2">
      <c r="Y12090" s="84"/>
    </row>
    <row r="12091" spans="25:25" x14ac:dyDescent="0.2">
      <c r="Y12091" s="84"/>
    </row>
    <row r="12092" spans="25:25" x14ac:dyDescent="0.2">
      <c r="Y12092" s="84"/>
    </row>
    <row r="12093" spans="25:25" x14ac:dyDescent="0.2">
      <c r="Y12093" s="84"/>
    </row>
    <row r="12094" spans="25:25" x14ac:dyDescent="0.2">
      <c r="Y12094" s="84"/>
    </row>
    <row r="12095" spans="25:25" x14ac:dyDescent="0.2">
      <c r="Y12095" s="84"/>
    </row>
    <row r="12096" spans="25:25" x14ac:dyDescent="0.2">
      <c r="Y12096" s="84"/>
    </row>
    <row r="12097" spans="25:25" x14ac:dyDescent="0.2">
      <c r="Y12097" s="84"/>
    </row>
    <row r="12098" spans="25:25" x14ac:dyDescent="0.2">
      <c r="Y12098" s="84"/>
    </row>
    <row r="12099" spans="25:25" x14ac:dyDescent="0.2">
      <c r="Y12099" s="84"/>
    </row>
    <row r="12100" spans="25:25" x14ac:dyDescent="0.2">
      <c r="Y12100" s="84"/>
    </row>
    <row r="12101" spans="25:25" x14ac:dyDescent="0.2">
      <c r="Y12101" s="84"/>
    </row>
    <row r="12102" spans="25:25" x14ac:dyDescent="0.2">
      <c r="Y12102" s="84"/>
    </row>
    <row r="12103" spans="25:25" x14ac:dyDescent="0.2">
      <c r="Y12103" s="84"/>
    </row>
    <row r="12104" spans="25:25" x14ac:dyDescent="0.2">
      <c r="Y12104" s="84"/>
    </row>
    <row r="12105" spans="25:25" x14ac:dyDescent="0.2">
      <c r="Y12105" s="84"/>
    </row>
    <row r="12106" spans="25:25" x14ac:dyDescent="0.2">
      <c r="Y12106" s="84"/>
    </row>
    <row r="12107" spans="25:25" x14ac:dyDescent="0.2">
      <c r="Y12107" s="84"/>
    </row>
    <row r="12108" spans="25:25" x14ac:dyDescent="0.2">
      <c r="Y12108" s="84"/>
    </row>
    <row r="12109" spans="25:25" x14ac:dyDescent="0.2">
      <c r="Y12109" s="84"/>
    </row>
    <row r="12110" spans="25:25" x14ac:dyDescent="0.2">
      <c r="Y12110" s="84"/>
    </row>
    <row r="12111" spans="25:25" x14ac:dyDescent="0.2">
      <c r="Y12111" s="84"/>
    </row>
    <row r="12112" spans="25:25" x14ac:dyDescent="0.2">
      <c r="Y12112" s="84"/>
    </row>
    <row r="12113" spans="25:25" x14ac:dyDescent="0.2">
      <c r="Y12113" s="84"/>
    </row>
    <row r="12114" spans="25:25" x14ac:dyDescent="0.2">
      <c r="Y12114" s="84"/>
    </row>
    <row r="12115" spans="25:25" x14ac:dyDescent="0.2">
      <c r="Y12115" s="84"/>
    </row>
    <row r="12116" spans="25:25" x14ac:dyDescent="0.2">
      <c r="Y12116" s="84"/>
    </row>
    <row r="12117" spans="25:25" x14ac:dyDescent="0.2">
      <c r="Y12117" s="84"/>
    </row>
    <row r="12118" spans="25:25" x14ac:dyDescent="0.2">
      <c r="Y12118" s="84"/>
    </row>
    <row r="12119" spans="25:25" x14ac:dyDescent="0.2">
      <c r="Y12119" s="84"/>
    </row>
    <row r="12120" spans="25:25" x14ac:dyDescent="0.2">
      <c r="Y12120" s="84"/>
    </row>
    <row r="12121" spans="25:25" x14ac:dyDescent="0.2">
      <c r="Y12121" s="84"/>
    </row>
    <row r="12122" spans="25:25" x14ac:dyDescent="0.2">
      <c r="Y12122" s="84"/>
    </row>
    <row r="12123" spans="25:25" x14ac:dyDescent="0.2">
      <c r="Y12123" s="84"/>
    </row>
    <row r="12124" spans="25:25" x14ac:dyDescent="0.2">
      <c r="Y12124" s="84"/>
    </row>
    <row r="12125" spans="25:25" x14ac:dyDescent="0.2">
      <c r="Y12125" s="84"/>
    </row>
    <row r="12126" spans="25:25" x14ac:dyDescent="0.2">
      <c r="Y12126" s="84"/>
    </row>
    <row r="12127" spans="25:25" x14ac:dyDescent="0.2">
      <c r="Y12127" s="84"/>
    </row>
    <row r="12128" spans="25:25" x14ac:dyDescent="0.2">
      <c r="Y12128" s="84"/>
    </row>
    <row r="12129" spans="25:25" x14ac:dyDescent="0.2">
      <c r="Y12129" s="84"/>
    </row>
    <row r="12130" spans="25:25" x14ac:dyDescent="0.2">
      <c r="Y12130" s="84"/>
    </row>
    <row r="12131" spans="25:25" x14ac:dyDescent="0.2">
      <c r="Y12131" s="84"/>
    </row>
    <row r="12132" spans="25:25" x14ac:dyDescent="0.2">
      <c r="Y12132" s="84"/>
    </row>
    <row r="12133" spans="25:25" x14ac:dyDescent="0.2">
      <c r="Y12133" s="84"/>
    </row>
    <row r="12134" spans="25:25" x14ac:dyDescent="0.2">
      <c r="Y12134" s="84"/>
    </row>
    <row r="12135" spans="25:25" x14ac:dyDescent="0.2">
      <c r="Y12135" s="84"/>
    </row>
    <row r="12136" spans="25:25" x14ac:dyDescent="0.2">
      <c r="Y12136" s="84"/>
    </row>
    <row r="12137" spans="25:25" x14ac:dyDescent="0.2">
      <c r="Y12137" s="84"/>
    </row>
    <row r="12138" spans="25:25" x14ac:dyDescent="0.2">
      <c r="Y12138" s="84"/>
    </row>
    <row r="12139" spans="25:25" x14ac:dyDescent="0.2">
      <c r="Y12139" s="84"/>
    </row>
    <row r="12140" spans="25:25" x14ac:dyDescent="0.2">
      <c r="Y12140" s="84"/>
    </row>
    <row r="12141" spans="25:25" x14ac:dyDescent="0.2">
      <c r="Y12141" s="84"/>
    </row>
    <row r="12142" spans="25:25" x14ac:dyDescent="0.2">
      <c r="Y12142" s="84"/>
    </row>
    <row r="12143" spans="25:25" x14ac:dyDescent="0.2">
      <c r="Y12143" s="84"/>
    </row>
    <row r="12144" spans="25:25" x14ac:dyDescent="0.2">
      <c r="Y12144" s="84"/>
    </row>
    <row r="12145" spans="25:25" x14ac:dyDescent="0.2">
      <c r="Y12145" s="84"/>
    </row>
    <row r="12146" spans="25:25" x14ac:dyDescent="0.2">
      <c r="Y12146" s="84"/>
    </row>
    <row r="12147" spans="25:25" x14ac:dyDescent="0.2">
      <c r="Y12147" s="84"/>
    </row>
    <row r="12148" spans="25:25" x14ac:dyDescent="0.2">
      <c r="Y12148" s="84"/>
    </row>
    <row r="12149" spans="25:25" x14ac:dyDescent="0.2">
      <c r="Y12149" s="84"/>
    </row>
    <row r="12150" spans="25:25" x14ac:dyDescent="0.2">
      <c r="Y12150" s="84"/>
    </row>
    <row r="12151" spans="25:25" x14ac:dyDescent="0.2">
      <c r="Y12151" s="84"/>
    </row>
    <row r="12152" spans="25:25" x14ac:dyDescent="0.2">
      <c r="Y12152" s="84"/>
    </row>
    <row r="12153" spans="25:25" x14ac:dyDescent="0.2">
      <c r="Y12153" s="84"/>
    </row>
    <row r="12154" spans="25:25" x14ac:dyDescent="0.2">
      <c r="Y12154" s="84"/>
    </row>
    <row r="12155" spans="25:25" x14ac:dyDescent="0.2">
      <c r="Y12155" s="84"/>
    </row>
    <row r="12156" spans="25:25" x14ac:dyDescent="0.2">
      <c r="Y12156" s="84"/>
    </row>
    <row r="12157" spans="25:25" x14ac:dyDescent="0.2">
      <c r="Y12157" s="84"/>
    </row>
    <row r="12158" spans="25:25" x14ac:dyDescent="0.2">
      <c r="Y12158" s="84"/>
    </row>
    <row r="12159" spans="25:25" x14ac:dyDescent="0.2">
      <c r="Y12159" s="84"/>
    </row>
    <row r="12160" spans="25:25" x14ac:dyDescent="0.2">
      <c r="Y12160" s="84"/>
    </row>
    <row r="12161" spans="25:25" x14ac:dyDescent="0.2">
      <c r="Y12161" s="84"/>
    </row>
    <row r="12162" spans="25:25" x14ac:dyDescent="0.2">
      <c r="Y12162" s="84"/>
    </row>
    <row r="12163" spans="25:25" x14ac:dyDescent="0.2">
      <c r="Y12163" s="84"/>
    </row>
    <row r="12164" spans="25:25" x14ac:dyDescent="0.2">
      <c r="Y12164" s="84"/>
    </row>
    <row r="12165" spans="25:25" x14ac:dyDescent="0.2">
      <c r="Y12165" s="84"/>
    </row>
    <row r="12166" spans="25:25" x14ac:dyDescent="0.2">
      <c r="Y12166" s="84"/>
    </row>
    <row r="12167" spans="25:25" x14ac:dyDescent="0.2">
      <c r="Y12167" s="84"/>
    </row>
    <row r="12168" spans="25:25" x14ac:dyDescent="0.2">
      <c r="Y12168" s="84"/>
    </row>
    <row r="12169" spans="25:25" x14ac:dyDescent="0.2">
      <c r="Y12169" s="84"/>
    </row>
    <row r="12170" spans="25:25" x14ac:dyDescent="0.2">
      <c r="Y12170" s="84"/>
    </row>
    <row r="12171" spans="25:25" x14ac:dyDescent="0.2">
      <c r="Y12171" s="84"/>
    </row>
    <row r="12172" spans="25:25" x14ac:dyDescent="0.2">
      <c r="Y12172" s="84"/>
    </row>
    <row r="12173" spans="25:25" x14ac:dyDescent="0.2">
      <c r="Y12173" s="84"/>
    </row>
    <row r="12174" spans="25:25" x14ac:dyDescent="0.2">
      <c r="Y12174" s="84"/>
    </row>
    <row r="12175" spans="25:25" x14ac:dyDescent="0.2">
      <c r="Y12175" s="84"/>
    </row>
    <row r="12176" spans="25:25" x14ac:dyDescent="0.2">
      <c r="Y12176" s="84"/>
    </row>
    <row r="12177" spans="25:25" x14ac:dyDescent="0.2">
      <c r="Y12177" s="84"/>
    </row>
    <row r="12178" spans="25:25" x14ac:dyDescent="0.2">
      <c r="Y12178" s="84"/>
    </row>
    <row r="12179" spans="25:25" x14ac:dyDescent="0.2">
      <c r="Y12179" s="84"/>
    </row>
    <row r="12180" spans="25:25" x14ac:dyDescent="0.2">
      <c r="Y12180" s="84"/>
    </row>
    <row r="12181" spans="25:25" x14ac:dyDescent="0.2">
      <c r="Y12181" s="84"/>
    </row>
    <row r="12182" spans="25:25" x14ac:dyDescent="0.2">
      <c r="Y12182" s="84"/>
    </row>
    <row r="12183" spans="25:25" x14ac:dyDescent="0.2">
      <c r="Y12183" s="84"/>
    </row>
    <row r="12184" spans="25:25" x14ac:dyDescent="0.2">
      <c r="Y12184" s="84"/>
    </row>
    <row r="12185" spans="25:25" x14ac:dyDescent="0.2">
      <c r="Y12185" s="84"/>
    </row>
    <row r="12186" spans="25:25" x14ac:dyDescent="0.2">
      <c r="Y12186" s="84"/>
    </row>
    <row r="12187" spans="25:25" x14ac:dyDescent="0.2">
      <c r="Y12187" s="84"/>
    </row>
    <row r="12188" spans="25:25" x14ac:dyDescent="0.2">
      <c r="Y12188" s="84"/>
    </row>
    <row r="12189" spans="25:25" x14ac:dyDescent="0.2">
      <c r="Y12189" s="84"/>
    </row>
    <row r="12190" spans="25:25" x14ac:dyDescent="0.2">
      <c r="Y12190" s="84"/>
    </row>
    <row r="12191" spans="25:25" x14ac:dyDescent="0.2">
      <c r="Y12191" s="84"/>
    </row>
    <row r="12192" spans="25:25" x14ac:dyDescent="0.2">
      <c r="Y12192" s="84"/>
    </row>
    <row r="12193" spans="25:25" x14ac:dyDescent="0.2">
      <c r="Y12193" s="84"/>
    </row>
    <row r="12194" spans="25:25" x14ac:dyDescent="0.2">
      <c r="Y12194" s="84"/>
    </row>
    <row r="12195" spans="25:25" x14ac:dyDescent="0.2">
      <c r="Y12195" s="84"/>
    </row>
    <row r="12196" spans="25:25" x14ac:dyDescent="0.2">
      <c r="Y12196" s="84"/>
    </row>
    <row r="12197" spans="25:25" x14ac:dyDescent="0.2">
      <c r="Y12197" s="84"/>
    </row>
    <row r="12198" spans="25:25" x14ac:dyDescent="0.2">
      <c r="Y12198" s="84"/>
    </row>
    <row r="12199" spans="25:25" x14ac:dyDescent="0.2">
      <c r="Y12199" s="84"/>
    </row>
    <row r="12200" spans="25:25" x14ac:dyDescent="0.2">
      <c r="Y12200" s="84"/>
    </row>
    <row r="12201" spans="25:25" x14ac:dyDescent="0.2">
      <c r="Y12201" s="84"/>
    </row>
    <row r="12202" spans="25:25" x14ac:dyDescent="0.2">
      <c r="Y12202" s="84"/>
    </row>
    <row r="12203" spans="25:25" x14ac:dyDescent="0.2">
      <c r="Y12203" s="84"/>
    </row>
    <row r="12204" spans="25:25" x14ac:dyDescent="0.2">
      <c r="Y12204" s="84"/>
    </row>
    <row r="12205" spans="25:25" x14ac:dyDescent="0.2">
      <c r="Y12205" s="84"/>
    </row>
    <row r="12206" spans="25:25" x14ac:dyDescent="0.2">
      <c r="Y12206" s="84"/>
    </row>
    <row r="12207" spans="25:25" x14ac:dyDescent="0.2">
      <c r="Y12207" s="84"/>
    </row>
    <row r="12208" spans="25:25" x14ac:dyDescent="0.2">
      <c r="Y12208" s="84"/>
    </row>
    <row r="12209" spans="25:25" x14ac:dyDescent="0.2">
      <c r="Y12209" s="84"/>
    </row>
    <row r="12210" spans="25:25" x14ac:dyDescent="0.2">
      <c r="Y12210" s="84"/>
    </row>
    <row r="12211" spans="25:25" x14ac:dyDescent="0.2">
      <c r="Y12211" s="84"/>
    </row>
    <row r="12212" spans="25:25" x14ac:dyDescent="0.2">
      <c r="Y12212" s="84"/>
    </row>
    <row r="12213" spans="25:25" x14ac:dyDescent="0.2">
      <c r="Y12213" s="84"/>
    </row>
    <row r="12214" spans="25:25" x14ac:dyDescent="0.2">
      <c r="Y12214" s="84"/>
    </row>
    <row r="12215" spans="25:25" x14ac:dyDescent="0.2">
      <c r="Y12215" s="84"/>
    </row>
    <row r="12216" spans="25:25" x14ac:dyDescent="0.2">
      <c r="Y12216" s="84"/>
    </row>
    <row r="12217" spans="25:25" x14ac:dyDescent="0.2">
      <c r="Y12217" s="84"/>
    </row>
    <row r="12218" spans="25:25" x14ac:dyDescent="0.2">
      <c r="Y12218" s="84"/>
    </row>
    <row r="12219" spans="25:25" x14ac:dyDescent="0.2">
      <c r="Y12219" s="84"/>
    </row>
    <row r="12220" spans="25:25" x14ac:dyDescent="0.2">
      <c r="Y12220" s="84"/>
    </row>
    <row r="12221" spans="25:25" x14ac:dyDescent="0.2">
      <c r="Y12221" s="84"/>
    </row>
    <row r="12222" spans="25:25" x14ac:dyDescent="0.2">
      <c r="Y12222" s="84"/>
    </row>
    <row r="12223" spans="25:25" x14ac:dyDescent="0.2">
      <c r="Y12223" s="84"/>
    </row>
    <row r="12224" spans="25:25" x14ac:dyDescent="0.2">
      <c r="Y12224" s="84"/>
    </row>
    <row r="12225" spans="25:25" x14ac:dyDescent="0.2">
      <c r="Y12225" s="84"/>
    </row>
    <row r="12226" spans="25:25" x14ac:dyDescent="0.2">
      <c r="Y12226" s="84"/>
    </row>
    <row r="12227" spans="25:25" x14ac:dyDescent="0.2">
      <c r="Y12227" s="84"/>
    </row>
    <row r="12228" spans="25:25" x14ac:dyDescent="0.2">
      <c r="Y12228" s="84"/>
    </row>
    <row r="12229" spans="25:25" x14ac:dyDescent="0.2">
      <c r="Y12229" s="84"/>
    </row>
    <row r="12230" spans="25:25" x14ac:dyDescent="0.2">
      <c r="Y12230" s="84"/>
    </row>
    <row r="12231" spans="25:25" x14ac:dyDescent="0.2">
      <c r="Y12231" s="84"/>
    </row>
    <row r="12232" spans="25:25" x14ac:dyDescent="0.2">
      <c r="Y12232" s="84"/>
    </row>
    <row r="12233" spans="25:25" x14ac:dyDescent="0.2">
      <c r="Y12233" s="84"/>
    </row>
    <row r="12234" spans="25:25" x14ac:dyDescent="0.2">
      <c r="Y12234" s="84"/>
    </row>
    <row r="12235" spans="25:25" x14ac:dyDescent="0.2">
      <c r="Y12235" s="84"/>
    </row>
    <row r="12236" spans="25:25" x14ac:dyDescent="0.2">
      <c r="Y12236" s="84"/>
    </row>
    <row r="12237" spans="25:25" x14ac:dyDescent="0.2">
      <c r="Y12237" s="84"/>
    </row>
    <row r="12238" spans="25:25" x14ac:dyDescent="0.2">
      <c r="Y12238" s="84"/>
    </row>
    <row r="12239" spans="25:25" x14ac:dyDescent="0.2">
      <c r="Y12239" s="84"/>
    </row>
    <row r="12240" spans="25:25" x14ac:dyDescent="0.2">
      <c r="Y12240" s="84"/>
    </row>
    <row r="12241" spans="25:25" x14ac:dyDescent="0.2">
      <c r="Y12241" s="84"/>
    </row>
    <row r="12242" spans="25:25" x14ac:dyDescent="0.2">
      <c r="Y12242" s="84"/>
    </row>
    <row r="12243" spans="25:25" x14ac:dyDescent="0.2">
      <c r="Y12243" s="84"/>
    </row>
    <row r="12244" spans="25:25" x14ac:dyDescent="0.2">
      <c r="Y12244" s="84"/>
    </row>
    <row r="12245" spans="25:25" x14ac:dyDescent="0.2">
      <c r="Y12245" s="84"/>
    </row>
    <row r="12246" spans="25:25" x14ac:dyDescent="0.2">
      <c r="Y12246" s="84"/>
    </row>
    <row r="12247" spans="25:25" x14ac:dyDescent="0.2">
      <c r="Y12247" s="84"/>
    </row>
    <row r="12248" spans="25:25" x14ac:dyDescent="0.2">
      <c r="Y12248" s="84"/>
    </row>
    <row r="12249" spans="25:25" x14ac:dyDescent="0.2">
      <c r="Y12249" s="84"/>
    </row>
    <row r="12250" spans="25:25" x14ac:dyDescent="0.2">
      <c r="Y12250" s="84"/>
    </row>
    <row r="12251" spans="25:25" x14ac:dyDescent="0.2">
      <c r="Y12251" s="84"/>
    </row>
    <row r="12252" spans="25:25" x14ac:dyDescent="0.2">
      <c r="Y12252" s="84"/>
    </row>
    <row r="12253" spans="25:25" x14ac:dyDescent="0.2">
      <c r="Y12253" s="84"/>
    </row>
    <row r="12254" spans="25:25" x14ac:dyDescent="0.2">
      <c r="Y12254" s="84"/>
    </row>
    <row r="12255" spans="25:25" x14ac:dyDescent="0.2">
      <c r="Y12255" s="84"/>
    </row>
    <row r="12256" spans="25:25" x14ac:dyDescent="0.2">
      <c r="Y12256" s="84"/>
    </row>
    <row r="12257" spans="25:25" x14ac:dyDescent="0.2">
      <c r="Y12257" s="84"/>
    </row>
    <row r="12258" spans="25:25" x14ac:dyDescent="0.2">
      <c r="Y12258" s="84"/>
    </row>
    <row r="12259" spans="25:25" x14ac:dyDescent="0.2">
      <c r="Y12259" s="84"/>
    </row>
    <row r="12260" spans="25:25" x14ac:dyDescent="0.2">
      <c r="Y12260" s="84"/>
    </row>
    <row r="12261" spans="25:25" x14ac:dyDescent="0.2">
      <c r="Y12261" s="84"/>
    </row>
    <row r="12262" spans="25:25" x14ac:dyDescent="0.2">
      <c r="Y12262" s="84"/>
    </row>
    <row r="12263" spans="25:25" x14ac:dyDescent="0.2">
      <c r="Y12263" s="84"/>
    </row>
    <row r="12264" spans="25:25" x14ac:dyDescent="0.2">
      <c r="Y12264" s="84"/>
    </row>
    <row r="12265" spans="25:25" x14ac:dyDescent="0.2">
      <c r="Y12265" s="84"/>
    </row>
    <row r="12266" spans="25:25" x14ac:dyDescent="0.2">
      <c r="Y12266" s="84"/>
    </row>
    <row r="12267" spans="25:25" x14ac:dyDescent="0.2">
      <c r="Y12267" s="84"/>
    </row>
    <row r="12268" spans="25:25" x14ac:dyDescent="0.2">
      <c r="Y12268" s="84"/>
    </row>
    <row r="12269" spans="25:25" x14ac:dyDescent="0.2">
      <c r="Y12269" s="84"/>
    </row>
    <row r="12270" spans="25:25" x14ac:dyDescent="0.2">
      <c r="Y12270" s="84"/>
    </row>
    <row r="12271" spans="25:25" x14ac:dyDescent="0.2">
      <c r="Y12271" s="84"/>
    </row>
    <row r="12272" spans="25:25" x14ac:dyDescent="0.2">
      <c r="Y12272" s="84"/>
    </row>
    <row r="12273" spans="25:25" x14ac:dyDescent="0.2">
      <c r="Y12273" s="84"/>
    </row>
    <row r="12274" spans="25:25" x14ac:dyDescent="0.2">
      <c r="Y12274" s="84"/>
    </row>
    <row r="12275" spans="25:25" x14ac:dyDescent="0.2">
      <c r="Y12275" s="84"/>
    </row>
    <row r="12276" spans="25:25" x14ac:dyDescent="0.2">
      <c r="Y12276" s="84"/>
    </row>
    <row r="12277" spans="25:25" x14ac:dyDescent="0.2">
      <c r="Y12277" s="84"/>
    </row>
    <row r="12278" spans="25:25" x14ac:dyDescent="0.2">
      <c r="Y12278" s="84"/>
    </row>
    <row r="12279" spans="25:25" x14ac:dyDescent="0.2">
      <c r="Y12279" s="84"/>
    </row>
    <row r="12280" spans="25:25" x14ac:dyDescent="0.2">
      <c r="Y12280" s="84"/>
    </row>
    <row r="12281" spans="25:25" x14ac:dyDescent="0.2">
      <c r="Y12281" s="84"/>
    </row>
    <row r="12282" spans="25:25" x14ac:dyDescent="0.2">
      <c r="Y12282" s="84"/>
    </row>
    <row r="12283" spans="25:25" x14ac:dyDescent="0.2">
      <c r="Y12283" s="84"/>
    </row>
    <row r="12284" spans="25:25" x14ac:dyDescent="0.2">
      <c r="Y12284" s="84"/>
    </row>
    <row r="12285" spans="25:25" x14ac:dyDescent="0.2">
      <c r="Y12285" s="84"/>
    </row>
    <row r="12286" spans="25:25" x14ac:dyDescent="0.2">
      <c r="Y12286" s="84"/>
    </row>
    <row r="12287" spans="25:25" x14ac:dyDescent="0.2">
      <c r="Y12287" s="84"/>
    </row>
    <row r="12288" spans="25:25" x14ac:dyDescent="0.2">
      <c r="Y12288" s="84"/>
    </row>
    <row r="12289" spans="25:25" x14ac:dyDescent="0.2">
      <c r="Y12289" s="84"/>
    </row>
    <row r="12290" spans="25:25" x14ac:dyDescent="0.2">
      <c r="Y12290" s="84"/>
    </row>
    <row r="12291" spans="25:25" x14ac:dyDescent="0.2">
      <c r="Y12291" s="84"/>
    </row>
    <row r="12292" spans="25:25" x14ac:dyDescent="0.2">
      <c r="Y12292" s="84"/>
    </row>
    <row r="12293" spans="25:25" x14ac:dyDescent="0.2">
      <c r="Y12293" s="84"/>
    </row>
    <row r="12294" spans="25:25" x14ac:dyDescent="0.2">
      <c r="Y12294" s="84"/>
    </row>
    <row r="12295" spans="25:25" x14ac:dyDescent="0.2">
      <c r="Y12295" s="84"/>
    </row>
    <row r="12296" spans="25:25" x14ac:dyDescent="0.2">
      <c r="Y12296" s="84"/>
    </row>
    <row r="12297" spans="25:25" x14ac:dyDescent="0.2">
      <c r="Y12297" s="84"/>
    </row>
    <row r="12298" spans="25:25" x14ac:dyDescent="0.2">
      <c r="Y12298" s="84"/>
    </row>
    <row r="12299" spans="25:25" x14ac:dyDescent="0.2">
      <c r="Y12299" s="84"/>
    </row>
    <row r="12300" spans="25:25" x14ac:dyDescent="0.2">
      <c r="Y12300" s="84"/>
    </row>
    <row r="12301" spans="25:25" x14ac:dyDescent="0.2">
      <c r="Y12301" s="84"/>
    </row>
    <row r="12302" spans="25:25" x14ac:dyDescent="0.2">
      <c r="Y12302" s="84"/>
    </row>
    <row r="12303" spans="25:25" x14ac:dyDescent="0.2">
      <c r="Y12303" s="84"/>
    </row>
    <row r="12304" spans="25:25" x14ac:dyDescent="0.2">
      <c r="Y12304" s="84"/>
    </row>
    <row r="12305" spans="25:25" x14ac:dyDescent="0.2">
      <c r="Y12305" s="84"/>
    </row>
    <row r="12306" spans="25:25" x14ac:dyDescent="0.2">
      <c r="Y12306" s="84"/>
    </row>
    <row r="12307" spans="25:25" x14ac:dyDescent="0.2">
      <c r="Y12307" s="84"/>
    </row>
    <row r="12308" spans="25:25" x14ac:dyDescent="0.2">
      <c r="Y12308" s="84"/>
    </row>
    <row r="12309" spans="25:25" x14ac:dyDescent="0.2">
      <c r="Y12309" s="84"/>
    </row>
    <row r="12310" spans="25:25" x14ac:dyDescent="0.2">
      <c r="Y12310" s="84"/>
    </row>
    <row r="12311" spans="25:25" x14ac:dyDescent="0.2">
      <c r="Y12311" s="84"/>
    </row>
    <row r="12312" spans="25:25" x14ac:dyDescent="0.2">
      <c r="Y12312" s="84"/>
    </row>
    <row r="12313" spans="25:25" x14ac:dyDescent="0.2">
      <c r="Y12313" s="84"/>
    </row>
    <row r="12314" spans="25:25" x14ac:dyDescent="0.2">
      <c r="Y12314" s="84"/>
    </row>
    <row r="12315" spans="25:25" x14ac:dyDescent="0.2">
      <c r="Y12315" s="84"/>
    </row>
    <row r="12316" spans="25:25" x14ac:dyDescent="0.2">
      <c r="Y12316" s="84"/>
    </row>
    <row r="12317" spans="25:25" x14ac:dyDescent="0.2">
      <c r="Y12317" s="84"/>
    </row>
    <row r="12318" spans="25:25" x14ac:dyDescent="0.2">
      <c r="Y12318" s="84"/>
    </row>
    <row r="12319" spans="25:25" x14ac:dyDescent="0.2">
      <c r="Y12319" s="84"/>
    </row>
    <row r="12320" spans="25:25" x14ac:dyDescent="0.2">
      <c r="Y12320" s="84"/>
    </row>
    <row r="12321" spans="25:25" x14ac:dyDescent="0.2">
      <c r="Y12321" s="84"/>
    </row>
    <row r="12322" spans="25:25" x14ac:dyDescent="0.2">
      <c r="Y12322" s="84"/>
    </row>
    <row r="12323" spans="25:25" x14ac:dyDescent="0.2">
      <c r="Y12323" s="84"/>
    </row>
    <row r="12324" spans="25:25" x14ac:dyDescent="0.2">
      <c r="Y12324" s="84"/>
    </row>
    <row r="12325" spans="25:25" x14ac:dyDescent="0.2">
      <c r="Y12325" s="84"/>
    </row>
    <row r="12326" spans="25:25" x14ac:dyDescent="0.2">
      <c r="Y12326" s="84"/>
    </row>
    <row r="12327" spans="25:25" x14ac:dyDescent="0.2">
      <c r="Y12327" s="84"/>
    </row>
    <row r="12328" spans="25:25" x14ac:dyDescent="0.2">
      <c r="Y12328" s="84"/>
    </row>
    <row r="12329" spans="25:25" x14ac:dyDescent="0.2">
      <c r="Y12329" s="84"/>
    </row>
    <row r="12330" spans="25:25" x14ac:dyDescent="0.2">
      <c r="Y12330" s="84"/>
    </row>
    <row r="12331" spans="25:25" x14ac:dyDescent="0.2">
      <c r="Y12331" s="84"/>
    </row>
    <row r="12332" spans="25:25" x14ac:dyDescent="0.2">
      <c r="Y12332" s="84"/>
    </row>
    <row r="12333" spans="25:25" x14ac:dyDescent="0.2">
      <c r="Y12333" s="84"/>
    </row>
    <row r="12334" spans="25:25" x14ac:dyDescent="0.2">
      <c r="Y12334" s="84"/>
    </row>
    <row r="12335" spans="25:25" x14ac:dyDescent="0.2">
      <c r="Y12335" s="84"/>
    </row>
    <row r="12336" spans="25:25" x14ac:dyDescent="0.2">
      <c r="Y12336" s="84"/>
    </row>
    <row r="12337" spans="25:25" x14ac:dyDescent="0.2">
      <c r="Y12337" s="84"/>
    </row>
    <row r="12338" spans="25:25" x14ac:dyDescent="0.2">
      <c r="Y12338" s="84"/>
    </row>
    <row r="12339" spans="25:25" x14ac:dyDescent="0.2">
      <c r="Y12339" s="84"/>
    </row>
    <row r="12340" spans="25:25" x14ac:dyDescent="0.2">
      <c r="Y12340" s="84"/>
    </row>
    <row r="12341" spans="25:25" x14ac:dyDescent="0.2">
      <c r="Y12341" s="84"/>
    </row>
    <row r="12342" spans="25:25" x14ac:dyDescent="0.2">
      <c r="Y12342" s="84"/>
    </row>
    <row r="12343" spans="25:25" x14ac:dyDescent="0.2">
      <c r="Y12343" s="84"/>
    </row>
    <row r="12344" spans="25:25" x14ac:dyDescent="0.2">
      <c r="Y12344" s="84"/>
    </row>
    <row r="12345" spans="25:25" x14ac:dyDescent="0.2">
      <c r="Y12345" s="84"/>
    </row>
    <row r="12346" spans="25:25" x14ac:dyDescent="0.2">
      <c r="Y12346" s="84"/>
    </row>
    <row r="12347" spans="25:25" x14ac:dyDescent="0.2">
      <c r="Y12347" s="84"/>
    </row>
    <row r="12348" spans="25:25" x14ac:dyDescent="0.2">
      <c r="Y12348" s="84"/>
    </row>
    <row r="12349" spans="25:25" x14ac:dyDescent="0.2">
      <c r="Y12349" s="84"/>
    </row>
    <row r="12350" spans="25:25" x14ac:dyDescent="0.2">
      <c r="Y12350" s="84"/>
    </row>
    <row r="12351" spans="25:25" x14ac:dyDescent="0.2">
      <c r="Y12351" s="84"/>
    </row>
    <row r="12352" spans="25:25" x14ac:dyDescent="0.2">
      <c r="Y12352" s="84"/>
    </row>
    <row r="12353" spans="25:25" x14ac:dyDescent="0.2">
      <c r="Y12353" s="84"/>
    </row>
    <row r="12354" spans="25:25" x14ac:dyDescent="0.2">
      <c r="Y12354" s="84"/>
    </row>
    <row r="12355" spans="25:25" x14ac:dyDescent="0.2">
      <c r="Y12355" s="84"/>
    </row>
    <row r="12356" spans="25:25" x14ac:dyDescent="0.2">
      <c r="Y12356" s="84"/>
    </row>
    <row r="12357" spans="25:25" x14ac:dyDescent="0.2">
      <c r="Y12357" s="84"/>
    </row>
    <row r="12358" spans="25:25" x14ac:dyDescent="0.2">
      <c r="Y12358" s="84"/>
    </row>
    <row r="12359" spans="25:25" x14ac:dyDescent="0.2">
      <c r="Y12359" s="84"/>
    </row>
    <row r="12360" spans="25:25" x14ac:dyDescent="0.2">
      <c r="Y12360" s="84"/>
    </row>
    <row r="12361" spans="25:25" x14ac:dyDescent="0.2">
      <c r="Y12361" s="84"/>
    </row>
    <row r="12362" spans="25:25" x14ac:dyDescent="0.2">
      <c r="Y12362" s="84"/>
    </row>
    <row r="12363" spans="25:25" x14ac:dyDescent="0.2">
      <c r="Y12363" s="84"/>
    </row>
    <row r="12364" spans="25:25" x14ac:dyDescent="0.2">
      <c r="Y12364" s="84"/>
    </row>
    <row r="12365" spans="25:25" x14ac:dyDescent="0.2">
      <c r="Y12365" s="84"/>
    </row>
    <row r="12366" spans="25:25" x14ac:dyDescent="0.2">
      <c r="Y12366" s="84"/>
    </row>
    <row r="12367" spans="25:25" x14ac:dyDescent="0.2">
      <c r="Y12367" s="84"/>
    </row>
    <row r="12368" spans="25:25" x14ac:dyDescent="0.2">
      <c r="Y12368" s="84"/>
    </row>
    <row r="12369" spans="25:25" x14ac:dyDescent="0.2">
      <c r="Y12369" s="84"/>
    </row>
    <row r="12370" spans="25:25" x14ac:dyDescent="0.2">
      <c r="Y12370" s="84"/>
    </row>
    <row r="12371" spans="25:25" x14ac:dyDescent="0.2">
      <c r="Y12371" s="84"/>
    </row>
    <row r="12372" spans="25:25" x14ac:dyDescent="0.2">
      <c r="Y12372" s="84"/>
    </row>
    <row r="12373" spans="25:25" x14ac:dyDescent="0.2">
      <c r="Y12373" s="84"/>
    </row>
    <row r="12374" spans="25:25" x14ac:dyDescent="0.2">
      <c r="Y12374" s="84"/>
    </row>
    <row r="12375" spans="25:25" x14ac:dyDescent="0.2">
      <c r="Y12375" s="84"/>
    </row>
    <row r="12376" spans="25:25" x14ac:dyDescent="0.2">
      <c r="Y12376" s="84"/>
    </row>
    <row r="12377" spans="25:25" x14ac:dyDescent="0.2">
      <c r="Y12377" s="84"/>
    </row>
    <row r="12378" spans="25:25" x14ac:dyDescent="0.2">
      <c r="Y12378" s="84"/>
    </row>
    <row r="12379" spans="25:25" x14ac:dyDescent="0.2">
      <c r="Y12379" s="84"/>
    </row>
    <row r="12380" spans="25:25" x14ac:dyDescent="0.2">
      <c r="Y12380" s="84"/>
    </row>
    <row r="12381" spans="25:25" x14ac:dyDescent="0.2">
      <c r="Y12381" s="84"/>
    </row>
    <row r="12382" spans="25:25" x14ac:dyDescent="0.2">
      <c r="Y12382" s="84"/>
    </row>
    <row r="12383" spans="25:25" x14ac:dyDescent="0.2">
      <c r="Y12383" s="84"/>
    </row>
    <row r="12384" spans="25:25" x14ac:dyDescent="0.2">
      <c r="Y12384" s="84"/>
    </row>
    <row r="12385" spans="25:25" x14ac:dyDescent="0.2">
      <c r="Y12385" s="84"/>
    </row>
    <row r="12386" spans="25:25" x14ac:dyDescent="0.2">
      <c r="Y12386" s="84"/>
    </row>
    <row r="12387" spans="25:25" x14ac:dyDescent="0.2">
      <c r="Y12387" s="84"/>
    </row>
    <row r="12388" spans="25:25" x14ac:dyDescent="0.2">
      <c r="Y12388" s="84"/>
    </row>
    <row r="12389" spans="25:25" x14ac:dyDescent="0.2">
      <c r="Y12389" s="84"/>
    </row>
    <row r="12390" spans="25:25" x14ac:dyDescent="0.2">
      <c r="Y12390" s="84"/>
    </row>
    <row r="12391" spans="25:25" x14ac:dyDescent="0.2">
      <c r="Y12391" s="84"/>
    </row>
    <row r="12392" spans="25:25" x14ac:dyDescent="0.2">
      <c r="Y12392" s="84"/>
    </row>
    <row r="12393" spans="25:25" x14ac:dyDescent="0.2">
      <c r="Y12393" s="84"/>
    </row>
    <row r="12394" spans="25:25" x14ac:dyDescent="0.2">
      <c r="Y12394" s="84"/>
    </row>
    <row r="12395" spans="25:25" x14ac:dyDescent="0.2">
      <c r="Y12395" s="84"/>
    </row>
    <row r="12396" spans="25:25" x14ac:dyDescent="0.2">
      <c r="Y12396" s="84"/>
    </row>
    <row r="12397" spans="25:25" x14ac:dyDescent="0.2">
      <c r="Y12397" s="84"/>
    </row>
    <row r="12398" spans="25:25" x14ac:dyDescent="0.2">
      <c r="Y12398" s="84"/>
    </row>
    <row r="12399" spans="25:25" x14ac:dyDescent="0.2">
      <c r="Y12399" s="84"/>
    </row>
    <row r="12400" spans="25:25" x14ac:dyDescent="0.2">
      <c r="Y12400" s="84"/>
    </row>
    <row r="12401" spans="25:25" x14ac:dyDescent="0.2">
      <c r="Y12401" s="84"/>
    </row>
    <row r="12402" spans="25:25" x14ac:dyDescent="0.2">
      <c r="Y12402" s="84"/>
    </row>
    <row r="12403" spans="25:25" x14ac:dyDescent="0.2">
      <c r="Y12403" s="84"/>
    </row>
    <row r="12404" spans="25:25" x14ac:dyDescent="0.2">
      <c r="Y12404" s="84"/>
    </row>
    <row r="12405" spans="25:25" x14ac:dyDescent="0.2">
      <c r="Y12405" s="84"/>
    </row>
    <row r="12406" spans="25:25" x14ac:dyDescent="0.2">
      <c r="Y12406" s="84"/>
    </row>
    <row r="12407" spans="25:25" x14ac:dyDescent="0.2">
      <c r="Y12407" s="84"/>
    </row>
    <row r="12408" spans="25:25" x14ac:dyDescent="0.2">
      <c r="Y12408" s="84"/>
    </row>
    <row r="12409" spans="25:25" x14ac:dyDescent="0.2">
      <c r="Y12409" s="84"/>
    </row>
    <row r="12410" spans="25:25" x14ac:dyDescent="0.2">
      <c r="Y12410" s="84"/>
    </row>
    <row r="12411" spans="25:25" x14ac:dyDescent="0.2">
      <c r="Y12411" s="84"/>
    </row>
    <row r="12412" spans="25:25" x14ac:dyDescent="0.2">
      <c r="Y12412" s="84"/>
    </row>
    <row r="12413" spans="25:25" x14ac:dyDescent="0.2">
      <c r="Y12413" s="84"/>
    </row>
    <row r="12414" spans="25:25" x14ac:dyDescent="0.2">
      <c r="Y12414" s="84"/>
    </row>
    <row r="12415" spans="25:25" x14ac:dyDescent="0.2">
      <c r="Y12415" s="84"/>
    </row>
    <row r="12416" spans="25:25" x14ac:dyDescent="0.2">
      <c r="Y12416" s="84"/>
    </row>
    <row r="12417" spans="25:25" x14ac:dyDescent="0.2">
      <c r="Y12417" s="84"/>
    </row>
    <row r="12418" spans="25:25" x14ac:dyDescent="0.2">
      <c r="Y12418" s="84"/>
    </row>
    <row r="12419" spans="25:25" x14ac:dyDescent="0.2">
      <c r="Y12419" s="84"/>
    </row>
    <row r="12420" spans="25:25" x14ac:dyDescent="0.2">
      <c r="Y12420" s="84"/>
    </row>
    <row r="12421" spans="25:25" x14ac:dyDescent="0.2">
      <c r="Y12421" s="84"/>
    </row>
    <row r="12422" spans="25:25" x14ac:dyDescent="0.2">
      <c r="Y12422" s="84"/>
    </row>
    <row r="12423" spans="25:25" x14ac:dyDescent="0.2">
      <c r="Y12423" s="84"/>
    </row>
    <row r="12424" spans="25:25" x14ac:dyDescent="0.2">
      <c r="Y12424" s="84"/>
    </row>
    <row r="12425" spans="25:25" x14ac:dyDescent="0.2">
      <c r="Y12425" s="84"/>
    </row>
    <row r="12426" spans="25:25" x14ac:dyDescent="0.2">
      <c r="Y12426" s="84"/>
    </row>
    <row r="12427" spans="25:25" x14ac:dyDescent="0.2">
      <c r="Y12427" s="84"/>
    </row>
    <row r="12428" spans="25:25" x14ac:dyDescent="0.2">
      <c r="Y12428" s="84"/>
    </row>
    <row r="12429" spans="25:25" x14ac:dyDescent="0.2">
      <c r="Y12429" s="84"/>
    </row>
    <row r="12430" spans="25:25" x14ac:dyDescent="0.2">
      <c r="Y12430" s="84"/>
    </row>
    <row r="12431" spans="25:25" x14ac:dyDescent="0.2">
      <c r="Y12431" s="84"/>
    </row>
    <row r="12432" spans="25:25" x14ac:dyDescent="0.2">
      <c r="Y12432" s="84"/>
    </row>
    <row r="12433" spans="25:25" x14ac:dyDescent="0.2">
      <c r="Y12433" s="84"/>
    </row>
    <row r="12434" spans="25:25" x14ac:dyDescent="0.2">
      <c r="Y12434" s="84"/>
    </row>
    <row r="12435" spans="25:25" x14ac:dyDescent="0.2">
      <c r="Y12435" s="84"/>
    </row>
    <row r="12436" spans="25:25" x14ac:dyDescent="0.2">
      <c r="Y12436" s="84"/>
    </row>
    <row r="12437" spans="25:25" x14ac:dyDescent="0.2">
      <c r="Y12437" s="84"/>
    </row>
    <row r="12438" spans="25:25" x14ac:dyDescent="0.2">
      <c r="Y12438" s="84"/>
    </row>
    <row r="12439" spans="25:25" x14ac:dyDescent="0.2">
      <c r="Y12439" s="84"/>
    </row>
    <row r="12440" spans="25:25" x14ac:dyDescent="0.2">
      <c r="Y12440" s="84"/>
    </row>
    <row r="12441" spans="25:25" x14ac:dyDescent="0.2">
      <c r="Y12441" s="84"/>
    </row>
    <row r="12442" spans="25:25" x14ac:dyDescent="0.2">
      <c r="Y12442" s="84"/>
    </row>
    <row r="12443" spans="25:25" x14ac:dyDescent="0.2">
      <c r="Y12443" s="84"/>
    </row>
    <row r="12444" spans="25:25" x14ac:dyDescent="0.2">
      <c r="Y12444" s="84"/>
    </row>
    <row r="12445" spans="25:25" x14ac:dyDescent="0.2">
      <c r="Y12445" s="84"/>
    </row>
    <row r="12446" spans="25:25" x14ac:dyDescent="0.2">
      <c r="Y12446" s="84"/>
    </row>
    <row r="12447" spans="25:25" x14ac:dyDescent="0.2">
      <c r="Y12447" s="84"/>
    </row>
    <row r="12448" spans="25:25" x14ac:dyDescent="0.2">
      <c r="Y12448" s="84"/>
    </row>
    <row r="12449" spans="25:25" x14ac:dyDescent="0.2">
      <c r="Y12449" s="84"/>
    </row>
    <row r="12450" spans="25:25" x14ac:dyDescent="0.2">
      <c r="Y12450" s="84"/>
    </row>
    <row r="12451" spans="25:25" x14ac:dyDescent="0.2">
      <c r="Y12451" s="84"/>
    </row>
    <row r="12452" spans="25:25" x14ac:dyDescent="0.2">
      <c r="Y12452" s="84"/>
    </row>
    <row r="12453" spans="25:25" x14ac:dyDescent="0.2">
      <c r="Y12453" s="84"/>
    </row>
    <row r="12454" spans="25:25" x14ac:dyDescent="0.2">
      <c r="Y12454" s="84"/>
    </row>
    <row r="12455" spans="25:25" x14ac:dyDescent="0.2">
      <c r="Y12455" s="84"/>
    </row>
    <row r="12456" spans="25:25" x14ac:dyDescent="0.2">
      <c r="Y12456" s="84"/>
    </row>
    <row r="12457" spans="25:25" x14ac:dyDescent="0.2">
      <c r="Y12457" s="84"/>
    </row>
    <row r="12458" spans="25:25" x14ac:dyDescent="0.2">
      <c r="Y12458" s="84"/>
    </row>
    <row r="12459" spans="25:25" x14ac:dyDescent="0.2">
      <c r="Y12459" s="84"/>
    </row>
    <row r="12460" spans="25:25" x14ac:dyDescent="0.2">
      <c r="Y12460" s="84"/>
    </row>
    <row r="12461" spans="25:25" x14ac:dyDescent="0.2">
      <c r="Y12461" s="84"/>
    </row>
    <row r="12462" spans="25:25" x14ac:dyDescent="0.2">
      <c r="Y12462" s="84"/>
    </row>
    <row r="12463" spans="25:25" x14ac:dyDescent="0.2">
      <c r="Y12463" s="84"/>
    </row>
    <row r="12464" spans="25:25" x14ac:dyDescent="0.2">
      <c r="Y12464" s="84"/>
    </row>
    <row r="12465" spans="25:25" x14ac:dyDescent="0.2">
      <c r="Y12465" s="84"/>
    </row>
    <row r="12466" spans="25:25" x14ac:dyDescent="0.2">
      <c r="Y12466" s="84"/>
    </row>
    <row r="12467" spans="25:25" x14ac:dyDescent="0.2">
      <c r="Y12467" s="84"/>
    </row>
    <row r="12468" spans="25:25" x14ac:dyDescent="0.2">
      <c r="Y12468" s="84"/>
    </row>
    <row r="12469" spans="25:25" x14ac:dyDescent="0.2">
      <c r="Y12469" s="84"/>
    </row>
    <row r="12470" spans="25:25" x14ac:dyDescent="0.2">
      <c r="Y12470" s="84"/>
    </row>
    <row r="12471" spans="25:25" x14ac:dyDescent="0.2">
      <c r="Y12471" s="84"/>
    </row>
    <row r="12472" spans="25:25" x14ac:dyDescent="0.2">
      <c r="Y12472" s="84"/>
    </row>
    <row r="12473" spans="25:25" x14ac:dyDescent="0.2">
      <c r="Y12473" s="84"/>
    </row>
    <row r="12474" spans="25:25" x14ac:dyDescent="0.2">
      <c r="Y12474" s="84"/>
    </row>
    <row r="12475" spans="25:25" x14ac:dyDescent="0.2">
      <c r="Y12475" s="84"/>
    </row>
    <row r="12476" spans="25:25" x14ac:dyDescent="0.2">
      <c r="Y12476" s="84"/>
    </row>
    <row r="12477" spans="25:25" x14ac:dyDescent="0.2">
      <c r="Y12477" s="84"/>
    </row>
    <row r="12478" spans="25:25" x14ac:dyDescent="0.2">
      <c r="Y12478" s="84"/>
    </row>
    <row r="12479" spans="25:25" x14ac:dyDescent="0.2">
      <c r="Y12479" s="84"/>
    </row>
    <row r="12480" spans="25:25" x14ac:dyDescent="0.2">
      <c r="Y12480" s="84"/>
    </row>
    <row r="12481" spans="25:25" x14ac:dyDescent="0.2">
      <c r="Y12481" s="84"/>
    </row>
    <row r="12482" spans="25:25" x14ac:dyDescent="0.2">
      <c r="Y12482" s="84"/>
    </row>
    <row r="12483" spans="25:25" x14ac:dyDescent="0.2">
      <c r="Y12483" s="84"/>
    </row>
    <row r="12484" spans="25:25" x14ac:dyDescent="0.2">
      <c r="Y12484" s="84"/>
    </row>
    <row r="12485" spans="25:25" x14ac:dyDescent="0.2">
      <c r="Y12485" s="84"/>
    </row>
    <row r="12486" spans="25:25" x14ac:dyDescent="0.2">
      <c r="Y12486" s="84"/>
    </row>
    <row r="12487" spans="25:25" x14ac:dyDescent="0.2">
      <c r="Y12487" s="84"/>
    </row>
    <row r="12488" spans="25:25" x14ac:dyDescent="0.2">
      <c r="Y12488" s="84"/>
    </row>
    <row r="12489" spans="25:25" x14ac:dyDescent="0.2">
      <c r="Y12489" s="84"/>
    </row>
    <row r="12490" spans="25:25" x14ac:dyDescent="0.2">
      <c r="Y12490" s="84"/>
    </row>
    <row r="12491" spans="25:25" x14ac:dyDescent="0.2">
      <c r="Y12491" s="84"/>
    </row>
    <row r="12492" spans="25:25" x14ac:dyDescent="0.2">
      <c r="Y12492" s="84"/>
    </row>
    <row r="12493" spans="25:25" x14ac:dyDescent="0.2">
      <c r="Y12493" s="84"/>
    </row>
    <row r="12494" spans="25:25" x14ac:dyDescent="0.2">
      <c r="Y12494" s="84"/>
    </row>
    <row r="12495" spans="25:25" x14ac:dyDescent="0.2">
      <c r="Y12495" s="84"/>
    </row>
    <row r="12496" spans="25:25" x14ac:dyDescent="0.2">
      <c r="Y12496" s="84"/>
    </row>
    <row r="12497" spans="25:25" x14ac:dyDescent="0.2">
      <c r="Y12497" s="84"/>
    </row>
    <row r="12498" spans="25:25" x14ac:dyDescent="0.2">
      <c r="Y12498" s="84"/>
    </row>
    <row r="12499" spans="25:25" x14ac:dyDescent="0.2">
      <c r="Y12499" s="84"/>
    </row>
    <row r="12500" spans="25:25" x14ac:dyDescent="0.2">
      <c r="Y12500" s="84"/>
    </row>
    <row r="12501" spans="25:25" x14ac:dyDescent="0.2">
      <c r="Y12501" s="84"/>
    </row>
    <row r="12502" spans="25:25" x14ac:dyDescent="0.2">
      <c r="Y12502" s="84"/>
    </row>
    <row r="12503" spans="25:25" x14ac:dyDescent="0.2">
      <c r="Y12503" s="84"/>
    </row>
    <row r="12504" spans="25:25" x14ac:dyDescent="0.2">
      <c r="Y12504" s="84"/>
    </row>
    <row r="12505" spans="25:25" x14ac:dyDescent="0.2">
      <c r="Y12505" s="84"/>
    </row>
    <row r="12506" spans="25:25" x14ac:dyDescent="0.2">
      <c r="Y12506" s="84"/>
    </row>
    <row r="12507" spans="25:25" x14ac:dyDescent="0.2">
      <c r="Y12507" s="84"/>
    </row>
    <row r="12508" spans="25:25" x14ac:dyDescent="0.2">
      <c r="Y12508" s="84"/>
    </row>
    <row r="12509" spans="25:25" x14ac:dyDescent="0.2">
      <c r="Y12509" s="84"/>
    </row>
    <row r="12510" spans="25:25" x14ac:dyDescent="0.2">
      <c r="Y12510" s="84"/>
    </row>
    <row r="12511" spans="25:25" x14ac:dyDescent="0.2">
      <c r="Y12511" s="84"/>
    </row>
    <row r="12512" spans="25:25" x14ac:dyDescent="0.2">
      <c r="Y12512" s="84"/>
    </row>
    <row r="12513" spans="25:25" x14ac:dyDescent="0.2">
      <c r="Y12513" s="84"/>
    </row>
    <row r="12514" spans="25:25" x14ac:dyDescent="0.2">
      <c r="Y12514" s="84"/>
    </row>
    <row r="12515" spans="25:25" x14ac:dyDescent="0.2">
      <c r="Y12515" s="84"/>
    </row>
    <row r="12516" spans="25:25" x14ac:dyDescent="0.2">
      <c r="Y12516" s="84"/>
    </row>
    <row r="12517" spans="25:25" x14ac:dyDescent="0.2">
      <c r="Y12517" s="84"/>
    </row>
    <row r="12518" spans="25:25" x14ac:dyDescent="0.2">
      <c r="Y12518" s="84"/>
    </row>
    <row r="12519" spans="25:25" x14ac:dyDescent="0.2">
      <c r="Y12519" s="84"/>
    </row>
    <row r="12520" spans="25:25" x14ac:dyDescent="0.2">
      <c r="Y12520" s="84"/>
    </row>
    <row r="12521" spans="25:25" x14ac:dyDescent="0.2">
      <c r="Y12521" s="84"/>
    </row>
    <row r="12522" spans="25:25" x14ac:dyDescent="0.2">
      <c r="Y12522" s="84"/>
    </row>
    <row r="12523" spans="25:25" x14ac:dyDescent="0.2">
      <c r="Y12523" s="84"/>
    </row>
    <row r="12524" spans="25:25" x14ac:dyDescent="0.2">
      <c r="Y12524" s="84"/>
    </row>
    <row r="12525" spans="25:25" x14ac:dyDescent="0.2">
      <c r="Y12525" s="84"/>
    </row>
    <row r="12526" spans="25:25" x14ac:dyDescent="0.2">
      <c r="Y12526" s="84"/>
    </row>
    <row r="12527" spans="25:25" x14ac:dyDescent="0.2">
      <c r="Y12527" s="84"/>
    </row>
    <row r="12528" spans="25:25" x14ac:dyDescent="0.2">
      <c r="Y12528" s="84"/>
    </row>
    <row r="12529" spans="25:25" x14ac:dyDescent="0.2">
      <c r="Y12529" s="84"/>
    </row>
    <row r="12530" spans="25:25" x14ac:dyDescent="0.2">
      <c r="Y12530" s="84"/>
    </row>
    <row r="12531" spans="25:25" x14ac:dyDescent="0.2">
      <c r="Y12531" s="84"/>
    </row>
    <row r="12532" spans="25:25" x14ac:dyDescent="0.2">
      <c r="Y12532" s="84"/>
    </row>
    <row r="12533" spans="25:25" x14ac:dyDescent="0.2">
      <c r="Y12533" s="84"/>
    </row>
    <row r="12534" spans="25:25" x14ac:dyDescent="0.2">
      <c r="Y12534" s="84"/>
    </row>
    <row r="12535" spans="25:25" x14ac:dyDescent="0.2">
      <c r="Y12535" s="84"/>
    </row>
    <row r="12536" spans="25:25" x14ac:dyDescent="0.2">
      <c r="Y12536" s="84"/>
    </row>
    <row r="12537" spans="25:25" x14ac:dyDescent="0.2">
      <c r="Y12537" s="84"/>
    </row>
    <row r="12538" spans="25:25" x14ac:dyDescent="0.2">
      <c r="Y12538" s="84"/>
    </row>
    <row r="12539" spans="25:25" x14ac:dyDescent="0.2">
      <c r="Y12539" s="84"/>
    </row>
    <row r="12540" spans="25:25" x14ac:dyDescent="0.2">
      <c r="Y12540" s="84"/>
    </row>
    <row r="12541" spans="25:25" x14ac:dyDescent="0.2">
      <c r="Y12541" s="84"/>
    </row>
    <row r="12542" spans="25:25" x14ac:dyDescent="0.2">
      <c r="Y12542" s="84"/>
    </row>
    <row r="12543" spans="25:25" x14ac:dyDescent="0.2">
      <c r="Y12543" s="84"/>
    </row>
    <row r="12544" spans="25:25" x14ac:dyDescent="0.2">
      <c r="Y12544" s="84"/>
    </row>
    <row r="12545" spans="25:25" x14ac:dyDescent="0.2">
      <c r="Y12545" s="84"/>
    </row>
    <row r="12546" spans="25:25" x14ac:dyDescent="0.2">
      <c r="Y12546" s="84"/>
    </row>
    <row r="12547" spans="25:25" x14ac:dyDescent="0.2">
      <c r="Y12547" s="84"/>
    </row>
    <row r="12548" spans="25:25" x14ac:dyDescent="0.2">
      <c r="Y12548" s="84"/>
    </row>
    <row r="12549" spans="25:25" x14ac:dyDescent="0.2">
      <c r="Y12549" s="84"/>
    </row>
    <row r="12550" spans="25:25" x14ac:dyDescent="0.2">
      <c r="Y12550" s="84"/>
    </row>
    <row r="12551" spans="25:25" x14ac:dyDescent="0.2">
      <c r="Y12551" s="84"/>
    </row>
    <row r="12552" spans="25:25" x14ac:dyDescent="0.2">
      <c r="Y12552" s="84"/>
    </row>
    <row r="12553" spans="25:25" x14ac:dyDescent="0.2">
      <c r="Y12553" s="84"/>
    </row>
    <row r="12554" spans="25:25" x14ac:dyDescent="0.2">
      <c r="Y12554" s="84"/>
    </row>
    <row r="12555" spans="25:25" x14ac:dyDescent="0.2">
      <c r="Y12555" s="84"/>
    </row>
    <row r="12556" spans="25:25" x14ac:dyDescent="0.2">
      <c r="Y12556" s="84"/>
    </row>
    <row r="12557" spans="25:25" x14ac:dyDescent="0.2">
      <c r="Y12557" s="84"/>
    </row>
    <row r="12558" spans="25:25" x14ac:dyDescent="0.2">
      <c r="Y12558" s="84"/>
    </row>
    <row r="12559" spans="25:25" x14ac:dyDescent="0.2">
      <c r="Y12559" s="84"/>
    </row>
    <row r="12560" spans="25:25" x14ac:dyDescent="0.2">
      <c r="Y12560" s="84"/>
    </row>
    <row r="12561" spans="25:25" x14ac:dyDescent="0.2">
      <c r="Y12561" s="84"/>
    </row>
    <row r="12562" spans="25:25" x14ac:dyDescent="0.2">
      <c r="Y12562" s="84"/>
    </row>
    <row r="12563" spans="25:25" x14ac:dyDescent="0.2">
      <c r="Y12563" s="84"/>
    </row>
    <row r="12564" spans="25:25" x14ac:dyDescent="0.2">
      <c r="Y12564" s="84"/>
    </row>
    <row r="12565" spans="25:25" x14ac:dyDescent="0.2">
      <c r="Y12565" s="84"/>
    </row>
    <row r="12566" spans="25:25" x14ac:dyDescent="0.2">
      <c r="Y12566" s="84"/>
    </row>
    <row r="12567" spans="25:25" x14ac:dyDescent="0.2">
      <c r="Y12567" s="84"/>
    </row>
    <row r="12568" spans="25:25" x14ac:dyDescent="0.2">
      <c r="Y12568" s="84"/>
    </row>
    <row r="12569" spans="25:25" x14ac:dyDescent="0.2">
      <c r="Y12569" s="84"/>
    </row>
    <row r="12570" spans="25:25" x14ac:dyDescent="0.2">
      <c r="Y12570" s="84"/>
    </row>
    <row r="12571" spans="25:25" x14ac:dyDescent="0.2">
      <c r="Y12571" s="84"/>
    </row>
    <row r="12572" spans="25:25" x14ac:dyDescent="0.2">
      <c r="Y12572" s="84"/>
    </row>
    <row r="12573" spans="25:25" x14ac:dyDescent="0.2">
      <c r="Y12573" s="84"/>
    </row>
    <row r="12574" spans="25:25" x14ac:dyDescent="0.2">
      <c r="Y12574" s="84"/>
    </row>
    <row r="12575" spans="25:25" x14ac:dyDescent="0.2">
      <c r="Y12575" s="84"/>
    </row>
    <row r="12576" spans="25:25" x14ac:dyDescent="0.2">
      <c r="Y12576" s="84"/>
    </row>
    <row r="12577" spans="25:25" x14ac:dyDescent="0.2">
      <c r="Y12577" s="84"/>
    </row>
    <row r="12578" spans="25:25" x14ac:dyDescent="0.2">
      <c r="Y12578" s="84"/>
    </row>
    <row r="12579" spans="25:25" x14ac:dyDescent="0.2">
      <c r="Y12579" s="84"/>
    </row>
    <row r="12580" spans="25:25" x14ac:dyDescent="0.2">
      <c r="Y12580" s="84"/>
    </row>
    <row r="12581" spans="25:25" x14ac:dyDescent="0.2">
      <c r="Y12581" s="84"/>
    </row>
    <row r="12582" spans="25:25" x14ac:dyDescent="0.2">
      <c r="Y12582" s="84"/>
    </row>
    <row r="12583" spans="25:25" x14ac:dyDescent="0.2">
      <c r="Y12583" s="84"/>
    </row>
    <row r="12584" spans="25:25" x14ac:dyDescent="0.2">
      <c r="Y12584" s="84"/>
    </row>
    <row r="12585" spans="25:25" x14ac:dyDescent="0.2">
      <c r="Y12585" s="84"/>
    </row>
    <row r="12586" spans="25:25" x14ac:dyDescent="0.2">
      <c r="Y12586" s="84"/>
    </row>
    <row r="12587" spans="25:25" x14ac:dyDescent="0.2">
      <c r="Y12587" s="84"/>
    </row>
    <row r="12588" spans="25:25" x14ac:dyDescent="0.2">
      <c r="Y12588" s="84"/>
    </row>
    <row r="12589" spans="25:25" x14ac:dyDescent="0.2">
      <c r="Y12589" s="84"/>
    </row>
    <row r="12590" spans="25:25" x14ac:dyDescent="0.2">
      <c r="Y12590" s="84"/>
    </row>
    <row r="12591" spans="25:25" x14ac:dyDescent="0.2">
      <c r="Y12591" s="84"/>
    </row>
    <row r="12592" spans="25:25" x14ac:dyDescent="0.2">
      <c r="Y12592" s="84"/>
    </row>
    <row r="12593" spans="25:25" x14ac:dyDescent="0.2">
      <c r="Y12593" s="84"/>
    </row>
    <row r="12594" spans="25:25" x14ac:dyDescent="0.2">
      <c r="Y12594" s="84"/>
    </row>
    <row r="12595" spans="25:25" x14ac:dyDescent="0.2">
      <c r="Y12595" s="84"/>
    </row>
    <row r="12596" spans="25:25" x14ac:dyDescent="0.2">
      <c r="Y12596" s="84"/>
    </row>
    <row r="12597" spans="25:25" x14ac:dyDescent="0.2">
      <c r="Y12597" s="84"/>
    </row>
    <row r="12598" spans="25:25" x14ac:dyDescent="0.2">
      <c r="Y12598" s="84"/>
    </row>
    <row r="12599" spans="25:25" x14ac:dyDescent="0.2">
      <c r="Y12599" s="84"/>
    </row>
    <row r="12600" spans="25:25" x14ac:dyDescent="0.2">
      <c r="Y12600" s="84"/>
    </row>
    <row r="12601" spans="25:25" x14ac:dyDescent="0.2">
      <c r="Y12601" s="84"/>
    </row>
    <row r="12602" spans="25:25" x14ac:dyDescent="0.2">
      <c r="Y12602" s="84"/>
    </row>
    <row r="12603" spans="25:25" x14ac:dyDescent="0.2">
      <c r="Y12603" s="84"/>
    </row>
    <row r="12604" spans="25:25" x14ac:dyDescent="0.2">
      <c r="Y12604" s="84"/>
    </row>
    <row r="12605" spans="25:25" x14ac:dyDescent="0.2">
      <c r="Y12605" s="84"/>
    </row>
    <row r="12606" spans="25:25" x14ac:dyDescent="0.2">
      <c r="Y12606" s="84"/>
    </row>
    <row r="12607" spans="25:25" x14ac:dyDescent="0.2">
      <c r="Y12607" s="84"/>
    </row>
    <row r="12608" spans="25:25" x14ac:dyDescent="0.2">
      <c r="Y12608" s="84"/>
    </row>
    <row r="12609" spans="25:25" x14ac:dyDescent="0.2">
      <c r="Y12609" s="84"/>
    </row>
    <row r="12610" spans="25:25" x14ac:dyDescent="0.2">
      <c r="Y12610" s="84"/>
    </row>
    <row r="12611" spans="25:25" x14ac:dyDescent="0.2">
      <c r="Y12611" s="84"/>
    </row>
    <row r="12612" spans="25:25" x14ac:dyDescent="0.2">
      <c r="Y12612" s="84"/>
    </row>
    <row r="12613" spans="25:25" x14ac:dyDescent="0.2">
      <c r="Y12613" s="84"/>
    </row>
    <row r="12614" spans="25:25" x14ac:dyDescent="0.2">
      <c r="Y12614" s="84"/>
    </row>
    <row r="12615" spans="25:25" x14ac:dyDescent="0.2">
      <c r="Y12615" s="84"/>
    </row>
    <row r="12616" spans="25:25" x14ac:dyDescent="0.2">
      <c r="Y12616" s="84"/>
    </row>
    <row r="12617" spans="25:25" x14ac:dyDescent="0.2">
      <c r="Y12617" s="84"/>
    </row>
    <row r="12618" spans="25:25" x14ac:dyDescent="0.2">
      <c r="Y12618" s="84"/>
    </row>
    <row r="12619" spans="25:25" x14ac:dyDescent="0.2">
      <c r="Y12619" s="84"/>
    </row>
    <row r="12620" spans="25:25" x14ac:dyDescent="0.2">
      <c r="Y12620" s="84"/>
    </row>
    <row r="12621" spans="25:25" x14ac:dyDescent="0.2">
      <c r="Y12621" s="84"/>
    </row>
    <row r="12622" spans="25:25" x14ac:dyDescent="0.2">
      <c r="Y12622" s="84"/>
    </row>
    <row r="12623" spans="25:25" x14ac:dyDescent="0.2">
      <c r="Y12623" s="84"/>
    </row>
    <row r="12624" spans="25:25" x14ac:dyDescent="0.2">
      <c r="Y12624" s="84"/>
    </row>
    <row r="12625" spans="25:25" x14ac:dyDescent="0.2">
      <c r="Y12625" s="84"/>
    </row>
    <row r="12626" spans="25:25" x14ac:dyDescent="0.2">
      <c r="Y12626" s="84"/>
    </row>
    <row r="12627" spans="25:25" x14ac:dyDescent="0.2">
      <c r="Y12627" s="84"/>
    </row>
    <row r="12628" spans="25:25" x14ac:dyDescent="0.2">
      <c r="Y12628" s="84"/>
    </row>
    <row r="12629" spans="25:25" x14ac:dyDescent="0.2">
      <c r="Y12629" s="84"/>
    </row>
    <row r="12630" spans="25:25" x14ac:dyDescent="0.2">
      <c r="Y12630" s="84"/>
    </row>
    <row r="12631" spans="25:25" x14ac:dyDescent="0.2">
      <c r="Y12631" s="84"/>
    </row>
    <row r="12632" spans="25:25" x14ac:dyDescent="0.2">
      <c r="Y12632" s="84"/>
    </row>
    <row r="12633" spans="25:25" x14ac:dyDescent="0.2">
      <c r="Y12633" s="84"/>
    </row>
    <row r="12634" spans="25:25" x14ac:dyDescent="0.2">
      <c r="Y12634" s="84"/>
    </row>
    <row r="12635" spans="25:25" x14ac:dyDescent="0.2">
      <c r="Y12635" s="84"/>
    </row>
    <row r="12636" spans="25:25" x14ac:dyDescent="0.2">
      <c r="Y12636" s="84"/>
    </row>
    <row r="12637" spans="25:25" x14ac:dyDescent="0.2">
      <c r="Y12637" s="84"/>
    </row>
    <row r="12638" spans="25:25" x14ac:dyDescent="0.2">
      <c r="Y12638" s="84"/>
    </row>
    <row r="12639" spans="25:25" x14ac:dyDescent="0.2">
      <c r="Y12639" s="84"/>
    </row>
    <row r="12640" spans="25:25" x14ac:dyDescent="0.2">
      <c r="Y12640" s="84"/>
    </row>
    <row r="12641" spans="25:25" x14ac:dyDescent="0.2">
      <c r="Y12641" s="84"/>
    </row>
    <row r="12642" spans="25:25" x14ac:dyDescent="0.2">
      <c r="Y12642" s="84"/>
    </row>
    <row r="12643" spans="25:25" x14ac:dyDescent="0.2">
      <c r="Y12643" s="84"/>
    </row>
    <row r="12644" spans="25:25" x14ac:dyDescent="0.2">
      <c r="Y12644" s="84"/>
    </row>
    <row r="12645" spans="25:25" x14ac:dyDescent="0.2">
      <c r="Y12645" s="84"/>
    </row>
    <row r="12646" spans="25:25" x14ac:dyDescent="0.2">
      <c r="Y12646" s="84"/>
    </row>
    <row r="12647" spans="25:25" x14ac:dyDescent="0.2">
      <c r="Y12647" s="84"/>
    </row>
    <row r="12648" spans="25:25" x14ac:dyDescent="0.2">
      <c r="Y12648" s="84"/>
    </row>
    <row r="12649" spans="25:25" x14ac:dyDescent="0.2">
      <c r="Y12649" s="84"/>
    </row>
    <row r="12650" spans="25:25" x14ac:dyDescent="0.2">
      <c r="Y12650" s="84"/>
    </row>
    <row r="12651" spans="25:25" x14ac:dyDescent="0.2">
      <c r="Y12651" s="84"/>
    </row>
    <row r="12652" spans="25:25" x14ac:dyDescent="0.2">
      <c r="Y12652" s="84"/>
    </row>
    <row r="12653" spans="25:25" x14ac:dyDescent="0.2">
      <c r="Y12653" s="84"/>
    </row>
    <row r="12654" spans="25:25" x14ac:dyDescent="0.2">
      <c r="Y12654" s="84"/>
    </row>
    <row r="12655" spans="25:25" x14ac:dyDescent="0.2">
      <c r="Y12655" s="84"/>
    </row>
    <row r="12656" spans="25:25" x14ac:dyDescent="0.2">
      <c r="Y12656" s="84"/>
    </row>
    <row r="12657" spans="25:25" x14ac:dyDescent="0.2">
      <c r="Y12657" s="84"/>
    </row>
    <row r="12658" spans="25:25" x14ac:dyDescent="0.2">
      <c r="Y12658" s="84"/>
    </row>
    <row r="12659" spans="25:25" x14ac:dyDescent="0.2">
      <c r="Y12659" s="84"/>
    </row>
    <row r="12660" spans="25:25" x14ac:dyDescent="0.2">
      <c r="Y12660" s="84"/>
    </row>
    <row r="12661" spans="25:25" x14ac:dyDescent="0.2">
      <c r="Y12661" s="84"/>
    </row>
    <row r="12662" spans="25:25" x14ac:dyDescent="0.2">
      <c r="Y12662" s="84"/>
    </row>
    <row r="12663" spans="25:25" x14ac:dyDescent="0.2">
      <c r="Y12663" s="84"/>
    </row>
    <row r="12664" spans="25:25" x14ac:dyDescent="0.2">
      <c r="Y12664" s="84"/>
    </row>
    <row r="12665" spans="25:25" x14ac:dyDescent="0.2">
      <c r="Y12665" s="84"/>
    </row>
    <row r="12666" spans="25:25" x14ac:dyDescent="0.2">
      <c r="Y12666" s="84"/>
    </row>
    <row r="12667" spans="25:25" x14ac:dyDescent="0.2">
      <c r="Y12667" s="84"/>
    </row>
    <row r="12668" spans="25:25" x14ac:dyDescent="0.2">
      <c r="Y12668" s="84"/>
    </row>
    <row r="12669" spans="25:25" x14ac:dyDescent="0.2">
      <c r="Y12669" s="84"/>
    </row>
    <row r="12670" spans="25:25" x14ac:dyDescent="0.2">
      <c r="Y12670" s="84"/>
    </row>
    <row r="12671" spans="25:25" x14ac:dyDescent="0.2">
      <c r="Y12671" s="84"/>
    </row>
    <row r="12672" spans="25:25" x14ac:dyDescent="0.2">
      <c r="Y12672" s="84"/>
    </row>
    <row r="12673" spans="25:25" x14ac:dyDescent="0.2">
      <c r="Y12673" s="84"/>
    </row>
    <row r="12674" spans="25:25" x14ac:dyDescent="0.2">
      <c r="Y12674" s="84"/>
    </row>
    <row r="12675" spans="25:25" x14ac:dyDescent="0.2">
      <c r="Y12675" s="84"/>
    </row>
    <row r="12676" spans="25:25" x14ac:dyDescent="0.2">
      <c r="Y12676" s="84"/>
    </row>
    <row r="12677" spans="25:25" x14ac:dyDescent="0.2">
      <c r="Y12677" s="84"/>
    </row>
    <row r="12678" spans="25:25" x14ac:dyDescent="0.2">
      <c r="Y12678" s="84"/>
    </row>
    <row r="12679" spans="25:25" x14ac:dyDescent="0.2">
      <c r="Y12679" s="84"/>
    </row>
    <row r="12680" spans="25:25" x14ac:dyDescent="0.2">
      <c r="Y12680" s="84"/>
    </row>
    <row r="12681" spans="25:25" x14ac:dyDescent="0.2">
      <c r="Y12681" s="84"/>
    </row>
    <row r="12682" spans="25:25" x14ac:dyDescent="0.2">
      <c r="Y12682" s="84"/>
    </row>
    <row r="12683" spans="25:25" x14ac:dyDescent="0.2">
      <c r="Y12683" s="84"/>
    </row>
    <row r="12684" spans="25:25" x14ac:dyDescent="0.2">
      <c r="Y12684" s="84"/>
    </row>
    <row r="12685" spans="25:25" x14ac:dyDescent="0.2">
      <c r="Y12685" s="84"/>
    </row>
    <row r="12686" spans="25:25" x14ac:dyDescent="0.2">
      <c r="Y12686" s="84"/>
    </row>
    <row r="12687" spans="25:25" x14ac:dyDescent="0.2">
      <c r="Y12687" s="84"/>
    </row>
    <row r="12688" spans="25:25" x14ac:dyDescent="0.2">
      <c r="Y12688" s="84"/>
    </row>
    <row r="12689" spans="25:25" x14ac:dyDescent="0.2">
      <c r="Y12689" s="84"/>
    </row>
    <row r="12690" spans="25:25" x14ac:dyDescent="0.2">
      <c r="Y12690" s="84"/>
    </row>
    <row r="12691" spans="25:25" x14ac:dyDescent="0.2">
      <c r="Y12691" s="84"/>
    </row>
    <row r="12692" spans="25:25" x14ac:dyDescent="0.2">
      <c r="Y12692" s="84"/>
    </row>
    <row r="12693" spans="25:25" x14ac:dyDescent="0.2">
      <c r="Y12693" s="84"/>
    </row>
    <row r="12694" spans="25:25" x14ac:dyDescent="0.2">
      <c r="Y12694" s="84"/>
    </row>
    <row r="12695" spans="25:25" x14ac:dyDescent="0.2">
      <c r="Y12695" s="84"/>
    </row>
    <row r="12696" spans="25:25" x14ac:dyDescent="0.2">
      <c r="Y12696" s="84"/>
    </row>
    <row r="12697" spans="25:25" x14ac:dyDescent="0.2">
      <c r="Y12697" s="84"/>
    </row>
    <row r="12698" spans="25:25" x14ac:dyDescent="0.2">
      <c r="Y12698" s="84"/>
    </row>
    <row r="12699" spans="25:25" x14ac:dyDescent="0.2">
      <c r="Y12699" s="84"/>
    </row>
    <row r="12700" spans="25:25" x14ac:dyDescent="0.2">
      <c r="Y12700" s="84"/>
    </row>
    <row r="12701" spans="25:25" x14ac:dyDescent="0.2">
      <c r="Y12701" s="84"/>
    </row>
    <row r="12702" spans="25:25" x14ac:dyDescent="0.2">
      <c r="Y12702" s="84"/>
    </row>
    <row r="12703" spans="25:25" x14ac:dyDescent="0.2">
      <c r="Y12703" s="84"/>
    </row>
    <row r="12704" spans="25:25" x14ac:dyDescent="0.2">
      <c r="Y12704" s="84"/>
    </row>
    <row r="12705" spans="25:25" x14ac:dyDescent="0.2">
      <c r="Y12705" s="84"/>
    </row>
    <row r="12706" spans="25:25" x14ac:dyDescent="0.2">
      <c r="Y12706" s="84"/>
    </row>
    <row r="12707" spans="25:25" x14ac:dyDescent="0.2">
      <c r="Y12707" s="84"/>
    </row>
    <row r="12708" spans="25:25" x14ac:dyDescent="0.2">
      <c r="Y12708" s="84"/>
    </row>
    <row r="12709" spans="25:25" x14ac:dyDescent="0.2">
      <c r="Y12709" s="84"/>
    </row>
    <row r="12710" spans="25:25" x14ac:dyDescent="0.2">
      <c r="Y12710" s="84"/>
    </row>
    <row r="12711" spans="25:25" x14ac:dyDescent="0.2">
      <c r="Y12711" s="84"/>
    </row>
    <row r="12712" spans="25:25" x14ac:dyDescent="0.2">
      <c r="Y12712" s="84"/>
    </row>
    <row r="12713" spans="25:25" x14ac:dyDescent="0.2">
      <c r="Y12713" s="84"/>
    </row>
    <row r="12714" spans="25:25" x14ac:dyDescent="0.2">
      <c r="Y12714" s="84"/>
    </row>
    <row r="12715" spans="25:25" x14ac:dyDescent="0.2">
      <c r="Y12715" s="84"/>
    </row>
    <row r="12716" spans="25:25" x14ac:dyDescent="0.2">
      <c r="Y12716" s="84"/>
    </row>
    <row r="12717" spans="25:25" x14ac:dyDescent="0.2">
      <c r="Y12717" s="84"/>
    </row>
    <row r="12718" spans="25:25" x14ac:dyDescent="0.2">
      <c r="Y12718" s="84"/>
    </row>
    <row r="12719" spans="25:25" x14ac:dyDescent="0.2">
      <c r="Y12719" s="84"/>
    </row>
    <row r="12720" spans="25:25" x14ac:dyDescent="0.2">
      <c r="Y12720" s="84"/>
    </row>
    <row r="12721" spans="25:25" x14ac:dyDescent="0.2">
      <c r="Y12721" s="84"/>
    </row>
    <row r="12722" spans="25:25" x14ac:dyDescent="0.2">
      <c r="Y12722" s="84"/>
    </row>
    <row r="12723" spans="25:25" x14ac:dyDescent="0.2">
      <c r="Y12723" s="84"/>
    </row>
    <row r="12724" spans="25:25" x14ac:dyDescent="0.2">
      <c r="Y12724" s="84"/>
    </row>
    <row r="12725" spans="25:25" x14ac:dyDescent="0.2">
      <c r="Y12725" s="84"/>
    </row>
    <row r="12726" spans="25:25" x14ac:dyDescent="0.2">
      <c r="Y12726" s="84"/>
    </row>
    <row r="12727" spans="25:25" x14ac:dyDescent="0.2">
      <c r="Y12727" s="84"/>
    </row>
    <row r="12728" spans="25:25" x14ac:dyDescent="0.2">
      <c r="Y12728" s="84"/>
    </row>
    <row r="12729" spans="25:25" x14ac:dyDescent="0.2">
      <c r="Y12729" s="84"/>
    </row>
    <row r="12730" spans="25:25" x14ac:dyDescent="0.2">
      <c r="Y12730" s="84"/>
    </row>
    <row r="12731" spans="25:25" x14ac:dyDescent="0.2">
      <c r="Y12731" s="84"/>
    </row>
    <row r="12732" spans="25:25" x14ac:dyDescent="0.2">
      <c r="Y12732" s="84"/>
    </row>
    <row r="12733" spans="25:25" x14ac:dyDescent="0.2">
      <c r="Y12733" s="84"/>
    </row>
    <row r="12734" spans="25:25" x14ac:dyDescent="0.2">
      <c r="Y12734" s="84"/>
    </row>
    <row r="12735" spans="25:25" x14ac:dyDescent="0.2">
      <c r="Y12735" s="84"/>
    </row>
    <row r="12736" spans="25:25" x14ac:dyDescent="0.2">
      <c r="Y12736" s="84"/>
    </row>
    <row r="12737" spans="25:25" x14ac:dyDescent="0.2">
      <c r="Y12737" s="84"/>
    </row>
    <row r="12738" spans="25:25" x14ac:dyDescent="0.2">
      <c r="Y12738" s="84"/>
    </row>
    <row r="12739" spans="25:25" x14ac:dyDescent="0.2">
      <c r="Y12739" s="84"/>
    </row>
    <row r="12740" spans="25:25" x14ac:dyDescent="0.2">
      <c r="Y12740" s="84"/>
    </row>
    <row r="12741" spans="25:25" x14ac:dyDescent="0.2">
      <c r="Y12741" s="84"/>
    </row>
    <row r="12742" spans="25:25" x14ac:dyDescent="0.2">
      <c r="Y12742" s="84"/>
    </row>
    <row r="12743" spans="25:25" x14ac:dyDescent="0.2">
      <c r="Y12743" s="84"/>
    </row>
    <row r="12744" spans="25:25" x14ac:dyDescent="0.2">
      <c r="Y12744" s="84"/>
    </row>
    <row r="12745" spans="25:25" x14ac:dyDescent="0.2">
      <c r="Y12745" s="84"/>
    </row>
    <row r="12746" spans="25:25" x14ac:dyDescent="0.2">
      <c r="Y12746" s="84"/>
    </row>
    <row r="12747" spans="25:25" x14ac:dyDescent="0.2">
      <c r="Y12747" s="84"/>
    </row>
    <row r="12748" spans="25:25" x14ac:dyDescent="0.2">
      <c r="Y12748" s="84"/>
    </row>
    <row r="12749" spans="25:25" x14ac:dyDescent="0.2">
      <c r="Y12749" s="84"/>
    </row>
    <row r="12750" spans="25:25" x14ac:dyDescent="0.2">
      <c r="Y12750" s="84"/>
    </row>
    <row r="12751" spans="25:25" x14ac:dyDescent="0.2">
      <c r="Y12751" s="84"/>
    </row>
    <row r="12752" spans="25:25" x14ac:dyDescent="0.2">
      <c r="Y12752" s="84"/>
    </row>
    <row r="12753" spans="25:25" x14ac:dyDescent="0.2">
      <c r="Y12753" s="84"/>
    </row>
    <row r="12754" spans="25:25" x14ac:dyDescent="0.2">
      <c r="Y12754" s="84"/>
    </row>
    <row r="12755" spans="25:25" x14ac:dyDescent="0.2">
      <c r="Y12755" s="84"/>
    </row>
    <row r="12756" spans="25:25" x14ac:dyDescent="0.2">
      <c r="Y12756" s="84"/>
    </row>
    <row r="12757" spans="25:25" x14ac:dyDescent="0.2">
      <c r="Y12757" s="84"/>
    </row>
    <row r="12758" spans="25:25" x14ac:dyDescent="0.2">
      <c r="Y12758" s="84"/>
    </row>
    <row r="12759" spans="25:25" x14ac:dyDescent="0.2">
      <c r="Y12759" s="84"/>
    </row>
    <row r="12760" spans="25:25" x14ac:dyDescent="0.2">
      <c r="Y12760" s="84"/>
    </row>
    <row r="12761" spans="25:25" x14ac:dyDescent="0.2">
      <c r="Y12761" s="84"/>
    </row>
    <row r="12762" spans="25:25" x14ac:dyDescent="0.2">
      <c r="Y12762" s="84"/>
    </row>
    <row r="12763" spans="25:25" x14ac:dyDescent="0.2">
      <c r="Y12763" s="84"/>
    </row>
    <row r="12764" spans="25:25" x14ac:dyDescent="0.2">
      <c r="Y12764" s="84"/>
    </row>
    <row r="12765" spans="25:25" x14ac:dyDescent="0.2">
      <c r="Y12765" s="84"/>
    </row>
    <row r="12766" spans="25:25" x14ac:dyDescent="0.2">
      <c r="Y12766" s="84"/>
    </row>
    <row r="12767" spans="25:25" x14ac:dyDescent="0.2">
      <c r="Y12767" s="84"/>
    </row>
    <row r="12768" spans="25:25" x14ac:dyDescent="0.2">
      <c r="Y12768" s="84"/>
    </row>
    <row r="12769" spans="25:25" x14ac:dyDescent="0.2">
      <c r="Y12769" s="84"/>
    </row>
    <row r="12770" spans="25:25" x14ac:dyDescent="0.2">
      <c r="Y12770" s="84"/>
    </row>
    <row r="12771" spans="25:25" x14ac:dyDescent="0.2">
      <c r="Y12771" s="84"/>
    </row>
    <row r="12772" spans="25:25" x14ac:dyDescent="0.2">
      <c r="Y12772" s="84"/>
    </row>
    <row r="12773" spans="25:25" x14ac:dyDescent="0.2">
      <c r="Y12773" s="84"/>
    </row>
    <row r="12774" spans="25:25" x14ac:dyDescent="0.2">
      <c r="Y12774" s="84"/>
    </row>
    <row r="12775" spans="25:25" x14ac:dyDescent="0.2">
      <c r="Y12775" s="84"/>
    </row>
    <row r="12776" spans="25:25" x14ac:dyDescent="0.2">
      <c r="Y12776" s="84"/>
    </row>
    <row r="12777" spans="25:25" x14ac:dyDescent="0.2">
      <c r="Y12777" s="84"/>
    </row>
    <row r="12778" spans="25:25" x14ac:dyDescent="0.2">
      <c r="Y12778" s="84"/>
    </row>
    <row r="12779" spans="25:25" x14ac:dyDescent="0.2">
      <c r="Y12779" s="84"/>
    </row>
    <row r="12780" spans="25:25" x14ac:dyDescent="0.2">
      <c r="Y12780" s="84"/>
    </row>
    <row r="12781" spans="25:25" x14ac:dyDescent="0.2">
      <c r="Y12781" s="84"/>
    </row>
    <row r="12782" spans="25:25" x14ac:dyDescent="0.2">
      <c r="Y12782" s="84"/>
    </row>
    <row r="12783" spans="25:25" x14ac:dyDescent="0.2">
      <c r="Y12783" s="84"/>
    </row>
    <row r="12784" spans="25:25" x14ac:dyDescent="0.2">
      <c r="Y12784" s="84"/>
    </row>
    <row r="12785" spans="25:25" x14ac:dyDescent="0.2">
      <c r="Y12785" s="84"/>
    </row>
    <row r="12786" spans="25:25" x14ac:dyDescent="0.2">
      <c r="Y12786" s="84"/>
    </row>
    <row r="12787" spans="25:25" x14ac:dyDescent="0.2">
      <c r="Y12787" s="84"/>
    </row>
    <row r="12788" spans="25:25" x14ac:dyDescent="0.2">
      <c r="Y12788" s="84"/>
    </row>
    <row r="12789" spans="25:25" x14ac:dyDescent="0.2">
      <c r="Y12789" s="84"/>
    </row>
    <row r="12790" spans="25:25" x14ac:dyDescent="0.2">
      <c r="Y12790" s="84"/>
    </row>
    <row r="12791" spans="25:25" x14ac:dyDescent="0.2">
      <c r="Y12791" s="84"/>
    </row>
    <row r="12792" spans="25:25" x14ac:dyDescent="0.2">
      <c r="Y12792" s="84"/>
    </row>
    <row r="12793" spans="25:25" x14ac:dyDescent="0.2">
      <c r="Y12793" s="84"/>
    </row>
    <row r="12794" spans="25:25" x14ac:dyDescent="0.2">
      <c r="Y12794" s="84"/>
    </row>
    <row r="12795" spans="25:25" x14ac:dyDescent="0.2">
      <c r="Y12795" s="84"/>
    </row>
    <row r="12796" spans="25:25" x14ac:dyDescent="0.2">
      <c r="Y12796" s="84"/>
    </row>
    <row r="12797" spans="25:25" x14ac:dyDescent="0.2">
      <c r="Y12797" s="84"/>
    </row>
    <row r="12798" spans="25:25" x14ac:dyDescent="0.2">
      <c r="Y12798" s="84"/>
    </row>
    <row r="12799" spans="25:25" x14ac:dyDescent="0.2">
      <c r="Y12799" s="84"/>
    </row>
    <row r="12800" spans="25:25" x14ac:dyDescent="0.2">
      <c r="Y12800" s="84"/>
    </row>
    <row r="12801" spans="25:25" x14ac:dyDescent="0.2">
      <c r="Y12801" s="84"/>
    </row>
    <row r="12802" spans="25:25" x14ac:dyDescent="0.2">
      <c r="Y12802" s="84"/>
    </row>
    <row r="12803" spans="25:25" x14ac:dyDescent="0.2">
      <c r="Y12803" s="84"/>
    </row>
    <row r="12804" spans="25:25" x14ac:dyDescent="0.2">
      <c r="Y12804" s="84"/>
    </row>
    <row r="12805" spans="25:25" x14ac:dyDescent="0.2">
      <c r="Y12805" s="84"/>
    </row>
    <row r="12806" spans="25:25" x14ac:dyDescent="0.2">
      <c r="Y12806" s="84"/>
    </row>
    <row r="12807" spans="25:25" x14ac:dyDescent="0.2">
      <c r="Y12807" s="84"/>
    </row>
    <row r="12808" spans="25:25" x14ac:dyDescent="0.2">
      <c r="Y12808" s="84"/>
    </row>
    <row r="12809" spans="25:25" x14ac:dyDescent="0.2">
      <c r="Y12809" s="84"/>
    </row>
    <row r="12810" spans="25:25" x14ac:dyDescent="0.2">
      <c r="Y12810" s="84"/>
    </row>
    <row r="12811" spans="25:25" x14ac:dyDescent="0.2">
      <c r="Y12811" s="84"/>
    </row>
    <row r="12812" spans="25:25" x14ac:dyDescent="0.2">
      <c r="Y12812" s="84"/>
    </row>
    <row r="12813" spans="25:25" x14ac:dyDescent="0.2">
      <c r="Y12813" s="84"/>
    </row>
    <row r="12814" spans="25:25" x14ac:dyDescent="0.2">
      <c r="Y12814" s="84"/>
    </row>
    <row r="12815" spans="25:25" x14ac:dyDescent="0.2">
      <c r="Y12815" s="84"/>
    </row>
    <row r="12816" spans="25:25" x14ac:dyDescent="0.2">
      <c r="Y12816" s="84"/>
    </row>
    <row r="12817" spans="25:25" x14ac:dyDescent="0.2">
      <c r="Y12817" s="84"/>
    </row>
    <row r="12818" spans="25:25" x14ac:dyDescent="0.2">
      <c r="Y12818" s="84"/>
    </row>
    <row r="12819" spans="25:25" x14ac:dyDescent="0.2">
      <c r="Y12819" s="84"/>
    </row>
    <row r="12820" spans="25:25" x14ac:dyDescent="0.2">
      <c r="Y12820" s="84"/>
    </row>
    <row r="12821" spans="25:25" x14ac:dyDescent="0.2">
      <c r="Y12821" s="84"/>
    </row>
    <row r="12822" spans="25:25" x14ac:dyDescent="0.2">
      <c r="Y12822" s="84"/>
    </row>
    <row r="12823" spans="25:25" x14ac:dyDescent="0.2">
      <c r="Y12823" s="84"/>
    </row>
    <row r="12824" spans="25:25" x14ac:dyDescent="0.2">
      <c r="Y12824" s="84"/>
    </row>
    <row r="12825" spans="25:25" x14ac:dyDescent="0.2">
      <c r="Y12825" s="84"/>
    </row>
    <row r="12826" spans="25:25" x14ac:dyDescent="0.2">
      <c r="Y12826" s="84"/>
    </row>
    <row r="12827" spans="25:25" x14ac:dyDescent="0.2">
      <c r="Y12827" s="84"/>
    </row>
    <row r="12828" spans="25:25" x14ac:dyDescent="0.2">
      <c r="Y12828" s="84"/>
    </row>
    <row r="12829" spans="25:25" x14ac:dyDescent="0.2">
      <c r="Y12829" s="84"/>
    </row>
    <row r="12830" spans="25:25" x14ac:dyDescent="0.2">
      <c r="Y12830" s="84"/>
    </row>
    <row r="12831" spans="25:25" x14ac:dyDescent="0.2">
      <c r="Y12831" s="84"/>
    </row>
    <row r="12832" spans="25:25" x14ac:dyDescent="0.2">
      <c r="Y12832" s="84"/>
    </row>
    <row r="12833" spans="25:25" x14ac:dyDescent="0.2">
      <c r="Y12833" s="84"/>
    </row>
    <row r="12834" spans="25:25" x14ac:dyDescent="0.2">
      <c r="Y12834" s="84"/>
    </row>
    <row r="12835" spans="25:25" x14ac:dyDescent="0.2">
      <c r="Y12835" s="84"/>
    </row>
    <row r="12836" spans="25:25" x14ac:dyDescent="0.2">
      <c r="Y12836" s="84"/>
    </row>
    <row r="12837" spans="25:25" x14ac:dyDescent="0.2">
      <c r="Y12837" s="84"/>
    </row>
    <row r="12838" spans="25:25" x14ac:dyDescent="0.2">
      <c r="Y12838" s="84"/>
    </row>
    <row r="12839" spans="25:25" x14ac:dyDescent="0.2">
      <c r="Y12839" s="84"/>
    </row>
    <row r="12840" spans="25:25" x14ac:dyDescent="0.2">
      <c r="Y12840" s="84"/>
    </row>
    <row r="12841" spans="25:25" x14ac:dyDescent="0.2">
      <c r="Y12841" s="84"/>
    </row>
    <row r="12842" spans="25:25" x14ac:dyDescent="0.2">
      <c r="Y12842" s="84"/>
    </row>
    <row r="12843" spans="25:25" x14ac:dyDescent="0.2">
      <c r="Y12843" s="84"/>
    </row>
    <row r="12844" spans="25:25" x14ac:dyDescent="0.2">
      <c r="Y12844" s="84"/>
    </row>
    <row r="12845" spans="25:25" x14ac:dyDescent="0.2">
      <c r="Y12845" s="84"/>
    </row>
    <row r="12846" spans="25:25" x14ac:dyDescent="0.2">
      <c r="Y12846" s="84"/>
    </row>
    <row r="12847" spans="25:25" x14ac:dyDescent="0.2">
      <c r="Y12847" s="84"/>
    </row>
    <row r="12848" spans="25:25" x14ac:dyDescent="0.2">
      <c r="Y12848" s="84"/>
    </row>
    <row r="12849" spans="25:25" x14ac:dyDescent="0.2">
      <c r="Y12849" s="84"/>
    </row>
    <row r="12850" spans="25:25" x14ac:dyDescent="0.2">
      <c r="Y12850" s="84"/>
    </row>
    <row r="12851" spans="25:25" x14ac:dyDescent="0.2">
      <c r="Y12851" s="84"/>
    </row>
    <row r="12852" spans="25:25" x14ac:dyDescent="0.2">
      <c r="Y12852" s="84"/>
    </row>
    <row r="12853" spans="25:25" x14ac:dyDescent="0.2">
      <c r="Y12853" s="84"/>
    </row>
    <row r="12854" spans="25:25" x14ac:dyDescent="0.2">
      <c r="Y12854" s="84"/>
    </row>
    <row r="12855" spans="25:25" x14ac:dyDescent="0.2">
      <c r="Y12855" s="84"/>
    </row>
    <row r="12856" spans="25:25" x14ac:dyDescent="0.2">
      <c r="Y12856" s="84"/>
    </row>
    <row r="12857" spans="25:25" x14ac:dyDescent="0.2">
      <c r="Y12857" s="84"/>
    </row>
    <row r="12858" spans="25:25" x14ac:dyDescent="0.2">
      <c r="Y12858" s="84"/>
    </row>
    <row r="12859" spans="25:25" x14ac:dyDescent="0.2">
      <c r="Y12859" s="84"/>
    </row>
    <row r="12860" spans="25:25" x14ac:dyDescent="0.2">
      <c r="Y12860" s="84"/>
    </row>
    <row r="12861" spans="25:25" x14ac:dyDescent="0.2">
      <c r="Y12861" s="84"/>
    </row>
    <row r="12862" spans="25:25" x14ac:dyDescent="0.2">
      <c r="Y12862" s="84"/>
    </row>
    <row r="12863" spans="25:25" x14ac:dyDescent="0.2">
      <c r="Y12863" s="84"/>
    </row>
    <row r="12864" spans="25:25" x14ac:dyDescent="0.2">
      <c r="Y12864" s="84"/>
    </row>
    <row r="12865" spans="25:25" x14ac:dyDescent="0.2">
      <c r="Y12865" s="84"/>
    </row>
    <row r="12866" spans="25:25" x14ac:dyDescent="0.2">
      <c r="Y12866" s="84"/>
    </row>
    <row r="12867" spans="25:25" x14ac:dyDescent="0.2">
      <c r="Y12867" s="84"/>
    </row>
    <row r="12868" spans="25:25" x14ac:dyDescent="0.2">
      <c r="Y12868" s="84"/>
    </row>
    <row r="12869" spans="25:25" x14ac:dyDescent="0.2">
      <c r="Y12869" s="84"/>
    </row>
    <row r="12870" spans="25:25" x14ac:dyDescent="0.2">
      <c r="Y12870" s="84"/>
    </row>
    <row r="12871" spans="25:25" x14ac:dyDescent="0.2">
      <c r="Y12871" s="84"/>
    </row>
    <row r="12872" spans="25:25" x14ac:dyDescent="0.2">
      <c r="Y12872" s="84"/>
    </row>
    <row r="12873" spans="25:25" x14ac:dyDescent="0.2">
      <c r="Y12873" s="84"/>
    </row>
    <row r="12874" spans="25:25" x14ac:dyDescent="0.2">
      <c r="Y12874" s="84"/>
    </row>
    <row r="12875" spans="25:25" x14ac:dyDescent="0.2">
      <c r="Y12875" s="84"/>
    </row>
    <row r="12876" spans="25:25" x14ac:dyDescent="0.2">
      <c r="Y12876" s="84"/>
    </row>
    <row r="12877" spans="25:25" x14ac:dyDescent="0.2">
      <c r="Y12877" s="84"/>
    </row>
    <row r="12878" spans="25:25" x14ac:dyDescent="0.2">
      <c r="Y12878" s="84"/>
    </row>
    <row r="12879" spans="25:25" x14ac:dyDescent="0.2">
      <c r="Y12879" s="84"/>
    </row>
    <row r="12880" spans="25:25" x14ac:dyDescent="0.2">
      <c r="Y12880" s="84"/>
    </row>
    <row r="12881" spans="25:25" x14ac:dyDescent="0.2">
      <c r="Y12881" s="84"/>
    </row>
    <row r="12882" spans="25:25" x14ac:dyDescent="0.2">
      <c r="Y12882" s="84"/>
    </row>
    <row r="12883" spans="25:25" x14ac:dyDescent="0.2">
      <c r="Y12883" s="84"/>
    </row>
    <row r="12884" spans="25:25" x14ac:dyDescent="0.2">
      <c r="Y12884" s="84"/>
    </row>
    <row r="12885" spans="25:25" x14ac:dyDescent="0.2">
      <c r="Y12885" s="84"/>
    </row>
    <row r="12886" spans="25:25" x14ac:dyDescent="0.2">
      <c r="Y12886" s="84"/>
    </row>
    <row r="12887" spans="25:25" x14ac:dyDescent="0.2">
      <c r="Y12887" s="84"/>
    </row>
    <row r="12888" spans="25:25" x14ac:dyDescent="0.2">
      <c r="Y12888" s="84"/>
    </row>
    <row r="12889" spans="25:25" x14ac:dyDescent="0.2">
      <c r="Y12889" s="84"/>
    </row>
    <row r="12890" spans="25:25" x14ac:dyDescent="0.2">
      <c r="Y12890" s="84"/>
    </row>
    <row r="12891" spans="25:25" x14ac:dyDescent="0.2">
      <c r="Y12891" s="84"/>
    </row>
    <row r="12892" spans="25:25" x14ac:dyDescent="0.2">
      <c r="Y12892" s="84"/>
    </row>
    <row r="12893" spans="25:25" x14ac:dyDescent="0.2">
      <c r="Y12893" s="84"/>
    </row>
    <row r="12894" spans="25:25" x14ac:dyDescent="0.2">
      <c r="Y12894" s="84"/>
    </row>
    <row r="12895" spans="25:25" x14ac:dyDescent="0.2">
      <c r="Y12895" s="84"/>
    </row>
    <row r="12896" spans="25:25" x14ac:dyDescent="0.2">
      <c r="Y12896" s="84"/>
    </row>
    <row r="12897" spans="25:25" x14ac:dyDescent="0.2">
      <c r="Y12897" s="84"/>
    </row>
    <row r="12898" spans="25:25" x14ac:dyDescent="0.2">
      <c r="Y12898" s="84"/>
    </row>
    <row r="12899" spans="25:25" x14ac:dyDescent="0.2">
      <c r="Y12899" s="84"/>
    </row>
    <row r="12900" spans="25:25" x14ac:dyDescent="0.2">
      <c r="Y12900" s="84"/>
    </row>
    <row r="12901" spans="25:25" x14ac:dyDescent="0.2">
      <c r="Y12901" s="84"/>
    </row>
    <row r="12902" spans="25:25" x14ac:dyDescent="0.2">
      <c r="Y12902" s="84"/>
    </row>
    <row r="12903" spans="25:25" x14ac:dyDescent="0.2">
      <c r="Y12903" s="84"/>
    </row>
    <row r="12904" spans="25:25" x14ac:dyDescent="0.2">
      <c r="Y12904" s="84"/>
    </row>
    <row r="12905" spans="25:25" x14ac:dyDescent="0.2">
      <c r="Y12905" s="84"/>
    </row>
    <row r="12906" spans="25:25" x14ac:dyDescent="0.2">
      <c r="Y12906" s="84"/>
    </row>
    <row r="12907" spans="25:25" x14ac:dyDescent="0.2">
      <c r="Y12907" s="84"/>
    </row>
    <row r="12908" spans="25:25" x14ac:dyDescent="0.2">
      <c r="Y12908" s="84"/>
    </row>
    <row r="12909" spans="25:25" x14ac:dyDescent="0.2">
      <c r="Y12909" s="84"/>
    </row>
    <row r="12910" spans="25:25" x14ac:dyDescent="0.2">
      <c r="Y12910" s="84"/>
    </row>
    <row r="12911" spans="25:25" x14ac:dyDescent="0.2">
      <c r="Y12911" s="84"/>
    </row>
    <row r="12912" spans="25:25" x14ac:dyDescent="0.2">
      <c r="Y12912" s="84"/>
    </row>
    <row r="12913" spans="25:25" x14ac:dyDescent="0.2">
      <c r="Y12913" s="84"/>
    </row>
    <row r="12914" spans="25:25" x14ac:dyDescent="0.2">
      <c r="Y12914" s="84"/>
    </row>
    <row r="12915" spans="25:25" x14ac:dyDescent="0.2">
      <c r="Y12915" s="84"/>
    </row>
    <row r="12916" spans="25:25" x14ac:dyDescent="0.2">
      <c r="Y12916" s="84"/>
    </row>
    <row r="12917" spans="25:25" x14ac:dyDescent="0.2">
      <c r="Y12917" s="84"/>
    </row>
    <row r="12918" spans="25:25" x14ac:dyDescent="0.2">
      <c r="Y12918" s="84"/>
    </row>
    <row r="12919" spans="25:25" x14ac:dyDescent="0.2">
      <c r="Y12919" s="84"/>
    </row>
    <row r="12920" spans="25:25" x14ac:dyDescent="0.2">
      <c r="Y12920" s="84"/>
    </row>
    <row r="12921" spans="25:25" x14ac:dyDescent="0.2">
      <c r="Y12921" s="84"/>
    </row>
    <row r="12922" spans="25:25" x14ac:dyDescent="0.2">
      <c r="Y12922" s="84"/>
    </row>
    <row r="12923" spans="25:25" x14ac:dyDescent="0.2">
      <c r="Y12923" s="84"/>
    </row>
    <row r="12924" spans="25:25" x14ac:dyDescent="0.2">
      <c r="Y12924" s="84"/>
    </row>
    <row r="12925" spans="25:25" x14ac:dyDescent="0.2">
      <c r="Y12925" s="84"/>
    </row>
    <row r="12926" spans="25:25" x14ac:dyDescent="0.2">
      <c r="Y12926" s="84"/>
    </row>
    <row r="12927" spans="25:25" x14ac:dyDescent="0.2">
      <c r="Y12927" s="84"/>
    </row>
    <row r="12928" spans="25:25" x14ac:dyDescent="0.2">
      <c r="Y12928" s="84"/>
    </row>
    <row r="12929" spans="25:25" x14ac:dyDescent="0.2">
      <c r="Y12929" s="84"/>
    </row>
    <row r="12930" spans="25:25" x14ac:dyDescent="0.2">
      <c r="Y12930" s="84"/>
    </row>
    <row r="12931" spans="25:25" x14ac:dyDescent="0.2">
      <c r="Y12931" s="84"/>
    </row>
    <row r="12932" spans="25:25" x14ac:dyDescent="0.2">
      <c r="Y12932" s="84"/>
    </row>
    <row r="12933" spans="25:25" x14ac:dyDescent="0.2">
      <c r="Y12933" s="84"/>
    </row>
    <row r="12934" spans="25:25" x14ac:dyDescent="0.2">
      <c r="Y12934" s="84"/>
    </row>
    <row r="12935" spans="25:25" x14ac:dyDescent="0.2">
      <c r="Y12935" s="84"/>
    </row>
    <row r="12936" spans="25:25" x14ac:dyDescent="0.2">
      <c r="Y12936" s="84"/>
    </row>
    <row r="12937" spans="25:25" x14ac:dyDescent="0.2">
      <c r="Y12937" s="84"/>
    </row>
    <row r="12938" spans="25:25" x14ac:dyDescent="0.2">
      <c r="Y12938" s="84"/>
    </row>
    <row r="12939" spans="25:25" x14ac:dyDescent="0.2">
      <c r="Y12939" s="84"/>
    </row>
    <row r="12940" spans="25:25" x14ac:dyDescent="0.2">
      <c r="Y12940" s="84"/>
    </row>
    <row r="12941" spans="25:25" x14ac:dyDescent="0.2">
      <c r="Y12941" s="84"/>
    </row>
    <row r="12942" spans="25:25" x14ac:dyDescent="0.2">
      <c r="Y12942" s="84"/>
    </row>
    <row r="12943" spans="25:25" x14ac:dyDescent="0.2">
      <c r="Y12943" s="84"/>
    </row>
    <row r="12944" spans="25:25" x14ac:dyDescent="0.2">
      <c r="Y12944" s="84"/>
    </row>
    <row r="12945" spans="25:25" x14ac:dyDescent="0.2">
      <c r="Y12945" s="84"/>
    </row>
    <row r="12946" spans="25:25" x14ac:dyDescent="0.2">
      <c r="Y12946" s="84"/>
    </row>
    <row r="12947" spans="25:25" x14ac:dyDescent="0.2">
      <c r="Y12947" s="84"/>
    </row>
    <row r="12948" spans="25:25" x14ac:dyDescent="0.2">
      <c r="Y12948" s="84"/>
    </row>
    <row r="12949" spans="25:25" x14ac:dyDescent="0.2">
      <c r="Y12949" s="84"/>
    </row>
    <row r="12950" spans="25:25" x14ac:dyDescent="0.2">
      <c r="Y12950" s="84"/>
    </row>
    <row r="12951" spans="25:25" x14ac:dyDescent="0.2">
      <c r="Y12951" s="84"/>
    </row>
    <row r="12952" spans="25:25" x14ac:dyDescent="0.2">
      <c r="Y12952" s="84"/>
    </row>
    <row r="12953" spans="25:25" x14ac:dyDescent="0.2">
      <c r="Y12953" s="84"/>
    </row>
    <row r="12954" spans="25:25" x14ac:dyDescent="0.2">
      <c r="Y12954" s="84"/>
    </row>
    <row r="12955" spans="25:25" x14ac:dyDescent="0.2">
      <c r="Y12955" s="84"/>
    </row>
    <row r="12956" spans="25:25" x14ac:dyDescent="0.2">
      <c r="Y12956" s="84"/>
    </row>
    <row r="12957" spans="25:25" x14ac:dyDescent="0.2">
      <c r="Y12957" s="84"/>
    </row>
    <row r="12958" spans="25:25" x14ac:dyDescent="0.2">
      <c r="Y12958" s="84"/>
    </row>
    <row r="12959" spans="25:25" x14ac:dyDescent="0.2">
      <c r="Y12959" s="84"/>
    </row>
    <row r="12960" spans="25:25" x14ac:dyDescent="0.2">
      <c r="Y12960" s="84"/>
    </row>
    <row r="12961" spans="25:25" x14ac:dyDescent="0.2">
      <c r="Y12961" s="84"/>
    </row>
    <row r="12962" spans="25:25" x14ac:dyDescent="0.2">
      <c r="Y12962" s="84"/>
    </row>
    <row r="12963" spans="25:25" x14ac:dyDescent="0.2">
      <c r="Y12963" s="84"/>
    </row>
    <row r="12964" spans="25:25" x14ac:dyDescent="0.2">
      <c r="Y12964" s="84"/>
    </row>
    <row r="12965" spans="25:25" x14ac:dyDescent="0.2">
      <c r="Y12965" s="84"/>
    </row>
    <row r="12966" spans="25:25" x14ac:dyDescent="0.2">
      <c r="Y12966" s="84"/>
    </row>
    <row r="12967" spans="25:25" x14ac:dyDescent="0.2">
      <c r="Y12967" s="84"/>
    </row>
    <row r="12968" spans="25:25" x14ac:dyDescent="0.2">
      <c r="Y12968" s="84"/>
    </row>
    <row r="12969" spans="25:25" x14ac:dyDescent="0.2">
      <c r="Y12969" s="84"/>
    </row>
    <row r="12970" spans="25:25" x14ac:dyDescent="0.2">
      <c r="Y12970" s="84"/>
    </row>
    <row r="12971" spans="25:25" x14ac:dyDescent="0.2">
      <c r="Y12971" s="84"/>
    </row>
    <row r="12972" spans="25:25" x14ac:dyDescent="0.2">
      <c r="Y12972" s="84"/>
    </row>
    <row r="12973" spans="25:25" x14ac:dyDescent="0.2">
      <c r="Y12973" s="84"/>
    </row>
    <row r="12974" spans="25:25" x14ac:dyDescent="0.2">
      <c r="Y12974" s="84"/>
    </row>
    <row r="12975" spans="25:25" x14ac:dyDescent="0.2">
      <c r="Y12975" s="84"/>
    </row>
    <row r="12976" spans="25:25" x14ac:dyDescent="0.2">
      <c r="Y12976" s="84"/>
    </row>
    <row r="12977" spans="25:25" x14ac:dyDescent="0.2">
      <c r="Y12977" s="84"/>
    </row>
    <row r="12978" spans="25:25" x14ac:dyDescent="0.2">
      <c r="Y12978" s="84"/>
    </row>
    <row r="12979" spans="25:25" x14ac:dyDescent="0.2">
      <c r="Y12979" s="84"/>
    </row>
    <row r="12980" spans="25:25" x14ac:dyDescent="0.2">
      <c r="Y12980" s="84"/>
    </row>
    <row r="12981" spans="25:25" x14ac:dyDescent="0.2">
      <c r="Y12981" s="84"/>
    </row>
    <row r="12982" spans="25:25" x14ac:dyDescent="0.2">
      <c r="Y12982" s="84"/>
    </row>
    <row r="12983" spans="25:25" x14ac:dyDescent="0.2">
      <c r="Y12983" s="84"/>
    </row>
    <row r="12984" spans="25:25" x14ac:dyDescent="0.2">
      <c r="Y12984" s="84"/>
    </row>
    <row r="12985" spans="25:25" x14ac:dyDescent="0.2">
      <c r="Y12985" s="84"/>
    </row>
    <row r="12986" spans="25:25" x14ac:dyDescent="0.2">
      <c r="Y12986" s="84"/>
    </row>
    <row r="12987" spans="25:25" x14ac:dyDescent="0.2">
      <c r="Y12987" s="84"/>
    </row>
    <row r="12988" spans="25:25" x14ac:dyDescent="0.2">
      <c r="Y12988" s="84"/>
    </row>
    <row r="12989" spans="25:25" x14ac:dyDescent="0.2">
      <c r="Y12989" s="84"/>
    </row>
    <row r="12990" spans="25:25" x14ac:dyDescent="0.2">
      <c r="Y12990" s="84"/>
    </row>
    <row r="12991" spans="25:25" x14ac:dyDescent="0.2">
      <c r="Y12991" s="84"/>
    </row>
    <row r="12992" spans="25:25" x14ac:dyDescent="0.2">
      <c r="Y12992" s="84"/>
    </row>
    <row r="12993" spans="25:25" x14ac:dyDescent="0.2">
      <c r="Y12993" s="84"/>
    </row>
    <row r="12994" spans="25:25" x14ac:dyDescent="0.2">
      <c r="Y12994" s="84"/>
    </row>
    <row r="12995" spans="25:25" x14ac:dyDescent="0.2">
      <c r="Y12995" s="84"/>
    </row>
    <row r="12996" spans="25:25" x14ac:dyDescent="0.2">
      <c r="Y12996" s="84"/>
    </row>
    <row r="12997" spans="25:25" x14ac:dyDescent="0.2">
      <c r="Y12997" s="84"/>
    </row>
    <row r="12998" spans="25:25" x14ac:dyDescent="0.2">
      <c r="Y12998" s="84"/>
    </row>
    <row r="12999" spans="25:25" x14ac:dyDescent="0.2">
      <c r="Y12999" s="84"/>
    </row>
    <row r="13000" spans="25:25" x14ac:dyDescent="0.2">
      <c r="Y13000" s="84"/>
    </row>
    <row r="13001" spans="25:25" x14ac:dyDescent="0.2">
      <c r="Y13001" s="84"/>
    </row>
    <row r="13002" spans="25:25" x14ac:dyDescent="0.2">
      <c r="Y13002" s="84"/>
    </row>
    <row r="13003" spans="25:25" x14ac:dyDescent="0.2">
      <c r="Y13003" s="84"/>
    </row>
    <row r="13004" spans="25:25" x14ac:dyDescent="0.2">
      <c r="Y13004" s="84"/>
    </row>
    <row r="13005" spans="25:25" x14ac:dyDescent="0.2">
      <c r="Y13005" s="84"/>
    </row>
    <row r="13006" spans="25:25" x14ac:dyDescent="0.2">
      <c r="Y13006" s="84"/>
    </row>
    <row r="13007" spans="25:25" x14ac:dyDescent="0.2">
      <c r="Y13007" s="84"/>
    </row>
    <row r="13008" spans="25:25" x14ac:dyDescent="0.2">
      <c r="Y13008" s="84"/>
    </row>
    <row r="13009" spans="25:25" x14ac:dyDescent="0.2">
      <c r="Y13009" s="84"/>
    </row>
    <row r="13010" spans="25:25" x14ac:dyDescent="0.2">
      <c r="Y13010" s="84"/>
    </row>
    <row r="13011" spans="25:25" x14ac:dyDescent="0.2">
      <c r="Y13011" s="84"/>
    </row>
    <row r="13012" spans="25:25" x14ac:dyDescent="0.2">
      <c r="Y13012" s="84"/>
    </row>
    <row r="13013" spans="25:25" x14ac:dyDescent="0.2">
      <c r="Y13013" s="84"/>
    </row>
    <row r="13014" spans="25:25" x14ac:dyDescent="0.2">
      <c r="Y13014" s="84"/>
    </row>
    <row r="13015" spans="25:25" x14ac:dyDescent="0.2">
      <c r="Y13015" s="84"/>
    </row>
    <row r="13016" spans="25:25" x14ac:dyDescent="0.2">
      <c r="Y13016" s="84"/>
    </row>
    <row r="13017" spans="25:25" x14ac:dyDescent="0.2">
      <c r="Y13017" s="84"/>
    </row>
    <row r="13018" spans="25:25" x14ac:dyDescent="0.2">
      <c r="Y13018" s="84"/>
    </row>
    <row r="13019" spans="25:25" x14ac:dyDescent="0.2">
      <c r="Y13019" s="84"/>
    </row>
    <row r="13020" spans="25:25" x14ac:dyDescent="0.2">
      <c r="Y13020" s="84"/>
    </row>
    <row r="13021" spans="25:25" x14ac:dyDescent="0.2">
      <c r="Y13021" s="84"/>
    </row>
    <row r="13022" spans="25:25" x14ac:dyDescent="0.2">
      <c r="Y13022" s="84"/>
    </row>
    <row r="13023" spans="25:25" x14ac:dyDescent="0.2">
      <c r="Y13023" s="84"/>
    </row>
    <row r="13024" spans="25:25" x14ac:dyDescent="0.2">
      <c r="Y13024" s="84"/>
    </row>
    <row r="13025" spans="25:25" x14ac:dyDescent="0.2">
      <c r="Y13025" s="84"/>
    </row>
    <row r="13026" spans="25:25" x14ac:dyDescent="0.2">
      <c r="Y13026" s="84"/>
    </row>
    <row r="13027" spans="25:25" x14ac:dyDescent="0.2">
      <c r="Y13027" s="84"/>
    </row>
    <row r="13028" spans="25:25" x14ac:dyDescent="0.2">
      <c r="Y13028" s="84"/>
    </row>
    <row r="13029" spans="25:25" x14ac:dyDescent="0.2">
      <c r="Y13029" s="84"/>
    </row>
    <row r="13030" spans="25:25" x14ac:dyDescent="0.2">
      <c r="Y13030" s="84"/>
    </row>
    <row r="13031" spans="25:25" x14ac:dyDescent="0.2">
      <c r="Y13031" s="84"/>
    </row>
    <row r="13032" spans="25:25" x14ac:dyDescent="0.2">
      <c r="Y13032" s="84"/>
    </row>
    <row r="13033" spans="25:25" x14ac:dyDescent="0.2">
      <c r="Y13033" s="84"/>
    </row>
    <row r="13034" spans="25:25" x14ac:dyDescent="0.2">
      <c r="Y13034" s="84"/>
    </row>
    <row r="13035" spans="25:25" x14ac:dyDescent="0.2">
      <c r="Y13035" s="84"/>
    </row>
    <row r="13036" spans="25:25" x14ac:dyDescent="0.2">
      <c r="Y13036" s="84"/>
    </row>
    <row r="13037" spans="25:25" x14ac:dyDescent="0.2">
      <c r="Y13037" s="84"/>
    </row>
    <row r="13038" spans="25:25" x14ac:dyDescent="0.2">
      <c r="Y13038" s="84"/>
    </row>
    <row r="13039" spans="25:25" x14ac:dyDescent="0.2">
      <c r="Y13039" s="84"/>
    </row>
    <row r="13040" spans="25:25" x14ac:dyDescent="0.2">
      <c r="Y13040" s="84"/>
    </row>
    <row r="13041" spans="25:25" x14ac:dyDescent="0.2">
      <c r="Y13041" s="84"/>
    </row>
    <row r="13042" spans="25:25" x14ac:dyDescent="0.2">
      <c r="Y13042" s="84"/>
    </row>
    <row r="13043" spans="25:25" x14ac:dyDescent="0.2">
      <c r="Y13043" s="84"/>
    </row>
    <row r="13044" spans="25:25" x14ac:dyDescent="0.2">
      <c r="Y13044" s="84"/>
    </row>
    <row r="13045" spans="25:25" x14ac:dyDescent="0.2">
      <c r="Y13045" s="84"/>
    </row>
    <row r="13046" spans="25:25" x14ac:dyDescent="0.2">
      <c r="Y13046" s="84"/>
    </row>
    <row r="13047" spans="25:25" x14ac:dyDescent="0.2">
      <c r="Y13047" s="84"/>
    </row>
    <row r="13048" spans="25:25" x14ac:dyDescent="0.2">
      <c r="Y13048" s="84"/>
    </row>
    <row r="13049" spans="25:25" x14ac:dyDescent="0.2">
      <c r="Y13049" s="84"/>
    </row>
    <row r="13050" spans="25:25" x14ac:dyDescent="0.2">
      <c r="Y13050" s="84"/>
    </row>
    <row r="13051" spans="25:25" x14ac:dyDescent="0.2">
      <c r="Y13051" s="84"/>
    </row>
    <row r="13052" spans="25:25" x14ac:dyDescent="0.2">
      <c r="Y13052" s="84"/>
    </row>
    <row r="13053" spans="25:25" x14ac:dyDescent="0.2">
      <c r="Y13053" s="84"/>
    </row>
    <row r="13054" spans="25:25" x14ac:dyDescent="0.2">
      <c r="Y13054" s="84"/>
    </row>
    <row r="13055" spans="25:25" x14ac:dyDescent="0.2">
      <c r="Y13055" s="84"/>
    </row>
    <row r="13056" spans="25:25" x14ac:dyDescent="0.2">
      <c r="Y13056" s="84"/>
    </row>
    <row r="13057" spans="25:25" x14ac:dyDescent="0.2">
      <c r="Y13057" s="84"/>
    </row>
    <row r="13058" spans="25:25" x14ac:dyDescent="0.2">
      <c r="Y13058" s="84"/>
    </row>
    <row r="13059" spans="25:25" x14ac:dyDescent="0.2">
      <c r="Y13059" s="84"/>
    </row>
    <row r="13060" spans="25:25" x14ac:dyDescent="0.2">
      <c r="Y13060" s="84"/>
    </row>
    <row r="13061" spans="25:25" x14ac:dyDescent="0.2">
      <c r="Y13061" s="84"/>
    </row>
    <row r="13062" spans="25:25" x14ac:dyDescent="0.2">
      <c r="Y13062" s="84"/>
    </row>
    <row r="13063" spans="25:25" x14ac:dyDescent="0.2">
      <c r="Y13063" s="84"/>
    </row>
    <row r="13064" spans="25:25" x14ac:dyDescent="0.2">
      <c r="Y13064" s="84"/>
    </row>
    <row r="13065" spans="25:25" x14ac:dyDescent="0.2">
      <c r="Y13065" s="84"/>
    </row>
    <row r="13066" spans="25:25" x14ac:dyDescent="0.2">
      <c r="Y13066" s="84"/>
    </row>
    <row r="13067" spans="25:25" x14ac:dyDescent="0.2">
      <c r="Y13067" s="84"/>
    </row>
    <row r="13068" spans="25:25" x14ac:dyDescent="0.2">
      <c r="Y13068" s="84"/>
    </row>
    <row r="13069" spans="25:25" x14ac:dyDescent="0.2">
      <c r="Y13069" s="84"/>
    </row>
    <row r="13070" spans="25:25" x14ac:dyDescent="0.2">
      <c r="Y13070" s="84"/>
    </row>
    <row r="13071" spans="25:25" x14ac:dyDescent="0.2">
      <c r="Y13071" s="84"/>
    </row>
    <row r="13072" spans="25:25" x14ac:dyDescent="0.2">
      <c r="Y13072" s="84"/>
    </row>
    <row r="13073" spans="25:25" x14ac:dyDescent="0.2">
      <c r="Y13073" s="84"/>
    </row>
    <row r="13074" spans="25:25" x14ac:dyDescent="0.2">
      <c r="Y13074" s="84"/>
    </row>
    <row r="13075" spans="25:25" x14ac:dyDescent="0.2">
      <c r="Y13075" s="84"/>
    </row>
    <row r="13076" spans="25:25" x14ac:dyDescent="0.2">
      <c r="Y13076" s="84"/>
    </row>
    <row r="13077" spans="25:25" x14ac:dyDescent="0.2">
      <c r="Y13077" s="84"/>
    </row>
    <row r="13078" spans="25:25" x14ac:dyDescent="0.2">
      <c r="Y13078" s="84"/>
    </row>
    <row r="13079" spans="25:25" x14ac:dyDescent="0.2">
      <c r="Y13079" s="84"/>
    </row>
    <row r="13080" spans="25:25" x14ac:dyDescent="0.2">
      <c r="Y13080" s="84"/>
    </row>
    <row r="13081" spans="25:25" x14ac:dyDescent="0.2">
      <c r="Y13081" s="84"/>
    </row>
    <row r="13082" spans="25:25" x14ac:dyDescent="0.2">
      <c r="Y13082" s="84"/>
    </row>
    <row r="13083" spans="25:25" x14ac:dyDescent="0.2">
      <c r="Y13083" s="84"/>
    </row>
    <row r="13084" spans="25:25" x14ac:dyDescent="0.2">
      <c r="Y13084" s="84"/>
    </row>
    <row r="13085" spans="25:25" x14ac:dyDescent="0.2">
      <c r="Y13085" s="84"/>
    </row>
    <row r="13086" spans="25:25" x14ac:dyDescent="0.2">
      <c r="Y13086" s="84"/>
    </row>
    <row r="13087" spans="25:25" x14ac:dyDescent="0.2">
      <c r="Y13087" s="84"/>
    </row>
    <row r="13088" spans="25:25" x14ac:dyDescent="0.2">
      <c r="Y13088" s="84"/>
    </row>
    <row r="13089" spans="25:25" x14ac:dyDescent="0.2">
      <c r="Y13089" s="84"/>
    </row>
    <row r="13090" spans="25:25" x14ac:dyDescent="0.2">
      <c r="Y13090" s="84"/>
    </row>
    <row r="13091" spans="25:25" x14ac:dyDescent="0.2">
      <c r="Y13091" s="84"/>
    </row>
    <row r="13092" spans="25:25" x14ac:dyDescent="0.2">
      <c r="Y13092" s="84"/>
    </row>
    <row r="13093" spans="25:25" x14ac:dyDescent="0.2">
      <c r="Y13093" s="84"/>
    </row>
    <row r="13094" spans="25:25" x14ac:dyDescent="0.2">
      <c r="Y13094" s="84"/>
    </row>
    <row r="13095" spans="25:25" x14ac:dyDescent="0.2">
      <c r="Y13095" s="84"/>
    </row>
    <row r="13096" spans="25:25" x14ac:dyDescent="0.2">
      <c r="Y13096" s="84"/>
    </row>
    <row r="13097" spans="25:25" x14ac:dyDescent="0.2">
      <c r="Y13097" s="84"/>
    </row>
    <row r="13098" spans="25:25" x14ac:dyDescent="0.2">
      <c r="Y13098" s="84"/>
    </row>
    <row r="13099" spans="25:25" x14ac:dyDescent="0.2">
      <c r="Y13099" s="84"/>
    </row>
    <row r="13100" spans="25:25" x14ac:dyDescent="0.2">
      <c r="Y13100" s="84"/>
    </row>
    <row r="13101" spans="25:25" x14ac:dyDescent="0.2">
      <c r="Y13101" s="84"/>
    </row>
    <row r="13102" spans="25:25" x14ac:dyDescent="0.2">
      <c r="Y13102" s="84"/>
    </row>
    <row r="13103" spans="25:25" x14ac:dyDescent="0.2">
      <c r="Y13103" s="84"/>
    </row>
    <row r="13104" spans="25:25" x14ac:dyDescent="0.2">
      <c r="Y13104" s="84"/>
    </row>
    <row r="13105" spans="25:25" x14ac:dyDescent="0.2">
      <c r="Y13105" s="84"/>
    </row>
    <row r="13106" spans="25:25" x14ac:dyDescent="0.2">
      <c r="Y13106" s="84"/>
    </row>
    <row r="13107" spans="25:25" x14ac:dyDescent="0.2">
      <c r="Y13107" s="84"/>
    </row>
    <row r="13108" spans="25:25" x14ac:dyDescent="0.2">
      <c r="Y13108" s="84"/>
    </row>
    <row r="13109" spans="25:25" x14ac:dyDescent="0.2">
      <c r="Y13109" s="84"/>
    </row>
    <row r="13110" spans="25:25" x14ac:dyDescent="0.2">
      <c r="Y13110" s="84"/>
    </row>
    <row r="13111" spans="25:25" x14ac:dyDescent="0.2">
      <c r="Y13111" s="84"/>
    </row>
    <row r="13112" spans="25:25" x14ac:dyDescent="0.2">
      <c r="Y13112" s="84"/>
    </row>
    <row r="13113" spans="25:25" x14ac:dyDescent="0.2">
      <c r="Y13113" s="84"/>
    </row>
    <row r="13114" spans="25:25" x14ac:dyDescent="0.2">
      <c r="Y13114" s="84"/>
    </row>
    <row r="13115" spans="25:25" x14ac:dyDescent="0.2">
      <c r="Y13115" s="84"/>
    </row>
    <row r="13116" spans="25:25" x14ac:dyDescent="0.2">
      <c r="Y13116" s="84"/>
    </row>
    <row r="13117" spans="25:25" x14ac:dyDescent="0.2">
      <c r="Y13117" s="84"/>
    </row>
    <row r="13118" spans="25:25" x14ac:dyDescent="0.2">
      <c r="Y13118" s="84"/>
    </row>
    <row r="13119" spans="25:25" x14ac:dyDescent="0.2">
      <c r="Y13119" s="84"/>
    </row>
    <row r="13120" spans="25:25" x14ac:dyDescent="0.2">
      <c r="Y13120" s="84"/>
    </row>
    <row r="13121" spans="25:25" x14ac:dyDescent="0.2">
      <c r="Y13121" s="84"/>
    </row>
    <row r="13122" spans="25:25" x14ac:dyDescent="0.2">
      <c r="Y13122" s="84"/>
    </row>
    <row r="13123" spans="25:25" x14ac:dyDescent="0.2">
      <c r="Y13123" s="84"/>
    </row>
    <row r="13124" spans="25:25" x14ac:dyDescent="0.2">
      <c r="Y13124" s="84"/>
    </row>
    <row r="13125" spans="25:25" x14ac:dyDescent="0.2">
      <c r="Y13125" s="84"/>
    </row>
    <row r="13126" spans="25:25" x14ac:dyDescent="0.2">
      <c r="Y13126" s="84"/>
    </row>
    <row r="13127" spans="25:25" x14ac:dyDescent="0.2">
      <c r="Y13127" s="84"/>
    </row>
    <row r="13128" spans="25:25" x14ac:dyDescent="0.2">
      <c r="Y13128" s="84"/>
    </row>
    <row r="13129" spans="25:25" x14ac:dyDescent="0.2">
      <c r="Y13129" s="84"/>
    </row>
    <row r="13130" spans="25:25" x14ac:dyDescent="0.2">
      <c r="Y13130" s="84"/>
    </row>
    <row r="13131" spans="25:25" x14ac:dyDescent="0.2">
      <c r="Y13131" s="84"/>
    </row>
    <row r="13132" spans="25:25" x14ac:dyDescent="0.2">
      <c r="Y13132" s="84"/>
    </row>
    <row r="13133" spans="25:25" x14ac:dyDescent="0.2">
      <c r="Y13133" s="84"/>
    </row>
    <row r="13134" spans="25:25" x14ac:dyDescent="0.2">
      <c r="Y13134" s="84"/>
    </row>
    <row r="13135" spans="25:25" x14ac:dyDescent="0.2">
      <c r="Y13135" s="84"/>
    </row>
    <row r="13136" spans="25:25" x14ac:dyDescent="0.2">
      <c r="Y13136" s="84"/>
    </row>
    <row r="13137" spans="25:25" x14ac:dyDescent="0.2">
      <c r="Y13137" s="84"/>
    </row>
    <row r="13138" spans="25:25" x14ac:dyDescent="0.2">
      <c r="Y13138" s="84"/>
    </row>
    <row r="13139" spans="25:25" x14ac:dyDescent="0.2">
      <c r="Y13139" s="84"/>
    </row>
    <row r="13140" spans="25:25" x14ac:dyDescent="0.2">
      <c r="Y13140" s="84"/>
    </row>
    <row r="13141" spans="25:25" x14ac:dyDescent="0.2">
      <c r="Y13141" s="84"/>
    </row>
    <row r="13142" spans="25:25" x14ac:dyDescent="0.2">
      <c r="Y13142" s="84"/>
    </row>
    <row r="13143" spans="25:25" x14ac:dyDescent="0.2">
      <c r="Y13143" s="84"/>
    </row>
    <row r="13144" spans="25:25" x14ac:dyDescent="0.2">
      <c r="Y13144" s="84"/>
    </row>
    <row r="13145" spans="25:25" x14ac:dyDescent="0.2">
      <c r="Y13145" s="84"/>
    </row>
    <row r="13146" spans="25:25" x14ac:dyDescent="0.2">
      <c r="Y13146" s="84"/>
    </row>
    <row r="13147" spans="25:25" x14ac:dyDescent="0.2">
      <c r="Y13147" s="84"/>
    </row>
    <row r="13148" spans="25:25" x14ac:dyDescent="0.2">
      <c r="Y13148" s="84"/>
    </row>
    <row r="13149" spans="25:25" x14ac:dyDescent="0.2">
      <c r="Y13149" s="84"/>
    </row>
    <row r="13150" spans="25:25" x14ac:dyDescent="0.2">
      <c r="Y13150" s="84"/>
    </row>
    <row r="13151" spans="25:25" x14ac:dyDescent="0.2">
      <c r="Y13151" s="84"/>
    </row>
    <row r="13152" spans="25:25" x14ac:dyDescent="0.2">
      <c r="Y13152" s="84"/>
    </row>
    <row r="13153" spans="25:25" x14ac:dyDescent="0.2">
      <c r="Y13153" s="84"/>
    </row>
    <row r="13154" spans="25:25" x14ac:dyDescent="0.2">
      <c r="Y13154" s="84"/>
    </row>
    <row r="13155" spans="25:25" x14ac:dyDescent="0.2">
      <c r="Y13155" s="84"/>
    </row>
    <row r="13156" spans="25:25" x14ac:dyDescent="0.2">
      <c r="Y13156" s="84"/>
    </row>
    <row r="13157" spans="25:25" x14ac:dyDescent="0.2">
      <c r="Y13157" s="84"/>
    </row>
    <row r="13158" spans="25:25" x14ac:dyDescent="0.2">
      <c r="Y13158" s="84"/>
    </row>
    <row r="13159" spans="25:25" x14ac:dyDescent="0.2">
      <c r="Y13159" s="84"/>
    </row>
    <row r="13160" spans="25:25" x14ac:dyDescent="0.2">
      <c r="Y13160" s="84"/>
    </row>
    <row r="13161" spans="25:25" x14ac:dyDescent="0.2">
      <c r="Y13161" s="84"/>
    </row>
    <row r="13162" spans="25:25" x14ac:dyDescent="0.2">
      <c r="Y13162" s="84"/>
    </row>
    <row r="13163" spans="25:25" x14ac:dyDescent="0.2">
      <c r="Y13163" s="84"/>
    </row>
    <row r="13164" spans="25:25" x14ac:dyDescent="0.2">
      <c r="Y13164" s="84"/>
    </row>
    <row r="13165" spans="25:25" x14ac:dyDescent="0.2">
      <c r="Y13165" s="84"/>
    </row>
    <row r="13166" spans="25:25" x14ac:dyDescent="0.2">
      <c r="Y13166" s="84"/>
    </row>
    <row r="13167" spans="25:25" x14ac:dyDescent="0.2">
      <c r="Y13167" s="84"/>
    </row>
    <row r="13168" spans="25:25" x14ac:dyDescent="0.2">
      <c r="Y13168" s="84"/>
    </row>
    <row r="13169" spans="25:25" x14ac:dyDescent="0.2">
      <c r="Y13169" s="84"/>
    </row>
    <row r="13170" spans="25:25" x14ac:dyDescent="0.2">
      <c r="Y13170" s="84"/>
    </row>
    <row r="13171" spans="25:25" x14ac:dyDescent="0.2">
      <c r="Y13171" s="84"/>
    </row>
    <row r="13172" spans="25:25" x14ac:dyDescent="0.2">
      <c r="Y13172" s="84"/>
    </row>
    <row r="13173" spans="25:25" x14ac:dyDescent="0.2">
      <c r="Y13173" s="84"/>
    </row>
    <row r="13174" spans="25:25" x14ac:dyDescent="0.2">
      <c r="Y13174" s="84"/>
    </row>
    <row r="13175" spans="25:25" x14ac:dyDescent="0.2">
      <c r="Y13175" s="84"/>
    </row>
    <row r="13176" spans="25:25" x14ac:dyDescent="0.2">
      <c r="Y13176" s="84"/>
    </row>
    <row r="13177" spans="25:25" x14ac:dyDescent="0.2">
      <c r="Y13177" s="84"/>
    </row>
    <row r="13178" spans="25:25" x14ac:dyDescent="0.2">
      <c r="Y13178" s="84"/>
    </row>
    <row r="13179" spans="25:25" x14ac:dyDescent="0.2">
      <c r="Y13179" s="84"/>
    </row>
    <row r="13180" spans="25:25" x14ac:dyDescent="0.2">
      <c r="Y13180" s="84"/>
    </row>
    <row r="13181" spans="25:25" x14ac:dyDescent="0.2">
      <c r="Y13181" s="84"/>
    </row>
    <row r="13182" spans="25:25" x14ac:dyDescent="0.2">
      <c r="Y13182" s="84"/>
    </row>
    <row r="13183" spans="25:25" x14ac:dyDescent="0.2">
      <c r="Y13183" s="84"/>
    </row>
    <row r="13184" spans="25:25" x14ac:dyDescent="0.2">
      <c r="Y13184" s="84"/>
    </row>
    <row r="13185" spans="25:25" x14ac:dyDescent="0.2">
      <c r="Y13185" s="84"/>
    </row>
    <row r="13186" spans="25:25" x14ac:dyDescent="0.2">
      <c r="Y13186" s="84"/>
    </row>
    <row r="13187" spans="25:25" x14ac:dyDescent="0.2">
      <c r="Y13187" s="84"/>
    </row>
    <row r="13188" spans="25:25" x14ac:dyDescent="0.2">
      <c r="Y13188" s="84"/>
    </row>
    <row r="13189" spans="25:25" x14ac:dyDescent="0.2">
      <c r="Y13189" s="84"/>
    </row>
    <row r="13190" spans="25:25" x14ac:dyDescent="0.2">
      <c r="Y13190" s="84"/>
    </row>
    <row r="13191" spans="25:25" x14ac:dyDescent="0.2">
      <c r="Y13191" s="84"/>
    </row>
    <row r="13192" spans="25:25" x14ac:dyDescent="0.2">
      <c r="Y13192" s="84"/>
    </row>
    <row r="13193" spans="25:25" x14ac:dyDescent="0.2">
      <c r="Y13193" s="84"/>
    </row>
    <row r="13194" spans="25:25" x14ac:dyDescent="0.2">
      <c r="Y13194" s="84"/>
    </row>
    <row r="13195" spans="25:25" x14ac:dyDescent="0.2">
      <c r="Y13195" s="84"/>
    </row>
    <row r="13196" spans="25:25" x14ac:dyDescent="0.2">
      <c r="Y13196" s="84"/>
    </row>
    <row r="13197" spans="25:25" x14ac:dyDescent="0.2">
      <c r="Y13197" s="84"/>
    </row>
    <row r="13198" spans="25:25" x14ac:dyDescent="0.2">
      <c r="Y13198" s="84"/>
    </row>
    <row r="13199" spans="25:25" x14ac:dyDescent="0.2">
      <c r="Y13199" s="84"/>
    </row>
    <row r="13200" spans="25:25" x14ac:dyDescent="0.2">
      <c r="Y13200" s="84"/>
    </row>
    <row r="13201" spans="25:25" x14ac:dyDescent="0.2">
      <c r="Y13201" s="84"/>
    </row>
    <row r="13202" spans="25:25" x14ac:dyDescent="0.2">
      <c r="Y13202" s="84"/>
    </row>
    <row r="13203" spans="25:25" x14ac:dyDescent="0.2">
      <c r="Y13203" s="84"/>
    </row>
    <row r="13204" spans="25:25" x14ac:dyDescent="0.2">
      <c r="Y13204" s="84"/>
    </row>
    <row r="13205" spans="25:25" x14ac:dyDescent="0.2">
      <c r="Y13205" s="84"/>
    </row>
    <row r="13206" spans="25:25" x14ac:dyDescent="0.2">
      <c r="Y13206" s="84"/>
    </row>
    <row r="13207" spans="25:25" x14ac:dyDescent="0.2">
      <c r="Y13207" s="84"/>
    </row>
    <row r="13208" spans="25:25" x14ac:dyDescent="0.2">
      <c r="Y13208" s="84"/>
    </row>
    <row r="13209" spans="25:25" x14ac:dyDescent="0.2">
      <c r="Y13209" s="84"/>
    </row>
    <row r="13210" spans="25:25" x14ac:dyDescent="0.2">
      <c r="Y13210" s="84"/>
    </row>
    <row r="13211" spans="25:25" x14ac:dyDescent="0.2">
      <c r="Y13211" s="84"/>
    </row>
    <row r="13212" spans="25:25" x14ac:dyDescent="0.2">
      <c r="Y13212" s="84"/>
    </row>
    <row r="13213" spans="25:25" x14ac:dyDescent="0.2">
      <c r="Y13213" s="84"/>
    </row>
    <row r="13214" spans="25:25" x14ac:dyDescent="0.2">
      <c r="Y13214" s="84"/>
    </row>
    <row r="13215" spans="25:25" x14ac:dyDescent="0.2">
      <c r="Y13215" s="84"/>
    </row>
    <row r="13216" spans="25:25" x14ac:dyDescent="0.2">
      <c r="Y13216" s="84"/>
    </row>
    <row r="13217" spans="25:25" x14ac:dyDescent="0.2">
      <c r="Y13217" s="84"/>
    </row>
    <row r="13218" spans="25:25" x14ac:dyDescent="0.2">
      <c r="Y13218" s="84"/>
    </row>
    <row r="13219" spans="25:25" x14ac:dyDescent="0.2">
      <c r="Y13219" s="84"/>
    </row>
    <row r="13220" spans="25:25" x14ac:dyDescent="0.2">
      <c r="Y13220" s="84"/>
    </row>
    <row r="13221" spans="25:25" x14ac:dyDescent="0.2">
      <c r="Y13221" s="84"/>
    </row>
    <row r="13222" spans="25:25" x14ac:dyDescent="0.2">
      <c r="Y13222" s="84"/>
    </row>
    <row r="13223" spans="25:25" x14ac:dyDescent="0.2">
      <c r="Y13223" s="84"/>
    </row>
    <row r="13224" spans="25:25" x14ac:dyDescent="0.2">
      <c r="Y13224" s="84"/>
    </row>
    <row r="13225" spans="25:25" x14ac:dyDescent="0.2">
      <c r="Y13225" s="84"/>
    </row>
    <row r="13226" spans="25:25" x14ac:dyDescent="0.2">
      <c r="Y13226" s="84"/>
    </row>
    <row r="13227" spans="25:25" x14ac:dyDescent="0.2">
      <c r="Y13227" s="84"/>
    </row>
    <row r="13228" spans="25:25" x14ac:dyDescent="0.2">
      <c r="Y13228" s="84"/>
    </row>
    <row r="13229" spans="25:25" x14ac:dyDescent="0.2">
      <c r="Y13229" s="84"/>
    </row>
    <row r="13230" spans="25:25" x14ac:dyDescent="0.2">
      <c r="Y13230" s="84"/>
    </row>
    <row r="13231" spans="25:25" x14ac:dyDescent="0.2">
      <c r="Y13231" s="84"/>
    </row>
    <row r="13232" spans="25:25" x14ac:dyDescent="0.2">
      <c r="Y13232" s="84"/>
    </row>
    <row r="13233" spans="25:25" x14ac:dyDescent="0.2">
      <c r="Y13233" s="84"/>
    </row>
    <row r="13234" spans="25:25" x14ac:dyDescent="0.2">
      <c r="Y13234" s="84"/>
    </row>
    <row r="13235" spans="25:25" x14ac:dyDescent="0.2">
      <c r="Y13235" s="84"/>
    </row>
    <row r="13236" spans="25:25" x14ac:dyDescent="0.2">
      <c r="Y13236" s="84"/>
    </row>
    <row r="13237" spans="25:25" x14ac:dyDescent="0.2">
      <c r="Y13237" s="84"/>
    </row>
    <row r="13238" spans="25:25" x14ac:dyDescent="0.2">
      <c r="Y13238" s="84"/>
    </row>
    <row r="13239" spans="25:25" x14ac:dyDescent="0.2">
      <c r="Y13239" s="84"/>
    </row>
    <row r="13240" spans="25:25" x14ac:dyDescent="0.2">
      <c r="Y13240" s="84"/>
    </row>
    <row r="13241" spans="25:25" x14ac:dyDescent="0.2">
      <c r="Y13241" s="84"/>
    </row>
    <row r="13242" spans="25:25" x14ac:dyDescent="0.2">
      <c r="Y13242" s="84"/>
    </row>
    <row r="13243" spans="25:25" x14ac:dyDescent="0.2">
      <c r="Y13243" s="84"/>
    </row>
    <row r="13244" spans="25:25" x14ac:dyDescent="0.2">
      <c r="Y13244" s="84"/>
    </row>
    <row r="13245" spans="25:25" x14ac:dyDescent="0.2">
      <c r="Y13245" s="84"/>
    </row>
    <row r="13246" spans="25:25" x14ac:dyDescent="0.2">
      <c r="Y13246" s="84"/>
    </row>
    <row r="13247" spans="25:25" x14ac:dyDescent="0.2">
      <c r="Y13247" s="84"/>
    </row>
    <row r="13248" spans="25:25" x14ac:dyDescent="0.2">
      <c r="Y13248" s="84"/>
    </row>
    <row r="13249" spans="25:25" x14ac:dyDescent="0.2">
      <c r="Y13249" s="84"/>
    </row>
    <row r="13250" spans="25:25" x14ac:dyDescent="0.2">
      <c r="Y13250" s="84"/>
    </row>
    <row r="13251" spans="25:25" x14ac:dyDescent="0.2">
      <c r="Y13251" s="84"/>
    </row>
    <row r="13252" spans="25:25" x14ac:dyDescent="0.2">
      <c r="Y13252" s="84"/>
    </row>
    <row r="13253" spans="25:25" x14ac:dyDescent="0.2">
      <c r="Y13253" s="84"/>
    </row>
    <row r="13254" spans="25:25" x14ac:dyDescent="0.2">
      <c r="Y13254" s="84"/>
    </row>
    <row r="13255" spans="25:25" x14ac:dyDescent="0.2">
      <c r="Y13255" s="84"/>
    </row>
    <row r="13256" spans="25:25" x14ac:dyDescent="0.2">
      <c r="Y13256" s="84"/>
    </row>
    <row r="13257" spans="25:25" x14ac:dyDescent="0.2">
      <c r="Y13257" s="84"/>
    </row>
    <row r="13258" spans="25:25" x14ac:dyDescent="0.2">
      <c r="Y13258" s="84"/>
    </row>
    <row r="13259" spans="25:25" x14ac:dyDescent="0.2">
      <c r="Y13259" s="84"/>
    </row>
    <row r="13260" spans="25:25" x14ac:dyDescent="0.2">
      <c r="Y13260" s="84"/>
    </row>
    <row r="13261" spans="25:25" x14ac:dyDescent="0.2">
      <c r="Y13261" s="84"/>
    </row>
    <row r="13262" spans="25:25" x14ac:dyDescent="0.2">
      <c r="Y13262" s="84"/>
    </row>
    <row r="13263" spans="25:25" x14ac:dyDescent="0.2">
      <c r="Y13263" s="84"/>
    </row>
    <row r="13264" spans="25:25" x14ac:dyDescent="0.2">
      <c r="Y13264" s="84"/>
    </row>
    <row r="13265" spans="25:25" x14ac:dyDescent="0.2">
      <c r="Y13265" s="84"/>
    </row>
    <row r="13266" spans="25:25" x14ac:dyDescent="0.2">
      <c r="Y13266" s="84"/>
    </row>
    <row r="13267" spans="25:25" x14ac:dyDescent="0.2">
      <c r="Y13267" s="84"/>
    </row>
    <row r="13268" spans="25:25" x14ac:dyDescent="0.2">
      <c r="Y13268" s="84"/>
    </row>
    <row r="13269" spans="25:25" x14ac:dyDescent="0.2">
      <c r="Y13269" s="84"/>
    </row>
    <row r="13270" spans="25:25" x14ac:dyDescent="0.2">
      <c r="Y13270" s="84"/>
    </row>
    <row r="13271" spans="25:25" x14ac:dyDescent="0.2">
      <c r="Y13271" s="84"/>
    </row>
    <row r="13272" spans="25:25" x14ac:dyDescent="0.2">
      <c r="Y13272" s="84"/>
    </row>
    <row r="13273" spans="25:25" x14ac:dyDescent="0.2">
      <c r="Y13273" s="84"/>
    </row>
    <row r="13274" spans="25:25" x14ac:dyDescent="0.2">
      <c r="Y13274" s="84"/>
    </row>
    <row r="13275" spans="25:25" x14ac:dyDescent="0.2">
      <c r="Y13275" s="84"/>
    </row>
    <row r="13276" spans="25:25" x14ac:dyDescent="0.2">
      <c r="Y13276" s="84"/>
    </row>
    <row r="13277" spans="25:25" x14ac:dyDescent="0.2">
      <c r="Y13277" s="84"/>
    </row>
    <row r="13278" spans="25:25" x14ac:dyDescent="0.2">
      <c r="Y13278" s="84"/>
    </row>
    <row r="13279" spans="25:25" x14ac:dyDescent="0.2">
      <c r="Y13279" s="84"/>
    </row>
    <row r="13280" spans="25:25" x14ac:dyDescent="0.2">
      <c r="Y13280" s="84"/>
    </row>
    <row r="13281" spans="25:25" x14ac:dyDescent="0.2">
      <c r="Y13281" s="84"/>
    </row>
    <row r="13282" spans="25:25" x14ac:dyDescent="0.2">
      <c r="Y13282" s="84"/>
    </row>
    <row r="13283" spans="25:25" x14ac:dyDescent="0.2">
      <c r="Y13283" s="84"/>
    </row>
    <row r="13284" spans="25:25" x14ac:dyDescent="0.2">
      <c r="Y13284" s="84"/>
    </row>
    <row r="13285" spans="25:25" x14ac:dyDescent="0.2">
      <c r="Y13285" s="84"/>
    </row>
    <row r="13286" spans="25:25" x14ac:dyDescent="0.2">
      <c r="Y13286" s="84"/>
    </row>
    <row r="13287" spans="25:25" x14ac:dyDescent="0.2">
      <c r="Y13287" s="84"/>
    </row>
    <row r="13288" spans="25:25" x14ac:dyDescent="0.2">
      <c r="Y13288" s="84"/>
    </row>
    <row r="13289" spans="25:25" x14ac:dyDescent="0.2">
      <c r="Y13289" s="84"/>
    </row>
    <row r="13290" spans="25:25" x14ac:dyDescent="0.2">
      <c r="Y13290" s="84"/>
    </row>
    <row r="13291" spans="25:25" x14ac:dyDescent="0.2">
      <c r="Y13291" s="84"/>
    </row>
    <row r="13292" spans="25:25" x14ac:dyDescent="0.2">
      <c r="Y13292" s="84"/>
    </row>
    <row r="13293" spans="25:25" x14ac:dyDescent="0.2">
      <c r="Y13293" s="84"/>
    </row>
    <row r="13294" spans="25:25" x14ac:dyDescent="0.2">
      <c r="Y13294" s="84"/>
    </row>
    <row r="13295" spans="25:25" x14ac:dyDescent="0.2">
      <c r="Y13295" s="84"/>
    </row>
    <row r="13296" spans="25:25" x14ac:dyDescent="0.2">
      <c r="Y13296" s="84"/>
    </row>
    <row r="13297" spans="25:25" x14ac:dyDescent="0.2">
      <c r="Y13297" s="84"/>
    </row>
    <row r="13298" spans="25:25" x14ac:dyDescent="0.2">
      <c r="Y13298" s="84"/>
    </row>
    <row r="13299" spans="25:25" x14ac:dyDescent="0.2">
      <c r="Y13299" s="84"/>
    </row>
    <row r="13300" spans="25:25" x14ac:dyDescent="0.2">
      <c r="Y13300" s="84"/>
    </row>
    <row r="13301" spans="25:25" x14ac:dyDescent="0.2">
      <c r="Y13301" s="84"/>
    </row>
    <row r="13302" spans="25:25" x14ac:dyDescent="0.2">
      <c r="Y13302" s="84"/>
    </row>
    <row r="13303" spans="25:25" x14ac:dyDescent="0.2">
      <c r="Y13303" s="84"/>
    </row>
    <row r="13304" spans="25:25" x14ac:dyDescent="0.2">
      <c r="Y13304" s="84"/>
    </row>
    <row r="13305" spans="25:25" x14ac:dyDescent="0.2">
      <c r="Y13305" s="84"/>
    </row>
    <row r="13306" spans="25:25" x14ac:dyDescent="0.2">
      <c r="Y13306" s="84"/>
    </row>
    <row r="13307" spans="25:25" x14ac:dyDescent="0.2">
      <c r="Y13307" s="84"/>
    </row>
    <row r="13308" spans="25:25" x14ac:dyDescent="0.2">
      <c r="Y13308" s="84"/>
    </row>
    <row r="13309" spans="25:25" x14ac:dyDescent="0.2">
      <c r="Y13309" s="84"/>
    </row>
    <row r="13310" spans="25:25" x14ac:dyDescent="0.2">
      <c r="Y13310" s="84"/>
    </row>
    <row r="13311" spans="25:25" x14ac:dyDescent="0.2">
      <c r="Y13311" s="84"/>
    </row>
    <row r="13312" spans="25:25" x14ac:dyDescent="0.2">
      <c r="Y13312" s="84"/>
    </row>
    <row r="13313" spans="25:25" x14ac:dyDescent="0.2">
      <c r="Y13313" s="84"/>
    </row>
    <row r="13314" spans="25:25" x14ac:dyDescent="0.2">
      <c r="Y13314" s="84"/>
    </row>
    <row r="13315" spans="25:25" x14ac:dyDescent="0.2">
      <c r="Y13315" s="84"/>
    </row>
    <row r="13316" spans="25:25" x14ac:dyDescent="0.2">
      <c r="Y13316" s="84"/>
    </row>
    <row r="13317" spans="25:25" x14ac:dyDescent="0.2">
      <c r="Y13317" s="84"/>
    </row>
    <row r="13318" spans="25:25" x14ac:dyDescent="0.2">
      <c r="Y13318" s="84"/>
    </row>
    <row r="13319" spans="25:25" x14ac:dyDescent="0.2">
      <c r="Y13319" s="84"/>
    </row>
    <row r="13320" spans="25:25" x14ac:dyDescent="0.2">
      <c r="Y13320" s="84"/>
    </row>
    <row r="13321" spans="25:25" x14ac:dyDescent="0.2">
      <c r="Y13321" s="84"/>
    </row>
    <row r="13322" spans="25:25" x14ac:dyDescent="0.2">
      <c r="Y13322" s="84"/>
    </row>
    <row r="13323" spans="25:25" x14ac:dyDescent="0.2">
      <c r="Y13323" s="84"/>
    </row>
    <row r="13324" spans="25:25" x14ac:dyDescent="0.2">
      <c r="Y13324" s="84"/>
    </row>
    <row r="13325" spans="25:25" x14ac:dyDescent="0.2">
      <c r="Y13325" s="84"/>
    </row>
    <row r="13326" spans="25:25" x14ac:dyDescent="0.2">
      <c r="Y13326" s="84"/>
    </row>
    <row r="13327" spans="25:25" x14ac:dyDescent="0.2">
      <c r="Y13327" s="84"/>
    </row>
    <row r="13328" spans="25:25" x14ac:dyDescent="0.2">
      <c r="Y13328" s="84"/>
    </row>
    <row r="13329" spans="25:25" x14ac:dyDescent="0.2">
      <c r="Y13329" s="84"/>
    </row>
    <row r="13330" spans="25:25" x14ac:dyDescent="0.2">
      <c r="Y13330" s="84"/>
    </row>
    <row r="13331" spans="25:25" x14ac:dyDescent="0.2">
      <c r="Y13331" s="84"/>
    </row>
    <row r="13332" spans="25:25" x14ac:dyDescent="0.2">
      <c r="Y13332" s="84"/>
    </row>
    <row r="13333" spans="25:25" x14ac:dyDescent="0.2">
      <c r="Y13333" s="84"/>
    </row>
    <row r="13334" spans="25:25" x14ac:dyDescent="0.2">
      <c r="Y13334" s="84"/>
    </row>
    <row r="13335" spans="25:25" x14ac:dyDescent="0.2">
      <c r="Y13335" s="84"/>
    </row>
    <row r="13336" spans="25:25" x14ac:dyDescent="0.2">
      <c r="Y13336" s="84"/>
    </row>
    <row r="13337" spans="25:25" x14ac:dyDescent="0.2">
      <c r="Y13337" s="84"/>
    </row>
    <row r="13338" spans="25:25" x14ac:dyDescent="0.2">
      <c r="Y13338" s="84"/>
    </row>
    <row r="13339" spans="25:25" x14ac:dyDescent="0.2">
      <c r="Y13339" s="84"/>
    </row>
    <row r="13340" spans="25:25" x14ac:dyDescent="0.2">
      <c r="Y13340" s="84"/>
    </row>
    <row r="13341" spans="25:25" x14ac:dyDescent="0.2">
      <c r="Y13341" s="84"/>
    </row>
    <row r="13342" spans="25:25" x14ac:dyDescent="0.2">
      <c r="Y13342" s="84"/>
    </row>
    <row r="13343" spans="25:25" x14ac:dyDescent="0.2">
      <c r="Y13343" s="84"/>
    </row>
    <row r="13344" spans="25:25" x14ac:dyDescent="0.2">
      <c r="Y13344" s="84"/>
    </row>
    <row r="13345" spans="25:25" x14ac:dyDescent="0.2">
      <c r="Y13345" s="84"/>
    </row>
    <row r="13346" spans="25:25" x14ac:dyDescent="0.2">
      <c r="Y13346" s="84"/>
    </row>
    <row r="13347" spans="25:25" x14ac:dyDescent="0.2">
      <c r="Y13347" s="84"/>
    </row>
    <row r="13348" spans="25:25" x14ac:dyDescent="0.2">
      <c r="Y13348" s="84"/>
    </row>
    <row r="13349" spans="25:25" x14ac:dyDescent="0.2">
      <c r="Y13349" s="84"/>
    </row>
    <row r="13350" spans="25:25" x14ac:dyDescent="0.2">
      <c r="Y13350" s="84"/>
    </row>
    <row r="13351" spans="25:25" x14ac:dyDescent="0.2">
      <c r="Y13351" s="84"/>
    </row>
    <row r="13352" spans="25:25" x14ac:dyDescent="0.2">
      <c r="Y13352" s="84"/>
    </row>
    <row r="13353" spans="25:25" x14ac:dyDescent="0.2">
      <c r="Y13353" s="84"/>
    </row>
    <row r="13354" spans="25:25" x14ac:dyDescent="0.2">
      <c r="Y13354" s="84"/>
    </row>
    <row r="13355" spans="25:25" x14ac:dyDescent="0.2">
      <c r="Y13355" s="84"/>
    </row>
    <row r="13356" spans="25:25" x14ac:dyDescent="0.2">
      <c r="Y13356" s="84"/>
    </row>
    <row r="13357" spans="25:25" x14ac:dyDescent="0.2">
      <c r="Y13357" s="84"/>
    </row>
    <row r="13358" spans="25:25" x14ac:dyDescent="0.2">
      <c r="Y13358" s="84"/>
    </row>
    <row r="13359" spans="25:25" x14ac:dyDescent="0.2">
      <c r="Y13359" s="84"/>
    </row>
    <row r="13360" spans="25:25" x14ac:dyDescent="0.2">
      <c r="Y13360" s="84"/>
    </row>
    <row r="13361" spans="25:25" x14ac:dyDescent="0.2">
      <c r="Y13361" s="84"/>
    </row>
    <row r="13362" spans="25:25" x14ac:dyDescent="0.2">
      <c r="Y13362" s="84"/>
    </row>
    <row r="13363" spans="25:25" x14ac:dyDescent="0.2">
      <c r="Y13363" s="84"/>
    </row>
    <row r="13364" spans="25:25" x14ac:dyDescent="0.2">
      <c r="Y13364" s="84"/>
    </row>
    <row r="13365" spans="25:25" x14ac:dyDescent="0.2">
      <c r="Y13365" s="84"/>
    </row>
    <row r="13366" spans="25:25" x14ac:dyDescent="0.2">
      <c r="Y13366" s="84"/>
    </row>
    <row r="13367" spans="25:25" x14ac:dyDescent="0.2">
      <c r="Y13367" s="84"/>
    </row>
    <row r="13368" spans="25:25" x14ac:dyDescent="0.2">
      <c r="Y13368" s="84"/>
    </row>
    <row r="13369" spans="25:25" x14ac:dyDescent="0.2">
      <c r="Y13369" s="84"/>
    </row>
    <row r="13370" spans="25:25" x14ac:dyDescent="0.2">
      <c r="Y13370" s="84"/>
    </row>
    <row r="13371" spans="25:25" x14ac:dyDescent="0.2">
      <c r="Y13371" s="84"/>
    </row>
    <row r="13372" spans="25:25" x14ac:dyDescent="0.2">
      <c r="Y13372" s="84"/>
    </row>
    <row r="13373" spans="25:25" x14ac:dyDescent="0.2">
      <c r="Y13373" s="84"/>
    </row>
    <row r="13374" spans="25:25" x14ac:dyDescent="0.2">
      <c r="Y13374" s="84"/>
    </row>
    <row r="13375" spans="25:25" x14ac:dyDescent="0.2">
      <c r="Y13375" s="84"/>
    </row>
    <row r="13376" spans="25:25" x14ac:dyDescent="0.2">
      <c r="Y13376" s="84"/>
    </row>
    <row r="13377" spans="25:25" x14ac:dyDescent="0.2">
      <c r="Y13377" s="84"/>
    </row>
    <row r="13378" spans="25:25" x14ac:dyDescent="0.2">
      <c r="Y13378" s="84"/>
    </row>
    <row r="13379" spans="25:25" x14ac:dyDescent="0.2">
      <c r="Y13379" s="84"/>
    </row>
    <row r="13380" spans="25:25" x14ac:dyDescent="0.2">
      <c r="Y13380" s="84"/>
    </row>
    <row r="13381" spans="25:25" x14ac:dyDescent="0.2">
      <c r="Y13381" s="84"/>
    </row>
    <row r="13382" spans="25:25" x14ac:dyDescent="0.2">
      <c r="Y13382" s="84"/>
    </row>
    <row r="13383" spans="25:25" x14ac:dyDescent="0.2">
      <c r="Y13383" s="84"/>
    </row>
    <row r="13384" spans="25:25" x14ac:dyDescent="0.2">
      <c r="Y13384" s="84"/>
    </row>
    <row r="13385" spans="25:25" x14ac:dyDescent="0.2">
      <c r="Y13385" s="84"/>
    </row>
    <row r="13386" spans="25:25" x14ac:dyDescent="0.2">
      <c r="Y13386" s="84"/>
    </row>
    <row r="13387" spans="25:25" x14ac:dyDescent="0.2">
      <c r="Y13387" s="84"/>
    </row>
    <row r="13388" spans="25:25" x14ac:dyDescent="0.2">
      <c r="Y13388" s="84"/>
    </row>
    <row r="13389" spans="25:25" x14ac:dyDescent="0.2">
      <c r="Y13389" s="84"/>
    </row>
    <row r="13390" spans="25:25" x14ac:dyDescent="0.2">
      <c r="Y13390" s="84"/>
    </row>
    <row r="13391" spans="25:25" x14ac:dyDescent="0.2">
      <c r="Y13391" s="84"/>
    </row>
    <row r="13392" spans="25:25" x14ac:dyDescent="0.2">
      <c r="Y13392" s="84"/>
    </row>
    <row r="13393" spans="25:25" x14ac:dyDescent="0.2">
      <c r="Y13393" s="84"/>
    </row>
    <row r="13394" spans="25:25" x14ac:dyDescent="0.2">
      <c r="Y13394" s="84"/>
    </row>
    <row r="13395" spans="25:25" x14ac:dyDescent="0.2">
      <c r="Y13395" s="84"/>
    </row>
    <row r="13396" spans="25:25" x14ac:dyDescent="0.2">
      <c r="Y13396" s="84"/>
    </row>
    <row r="13397" spans="25:25" x14ac:dyDescent="0.2">
      <c r="Y13397" s="84"/>
    </row>
    <row r="13398" spans="25:25" x14ac:dyDescent="0.2">
      <c r="Y13398" s="84"/>
    </row>
    <row r="13399" spans="25:25" x14ac:dyDescent="0.2">
      <c r="Y13399" s="84"/>
    </row>
    <row r="13400" spans="25:25" x14ac:dyDescent="0.2">
      <c r="Y13400" s="84"/>
    </row>
    <row r="13401" spans="25:25" x14ac:dyDescent="0.2">
      <c r="Y13401" s="84"/>
    </row>
    <row r="13402" spans="25:25" x14ac:dyDescent="0.2">
      <c r="Y13402" s="84"/>
    </row>
    <row r="13403" spans="25:25" x14ac:dyDescent="0.2">
      <c r="Y13403" s="84"/>
    </row>
    <row r="13404" spans="25:25" x14ac:dyDescent="0.2">
      <c r="Y13404" s="84"/>
    </row>
    <row r="13405" spans="25:25" x14ac:dyDescent="0.2">
      <c r="Y13405" s="84"/>
    </row>
    <row r="13406" spans="25:25" x14ac:dyDescent="0.2">
      <c r="Y13406" s="84"/>
    </row>
    <row r="13407" spans="25:25" x14ac:dyDescent="0.2">
      <c r="Y13407" s="84"/>
    </row>
    <row r="13408" spans="25:25" x14ac:dyDescent="0.2">
      <c r="Y13408" s="84"/>
    </row>
    <row r="13409" spans="25:25" x14ac:dyDescent="0.2">
      <c r="Y13409" s="84"/>
    </row>
    <row r="13410" spans="25:25" x14ac:dyDescent="0.2">
      <c r="Y13410" s="84"/>
    </row>
    <row r="13411" spans="25:25" x14ac:dyDescent="0.2">
      <c r="Y13411" s="84"/>
    </row>
    <row r="13412" spans="25:25" x14ac:dyDescent="0.2">
      <c r="Y13412" s="84"/>
    </row>
    <row r="13413" spans="25:25" x14ac:dyDescent="0.2">
      <c r="Y13413" s="84"/>
    </row>
    <row r="13414" spans="25:25" x14ac:dyDescent="0.2">
      <c r="Y13414" s="84"/>
    </row>
    <row r="13415" spans="25:25" x14ac:dyDescent="0.2">
      <c r="Y13415" s="84"/>
    </row>
    <row r="13416" spans="25:25" x14ac:dyDescent="0.2">
      <c r="Y13416" s="84"/>
    </row>
    <row r="13417" spans="25:25" x14ac:dyDescent="0.2">
      <c r="Y13417" s="84"/>
    </row>
    <row r="13418" spans="25:25" x14ac:dyDescent="0.2">
      <c r="Y13418" s="84"/>
    </row>
    <row r="13419" spans="25:25" x14ac:dyDescent="0.2">
      <c r="Y13419" s="84"/>
    </row>
    <row r="13420" spans="25:25" x14ac:dyDescent="0.2">
      <c r="Y13420" s="84"/>
    </row>
    <row r="13421" spans="25:25" x14ac:dyDescent="0.2">
      <c r="Y13421" s="84"/>
    </row>
    <row r="13422" spans="25:25" x14ac:dyDescent="0.2">
      <c r="Y13422" s="84"/>
    </row>
    <row r="13423" spans="25:25" x14ac:dyDescent="0.2">
      <c r="Y13423" s="84"/>
    </row>
    <row r="13424" spans="25:25" x14ac:dyDescent="0.2">
      <c r="Y13424" s="84"/>
    </row>
    <row r="13425" spans="25:25" x14ac:dyDescent="0.2">
      <c r="Y13425" s="84"/>
    </row>
    <row r="13426" spans="25:25" x14ac:dyDescent="0.2">
      <c r="Y13426" s="84"/>
    </row>
    <row r="13427" spans="25:25" x14ac:dyDescent="0.2">
      <c r="Y13427" s="84"/>
    </row>
    <row r="13428" spans="25:25" x14ac:dyDescent="0.2">
      <c r="Y13428" s="84"/>
    </row>
    <row r="13429" spans="25:25" x14ac:dyDescent="0.2">
      <c r="Y13429" s="84"/>
    </row>
    <row r="13430" spans="25:25" x14ac:dyDescent="0.2">
      <c r="Y13430" s="84"/>
    </row>
    <row r="13431" spans="25:25" x14ac:dyDescent="0.2">
      <c r="Y13431" s="84"/>
    </row>
    <row r="13432" spans="25:25" x14ac:dyDescent="0.2">
      <c r="Y13432" s="84"/>
    </row>
    <row r="13433" spans="25:25" x14ac:dyDescent="0.2">
      <c r="Y13433" s="84"/>
    </row>
    <row r="13434" spans="25:25" x14ac:dyDescent="0.2">
      <c r="Y13434" s="84"/>
    </row>
    <row r="13435" spans="25:25" x14ac:dyDescent="0.2">
      <c r="Y13435" s="84"/>
    </row>
    <row r="13436" spans="25:25" x14ac:dyDescent="0.2">
      <c r="Y13436" s="84"/>
    </row>
    <row r="13437" spans="25:25" x14ac:dyDescent="0.2">
      <c r="Y13437" s="84"/>
    </row>
    <row r="13438" spans="25:25" x14ac:dyDescent="0.2">
      <c r="Y13438" s="84"/>
    </row>
    <row r="13439" spans="25:25" x14ac:dyDescent="0.2">
      <c r="Y13439" s="84"/>
    </row>
    <row r="13440" spans="25:25" x14ac:dyDescent="0.2">
      <c r="Y13440" s="84"/>
    </row>
    <row r="13441" spans="25:25" x14ac:dyDescent="0.2">
      <c r="Y13441" s="84"/>
    </row>
    <row r="13442" spans="25:25" x14ac:dyDescent="0.2">
      <c r="Y13442" s="84"/>
    </row>
    <row r="13443" spans="25:25" x14ac:dyDescent="0.2">
      <c r="Y13443" s="84"/>
    </row>
    <row r="13444" spans="25:25" x14ac:dyDescent="0.2">
      <c r="Y13444" s="84"/>
    </row>
    <row r="13445" spans="25:25" x14ac:dyDescent="0.2">
      <c r="Y13445" s="84"/>
    </row>
    <row r="13446" spans="25:25" x14ac:dyDescent="0.2">
      <c r="Y13446" s="84"/>
    </row>
    <row r="13447" spans="25:25" x14ac:dyDescent="0.2">
      <c r="Y13447" s="84"/>
    </row>
    <row r="13448" spans="25:25" x14ac:dyDescent="0.2">
      <c r="Y13448" s="84"/>
    </row>
    <row r="13449" spans="25:25" x14ac:dyDescent="0.2">
      <c r="Y13449" s="84"/>
    </row>
    <row r="13450" spans="25:25" x14ac:dyDescent="0.2">
      <c r="Y13450" s="84"/>
    </row>
    <row r="13451" spans="25:25" x14ac:dyDescent="0.2">
      <c r="Y13451" s="84"/>
    </row>
    <row r="13452" spans="25:25" x14ac:dyDescent="0.2">
      <c r="Y13452" s="84"/>
    </row>
    <row r="13453" spans="25:25" x14ac:dyDescent="0.2">
      <c r="Y13453" s="84"/>
    </row>
    <row r="13454" spans="25:25" x14ac:dyDescent="0.2">
      <c r="Y13454" s="84"/>
    </row>
    <row r="13455" spans="25:25" x14ac:dyDescent="0.2">
      <c r="Y13455" s="84"/>
    </row>
    <row r="13456" spans="25:25" x14ac:dyDescent="0.2">
      <c r="Y13456" s="84"/>
    </row>
    <row r="13457" spans="25:25" x14ac:dyDescent="0.2">
      <c r="Y13457" s="84"/>
    </row>
    <row r="13458" spans="25:25" x14ac:dyDescent="0.2">
      <c r="Y13458" s="84"/>
    </row>
    <row r="13459" spans="25:25" x14ac:dyDescent="0.2">
      <c r="Y13459" s="84"/>
    </row>
    <row r="13460" spans="25:25" x14ac:dyDescent="0.2">
      <c r="Y13460" s="84"/>
    </row>
    <row r="13461" spans="25:25" x14ac:dyDescent="0.2">
      <c r="Y13461" s="84"/>
    </row>
    <row r="13462" spans="25:25" x14ac:dyDescent="0.2">
      <c r="Y13462" s="84"/>
    </row>
    <row r="13463" spans="25:25" x14ac:dyDescent="0.2">
      <c r="Y13463" s="84"/>
    </row>
    <row r="13464" spans="25:25" x14ac:dyDescent="0.2">
      <c r="Y13464" s="84"/>
    </row>
    <row r="13465" spans="25:25" x14ac:dyDescent="0.2">
      <c r="Y13465" s="84"/>
    </row>
    <row r="13466" spans="25:25" x14ac:dyDescent="0.2">
      <c r="Y13466" s="84"/>
    </row>
    <row r="13467" spans="25:25" x14ac:dyDescent="0.2">
      <c r="Y13467" s="84"/>
    </row>
    <row r="13468" spans="25:25" x14ac:dyDescent="0.2">
      <c r="Y13468" s="84"/>
    </row>
    <row r="13469" spans="25:25" x14ac:dyDescent="0.2">
      <c r="Y13469" s="84"/>
    </row>
    <row r="13470" spans="25:25" x14ac:dyDescent="0.2">
      <c r="Y13470" s="84"/>
    </row>
    <row r="13471" spans="25:25" x14ac:dyDescent="0.2">
      <c r="Y13471" s="84"/>
    </row>
    <row r="13472" spans="25:25" x14ac:dyDescent="0.2">
      <c r="Y13472" s="84"/>
    </row>
    <row r="13473" spans="25:25" x14ac:dyDescent="0.2">
      <c r="Y13473" s="84"/>
    </row>
    <row r="13474" spans="25:25" x14ac:dyDescent="0.2">
      <c r="Y13474" s="84"/>
    </row>
    <row r="13475" spans="25:25" x14ac:dyDescent="0.2">
      <c r="Y13475" s="84"/>
    </row>
    <row r="13476" spans="25:25" x14ac:dyDescent="0.2">
      <c r="Y13476" s="84"/>
    </row>
    <row r="13477" spans="25:25" x14ac:dyDescent="0.2">
      <c r="Y13477" s="84"/>
    </row>
    <row r="13478" spans="25:25" x14ac:dyDescent="0.2">
      <c r="Y13478" s="84"/>
    </row>
    <row r="13479" spans="25:25" x14ac:dyDescent="0.2">
      <c r="Y13479" s="84"/>
    </row>
    <row r="13480" spans="25:25" x14ac:dyDescent="0.2">
      <c r="Y13480" s="84"/>
    </row>
    <row r="13481" spans="25:25" x14ac:dyDescent="0.2">
      <c r="Y13481" s="84"/>
    </row>
    <row r="13482" spans="25:25" x14ac:dyDescent="0.2">
      <c r="Y13482" s="84"/>
    </row>
    <row r="13483" spans="25:25" x14ac:dyDescent="0.2">
      <c r="Y13483" s="84"/>
    </row>
    <row r="13484" spans="25:25" x14ac:dyDescent="0.2">
      <c r="Y13484" s="84"/>
    </row>
    <row r="13485" spans="25:25" x14ac:dyDescent="0.2">
      <c r="Y13485" s="84"/>
    </row>
    <row r="13486" spans="25:25" x14ac:dyDescent="0.2">
      <c r="Y13486" s="84"/>
    </row>
    <row r="13487" spans="25:25" x14ac:dyDescent="0.2">
      <c r="Y13487" s="84"/>
    </row>
    <row r="13488" spans="25:25" x14ac:dyDescent="0.2">
      <c r="Y13488" s="84"/>
    </row>
    <row r="13489" spans="25:25" x14ac:dyDescent="0.2">
      <c r="Y13489" s="84"/>
    </row>
    <row r="13490" spans="25:25" x14ac:dyDescent="0.2">
      <c r="Y13490" s="84"/>
    </row>
    <row r="13491" spans="25:25" x14ac:dyDescent="0.2">
      <c r="Y13491" s="84"/>
    </row>
    <row r="13492" spans="25:25" x14ac:dyDescent="0.2">
      <c r="Y13492" s="84"/>
    </row>
    <row r="13493" spans="25:25" x14ac:dyDescent="0.2">
      <c r="Y13493" s="84"/>
    </row>
    <row r="13494" spans="25:25" x14ac:dyDescent="0.2">
      <c r="Y13494" s="84"/>
    </row>
    <row r="13495" spans="25:25" x14ac:dyDescent="0.2">
      <c r="Y13495" s="84"/>
    </row>
    <row r="13496" spans="25:25" x14ac:dyDescent="0.2">
      <c r="Y13496" s="84"/>
    </row>
    <row r="13497" spans="25:25" x14ac:dyDescent="0.2">
      <c r="Y13497" s="84"/>
    </row>
    <row r="13498" spans="25:25" x14ac:dyDescent="0.2">
      <c r="Y13498" s="84"/>
    </row>
    <row r="13499" spans="25:25" x14ac:dyDescent="0.2">
      <c r="Y13499" s="84"/>
    </row>
    <row r="13500" spans="25:25" x14ac:dyDescent="0.2">
      <c r="Y13500" s="84"/>
    </row>
    <row r="13501" spans="25:25" x14ac:dyDescent="0.2">
      <c r="Y13501" s="84"/>
    </row>
    <row r="13502" spans="25:25" x14ac:dyDescent="0.2">
      <c r="Y13502" s="84"/>
    </row>
    <row r="13503" spans="25:25" x14ac:dyDescent="0.2">
      <c r="Y13503" s="84"/>
    </row>
    <row r="13504" spans="25:25" x14ac:dyDescent="0.2">
      <c r="Y13504" s="84"/>
    </row>
    <row r="13505" spans="25:25" x14ac:dyDescent="0.2">
      <c r="Y13505" s="84"/>
    </row>
    <row r="13506" spans="25:25" x14ac:dyDescent="0.2">
      <c r="Y13506" s="84"/>
    </row>
    <row r="13507" spans="25:25" x14ac:dyDescent="0.2">
      <c r="Y13507" s="84"/>
    </row>
    <row r="13508" spans="25:25" x14ac:dyDescent="0.2">
      <c r="Y13508" s="84"/>
    </row>
    <row r="13509" spans="25:25" x14ac:dyDescent="0.2">
      <c r="Y13509" s="84"/>
    </row>
    <row r="13510" spans="25:25" x14ac:dyDescent="0.2">
      <c r="Y13510" s="84"/>
    </row>
    <row r="13511" spans="25:25" x14ac:dyDescent="0.2">
      <c r="Y13511" s="84"/>
    </row>
    <row r="13512" spans="25:25" x14ac:dyDescent="0.2">
      <c r="Y13512" s="84"/>
    </row>
    <row r="13513" spans="25:25" x14ac:dyDescent="0.2">
      <c r="Y13513" s="84"/>
    </row>
    <row r="13514" spans="25:25" x14ac:dyDescent="0.2">
      <c r="Y13514" s="84"/>
    </row>
    <row r="13515" spans="25:25" x14ac:dyDescent="0.2">
      <c r="Y13515" s="84"/>
    </row>
    <row r="13516" spans="25:25" x14ac:dyDescent="0.2">
      <c r="Y13516" s="84"/>
    </row>
    <row r="13517" spans="25:25" x14ac:dyDescent="0.2">
      <c r="Y13517" s="84"/>
    </row>
    <row r="13518" spans="25:25" x14ac:dyDescent="0.2">
      <c r="Y13518" s="84"/>
    </row>
    <row r="13519" spans="25:25" x14ac:dyDescent="0.2">
      <c r="Y13519" s="84"/>
    </row>
    <row r="13520" spans="25:25" x14ac:dyDescent="0.2">
      <c r="Y13520" s="84"/>
    </row>
    <row r="13521" spans="25:25" x14ac:dyDescent="0.2">
      <c r="Y13521" s="84"/>
    </row>
    <row r="13522" spans="25:25" x14ac:dyDescent="0.2">
      <c r="Y13522" s="84"/>
    </row>
    <row r="13523" spans="25:25" x14ac:dyDescent="0.2">
      <c r="Y13523" s="84"/>
    </row>
    <row r="13524" spans="25:25" x14ac:dyDescent="0.2">
      <c r="Y13524" s="84"/>
    </row>
    <row r="13525" spans="25:25" x14ac:dyDescent="0.2">
      <c r="Y13525" s="84"/>
    </row>
    <row r="13526" spans="25:25" x14ac:dyDescent="0.2">
      <c r="Y13526" s="84"/>
    </row>
    <row r="13527" spans="25:25" x14ac:dyDescent="0.2">
      <c r="Y13527" s="84"/>
    </row>
    <row r="13528" spans="25:25" x14ac:dyDescent="0.2">
      <c r="Y13528" s="84"/>
    </row>
    <row r="13529" spans="25:25" x14ac:dyDescent="0.2">
      <c r="Y13529" s="84"/>
    </row>
    <row r="13530" spans="25:25" x14ac:dyDescent="0.2">
      <c r="Y13530" s="84"/>
    </row>
    <row r="13531" spans="25:25" x14ac:dyDescent="0.2">
      <c r="Y13531" s="84"/>
    </row>
    <row r="13532" spans="25:25" x14ac:dyDescent="0.2">
      <c r="Y13532" s="84"/>
    </row>
    <row r="13533" spans="25:25" x14ac:dyDescent="0.2">
      <c r="Y13533" s="84"/>
    </row>
    <row r="13534" spans="25:25" x14ac:dyDescent="0.2">
      <c r="Y13534" s="84"/>
    </row>
    <row r="13535" spans="25:25" x14ac:dyDescent="0.2">
      <c r="Y13535" s="84"/>
    </row>
    <row r="13536" spans="25:25" x14ac:dyDescent="0.2">
      <c r="Y13536" s="84"/>
    </row>
    <row r="13537" spans="25:25" x14ac:dyDescent="0.2">
      <c r="Y13537" s="84"/>
    </row>
    <row r="13538" spans="25:25" x14ac:dyDescent="0.2">
      <c r="Y13538" s="84"/>
    </row>
    <row r="13539" spans="25:25" x14ac:dyDescent="0.2">
      <c r="Y13539" s="84"/>
    </row>
    <row r="13540" spans="25:25" x14ac:dyDescent="0.2">
      <c r="Y13540" s="84"/>
    </row>
    <row r="13541" spans="25:25" x14ac:dyDescent="0.2">
      <c r="Y13541" s="84"/>
    </row>
    <row r="13542" spans="25:25" x14ac:dyDescent="0.2">
      <c r="Y13542" s="84"/>
    </row>
    <row r="13543" spans="25:25" x14ac:dyDescent="0.2">
      <c r="Y13543" s="84"/>
    </row>
    <row r="13544" spans="25:25" x14ac:dyDescent="0.2">
      <c r="Y13544" s="84"/>
    </row>
    <row r="13545" spans="25:25" x14ac:dyDescent="0.2">
      <c r="Y13545" s="84"/>
    </row>
    <row r="13546" spans="25:25" x14ac:dyDescent="0.2">
      <c r="Y13546" s="84"/>
    </row>
    <row r="13547" spans="25:25" x14ac:dyDescent="0.2">
      <c r="Y13547" s="84"/>
    </row>
    <row r="13548" spans="25:25" x14ac:dyDescent="0.2">
      <c r="Y13548" s="84"/>
    </row>
    <row r="13549" spans="25:25" x14ac:dyDescent="0.2">
      <c r="Y13549" s="84"/>
    </row>
    <row r="13550" spans="25:25" x14ac:dyDescent="0.2">
      <c r="Y13550" s="84"/>
    </row>
    <row r="13551" spans="25:25" x14ac:dyDescent="0.2">
      <c r="Y13551" s="84"/>
    </row>
    <row r="13552" spans="25:25" x14ac:dyDescent="0.2">
      <c r="Y13552" s="84"/>
    </row>
    <row r="13553" spans="25:25" x14ac:dyDescent="0.2">
      <c r="Y13553" s="84"/>
    </row>
    <row r="13554" spans="25:25" x14ac:dyDescent="0.2">
      <c r="Y13554" s="84"/>
    </row>
    <row r="13555" spans="25:25" x14ac:dyDescent="0.2">
      <c r="Y13555" s="84"/>
    </row>
    <row r="13556" spans="25:25" x14ac:dyDescent="0.2">
      <c r="Y13556" s="84"/>
    </row>
    <row r="13557" spans="25:25" x14ac:dyDescent="0.2">
      <c r="Y13557" s="84"/>
    </row>
    <row r="13558" spans="25:25" x14ac:dyDescent="0.2">
      <c r="Y13558" s="84"/>
    </row>
    <row r="13559" spans="25:25" x14ac:dyDescent="0.2">
      <c r="Y13559" s="84"/>
    </row>
    <row r="13560" spans="25:25" x14ac:dyDescent="0.2">
      <c r="Y13560" s="84"/>
    </row>
    <row r="13561" spans="25:25" x14ac:dyDescent="0.2">
      <c r="Y13561" s="84"/>
    </row>
    <row r="13562" spans="25:25" x14ac:dyDescent="0.2">
      <c r="Y13562" s="84"/>
    </row>
    <row r="13563" spans="25:25" x14ac:dyDescent="0.2">
      <c r="Y13563" s="84"/>
    </row>
    <row r="13564" spans="25:25" x14ac:dyDescent="0.2">
      <c r="Y13564" s="84"/>
    </row>
    <row r="13565" spans="25:25" x14ac:dyDescent="0.2">
      <c r="Y13565" s="84"/>
    </row>
    <row r="13566" spans="25:25" x14ac:dyDescent="0.2">
      <c r="Y13566" s="84"/>
    </row>
    <row r="13567" spans="25:25" x14ac:dyDescent="0.2">
      <c r="Y13567" s="84"/>
    </row>
    <row r="13568" spans="25:25" x14ac:dyDescent="0.2">
      <c r="Y13568" s="84"/>
    </row>
    <row r="13569" spans="25:25" x14ac:dyDescent="0.2">
      <c r="Y13569" s="84"/>
    </row>
    <row r="13570" spans="25:25" x14ac:dyDescent="0.2">
      <c r="Y13570" s="84"/>
    </row>
    <row r="13571" spans="25:25" x14ac:dyDescent="0.2">
      <c r="Y13571" s="84"/>
    </row>
    <row r="13572" spans="25:25" x14ac:dyDescent="0.2">
      <c r="Y13572" s="84"/>
    </row>
    <row r="13573" spans="25:25" x14ac:dyDescent="0.2">
      <c r="Y13573" s="84"/>
    </row>
    <row r="13574" spans="25:25" x14ac:dyDescent="0.2">
      <c r="Y13574" s="84"/>
    </row>
    <row r="13575" spans="25:25" x14ac:dyDescent="0.2">
      <c r="Y13575" s="84"/>
    </row>
    <row r="13576" spans="25:25" x14ac:dyDescent="0.2">
      <c r="Y13576" s="84"/>
    </row>
    <row r="13577" spans="25:25" x14ac:dyDescent="0.2">
      <c r="Y13577" s="84"/>
    </row>
    <row r="13578" spans="25:25" x14ac:dyDescent="0.2">
      <c r="Y13578" s="84"/>
    </row>
    <row r="13579" spans="25:25" x14ac:dyDescent="0.2">
      <c r="Y13579" s="84"/>
    </row>
    <row r="13580" spans="25:25" x14ac:dyDescent="0.2">
      <c r="Y13580" s="84"/>
    </row>
    <row r="13581" spans="25:25" x14ac:dyDescent="0.2">
      <c r="Y13581" s="84"/>
    </row>
    <row r="13582" spans="25:25" x14ac:dyDescent="0.2">
      <c r="Y13582" s="84"/>
    </row>
    <row r="13583" spans="25:25" x14ac:dyDescent="0.2">
      <c r="Y13583" s="84"/>
    </row>
    <row r="13584" spans="25:25" x14ac:dyDescent="0.2">
      <c r="Y13584" s="84"/>
    </row>
    <row r="13585" spans="25:25" x14ac:dyDescent="0.2">
      <c r="Y13585" s="84"/>
    </row>
    <row r="13586" spans="25:25" x14ac:dyDescent="0.2">
      <c r="Y13586" s="84"/>
    </row>
    <row r="13587" spans="25:25" x14ac:dyDescent="0.2">
      <c r="Y13587" s="84"/>
    </row>
    <row r="13588" spans="25:25" x14ac:dyDescent="0.2">
      <c r="Y13588" s="84"/>
    </row>
    <row r="13589" spans="25:25" x14ac:dyDescent="0.2">
      <c r="Y13589" s="84"/>
    </row>
    <row r="13590" spans="25:25" x14ac:dyDescent="0.2">
      <c r="Y13590" s="84"/>
    </row>
    <row r="13591" spans="25:25" x14ac:dyDescent="0.2">
      <c r="Y13591" s="84"/>
    </row>
    <row r="13592" spans="25:25" x14ac:dyDescent="0.2">
      <c r="Y13592" s="84"/>
    </row>
    <row r="13593" spans="25:25" x14ac:dyDescent="0.2">
      <c r="Y13593" s="84"/>
    </row>
    <row r="13594" spans="25:25" x14ac:dyDescent="0.2">
      <c r="Y13594" s="84"/>
    </row>
    <row r="13595" spans="25:25" x14ac:dyDescent="0.2">
      <c r="Y13595" s="84"/>
    </row>
    <row r="13596" spans="25:25" x14ac:dyDescent="0.2">
      <c r="Y13596" s="84"/>
    </row>
    <row r="13597" spans="25:25" x14ac:dyDescent="0.2">
      <c r="Y13597" s="84"/>
    </row>
    <row r="13598" spans="25:25" x14ac:dyDescent="0.2">
      <c r="Y13598" s="84"/>
    </row>
    <row r="13599" spans="25:25" x14ac:dyDescent="0.2">
      <c r="Y13599" s="84"/>
    </row>
    <row r="13600" spans="25:25" x14ac:dyDescent="0.2">
      <c r="Y13600" s="84"/>
    </row>
    <row r="13601" spans="25:25" x14ac:dyDescent="0.2">
      <c r="Y13601" s="84"/>
    </row>
    <row r="13602" spans="25:25" x14ac:dyDescent="0.2">
      <c r="Y13602" s="84"/>
    </row>
    <row r="13603" spans="25:25" x14ac:dyDescent="0.2">
      <c r="Y13603" s="84"/>
    </row>
    <row r="13604" spans="25:25" x14ac:dyDescent="0.2">
      <c r="Y13604" s="84"/>
    </row>
    <row r="13605" spans="25:25" x14ac:dyDescent="0.2">
      <c r="Y13605" s="84"/>
    </row>
    <row r="13606" spans="25:25" x14ac:dyDescent="0.2">
      <c r="Y13606" s="84"/>
    </row>
    <row r="13607" spans="25:25" x14ac:dyDescent="0.2">
      <c r="Y13607" s="84"/>
    </row>
    <row r="13608" spans="25:25" x14ac:dyDescent="0.2">
      <c r="Y13608" s="84"/>
    </row>
    <row r="13609" spans="25:25" x14ac:dyDescent="0.2">
      <c r="Y13609" s="84"/>
    </row>
    <row r="13610" spans="25:25" x14ac:dyDescent="0.2">
      <c r="Y13610" s="84"/>
    </row>
    <row r="13611" spans="25:25" x14ac:dyDescent="0.2">
      <c r="Y13611" s="84"/>
    </row>
    <row r="13612" spans="25:25" x14ac:dyDescent="0.2">
      <c r="Y13612" s="84"/>
    </row>
    <row r="13613" spans="25:25" x14ac:dyDescent="0.2">
      <c r="Y13613" s="84"/>
    </row>
    <row r="13614" spans="25:25" x14ac:dyDescent="0.2">
      <c r="Y13614" s="84"/>
    </row>
    <row r="13615" spans="25:25" x14ac:dyDescent="0.2">
      <c r="Y13615" s="84"/>
    </row>
    <row r="13616" spans="25:25" x14ac:dyDescent="0.2">
      <c r="Y13616" s="84"/>
    </row>
    <row r="13617" spans="25:25" x14ac:dyDescent="0.2">
      <c r="Y13617" s="84"/>
    </row>
    <row r="13618" spans="25:25" x14ac:dyDescent="0.2">
      <c r="Y13618" s="84"/>
    </row>
    <row r="13619" spans="25:25" x14ac:dyDescent="0.2">
      <c r="Y13619" s="84"/>
    </row>
    <row r="13620" spans="25:25" x14ac:dyDescent="0.2">
      <c r="Y13620" s="84"/>
    </row>
    <row r="13621" spans="25:25" x14ac:dyDescent="0.2">
      <c r="Y13621" s="84"/>
    </row>
    <row r="13622" spans="25:25" x14ac:dyDescent="0.2">
      <c r="Y13622" s="84"/>
    </row>
    <row r="13623" spans="25:25" x14ac:dyDescent="0.2">
      <c r="Y13623" s="84"/>
    </row>
    <row r="13624" spans="25:25" x14ac:dyDescent="0.2">
      <c r="Y13624" s="84"/>
    </row>
    <row r="13625" spans="25:25" x14ac:dyDescent="0.2">
      <c r="Y13625" s="84"/>
    </row>
    <row r="13626" spans="25:25" x14ac:dyDescent="0.2">
      <c r="Y13626" s="84"/>
    </row>
    <row r="13627" spans="25:25" x14ac:dyDescent="0.2">
      <c r="Y13627" s="84"/>
    </row>
    <row r="13628" spans="25:25" x14ac:dyDescent="0.2">
      <c r="Y13628" s="84"/>
    </row>
    <row r="13629" spans="25:25" x14ac:dyDescent="0.2">
      <c r="Y13629" s="84"/>
    </row>
    <row r="13630" spans="25:25" x14ac:dyDescent="0.2">
      <c r="Y13630" s="84"/>
    </row>
    <row r="13631" spans="25:25" x14ac:dyDescent="0.2">
      <c r="Y13631" s="84"/>
    </row>
    <row r="13632" spans="25:25" x14ac:dyDescent="0.2">
      <c r="Y13632" s="84"/>
    </row>
    <row r="13633" spans="25:25" x14ac:dyDescent="0.2">
      <c r="Y13633" s="84"/>
    </row>
    <row r="13634" spans="25:25" x14ac:dyDescent="0.2">
      <c r="Y13634" s="84"/>
    </row>
    <row r="13635" spans="25:25" x14ac:dyDescent="0.2">
      <c r="Y13635" s="84"/>
    </row>
    <row r="13636" spans="25:25" x14ac:dyDescent="0.2">
      <c r="Y13636" s="84"/>
    </row>
    <row r="13637" spans="25:25" x14ac:dyDescent="0.2">
      <c r="Y13637" s="84"/>
    </row>
    <row r="13638" spans="25:25" x14ac:dyDescent="0.2">
      <c r="Y13638" s="84"/>
    </row>
    <row r="13639" spans="25:25" x14ac:dyDescent="0.2">
      <c r="Y13639" s="84"/>
    </row>
    <row r="13640" spans="25:25" x14ac:dyDescent="0.2">
      <c r="Y13640" s="84"/>
    </row>
    <row r="13641" spans="25:25" x14ac:dyDescent="0.2">
      <c r="Y13641" s="84"/>
    </row>
    <row r="13642" spans="25:25" x14ac:dyDescent="0.2">
      <c r="Y13642" s="84"/>
    </row>
    <row r="13643" spans="25:25" x14ac:dyDescent="0.2">
      <c r="Y13643" s="84"/>
    </row>
    <row r="13644" spans="25:25" x14ac:dyDescent="0.2">
      <c r="Y13644" s="84"/>
    </row>
    <row r="13645" spans="25:25" x14ac:dyDescent="0.2">
      <c r="Y13645" s="84"/>
    </row>
    <row r="13646" spans="25:25" x14ac:dyDescent="0.2">
      <c r="Y13646" s="84"/>
    </row>
    <row r="13647" spans="25:25" x14ac:dyDescent="0.2">
      <c r="Y13647" s="84"/>
    </row>
    <row r="13648" spans="25:25" x14ac:dyDescent="0.2">
      <c r="Y13648" s="84"/>
    </row>
    <row r="13649" spans="25:25" x14ac:dyDescent="0.2">
      <c r="Y13649" s="84"/>
    </row>
    <row r="13650" spans="25:25" x14ac:dyDescent="0.2">
      <c r="Y13650" s="84"/>
    </row>
    <row r="13651" spans="25:25" x14ac:dyDescent="0.2">
      <c r="Y13651" s="84"/>
    </row>
    <row r="13652" spans="25:25" x14ac:dyDescent="0.2">
      <c r="Y13652" s="84"/>
    </row>
    <row r="13653" spans="25:25" x14ac:dyDescent="0.2">
      <c r="Y13653" s="84"/>
    </row>
    <row r="13654" spans="25:25" x14ac:dyDescent="0.2">
      <c r="Y13654" s="84"/>
    </row>
    <row r="13655" spans="25:25" x14ac:dyDescent="0.2">
      <c r="Y13655" s="84"/>
    </row>
    <row r="13656" spans="25:25" x14ac:dyDescent="0.2">
      <c r="Y13656" s="84"/>
    </row>
    <row r="13657" spans="25:25" x14ac:dyDescent="0.2">
      <c r="Y13657" s="84"/>
    </row>
    <row r="13658" spans="25:25" x14ac:dyDescent="0.2">
      <c r="Y13658" s="84"/>
    </row>
    <row r="13659" spans="25:25" x14ac:dyDescent="0.2">
      <c r="Y13659" s="84"/>
    </row>
    <row r="13660" spans="25:25" x14ac:dyDescent="0.2">
      <c r="Y13660" s="84"/>
    </row>
    <row r="13661" spans="25:25" x14ac:dyDescent="0.2">
      <c r="Y13661" s="84"/>
    </row>
    <row r="13662" spans="25:25" x14ac:dyDescent="0.2">
      <c r="Y13662" s="84"/>
    </row>
    <row r="13663" spans="25:25" x14ac:dyDescent="0.2">
      <c r="Y13663" s="84"/>
    </row>
    <row r="13664" spans="25:25" x14ac:dyDescent="0.2">
      <c r="Y13664" s="84"/>
    </row>
    <row r="13665" spans="25:25" x14ac:dyDescent="0.2">
      <c r="Y13665" s="84"/>
    </row>
    <row r="13666" spans="25:25" x14ac:dyDescent="0.2">
      <c r="Y13666" s="84"/>
    </row>
    <row r="13667" spans="25:25" x14ac:dyDescent="0.2">
      <c r="Y13667" s="84"/>
    </row>
    <row r="13668" spans="25:25" x14ac:dyDescent="0.2">
      <c r="Y13668" s="84"/>
    </row>
    <row r="13669" spans="25:25" x14ac:dyDescent="0.2">
      <c r="Y13669" s="84"/>
    </row>
    <row r="13670" spans="25:25" x14ac:dyDescent="0.2">
      <c r="Y13670" s="84"/>
    </row>
    <row r="13671" spans="25:25" x14ac:dyDescent="0.2">
      <c r="Y13671" s="84"/>
    </row>
    <row r="13672" spans="25:25" x14ac:dyDescent="0.2">
      <c r="Y13672" s="84"/>
    </row>
    <row r="13673" spans="25:25" x14ac:dyDescent="0.2">
      <c r="Y13673" s="84"/>
    </row>
    <row r="13674" spans="25:25" x14ac:dyDescent="0.2">
      <c r="Y13674" s="84"/>
    </row>
    <row r="13675" spans="25:25" x14ac:dyDescent="0.2">
      <c r="Y13675" s="84"/>
    </row>
    <row r="13676" spans="25:25" x14ac:dyDescent="0.2">
      <c r="Y13676" s="84"/>
    </row>
    <row r="13677" spans="25:25" x14ac:dyDescent="0.2">
      <c r="Y13677" s="84"/>
    </row>
    <row r="13678" spans="25:25" x14ac:dyDescent="0.2">
      <c r="Y13678" s="84"/>
    </row>
    <row r="13679" spans="25:25" x14ac:dyDescent="0.2">
      <c r="Y13679" s="84"/>
    </row>
    <row r="13680" spans="25:25" x14ac:dyDescent="0.2">
      <c r="Y13680" s="84"/>
    </row>
    <row r="13681" spans="25:25" x14ac:dyDescent="0.2">
      <c r="Y13681" s="84"/>
    </row>
    <row r="13682" spans="25:25" x14ac:dyDescent="0.2">
      <c r="Y13682" s="84"/>
    </row>
    <row r="13683" spans="25:25" x14ac:dyDescent="0.2">
      <c r="Y13683" s="84"/>
    </row>
    <row r="13684" spans="25:25" x14ac:dyDescent="0.2">
      <c r="Y13684" s="84"/>
    </row>
    <row r="13685" spans="25:25" x14ac:dyDescent="0.2">
      <c r="Y13685" s="84"/>
    </row>
    <row r="13686" spans="25:25" x14ac:dyDescent="0.2">
      <c r="Y13686" s="84"/>
    </row>
    <row r="13687" spans="25:25" x14ac:dyDescent="0.2">
      <c r="Y13687" s="84"/>
    </row>
    <row r="13688" spans="25:25" x14ac:dyDescent="0.2">
      <c r="Y13688" s="84"/>
    </row>
    <row r="13689" spans="25:25" x14ac:dyDescent="0.2">
      <c r="Y13689" s="84"/>
    </row>
    <row r="13690" spans="25:25" x14ac:dyDescent="0.2">
      <c r="Y13690" s="84"/>
    </row>
    <row r="13691" spans="25:25" x14ac:dyDescent="0.2">
      <c r="Y13691" s="84"/>
    </row>
    <row r="13692" spans="25:25" x14ac:dyDescent="0.2">
      <c r="Y13692" s="84"/>
    </row>
    <row r="13693" spans="25:25" x14ac:dyDescent="0.2">
      <c r="Y13693" s="84"/>
    </row>
    <row r="13694" spans="25:25" x14ac:dyDescent="0.2">
      <c r="Y13694" s="84"/>
    </row>
    <row r="13695" spans="25:25" x14ac:dyDescent="0.2">
      <c r="Y13695" s="84"/>
    </row>
    <row r="13696" spans="25:25" x14ac:dyDescent="0.2">
      <c r="Y13696" s="84"/>
    </row>
    <row r="13697" spans="25:25" x14ac:dyDescent="0.2">
      <c r="Y13697" s="84"/>
    </row>
    <row r="13698" spans="25:25" x14ac:dyDescent="0.2">
      <c r="Y13698" s="84"/>
    </row>
    <row r="13699" spans="25:25" x14ac:dyDescent="0.2">
      <c r="Y13699" s="84"/>
    </row>
    <row r="13700" spans="25:25" x14ac:dyDescent="0.2">
      <c r="Y13700" s="84"/>
    </row>
    <row r="13701" spans="25:25" x14ac:dyDescent="0.2">
      <c r="Y13701" s="84"/>
    </row>
    <row r="13702" spans="25:25" x14ac:dyDescent="0.2">
      <c r="Y13702" s="84"/>
    </row>
    <row r="13703" spans="25:25" x14ac:dyDescent="0.2">
      <c r="Y13703" s="84"/>
    </row>
    <row r="13704" spans="25:25" x14ac:dyDescent="0.2">
      <c r="Y13704" s="84"/>
    </row>
    <row r="13705" spans="25:25" x14ac:dyDescent="0.2">
      <c r="Y13705" s="84"/>
    </row>
    <row r="13706" spans="25:25" x14ac:dyDescent="0.2">
      <c r="Y13706" s="84"/>
    </row>
    <row r="13707" spans="25:25" x14ac:dyDescent="0.2">
      <c r="Y13707" s="84"/>
    </row>
    <row r="13708" spans="25:25" x14ac:dyDescent="0.2">
      <c r="Y13708" s="84"/>
    </row>
    <row r="13709" spans="25:25" x14ac:dyDescent="0.2">
      <c r="Y13709" s="84"/>
    </row>
    <row r="13710" spans="25:25" x14ac:dyDescent="0.2">
      <c r="Y13710" s="84"/>
    </row>
    <row r="13711" spans="25:25" x14ac:dyDescent="0.2">
      <c r="Y13711" s="84"/>
    </row>
    <row r="13712" spans="25:25" x14ac:dyDescent="0.2">
      <c r="Y13712" s="84"/>
    </row>
    <row r="13713" spans="25:25" x14ac:dyDescent="0.2">
      <c r="Y13713" s="84"/>
    </row>
    <row r="13714" spans="25:25" x14ac:dyDescent="0.2">
      <c r="Y13714" s="84"/>
    </row>
    <row r="13715" spans="25:25" x14ac:dyDescent="0.2">
      <c r="Y13715" s="84"/>
    </row>
    <row r="13716" spans="25:25" x14ac:dyDescent="0.2">
      <c r="Y13716" s="84"/>
    </row>
    <row r="13717" spans="25:25" x14ac:dyDescent="0.2">
      <c r="Y13717" s="84"/>
    </row>
    <row r="13718" spans="25:25" x14ac:dyDescent="0.2">
      <c r="Y13718" s="84"/>
    </row>
    <row r="13719" spans="25:25" x14ac:dyDescent="0.2">
      <c r="Y13719" s="84"/>
    </row>
    <row r="13720" spans="25:25" x14ac:dyDescent="0.2">
      <c r="Y13720" s="84"/>
    </row>
    <row r="13721" spans="25:25" x14ac:dyDescent="0.2">
      <c r="Y13721" s="84"/>
    </row>
    <row r="13722" spans="25:25" x14ac:dyDescent="0.2">
      <c r="Y13722" s="84"/>
    </row>
    <row r="13723" spans="25:25" x14ac:dyDescent="0.2">
      <c r="Y13723" s="84"/>
    </row>
    <row r="13724" spans="25:25" x14ac:dyDescent="0.2">
      <c r="Y13724" s="84"/>
    </row>
    <row r="13725" spans="25:25" x14ac:dyDescent="0.2">
      <c r="Y13725" s="84"/>
    </row>
    <row r="13726" spans="25:25" x14ac:dyDescent="0.2">
      <c r="Y13726" s="84"/>
    </row>
    <row r="13727" spans="25:25" x14ac:dyDescent="0.2">
      <c r="Y13727" s="84"/>
    </row>
    <row r="13728" spans="25:25" x14ac:dyDescent="0.2">
      <c r="Y13728" s="84"/>
    </row>
    <row r="13729" spans="25:25" x14ac:dyDescent="0.2">
      <c r="Y13729" s="84"/>
    </row>
    <row r="13730" spans="25:25" x14ac:dyDescent="0.2">
      <c r="Y13730" s="84"/>
    </row>
    <row r="13731" spans="25:25" x14ac:dyDescent="0.2">
      <c r="Y13731" s="84"/>
    </row>
    <row r="13732" spans="25:25" x14ac:dyDescent="0.2">
      <c r="Y13732" s="84"/>
    </row>
    <row r="13733" spans="25:25" x14ac:dyDescent="0.2">
      <c r="Y13733" s="84"/>
    </row>
    <row r="13734" spans="25:25" x14ac:dyDescent="0.2">
      <c r="Y13734" s="84"/>
    </row>
    <row r="13735" spans="25:25" x14ac:dyDescent="0.2">
      <c r="Y13735" s="84"/>
    </row>
    <row r="13736" spans="25:25" x14ac:dyDescent="0.2">
      <c r="Y13736" s="84"/>
    </row>
    <row r="13737" spans="25:25" x14ac:dyDescent="0.2">
      <c r="Y13737" s="84"/>
    </row>
    <row r="13738" spans="25:25" x14ac:dyDescent="0.2">
      <c r="Y13738" s="84"/>
    </row>
    <row r="13739" spans="25:25" x14ac:dyDescent="0.2">
      <c r="Y13739" s="84"/>
    </row>
    <row r="13740" spans="25:25" x14ac:dyDescent="0.2">
      <c r="Y13740" s="84"/>
    </row>
    <row r="13741" spans="25:25" x14ac:dyDescent="0.2">
      <c r="Y13741" s="84"/>
    </row>
    <row r="13742" spans="25:25" x14ac:dyDescent="0.2">
      <c r="Y13742" s="84"/>
    </row>
    <row r="13743" spans="25:25" x14ac:dyDescent="0.2">
      <c r="Y13743" s="84"/>
    </row>
    <row r="13744" spans="25:25" x14ac:dyDescent="0.2">
      <c r="Y13744" s="84"/>
    </row>
    <row r="13745" spans="25:25" x14ac:dyDescent="0.2">
      <c r="Y13745" s="84"/>
    </row>
    <row r="13746" spans="25:25" x14ac:dyDescent="0.2">
      <c r="Y13746" s="84"/>
    </row>
    <row r="13747" spans="25:25" x14ac:dyDescent="0.2">
      <c r="Y13747" s="84"/>
    </row>
    <row r="13748" spans="25:25" x14ac:dyDescent="0.2">
      <c r="Y13748" s="84"/>
    </row>
    <row r="13749" spans="25:25" x14ac:dyDescent="0.2">
      <c r="Y13749" s="84"/>
    </row>
    <row r="13750" spans="25:25" x14ac:dyDescent="0.2">
      <c r="Y13750" s="84"/>
    </row>
    <row r="13751" spans="25:25" x14ac:dyDescent="0.2">
      <c r="Y13751" s="84"/>
    </row>
    <row r="13752" spans="25:25" x14ac:dyDescent="0.2">
      <c r="Y13752" s="84"/>
    </row>
    <row r="13753" spans="25:25" x14ac:dyDescent="0.2">
      <c r="Y13753" s="84"/>
    </row>
    <row r="13754" spans="25:25" x14ac:dyDescent="0.2">
      <c r="Y13754" s="84"/>
    </row>
    <row r="13755" spans="25:25" x14ac:dyDescent="0.2">
      <c r="Y13755" s="84"/>
    </row>
    <row r="13756" spans="25:25" x14ac:dyDescent="0.2">
      <c r="Y13756" s="84"/>
    </row>
    <row r="13757" spans="25:25" x14ac:dyDescent="0.2">
      <c r="Y13757" s="84"/>
    </row>
    <row r="13758" spans="25:25" x14ac:dyDescent="0.2">
      <c r="Y13758" s="84"/>
    </row>
    <row r="13759" spans="25:25" x14ac:dyDescent="0.2">
      <c r="Y13759" s="84"/>
    </row>
    <row r="13760" spans="25:25" x14ac:dyDescent="0.2">
      <c r="Y13760" s="84"/>
    </row>
    <row r="13761" spans="25:25" x14ac:dyDescent="0.2">
      <c r="Y13761" s="84"/>
    </row>
    <row r="13762" spans="25:25" x14ac:dyDescent="0.2">
      <c r="Y13762" s="84"/>
    </row>
    <row r="13763" spans="25:25" x14ac:dyDescent="0.2">
      <c r="Y13763" s="84"/>
    </row>
    <row r="13764" spans="25:25" x14ac:dyDescent="0.2">
      <c r="Y13764" s="84"/>
    </row>
    <row r="13765" spans="25:25" x14ac:dyDescent="0.2">
      <c r="Y13765" s="84"/>
    </row>
    <row r="13766" spans="25:25" x14ac:dyDescent="0.2">
      <c r="Y13766" s="84"/>
    </row>
    <row r="13767" spans="25:25" x14ac:dyDescent="0.2">
      <c r="Y13767" s="84"/>
    </row>
    <row r="13768" spans="25:25" x14ac:dyDescent="0.2">
      <c r="Y13768" s="84"/>
    </row>
    <row r="13769" spans="25:25" x14ac:dyDescent="0.2">
      <c r="Y13769" s="84"/>
    </row>
    <row r="13770" spans="25:25" x14ac:dyDescent="0.2">
      <c r="Y13770" s="84"/>
    </row>
    <row r="13771" spans="25:25" x14ac:dyDescent="0.2">
      <c r="Y13771" s="84"/>
    </row>
    <row r="13772" spans="25:25" x14ac:dyDescent="0.2">
      <c r="Y13772" s="84"/>
    </row>
    <row r="13773" spans="25:25" x14ac:dyDescent="0.2">
      <c r="Y13773" s="84"/>
    </row>
    <row r="13774" spans="25:25" x14ac:dyDescent="0.2">
      <c r="Y13774" s="84"/>
    </row>
    <row r="13775" spans="25:25" x14ac:dyDescent="0.2">
      <c r="Y13775" s="84"/>
    </row>
    <row r="13776" spans="25:25" x14ac:dyDescent="0.2">
      <c r="Y13776" s="84"/>
    </row>
    <row r="13777" spans="25:25" x14ac:dyDescent="0.2">
      <c r="Y13777" s="84"/>
    </row>
    <row r="13778" spans="25:25" x14ac:dyDescent="0.2">
      <c r="Y13778" s="84"/>
    </row>
    <row r="13779" spans="25:25" x14ac:dyDescent="0.2">
      <c r="Y13779" s="84"/>
    </row>
    <row r="13780" spans="25:25" x14ac:dyDescent="0.2">
      <c r="Y13780" s="84"/>
    </row>
    <row r="13781" spans="25:25" x14ac:dyDescent="0.2">
      <c r="Y13781" s="84"/>
    </row>
    <row r="13782" spans="25:25" x14ac:dyDescent="0.2">
      <c r="Y13782" s="84"/>
    </row>
    <row r="13783" spans="25:25" x14ac:dyDescent="0.2">
      <c r="Y13783" s="84"/>
    </row>
    <row r="13784" spans="25:25" x14ac:dyDescent="0.2">
      <c r="Y13784" s="84"/>
    </row>
    <row r="13785" spans="25:25" x14ac:dyDescent="0.2">
      <c r="Y13785" s="84"/>
    </row>
    <row r="13786" spans="25:25" x14ac:dyDescent="0.2">
      <c r="Y13786" s="84"/>
    </row>
    <row r="13787" spans="25:25" x14ac:dyDescent="0.2">
      <c r="Y13787" s="84"/>
    </row>
    <row r="13788" spans="25:25" x14ac:dyDescent="0.2">
      <c r="Y13788" s="84"/>
    </row>
    <row r="13789" spans="25:25" x14ac:dyDescent="0.2">
      <c r="Y13789" s="84"/>
    </row>
    <row r="13790" spans="25:25" x14ac:dyDescent="0.2">
      <c r="Y13790" s="84"/>
    </row>
    <row r="13791" spans="25:25" x14ac:dyDescent="0.2">
      <c r="Y13791" s="84"/>
    </row>
    <row r="13792" spans="25:25" x14ac:dyDescent="0.2">
      <c r="Y13792" s="84"/>
    </row>
    <row r="13793" spans="25:25" x14ac:dyDescent="0.2">
      <c r="Y13793" s="84"/>
    </row>
    <row r="13794" spans="25:25" x14ac:dyDescent="0.2">
      <c r="Y13794" s="84"/>
    </row>
    <row r="13795" spans="25:25" x14ac:dyDescent="0.2">
      <c r="Y13795" s="84"/>
    </row>
    <row r="13796" spans="25:25" x14ac:dyDescent="0.2">
      <c r="Y13796" s="84"/>
    </row>
    <row r="13797" spans="25:25" x14ac:dyDescent="0.2">
      <c r="Y13797" s="84"/>
    </row>
    <row r="13798" spans="25:25" x14ac:dyDescent="0.2">
      <c r="Y13798" s="84"/>
    </row>
    <row r="13799" spans="25:25" x14ac:dyDescent="0.2">
      <c r="Y13799" s="84"/>
    </row>
    <row r="13800" spans="25:25" x14ac:dyDescent="0.2">
      <c r="Y13800" s="84"/>
    </row>
    <row r="13801" spans="25:25" x14ac:dyDescent="0.2">
      <c r="Y13801" s="84"/>
    </row>
    <row r="13802" spans="25:25" x14ac:dyDescent="0.2">
      <c r="Y13802" s="84"/>
    </row>
    <row r="13803" spans="25:25" x14ac:dyDescent="0.2">
      <c r="Y13803" s="84"/>
    </row>
    <row r="13804" spans="25:25" x14ac:dyDescent="0.2">
      <c r="Y13804" s="84"/>
    </row>
    <row r="13805" spans="25:25" x14ac:dyDescent="0.2">
      <c r="Y13805" s="84"/>
    </row>
    <row r="13806" spans="25:25" x14ac:dyDescent="0.2">
      <c r="Y13806" s="84"/>
    </row>
    <row r="13807" spans="25:25" x14ac:dyDescent="0.2">
      <c r="Y13807" s="84"/>
    </row>
    <row r="13808" spans="25:25" x14ac:dyDescent="0.2">
      <c r="Y13808" s="84"/>
    </row>
    <row r="13809" spans="25:25" x14ac:dyDescent="0.2">
      <c r="Y13809" s="84"/>
    </row>
    <row r="13810" spans="25:25" x14ac:dyDescent="0.2">
      <c r="Y13810" s="84"/>
    </row>
    <row r="13811" spans="25:25" x14ac:dyDescent="0.2">
      <c r="Y13811" s="84"/>
    </row>
    <row r="13812" spans="25:25" x14ac:dyDescent="0.2">
      <c r="Y13812" s="84"/>
    </row>
    <row r="13813" spans="25:25" x14ac:dyDescent="0.2">
      <c r="Y13813" s="84"/>
    </row>
    <row r="13814" spans="25:25" x14ac:dyDescent="0.2">
      <c r="Y13814" s="84"/>
    </row>
    <row r="13815" spans="25:25" x14ac:dyDescent="0.2">
      <c r="Y13815" s="84"/>
    </row>
    <row r="13816" spans="25:25" x14ac:dyDescent="0.2">
      <c r="Y13816" s="84"/>
    </row>
    <row r="13817" spans="25:25" x14ac:dyDescent="0.2">
      <c r="Y13817" s="84"/>
    </row>
    <row r="13818" spans="25:25" x14ac:dyDescent="0.2">
      <c r="Y13818" s="84"/>
    </row>
    <row r="13819" spans="25:25" x14ac:dyDescent="0.2">
      <c r="Y13819" s="84"/>
    </row>
    <row r="13820" spans="25:25" x14ac:dyDescent="0.2">
      <c r="Y13820" s="84"/>
    </row>
    <row r="13821" spans="25:25" x14ac:dyDescent="0.2">
      <c r="Y13821" s="84"/>
    </row>
    <row r="13822" spans="25:25" x14ac:dyDescent="0.2">
      <c r="Y13822" s="84"/>
    </row>
    <row r="13823" spans="25:25" x14ac:dyDescent="0.2">
      <c r="Y13823" s="84"/>
    </row>
    <row r="13824" spans="25:25" x14ac:dyDescent="0.2">
      <c r="Y13824" s="84"/>
    </row>
    <row r="13825" spans="25:25" x14ac:dyDescent="0.2">
      <c r="Y13825" s="84"/>
    </row>
    <row r="13826" spans="25:25" x14ac:dyDescent="0.2">
      <c r="Y13826" s="84"/>
    </row>
    <row r="13827" spans="25:25" x14ac:dyDescent="0.2">
      <c r="Y13827" s="84"/>
    </row>
    <row r="13828" spans="25:25" x14ac:dyDescent="0.2">
      <c r="Y13828" s="84"/>
    </row>
    <row r="13829" spans="25:25" x14ac:dyDescent="0.2">
      <c r="Y13829" s="84"/>
    </row>
    <row r="13830" spans="25:25" x14ac:dyDescent="0.2">
      <c r="Y13830" s="84"/>
    </row>
    <row r="13831" spans="25:25" x14ac:dyDescent="0.2">
      <c r="Y13831" s="84"/>
    </row>
    <row r="13832" spans="25:25" x14ac:dyDescent="0.2">
      <c r="Y13832" s="84"/>
    </row>
    <row r="13833" spans="25:25" x14ac:dyDescent="0.2">
      <c r="Y13833" s="84"/>
    </row>
    <row r="13834" spans="25:25" x14ac:dyDescent="0.2">
      <c r="Y13834" s="84"/>
    </row>
    <row r="13835" spans="25:25" x14ac:dyDescent="0.2">
      <c r="Y13835" s="84"/>
    </row>
    <row r="13836" spans="25:25" x14ac:dyDescent="0.2">
      <c r="Y13836" s="84"/>
    </row>
    <row r="13837" spans="25:25" x14ac:dyDescent="0.2">
      <c r="Y13837" s="84"/>
    </row>
    <row r="13838" spans="25:25" x14ac:dyDescent="0.2">
      <c r="Y13838" s="84"/>
    </row>
    <row r="13839" spans="25:25" x14ac:dyDescent="0.2">
      <c r="Y13839" s="84"/>
    </row>
    <row r="13840" spans="25:25" x14ac:dyDescent="0.2">
      <c r="Y13840" s="84"/>
    </row>
    <row r="13841" spans="25:25" x14ac:dyDescent="0.2">
      <c r="Y13841" s="84"/>
    </row>
    <row r="13842" spans="25:25" x14ac:dyDescent="0.2">
      <c r="Y13842" s="84"/>
    </row>
    <row r="13843" spans="25:25" x14ac:dyDescent="0.2">
      <c r="Y13843" s="84"/>
    </row>
    <row r="13844" spans="25:25" x14ac:dyDescent="0.2">
      <c r="Y13844" s="84"/>
    </row>
    <row r="13845" spans="25:25" x14ac:dyDescent="0.2">
      <c r="Y13845" s="84"/>
    </row>
    <row r="13846" spans="25:25" x14ac:dyDescent="0.2">
      <c r="Y13846" s="84"/>
    </row>
    <row r="13847" spans="25:25" x14ac:dyDescent="0.2">
      <c r="Y13847" s="84"/>
    </row>
    <row r="13848" spans="25:25" x14ac:dyDescent="0.2">
      <c r="Y13848" s="84"/>
    </row>
    <row r="13849" spans="25:25" x14ac:dyDescent="0.2">
      <c r="Y13849" s="84"/>
    </row>
    <row r="13850" spans="25:25" x14ac:dyDescent="0.2">
      <c r="Y13850" s="84"/>
    </row>
    <row r="13851" spans="25:25" x14ac:dyDescent="0.2">
      <c r="Y13851" s="84"/>
    </row>
    <row r="13852" spans="25:25" x14ac:dyDescent="0.2">
      <c r="Y13852" s="84"/>
    </row>
    <row r="13853" spans="25:25" x14ac:dyDescent="0.2">
      <c r="Y13853" s="84"/>
    </row>
    <row r="13854" spans="25:25" x14ac:dyDescent="0.2">
      <c r="Y13854" s="84"/>
    </row>
    <row r="13855" spans="25:25" x14ac:dyDescent="0.2">
      <c r="Y13855" s="84"/>
    </row>
    <row r="13856" spans="25:25" x14ac:dyDescent="0.2">
      <c r="Y13856" s="84"/>
    </row>
    <row r="13857" spans="25:25" x14ac:dyDescent="0.2">
      <c r="Y13857" s="84"/>
    </row>
    <row r="13858" spans="25:25" x14ac:dyDescent="0.2">
      <c r="Y13858" s="84"/>
    </row>
    <row r="13859" spans="25:25" x14ac:dyDescent="0.2">
      <c r="Y13859" s="84"/>
    </row>
    <row r="13860" spans="25:25" x14ac:dyDescent="0.2">
      <c r="Y13860" s="84"/>
    </row>
    <row r="13861" spans="25:25" x14ac:dyDescent="0.2">
      <c r="Y13861" s="84"/>
    </row>
    <row r="13862" spans="25:25" x14ac:dyDescent="0.2">
      <c r="Y13862" s="84"/>
    </row>
    <row r="13863" spans="25:25" x14ac:dyDescent="0.2">
      <c r="Y13863" s="84"/>
    </row>
    <row r="13864" spans="25:25" x14ac:dyDescent="0.2">
      <c r="Y13864" s="84"/>
    </row>
    <row r="13865" spans="25:25" x14ac:dyDescent="0.2">
      <c r="Y13865" s="84"/>
    </row>
    <row r="13866" spans="25:25" x14ac:dyDescent="0.2">
      <c r="Y13866" s="84"/>
    </row>
    <row r="13867" spans="25:25" x14ac:dyDescent="0.2">
      <c r="Y13867" s="84"/>
    </row>
    <row r="13868" spans="25:25" x14ac:dyDescent="0.2">
      <c r="Y13868" s="84"/>
    </row>
    <row r="13869" spans="25:25" x14ac:dyDescent="0.2">
      <c r="Y13869" s="84"/>
    </row>
    <row r="13870" spans="25:25" x14ac:dyDescent="0.2">
      <c r="Y13870" s="84"/>
    </row>
    <row r="13871" spans="25:25" x14ac:dyDescent="0.2">
      <c r="Y13871" s="84"/>
    </row>
    <row r="13872" spans="25:25" x14ac:dyDescent="0.2">
      <c r="Y13872" s="84"/>
    </row>
    <row r="13873" spans="25:25" x14ac:dyDescent="0.2">
      <c r="Y13873" s="84"/>
    </row>
    <row r="13874" spans="25:25" x14ac:dyDescent="0.2">
      <c r="Y13874" s="84"/>
    </row>
    <row r="13875" spans="25:25" x14ac:dyDescent="0.2">
      <c r="Y13875" s="84"/>
    </row>
    <row r="13876" spans="25:25" x14ac:dyDescent="0.2">
      <c r="Y13876" s="84"/>
    </row>
    <row r="13877" spans="25:25" x14ac:dyDescent="0.2">
      <c r="Y13877" s="84"/>
    </row>
    <row r="13878" spans="25:25" x14ac:dyDescent="0.2">
      <c r="Y13878" s="84"/>
    </row>
    <row r="13879" spans="25:25" x14ac:dyDescent="0.2">
      <c r="Y13879" s="84"/>
    </row>
    <row r="13880" spans="25:25" x14ac:dyDescent="0.2">
      <c r="Y13880" s="84"/>
    </row>
    <row r="13881" spans="25:25" x14ac:dyDescent="0.2">
      <c r="Y13881" s="84"/>
    </row>
    <row r="13882" spans="25:25" x14ac:dyDescent="0.2">
      <c r="Y13882" s="84"/>
    </row>
    <row r="13883" spans="25:25" x14ac:dyDescent="0.2">
      <c r="Y13883" s="84"/>
    </row>
    <row r="13884" spans="25:25" x14ac:dyDescent="0.2">
      <c r="Y13884" s="84"/>
    </row>
    <row r="13885" spans="25:25" x14ac:dyDescent="0.2">
      <c r="Y13885" s="84"/>
    </row>
    <row r="13886" spans="25:25" x14ac:dyDescent="0.2">
      <c r="Y13886" s="84"/>
    </row>
    <row r="13887" spans="25:25" x14ac:dyDescent="0.2">
      <c r="Y13887" s="84"/>
    </row>
    <row r="13888" spans="25:25" x14ac:dyDescent="0.2">
      <c r="Y13888" s="84"/>
    </row>
    <row r="13889" spans="25:25" x14ac:dyDescent="0.2">
      <c r="Y13889" s="84"/>
    </row>
    <row r="13890" spans="25:25" x14ac:dyDescent="0.2">
      <c r="Y13890" s="84"/>
    </row>
    <row r="13891" spans="25:25" x14ac:dyDescent="0.2">
      <c r="Y13891" s="84"/>
    </row>
    <row r="13892" spans="25:25" x14ac:dyDescent="0.2">
      <c r="Y13892" s="84"/>
    </row>
    <row r="13893" spans="25:25" x14ac:dyDescent="0.2">
      <c r="Y13893" s="84"/>
    </row>
    <row r="13894" spans="25:25" x14ac:dyDescent="0.2">
      <c r="Y13894" s="84"/>
    </row>
    <row r="13895" spans="25:25" x14ac:dyDescent="0.2">
      <c r="Y13895" s="84"/>
    </row>
    <row r="13896" spans="25:25" x14ac:dyDescent="0.2">
      <c r="Y13896" s="84"/>
    </row>
    <row r="13897" spans="25:25" x14ac:dyDescent="0.2">
      <c r="Y13897" s="84"/>
    </row>
    <row r="13898" spans="25:25" x14ac:dyDescent="0.2">
      <c r="Y13898" s="84"/>
    </row>
    <row r="13899" spans="25:25" x14ac:dyDescent="0.2">
      <c r="Y13899" s="84"/>
    </row>
    <row r="13900" spans="25:25" x14ac:dyDescent="0.2">
      <c r="Y13900" s="84"/>
    </row>
    <row r="13901" spans="25:25" x14ac:dyDescent="0.2">
      <c r="Y13901" s="84"/>
    </row>
    <row r="13902" spans="25:25" x14ac:dyDescent="0.2">
      <c r="Y13902" s="84"/>
    </row>
    <row r="13903" spans="25:25" x14ac:dyDescent="0.2">
      <c r="Y13903" s="84"/>
    </row>
    <row r="13904" spans="25:25" x14ac:dyDescent="0.2">
      <c r="Y13904" s="84"/>
    </row>
    <row r="13905" spans="25:25" x14ac:dyDescent="0.2">
      <c r="Y13905" s="84"/>
    </row>
    <row r="13906" spans="25:25" x14ac:dyDescent="0.2">
      <c r="Y13906" s="84"/>
    </row>
    <row r="13907" spans="25:25" x14ac:dyDescent="0.2">
      <c r="Y13907" s="84"/>
    </row>
    <row r="13908" spans="25:25" x14ac:dyDescent="0.2">
      <c r="Y13908" s="84"/>
    </row>
    <row r="13909" spans="25:25" x14ac:dyDescent="0.2">
      <c r="Y13909" s="84"/>
    </row>
    <row r="13910" spans="25:25" x14ac:dyDescent="0.2">
      <c r="Y13910" s="84"/>
    </row>
    <row r="13911" spans="25:25" x14ac:dyDescent="0.2">
      <c r="Y13911" s="84"/>
    </row>
    <row r="13912" spans="25:25" x14ac:dyDescent="0.2">
      <c r="Y13912" s="84"/>
    </row>
    <row r="13913" spans="25:25" x14ac:dyDescent="0.2">
      <c r="Y13913" s="84"/>
    </row>
    <row r="13914" spans="25:25" x14ac:dyDescent="0.2">
      <c r="Y13914" s="84"/>
    </row>
    <row r="13915" spans="25:25" x14ac:dyDescent="0.2">
      <c r="Y13915" s="84"/>
    </row>
    <row r="13916" spans="25:25" x14ac:dyDescent="0.2">
      <c r="Y13916" s="84"/>
    </row>
    <row r="13917" spans="25:25" x14ac:dyDescent="0.2">
      <c r="Y13917" s="84"/>
    </row>
    <row r="13918" spans="25:25" x14ac:dyDescent="0.2">
      <c r="Y13918" s="84"/>
    </row>
    <row r="13919" spans="25:25" x14ac:dyDescent="0.2">
      <c r="Y13919" s="84"/>
    </row>
    <row r="13920" spans="25:25" x14ac:dyDescent="0.2">
      <c r="Y13920" s="84"/>
    </row>
    <row r="13921" spans="25:25" x14ac:dyDescent="0.2">
      <c r="Y13921" s="84"/>
    </row>
    <row r="13922" spans="25:25" x14ac:dyDescent="0.2">
      <c r="Y13922" s="84"/>
    </row>
    <row r="13923" spans="25:25" x14ac:dyDescent="0.2">
      <c r="Y13923" s="84"/>
    </row>
    <row r="13924" spans="25:25" x14ac:dyDescent="0.2">
      <c r="Y13924" s="84"/>
    </row>
    <row r="13925" spans="25:25" x14ac:dyDescent="0.2">
      <c r="Y13925" s="84"/>
    </row>
    <row r="13926" spans="25:25" x14ac:dyDescent="0.2">
      <c r="Y13926" s="84"/>
    </row>
    <row r="13927" spans="25:25" x14ac:dyDescent="0.2">
      <c r="Y13927" s="84"/>
    </row>
    <row r="13928" spans="25:25" x14ac:dyDescent="0.2">
      <c r="Y13928" s="84"/>
    </row>
    <row r="13929" spans="25:25" x14ac:dyDescent="0.2">
      <c r="Y13929" s="84"/>
    </row>
    <row r="13930" spans="25:25" x14ac:dyDescent="0.2">
      <c r="Y13930" s="84"/>
    </row>
    <row r="13931" spans="25:25" x14ac:dyDescent="0.2">
      <c r="Y13931" s="84"/>
    </row>
    <row r="13932" spans="25:25" x14ac:dyDescent="0.2">
      <c r="Y13932" s="84"/>
    </row>
    <row r="13933" spans="25:25" x14ac:dyDescent="0.2">
      <c r="Y13933" s="84"/>
    </row>
    <row r="13934" spans="25:25" x14ac:dyDescent="0.2">
      <c r="Y13934" s="84"/>
    </row>
    <row r="13935" spans="25:25" x14ac:dyDescent="0.2">
      <c r="Y13935" s="84"/>
    </row>
    <row r="13936" spans="25:25" x14ac:dyDescent="0.2">
      <c r="Y13936" s="84"/>
    </row>
    <row r="13937" spans="25:25" x14ac:dyDescent="0.2">
      <c r="Y13937" s="84"/>
    </row>
    <row r="13938" spans="25:25" x14ac:dyDescent="0.2">
      <c r="Y13938" s="84"/>
    </row>
    <row r="13939" spans="25:25" x14ac:dyDescent="0.2">
      <c r="Y13939" s="84"/>
    </row>
    <row r="13940" spans="25:25" x14ac:dyDescent="0.2">
      <c r="Y13940" s="84"/>
    </row>
    <row r="13941" spans="25:25" x14ac:dyDescent="0.2">
      <c r="Y13941" s="84"/>
    </row>
    <row r="13942" spans="25:25" x14ac:dyDescent="0.2">
      <c r="Y13942" s="84"/>
    </row>
    <row r="13943" spans="25:25" x14ac:dyDescent="0.2">
      <c r="Y13943" s="84"/>
    </row>
    <row r="13944" spans="25:25" x14ac:dyDescent="0.2">
      <c r="Y13944" s="84"/>
    </row>
    <row r="13945" spans="25:25" x14ac:dyDescent="0.2">
      <c r="Y13945" s="84"/>
    </row>
    <row r="13946" spans="25:25" x14ac:dyDescent="0.2">
      <c r="Y13946" s="84"/>
    </row>
    <row r="13947" spans="25:25" x14ac:dyDescent="0.2">
      <c r="Y13947" s="84"/>
    </row>
    <row r="13948" spans="25:25" x14ac:dyDescent="0.2">
      <c r="Y13948" s="84"/>
    </row>
    <row r="13949" spans="25:25" x14ac:dyDescent="0.2">
      <c r="Y13949" s="84"/>
    </row>
    <row r="13950" spans="25:25" x14ac:dyDescent="0.2">
      <c r="Y13950" s="84"/>
    </row>
    <row r="13951" spans="25:25" x14ac:dyDescent="0.2">
      <c r="Y13951" s="84"/>
    </row>
    <row r="13952" spans="25:25" x14ac:dyDescent="0.2">
      <c r="Y13952" s="84"/>
    </row>
    <row r="13953" spans="25:25" x14ac:dyDescent="0.2">
      <c r="Y13953" s="84"/>
    </row>
    <row r="13954" spans="25:25" x14ac:dyDescent="0.2">
      <c r="Y13954" s="84"/>
    </row>
    <row r="13955" spans="25:25" x14ac:dyDescent="0.2">
      <c r="Y13955" s="84"/>
    </row>
    <row r="13956" spans="25:25" x14ac:dyDescent="0.2">
      <c r="Y13956" s="84"/>
    </row>
    <row r="13957" spans="25:25" x14ac:dyDescent="0.2">
      <c r="Y13957" s="84"/>
    </row>
    <row r="13958" spans="25:25" x14ac:dyDescent="0.2">
      <c r="Y13958" s="84"/>
    </row>
    <row r="13959" spans="25:25" x14ac:dyDescent="0.2">
      <c r="Y13959" s="84"/>
    </row>
    <row r="13960" spans="25:25" x14ac:dyDescent="0.2">
      <c r="Y13960" s="84"/>
    </row>
    <row r="13961" spans="25:25" x14ac:dyDescent="0.2">
      <c r="Y13961" s="84"/>
    </row>
    <row r="13962" spans="25:25" x14ac:dyDescent="0.2">
      <c r="Y13962" s="84"/>
    </row>
    <row r="13963" spans="25:25" x14ac:dyDescent="0.2">
      <c r="Y13963" s="84"/>
    </row>
    <row r="13964" spans="25:25" x14ac:dyDescent="0.2">
      <c r="Y13964" s="84"/>
    </row>
    <row r="13965" spans="25:25" x14ac:dyDescent="0.2">
      <c r="Y13965" s="84"/>
    </row>
    <row r="13966" spans="25:25" x14ac:dyDescent="0.2">
      <c r="Y13966" s="84"/>
    </row>
    <row r="13967" spans="25:25" x14ac:dyDescent="0.2">
      <c r="Y13967" s="84"/>
    </row>
    <row r="13968" spans="25:25" x14ac:dyDescent="0.2">
      <c r="Y13968" s="84"/>
    </row>
    <row r="13969" spans="25:25" x14ac:dyDescent="0.2">
      <c r="Y13969" s="84"/>
    </row>
    <row r="13970" spans="25:25" x14ac:dyDescent="0.2">
      <c r="Y13970" s="84"/>
    </row>
    <row r="13971" spans="25:25" x14ac:dyDescent="0.2">
      <c r="Y13971" s="84"/>
    </row>
    <row r="13972" spans="25:25" x14ac:dyDescent="0.2">
      <c r="Y13972" s="84"/>
    </row>
    <row r="13973" spans="25:25" x14ac:dyDescent="0.2">
      <c r="Y13973" s="84"/>
    </row>
    <row r="13974" spans="25:25" x14ac:dyDescent="0.2">
      <c r="Y13974" s="84"/>
    </row>
    <row r="13975" spans="25:25" x14ac:dyDescent="0.2">
      <c r="Y13975" s="84"/>
    </row>
    <row r="13976" spans="25:25" x14ac:dyDescent="0.2">
      <c r="Y13976" s="84"/>
    </row>
    <row r="13977" spans="25:25" x14ac:dyDescent="0.2">
      <c r="Y13977" s="84"/>
    </row>
    <row r="13978" spans="25:25" x14ac:dyDescent="0.2">
      <c r="Y13978" s="84"/>
    </row>
    <row r="13979" spans="25:25" x14ac:dyDescent="0.2">
      <c r="Y13979" s="84"/>
    </row>
    <row r="13980" spans="25:25" x14ac:dyDescent="0.2">
      <c r="Y13980" s="84"/>
    </row>
    <row r="13981" spans="25:25" x14ac:dyDescent="0.2">
      <c r="Y13981" s="84"/>
    </row>
    <row r="13982" spans="25:25" x14ac:dyDescent="0.2">
      <c r="Y13982" s="84"/>
    </row>
    <row r="13983" spans="25:25" x14ac:dyDescent="0.2">
      <c r="Y13983" s="84"/>
    </row>
    <row r="13984" spans="25:25" x14ac:dyDescent="0.2">
      <c r="Y13984" s="84"/>
    </row>
    <row r="13985" spans="25:25" x14ac:dyDescent="0.2">
      <c r="Y13985" s="84"/>
    </row>
    <row r="13986" spans="25:25" x14ac:dyDescent="0.2">
      <c r="Y13986" s="84"/>
    </row>
    <row r="13987" spans="25:25" x14ac:dyDescent="0.2">
      <c r="Y13987" s="84"/>
    </row>
    <row r="13988" spans="25:25" x14ac:dyDescent="0.2">
      <c r="Y13988" s="84"/>
    </row>
    <row r="13989" spans="25:25" x14ac:dyDescent="0.2">
      <c r="Y13989" s="84"/>
    </row>
    <row r="13990" spans="25:25" x14ac:dyDescent="0.2">
      <c r="Y13990" s="84"/>
    </row>
    <row r="13991" spans="25:25" x14ac:dyDescent="0.2">
      <c r="Y13991" s="84"/>
    </row>
    <row r="13992" spans="25:25" x14ac:dyDescent="0.2">
      <c r="Y13992" s="84"/>
    </row>
    <row r="13993" spans="25:25" x14ac:dyDescent="0.2">
      <c r="Y13993" s="84"/>
    </row>
    <row r="13994" spans="25:25" x14ac:dyDescent="0.2">
      <c r="Y13994" s="84"/>
    </row>
    <row r="13995" spans="25:25" x14ac:dyDescent="0.2">
      <c r="Y13995" s="84"/>
    </row>
    <row r="13996" spans="25:25" x14ac:dyDescent="0.2">
      <c r="Y13996" s="84"/>
    </row>
    <row r="13997" spans="25:25" x14ac:dyDescent="0.2">
      <c r="Y13997" s="84"/>
    </row>
    <row r="13998" spans="25:25" x14ac:dyDescent="0.2">
      <c r="Y13998" s="84"/>
    </row>
    <row r="13999" spans="25:25" x14ac:dyDescent="0.2">
      <c r="Y13999" s="84"/>
    </row>
    <row r="14000" spans="25:25" x14ac:dyDescent="0.2">
      <c r="Y14000" s="84"/>
    </row>
    <row r="14001" spans="25:25" x14ac:dyDescent="0.2">
      <c r="Y14001" s="84"/>
    </row>
    <row r="14002" spans="25:25" x14ac:dyDescent="0.2">
      <c r="Y14002" s="84"/>
    </row>
    <row r="14003" spans="25:25" x14ac:dyDescent="0.2">
      <c r="Y14003" s="84"/>
    </row>
    <row r="14004" spans="25:25" x14ac:dyDescent="0.2">
      <c r="Y14004" s="84"/>
    </row>
    <row r="14005" spans="25:25" x14ac:dyDescent="0.2">
      <c r="Y14005" s="84"/>
    </row>
    <row r="14006" spans="25:25" x14ac:dyDescent="0.2">
      <c r="Y14006" s="84"/>
    </row>
    <row r="14007" spans="25:25" x14ac:dyDescent="0.2">
      <c r="Y14007" s="84"/>
    </row>
    <row r="14008" spans="25:25" x14ac:dyDescent="0.2">
      <c r="Y14008" s="84"/>
    </row>
    <row r="14009" spans="25:25" x14ac:dyDescent="0.2">
      <c r="Y14009" s="84"/>
    </row>
    <row r="14010" spans="25:25" x14ac:dyDescent="0.2">
      <c r="Y14010" s="84"/>
    </row>
    <row r="14011" spans="25:25" x14ac:dyDescent="0.2">
      <c r="Y14011" s="84"/>
    </row>
    <row r="14012" spans="25:25" x14ac:dyDescent="0.2">
      <c r="Y14012" s="84"/>
    </row>
    <row r="14013" spans="25:25" x14ac:dyDescent="0.2">
      <c r="Y14013" s="84"/>
    </row>
    <row r="14014" spans="25:25" x14ac:dyDescent="0.2">
      <c r="Y14014" s="84"/>
    </row>
    <row r="14015" spans="25:25" x14ac:dyDescent="0.2">
      <c r="Y14015" s="84"/>
    </row>
    <row r="14016" spans="25:25" x14ac:dyDescent="0.2">
      <c r="Y14016" s="84"/>
    </row>
    <row r="14017" spans="25:25" x14ac:dyDescent="0.2">
      <c r="Y14017" s="84"/>
    </row>
    <row r="14018" spans="25:25" x14ac:dyDescent="0.2">
      <c r="Y14018" s="84"/>
    </row>
    <row r="14019" spans="25:25" x14ac:dyDescent="0.2">
      <c r="Y14019" s="84"/>
    </row>
    <row r="14020" spans="25:25" x14ac:dyDescent="0.2">
      <c r="Y14020" s="84"/>
    </row>
    <row r="14021" spans="25:25" x14ac:dyDescent="0.2">
      <c r="Y14021" s="84"/>
    </row>
    <row r="14022" spans="25:25" x14ac:dyDescent="0.2">
      <c r="Y14022" s="84"/>
    </row>
    <row r="14023" spans="25:25" x14ac:dyDescent="0.2">
      <c r="Y14023" s="84"/>
    </row>
    <row r="14024" spans="25:25" x14ac:dyDescent="0.2">
      <c r="Y14024" s="84"/>
    </row>
    <row r="14025" spans="25:25" x14ac:dyDescent="0.2">
      <c r="Y14025" s="84"/>
    </row>
    <row r="14026" spans="25:25" x14ac:dyDescent="0.2">
      <c r="Y14026" s="84"/>
    </row>
    <row r="14027" spans="25:25" x14ac:dyDescent="0.2">
      <c r="Y14027" s="84"/>
    </row>
    <row r="14028" spans="25:25" x14ac:dyDescent="0.2">
      <c r="Y14028" s="84"/>
    </row>
    <row r="14029" spans="25:25" x14ac:dyDescent="0.2">
      <c r="Y14029" s="84"/>
    </row>
    <row r="14030" spans="25:25" x14ac:dyDescent="0.2">
      <c r="Y14030" s="84"/>
    </row>
    <row r="14031" spans="25:25" x14ac:dyDescent="0.2">
      <c r="Y14031" s="84"/>
    </row>
    <row r="14032" spans="25:25" x14ac:dyDescent="0.2">
      <c r="Y14032" s="84"/>
    </row>
    <row r="14033" spans="25:25" x14ac:dyDescent="0.2">
      <c r="Y14033" s="84"/>
    </row>
    <row r="14034" spans="25:25" x14ac:dyDescent="0.2">
      <c r="Y14034" s="84"/>
    </row>
    <row r="14035" spans="25:25" x14ac:dyDescent="0.2">
      <c r="Y14035" s="84"/>
    </row>
    <row r="14036" spans="25:25" x14ac:dyDescent="0.2">
      <c r="Y14036" s="84"/>
    </row>
    <row r="14037" spans="25:25" x14ac:dyDescent="0.2">
      <c r="Y14037" s="84"/>
    </row>
    <row r="14038" spans="25:25" x14ac:dyDescent="0.2">
      <c r="Y14038" s="84"/>
    </row>
    <row r="14039" spans="25:25" x14ac:dyDescent="0.2">
      <c r="Y14039" s="84"/>
    </row>
    <row r="14040" spans="25:25" x14ac:dyDescent="0.2">
      <c r="Y14040" s="84"/>
    </row>
    <row r="14041" spans="25:25" x14ac:dyDescent="0.2">
      <c r="Y14041" s="84"/>
    </row>
    <row r="14042" spans="25:25" x14ac:dyDescent="0.2">
      <c r="Y14042" s="84"/>
    </row>
    <row r="14043" spans="25:25" x14ac:dyDescent="0.2">
      <c r="Y14043" s="84"/>
    </row>
    <row r="14044" spans="25:25" x14ac:dyDescent="0.2">
      <c r="Y14044" s="84"/>
    </row>
    <row r="14045" spans="25:25" x14ac:dyDescent="0.2">
      <c r="Y14045" s="84"/>
    </row>
    <row r="14046" spans="25:25" x14ac:dyDescent="0.2">
      <c r="Y14046" s="84"/>
    </row>
    <row r="14047" spans="25:25" x14ac:dyDescent="0.2">
      <c r="Y14047" s="84"/>
    </row>
    <row r="14048" spans="25:25" x14ac:dyDescent="0.2">
      <c r="Y14048" s="84"/>
    </row>
    <row r="14049" spans="25:25" x14ac:dyDescent="0.2">
      <c r="Y14049" s="84"/>
    </row>
    <row r="14050" spans="25:25" x14ac:dyDescent="0.2">
      <c r="Y14050" s="84"/>
    </row>
    <row r="14051" spans="25:25" x14ac:dyDescent="0.2">
      <c r="Y14051" s="84"/>
    </row>
    <row r="14052" spans="25:25" x14ac:dyDescent="0.2">
      <c r="Y14052" s="84"/>
    </row>
    <row r="14053" spans="25:25" x14ac:dyDescent="0.2">
      <c r="Y14053" s="84"/>
    </row>
    <row r="14054" spans="25:25" x14ac:dyDescent="0.2">
      <c r="Y14054" s="84"/>
    </row>
    <row r="14055" spans="25:25" x14ac:dyDescent="0.2">
      <c r="Y14055" s="84"/>
    </row>
    <row r="14056" spans="25:25" x14ac:dyDescent="0.2">
      <c r="Y14056" s="84"/>
    </row>
    <row r="14057" spans="25:25" x14ac:dyDescent="0.2">
      <c r="Y14057" s="84"/>
    </row>
    <row r="14058" spans="25:25" x14ac:dyDescent="0.2">
      <c r="Y14058" s="84"/>
    </row>
    <row r="14059" spans="25:25" x14ac:dyDescent="0.2">
      <c r="Y14059" s="84"/>
    </row>
    <row r="14060" spans="25:25" x14ac:dyDescent="0.2">
      <c r="Y14060" s="84"/>
    </row>
    <row r="14061" spans="25:25" x14ac:dyDescent="0.2">
      <c r="Y14061" s="84"/>
    </row>
    <row r="14062" spans="25:25" x14ac:dyDescent="0.2">
      <c r="Y14062" s="84"/>
    </row>
    <row r="14063" spans="25:25" x14ac:dyDescent="0.2">
      <c r="Y14063" s="84"/>
    </row>
    <row r="14064" spans="25:25" x14ac:dyDescent="0.2">
      <c r="Y14064" s="84"/>
    </row>
    <row r="14065" spans="25:25" x14ac:dyDescent="0.2">
      <c r="Y14065" s="84"/>
    </row>
    <row r="14066" spans="25:25" x14ac:dyDescent="0.2">
      <c r="Y14066" s="84"/>
    </row>
    <row r="14067" spans="25:25" x14ac:dyDescent="0.2">
      <c r="Y14067" s="84"/>
    </row>
    <row r="14068" spans="25:25" x14ac:dyDescent="0.2">
      <c r="Y14068" s="84"/>
    </row>
    <row r="14069" spans="25:25" x14ac:dyDescent="0.2">
      <c r="Y14069" s="84"/>
    </row>
    <row r="14070" spans="25:25" x14ac:dyDescent="0.2">
      <c r="Y14070" s="84"/>
    </row>
    <row r="14071" spans="25:25" x14ac:dyDescent="0.2">
      <c r="Y14071" s="84"/>
    </row>
    <row r="14072" spans="25:25" x14ac:dyDescent="0.2">
      <c r="Y14072" s="84"/>
    </row>
    <row r="14073" spans="25:25" x14ac:dyDescent="0.2">
      <c r="Y14073" s="84"/>
    </row>
    <row r="14074" spans="25:25" x14ac:dyDescent="0.2">
      <c r="Y14074" s="84"/>
    </row>
    <row r="14075" spans="25:25" x14ac:dyDescent="0.2">
      <c r="Y14075" s="84"/>
    </row>
    <row r="14076" spans="25:25" x14ac:dyDescent="0.2">
      <c r="Y14076" s="84"/>
    </row>
    <row r="14077" spans="25:25" x14ac:dyDescent="0.2">
      <c r="Y14077" s="84"/>
    </row>
    <row r="14078" spans="25:25" x14ac:dyDescent="0.2">
      <c r="Y14078" s="84"/>
    </row>
    <row r="14079" spans="25:25" x14ac:dyDescent="0.2">
      <c r="Y14079" s="84"/>
    </row>
    <row r="14080" spans="25:25" x14ac:dyDescent="0.2">
      <c r="Y14080" s="84"/>
    </row>
    <row r="14081" spans="25:25" x14ac:dyDescent="0.2">
      <c r="Y14081" s="84"/>
    </row>
    <row r="14082" spans="25:25" x14ac:dyDescent="0.2">
      <c r="Y14082" s="84"/>
    </row>
    <row r="14083" spans="25:25" x14ac:dyDescent="0.2">
      <c r="Y14083" s="84"/>
    </row>
    <row r="14084" spans="25:25" x14ac:dyDescent="0.2">
      <c r="Y14084" s="84"/>
    </row>
    <row r="14085" spans="25:25" x14ac:dyDescent="0.2">
      <c r="Y14085" s="84"/>
    </row>
    <row r="14086" spans="25:25" x14ac:dyDescent="0.2">
      <c r="Y14086" s="84"/>
    </row>
    <row r="14087" spans="25:25" x14ac:dyDescent="0.2">
      <c r="Y14087" s="84"/>
    </row>
    <row r="14088" spans="25:25" x14ac:dyDescent="0.2">
      <c r="Y14088" s="84"/>
    </row>
    <row r="14089" spans="25:25" x14ac:dyDescent="0.2">
      <c r="Y14089" s="84"/>
    </row>
    <row r="14090" spans="25:25" x14ac:dyDescent="0.2">
      <c r="Y14090" s="84"/>
    </row>
    <row r="14091" spans="25:25" x14ac:dyDescent="0.2">
      <c r="Y14091" s="84"/>
    </row>
    <row r="14092" spans="25:25" x14ac:dyDescent="0.2">
      <c r="Y14092" s="84"/>
    </row>
    <row r="14093" spans="25:25" x14ac:dyDescent="0.2">
      <c r="Y14093" s="84"/>
    </row>
    <row r="14094" spans="25:25" x14ac:dyDescent="0.2">
      <c r="Y14094" s="84"/>
    </row>
    <row r="14095" spans="25:25" x14ac:dyDescent="0.2">
      <c r="Y14095" s="84"/>
    </row>
    <row r="14096" spans="25:25" x14ac:dyDescent="0.2">
      <c r="Y14096" s="84"/>
    </row>
    <row r="14097" spans="25:25" x14ac:dyDescent="0.2">
      <c r="Y14097" s="84"/>
    </row>
    <row r="14098" spans="25:25" x14ac:dyDescent="0.2">
      <c r="Y14098" s="84"/>
    </row>
    <row r="14099" spans="25:25" x14ac:dyDescent="0.2">
      <c r="Y14099" s="84"/>
    </row>
    <row r="14100" spans="25:25" x14ac:dyDescent="0.2">
      <c r="Y14100" s="84"/>
    </row>
    <row r="14101" spans="25:25" x14ac:dyDescent="0.2">
      <c r="Y14101" s="84"/>
    </row>
    <row r="14102" spans="25:25" x14ac:dyDescent="0.2">
      <c r="Y14102" s="84"/>
    </row>
    <row r="14103" spans="25:25" x14ac:dyDescent="0.2">
      <c r="Y14103" s="84"/>
    </row>
    <row r="14104" spans="25:25" x14ac:dyDescent="0.2">
      <c r="Y14104" s="84"/>
    </row>
    <row r="14105" spans="25:25" x14ac:dyDescent="0.2">
      <c r="Y14105" s="84"/>
    </row>
    <row r="14106" spans="25:25" x14ac:dyDescent="0.2">
      <c r="Y14106" s="84"/>
    </row>
    <row r="14107" spans="25:25" x14ac:dyDescent="0.2">
      <c r="Y14107" s="84"/>
    </row>
    <row r="14108" spans="25:25" x14ac:dyDescent="0.2">
      <c r="Y14108" s="84"/>
    </row>
    <row r="14109" spans="25:25" x14ac:dyDescent="0.2">
      <c r="Y14109" s="84"/>
    </row>
    <row r="14110" spans="25:25" x14ac:dyDescent="0.2">
      <c r="Y14110" s="84"/>
    </row>
    <row r="14111" spans="25:25" x14ac:dyDescent="0.2">
      <c r="Y14111" s="84"/>
    </row>
    <row r="14112" spans="25:25" x14ac:dyDescent="0.2">
      <c r="Y14112" s="84"/>
    </row>
    <row r="14113" spans="25:25" x14ac:dyDescent="0.2">
      <c r="Y14113" s="84"/>
    </row>
    <row r="14114" spans="25:25" x14ac:dyDescent="0.2">
      <c r="Y14114" s="84"/>
    </row>
    <row r="14115" spans="25:25" x14ac:dyDescent="0.2">
      <c r="Y14115" s="84"/>
    </row>
    <row r="14116" spans="25:25" x14ac:dyDescent="0.2">
      <c r="Y14116" s="84"/>
    </row>
    <row r="14117" spans="25:25" x14ac:dyDescent="0.2">
      <c r="Y14117" s="84"/>
    </row>
    <row r="14118" spans="25:25" x14ac:dyDescent="0.2">
      <c r="Y14118" s="84"/>
    </row>
    <row r="14119" spans="25:25" x14ac:dyDescent="0.2">
      <c r="Y14119" s="84"/>
    </row>
    <row r="14120" spans="25:25" x14ac:dyDescent="0.2">
      <c r="Y14120" s="84"/>
    </row>
    <row r="14121" spans="25:25" x14ac:dyDescent="0.2">
      <c r="Y14121" s="84"/>
    </row>
    <row r="14122" spans="25:25" x14ac:dyDescent="0.2">
      <c r="Y14122" s="84"/>
    </row>
    <row r="14123" spans="25:25" x14ac:dyDescent="0.2">
      <c r="Y14123" s="84"/>
    </row>
    <row r="14124" spans="25:25" x14ac:dyDescent="0.2">
      <c r="Y14124" s="84"/>
    </row>
    <row r="14125" spans="25:25" x14ac:dyDescent="0.2">
      <c r="Y14125" s="84"/>
    </row>
    <row r="14126" spans="25:25" x14ac:dyDescent="0.2">
      <c r="Y14126" s="84"/>
    </row>
    <row r="14127" spans="25:25" x14ac:dyDescent="0.2">
      <c r="Y14127" s="84"/>
    </row>
    <row r="14128" spans="25:25" x14ac:dyDescent="0.2">
      <c r="Y14128" s="84"/>
    </row>
    <row r="14129" spans="25:25" x14ac:dyDescent="0.2">
      <c r="Y14129" s="84"/>
    </row>
    <row r="14130" spans="25:25" x14ac:dyDescent="0.2">
      <c r="Y14130" s="84"/>
    </row>
    <row r="14131" spans="25:25" x14ac:dyDescent="0.2">
      <c r="Y14131" s="84"/>
    </row>
    <row r="14132" spans="25:25" x14ac:dyDescent="0.2">
      <c r="Y14132" s="84"/>
    </row>
    <row r="14133" spans="25:25" x14ac:dyDescent="0.2">
      <c r="Y14133" s="84"/>
    </row>
    <row r="14134" spans="25:25" x14ac:dyDescent="0.2">
      <c r="Y14134" s="84"/>
    </row>
    <row r="14135" spans="25:25" x14ac:dyDescent="0.2">
      <c r="Y14135" s="84"/>
    </row>
    <row r="14136" spans="25:25" x14ac:dyDescent="0.2">
      <c r="Y14136" s="84"/>
    </row>
    <row r="14137" spans="25:25" x14ac:dyDescent="0.2">
      <c r="Y14137" s="84"/>
    </row>
    <row r="14138" spans="25:25" x14ac:dyDescent="0.2">
      <c r="Y14138" s="84"/>
    </row>
    <row r="14139" spans="25:25" x14ac:dyDescent="0.2">
      <c r="Y14139" s="84"/>
    </row>
    <row r="14140" spans="25:25" x14ac:dyDescent="0.2">
      <c r="Y14140" s="84"/>
    </row>
    <row r="14141" spans="25:25" x14ac:dyDescent="0.2">
      <c r="Y14141" s="84"/>
    </row>
    <row r="14142" spans="25:25" x14ac:dyDescent="0.2">
      <c r="Y14142" s="84"/>
    </row>
    <row r="14143" spans="25:25" x14ac:dyDescent="0.2">
      <c r="Y14143" s="84"/>
    </row>
    <row r="14144" spans="25:25" x14ac:dyDescent="0.2">
      <c r="Y14144" s="84"/>
    </row>
    <row r="14145" spans="25:25" x14ac:dyDescent="0.2">
      <c r="Y14145" s="84"/>
    </row>
    <row r="14146" spans="25:25" x14ac:dyDescent="0.2">
      <c r="Y14146" s="84"/>
    </row>
    <row r="14147" spans="25:25" x14ac:dyDescent="0.2">
      <c r="Y14147" s="84"/>
    </row>
    <row r="14148" spans="25:25" x14ac:dyDescent="0.2">
      <c r="Y14148" s="84"/>
    </row>
    <row r="14149" spans="25:25" x14ac:dyDescent="0.2">
      <c r="Y14149" s="84"/>
    </row>
    <row r="14150" spans="25:25" x14ac:dyDescent="0.2">
      <c r="Y14150" s="84"/>
    </row>
    <row r="14151" spans="25:25" x14ac:dyDescent="0.2">
      <c r="Y14151" s="84"/>
    </row>
    <row r="14152" spans="25:25" x14ac:dyDescent="0.2">
      <c r="Y14152" s="84"/>
    </row>
    <row r="14153" spans="25:25" x14ac:dyDescent="0.2">
      <c r="Y14153" s="84"/>
    </row>
    <row r="14154" spans="25:25" x14ac:dyDescent="0.2">
      <c r="Y14154" s="84"/>
    </row>
    <row r="14155" spans="25:25" x14ac:dyDescent="0.2">
      <c r="Y14155" s="84"/>
    </row>
    <row r="14156" spans="25:25" x14ac:dyDescent="0.2">
      <c r="Y14156" s="84"/>
    </row>
    <row r="14157" spans="25:25" x14ac:dyDescent="0.2">
      <c r="Y14157" s="84"/>
    </row>
    <row r="14158" spans="25:25" x14ac:dyDescent="0.2">
      <c r="Y14158" s="84"/>
    </row>
    <row r="14159" spans="25:25" x14ac:dyDescent="0.2">
      <c r="Y14159" s="84"/>
    </row>
    <row r="14160" spans="25:25" x14ac:dyDescent="0.2">
      <c r="Y14160" s="84"/>
    </row>
    <row r="14161" spans="25:25" x14ac:dyDescent="0.2">
      <c r="Y14161" s="84"/>
    </row>
    <row r="14162" spans="25:25" x14ac:dyDescent="0.2">
      <c r="Y14162" s="84"/>
    </row>
    <row r="14163" spans="25:25" x14ac:dyDescent="0.2">
      <c r="Y14163" s="84"/>
    </row>
    <row r="14164" spans="25:25" x14ac:dyDescent="0.2">
      <c r="Y14164" s="84"/>
    </row>
    <row r="14165" spans="25:25" x14ac:dyDescent="0.2">
      <c r="Y14165" s="84"/>
    </row>
    <row r="14166" spans="25:25" x14ac:dyDescent="0.2">
      <c r="Y14166" s="84"/>
    </row>
    <row r="14167" spans="25:25" x14ac:dyDescent="0.2">
      <c r="Y14167" s="84"/>
    </row>
    <row r="14168" spans="25:25" x14ac:dyDescent="0.2">
      <c r="Y14168" s="84"/>
    </row>
    <row r="14169" spans="25:25" x14ac:dyDescent="0.2">
      <c r="Y14169" s="84"/>
    </row>
    <row r="14170" spans="25:25" x14ac:dyDescent="0.2">
      <c r="Y14170" s="84"/>
    </row>
    <row r="14171" spans="25:25" x14ac:dyDescent="0.2">
      <c r="Y14171" s="84"/>
    </row>
    <row r="14172" spans="25:25" x14ac:dyDescent="0.2">
      <c r="Y14172" s="84"/>
    </row>
    <row r="14173" spans="25:25" x14ac:dyDescent="0.2">
      <c r="Y14173" s="84"/>
    </row>
    <row r="14174" spans="25:25" x14ac:dyDescent="0.2">
      <c r="Y14174" s="84"/>
    </row>
    <row r="14175" spans="25:25" x14ac:dyDescent="0.2">
      <c r="Y14175" s="84"/>
    </row>
    <row r="14176" spans="25:25" x14ac:dyDescent="0.2">
      <c r="Y14176" s="84"/>
    </row>
    <row r="14177" spans="25:25" x14ac:dyDescent="0.2">
      <c r="Y14177" s="84"/>
    </row>
    <row r="14178" spans="25:25" x14ac:dyDescent="0.2">
      <c r="Y14178" s="84"/>
    </row>
    <row r="14179" spans="25:25" x14ac:dyDescent="0.2">
      <c r="Y14179" s="84"/>
    </row>
    <row r="14180" spans="25:25" x14ac:dyDescent="0.2">
      <c r="Y14180" s="84"/>
    </row>
    <row r="14181" spans="25:25" x14ac:dyDescent="0.2">
      <c r="Y14181" s="84"/>
    </row>
    <row r="14182" spans="25:25" x14ac:dyDescent="0.2">
      <c r="Y14182" s="84"/>
    </row>
    <row r="14183" spans="25:25" x14ac:dyDescent="0.2">
      <c r="Y14183" s="84"/>
    </row>
    <row r="14184" spans="25:25" x14ac:dyDescent="0.2">
      <c r="Y14184" s="84"/>
    </row>
    <row r="14185" spans="25:25" x14ac:dyDescent="0.2">
      <c r="Y14185" s="84"/>
    </row>
    <row r="14186" spans="25:25" x14ac:dyDescent="0.2">
      <c r="Y14186" s="84"/>
    </row>
    <row r="14187" spans="25:25" x14ac:dyDescent="0.2">
      <c r="Y14187" s="84"/>
    </row>
    <row r="14188" spans="25:25" x14ac:dyDescent="0.2">
      <c r="Y14188" s="84"/>
    </row>
    <row r="14189" spans="25:25" x14ac:dyDescent="0.2">
      <c r="Y14189" s="84"/>
    </row>
    <row r="14190" spans="25:25" x14ac:dyDescent="0.2">
      <c r="Y14190" s="84"/>
    </row>
    <row r="14191" spans="25:25" x14ac:dyDescent="0.2">
      <c r="Y14191" s="84"/>
    </row>
    <row r="14192" spans="25:25" x14ac:dyDescent="0.2">
      <c r="Y14192" s="84"/>
    </row>
    <row r="14193" spans="25:25" x14ac:dyDescent="0.2">
      <c r="Y14193" s="84"/>
    </row>
    <row r="14194" spans="25:25" x14ac:dyDescent="0.2">
      <c r="Y14194" s="84"/>
    </row>
    <row r="14195" spans="25:25" x14ac:dyDescent="0.2">
      <c r="Y14195" s="84"/>
    </row>
    <row r="14196" spans="25:25" x14ac:dyDescent="0.2">
      <c r="Y14196" s="84"/>
    </row>
    <row r="14197" spans="25:25" x14ac:dyDescent="0.2">
      <c r="Y14197" s="84"/>
    </row>
    <row r="14198" spans="25:25" x14ac:dyDescent="0.2">
      <c r="Y14198" s="84"/>
    </row>
    <row r="14199" spans="25:25" x14ac:dyDescent="0.2">
      <c r="Y14199" s="84"/>
    </row>
    <row r="14200" spans="25:25" x14ac:dyDescent="0.2">
      <c r="Y14200" s="84"/>
    </row>
    <row r="14201" spans="25:25" x14ac:dyDescent="0.2">
      <c r="Y14201" s="84"/>
    </row>
    <row r="14202" spans="25:25" x14ac:dyDescent="0.2">
      <c r="Y14202" s="84"/>
    </row>
    <row r="14203" spans="25:25" x14ac:dyDescent="0.2">
      <c r="Y14203" s="84"/>
    </row>
    <row r="14204" spans="25:25" x14ac:dyDescent="0.2">
      <c r="Y14204" s="84"/>
    </row>
    <row r="14205" spans="25:25" x14ac:dyDescent="0.2">
      <c r="Y14205" s="84"/>
    </row>
    <row r="14206" spans="25:25" x14ac:dyDescent="0.2">
      <c r="Y14206" s="84"/>
    </row>
    <row r="14207" spans="25:25" x14ac:dyDescent="0.2">
      <c r="Y14207" s="84"/>
    </row>
    <row r="14208" spans="25:25" x14ac:dyDescent="0.2">
      <c r="Y14208" s="84"/>
    </row>
    <row r="14209" spans="25:25" x14ac:dyDescent="0.2">
      <c r="Y14209" s="84"/>
    </row>
    <row r="14210" spans="25:25" x14ac:dyDescent="0.2">
      <c r="Y14210" s="84"/>
    </row>
    <row r="14211" spans="25:25" x14ac:dyDescent="0.2">
      <c r="Y14211" s="84"/>
    </row>
    <row r="14212" spans="25:25" x14ac:dyDescent="0.2">
      <c r="Y14212" s="84"/>
    </row>
    <row r="14213" spans="25:25" x14ac:dyDescent="0.2">
      <c r="Y14213" s="84"/>
    </row>
    <row r="14214" spans="25:25" x14ac:dyDescent="0.2">
      <c r="Y14214" s="84"/>
    </row>
    <row r="14215" spans="25:25" x14ac:dyDescent="0.2">
      <c r="Y14215" s="84"/>
    </row>
    <row r="14216" spans="25:25" x14ac:dyDescent="0.2">
      <c r="Y14216" s="84"/>
    </row>
    <row r="14217" spans="25:25" x14ac:dyDescent="0.2">
      <c r="Y14217" s="84"/>
    </row>
    <row r="14218" spans="25:25" x14ac:dyDescent="0.2">
      <c r="Y14218" s="84"/>
    </row>
    <row r="14219" spans="25:25" x14ac:dyDescent="0.2">
      <c r="Y14219" s="84"/>
    </row>
    <row r="14220" spans="25:25" x14ac:dyDescent="0.2">
      <c r="Y14220" s="84"/>
    </row>
    <row r="14221" spans="25:25" x14ac:dyDescent="0.2">
      <c r="Y14221" s="84"/>
    </row>
    <row r="14222" spans="25:25" x14ac:dyDescent="0.2">
      <c r="Y14222" s="84"/>
    </row>
    <row r="14223" spans="25:25" x14ac:dyDescent="0.2">
      <c r="Y14223" s="84"/>
    </row>
    <row r="14224" spans="25:25" x14ac:dyDescent="0.2">
      <c r="Y14224" s="84"/>
    </row>
    <row r="14225" spans="25:25" x14ac:dyDescent="0.2">
      <c r="Y14225" s="84"/>
    </row>
    <row r="14226" spans="25:25" x14ac:dyDescent="0.2">
      <c r="Y14226" s="84"/>
    </row>
    <row r="14227" spans="25:25" x14ac:dyDescent="0.2">
      <c r="Y14227" s="84"/>
    </row>
    <row r="14228" spans="25:25" x14ac:dyDescent="0.2">
      <c r="Y14228" s="84"/>
    </row>
    <row r="14229" spans="25:25" x14ac:dyDescent="0.2">
      <c r="Y14229" s="84"/>
    </row>
    <row r="14230" spans="25:25" x14ac:dyDescent="0.2">
      <c r="Y14230" s="84"/>
    </row>
    <row r="14231" spans="25:25" x14ac:dyDescent="0.2">
      <c r="Y14231" s="84"/>
    </row>
    <row r="14232" spans="25:25" x14ac:dyDescent="0.2">
      <c r="Y14232" s="84"/>
    </row>
    <row r="14233" spans="25:25" x14ac:dyDescent="0.2">
      <c r="Y14233" s="84"/>
    </row>
    <row r="14234" spans="25:25" x14ac:dyDescent="0.2">
      <c r="Y14234" s="84"/>
    </row>
    <row r="14235" spans="25:25" x14ac:dyDescent="0.2">
      <c r="Y14235" s="84"/>
    </row>
    <row r="14236" spans="25:25" x14ac:dyDescent="0.2">
      <c r="Y14236" s="84"/>
    </row>
    <row r="14237" spans="25:25" x14ac:dyDescent="0.2">
      <c r="Y14237" s="84"/>
    </row>
    <row r="14238" spans="25:25" x14ac:dyDescent="0.2">
      <c r="Y14238" s="84"/>
    </row>
    <row r="14239" spans="25:25" x14ac:dyDescent="0.2">
      <c r="Y14239" s="84"/>
    </row>
    <row r="14240" spans="25:25" x14ac:dyDescent="0.2">
      <c r="Y14240" s="84"/>
    </row>
    <row r="14241" spans="25:25" x14ac:dyDescent="0.2">
      <c r="Y14241" s="84"/>
    </row>
    <row r="14242" spans="25:25" x14ac:dyDescent="0.2">
      <c r="Y14242" s="84"/>
    </row>
    <row r="14243" spans="25:25" x14ac:dyDescent="0.2">
      <c r="Y14243" s="84"/>
    </row>
    <row r="14244" spans="25:25" x14ac:dyDescent="0.2">
      <c r="Y14244" s="84"/>
    </row>
    <row r="14245" spans="25:25" x14ac:dyDescent="0.2">
      <c r="Y14245" s="84"/>
    </row>
    <row r="14246" spans="25:25" x14ac:dyDescent="0.2">
      <c r="Y14246" s="84"/>
    </row>
    <row r="14247" spans="25:25" x14ac:dyDescent="0.2">
      <c r="Y14247" s="84"/>
    </row>
    <row r="14248" spans="25:25" x14ac:dyDescent="0.2">
      <c r="Y14248" s="84"/>
    </row>
    <row r="14249" spans="25:25" x14ac:dyDescent="0.2">
      <c r="Y14249" s="84"/>
    </row>
    <row r="14250" spans="25:25" x14ac:dyDescent="0.2">
      <c r="Y14250" s="84"/>
    </row>
    <row r="14251" spans="25:25" x14ac:dyDescent="0.2">
      <c r="Y14251" s="84"/>
    </row>
    <row r="14252" spans="25:25" x14ac:dyDescent="0.2">
      <c r="Y14252" s="84"/>
    </row>
    <row r="14253" spans="25:25" x14ac:dyDescent="0.2">
      <c r="Y14253" s="84"/>
    </row>
    <row r="14254" spans="25:25" x14ac:dyDescent="0.2">
      <c r="Y14254" s="84"/>
    </row>
    <row r="14255" spans="25:25" x14ac:dyDescent="0.2">
      <c r="Y14255" s="84"/>
    </row>
    <row r="14256" spans="25:25" x14ac:dyDescent="0.2">
      <c r="Y14256" s="84"/>
    </row>
    <row r="14257" spans="25:25" x14ac:dyDescent="0.2">
      <c r="Y14257" s="84"/>
    </row>
    <row r="14258" spans="25:25" x14ac:dyDescent="0.2">
      <c r="Y14258" s="84"/>
    </row>
    <row r="14259" spans="25:25" x14ac:dyDescent="0.2">
      <c r="Y14259" s="84"/>
    </row>
    <row r="14260" spans="25:25" x14ac:dyDescent="0.2">
      <c r="Y14260" s="84"/>
    </row>
    <row r="14261" spans="25:25" x14ac:dyDescent="0.2">
      <c r="Y14261" s="84"/>
    </row>
    <row r="14262" spans="25:25" x14ac:dyDescent="0.2">
      <c r="Y14262" s="84"/>
    </row>
    <row r="14263" spans="25:25" x14ac:dyDescent="0.2">
      <c r="Y14263" s="84"/>
    </row>
    <row r="14264" spans="25:25" x14ac:dyDescent="0.2">
      <c r="Y14264" s="84"/>
    </row>
    <row r="14265" spans="25:25" x14ac:dyDescent="0.2">
      <c r="Y14265" s="84"/>
    </row>
    <row r="14266" spans="25:25" x14ac:dyDescent="0.2">
      <c r="Y14266" s="84"/>
    </row>
    <row r="14267" spans="25:25" x14ac:dyDescent="0.2">
      <c r="Y14267" s="84"/>
    </row>
    <row r="14268" spans="25:25" x14ac:dyDescent="0.2">
      <c r="Y14268" s="84"/>
    </row>
    <row r="14269" spans="25:25" x14ac:dyDescent="0.2">
      <c r="Y14269" s="84"/>
    </row>
    <row r="14270" spans="25:25" x14ac:dyDescent="0.2">
      <c r="Y14270" s="84"/>
    </row>
    <row r="14271" spans="25:25" x14ac:dyDescent="0.2">
      <c r="Y14271" s="84"/>
    </row>
    <row r="14272" spans="25:25" x14ac:dyDescent="0.2">
      <c r="Y14272" s="84"/>
    </row>
    <row r="14273" spans="25:25" x14ac:dyDescent="0.2">
      <c r="Y14273" s="84"/>
    </row>
    <row r="14274" spans="25:25" x14ac:dyDescent="0.2">
      <c r="Y14274" s="84"/>
    </row>
    <row r="14275" spans="25:25" x14ac:dyDescent="0.2">
      <c r="Y14275" s="84"/>
    </row>
    <row r="14276" spans="25:25" x14ac:dyDescent="0.2">
      <c r="Y14276" s="84"/>
    </row>
    <row r="14277" spans="25:25" x14ac:dyDescent="0.2">
      <c r="Y14277" s="84"/>
    </row>
    <row r="14278" spans="25:25" x14ac:dyDescent="0.2">
      <c r="Y14278" s="84"/>
    </row>
    <row r="14279" spans="25:25" x14ac:dyDescent="0.2">
      <c r="Y14279" s="84"/>
    </row>
    <row r="14280" spans="25:25" x14ac:dyDescent="0.2">
      <c r="Y14280" s="84"/>
    </row>
    <row r="14281" spans="25:25" x14ac:dyDescent="0.2">
      <c r="Y14281" s="84"/>
    </row>
    <row r="14282" spans="25:25" x14ac:dyDescent="0.2">
      <c r="Y14282" s="84"/>
    </row>
    <row r="14283" spans="25:25" x14ac:dyDescent="0.2">
      <c r="Y14283" s="84"/>
    </row>
    <row r="14284" spans="25:25" x14ac:dyDescent="0.2">
      <c r="Y14284" s="84"/>
    </row>
    <row r="14285" spans="25:25" x14ac:dyDescent="0.2">
      <c r="Y14285" s="84"/>
    </row>
    <row r="14286" spans="25:25" x14ac:dyDescent="0.2">
      <c r="Y14286" s="84"/>
    </row>
    <row r="14287" spans="25:25" x14ac:dyDescent="0.2">
      <c r="Y14287" s="84"/>
    </row>
    <row r="14288" spans="25:25" x14ac:dyDescent="0.2">
      <c r="Y14288" s="84"/>
    </row>
    <row r="14289" spans="25:25" x14ac:dyDescent="0.2">
      <c r="Y14289" s="84"/>
    </row>
    <row r="14290" spans="25:25" x14ac:dyDescent="0.2">
      <c r="Y14290" s="84"/>
    </row>
    <row r="14291" spans="25:25" x14ac:dyDescent="0.2">
      <c r="Y14291" s="84"/>
    </row>
    <row r="14292" spans="25:25" x14ac:dyDescent="0.2">
      <c r="Y14292" s="84"/>
    </row>
    <row r="14293" spans="25:25" x14ac:dyDescent="0.2">
      <c r="Y14293" s="84"/>
    </row>
    <row r="14294" spans="25:25" x14ac:dyDescent="0.2">
      <c r="Y14294" s="84"/>
    </row>
    <row r="14295" spans="25:25" x14ac:dyDescent="0.2">
      <c r="Y14295" s="84"/>
    </row>
    <row r="14296" spans="25:25" x14ac:dyDescent="0.2">
      <c r="Y14296" s="84"/>
    </row>
    <row r="14297" spans="25:25" x14ac:dyDescent="0.2">
      <c r="Y14297" s="84"/>
    </row>
    <row r="14298" spans="25:25" x14ac:dyDescent="0.2">
      <c r="Y14298" s="84"/>
    </row>
    <row r="14299" spans="25:25" x14ac:dyDescent="0.2">
      <c r="Y14299" s="84"/>
    </row>
    <row r="14300" spans="25:25" x14ac:dyDescent="0.2">
      <c r="Y14300" s="84"/>
    </row>
    <row r="14301" spans="25:25" x14ac:dyDescent="0.2">
      <c r="Y14301" s="84"/>
    </row>
    <row r="14302" spans="25:25" x14ac:dyDescent="0.2">
      <c r="Y14302" s="84"/>
    </row>
    <row r="14303" spans="25:25" x14ac:dyDescent="0.2">
      <c r="Y14303" s="84"/>
    </row>
    <row r="14304" spans="25:25" x14ac:dyDescent="0.2">
      <c r="Y14304" s="84"/>
    </row>
    <row r="14305" spans="25:25" x14ac:dyDescent="0.2">
      <c r="Y14305" s="84"/>
    </row>
    <row r="14306" spans="25:25" x14ac:dyDescent="0.2">
      <c r="Y14306" s="84"/>
    </row>
    <row r="14307" spans="25:25" x14ac:dyDescent="0.2">
      <c r="Y14307" s="84"/>
    </row>
    <row r="14308" spans="25:25" x14ac:dyDescent="0.2">
      <c r="Y14308" s="84"/>
    </row>
    <row r="14309" spans="25:25" x14ac:dyDescent="0.2">
      <c r="Y14309" s="84"/>
    </row>
    <row r="14310" spans="25:25" x14ac:dyDescent="0.2">
      <c r="Y14310" s="84"/>
    </row>
    <row r="14311" spans="25:25" x14ac:dyDescent="0.2">
      <c r="Y14311" s="84"/>
    </row>
    <row r="14312" spans="25:25" x14ac:dyDescent="0.2">
      <c r="Y14312" s="84"/>
    </row>
    <row r="14313" spans="25:25" x14ac:dyDescent="0.2">
      <c r="Y14313" s="84"/>
    </row>
    <row r="14314" spans="25:25" x14ac:dyDescent="0.2">
      <c r="Y14314" s="84"/>
    </row>
    <row r="14315" spans="25:25" x14ac:dyDescent="0.2">
      <c r="Y14315" s="84"/>
    </row>
    <row r="14316" spans="25:25" x14ac:dyDescent="0.2">
      <c r="Y14316" s="84"/>
    </row>
    <row r="14317" spans="25:25" x14ac:dyDescent="0.2">
      <c r="Y14317" s="84"/>
    </row>
    <row r="14318" spans="25:25" x14ac:dyDescent="0.2">
      <c r="Y14318" s="84"/>
    </row>
    <row r="14319" spans="25:25" x14ac:dyDescent="0.2">
      <c r="Y14319" s="84"/>
    </row>
    <row r="14320" spans="25:25" x14ac:dyDescent="0.2">
      <c r="Y14320" s="84"/>
    </row>
    <row r="14321" spans="25:25" x14ac:dyDescent="0.2">
      <c r="Y14321" s="84"/>
    </row>
    <row r="14322" spans="25:25" x14ac:dyDescent="0.2">
      <c r="Y14322" s="84"/>
    </row>
    <row r="14323" spans="25:25" x14ac:dyDescent="0.2">
      <c r="Y14323" s="84"/>
    </row>
    <row r="14324" spans="25:25" x14ac:dyDescent="0.2">
      <c r="Y14324" s="84"/>
    </row>
    <row r="14325" spans="25:25" x14ac:dyDescent="0.2">
      <c r="Y14325" s="84"/>
    </row>
    <row r="14326" spans="25:25" x14ac:dyDescent="0.2">
      <c r="Y14326" s="84"/>
    </row>
    <row r="14327" spans="25:25" x14ac:dyDescent="0.2">
      <c r="Y14327" s="84"/>
    </row>
    <row r="14328" spans="25:25" x14ac:dyDescent="0.2">
      <c r="Y14328" s="84"/>
    </row>
    <row r="14329" spans="25:25" x14ac:dyDescent="0.2">
      <c r="Y14329" s="84"/>
    </row>
    <row r="14330" spans="25:25" x14ac:dyDescent="0.2">
      <c r="Y14330" s="84"/>
    </row>
    <row r="14331" spans="25:25" x14ac:dyDescent="0.2">
      <c r="Y14331" s="84"/>
    </row>
    <row r="14332" spans="25:25" x14ac:dyDescent="0.2">
      <c r="Y14332" s="84"/>
    </row>
    <row r="14333" spans="25:25" x14ac:dyDescent="0.2">
      <c r="Y14333" s="84"/>
    </row>
    <row r="14334" spans="25:25" x14ac:dyDescent="0.2">
      <c r="Y14334" s="84"/>
    </row>
    <row r="14335" spans="25:25" x14ac:dyDescent="0.2">
      <c r="Y14335" s="84"/>
    </row>
    <row r="14336" spans="25:25" x14ac:dyDescent="0.2">
      <c r="Y14336" s="84"/>
    </row>
    <row r="14337" spans="25:25" x14ac:dyDescent="0.2">
      <c r="Y14337" s="84"/>
    </row>
    <row r="14338" spans="25:25" x14ac:dyDescent="0.2">
      <c r="Y14338" s="84"/>
    </row>
    <row r="14339" spans="25:25" x14ac:dyDescent="0.2">
      <c r="Y14339" s="84"/>
    </row>
    <row r="14340" spans="25:25" x14ac:dyDescent="0.2">
      <c r="Y14340" s="84"/>
    </row>
    <row r="14341" spans="25:25" x14ac:dyDescent="0.2">
      <c r="Y14341" s="84"/>
    </row>
    <row r="14342" spans="25:25" x14ac:dyDescent="0.2">
      <c r="Y14342" s="84"/>
    </row>
    <row r="14343" spans="25:25" x14ac:dyDescent="0.2">
      <c r="Y14343" s="84"/>
    </row>
    <row r="14344" spans="25:25" x14ac:dyDescent="0.2">
      <c r="Y14344" s="84"/>
    </row>
    <row r="14345" spans="25:25" x14ac:dyDescent="0.2">
      <c r="Y14345" s="84"/>
    </row>
    <row r="14346" spans="25:25" x14ac:dyDescent="0.2">
      <c r="Y14346" s="84"/>
    </row>
    <row r="14347" spans="25:25" x14ac:dyDescent="0.2">
      <c r="Y14347" s="84"/>
    </row>
    <row r="14348" spans="25:25" x14ac:dyDescent="0.2">
      <c r="Y14348" s="84"/>
    </row>
    <row r="14349" spans="25:25" x14ac:dyDescent="0.2">
      <c r="Y14349" s="84"/>
    </row>
    <row r="14350" spans="25:25" x14ac:dyDescent="0.2">
      <c r="Y14350" s="84"/>
    </row>
    <row r="14351" spans="25:25" x14ac:dyDescent="0.2">
      <c r="Y14351" s="84"/>
    </row>
    <row r="14352" spans="25:25" x14ac:dyDescent="0.2">
      <c r="Y14352" s="84"/>
    </row>
    <row r="14353" spans="25:25" x14ac:dyDescent="0.2">
      <c r="Y14353" s="84"/>
    </row>
    <row r="14354" spans="25:25" x14ac:dyDescent="0.2">
      <c r="Y14354" s="84"/>
    </row>
    <row r="14355" spans="25:25" x14ac:dyDescent="0.2">
      <c r="Y14355" s="84"/>
    </row>
    <row r="14356" spans="25:25" x14ac:dyDescent="0.2">
      <c r="Y14356" s="84"/>
    </row>
    <row r="14357" spans="25:25" x14ac:dyDescent="0.2">
      <c r="Y14357" s="84"/>
    </row>
    <row r="14358" spans="25:25" x14ac:dyDescent="0.2">
      <c r="Y14358" s="84"/>
    </row>
    <row r="14359" spans="25:25" x14ac:dyDescent="0.2">
      <c r="Y14359" s="84"/>
    </row>
    <row r="14360" spans="25:25" x14ac:dyDescent="0.2">
      <c r="Y14360" s="84"/>
    </row>
    <row r="14361" spans="25:25" x14ac:dyDescent="0.2">
      <c r="Y14361" s="84"/>
    </row>
    <row r="14362" spans="25:25" x14ac:dyDescent="0.2">
      <c r="Y14362" s="84"/>
    </row>
    <row r="14363" spans="25:25" x14ac:dyDescent="0.2">
      <c r="Y14363" s="84"/>
    </row>
    <row r="14364" spans="25:25" x14ac:dyDescent="0.2">
      <c r="Y14364" s="84"/>
    </row>
    <row r="14365" spans="25:25" x14ac:dyDescent="0.2">
      <c r="Y14365" s="84"/>
    </row>
    <row r="14366" spans="25:25" x14ac:dyDescent="0.2">
      <c r="Y14366" s="84"/>
    </row>
    <row r="14367" spans="25:25" x14ac:dyDescent="0.2">
      <c r="Y14367" s="84"/>
    </row>
    <row r="14368" spans="25:25" x14ac:dyDescent="0.2">
      <c r="Y14368" s="84"/>
    </row>
    <row r="14369" spans="25:25" x14ac:dyDescent="0.2">
      <c r="Y14369" s="84"/>
    </row>
    <row r="14370" spans="25:25" x14ac:dyDescent="0.2">
      <c r="Y14370" s="84"/>
    </row>
    <row r="14371" spans="25:25" x14ac:dyDescent="0.2">
      <c r="Y14371" s="84"/>
    </row>
    <row r="14372" spans="25:25" x14ac:dyDescent="0.2">
      <c r="Y14372" s="84"/>
    </row>
    <row r="14373" spans="25:25" x14ac:dyDescent="0.2">
      <c r="Y14373" s="84"/>
    </row>
    <row r="14374" spans="25:25" x14ac:dyDescent="0.2">
      <c r="Y14374" s="84"/>
    </row>
    <row r="14375" spans="25:25" x14ac:dyDescent="0.2">
      <c r="Y14375" s="84"/>
    </row>
    <row r="14376" spans="25:25" x14ac:dyDescent="0.2">
      <c r="Y14376" s="84"/>
    </row>
    <row r="14377" spans="25:25" x14ac:dyDescent="0.2">
      <c r="Y14377" s="84"/>
    </row>
    <row r="14378" spans="25:25" x14ac:dyDescent="0.2">
      <c r="Y14378" s="84"/>
    </row>
    <row r="14379" spans="25:25" x14ac:dyDescent="0.2">
      <c r="Y14379" s="84"/>
    </row>
    <row r="14380" spans="25:25" x14ac:dyDescent="0.2">
      <c r="Y14380" s="84"/>
    </row>
    <row r="14381" spans="25:25" x14ac:dyDescent="0.2">
      <c r="Y14381" s="84"/>
    </row>
    <row r="14382" spans="25:25" x14ac:dyDescent="0.2">
      <c r="Y14382" s="84"/>
    </row>
    <row r="14383" spans="25:25" x14ac:dyDescent="0.2">
      <c r="Y14383" s="84"/>
    </row>
    <row r="14384" spans="25:25" x14ac:dyDescent="0.2">
      <c r="Y14384" s="84"/>
    </row>
    <row r="14385" spans="25:25" x14ac:dyDescent="0.2">
      <c r="Y14385" s="84"/>
    </row>
    <row r="14386" spans="25:25" x14ac:dyDescent="0.2">
      <c r="Y14386" s="84"/>
    </row>
    <row r="14387" spans="25:25" x14ac:dyDescent="0.2">
      <c r="Y14387" s="84"/>
    </row>
    <row r="14388" spans="25:25" x14ac:dyDescent="0.2">
      <c r="Y14388" s="84"/>
    </row>
    <row r="14389" spans="25:25" x14ac:dyDescent="0.2">
      <c r="Y14389" s="84"/>
    </row>
    <row r="14390" spans="25:25" x14ac:dyDescent="0.2">
      <c r="Y14390" s="84"/>
    </row>
    <row r="14391" spans="25:25" x14ac:dyDescent="0.2">
      <c r="Y14391" s="84"/>
    </row>
    <row r="14392" spans="25:25" x14ac:dyDescent="0.2">
      <c r="Y14392" s="84"/>
    </row>
    <row r="14393" spans="25:25" x14ac:dyDescent="0.2">
      <c r="Y14393" s="84"/>
    </row>
    <row r="14394" spans="25:25" x14ac:dyDescent="0.2">
      <c r="Y14394" s="84"/>
    </row>
    <row r="14395" spans="25:25" x14ac:dyDescent="0.2">
      <c r="Y14395" s="84"/>
    </row>
    <row r="14396" spans="25:25" x14ac:dyDescent="0.2">
      <c r="Y14396" s="84"/>
    </row>
    <row r="14397" spans="25:25" x14ac:dyDescent="0.2">
      <c r="Y14397" s="84"/>
    </row>
    <row r="14398" spans="25:25" x14ac:dyDescent="0.2">
      <c r="Y14398" s="84"/>
    </row>
    <row r="14399" spans="25:25" x14ac:dyDescent="0.2">
      <c r="Y14399" s="84"/>
    </row>
    <row r="14400" spans="25:25" x14ac:dyDescent="0.2">
      <c r="Y14400" s="84"/>
    </row>
    <row r="14401" spans="25:25" x14ac:dyDescent="0.2">
      <c r="Y14401" s="84"/>
    </row>
    <row r="14402" spans="25:25" x14ac:dyDescent="0.2">
      <c r="Y14402" s="84"/>
    </row>
    <row r="14403" spans="25:25" x14ac:dyDescent="0.2">
      <c r="Y14403" s="84"/>
    </row>
    <row r="14404" spans="25:25" x14ac:dyDescent="0.2">
      <c r="Y14404" s="84"/>
    </row>
    <row r="14405" spans="25:25" x14ac:dyDescent="0.2">
      <c r="Y14405" s="84"/>
    </row>
    <row r="14406" spans="25:25" x14ac:dyDescent="0.2">
      <c r="Y14406" s="84"/>
    </row>
    <row r="14407" spans="25:25" x14ac:dyDescent="0.2">
      <c r="Y14407" s="84"/>
    </row>
    <row r="14408" spans="25:25" x14ac:dyDescent="0.2">
      <c r="Y14408" s="84"/>
    </row>
    <row r="14409" spans="25:25" x14ac:dyDescent="0.2">
      <c r="Y14409" s="84"/>
    </row>
    <row r="14410" spans="25:25" x14ac:dyDescent="0.2">
      <c r="Y14410" s="84"/>
    </row>
    <row r="14411" spans="25:25" x14ac:dyDescent="0.2">
      <c r="Y14411" s="84"/>
    </row>
    <row r="14412" spans="25:25" x14ac:dyDescent="0.2">
      <c r="Y14412" s="84"/>
    </row>
    <row r="14413" spans="25:25" x14ac:dyDescent="0.2">
      <c r="Y14413" s="84"/>
    </row>
    <row r="14414" spans="25:25" x14ac:dyDescent="0.2">
      <c r="Y14414" s="84"/>
    </row>
    <row r="14415" spans="25:25" x14ac:dyDescent="0.2">
      <c r="Y14415" s="84"/>
    </row>
    <row r="14416" spans="25:25" x14ac:dyDescent="0.2">
      <c r="Y14416" s="84"/>
    </row>
    <row r="14417" spans="25:25" x14ac:dyDescent="0.2">
      <c r="Y14417" s="84"/>
    </row>
    <row r="14418" spans="25:25" x14ac:dyDescent="0.2">
      <c r="Y14418" s="84"/>
    </row>
    <row r="14419" spans="25:25" x14ac:dyDescent="0.2">
      <c r="Y14419" s="84"/>
    </row>
    <row r="14420" spans="25:25" x14ac:dyDescent="0.2">
      <c r="Y14420" s="84"/>
    </row>
    <row r="14421" spans="25:25" x14ac:dyDescent="0.2">
      <c r="Y14421" s="84"/>
    </row>
    <row r="14422" spans="25:25" x14ac:dyDescent="0.2">
      <c r="Y14422" s="84"/>
    </row>
    <row r="14423" spans="25:25" x14ac:dyDescent="0.2">
      <c r="Y14423" s="84"/>
    </row>
    <row r="14424" spans="25:25" x14ac:dyDescent="0.2">
      <c r="Y14424" s="84"/>
    </row>
    <row r="14425" spans="25:25" x14ac:dyDescent="0.2">
      <c r="Y14425" s="84"/>
    </row>
    <row r="14426" spans="25:25" x14ac:dyDescent="0.2">
      <c r="Y14426" s="84"/>
    </row>
    <row r="14427" spans="25:25" x14ac:dyDescent="0.2">
      <c r="Y14427" s="84"/>
    </row>
    <row r="14428" spans="25:25" x14ac:dyDescent="0.2">
      <c r="Y14428" s="84"/>
    </row>
    <row r="14429" spans="25:25" x14ac:dyDescent="0.2">
      <c r="Y14429" s="84"/>
    </row>
    <row r="14430" spans="25:25" x14ac:dyDescent="0.2">
      <c r="Y14430" s="84"/>
    </row>
    <row r="14431" spans="25:25" x14ac:dyDescent="0.2">
      <c r="Y14431" s="84"/>
    </row>
    <row r="14432" spans="25:25" x14ac:dyDescent="0.2">
      <c r="Y14432" s="84"/>
    </row>
    <row r="14433" spans="25:25" x14ac:dyDescent="0.2">
      <c r="Y14433" s="84"/>
    </row>
    <row r="14434" spans="25:25" x14ac:dyDescent="0.2">
      <c r="Y14434" s="84"/>
    </row>
    <row r="14435" spans="25:25" x14ac:dyDescent="0.2">
      <c r="Y14435" s="84"/>
    </row>
    <row r="14436" spans="25:25" x14ac:dyDescent="0.2">
      <c r="Y14436" s="84"/>
    </row>
    <row r="14437" spans="25:25" x14ac:dyDescent="0.2">
      <c r="Y14437" s="84"/>
    </row>
    <row r="14438" spans="25:25" x14ac:dyDescent="0.2">
      <c r="Y14438" s="84"/>
    </row>
    <row r="14439" spans="25:25" x14ac:dyDescent="0.2">
      <c r="Y14439" s="84"/>
    </row>
    <row r="14440" spans="25:25" x14ac:dyDescent="0.2">
      <c r="Y14440" s="84"/>
    </row>
    <row r="14441" spans="25:25" x14ac:dyDescent="0.2">
      <c r="Y14441" s="84"/>
    </row>
    <row r="14442" spans="25:25" x14ac:dyDescent="0.2">
      <c r="Y14442" s="84"/>
    </row>
    <row r="14443" spans="25:25" x14ac:dyDescent="0.2">
      <c r="Y14443" s="84"/>
    </row>
    <row r="14444" spans="25:25" x14ac:dyDescent="0.2">
      <c r="Y14444" s="84"/>
    </row>
    <row r="14445" spans="25:25" x14ac:dyDescent="0.2">
      <c r="Y14445" s="84"/>
    </row>
    <row r="14446" spans="25:25" x14ac:dyDescent="0.2">
      <c r="Y14446" s="84"/>
    </row>
    <row r="14447" spans="25:25" x14ac:dyDescent="0.2">
      <c r="Y14447" s="84"/>
    </row>
    <row r="14448" spans="25:25" x14ac:dyDescent="0.2">
      <c r="Y14448" s="84"/>
    </row>
    <row r="14449" spans="25:25" x14ac:dyDescent="0.2">
      <c r="Y14449" s="84"/>
    </row>
    <row r="14450" spans="25:25" x14ac:dyDescent="0.2">
      <c r="Y14450" s="84"/>
    </row>
    <row r="14451" spans="25:25" x14ac:dyDescent="0.2">
      <c r="Y14451" s="84"/>
    </row>
    <row r="14452" spans="25:25" x14ac:dyDescent="0.2">
      <c r="Y14452" s="84"/>
    </row>
    <row r="14453" spans="25:25" x14ac:dyDescent="0.2">
      <c r="Y14453" s="84"/>
    </row>
    <row r="14454" spans="25:25" x14ac:dyDescent="0.2">
      <c r="Y14454" s="84"/>
    </row>
    <row r="14455" spans="25:25" x14ac:dyDescent="0.2">
      <c r="Y14455" s="84"/>
    </row>
    <row r="14456" spans="25:25" x14ac:dyDescent="0.2">
      <c r="Y14456" s="84"/>
    </row>
    <row r="14457" spans="25:25" x14ac:dyDescent="0.2">
      <c r="Y14457" s="84"/>
    </row>
    <row r="14458" spans="25:25" x14ac:dyDescent="0.2">
      <c r="Y14458" s="84"/>
    </row>
    <row r="14459" spans="25:25" x14ac:dyDescent="0.2">
      <c r="Y14459" s="84"/>
    </row>
    <row r="14460" spans="25:25" x14ac:dyDescent="0.2">
      <c r="Y14460" s="84"/>
    </row>
    <row r="14461" spans="25:25" x14ac:dyDescent="0.2">
      <c r="Y14461" s="84"/>
    </row>
    <row r="14462" spans="25:25" x14ac:dyDescent="0.2">
      <c r="Y14462" s="84"/>
    </row>
    <row r="14463" spans="25:25" x14ac:dyDescent="0.2">
      <c r="Y14463" s="84"/>
    </row>
    <row r="14464" spans="25:25" x14ac:dyDescent="0.2">
      <c r="Y14464" s="84"/>
    </row>
    <row r="14465" spans="25:25" x14ac:dyDescent="0.2">
      <c r="Y14465" s="84"/>
    </row>
    <row r="14466" spans="25:25" x14ac:dyDescent="0.2">
      <c r="Y14466" s="84"/>
    </row>
    <row r="14467" spans="25:25" x14ac:dyDescent="0.2">
      <c r="Y14467" s="84"/>
    </row>
    <row r="14468" spans="25:25" x14ac:dyDescent="0.2">
      <c r="Y14468" s="84"/>
    </row>
    <row r="14469" spans="25:25" x14ac:dyDescent="0.2">
      <c r="Y14469" s="84"/>
    </row>
    <row r="14470" spans="25:25" x14ac:dyDescent="0.2">
      <c r="Y14470" s="84"/>
    </row>
    <row r="14471" spans="25:25" x14ac:dyDescent="0.2">
      <c r="Y14471" s="84"/>
    </row>
    <row r="14472" spans="25:25" x14ac:dyDescent="0.2">
      <c r="Y14472" s="84"/>
    </row>
    <row r="14473" spans="25:25" x14ac:dyDescent="0.2">
      <c r="Y14473" s="84"/>
    </row>
    <row r="14474" spans="25:25" x14ac:dyDescent="0.2">
      <c r="Y14474" s="84"/>
    </row>
    <row r="14475" spans="25:25" x14ac:dyDescent="0.2">
      <c r="Y14475" s="84"/>
    </row>
    <row r="14476" spans="25:25" x14ac:dyDescent="0.2">
      <c r="Y14476" s="84"/>
    </row>
    <row r="14477" spans="25:25" x14ac:dyDescent="0.2">
      <c r="Y14477" s="84"/>
    </row>
    <row r="14478" spans="25:25" x14ac:dyDescent="0.2">
      <c r="Y14478" s="84"/>
    </row>
    <row r="14479" spans="25:25" x14ac:dyDescent="0.2">
      <c r="Y14479" s="84"/>
    </row>
    <row r="14480" spans="25:25" x14ac:dyDescent="0.2">
      <c r="Y14480" s="84"/>
    </row>
    <row r="14481" spans="25:25" x14ac:dyDescent="0.2">
      <c r="Y14481" s="84"/>
    </row>
    <row r="14482" spans="25:25" x14ac:dyDescent="0.2">
      <c r="Y14482" s="84"/>
    </row>
    <row r="14483" spans="25:25" x14ac:dyDescent="0.2">
      <c r="Y14483" s="84"/>
    </row>
    <row r="14484" spans="25:25" x14ac:dyDescent="0.2">
      <c r="Y14484" s="84"/>
    </row>
    <row r="14485" spans="25:25" x14ac:dyDescent="0.2">
      <c r="Y14485" s="84"/>
    </row>
    <row r="14486" spans="25:25" x14ac:dyDescent="0.2">
      <c r="Y14486" s="84"/>
    </row>
    <row r="14487" spans="25:25" x14ac:dyDescent="0.2">
      <c r="Y14487" s="84"/>
    </row>
    <row r="14488" spans="25:25" x14ac:dyDescent="0.2">
      <c r="Y14488" s="84"/>
    </row>
    <row r="14489" spans="25:25" x14ac:dyDescent="0.2">
      <c r="Y14489" s="84"/>
    </row>
    <row r="14490" spans="25:25" x14ac:dyDescent="0.2">
      <c r="Y14490" s="84"/>
    </row>
    <row r="14491" spans="25:25" x14ac:dyDescent="0.2">
      <c r="Y14491" s="84"/>
    </row>
    <row r="14492" spans="25:25" x14ac:dyDescent="0.2">
      <c r="Y14492" s="84"/>
    </row>
    <row r="14493" spans="25:25" x14ac:dyDescent="0.2">
      <c r="Y14493" s="84"/>
    </row>
    <row r="14494" spans="25:25" x14ac:dyDescent="0.2">
      <c r="Y14494" s="84"/>
    </row>
    <row r="14495" spans="25:25" x14ac:dyDescent="0.2">
      <c r="Y14495" s="84"/>
    </row>
    <row r="14496" spans="25:25" x14ac:dyDescent="0.2">
      <c r="Y14496" s="84"/>
    </row>
    <row r="14497" spans="25:25" x14ac:dyDescent="0.2">
      <c r="Y14497" s="84"/>
    </row>
    <row r="14498" spans="25:25" x14ac:dyDescent="0.2">
      <c r="Y14498" s="84"/>
    </row>
    <row r="14499" spans="25:25" x14ac:dyDescent="0.2">
      <c r="Y14499" s="84"/>
    </row>
    <row r="14500" spans="25:25" x14ac:dyDescent="0.2">
      <c r="Y14500" s="84"/>
    </row>
    <row r="14501" spans="25:25" x14ac:dyDescent="0.2">
      <c r="Y14501" s="84"/>
    </row>
    <row r="14502" spans="25:25" x14ac:dyDescent="0.2">
      <c r="Y14502" s="84"/>
    </row>
    <row r="14503" spans="25:25" x14ac:dyDescent="0.2">
      <c r="Y14503" s="84"/>
    </row>
    <row r="14504" spans="25:25" x14ac:dyDescent="0.2">
      <c r="Y14504" s="84"/>
    </row>
    <row r="14505" spans="25:25" x14ac:dyDescent="0.2">
      <c r="Y14505" s="84"/>
    </row>
    <row r="14506" spans="25:25" x14ac:dyDescent="0.2">
      <c r="Y14506" s="84"/>
    </row>
    <row r="14507" spans="25:25" x14ac:dyDescent="0.2">
      <c r="Y14507" s="84"/>
    </row>
    <row r="14508" spans="25:25" x14ac:dyDescent="0.2">
      <c r="Y14508" s="84"/>
    </row>
    <row r="14509" spans="25:25" x14ac:dyDescent="0.2">
      <c r="Y14509" s="84"/>
    </row>
    <row r="14510" spans="25:25" x14ac:dyDescent="0.2">
      <c r="Y14510" s="84"/>
    </row>
    <row r="14511" spans="25:25" x14ac:dyDescent="0.2">
      <c r="Y14511" s="84"/>
    </row>
    <row r="14512" spans="25:25" x14ac:dyDescent="0.2">
      <c r="Y14512" s="84"/>
    </row>
    <row r="14513" spans="25:25" x14ac:dyDescent="0.2">
      <c r="Y14513" s="84"/>
    </row>
    <row r="14514" spans="25:25" x14ac:dyDescent="0.2">
      <c r="Y14514" s="84"/>
    </row>
    <row r="14515" spans="25:25" x14ac:dyDescent="0.2">
      <c r="Y14515" s="84"/>
    </row>
    <row r="14516" spans="25:25" x14ac:dyDescent="0.2">
      <c r="Y14516" s="84"/>
    </row>
    <row r="14517" spans="25:25" x14ac:dyDescent="0.2">
      <c r="Y14517" s="84"/>
    </row>
    <row r="14518" spans="25:25" x14ac:dyDescent="0.2">
      <c r="Y14518" s="84"/>
    </row>
    <row r="14519" spans="25:25" x14ac:dyDescent="0.2">
      <c r="Y14519" s="84"/>
    </row>
    <row r="14520" spans="25:25" x14ac:dyDescent="0.2">
      <c r="Y14520" s="84"/>
    </row>
    <row r="14521" spans="25:25" x14ac:dyDescent="0.2">
      <c r="Y14521" s="84"/>
    </row>
    <row r="14522" spans="25:25" x14ac:dyDescent="0.2">
      <c r="Y14522" s="84"/>
    </row>
    <row r="14523" spans="25:25" x14ac:dyDescent="0.2">
      <c r="Y14523" s="84"/>
    </row>
    <row r="14524" spans="25:25" x14ac:dyDescent="0.2">
      <c r="Y14524" s="84"/>
    </row>
    <row r="14525" spans="25:25" x14ac:dyDescent="0.2">
      <c r="Y14525" s="84"/>
    </row>
    <row r="14526" spans="25:25" x14ac:dyDescent="0.2">
      <c r="Y14526" s="84"/>
    </row>
    <row r="14527" spans="25:25" x14ac:dyDescent="0.2">
      <c r="Y14527" s="84"/>
    </row>
    <row r="14528" spans="25:25" x14ac:dyDescent="0.2">
      <c r="Y14528" s="84"/>
    </row>
    <row r="14529" spans="25:25" x14ac:dyDescent="0.2">
      <c r="Y14529" s="84"/>
    </row>
    <row r="14530" spans="25:25" x14ac:dyDescent="0.2">
      <c r="Y14530" s="84"/>
    </row>
    <row r="14531" spans="25:25" x14ac:dyDescent="0.2">
      <c r="Y14531" s="84"/>
    </row>
    <row r="14532" spans="25:25" x14ac:dyDescent="0.2">
      <c r="Y14532" s="84"/>
    </row>
    <row r="14533" spans="25:25" x14ac:dyDescent="0.2">
      <c r="Y14533" s="84"/>
    </row>
    <row r="14534" spans="25:25" x14ac:dyDescent="0.2">
      <c r="Y14534" s="84"/>
    </row>
    <row r="14535" spans="25:25" x14ac:dyDescent="0.2">
      <c r="Y14535" s="84"/>
    </row>
    <row r="14536" spans="25:25" x14ac:dyDescent="0.2">
      <c r="Y14536" s="84"/>
    </row>
    <row r="14537" spans="25:25" x14ac:dyDescent="0.2">
      <c r="Y14537" s="84"/>
    </row>
    <row r="14538" spans="25:25" x14ac:dyDescent="0.2">
      <c r="Y14538" s="84"/>
    </row>
    <row r="14539" spans="25:25" x14ac:dyDescent="0.2">
      <c r="Y14539" s="84"/>
    </row>
    <row r="14540" spans="25:25" x14ac:dyDescent="0.2">
      <c r="Y14540" s="84"/>
    </row>
    <row r="14541" spans="25:25" x14ac:dyDescent="0.2">
      <c r="Y14541" s="84"/>
    </row>
    <row r="14542" spans="25:25" x14ac:dyDescent="0.2">
      <c r="Y14542" s="84"/>
    </row>
    <row r="14543" spans="25:25" x14ac:dyDescent="0.2">
      <c r="Y14543" s="84"/>
    </row>
    <row r="14544" spans="25:25" x14ac:dyDescent="0.2">
      <c r="Y14544" s="84"/>
    </row>
    <row r="14545" spans="25:25" x14ac:dyDescent="0.2">
      <c r="Y14545" s="84"/>
    </row>
    <row r="14546" spans="25:25" x14ac:dyDescent="0.2">
      <c r="Y14546" s="84"/>
    </row>
    <row r="14547" spans="25:25" x14ac:dyDescent="0.2">
      <c r="Y14547" s="84"/>
    </row>
    <row r="14548" spans="25:25" x14ac:dyDescent="0.2">
      <c r="Y14548" s="84"/>
    </row>
    <row r="14549" spans="25:25" x14ac:dyDescent="0.2">
      <c r="Y14549" s="84"/>
    </row>
    <row r="14550" spans="25:25" x14ac:dyDescent="0.2">
      <c r="Y14550" s="84"/>
    </row>
    <row r="14551" spans="25:25" x14ac:dyDescent="0.2">
      <c r="Y14551" s="84"/>
    </row>
    <row r="14552" spans="25:25" x14ac:dyDescent="0.2">
      <c r="Y14552" s="84"/>
    </row>
    <row r="14553" spans="25:25" x14ac:dyDescent="0.2">
      <c r="Y14553" s="84"/>
    </row>
    <row r="14554" spans="25:25" x14ac:dyDescent="0.2">
      <c r="Y14554" s="84"/>
    </row>
    <row r="14555" spans="25:25" x14ac:dyDescent="0.2">
      <c r="Y14555" s="84"/>
    </row>
    <row r="14556" spans="25:25" x14ac:dyDescent="0.2">
      <c r="Y14556" s="84"/>
    </row>
    <row r="14557" spans="25:25" x14ac:dyDescent="0.2">
      <c r="Y14557" s="84"/>
    </row>
    <row r="14558" spans="25:25" x14ac:dyDescent="0.2">
      <c r="Y14558" s="84"/>
    </row>
    <row r="14559" spans="25:25" x14ac:dyDescent="0.2">
      <c r="Y14559" s="84"/>
    </row>
    <row r="14560" spans="25:25" x14ac:dyDescent="0.2">
      <c r="Y14560" s="84"/>
    </row>
    <row r="14561" spans="25:25" x14ac:dyDescent="0.2">
      <c r="Y14561" s="84"/>
    </row>
    <row r="14562" spans="25:25" x14ac:dyDescent="0.2">
      <c r="Y14562" s="84"/>
    </row>
    <row r="14563" spans="25:25" x14ac:dyDescent="0.2">
      <c r="Y14563" s="84"/>
    </row>
    <row r="14564" spans="25:25" x14ac:dyDescent="0.2">
      <c r="Y14564" s="84"/>
    </row>
    <row r="14565" spans="25:25" x14ac:dyDescent="0.2">
      <c r="Y14565" s="84"/>
    </row>
    <row r="14566" spans="25:25" x14ac:dyDescent="0.2">
      <c r="Y14566" s="84"/>
    </row>
    <row r="14567" spans="25:25" x14ac:dyDescent="0.2">
      <c r="Y14567" s="84"/>
    </row>
    <row r="14568" spans="25:25" x14ac:dyDescent="0.2">
      <c r="Y14568" s="84"/>
    </row>
    <row r="14569" spans="25:25" x14ac:dyDescent="0.2">
      <c r="Y14569" s="84"/>
    </row>
    <row r="14570" spans="25:25" x14ac:dyDescent="0.2">
      <c r="Y14570" s="84"/>
    </row>
    <row r="14571" spans="25:25" x14ac:dyDescent="0.2">
      <c r="Y14571" s="84"/>
    </row>
    <row r="14572" spans="25:25" x14ac:dyDescent="0.2">
      <c r="Y14572" s="84"/>
    </row>
    <row r="14573" spans="25:25" x14ac:dyDescent="0.2">
      <c r="Y14573" s="84"/>
    </row>
    <row r="14574" spans="25:25" x14ac:dyDescent="0.2">
      <c r="Y14574" s="84"/>
    </row>
    <row r="14575" spans="25:25" x14ac:dyDescent="0.2">
      <c r="Y14575" s="84"/>
    </row>
    <row r="14576" spans="25:25" x14ac:dyDescent="0.2">
      <c r="Y14576" s="84"/>
    </row>
    <row r="14577" spans="25:25" x14ac:dyDescent="0.2">
      <c r="Y14577" s="84"/>
    </row>
    <row r="14578" spans="25:25" x14ac:dyDescent="0.2">
      <c r="Y14578" s="84"/>
    </row>
    <row r="14579" spans="25:25" x14ac:dyDescent="0.2">
      <c r="Y14579" s="84"/>
    </row>
    <row r="14580" spans="25:25" x14ac:dyDescent="0.2">
      <c r="Y14580" s="84"/>
    </row>
    <row r="14581" spans="25:25" x14ac:dyDescent="0.2">
      <c r="Y14581" s="84"/>
    </row>
    <row r="14582" spans="25:25" x14ac:dyDescent="0.2">
      <c r="Y14582" s="84"/>
    </row>
    <row r="14583" spans="25:25" x14ac:dyDescent="0.2">
      <c r="Y14583" s="84"/>
    </row>
    <row r="14584" spans="25:25" x14ac:dyDescent="0.2">
      <c r="Y14584" s="84"/>
    </row>
    <row r="14585" spans="25:25" x14ac:dyDescent="0.2">
      <c r="Y14585" s="84"/>
    </row>
    <row r="14586" spans="25:25" x14ac:dyDescent="0.2">
      <c r="Y14586" s="84"/>
    </row>
    <row r="14587" spans="25:25" x14ac:dyDescent="0.2">
      <c r="Y14587" s="84"/>
    </row>
    <row r="14588" spans="25:25" x14ac:dyDescent="0.2">
      <c r="Y14588" s="84"/>
    </row>
    <row r="14589" spans="25:25" x14ac:dyDescent="0.2">
      <c r="Y14589" s="84"/>
    </row>
    <row r="14590" spans="25:25" x14ac:dyDescent="0.2">
      <c r="Y14590" s="84"/>
    </row>
    <row r="14591" spans="25:25" x14ac:dyDescent="0.2">
      <c r="Y14591" s="84"/>
    </row>
    <row r="14592" spans="25:25" x14ac:dyDescent="0.2">
      <c r="Y14592" s="84"/>
    </row>
    <row r="14593" spans="25:25" x14ac:dyDescent="0.2">
      <c r="Y14593" s="84"/>
    </row>
    <row r="14594" spans="25:25" x14ac:dyDescent="0.2">
      <c r="Y14594" s="84"/>
    </row>
    <row r="14595" spans="25:25" x14ac:dyDescent="0.2">
      <c r="Y14595" s="84"/>
    </row>
    <row r="14596" spans="25:25" x14ac:dyDescent="0.2">
      <c r="Y14596" s="84"/>
    </row>
    <row r="14597" spans="25:25" x14ac:dyDescent="0.2">
      <c r="Y14597" s="84"/>
    </row>
    <row r="14598" spans="25:25" x14ac:dyDescent="0.2">
      <c r="Y14598" s="84"/>
    </row>
    <row r="14599" spans="25:25" x14ac:dyDescent="0.2">
      <c r="Y14599" s="84"/>
    </row>
    <row r="14600" spans="25:25" x14ac:dyDescent="0.2">
      <c r="Y14600" s="84"/>
    </row>
    <row r="14601" spans="25:25" x14ac:dyDescent="0.2">
      <c r="Y14601" s="84"/>
    </row>
    <row r="14602" spans="25:25" x14ac:dyDescent="0.2">
      <c r="Y14602" s="84"/>
    </row>
    <row r="14603" spans="25:25" x14ac:dyDescent="0.2">
      <c r="Y14603" s="84"/>
    </row>
    <row r="14604" spans="25:25" x14ac:dyDescent="0.2">
      <c r="Y14604" s="84"/>
    </row>
    <row r="14605" spans="25:25" x14ac:dyDescent="0.2">
      <c r="Y14605" s="84"/>
    </row>
    <row r="14606" spans="25:25" x14ac:dyDescent="0.2">
      <c r="Y14606" s="84"/>
    </row>
    <row r="14607" spans="25:25" x14ac:dyDescent="0.2">
      <c r="Y14607" s="84"/>
    </row>
    <row r="14608" spans="25:25" x14ac:dyDescent="0.2">
      <c r="Y14608" s="84"/>
    </row>
    <row r="14609" spans="25:25" x14ac:dyDescent="0.2">
      <c r="Y14609" s="84"/>
    </row>
    <row r="14610" spans="25:25" x14ac:dyDescent="0.2">
      <c r="Y14610" s="84"/>
    </row>
    <row r="14611" spans="25:25" x14ac:dyDescent="0.2">
      <c r="Y14611" s="84"/>
    </row>
    <row r="14612" spans="25:25" x14ac:dyDescent="0.2">
      <c r="Y14612" s="84"/>
    </row>
    <row r="14613" spans="25:25" x14ac:dyDescent="0.2">
      <c r="Y14613" s="84"/>
    </row>
    <row r="14614" spans="25:25" x14ac:dyDescent="0.2">
      <c r="Y14614" s="84"/>
    </row>
    <row r="14615" spans="25:25" x14ac:dyDescent="0.2">
      <c r="Y14615" s="84"/>
    </row>
    <row r="14616" spans="25:25" x14ac:dyDescent="0.2">
      <c r="Y14616" s="84"/>
    </row>
    <row r="14617" spans="25:25" x14ac:dyDescent="0.2">
      <c r="Y14617" s="84"/>
    </row>
    <row r="14618" spans="25:25" x14ac:dyDescent="0.2">
      <c r="Y14618" s="84"/>
    </row>
    <row r="14619" spans="25:25" x14ac:dyDescent="0.2">
      <c r="Y14619" s="84"/>
    </row>
    <row r="14620" spans="25:25" x14ac:dyDescent="0.2">
      <c r="Y14620" s="84"/>
    </row>
    <row r="14621" spans="25:25" x14ac:dyDescent="0.2">
      <c r="Y14621" s="84"/>
    </row>
    <row r="14622" spans="25:25" x14ac:dyDescent="0.2">
      <c r="Y14622" s="84"/>
    </row>
    <row r="14623" spans="25:25" x14ac:dyDescent="0.2">
      <c r="Y14623" s="84"/>
    </row>
    <row r="14624" spans="25:25" x14ac:dyDescent="0.2">
      <c r="Y14624" s="84"/>
    </row>
    <row r="14625" spans="25:25" x14ac:dyDescent="0.2">
      <c r="Y14625" s="84"/>
    </row>
    <row r="14626" spans="25:25" x14ac:dyDescent="0.2">
      <c r="Y14626" s="84"/>
    </row>
    <row r="14627" spans="25:25" x14ac:dyDescent="0.2">
      <c r="Y14627" s="84"/>
    </row>
    <row r="14628" spans="25:25" x14ac:dyDescent="0.2">
      <c r="Y14628" s="84"/>
    </row>
    <row r="14629" spans="25:25" x14ac:dyDescent="0.2">
      <c r="Y14629" s="84"/>
    </row>
    <row r="14630" spans="25:25" x14ac:dyDescent="0.2">
      <c r="Y14630" s="84"/>
    </row>
    <row r="14631" spans="25:25" x14ac:dyDescent="0.2">
      <c r="Y14631" s="84"/>
    </row>
    <row r="14632" spans="25:25" x14ac:dyDescent="0.2">
      <c r="Y14632" s="84"/>
    </row>
    <row r="14633" spans="25:25" x14ac:dyDescent="0.2">
      <c r="Y14633" s="84"/>
    </row>
    <row r="14634" spans="25:25" x14ac:dyDescent="0.2">
      <c r="Y14634" s="84"/>
    </row>
    <row r="14635" spans="25:25" x14ac:dyDescent="0.2">
      <c r="Y14635" s="84"/>
    </row>
    <row r="14636" spans="25:25" x14ac:dyDescent="0.2">
      <c r="Y14636" s="84"/>
    </row>
    <row r="14637" spans="25:25" x14ac:dyDescent="0.2">
      <c r="Y14637" s="84"/>
    </row>
    <row r="14638" spans="25:25" x14ac:dyDescent="0.2">
      <c r="Y14638" s="84"/>
    </row>
    <row r="14639" spans="25:25" x14ac:dyDescent="0.2">
      <c r="Y14639" s="84"/>
    </row>
    <row r="14640" spans="25:25" x14ac:dyDescent="0.2">
      <c r="Y14640" s="84"/>
    </row>
    <row r="14641" spans="25:25" x14ac:dyDescent="0.2">
      <c r="Y14641" s="84"/>
    </row>
    <row r="14642" spans="25:25" x14ac:dyDescent="0.2">
      <c r="Y14642" s="84"/>
    </row>
    <row r="14643" spans="25:25" x14ac:dyDescent="0.2">
      <c r="Y14643" s="84"/>
    </row>
    <row r="14644" spans="25:25" x14ac:dyDescent="0.2">
      <c r="Y14644" s="84"/>
    </row>
    <row r="14645" spans="25:25" x14ac:dyDescent="0.2">
      <c r="Y14645" s="84"/>
    </row>
    <row r="14646" spans="25:25" x14ac:dyDescent="0.2">
      <c r="Y14646" s="84"/>
    </row>
    <row r="14647" spans="25:25" x14ac:dyDescent="0.2">
      <c r="Y14647" s="84"/>
    </row>
    <row r="14648" spans="25:25" x14ac:dyDescent="0.2">
      <c r="Y14648" s="84"/>
    </row>
    <row r="14649" spans="25:25" x14ac:dyDescent="0.2">
      <c r="Y14649" s="84"/>
    </row>
    <row r="14650" spans="25:25" x14ac:dyDescent="0.2">
      <c r="Y14650" s="84"/>
    </row>
    <row r="14651" spans="25:25" x14ac:dyDescent="0.2">
      <c r="Y14651" s="84"/>
    </row>
    <row r="14652" spans="25:25" x14ac:dyDescent="0.2">
      <c r="Y14652" s="84"/>
    </row>
    <row r="14653" spans="25:25" x14ac:dyDescent="0.2">
      <c r="Y14653" s="84"/>
    </row>
    <row r="14654" spans="25:25" x14ac:dyDescent="0.2">
      <c r="Y14654" s="84"/>
    </row>
    <row r="14655" spans="25:25" x14ac:dyDescent="0.2">
      <c r="Y14655" s="84"/>
    </row>
    <row r="14656" spans="25:25" x14ac:dyDescent="0.2">
      <c r="Y14656" s="84"/>
    </row>
    <row r="14657" spans="25:25" x14ac:dyDescent="0.2">
      <c r="Y14657" s="84"/>
    </row>
    <row r="14658" spans="25:25" x14ac:dyDescent="0.2">
      <c r="Y14658" s="84"/>
    </row>
    <row r="14659" spans="25:25" x14ac:dyDescent="0.2">
      <c r="Y14659" s="84"/>
    </row>
    <row r="14660" spans="25:25" x14ac:dyDescent="0.2">
      <c r="Y14660" s="84"/>
    </row>
    <row r="14661" spans="25:25" x14ac:dyDescent="0.2">
      <c r="Y14661" s="84"/>
    </row>
    <row r="14662" spans="25:25" x14ac:dyDescent="0.2">
      <c r="Y14662" s="84"/>
    </row>
    <row r="14663" spans="25:25" x14ac:dyDescent="0.2">
      <c r="Y14663" s="84"/>
    </row>
    <row r="14664" spans="25:25" x14ac:dyDescent="0.2">
      <c r="Y14664" s="84"/>
    </row>
    <row r="14665" spans="25:25" x14ac:dyDescent="0.2">
      <c r="Y14665" s="84"/>
    </row>
    <row r="14666" spans="25:25" x14ac:dyDescent="0.2">
      <c r="Y14666" s="84"/>
    </row>
    <row r="14667" spans="25:25" x14ac:dyDescent="0.2">
      <c r="Y14667" s="84"/>
    </row>
    <row r="14668" spans="25:25" x14ac:dyDescent="0.2">
      <c r="Y14668" s="84"/>
    </row>
    <row r="14669" spans="25:25" x14ac:dyDescent="0.2">
      <c r="Y14669" s="84"/>
    </row>
    <row r="14670" spans="25:25" x14ac:dyDescent="0.2">
      <c r="Y14670" s="84"/>
    </row>
    <row r="14671" spans="25:25" x14ac:dyDescent="0.2">
      <c r="Y14671" s="84"/>
    </row>
    <row r="14672" spans="25:25" x14ac:dyDescent="0.2">
      <c r="Y14672" s="84"/>
    </row>
    <row r="14673" spans="25:25" x14ac:dyDescent="0.2">
      <c r="Y14673" s="84"/>
    </row>
    <row r="14674" spans="25:25" x14ac:dyDescent="0.2">
      <c r="Y14674" s="84"/>
    </row>
    <row r="14675" spans="25:25" x14ac:dyDescent="0.2">
      <c r="Y14675" s="84"/>
    </row>
    <row r="14676" spans="25:25" x14ac:dyDescent="0.2">
      <c r="Y14676" s="84"/>
    </row>
    <row r="14677" spans="25:25" x14ac:dyDescent="0.2">
      <c r="Y14677" s="84"/>
    </row>
    <row r="14678" spans="25:25" x14ac:dyDescent="0.2">
      <c r="Y14678" s="84"/>
    </row>
    <row r="14679" spans="25:25" x14ac:dyDescent="0.2">
      <c r="Y14679" s="84"/>
    </row>
    <row r="14680" spans="25:25" x14ac:dyDescent="0.2">
      <c r="Y14680" s="84"/>
    </row>
    <row r="14681" spans="25:25" x14ac:dyDescent="0.2">
      <c r="Y14681" s="84"/>
    </row>
    <row r="14682" spans="25:25" x14ac:dyDescent="0.2">
      <c r="Y14682" s="84"/>
    </row>
    <row r="14683" spans="25:25" x14ac:dyDescent="0.2">
      <c r="Y14683" s="84"/>
    </row>
    <row r="14684" spans="25:25" x14ac:dyDescent="0.2">
      <c r="Y14684" s="84"/>
    </row>
    <row r="14685" spans="25:25" x14ac:dyDescent="0.2">
      <c r="Y14685" s="84"/>
    </row>
    <row r="14686" spans="25:25" x14ac:dyDescent="0.2">
      <c r="Y14686" s="84"/>
    </row>
    <row r="14687" spans="25:25" x14ac:dyDescent="0.2">
      <c r="Y14687" s="84"/>
    </row>
    <row r="14688" spans="25:25" x14ac:dyDescent="0.2">
      <c r="Y14688" s="84"/>
    </row>
    <row r="14689" spans="25:25" x14ac:dyDescent="0.2">
      <c r="Y14689" s="84"/>
    </row>
    <row r="14690" spans="25:25" x14ac:dyDescent="0.2">
      <c r="Y14690" s="84"/>
    </row>
    <row r="14691" spans="25:25" x14ac:dyDescent="0.2">
      <c r="Y14691" s="84"/>
    </row>
    <row r="14692" spans="25:25" x14ac:dyDescent="0.2">
      <c r="Y14692" s="84"/>
    </row>
    <row r="14693" spans="25:25" x14ac:dyDescent="0.2">
      <c r="Y14693" s="84"/>
    </row>
    <row r="14694" spans="25:25" x14ac:dyDescent="0.2">
      <c r="Y14694" s="84"/>
    </row>
    <row r="14695" spans="25:25" x14ac:dyDescent="0.2">
      <c r="Y14695" s="84"/>
    </row>
    <row r="14696" spans="25:25" x14ac:dyDescent="0.2">
      <c r="Y14696" s="84"/>
    </row>
    <row r="14697" spans="25:25" x14ac:dyDescent="0.2">
      <c r="Y14697" s="84"/>
    </row>
    <row r="14698" spans="25:25" x14ac:dyDescent="0.2">
      <c r="Y14698" s="84"/>
    </row>
    <row r="14699" spans="25:25" x14ac:dyDescent="0.2">
      <c r="Y14699" s="84"/>
    </row>
    <row r="14700" spans="25:25" x14ac:dyDescent="0.2">
      <c r="Y14700" s="84"/>
    </row>
    <row r="14701" spans="25:25" x14ac:dyDescent="0.2">
      <c r="Y14701" s="84"/>
    </row>
    <row r="14702" spans="25:25" x14ac:dyDescent="0.2">
      <c r="Y14702" s="84"/>
    </row>
    <row r="14703" spans="25:25" x14ac:dyDescent="0.2">
      <c r="Y14703" s="84"/>
    </row>
    <row r="14704" spans="25:25" x14ac:dyDescent="0.2">
      <c r="Y14704" s="84"/>
    </row>
    <row r="14705" spans="25:25" x14ac:dyDescent="0.2">
      <c r="Y14705" s="84"/>
    </row>
    <row r="14706" spans="25:25" x14ac:dyDescent="0.2">
      <c r="Y14706" s="84"/>
    </row>
    <row r="14707" spans="25:25" x14ac:dyDescent="0.2">
      <c r="Y14707" s="84"/>
    </row>
    <row r="14708" spans="25:25" x14ac:dyDescent="0.2">
      <c r="Y14708" s="84"/>
    </row>
    <row r="14709" spans="25:25" x14ac:dyDescent="0.2">
      <c r="Y14709" s="84"/>
    </row>
    <row r="14710" spans="25:25" x14ac:dyDescent="0.2">
      <c r="Y14710" s="84"/>
    </row>
    <row r="14711" spans="25:25" x14ac:dyDescent="0.2">
      <c r="Y14711" s="84"/>
    </row>
    <row r="14712" spans="25:25" x14ac:dyDescent="0.2">
      <c r="Y14712" s="84"/>
    </row>
    <row r="14713" spans="25:25" x14ac:dyDescent="0.2">
      <c r="Y14713" s="84"/>
    </row>
    <row r="14714" spans="25:25" x14ac:dyDescent="0.2">
      <c r="Y14714" s="84"/>
    </row>
    <row r="14715" spans="25:25" x14ac:dyDescent="0.2">
      <c r="Y14715" s="84"/>
    </row>
    <row r="14716" spans="25:25" x14ac:dyDescent="0.2">
      <c r="Y14716" s="84"/>
    </row>
    <row r="14717" spans="25:25" x14ac:dyDescent="0.2">
      <c r="Y14717" s="84"/>
    </row>
    <row r="14718" spans="25:25" x14ac:dyDescent="0.2">
      <c r="Y14718" s="84"/>
    </row>
    <row r="14719" spans="25:25" x14ac:dyDescent="0.2">
      <c r="Y14719" s="84"/>
    </row>
    <row r="14720" spans="25:25" x14ac:dyDescent="0.2">
      <c r="Y14720" s="84"/>
    </row>
    <row r="14721" spans="25:25" x14ac:dyDescent="0.2">
      <c r="Y14721" s="84"/>
    </row>
    <row r="14722" spans="25:25" x14ac:dyDescent="0.2">
      <c r="Y14722" s="84"/>
    </row>
    <row r="14723" spans="25:25" x14ac:dyDescent="0.2">
      <c r="Y14723" s="84"/>
    </row>
    <row r="14724" spans="25:25" x14ac:dyDescent="0.2">
      <c r="Y14724" s="84"/>
    </row>
    <row r="14725" spans="25:25" x14ac:dyDescent="0.2">
      <c r="Y14725" s="84"/>
    </row>
    <row r="14726" spans="25:25" x14ac:dyDescent="0.2">
      <c r="Y14726" s="84"/>
    </row>
    <row r="14727" spans="25:25" x14ac:dyDescent="0.2">
      <c r="Y14727" s="84"/>
    </row>
    <row r="14728" spans="25:25" x14ac:dyDescent="0.2">
      <c r="Y14728" s="84"/>
    </row>
    <row r="14729" spans="25:25" x14ac:dyDescent="0.2">
      <c r="Y14729" s="84"/>
    </row>
    <row r="14730" spans="25:25" x14ac:dyDescent="0.2">
      <c r="Y14730" s="84"/>
    </row>
    <row r="14731" spans="25:25" x14ac:dyDescent="0.2">
      <c r="Y14731" s="84"/>
    </row>
    <row r="14732" spans="25:25" x14ac:dyDescent="0.2">
      <c r="Y14732" s="84"/>
    </row>
    <row r="14733" spans="25:25" x14ac:dyDescent="0.2">
      <c r="Y14733" s="84"/>
    </row>
    <row r="14734" spans="25:25" x14ac:dyDescent="0.2">
      <c r="Y14734" s="84"/>
    </row>
    <row r="14735" spans="25:25" x14ac:dyDescent="0.2">
      <c r="Y14735" s="84"/>
    </row>
    <row r="14736" spans="25:25" x14ac:dyDescent="0.2">
      <c r="Y14736" s="84"/>
    </row>
    <row r="14737" spans="25:25" x14ac:dyDescent="0.2">
      <c r="Y14737" s="84"/>
    </row>
    <row r="14738" spans="25:25" x14ac:dyDescent="0.2">
      <c r="Y14738" s="84"/>
    </row>
    <row r="14739" spans="25:25" x14ac:dyDescent="0.2">
      <c r="Y14739" s="84"/>
    </row>
    <row r="14740" spans="25:25" x14ac:dyDescent="0.2">
      <c r="Y14740" s="84"/>
    </row>
    <row r="14741" spans="25:25" x14ac:dyDescent="0.2">
      <c r="Y14741" s="84"/>
    </row>
    <row r="14742" spans="25:25" x14ac:dyDescent="0.2">
      <c r="Y14742" s="84"/>
    </row>
    <row r="14743" spans="25:25" x14ac:dyDescent="0.2">
      <c r="Y14743" s="84"/>
    </row>
    <row r="14744" spans="25:25" x14ac:dyDescent="0.2">
      <c r="Y14744" s="84"/>
    </row>
    <row r="14745" spans="25:25" x14ac:dyDescent="0.2">
      <c r="Y14745" s="84"/>
    </row>
    <row r="14746" spans="25:25" x14ac:dyDescent="0.2">
      <c r="Y14746" s="84"/>
    </row>
    <row r="14747" spans="25:25" x14ac:dyDescent="0.2">
      <c r="Y14747" s="84"/>
    </row>
    <row r="14748" spans="25:25" x14ac:dyDescent="0.2">
      <c r="Y14748" s="84"/>
    </row>
    <row r="14749" spans="25:25" x14ac:dyDescent="0.2">
      <c r="Y14749" s="84"/>
    </row>
    <row r="14750" spans="25:25" x14ac:dyDescent="0.2">
      <c r="Y14750" s="84"/>
    </row>
    <row r="14751" spans="25:25" x14ac:dyDescent="0.2">
      <c r="Y14751" s="84"/>
    </row>
    <row r="14752" spans="25:25" x14ac:dyDescent="0.2">
      <c r="Y14752" s="84"/>
    </row>
    <row r="14753" spans="25:25" x14ac:dyDescent="0.2">
      <c r="Y14753" s="84"/>
    </row>
    <row r="14754" spans="25:25" x14ac:dyDescent="0.2">
      <c r="Y14754" s="84"/>
    </row>
    <row r="14755" spans="25:25" x14ac:dyDescent="0.2">
      <c r="Y14755" s="84"/>
    </row>
    <row r="14756" spans="25:25" x14ac:dyDescent="0.2">
      <c r="Y14756" s="84"/>
    </row>
    <row r="14757" spans="25:25" x14ac:dyDescent="0.2">
      <c r="Y14757" s="84"/>
    </row>
    <row r="14758" spans="25:25" x14ac:dyDescent="0.2">
      <c r="Y14758" s="84"/>
    </row>
    <row r="14759" spans="25:25" x14ac:dyDescent="0.2">
      <c r="Y14759" s="84"/>
    </row>
    <row r="14760" spans="25:25" x14ac:dyDescent="0.2">
      <c r="Y14760" s="84"/>
    </row>
    <row r="14761" spans="25:25" x14ac:dyDescent="0.2">
      <c r="Y14761" s="84"/>
    </row>
    <row r="14762" spans="25:25" x14ac:dyDescent="0.2">
      <c r="Y14762" s="84"/>
    </row>
    <row r="14763" spans="25:25" x14ac:dyDescent="0.2">
      <c r="Y14763" s="84"/>
    </row>
    <row r="14764" spans="25:25" x14ac:dyDescent="0.2">
      <c r="Y14764" s="84"/>
    </row>
    <row r="14765" spans="25:25" x14ac:dyDescent="0.2">
      <c r="Y14765" s="84"/>
    </row>
    <row r="14766" spans="25:25" x14ac:dyDescent="0.2">
      <c r="Y14766" s="84"/>
    </row>
    <row r="14767" spans="25:25" x14ac:dyDescent="0.2">
      <c r="Y14767" s="84"/>
    </row>
    <row r="14768" spans="25:25" x14ac:dyDescent="0.2">
      <c r="Y14768" s="84"/>
    </row>
    <row r="14769" spans="25:25" x14ac:dyDescent="0.2">
      <c r="Y14769" s="84"/>
    </row>
    <row r="14770" spans="25:25" x14ac:dyDescent="0.2">
      <c r="Y14770" s="84"/>
    </row>
    <row r="14771" spans="25:25" x14ac:dyDescent="0.2">
      <c r="Y14771" s="84"/>
    </row>
    <row r="14772" spans="25:25" x14ac:dyDescent="0.2">
      <c r="Y14772" s="84"/>
    </row>
    <row r="14773" spans="25:25" x14ac:dyDescent="0.2">
      <c r="Y14773" s="84"/>
    </row>
    <row r="14774" spans="25:25" x14ac:dyDescent="0.2">
      <c r="Y14774" s="84"/>
    </row>
    <row r="14775" spans="25:25" x14ac:dyDescent="0.2">
      <c r="Y14775" s="84"/>
    </row>
    <row r="14776" spans="25:25" x14ac:dyDescent="0.2">
      <c r="Y14776" s="84"/>
    </row>
    <row r="14777" spans="25:25" x14ac:dyDescent="0.2">
      <c r="Y14777" s="84"/>
    </row>
    <row r="14778" spans="25:25" x14ac:dyDescent="0.2">
      <c r="Y14778" s="84"/>
    </row>
    <row r="14779" spans="25:25" x14ac:dyDescent="0.2">
      <c r="Y14779" s="84"/>
    </row>
    <row r="14780" spans="25:25" x14ac:dyDescent="0.2">
      <c r="Y14780" s="84"/>
    </row>
    <row r="14781" spans="25:25" x14ac:dyDescent="0.2">
      <c r="Y14781" s="84"/>
    </row>
    <row r="14782" spans="25:25" x14ac:dyDescent="0.2">
      <c r="Y14782" s="84"/>
    </row>
    <row r="14783" spans="25:25" x14ac:dyDescent="0.2">
      <c r="Y14783" s="84"/>
    </row>
    <row r="14784" spans="25:25" x14ac:dyDescent="0.2">
      <c r="Y14784" s="84"/>
    </row>
    <row r="14785" spans="25:25" x14ac:dyDescent="0.2">
      <c r="Y14785" s="84"/>
    </row>
    <row r="14786" spans="25:25" x14ac:dyDescent="0.2">
      <c r="Y14786" s="84"/>
    </row>
    <row r="14787" spans="25:25" x14ac:dyDescent="0.2">
      <c r="Y14787" s="84"/>
    </row>
    <row r="14788" spans="25:25" x14ac:dyDescent="0.2">
      <c r="Y14788" s="84"/>
    </row>
    <row r="14789" spans="25:25" x14ac:dyDescent="0.2">
      <c r="Y14789" s="84"/>
    </row>
    <row r="14790" spans="25:25" x14ac:dyDescent="0.2">
      <c r="Y14790" s="84"/>
    </row>
    <row r="14791" spans="25:25" x14ac:dyDescent="0.2">
      <c r="Y14791" s="84"/>
    </row>
    <row r="14792" spans="25:25" x14ac:dyDescent="0.2">
      <c r="Y14792" s="84"/>
    </row>
    <row r="14793" spans="25:25" x14ac:dyDescent="0.2">
      <c r="Y14793" s="84"/>
    </row>
    <row r="14794" spans="25:25" x14ac:dyDescent="0.2">
      <c r="Y14794" s="84"/>
    </row>
    <row r="14795" spans="25:25" x14ac:dyDescent="0.2">
      <c r="Y14795" s="84"/>
    </row>
    <row r="14796" spans="25:25" x14ac:dyDescent="0.2">
      <c r="Y14796" s="84"/>
    </row>
    <row r="14797" spans="25:25" x14ac:dyDescent="0.2">
      <c r="Y14797" s="84"/>
    </row>
    <row r="14798" spans="25:25" x14ac:dyDescent="0.2">
      <c r="Y14798" s="84"/>
    </row>
    <row r="14799" spans="25:25" x14ac:dyDescent="0.2">
      <c r="Y14799" s="84"/>
    </row>
    <row r="14800" spans="25:25" x14ac:dyDescent="0.2">
      <c r="Y14800" s="84"/>
    </row>
    <row r="14801" spans="25:25" x14ac:dyDescent="0.2">
      <c r="Y14801" s="84"/>
    </row>
    <row r="14802" spans="25:25" x14ac:dyDescent="0.2">
      <c r="Y14802" s="84"/>
    </row>
    <row r="14803" spans="25:25" x14ac:dyDescent="0.2">
      <c r="Y14803" s="84"/>
    </row>
    <row r="14804" spans="25:25" x14ac:dyDescent="0.2">
      <c r="Y14804" s="84"/>
    </row>
    <row r="14805" spans="25:25" x14ac:dyDescent="0.2">
      <c r="Y14805" s="84"/>
    </row>
    <row r="14806" spans="25:25" x14ac:dyDescent="0.2">
      <c r="Y14806" s="84"/>
    </row>
    <row r="14807" spans="25:25" x14ac:dyDescent="0.2">
      <c r="Y14807" s="84"/>
    </row>
    <row r="14808" spans="25:25" x14ac:dyDescent="0.2">
      <c r="Y14808" s="84"/>
    </row>
    <row r="14809" spans="25:25" x14ac:dyDescent="0.2">
      <c r="Y14809" s="84"/>
    </row>
    <row r="14810" spans="25:25" x14ac:dyDescent="0.2">
      <c r="Y14810" s="84"/>
    </row>
    <row r="14811" spans="25:25" x14ac:dyDescent="0.2">
      <c r="Y14811" s="84"/>
    </row>
    <row r="14812" spans="25:25" x14ac:dyDescent="0.2">
      <c r="Y14812" s="84"/>
    </row>
    <row r="14813" spans="25:25" x14ac:dyDescent="0.2">
      <c r="Y14813" s="84"/>
    </row>
    <row r="14814" spans="25:25" x14ac:dyDescent="0.2">
      <c r="Y14814" s="84"/>
    </row>
    <row r="14815" spans="25:25" x14ac:dyDescent="0.2">
      <c r="Y14815" s="84"/>
    </row>
    <row r="14816" spans="25:25" x14ac:dyDescent="0.2">
      <c r="Y14816" s="84"/>
    </row>
    <row r="14817" spans="25:25" x14ac:dyDescent="0.2">
      <c r="Y14817" s="84"/>
    </row>
    <row r="14818" spans="25:25" x14ac:dyDescent="0.2">
      <c r="Y14818" s="84"/>
    </row>
    <row r="14819" spans="25:25" x14ac:dyDescent="0.2">
      <c r="Y14819" s="84"/>
    </row>
    <row r="14820" spans="25:25" x14ac:dyDescent="0.2">
      <c r="Y14820" s="84"/>
    </row>
    <row r="14821" spans="25:25" x14ac:dyDescent="0.2">
      <c r="Y14821" s="84"/>
    </row>
    <row r="14822" spans="25:25" x14ac:dyDescent="0.2">
      <c r="Y14822" s="84"/>
    </row>
    <row r="14823" spans="25:25" x14ac:dyDescent="0.2">
      <c r="Y14823" s="84"/>
    </row>
    <row r="14824" spans="25:25" x14ac:dyDescent="0.2">
      <c r="Y14824" s="84"/>
    </row>
    <row r="14825" spans="25:25" x14ac:dyDescent="0.2">
      <c r="Y14825" s="84"/>
    </row>
    <row r="14826" spans="25:25" x14ac:dyDescent="0.2">
      <c r="Y14826" s="84"/>
    </row>
    <row r="14827" spans="25:25" x14ac:dyDescent="0.2">
      <c r="Y14827" s="84"/>
    </row>
    <row r="14828" spans="25:25" x14ac:dyDescent="0.2">
      <c r="Y14828" s="84"/>
    </row>
    <row r="14829" spans="25:25" x14ac:dyDescent="0.2">
      <c r="Y14829" s="84"/>
    </row>
    <row r="14830" spans="25:25" x14ac:dyDescent="0.2">
      <c r="Y14830" s="84"/>
    </row>
    <row r="14831" spans="25:25" x14ac:dyDescent="0.2">
      <c r="Y14831" s="84"/>
    </row>
    <row r="14832" spans="25:25" x14ac:dyDescent="0.2">
      <c r="Y14832" s="84"/>
    </row>
    <row r="14833" spans="25:25" x14ac:dyDescent="0.2">
      <c r="Y14833" s="84"/>
    </row>
    <row r="14834" spans="25:25" x14ac:dyDescent="0.2">
      <c r="Y14834" s="84"/>
    </row>
    <row r="14835" spans="25:25" x14ac:dyDescent="0.2">
      <c r="Y14835" s="84"/>
    </row>
    <row r="14836" spans="25:25" x14ac:dyDescent="0.2">
      <c r="Y14836" s="84"/>
    </row>
    <row r="14837" spans="25:25" x14ac:dyDescent="0.2">
      <c r="Y14837" s="84"/>
    </row>
    <row r="14838" spans="25:25" x14ac:dyDescent="0.2">
      <c r="Y14838" s="84"/>
    </row>
    <row r="14839" spans="25:25" x14ac:dyDescent="0.2">
      <c r="Y14839" s="84"/>
    </row>
    <row r="14840" spans="25:25" x14ac:dyDescent="0.2">
      <c r="Y14840" s="84"/>
    </row>
    <row r="14841" spans="25:25" x14ac:dyDescent="0.2">
      <c r="Y14841" s="84"/>
    </row>
    <row r="14842" spans="25:25" x14ac:dyDescent="0.2">
      <c r="Y14842" s="84"/>
    </row>
    <row r="14843" spans="25:25" x14ac:dyDescent="0.2">
      <c r="Y14843" s="84"/>
    </row>
    <row r="14844" spans="25:25" x14ac:dyDescent="0.2">
      <c r="Y14844" s="84"/>
    </row>
    <row r="14845" spans="25:25" x14ac:dyDescent="0.2">
      <c r="Y14845" s="84"/>
    </row>
    <row r="14846" spans="25:25" x14ac:dyDescent="0.2">
      <c r="Y14846" s="84"/>
    </row>
    <row r="14847" spans="25:25" x14ac:dyDescent="0.2">
      <c r="Y14847" s="84"/>
    </row>
    <row r="14848" spans="25:25" x14ac:dyDescent="0.2">
      <c r="Y14848" s="84"/>
    </row>
    <row r="14849" spans="25:25" x14ac:dyDescent="0.2">
      <c r="Y14849" s="84"/>
    </row>
    <row r="14850" spans="25:25" x14ac:dyDescent="0.2">
      <c r="Y14850" s="84"/>
    </row>
    <row r="14851" spans="25:25" x14ac:dyDescent="0.2">
      <c r="Y14851" s="84"/>
    </row>
    <row r="14852" spans="25:25" x14ac:dyDescent="0.2">
      <c r="Y14852" s="84"/>
    </row>
    <row r="14853" spans="25:25" x14ac:dyDescent="0.2">
      <c r="Y14853" s="84"/>
    </row>
    <row r="14854" spans="25:25" x14ac:dyDescent="0.2">
      <c r="Y14854" s="84"/>
    </row>
    <row r="14855" spans="25:25" x14ac:dyDescent="0.2">
      <c r="Y14855" s="84"/>
    </row>
    <row r="14856" spans="25:25" x14ac:dyDescent="0.2">
      <c r="Y14856" s="84"/>
    </row>
    <row r="14857" spans="25:25" x14ac:dyDescent="0.2">
      <c r="Y14857" s="84"/>
    </row>
    <row r="14858" spans="25:25" x14ac:dyDescent="0.2">
      <c r="Y14858" s="84"/>
    </row>
    <row r="14859" spans="25:25" x14ac:dyDescent="0.2">
      <c r="Y14859" s="84"/>
    </row>
    <row r="14860" spans="25:25" x14ac:dyDescent="0.2">
      <c r="Y14860" s="84"/>
    </row>
    <row r="14861" spans="25:25" x14ac:dyDescent="0.2">
      <c r="Y14861" s="84"/>
    </row>
    <row r="14862" spans="25:25" x14ac:dyDescent="0.2">
      <c r="Y14862" s="84"/>
    </row>
    <row r="14863" spans="25:25" x14ac:dyDescent="0.2">
      <c r="Y14863" s="84"/>
    </row>
    <row r="14864" spans="25:25" x14ac:dyDescent="0.2">
      <c r="Y14864" s="84"/>
    </row>
    <row r="14865" spans="25:25" x14ac:dyDescent="0.2">
      <c r="Y14865" s="84"/>
    </row>
    <row r="14866" spans="25:25" x14ac:dyDescent="0.2">
      <c r="Y14866" s="84"/>
    </row>
    <row r="14867" spans="25:25" x14ac:dyDescent="0.2">
      <c r="Y14867" s="84"/>
    </row>
    <row r="14868" spans="25:25" x14ac:dyDescent="0.2">
      <c r="Y14868" s="84"/>
    </row>
    <row r="14869" spans="25:25" x14ac:dyDescent="0.2">
      <c r="Y14869" s="84"/>
    </row>
    <row r="14870" spans="25:25" x14ac:dyDescent="0.2">
      <c r="Y14870" s="84"/>
    </row>
    <row r="14871" spans="25:25" x14ac:dyDescent="0.2">
      <c r="Y14871" s="84"/>
    </row>
    <row r="14872" spans="25:25" x14ac:dyDescent="0.2">
      <c r="Y14872" s="84"/>
    </row>
    <row r="14873" spans="25:25" x14ac:dyDescent="0.2">
      <c r="Y14873" s="84"/>
    </row>
    <row r="14874" spans="25:25" x14ac:dyDescent="0.2">
      <c r="Y14874" s="84"/>
    </row>
    <row r="14875" spans="25:25" x14ac:dyDescent="0.2">
      <c r="Y14875" s="84"/>
    </row>
    <row r="14876" spans="25:25" x14ac:dyDescent="0.2">
      <c r="Y14876" s="84"/>
    </row>
    <row r="14877" spans="25:25" x14ac:dyDescent="0.2">
      <c r="Y14877" s="84"/>
    </row>
    <row r="14878" spans="25:25" x14ac:dyDescent="0.2">
      <c r="Y14878" s="84"/>
    </row>
    <row r="14879" spans="25:25" x14ac:dyDescent="0.2">
      <c r="Y14879" s="84"/>
    </row>
    <row r="14880" spans="25:25" x14ac:dyDescent="0.2">
      <c r="Y14880" s="84"/>
    </row>
    <row r="14881" spans="25:25" x14ac:dyDescent="0.2">
      <c r="Y14881" s="84"/>
    </row>
    <row r="14882" spans="25:25" x14ac:dyDescent="0.2">
      <c r="Y14882" s="84"/>
    </row>
    <row r="14883" spans="25:25" x14ac:dyDescent="0.2">
      <c r="Y14883" s="84"/>
    </row>
    <row r="14884" spans="25:25" x14ac:dyDescent="0.2">
      <c r="Y14884" s="84"/>
    </row>
    <row r="14885" spans="25:25" x14ac:dyDescent="0.2">
      <c r="Y14885" s="84"/>
    </row>
    <row r="14886" spans="25:25" x14ac:dyDescent="0.2">
      <c r="Y14886" s="84"/>
    </row>
    <row r="14887" spans="25:25" x14ac:dyDescent="0.2">
      <c r="Y14887" s="84"/>
    </row>
    <row r="14888" spans="25:25" x14ac:dyDescent="0.2">
      <c r="Y14888" s="84"/>
    </row>
    <row r="14889" spans="25:25" x14ac:dyDescent="0.2">
      <c r="Y14889" s="84"/>
    </row>
    <row r="14890" spans="25:25" x14ac:dyDescent="0.2">
      <c r="Y14890" s="84"/>
    </row>
    <row r="14891" spans="25:25" x14ac:dyDescent="0.2">
      <c r="Y14891" s="84"/>
    </row>
    <row r="14892" spans="25:25" x14ac:dyDescent="0.2">
      <c r="Y14892" s="84"/>
    </row>
    <row r="14893" spans="25:25" x14ac:dyDescent="0.2">
      <c r="Y14893" s="84"/>
    </row>
    <row r="14894" spans="25:25" x14ac:dyDescent="0.2">
      <c r="Y14894" s="84"/>
    </row>
    <row r="14895" spans="25:25" x14ac:dyDescent="0.2">
      <c r="Y14895" s="84"/>
    </row>
    <row r="14896" spans="25:25" x14ac:dyDescent="0.2">
      <c r="Y14896" s="84"/>
    </row>
    <row r="14897" spans="25:25" x14ac:dyDescent="0.2">
      <c r="Y14897" s="84"/>
    </row>
    <row r="14898" spans="25:25" x14ac:dyDescent="0.2">
      <c r="Y14898" s="84"/>
    </row>
    <row r="14899" spans="25:25" x14ac:dyDescent="0.2">
      <c r="Y14899" s="84"/>
    </row>
    <row r="14900" spans="25:25" x14ac:dyDescent="0.2">
      <c r="Y14900" s="84"/>
    </row>
    <row r="14901" spans="25:25" x14ac:dyDescent="0.2">
      <c r="Y14901" s="84"/>
    </row>
    <row r="14902" spans="25:25" x14ac:dyDescent="0.2">
      <c r="Y14902" s="84"/>
    </row>
    <row r="14903" spans="25:25" x14ac:dyDescent="0.2">
      <c r="Y14903" s="84"/>
    </row>
    <row r="14904" spans="25:25" x14ac:dyDescent="0.2">
      <c r="Y14904" s="84"/>
    </row>
    <row r="14905" spans="25:25" x14ac:dyDescent="0.2">
      <c r="Y14905" s="84"/>
    </row>
    <row r="14906" spans="25:25" x14ac:dyDescent="0.2">
      <c r="Y14906" s="84"/>
    </row>
    <row r="14907" spans="25:25" x14ac:dyDescent="0.2">
      <c r="Y14907" s="84"/>
    </row>
    <row r="14908" spans="25:25" x14ac:dyDescent="0.2">
      <c r="Y14908" s="84"/>
    </row>
    <row r="14909" spans="25:25" x14ac:dyDescent="0.2">
      <c r="Y14909" s="84"/>
    </row>
    <row r="14910" spans="25:25" x14ac:dyDescent="0.2">
      <c r="Y14910" s="84"/>
    </row>
    <row r="14911" spans="25:25" x14ac:dyDescent="0.2">
      <c r="Y14911" s="84"/>
    </row>
    <row r="14912" spans="25:25" x14ac:dyDescent="0.2">
      <c r="Y14912" s="84"/>
    </row>
    <row r="14913" spans="25:25" x14ac:dyDescent="0.2">
      <c r="Y14913" s="84"/>
    </row>
    <row r="14914" spans="25:25" x14ac:dyDescent="0.2">
      <c r="Y14914" s="84"/>
    </row>
    <row r="14915" spans="25:25" x14ac:dyDescent="0.2">
      <c r="Y14915" s="84"/>
    </row>
    <row r="14916" spans="25:25" x14ac:dyDescent="0.2">
      <c r="Y14916" s="84"/>
    </row>
    <row r="14917" spans="25:25" x14ac:dyDescent="0.2">
      <c r="Y14917" s="84"/>
    </row>
    <row r="14918" spans="25:25" x14ac:dyDescent="0.2">
      <c r="Y14918" s="84"/>
    </row>
    <row r="14919" spans="25:25" x14ac:dyDescent="0.2">
      <c r="Y14919" s="84"/>
    </row>
    <row r="14920" spans="25:25" x14ac:dyDescent="0.2">
      <c r="Y14920" s="84"/>
    </row>
    <row r="14921" spans="25:25" x14ac:dyDescent="0.2">
      <c r="Y14921" s="84"/>
    </row>
    <row r="14922" spans="25:25" x14ac:dyDescent="0.2">
      <c r="Y14922" s="84"/>
    </row>
    <row r="14923" spans="25:25" x14ac:dyDescent="0.2">
      <c r="Y14923" s="84"/>
    </row>
    <row r="14924" spans="25:25" x14ac:dyDescent="0.2">
      <c r="Y14924" s="84"/>
    </row>
    <row r="14925" spans="25:25" x14ac:dyDescent="0.2">
      <c r="Y14925" s="84"/>
    </row>
    <row r="14926" spans="25:25" x14ac:dyDescent="0.2">
      <c r="Y14926" s="84"/>
    </row>
    <row r="14927" spans="25:25" x14ac:dyDescent="0.2">
      <c r="Y14927" s="84"/>
    </row>
    <row r="14928" spans="25:25" x14ac:dyDescent="0.2">
      <c r="Y14928" s="84"/>
    </row>
    <row r="14929" spans="25:25" x14ac:dyDescent="0.2">
      <c r="Y14929" s="84"/>
    </row>
    <row r="14930" spans="25:25" x14ac:dyDescent="0.2">
      <c r="Y14930" s="84"/>
    </row>
    <row r="14931" spans="25:25" x14ac:dyDescent="0.2">
      <c r="Y14931" s="84"/>
    </row>
    <row r="14932" spans="25:25" x14ac:dyDescent="0.2">
      <c r="Y14932" s="84"/>
    </row>
    <row r="14933" spans="25:25" x14ac:dyDescent="0.2">
      <c r="Y14933" s="84"/>
    </row>
    <row r="14934" spans="25:25" x14ac:dyDescent="0.2">
      <c r="Y14934" s="84"/>
    </row>
    <row r="14935" spans="25:25" x14ac:dyDescent="0.2">
      <c r="Y14935" s="84"/>
    </row>
    <row r="14936" spans="25:25" x14ac:dyDescent="0.2">
      <c r="Y14936" s="84"/>
    </row>
    <row r="14937" spans="25:25" x14ac:dyDescent="0.2">
      <c r="Y14937" s="84"/>
    </row>
    <row r="14938" spans="25:25" x14ac:dyDescent="0.2">
      <c r="Y14938" s="84"/>
    </row>
    <row r="14939" spans="25:25" x14ac:dyDescent="0.2">
      <c r="Y14939" s="84"/>
    </row>
    <row r="14940" spans="25:25" x14ac:dyDescent="0.2">
      <c r="Y14940" s="84"/>
    </row>
    <row r="14941" spans="25:25" x14ac:dyDescent="0.2">
      <c r="Y14941" s="84"/>
    </row>
    <row r="14942" spans="25:25" x14ac:dyDescent="0.2">
      <c r="Y14942" s="84"/>
    </row>
    <row r="14943" spans="25:25" x14ac:dyDescent="0.2">
      <c r="Y14943" s="84"/>
    </row>
    <row r="14944" spans="25:25" x14ac:dyDescent="0.2">
      <c r="Y14944" s="84"/>
    </row>
    <row r="14945" spans="25:25" x14ac:dyDescent="0.2">
      <c r="Y14945" s="84"/>
    </row>
    <row r="14946" spans="25:25" x14ac:dyDescent="0.2">
      <c r="Y14946" s="84"/>
    </row>
    <row r="14947" spans="25:25" x14ac:dyDescent="0.2">
      <c r="Y14947" s="84"/>
    </row>
    <row r="14948" spans="25:25" x14ac:dyDescent="0.2">
      <c r="Y14948" s="84"/>
    </row>
    <row r="14949" spans="25:25" x14ac:dyDescent="0.2">
      <c r="Y14949" s="84"/>
    </row>
    <row r="14950" spans="25:25" x14ac:dyDescent="0.2">
      <c r="Y14950" s="84"/>
    </row>
    <row r="14951" spans="25:25" x14ac:dyDescent="0.2">
      <c r="Y14951" s="84"/>
    </row>
    <row r="14952" spans="25:25" x14ac:dyDescent="0.2">
      <c r="Y14952" s="84"/>
    </row>
    <row r="14953" spans="25:25" x14ac:dyDescent="0.2">
      <c r="Y14953" s="84"/>
    </row>
    <row r="14954" spans="25:25" x14ac:dyDescent="0.2">
      <c r="Y14954" s="84"/>
    </row>
    <row r="14955" spans="25:25" x14ac:dyDescent="0.2">
      <c r="Y14955" s="84"/>
    </row>
    <row r="14956" spans="25:25" x14ac:dyDescent="0.2">
      <c r="Y14956" s="84"/>
    </row>
    <row r="14957" spans="25:25" x14ac:dyDescent="0.2">
      <c r="Y14957" s="84"/>
    </row>
    <row r="14958" spans="25:25" x14ac:dyDescent="0.2">
      <c r="Y14958" s="84"/>
    </row>
    <row r="14959" spans="25:25" x14ac:dyDescent="0.2">
      <c r="Y14959" s="84"/>
    </row>
    <row r="14960" spans="25:25" x14ac:dyDescent="0.2">
      <c r="Y14960" s="84"/>
    </row>
    <row r="14961" spans="25:25" x14ac:dyDescent="0.2">
      <c r="Y14961" s="84"/>
    </row>
    <row r="14962" spans="25:25" x14ac:dyDescent="0.2">
      <c r="Y14962" s="84"/>
    </row>
    <row r="14963" spans="25:25" x14ac:dyDescent="0.2">
      <c r="Y14963" s="84"/>
    </row>
    <row r="14964" spans="25:25" x14ac:dyDescent="0.2">
      <c r="Y14964" s="84"/>
    </row>
    <row r="14965" spans="25:25" x14ac:dyDescent="0.2">
      <c r="Y14965" s="84"/>
    </row>
    <row r="14966" spans="25:25" x14ac:dyDescent="0.2">
      <c r="Y14966" s="84"/>
    </row>
    <row r="14967" spans="25:25" x14ac:dyDescent="0.2">
      <c r="Y14967" s="84"/>
    </row>
    <row r="14968" spans="25:25" x14ac:dyDescent="0.2">
      <c r="Y14968" s="84"/>
    </row>
    <row r="14969" spans="25:25" x14ac:dyDescent="0.2">
      <c r="Y14969" s="84"/>
    </row>
    <row r="14970" spans="25:25" x14ac:dyDescent="0.2">
      <c r="Y14970" s="84"/>
    </row>
    <row r="14971" spans="25:25" x14ac:dyDescent="0.2">
      <c r="Y14971" s="84"/>
    </row>
    <row r="14972" spans="25:25" x14ac:dyDescent="0.2">
      <c r="Y14972" s="84"/>
    </row>
    <row r="14973" spans="25:25" x14ac:dyDescent="0.2">
      <c r="Y14973" s="84"/>
    </row>
    <row r="14974" spans="25:25" x14ac:dyDescent="0.2">
      <c r="Y14974" s="84"/>
    </row>
    <row r="14975" spans="25:25" x14ac:dyDescent="0.2">
      <c r="Y14975" s="84"/>
    </row>
    <row r="14976" spans="25:25" x14ac:dyDescent="0.2">
      <c r="Y14976" s="84"/>
    </row>
    <row r="14977" spans="25:25" x14ac:dyDescent="0.2">
      <c r="Y14977" s="84"/>
    </row>
    <row r="14978" spans="25:25" x14ac:dyDescent="0.2">
      <c r="Y14978" s="84"/>
    </row>
    <row r="14979" spans="25:25" x14ac:dyDescent="0.2">
      <c r="Y14979" s="84"/>
    </row>
    <row r="14980" spans="25:25" x14ac:dyDescent="0.2">
      <c r="Y14980" s="84"/>
    </row>
    <row r="14981" spans="25:25" x14ac:dyDescent="0.2">
      <c r="Y14981" s="84"/>
    </row>
    <row r="14982" spans="25:25" x14ac:dyDescent="0.2">
      <c r="Y14982" s="84"/>
    </row>
    <row r="14983" spans="25:25" x14ac:dyDescent="0.2">
      <c r="Y14983" s="84"/>
    </row>
    <row r="14984" spans="25:25" x14ac:dyDescent="0.2">
      <c r="Y14984" s="84"/>
    </row>
    <row r="14985" spans="25:25" x14ac:dyDescent="0.2">
      <c r="Y14985" s="84"/>
    </row>
    <row r="14986" spans="25:25" x14ac:dyDescent="0.2">
      <c r="Y14986" s="84"/>
    </row>
    <row r="14987" spans="25:25" x14ac:dyDescent="0.2">
      <c r="Y14987" s="84"/>
    </row>
    <row r="14988" spans="25:25" x14ac:dyDescent="0.2">
      <c r="Y14988" s="84"/>
    </row>
    <row r="14989" spans="25:25" x14ac:dyDescent="0.2">
      <c r="Y14989" s="84"/>
    </row>
    <row r="14990" spans="25:25" x14ac:dyDescent="0.2">
      <c r="Y14990" s="84"/>
    </row>
    <row r="14991" spans="25:25" x14ac:dyDescent="0.2">
      <c r="Y14991" s="84"/>
    </row>
    <row r="14992" spans="25:25" x14ac:dyDescent="0.2">
      <c r="Y14992" s="84"/>
    </row>
    <row r="14993" spans="25:25" x14ac:dyDescent="0.2">
      <c r="Y14993" s="84"/>
    </row>
    <row r="14994" spans="25:25" x14ac:dyDescent="0.2">
      <c r="Y14994" s="84"/>
    </row>
    <row r="14995" spans="25:25" x14ac:dyDescent="0.2">
      <c r="Y14995" s="84"/>
    </row>
    <row r="14996" spans="25:25" x14ac:dyDescent="0.2">
      <c r="Y14996" s="84"/>
    </row>
    <row r="14997" spans="25:25" x14ac:dyDescent="0.2">
      <c r="Y14997" s="84"/>
    </row>
    <row r="14998" spans="25:25" x14ac:dyDescent="0.2">
      <c r="Y14998" s="84"/>
    </row>
    <row r="14999" spans="25:25" x14ac:dyDescent="0.2">
      <c r="Y14999" s="84"/>
    </row>
    <row r="15000" spans="25:25" x14ac:dyDescent="0.2">
      <c r="Y15000" s="84"/>
    </row>
    <row r="15001" spans="25:25" x14ac:dyDescent="0.2">
      <c r="Y15001" s="84"/>
    </row>
    <row r="15002" spans="25:25" x14ac:dyDescent="0.2">
      <c r="Y15002" s="84"/>
    </row>
    <row r="15003" spans="25:25" x14ac:dyDescent="0.2">
      <c r="Y15003" s="84"/>
    </row>
    <row r="15004" spans="25:25" x14ac:dyDescent="0.2">
      <c r="Y15004" s="84"/>
    </row>
    <row r="15005" spans="25:25" x14ac:dyDescent="0.2">
      <c r="Y15005" s="84"/>
    </row>
    <row r="15006" spans="25:25" x14ac:dyDescent="0.2">
      <c r="Y15006" s="84"/>
    </row>
    <row r="15007" spans="25:25" x14ac:dyDescent="0.2">
      <c r="Y15007" s="84"/>
    </row>
    <row r="15008" spans="25:25" x14ac:dyDescent="0.2">
      <c r="Y15008" s="84"/>
    </row>
    <row r="15009" spans="25:25" x14ac:dyDescent="0.2">
      <c r="Y15009" s="84"/>
    </row>
    <row r="15010" spans="25:25" x14ac:dyDescent="0.2">
      <c r="Y15010" s="84"/>
    </row>
    <row r="15011" spans="25:25" x14ac:dyDescent="0.2">
      <c r="Y15011" s="84"/>
    </row>
    <row r="15012" spans="25:25" x14ac:dyDescent="0.2">
      <c r="Y15012" s="84"/>
    </row>
    <row r="15013" spans="25:25" x14ac:dyDescent="0.2">
      <c r="Y15013" s="84"/>
    </row>
    <row r="15014" spans="25:25" x14ac:dyDescent="0.2">
      <c r="Y15014" s="84"/>
    </row>
    <row r="15015" spans="25:25" x14ac:dyDescent="0.2">
      <c r="Y15015" s="84"/>
    </row>
    <row r="15016" spans="25:25" x14ac:dyDescent="0.2">
      <c r="Y15016" s="84"/>
    </row>
    <row r="15017" spans="25:25" x14ac:dyDescent="0.2">
      <c r="Y15017" s="84"/>
    </row>
    <row r="15018" spans="25:25" x14ac:dyDescent="0.2">
      <c r="Y15018" s="84"/>
    </row>
    <row r="15019" spans="25:25" x14ac:dyDescent="0.2">
      <c r="Y15019" s="84"/>
    </row>
    <row r="15020" spans="25:25" x14ac:dyDescent="0.2">
      <c r="Y15020" s="84"/>
    </row>
    <row r="15021" spans="25:25" x14ac:dyDescent="0.2">
      <c r="Y15021" s="84"/>
    </row>
    <row r="15022" spans="25:25" x14ac:dyDescent="0.2">
      <c r="Y15022" s="84"/>
    </row>
    <row r="15023" spans="25:25" x14ac:dyDescent="0.2">
      <c r="Y15023" s="84"/>
    </row>
    <row r="15024" spans="25:25" x14ac:dyDescent="0.2">
      <c r="Y15024" s="84"/>
    </row>
    <row r="15025" spans="25:25" x14ac:dyDescent="0.2">
      <c r="Y15025" s="84"/>
    </row>
    <row r="15026" spans="25:25" x14ac:dyDescent="0.2">
      <c r="Y15026" s="84"/>
    </row>
    <row r="15027" spans="25:25" x14ac:dyDescent="0.2">
      <c r="Y15027" s="84"/>
    </row>
    <row r="15028" spans="25:25" x14ac:dyDescent="0.2">
      <c r="Y15028" s="84"/>
    </row>
    <row r="15029" spans="25:25" x14ac:dyDescent="0.2">
      <c r="Y15029" s="84"/>
    </row>
    <row r="15030" spans="25:25" x14ac:dyDescent="0.2">
      <c r="Y15030" s="84"/>
    </row>
    <row r="15031" spans="25:25" x14ac:dyDescent="0.2">
      <c r="Y15031" s="84"/>
    </row>
    <row r="15032" spans="25:25" x14ac:dyDescent="0.2">
      <c r="Y15032" s="84"/>
    </row>
    <row r="15033" spans="25:25" x14ac:dyDescent="0.2">
      <c r="Y15033" s="84"/>
    </row>
    <row r="15034" spans="25:25" x14ac:dyDescent="0.2">
      <c r="Y15034" s="84"/>
    </row>
    <row r="15035" spans="25:25" x14ac:dyDescent="0.2">
      <c r="Y15035" s="84"/>
    </row>
    <row r="15036" spans="25:25" x14ac:dyDescent="0.2">
      <c r="Y15036" s="84"/>
    </row>
    <row r="15037" spans="25:25" x14ac:dyDescent="0.2">
      <c r="Y15037" s="84"/>
    </row>
    <row r="15038" spans="25:25" x14ac:dyDescent="0.2">
      <c r="Y15038" s="84"/>
    </row>
    <row r="15039" spans="25:25" x14ac:dyDescent="0.2">
      <c r="Y15039" s="84"/>
    </row>
    <row r="15040" spans="25:25" x14ac:dyDescent="0.2">
      <c r="Y15040" s="84"/>
    </row>
    <row r="15041" spans="25:25" x14ac:dyDescent="0.2">
      <c r="Y15041" s="84"/>
    </row>
    <row r="15042" spans="25:25" x14ac:dyDescent="0.2">
      <c r="Y15042" s="84"/>
    </row>
    <row r="15043" spans="25:25" x14ac:dyDescent="0.2">
      <c r="Y15043" s="84"/>
    </row>
    <row r="15044" spans="25:25" x14ac:dyDescent="0.2">
      <c r="Y15044" s="84"/>
    </row>
    <row r="15045" spans="25:25" x14ac:dyDescent="0.2">
      <c r="Y15045" s="84"/>
    </row>
    <row r="15046" spans="25:25" x14ac:dyDescent="0.2">
      <c r="Y15046" s="84"/>
    </row>
    <row r="15047" spans="25:25" x14ac:dyDescent="0.2">
      <c r="Y15047" s="84"/>
    </row>
    <row r="15048" spans="25:25" x14ac:dyDescent="0.2">
      <c r="Y15048" s="84"/>
    </row>
    <row r="15049" spans="25:25" x14ac:dyDescent="0.2">
      <c r="Y15049" s="84"/>
    </row>
    <row r="15050" spans="25:25" x14ac:dyDescent="0.2">
      <c r="Y15050" s="84"/>
    </row>
    <row r="15051" spans="25:25" x14ac:dyDescent="0.2">
      <c r="Y15051" s="84"/>
    </row>
    <row r="15052" spans="25:25" x14ac:dyDescent="0.2">
      <c r="Y15052" s="84"/>
    </row>
    <row r="15053" spans="25:25" x14ac:dyDescent="0.2">
      <c r="Y15053" s="84"/>
    </row>
    <row r="15054" spans="25:25" x14ac:dyDescent="0.2">
      <c r="Y15054" s="84"/>
    </row>
    <row r="15055" spans="25:25" x14ac:dyDescent="0.2">
      <c r="Y15055" s="84"/>
    </row>
    <row r="15056" spans="25:25" x14ac:dyDescent="0.2">
      <c r="Y15056" s="84"/>
    </row>
    <row r="15057" spans="25:25" x14ac:dyDescent="0.2">
      <c r="Y15057" s="84"/>
    </row>
    <row r="15058" spans="25:25" x14ac:dyDescent="0.2">
      <c r="Y15058" s="84"/>
    </row>
    <row r="15059" spans="25:25" x14ac:dyDescent="0.2">
      <c r="Y15059" s="84"/>
    </row>
    <row r="15060" spans="25:25" x14ac:dyDescent="0.2">
      <c r="Y15060" s="84"/>
    </row>
    <row r="15061" spans="25:25" x14ac:dyDescent="0.2">
      <c r="Y15061" s="84"/>
    </row>
    <row r="15062" spans="25:25" x14ac:dyDescent="0.2">
      <c r="Y15062" s="84"/>
    </row>
    <row r="15063" spans="25:25" x14ac:dyDescent="0.2">
      <c r="Y15063" s="84"/>
    </row>
    <row r="15064" spans="25:25" x14ac:dyDescent="0.2">
      <c r="Y15064" s="84"/>
    </row>
    <row r="15065" spans="25:25" x14ac:dyDescent="0.2">
      <c r="Y15065" s="84"/>
    </row>
    <row r="15066" spans="25:25" x14ac:dyDescent="0.2">
      <c r="Y15066" s="84"/>
    </row>
    <row r="15067" spans="25:25" x14ac:dyDescent="0.2">
      <c r="Y15067" s="84"/>
    </row>
    <row r="15068" spans="25:25" x14ac:dyDescent="0.2">
      <c r="Y15068" s="84"/>
    </row>
    <row r="15069" spans="25:25" x14ac:dyDescent="0.2">
      <c r="Y15069" s="84"/>
    </row>
    <row r="15070" spans="25:25" x14ac:dyDescent="0.2">
      <c r="Y15070" s="84"/>
    </row>
    <row r="15071" spans="25:25" x14ac:dyDescent="0.2">
      <c r="Y15071" s="84"/>
    </row>
    <row r="15072" spans="25:25" x14ac:dyDescent="0.2">
      <c r="Y15072" s="84"/>
    </row>
    <row r="15073" spans="25:25" x14ac:dyDescent="0.2">
      <c r="Y15073" s="84"/>
    </row>
    <row r="15074" spans="25:25" x14ac:dyDescent="0.2">
      <c r="Y15074" s="84"/>
    </row>
    <row r="15075" spans="25:25" x14ac:dyDescent="0.2">
      <c r="Y15075" s="84"/>
    </row>
    <row r="15076" spans="25:25" x14ac:dyDescent="0.2">
      <c r="Y15076" s="84"/>
    </row>
    <row r="15077" spans="25:25" x14ac:dyDescent="0.2">
      <c r="Y15077" s="84"/>
    </row>
    <row r="15078" spans="25:25" x14ac:dyDescent="0.2">
      <c r="Y15078" s="84"/>
    </row>
    <row r="15079" spans="25:25" x14ac:dyDescent="0.2">
      <c r="Y15079" s="84"/>
    </row>
    <row r="15080" spans="25:25" x14ac:dyDescent="0.2">
      <c r="Y15080" s="84"/>
    </row>
    <row r="15081" spans="25:25" x14ac:dyDescent="0.2">
      <c r="Y15081" s="84"/>
    </row>
    <row r="15082" spans="25:25" x14ac:dyDescent="0.2">
      <c r="Y15082" s="84"/>
    </row>
    <row r="15083" spans="25:25" x14ac:dyDescent="0.2">
      <c r="Y15083" s="84"/>
    </row>
    <row r="15084" spans="25:25" x14ac:dyDescent="0.2">
      <c r="Y15084" s="84"/>
    </row>
    <row r="15085" spans="25:25" x14ac:dyDescent="0.2">
      <c r="Y15085" s="84"/>
    </row>
    <row r="15086" spans="25:25" x14ac:dyDescent="0.2">
      <c r="Y15086" s="84"/>
    </row>
    <row r="15087" spans="25:25" x14ac:dyDescent="0.2">
      <c r="Y15087" s="84"/>
    </row>
    <row r="15088" spans="25:25" x14ac:dyDescent="0.2">
      <c r="Y15088" s="84"/>
    </row>
    <row r="15089" spans="25:25" x14ac:dyDescent="0.2">
      <c r="Y15089" s="84"/>
    </row>
    <row r="15090" spans="25:25" x14ac:dyDescent="0.2">
      <c r="Y15090" s="84"/>
    </row>
    <row r="15091" spans="25:25" x14ac:dyDescent="0.2">
      <c r="Y15091" s="84"/>
    </row>
    <row r="15092" spans="25:25" x14ac:dyDescent="0.2">
      <c r="Y15092" s="84"/>
    </row>
    <row r="15093" spans="25:25" x14ac:dyDescent="0.2">
      <c r="Y15093" s="84"/>
    </row>
    <row r="15094" spans="25:25" x14ac:dyDescent="0.2">
      <c r="Y15094" s="84"/>
    </row>
    <row r="15095" spans="25:25" x14ac:dyDescent="0.2">
      <c r="Y15095" s="84"/>
    </row>
    <row r="15096" spans="25:25" x14ac:dyDescent="0.2">
      <c r="Y15096" s="84"/>
    </row>
    <row r="15097" spans="25:25" x14ac:dyDescent="0.2">
      <c r="Y15097" s="84"/>
    </row>
    <row r="15098" spans="25:25" x14ac:dyDescent="0.2">
      <c r="Y15098" s="84"/>
    </row>
    <row r="15099" spans="25:25" x14ac:dyDescent="0.2">
      <c r="Y15099" s="84"/>
    </row>
    <row r="15100" spans="25:25" x14ac:dyDescent="0.2">
      <c r="Y15100" s="84"/>
    </row>
    <row r="15101" spans="25:25" x14ac:dyDescent="0.2">
      <c r="Y15101" s="84"/>
    </row>
    <row r="15102" spans="25:25" x14ac:dyDescent="0.2">
      <c r="Y15102" s="84"/>
    </row>
    <row r="15103" spans="25:25" x14ac:dyDescent="0.2">
      <c r="Y15103" s="84"/>
    </row>
    <row r="15104" spans="25:25" x14ac:dyDescent="0.2">
      <c r="Y15104" s="84"/>
    </row>
    <row r="15105" spans="25:25" x14ac:dyDescent="0.2">
      <c r="Y15105" s="84"/>
    </row>
    <row r="15106" spans="25:25" x14ac:dyDescent="0.2">
      <c r="Y15106" s="84"/>
    </row>
    <row r="15107" spans="25:25" x14ac:dyDescent="0.2">
      <c r="Y15107" s="84"/>
    </row>
    <row r="15108" spans="25:25" x14ac:dyDescent="0.2">
      <c r="Y15108" s="84"/>
    </row>
    <row r="15109" spans="25:25" x14ac:dyDescent="0.2">
      <c r="Y15109" s="84"/>
    </row>
    <row r="15110" spans="25:25" x14ac:dyDescent="0.2">
      <c r="Y15110" s="84"/>
    </row>
    <row r="15111" spans="25:25" x14ac:dyDescent="0.2">
      <c r="Y15111" s="84"/>
    </row>
    <row r="15112" spans="25:25" x14ac:dyDescent="0.2">
      <c r="Y15112" s="84"/>
    </row>
    <row r="15113" spans="25:25" x14ac:dyDescent="0.2">
      <c r="Y15113" s="84"/>
    </row>
    <row r="15114" spans="25:25" x14ac:dyDescent="0.2">
      <c r="Y15114" s="84"/>
    </row>
    <row r="15115" spans="25:25" x14ac:dyDescent="0.2">
      <c r="Y15115" s="84"/>
    </row>
    <row r="15116" spans="25:25" x14ac:dyDescent="0.2">
      <c r="Y15116" s="84"/>
    </row>
    <row r="15117" spans="25:25" x14ac:dyDescent="0.2">
      <c r="Y15117" s="84"/>
    </row>
    <row r="15118" spans="25:25" x14ac:dyDescent="0.2">
      <c r="Y15118" s="84"/>
    </row>
    <row r="15119" spans="25:25" x14ac:dyDescent="0.2">
      <c r="Y15119" s="84"/>
    </row>
    <row r="15120" spans="25:25" x14ac:dyDescent="0.2">
      <c r="Y15120" s="84"/>
    </row>
    <row r="15121" spans="25:25" x14ac:dyDescent="0.2">
      <c r="Y15121" s="84"/>
    </row>
    <row r="15122" spans="25:25" x14ac:dyDescent="0.2">
      <c r="Y15122" s="84"/>
    </row>
    <row r="15123" spans="25:25" x14ac:dyDescent="0.2">
      <c r="Y15123" s="84"/>
    </row>
    <row r="15124" spans="25:25" x14ac:dyDescent="0.2">
      <c r="Y15124" s="84"/>
    </row>
    <row r="15125" spans="25:25" x14ac:dyDescent="0.2">
      <c r="Y15125" s="84"/>
    </row>
    <row r="15126" spans="25:25" x14ac:dyDescent="0.2">
      <c r="Y15126" s="84"/>
    </row>
    <row r="15127" spans="25:25" x14ac:dyDescent="0.2">
      <c r="Y15127" s="84"/>
    </row>
    <row r="15128" spans="25:25" x14ac:dyDescent="0.2">
      <c r="Y15128" s="84"/>
    </row>
    <row r="15129" spans="25:25" x14ac:dyDescent="0.2">
      <c r="Y15129" s="84"/>
    </row>
    <row r="15130" spans="25:25" x14ac:dyDescent="0.2">
      <c r="Y15130" s="84"/>
    </row>
    <row r="15131" spans="25:25" x14ac:dyDescent="0.2">
      <c r="Y15131" s="84"/>
    </row>
    <row r="15132" spans="25:25" x14ac:dyDescent="0.2">
      <c r="Y15132" s="84"/>
    </row>
    <row r="15133" spans="25:25" x14ac:dyDescent="0.2">
      <c r="Y15133" s="84"/>
    </row>
    <row r="15134" spans="25:25" x14ac:dyDescent="0.2">
      <c r="Y15134" s="84"/>
    </row>
    <row r="15135" spans="25:25" x14ac:dyDescent="0.2">
      <c r="Y15135" s="84"/>
    </row>
    <row r="15136" spans="25:25" x14ac:dyDescent="0.2">
      <c r="Y15136" s="84"/>
    </row>
    <row r="15137" spans="25:25" x14ac:dyDescent="0.2">
      <c r="Y15137" s="84"/>
    </row>
    <row r="15138" spans="25:25" x14ac:dyDescent="0.2">
      <c r="Y15138" s="84"/>
    </row>
    <row r="15139" spans="25:25" x14ac:dyDescent="0.2">
      <c r="Y15139" s="84"/>
    </row>
    <row r="15140" spans="25:25" x14ac:dyDescent="0.2">
      <c r="Y15140" s="84"/>
    </row>
    <row r="15141" spans="25:25" x14ac:dyDescent="0.2">
      <c r="Y15141" s="84"/>
    </row>
    <row r="15142" spans="25:25" x14ac:dyDescent="0.2">
      <c r="Y15142" s="84"/>
    </row>
    <row r="15143" spans="25:25" x14ac:dyDescent="0.2">
      <c r="Y15143" s="84"/>
    </row>
    <row r="15144" spans="25:25" x14ac:dyDescent="0.2">
      <c r="Y15144" s="84"/>
    </row>
    <row r="15145" spans="25:25" x14ac:dyDescent="0.2">
      <c r="Y15145" s="84"/>
    </row>
    <row r="15146" spans="25:25" x14ac:dyDescent="0.2">
      <c r="Y15146" s="84"/>
    </row>
    <row r="15147" spans="25:25" x14ac:dyDescent="0.2">
      <c r="Y15147" s="84"/>
    </row>
    <row r="15148" spans="25:25" x14ac:dyDescent="0.2">
      <c r="Y15148" s="84"/>
    </row>
    <row r="15149" spans="25:25" x14ac:dyDescent="0.2">
      <c r="Y15149" s="84"/>
    </row>
    <row r="15150" spans="25:25" x14ac:dyDescent="0.2">
      <c r="Y15150" s="84"/>
    </row>
    <row r="15151" spans="25:25" x14ac:dyDescent="0.2">
      <c r="Y15151" s="84"/>
    </row>
    <row r="15152" spans="25:25" x14ac:dyDescent="0.2">
      <c r="Y15152" s="84"/>
    </row>
    <row r="15153" spans="25:25" x14ac:dyDescent="0.2">
      <c r="Y15153" s="84"/>
    </row>
    <row r="15154" spans="25:25" x14ac:dyDescent="0.2">
      <c r="Y15154" s="84"/>
    </row>
    <row r="15155" spans="25:25" x14ac:dyDescent="0.2">
      <c r="Y15155" s="84"/>
    </row>
    <row r="15156" spans="25:25" x14ac:dyDescent="0.2">
      <c r="Y15156" s="84"/>
    </row>
    <row r="15157" spans="25:25" x14ac:dyDescent="0.2">
      <c r="Y15157" s="84"/>
    </row>
    <row r="15158" spans="25:25" x14ac:dyDescent="0.2">
      <c r="Y15158" s="84"/>
    </row>
    <row r="15159" spans="25:25" x14ac:dyDescent="0.2">
      <c r="Y15159" s="84"/>
    </row>
    <row r="15160" spans="25:25" x14ac:dyDescent="0.2">
      <c r="Y15160" s="84"/>
    </row>
    <row r="15161" spans="25:25" x14ac:dyDescent="0.2">
      <c r="Y15161" s="84"/>
    </row>
    <row r="15162" spans="25:25" x14ac:dyDescent="0.2">
      <c r="Y15162" s="84"/>
    </row>
    <row r="15163" spans="25:25" x14ac:dyDescent="0.2">
      <c r="Y15163" s="84"/>
    </row>
    <row r="15164" spans="25:25" x14ac:dyDescent="0.2">
      <c r="Y15164" s="84"/>
    </row>
    <row r="15165" spans="25:25" x14ac:dyDescent="0.2">
      <c r="Y15165" s="84"/>
    </row>
    <row r="15166" spans="25:25" x14ac:dyDescent="0.2">
      <c r="Y15166" s="84"/>
    </row>
    <row r="15167" spans="25:25" x14ac:dyDescent="0.2">
      <c r="Y15167" s="84"/>
    </row>
    <row r="15168" spans="25:25" x14ac:dyDescent="0.2">
      <c r="Y15168" s="84"/>
    </row>
    <row r="15169" spans="25:25" x14ac:dyDescent="0.2">
      <c r="Y15169" s="84"/>
    </row>
    <row r="15170" spans="25:25" x14ac:dyDescent="0.2">
      <c r="Y15170" s="84"/>
    </row>
    <row r="15171" spans="25:25" x14ac:dyDescent="0.2">
      <c r="Y15171" s="84"/>
    </row>
    <row r="15172" spans="25:25" x14ac:dyDescent="0.2">
      <c r="Y15172" s="84"/>
    </row>
    <row r="15173" spans="25:25" x14ac:dyDescent="0.2">
      <c r="Y15173" s="84"/>
    </row>
    <row r="15174" spans="25:25" x14ac:dyDescent="0.2">
      <c r="Y15174" s="84"/>
    </row>
    <row r="15175" spans="25:25" x14ac:dyDescent="0.2">
      <c r="Y15175" s="84"/>
    </row>
    <row r="15176" spans="25:25" x14ac:dyDescent="0.2">
      <c r="Y15176" s="84"/>
    </row>
    <row r="15177" spans="25:25" x14ac:dyDescent="0.2">
      <c r="Y15177" s="84"/>
    </row>
    <row r="15178" spans="25:25" x14ac:dyDescent="0.2">
      <c r="Y15178" s="84"/>
    </row>
    <row r="15179" spans="25:25" x14ac:dyDescent="0.2">
      <c r="Y15179" s="84"/>
    </row>
    <row r="15180" spans="25:25" x14ac:dyDescent="0.2">
      <c r="Y15180" s="84"/>
    </row>
    <row r="15181" spans="25:25" x14ac:dyDescent="0.2">
      <c r="Y15181" s="84"/>
    </row>
    <row r="15182" spans="25:25" x14ac:dyDescent="0.2">
      <c r="Y15182" s="84"/>
    </row>
    <row r="15183" spans="25:25" x14ac:dyDescent="0.2">
      <c r="Y15183" s="84"/>
    </row>
    <row r="15184" spans="25:25" x14ac:dyDescent="0.2">
      <c r="Y15184" s="84"/>
    </row>
    <row r="15185" spans="25:25" x14ac:dyDescent="0.2">
      <c r="Y15185" s="84"/>
    </row>
    <row r="15186" spans="25:25" x14ac:dyDescent="0.2">
      <c r="Y15186" s="84"/>
    </row>
    <row r="15187" spans="25:25" x14ac:dyDescent="0.2">
      <c r="Y15187" s="84"/>
    </row>
    <row r="15188" spans="25:25" x14ac:dyDescent="0.2">
      <c r="Y15188" s="84"/>
    </row>
    <row r="15189" spans="25:25" x14ac:dyDescent="0.2">
      <c r="Y15189" s="84"/>
    </row>
    <row r="15190" spans="25:25" x14ac:dyDescent="0.2">
      <c r="Y15190" s="84"/>
    </row>
    <row r="15191" spans="25:25" x14ac:dyDescent="0.2">
      <c r="Y15191" s="84"/>
    </row>
    <row r="15192" spans="25:25" x14ac:dyDescent="0.2">
      <c r="Y15192" s="84"/>
    </row>
    <row r="15193" spans="25:25" x14ac:dyDescent="0.2">
      <c r="Y15193" s="84"/>
    </row>
    <row r="15194" spans="25:25" x14ac:dyDescent="0.2">
      <c r="Y15194" s="84"/>
    </row>
    <row r="15195" spans="25:25" x14ac:dyDescent="0.2">
      <c r="Y15195" s="84"/>
    </row>
    <row r="15196" spans="25:25" x14ac:dyDescent="0.2">
      <c r="Y15196" s="84"/>
    </row>
    <row r="15197" spans="25:25" x14ac:dyDescent="0.2">
      <c r="Y15197" s="84"/>
    </row>
    <row r="15198" spans="25:25" x14ac:dyDescent="0.2">
      <c r="Y15198" s="84"/>
    </row>
    <row r="15199" spans="25:25" x14ac:dyDescent="0.2">
      <c r="Y15199" s="84"/>
    </row>
    <row r="15200" spans="25:25" x14ac:dyDescent="0.2">
      <c r="Y15200" s="84"/>
    </row>
    <row r="15201" spans="25:25" x14ac:dyDescent="0.2">
      <c r="Y15201" s="84"/>
    </row>
    <row r="15202" spans="25:25" x14ac:dyDescent="0.2">
      <c r="Y15202" s="84"/>
    </row>
    <row r="15203" spans="25:25" x14ac:dyDescent="0.2">
      <c r="Y15203" s="84"/>
    </row>
    <row r="15204" spans="25:25" x14ac:dyDescent="0.2">
      <c r="Y15204" s="84"/>
    </row>
    <row r="15205" spans="25:25" x14ac:dyDescent="0.2">
      <c r="Y15205" s="84"/>
    </row>
    <row r="15206" spans="25:25" x14ac:dyDescent="0.2">
      <c r="Y15206" s="84"/>
    </row>
    <row r="15207" spans="25:25" x14ac:dyDescent="0.2">
      <c r="Y15207" s="84"/>
    </row>
    <row r="15208" spans="25:25" x14ac:dyDescent="0.2">
      <c r="Y15208" s="84"/>
    </row>
    <row r="15209" spans="25:25" x14ac:dyDescent="0.2">
      <c r="Y15209" s="84"/>
    </row>
    <row r="15210" spans="25:25" x14ac:dyDescent="0.2">
      <c r="Y15210" s="84"/>
    </row>
    <row r="15211" spans="25:25" x14ac:dyDescent="0.2">
      <c r="Y15211" s="84"/>
    </row>
    <row r="15212" spans="25:25" x14ac:dyDescent="0.2">
      <c r="Y15212" s="84"/>
    </row>
    <row r="15213" spans="25:25" x14ac:dyDescent="0.2">
      <c r="Y15213" s="84"/>
    </row>
    <row r="15214" spans="25:25" x14ac:dyDescent="0.2">
      <c r="Y15214" s="84"/>
    </row>
    <row r="15215" spans="25:25" x14ac:dyDescent="0.2">
      <c r="Y15215" s="84"/>
    </row>
    <row r="15216" spans="25:25" x14ac:dyDescent="0.2">
      <c r="Y15216" s="84"/>
    </row>
    <row r="15217" spans="25:25" x14ac:dyDescent="0.2">
      <c r="Y15217" s="84"/>
    </row>
    <row r="15218" spans="25:25" x14ac:dyDescent="0.2">
      <c r="Y15218" s="84"/>
    </row>
    <row r="15219" spans="25:25" x14ac:dyDescent="0.2">
      <c r="Y15219" s="84"/>
    </row>
    <row r="15220" spans="25:25" x14ac:dyDescent="0.2">
      <c r="Y15220" s="84"/>
    </row>
    <row r="15221" spans="25:25" x14ac:dyDescent="0.2">
      <c r="Y15221" s="84"/>
    </row>
    <row r="15222" spans="25:25" x14ac:dyDescent="0.2">
      <c r="Y15222" s="84"/>
    </row>
    <row r="15223" spans="25:25" x14ac:dyDescent="0.2">
      <c r="Y15223" s="84"/>
    </row>
    <row r="15224" spans="25:25" x14ac:dyDescent="0.2">
      <c r="Y15224" s="84"/>
    </row>
    <row r="15225" spans="25:25" x14ac:dyDescent="0.2">
      <c r="Y15225" s="84"/>
    </row>
    <row r="15226" spans="25:25" x14ac:dyDescent="0.2">
      <c r="Y15226" s="84"/>
    </row>
    <row r="15227" spans="25:25" x14ac:dyDescent="0.2">
      <c r="Y15227" s="84"/>
    </row>
    <row r="15228" spans="25:25" x14ac:dyDescent="0.2">
      <c r="Y15228" s="84"/>
    </row>
    <row r="15229" spans="25:25" x14ac:dyDescent="0.2">
      <c r="Y15229" s="84"/>
    </row>
    <row r="15230" spans="25:25" x14ac:dyDescent="0.2">
      <c r="Y15230" s="84"/>
    </row>
    <row r="15231" spans="25:25" x14ac:dyDescent="0.2">
      <c r="Y15231" s="84"/>
    </row>
    <row r="15232" spans="25:25" x14ac:dyDescent="0.2">
      <c r="Y15232" s="84"/>
    </row>
    <row r="15233" spans="25:25" x14ac:dyDescent="0.2">
      <c r="Y15233" s="84"/>
    </row>
    <row r="15234" spans="25:25" x14ac:dyDescent="0.2">
      <c r="Y15234" s="84"/>
    </row>
    <row r="15235" spans="25:25" x14ac:dyDescent="0.2">
      <c r="Y15235" s="84"/>
    </row>
    <row r="15236" spans="25:25" x14ac:dyDescent="0.2">
      <c r="Y15236" s="84"/>
    </row>
    <row r="15237" spans="25:25" x14ac:dyDescent="0.2">
      <c r="Y15237" s="84"/>
    </row>
    <row r="15238" spans="25:25" x14ac:dyDescent="0.2">
      <c r="Y15238" s="84"/>
    </row>
    <row r="15239" spans="25:25" x14ac:dyDescent="0.2">
      <c r="Y15239" s="84"/>
    </row>
    <row r="15240" spans="25:25" x14ac:dyDescent="0.2">
      <c r="Y15240" s="84"/>
    </row>
    <row r="15241" spans="25:25" x14ac:dyDescent="0.2">
      <c r="Y15241" s="84"/>
    </row>
    <row r="15242" spans="25:25" x14ac:dyDescent="0.2">
      <c r="Y15242" s="84"/>
    </row>
    <row r="15243" spans="25:25" x14ac:dyDescent="0.2">
      <c r="Y15243" s="84"/>
    </row>
    <row r="15244" spans="25:25" x14ac:dyDescent="0.2">
      <c r="Y15244" s="84"/>
    </row>
    <row r="15245" spans="25:25" x14ac:dyDescent="0.2">
      <c r="Y15245" s="84"/>
    </row>
    <row r="15246" spans="25:25" x14ac:dyDescent="0.2">
      <c r="Y15246" s="84"/>
    </row>
    <row r="15247" spans="25:25" x14ac:dyDescent="0.2">
      <c r="Y15247" s="84"/>
    </row>
    <row r="15248" spans="25:25" x14ac:dyDescent="0.2">
      <c r="Y15248" s="84"/>
    </row>
    <row r="15249" spans="25:25" x14ac:dyDescent="0.2">
      <c r="Y15249" s="84"/>
    </row>
    <row r="15250" spans="25:25" x14ac:dyDescent="0.2">
      <c r="Y15250" s="84"/>
    </row>
    <row r="15251" spans="25:25" x14ac:dyDescent="0.2">
      <c r="Y15251" s="84"/>
    </row>
    <row r="15252" spans="25:25" x14ac:dyDescent="0.2">
      <c r="Y15252" s="84"/>
    </row>
    <row r="15253" spans="25:25" x14ac:dyDescent="0.2">
      <c r="Y15253" s="84"/>
    </row>
    <row r="15254" spans="25:25" x14ac:dyDescent="0.2">
      <c r="Y15254" s="84"/>
    </row>
    <row r="15255" spans="25:25" x14ac:dyDescent="0.2">
      <c r="Y15255" s="84"/>
    </row>
    <row r="15256" spans="25:25" x14ac:dyDescent="0.2">
      <c r="Y15256" s="84"/>
    </row>
    <row r="15257" spans="25:25" x14ac:dyDescent="0.2">
      <c r="Y15257" s="84"/>
    </row>
    <row r="15258" spans="25:25" x14ac:dyDescent="0.2">
      <c r="Y15258" s="84"/>
    </row>
    <row r="15259" spans="25:25" x14ac:dyDescent="0.2">
      <c r="Y15259" s="84"/>
    </row>
    <row r="15260" spans="25:25" x14ac:dyDescent="0.2">
      <c r="Y15260" s="84"/>
    </row>
    <row r="15261" spans="25:25" x14ac:dyDescent="0.2">
      <c r="Y15261" s="84"/>
    </row>
    <row r="15262" spans="25:25" x14ac:dyDescent="0.2">
      <c r="Y15262" s="84"/>
    </row>
    <row r="15263" spans="25:25" x14ac:dyDescent="0.2">
      <c r="Y15263" s="84"/>
    </row>
    <row r="15264" spans="25:25" x14ac:dyDescent="0.2">
      <c r="Y15264" s="84"/>
    </row>
    <row r="15265" spans="25:25" x14ac:dyDescent="0.2">
      <c r="Y15265" s="84"/>
    </row>
    <row r="15266" spans="25:25" x14ac:dyDescent="0.2">
      <c r="Y15266" s="84"/>
    </row>
    <row r="15267" spans="25:25" x14ac:dyDescent="0.2">
      <c r="Y15267" s="84"/>
    </row>
    <row r="15268" spans="25:25" x14ac:dyDescent="0.2">
      <c r="Y15268" s="84"/>
    </row>
    <row r="15269" spans="25:25" x14ac:dyDescent="0.2">
      <c r="Y15269" s="84"/>
    </row>
    <row r="15270" spans="25:25" x14ac:dyDescent="0.2">
      <c r="Y15270" s="84"/>
    </row>
    <row r="15271" spans="25:25" x14ac:dyDescent="0.2">
      <c r="Y15271" s="84"/>
    </row>
    <row r="15272" spans="25:25" x14ac:dyDescent="0.2">
      <c r="Y15272" s="84"/>
    </row>
    <row r="15273" spans="25:25" x14ac:dyDescent="0.2">
      <c r="Y15273" s="84"/>
    </row>
    <row r="15274" spans="25:25" x14ac:dyDescent="0.2">
      <c r="Y15274" s="84"/>
    </row>
    <row r="15275" spans="25:25" x14ac:dyDescent="0.2">
      <c r="Y15275" s="84"/>
    </row>
    <row r="15276" spans="25:25" x14ac:dyDescent="0.2">
      <c r="Y15276" s="84"/>
    </row>
    <row r="15277" spans="25:25" x14ac:dyDescent="0.2">
      <c r="Y15277" s="84"/>
    </row>
    <row r="15278" spans="25:25" x14ac:dyDescent="0.2">
      <c r="Y15278" s="84"/>
    </row>
    <row r="15279" spans="25:25" x14ac:dyDescent="0.2">
      <c r="Y15279" s="84"/>
    </row>
    <row r="15280" spans="25:25" x14ac:dyDescent="0.2">
      <c r="Y15280" s="84"/>
    </row>
    <row r="15281" spans="25:25" x14ac:dyDescent="0.2">
      <c r="Y15281" s="84"/>
    </row>
    <row r="15282" spans="25:25" x14ac:dyDescent="0.2">
      <c r="Y15282" s="84"/>
    </row>
    <row r="15283" spans="25:25" x14ac:dyDescent="0.2">
      <c r="Y15283" s="84"/>
    </row>
    <row r="15284" spans="25:25" x14ac:dyDescent="0.2">
      <c r="Y15284" s="84"/>
    </row>
    <row r="15285" spans="25:25" x14ac:dyDescent="0.2">
      <c r="Y15285" s="84"/>
    </row>
    <row r="15286" spans="25:25" x14ac:dyDescent="0.2">
      <c r="Y15286" s="84"/>
    </row>
    <row r="15287" spans="25:25" x14ac:dyDescent="0.2">
      <c r="Y15287" s="84"/>
    </row>
    <row r="15288" spans="25:25" x14ac:dyDescent="0.2">
      <c r="Y15288" s="84"/>
    </row>
    <row r="15289" spans="25:25" x14ac:dyDescent="0.2">
      <c r="Y15289" s="84"/>
    </row>
    <row r="15290" spans="25:25" x14ac:dyDescent="0.2">
      <c r="Y15290" s="84"/>
    </row>
    <row r="15291" spans="25:25" x14ac:dyDescent="0.2">
      <c r="Y15291" s="84"/>
    </row>
    <row r="15292" spans="25:25" x14ac:dyDescent="0.2">
      <c r="Y15292" s="84"/>
    </row>
    <row r="15293" spans="25:25" x14ac:dyDescent="0.2">
      <c r="Y15293" s="84"/>
    </row>
    <row r="15294" spans="25:25" x14ac:dyDescent="0.2">
      <c r="Y15294" s="84"/>
    </row>
    <row r="15295" spans="25:25" x14ac:dyDescent="0.2">
      <c r="Y15295" s="84"/>
    </row>
    <row r="15296" spans="25:25" x14ac:dyDescent="0.2">
      <c r="Y15296" s="84"/>
    </row>
    <row r="15297" spans="25:25" x14ac:dyDescent="0.2">
      <c r="Y15297" s="84"/>
    </row>
    <row r="15298" spans="25:25" x14ac:dyDescent="0.2">
      <c r="Y15298" s="84"/>
    </row>
    <row r="15299" spans="25:25" x14ac:dyDescent="0.2">
      <c r="Y15299" s="84"/>
    </row>
    <row r="15300" spans="25:25" x14ac:dyDescent="0.2">
      <c r="Y15300" s="84"/>
    </row>
    <row r="15301" spans="25:25" x14ac:dyDescent="0.2">
      <c r="Y15301" s="84"/>
    </row>
    <row r="15302" spans="25:25" x14ac:dyDescent="0.2">
      <c r="Y15302" s="84"/>
    </row>
    <row r="15303" spans="25:25" x14ac:dyDescent="0.2">
      <c r="Y15303" s="84"/>
    </row>
    <row r="15304" spans="25:25" x14ac:dyDescent="0.2">
      <c r="Y15304" s="84"/>
    </row>
    <row r="15305" spans="25:25" x14ac:dyDescent="0.2">
      <c r="Y15305" s="84"/>
    </row>
    <row r="15306" spans="25:25" x14ac:dyDescent="0.2">
      <c r="Y15306" s="84"/>
    </row>
    <row r="15307" spans="25:25" x14ac:dyDescent="0.2">
      <c r="Y15307" s="84"/>
    </row>
    <row r="15308" spans="25:25" x14ac:dyDescent="0.2">
      <c r="Y15308" s="84"/>
    </row>
    <row r="15309" spans="25:25" x14ac:dyDescent="0.2">
      <c r="Y15309" s="84"/>
    </row>
    <row r="15310" spans="25:25" x14ac:dyDescent="0.2">
      <c r="Y15310" s="84"/>
    </row>
    <row r="15311" spans="25:25" x14ac:dyDescent="0.2">
      <c r="Y15311" s="84"/>
    </row>
    <row r="15312" spans="25:25" x14ac:dyDescent="0.2">
      <c r="Y15312" s="84"/>
    </row>
    <row r="15313" spans="25:25" x14ac:dyDescent="0.2">
      <c r="Y15313" s="84"/>
    </row>
    <row r="15314" spans="25:25" x14ac:dyDescent="0.2">
      <c r="Y15314" s="84"/>
    </row>
    <row r="15315" spans="25:25" x14ac:dyDescent="0.2">
      <c r="Y15315" s="84"/>
    </row>
    <row r="15316" spans="25:25" x14ac:dyDescent="0.2">
      <c r="Y15316" s="84"/>
    </row>
    <row r="15317" spans="25:25" x14ac:dyDescent="0.2">
      <c r="Y15317" s="84"/>
    </row>
    <row r="15318" spans="25:25" x14ac:dyDescent="0.2">
      <c r="Y15318" s="84"/>
    </row>
    <row r="15319" spans="25:25" x14ac:dyDescent="0.2">
      <c r="Y15319" s="84"/>
    </row>
    <row r="15320" spans="25:25" x14ac:dyDescent="0.2">
      <c r="Y15320" s="84"/>
    </row>
    <row r="15321" spans="25:25" x14ac:dyDescent="0.2">
      <c r="Y15321" s="84"/>
    </row>
    <row r="15322" spans="25:25" x14ac:dyDescent="0.2">
      <c r="Y15322" s="84"/>
    </row>
    <row r="15323" spans="25:25" x14ac:dyDescent="0.2">
      <c r="Y15323" s="84"/>
    </row>
    <row r="15324" spans="25:25" x14ac:dyDescent="0.2">
      <c r="Y15324" s="84"/>
    </row>
    <row r="15325" spans="25:25" x14ac:dyDescent="0.2">
      <c r="Y15325" s="84"/>
    </row>
    <row r="15326" spans="25:25" x14ac:dyDescent="0.2">
      <c r="Y15326" s="84"/>
    </row>
    <row r="15327" spans="25:25" x14ac:dyDescent="0.2">
      <c r="Y15327" s="84"/>
    </row>
    <row r="15328" spans="25:25" x14ac:dyDescent="0.2">
      <c r="Y15328" s="84"/>
    </row>
    <row r="15329" spans="25:25" x14ac:dyDescent="0.2">
      <c r="Y15329" s="84"/>
    </row>
    <row r="15330" spans="25:25" x14ac:dyDescent="0.2">
      <c r="Y15330" s="84"/>
    </row>
    <row r="15331" spans="25:25" x14ac:dyDescent="0.2">
      <c r="Y15331" s="84"/>
    </row>
    <row r="15332" spans="25:25" x14ac:dyDescent="0.2">
      <c r="Y15332" s="84"/>
    </row>
    <row r="15333" spans="25:25" x14ac:dyDescent="0.2">
      <c r="Y15333" s="84"/>
    </row>
    <row r="15334" spans="25:25" x14ac:dyDescent="0.2">
      <c r="Y15334" s="84"/>
    </row>
    <row r="15335" spans="25:25" x14ac:dyDescent="0.2">
      <c r="Y15335" s="84"/>
    </row>
    <row r="15336" spans="25:25" x14ac:dyDescent="0.2">
      <c r="Y15336" s="84"/>
    </row>
    <row r="15337" spans="25:25" x14ac:dyDescent="0.2">
      <c r="Y15337" s="84"/>
    </row>
    <row r="15338" spans="25:25" x14ac:dyDescent="0.2">
      <c r="Y15338" s="84"/>
    </row>
    <row r="15339" spans="25:25" x14ac:dyDescent="0.2">
      <c r="Y15339" s="84"/>
    </row>
    <row r="15340" spans="25:25" x14ac:dyDescent="0.2">
      <c r="Y15340" s="84"/>
    </row>
    <row r="15341" spans="25:25" x14ac:dyDescent="0.2">
      <c r="Y15341" s="84"/>
    </row>
    <row r="15342" spans="25:25" x14ac:dyDescent="0.2">
      <c r="Y15342" s="84"/>
    </row>
    <row r="15343" spans="25:25" x14ac:dyDescent="0.2">
      <c r="Y15343" s="84"/>
    </row>
    <row r="15344" spans="25:25" x14ac:dyDescent="0.2">
      <c r="Y15344" s="84"/>
    </row>
    <row r="15345" spans="25:25" x14ac:dyDescent="0.2">
      <c r="Y15345" s="84"/>
    </row>
    <row r="15346" spans="25:25" x14ac:dyDescent="0.2">
      <c r="Y15346" s="84"/>
    </row>
    <row r="15347" spans="25:25" x14ac:dyDescent="0.2">
      <c r="Y15347" s="84"/>
    </row>
    <row r="15348" spans="25:25" x14ac:dyDescent="0.2">
      <c r="Y15348" s="84"/>
    </row>
    <row r="15349" spans="25:25" x14ac:dyDescent="0.2">
      <c r="Y15349" s="84"/>
    </row>
    <row r="15350" spans="25:25" x14ac:dyDescent="0.2">
      <c r="Y15350" s="84"/>
    </row>
    <row r="15351" spans="25:25" x14ac:dyDescent="0.2">
      <c r="Y15351" s="84"/>
    </row>
    <row r="15352" spans="25:25" x14ac:dyDescent="0.2">
      <c r="Y15352" s="84"/>
    </row>
    <row r="15353" spans="25:25" x14ac:dyDescent="0.2">
      <c r="Y15353" s="84"/>
    </row>
    <row r="15354" spans="25:25" x14ac:dyDescent="0.2">
      <c r="Y15354" s="84"/>
    </row>
    <row r="15355" spans="25:25" x14ac:dyDescent="0.2">
      <c r="Y15355" s="84"/>
    </row>
    <row r="15356" spans="25:25" x14ac:dyDescent="0.2">
      <c r="Y15356" s="84"/>
    </row>
    <row r="15357" spans="25:25" x14ac:dyDescent="0.2">
      <c r="Y15357" s="84"/>
    </row>
    <row r="15358" spans="25:25" x14ac:dyDescent="0.2">
      <c r="Y15358" s="84"/>
    </row>
    <row r="15359" spans="25:25" x14ac:dyDescent="0.2">
      <c r="Y15359" s="84"/>
    </row>
    <row r="15360" spans="25:25" x14ac:dyDescent="0.2">
      <c r="Y15360" s="84"/>
    </row>
    <row r="15361" spans="25:25" x14ac:dyDescent="0.2">
      <c r="Y15361" s="84"/>
    </row>
    <row r="15362" spans="25:25" x14ac:dyDescent="0.2">
      <c r="Y15362" s="84"/>
    </row>
    <row r="15363" spans="25:25" x14ac:dyDescent="0.2">
      <c r="Y15363" s="84"/>
    </row>
    <row r="15364" spans="25:25" x14ac:dyDescent="0.2">
      <c r="Y15364" s="84"/>
    </row>
    <row r="15365" spans="25:25" x14ac:dyDescent="0.2">
      <c r="Y15365" s="84"/>
    </row>
    <row r="15366" spans="25:25" x14ac:dyDescent="0.2">
      <c r="Y15366" s="84"/>
    </row>
    <row r="15367" spans="25:25" x14ac:dyDescent="0.2">
      <c r="Y15367" s="84"/>
    </row>
    <row r="15368" spans="25:25" x14ac:dyDescent="0.2">
      <c r="Y15368" s="84"/>
    </row>
    <row r="15369" spans="25:25" x14ac:dyDescent="0.2">
      <c r="Y15369" s="84"/>
    </row>
    <row r="15370" spans="25:25" x14ac:dyDescent="0.2">
      <c r="Y15370" s="84"/>
    </row>
    <row r="15371" spans="25:25" x14ac:dyDescent="0.2">
      <c r="Y15371" s="84"/>
    </row>
    <row r="15372" spans="25:25" x14ac:dyDescent="0.2">
      <c r="Y15372" s="84"/>
    </row>
    <row r="15373" spans="25:25" x14ac:dyDescent="0.2">
      <c r="Y15373" s="84"/>
    </row>
    <row r="15374" spans="25:25" x14ac:dyDescent="0.2">
      <c r="Y15374" s="84"/>
    </row>
    <row r="15375" spans="25:25" x14ac:dyDescent="0.2">
      <c r="Y15375" s="84"/>
    </row>
    <row r="15376" spans="25:25" x14ac:dyDescent="0.2">
      <c r="Y15376" s="84"/>
    </row>
    <row r="15377" spans="25:25" x14ac:dyDescent="0.2">
      <c r="Y15377" s="84"/>
    </row>
    <row r="15378" spans="25:25" x14ac:dyDescent="0.2">
      <c r="Y15378" s="84"/>
    </row>
    <row r="15379" spans="25:25" x14ac:dyDescent="0.2">
      <c r="Y15379" s="84"/>
    </row>
    <row r="15380" spans="25:25" x14ac:dyDescent="0.2">
      <c r="Y15380" s="84"/>
    </row>
    <row r="15381" spans="25:25" x14ac:dyDescent="0.2">
      <c r="Y15381" s="84"/>
    </row>
    <row r="15382" spans="25:25" x14ac:dyDescent="0.2">
      <c r="Y15382" s="84"/>
    </row>
    <row r="15383" spans="25:25" x14ac:dyDescent="0.2">
      <c r="Y15383" s="84"/>
    </row>
    <row r="15384" spans="25:25" x14ac:dyDescent="0.2">
      <c r="Y15384" s="84"/>
    </row>
    <row r="15385" spans="25:25" x14ac:dyDescent="0.2">
      <c r="Y15385" s="84"/>
    </row>
    <row r="15386" spans="25:25" x14ac:dyDescent="0.2">
      <c r="Y15386" s="84"/>
    </row>
    <row r="15387" spans="25:25" x14ac:dyDescent="0.2">
      <c r="Y15387" s="84"/>
    </row>
    <row r="15388" spans="25:25" x14ac:dyDescent="0.2">
      <c r="Y15388" s="84"/>
    </row>
    <row r="15389" spans="25:25" x14ac:dyDescent="0.2">
      <c r="Y15389" s="84"/>
    </row>
    <row r="15390" spans="25:25" x14ac:dyDescent="0.2">
      <c r="Y15390" s="84"/>
    </row>
    <row r="15391" spans="25:25" x14ac:dyDescent="0.2">
      <c r="Y15391" s="84"/>
    </row>
    <row r="15392" spans="25:25" x14ac:dyDescent="0.2">
      <c r="Y15392" s="84"/>
    </row>
    <row r="15393" spans="25:25" x14ac:dyDescent="0.2">
      <c r="Y15393" s="84"/>
    </row>
    <row r="15394" spans="25:25" x14ac:dyDescent="0.2">
      <c r="Y15394" s="84"/>
    </row>
    <row r="15395" spans="25:25" x14ac:dyDescent="0.2">
      <c r="Y15395" s="84"/>
    </row>
    <row r="15396" spans="25:25" x14ac:dyDescent="0.2">
      <c r="Y15396" s="84"/>
    </row>
    <row r="15397" spans="25:25" x14ac:dyDescent="0.2">
      <c r="Y15397" s="84"/>
    </row>
    <row r="15398" spans="25:25" x14ac:dyDescent="0.2">
      <c r="Y15398" s="84"/>
    </row>
    <row r="15399" spans="25:25" x14ac:dyDescent="0.2">
      <c r="Y15399" s="84"/>
    </row>
    <row r="15400" spans="25:25" x14ac:dyDescent="0.2">
      <c r="Y15400" s="84"/>
    </row>
    <row r="15401" spans="25:25" x14ac:dyDescent="0.2">
      <c r="Y15401" s="84"/>
    </row>
    <row r="15402" spans="25:25" x14ac:dyDescent="0.2">
      <c r="Y15402" s="84"/>
    </row>
    <row r="15403" spans="25:25" x14ac:dyDescent="0.2">
      <c r="Y15403" s="84"/>
    </row>
    <row r="15404" spans="25:25" x14ac:dyDescent="0.2">
      <c r="Y15404" s="84"/>
    </row>
    <row r="15405" spans="25:25" x14ac:dyDescent="0.2">
      <c r="Y15405" s="84"/>
    </row>
    <row r="15406" spans="25:25" x14ac:dyDescent="0.2">
      <c r="Y15406" s="84"/>
    </row>
    <row r="15407" spans="25:25" x14ac:dyDescent="0.2">
      <c r="Y15407" s="84"/>
    </row>
    <row r="15408" spans="25:25" x14ac:dyDescent="0.2">
      <c r="Y15408" s="84"/>
    </row>
    <row r="15409" spans="25:25" x14ac:dyDescent="0.2">
      <c r="Y15409" s="84"/>
    </row>
    <row r="15410" spans="25:25" x14ac:dyDescent="0.2">
      <c r="Y15410" s="84"/>
    </row>
    <row r="15411" spans="25:25" x14ac:dyDescent="0.2">
      <c r="Y15411" s="84"/>
    </row>
    <row r="15412" spans="25:25" x14ac:dyDescent="0.2">
      <c r="Y15412" s="84"/>
    </row>
    <row r="15413" spans="25:25" x14ac:dyDescent="0.2">
      <c r="Y15413" s="84"/>
    </row>
    <row r="15414" spans="25:25" x14ac:dyDescent="0.2">
      <c r="Y15414" s="84"/>
    </row>
    <row r="15415" spans="25:25" x14ac:dyDescent="0.2">
      <c r="Y15415" s="84"/>
    </row>
    <row r="15416" spans="25:25" x14ac:dyDescent="0.2">
      <c r="Y15416" s="84"/>
    </row>
    <row r="15417" spans="25:25" x14ac:dyDescent="0.2">
      <c r="Y15417" s="84"/>
    </row>
    <row r="15418" spans="25:25" x14ac:dyDescent="0.2">
      <c r="Y15418" s="84"/>
    </row>
    <row r="15419" spans="25:25" x14ac:dyDescent="0.2">
      <c r="Y15419" s="84"/>
    </row>
    <row r="15420" spans="25:25" x14ac:dyDescent="0.2">
      <c r="Y15420" s="84"/>
    </row>
    <row r="15421" spans="25:25" x14ac:dyDescent="0.2">
      <c r="Y15421" s="84"/>
    </row>
    <row r="15422" spans="25:25" x14ac:dyDescent="0.2">
      <c r="Y15422" s="84"/>
    </row>
    <row r="15423" spans="25:25" x14ac:dyDescent="0.2">
      <c r="Y15423" s="84"/>
    </row>
    <row r="15424" spans="25:25" x14ac:dyDescent="0.2">
      <c r="Y15424" s="84"/>
    </row>
    <row r="15425" spans="25:25" x14ac:dyDescent="0.2">
      <c r="Y15425" s="84"/>
    </row>
    <row r="15426" spans="25:25" x14ac:dyDescent="0.2">
      <c r="Y15426" s="84"/>
    </row>
    <row r="15427" spans="25:25" x14ac:dyDescent="0.2">
      <c r="Y15427" s="84"/>
    </row>
    <row r="15428" spans="25:25" x14ac:dyDescent="0.2">
      <c r="Y15428" s="84"/>
    </row>
    <row r="15429" spans="25:25" x14ac:dyDescent="0.2">
      <c r="Y15429" s="84"/>
    </row>
    <row r="15430" spans="25:25" x14ac:dyDescent="0.2">
      <c r="Y15430" s="84"/>
    </row>
    <row r="15431" spans="25:25" x14ac:dyDescent="0.2">
      <c r="Y15431" s="84"/>
    </row>
    <row r="15432" spans="25:25" x14ac:dyDescent="0.2">
      <c r="Y15432" s="84"/>
    </row>
    <row r="15433" spans="25:25" x14ac:dyDescent="0.2">
      <c r="Y15433" s="84"/>
    </row>
    <row r="15434" spans="25:25" x14ac:dyDescent="0.2">
      <c r="Y15434" s="84"/>
    </row>
    <row r="15435" spans="25:25" x14ac:dyDescent="0.2">
      <c r="Y15435" s="84"/>
    </row>
    <row r="15436" spans="25:25" x14ac:dyDescent="0.2">
      <c r="Y15436" s="84"/>
    </row>
    <row r="15437" spans="25:25" x14ac:dyDescent="0.2">
      <c r="Y15437" s="84"/>
    </row>
    <row r="15438" spans="25:25" x14ac:dyDescent="0.2">
      <c r="Y15438" s="84"/>
    </row>
    <row r="15439" spans="25:25" x14ac:dyDescent="0.2">
      <c r="Y15439" s="84"/>
    </row>
    <row r="15440" spans="25:25" x14ac:dyDescent="0.2">
      <c r="Y15440" s="84"/>
    </row>
    <row r="15441" spans="25:25" x14ac:dyDescent="0.2">
      <c r="Y15441" s="84"/>
    </row>
    <row r="15442" spans="25:25" x14ac:dyDescent="0.2">
      <c r="Y15442" s="84"/>
    </row>
    <row r="15443" spans="25:25" x14ac:dyDescent="0.2">
      <c r="Y15443" s="84"/>
    </row>
    <row r="15444" spans="25:25" x14ac:dyDescent="0.2">
      <c r="Y15444" s="84"/>
    </row>
    <row r="15445" spans="25:25" x14ac:dyDescent="0.2">
      <c r="Y15445" s="84"/>
    </row>
    <row r="15446" spans="25:25" x14ac:dyDescent="0.2">
      <c r="Y15446" s="84"/>
    </row>
    <row r="15447" spans="25:25" x14ac:dyDescent="0.2">
      <c r="Y15447" s="84"/>
    </row>
    <row r="15448" spans="25:25" x14ac:dyDescent="0.2">
      <c r="Y15448" s="84"/>
    </row>
    <row r="15449" spans="25:25" x14ac:dyDescent="0.2">
      <c r="Y15449" s="84"/>
    </row>
    <row r="15450" spans="25:25" x14ac:dyDescent="0.2">
      <c r="Y15450" s="84"/>
    </row>
    <row r="15451" spans="25:25" x14ac:dyDescent="0.2">
      <c r="Y15451" s="84"/>
    </row>
    <row r="15452" spans="25:25" x14ac:dyDescent="0.2">
      <c r="Y15452" s="84"/>
    </row>
    <row r="15453" spans="25:25" x14ac:dyDescent="0.2">
      <c r="Y15453" s="84"/>
    </row>
    <row r="15454" spans="25:25" x14ac:dyDescent="0.2">
      <c r="Y15454" s="84"/>
    </row>
    <row r="15455" spans="25:25" x14ac:dyDescent="0.2">
      <c r="Y15455" s="84"/>
    </row>
    <row r="15456" spans="25:25" x14ac:dyDescent="0.2">
      <c r="Y15456" s="84"/>
    </row>
    <row r="15457" spans="25:25" x14ac:dyDescent="0.2">
      <c r="Y15457" s="84"/>
    </row>
    <row r="15458" spans="25:25" x14ac:dyDescent="0.2">
      <c r="Y15458" s="84"/>
    </row>
    <row r="15459" spans="25:25" x14ac:dyDescent="0.2">
      <c r="Y15459" s="84"/>
    </row>
    <row r="15460" spans="25:25" x14ac:dyDescent="0.2">
      <c r="Y15460" s="84"/>
    </row>
    <row r="15461" spans="25:25" x14ac:dyDescent="0.2">
      <c r="Y15461" s="84"/>
    </row>
    <row r="15462" spans="25:25" x14ac:dyDescent="0.2">
      <c r="Y15462" s="84"/>
    </row>
    <row r="15463" spans="25:25" x14ac:dyDescent="0.2">
      <c r="Y15463" s="84"/>
    </row>
    <row r="15464" spans="25:25" x14ac:dyDescent="0.2">
      <c r="Y15464" s="84"/>
    </row>
    <row r="15465" spans="25:25" x14ac:dyDescent="0.2">
      <c r="Y15465" s="84"/>
    </row>
    <row r="15466" spans="25:25" x14ac:dyDescent="0.2">
      <c r="Y15466" s="84"/>
    </row>
    <row r="15467" spans="25:25" x14ac:dyDescent="0.2">
      <c r="Y15467" s="84"/>
    </row>
    <row r="15468" spans="25:25" x14ac:dyDescent="0.2">
      <c r="Y15468" s="84"/>
    </row>
    <row r="15469" spans="25:25" x14ac:dyDescent="0.2">
      <c r="Y15469" s="84"/>
    </row>
    <row r="15470" spans="25:25" x14ac:dyDescent="0.2">
      <c r="Y15470" s="84"/>
    </row>
    <row r="15471" spans="25:25" x14ac:dyDescent="0.2">
      <c r="Y15471" s="84"/>
    </row>
    <row r="15472" spans="25:25" x14ac:dyDescent="0.2">
      <c r="Y15472" s="84"/>
    </row>
    <row r="15473" spans="25:25" x14ac:dyDescent="0.2">
      <c r="Y15473" s="84"/>
    </row>
    <row r="15474" spans="25:25" x14ac:dyDescent="0.2">
      <c r="Y15474" s="84"/>
    </row>
    <row r="15475" spans="25:25" x14ac:dyDescent="0.2">
      <c r="Y15475" s="84"/>
    </row>
    <row r="15476" spans="25:25" x14ac:dyDescent="0.2">
      <c r="Y15476" s="84"/>
    </row>
    <row r="15477" spans="25:25" x14ac:dyDescent="0.2">
      <c r="Y15477" s="84"/>
    </row>
    <row r="15478" spans="25:25" x14ac:dyDescent="0.2">
      <c r="Y15478" s="84"/>
    </row>
    <row r="15479" spans="25:25" x14ac:dyDescent="0.2">
      <c r="Y15479" s="84"/>
    </row>
    <row r="15480" spans="25:25" x14ac:dyDescent="0.2">
      <c r="Y15480" s="84"/>
    </row>
    <row r="15481" spans="25:25" x14ac:dyDescent="0.2">
      <c r="Y15481" s="84"/>
    </row>
    <row r="15482" spans="25:25" x14ac:dyDescent="0.2">
      <c r="Y15482" s="84"/>
    </row>
    <row r="15483" spans="25:25" x14ac:dyDescent="0.2">
      <c r="Y15483" s="84"/>
    </row>
    <row r="15484" spans="25:25" x14ac:dyDescent="0.2">
      <c r="Y15484" s="84"/>
    </row>
    <row r="15485" spans="25:25" x14ac:dyDescent="0.2">
      <c r="Y15485" s="84"/>
    </row>
    <row r="15486" spans="25:25" x14ac:dyDescent="0.2">
      <c r="Y15486" s="84"/>
    </row>
    <row r="15487" spans="25:25" x14ac:dyDescent="0.2">
      <c r="Y15487" s="84"/>
    </row>
    <row r="15488" spans="25:25" x14ac:dyDescent="0.2">
      <c r="Y15488" s="84"/>
    </row>
    <row r="15489" spans="25:25" x14ac:dyDescent="0.2">
      <c r="Y15489" s="84"/>
    </row>
    <row r="15490" spans="25:25" x14ac:dyDescent="0.2">
      <c r="Y15490" s="84"/>
    </row>
    <row r="15491" spans="25:25" x14ac:dyDescent="0.2">
      <c r="Y15491" s="84"/>
    </row>
    <row r="15492" spans="25:25" x14ac:dyDescent="0.2">
      <c r="Y15492" s="84"/>
    </row>
    <row r="15493" spans="25:25" x14ac:dyDescent="0.2">
      <c r="Y15493" s="84"/>
    </row>
    <row r="15494" spans="25:25" x14ac:dyDescent="0.2">
      <c r="Y15494" s="84"/>
    </row>
    <row r="15495" spans="25:25" x14ac:dyDescent="0.2">
      <c r="Y15495" s="84"/>
    </row>
    <row r="15496" spans="25:25" x14ac:dyDescent="0.2">
      <c r="Y15496" s="84"/>
    </row>
    <row r="15497" spans="25:25" x14ac:dyDescent="0.2">
      <c r="Y15497" s="84"/>
    </row>
    <row r="15498" spans="25:25" x14ac:dyDescent="0.2">
      <c r="Y15498" s="84"/>
    </row>
    <row r="15499" spans="25:25" x14ac:dyDescent="0.2">
      <c r="Y15499" s="84"/>
    </row>
    <row r="15500" spans="25:25" x14ac:dyDescent="0.2">
      <c r="Y15500" s="84"/>
    </row>
    <row r="15501" spans="25:25" x14ac:dyDescent="0.2">
      <c r="Y15501" s="84"/>
    </row>
    <row r="15502" spans="25:25" x14ac:dyDescent="0.2">
      <c r="Y15502" s="84"/>
    </row>
    <row r="15503" spans="25:25" x14ac:dyDescent="0.2">
      <c r="Y15503" s="84"/>
    </row>
    <row r="15504" spans="25:25" x14ac:dyDescent="0.2">
      <c r="Y15504" s="84"/>
    </row>
    <row r="15505" spans="25:25" x14ac:dyDescent="0.2">
      <c r="Y15505" s="84"/>
    </row>
    <row r="15506" spans="25:25" x14ac:dyDescent="0.2">
      <c r="Y15506" s="84"/>
    </row>
    <row r="15507" spans="25:25" x14ac:dyDescent="0.2">
      <c r="Y15507" s="84"/>
    </row>
    <row r="15508" spans="25:25" x14ac:dyDescent="0.2">
      <c r="Y15508" s="84"/>
    </row>
    <row r="15509" spans="25:25" x14ac:dyDescent="0.2">
      <c r="Y15509" s="84"/>
    </row>
    <row r="15510" spans="25:25" x14ac:dyDescent="0.2">
      <c r="Y15510" s="84"/>
    </row>
    <row r="15511" spans="25:25" x14ac:dyDescent="0.2">
      <c r="Y15511" s="84"/>
    </row>
    <row r="15512" spans="25:25" x14ac:dyDescent="0.2">
      <c r="Y15512" s="84"/>
    </row>
    <row r="15513" spans="25:25" x14ac:dyDescent="0.2">
      <c r="Y15513" s="84"/>
    </row>
    <row r="15514" spans="25:25" x14ac:dyDescent="0.2">
      <c r="Y15514" s="84"/>
    </row>
    <row r="15515" spans="25:25" x14ac:dyDescent="0.2">
      <c r="Y15515" s="84"/>
    </row>
    <row r="15516" spans="25:25" x14ac:dyDescent="0.2">
      <c r="Y15516" s="84"/>
    </row>
    <row r="15517" spans="25:25" x14ac:dyDescent="0.2">
      <c r="Y15517" s="84"/>
    </row>
    <row r="15518" spans="25:25" x14ac:dyDescent="0.2">
      <c r="Y15518" s="84"/>
    </row>
    <row r="15519" spans="25:25" x14ac:dyDescent="0.2">
      <c r="Y15519" s="84"/>
    </row>
    <row r="15520" spans="25:25" x14ac:dyDescent="0.2">
      <c r="Y15520" s="84"/>
    </row>
    <row r="15521" spans="25:25" x14ac:dyDescent="0.2">
      <c r="Y15521" s="84"/>
    </row>
    <row r="15522" spans="25:25" x14ac:dyDescent="0.2">
      <c r="Y15522" s="84"/>
    </row>
    <row r="15523" spans="25:25" x14ac:dyDescent="0.2">
      <c r="Y15523" s="84"/>
    </row>
    <row r="15524" spans="25:25" x14ac:dyDescent="0.2">
      <c r="Y15524" s="84"/>
    </row>
    <row r="15525" spans="25:25" x14ac:dyDescent="0.2">
      <c r="Y15525" s="84"/>
    </row>
    <row r="15526" spans="25:25" x14ac:dyDescent="0.2">
      <c r="Y15526" s="84"/>
    </row>
    <row r="15527" spans="25:25" x14ac:dyDescent="0.2">
      <c r="Y15527" s="84"/>
    </row>
    <row r="15528" spans="25:25" x14ac:dyDescent="0.2">
      <c r="Y15528" s="84"/>
    </row>
    <row r="15529" spans="25:25" x14ac:dyDescent="0.2">
      <c r="Y15529" s="84"/>
    </row>
    <row r="15530" spans="25:25" x14ac:dyDescent="0.2">
      <c r="Y15530" s="84"/>
    </row>
    <row r="15531" spans="25:25" x14ac:dyDescent="0.2">
      <c r="Y15531" s="84"/>
    </row>
    <row r="15532" spans="25:25" x14ac:dyDescent="0.2">
      <c r="Y15532" s="84"/>
    </row>
    <row r="15533" spans="25:25" x14ac:dyDescent="0.2">
      <c r="Y15533" s="84"/>
    </row>
    <row r="15534" spans="25:25" x14ac:dyDescent="0.2">
      <c r="Y15534" s="84"/>
    </row>
    <row r="15535" spans="25:25" x14ac:dyDescent="0.2">
      <c r="Y15535" s="84"/>
    </row>
    <row r="15536" spans="25:25" x14ac:dyDescent="0.2">
      <c r="Y15536" s="84"/>
    </row>
    <row r="15537" spans="25:25" x14ac:dyDescent="0.2">
      <c r="Y15537" s="84"/>
    </row>
    <row r="15538" spans="25:25" x14ac:dyDescent="0.2">
      <c r="Y15538" s="84"/>
    </row>
    <row r="15539" spans="25:25" x14ac:dyDescent="0.2">
      <c r="Y15539" s="84"/>
    </row>
    <row r="15540" spans="25:25" x14ac:dyDescent="0.2">
      <c r="Y15540" s="84"/>
    </row>
    <row r="15541" spans="25:25" x14ac:dyDescent="0.2">
      <c r="Y15541" s="84"/>
    </row>
    <row r="15542" spans="25:25" x14ac:dyDescent="0.2">
      <c r="Y15542" s="84"/>
    </row>
    <row r="15543" spans="25:25" x14ac:dyDescent="0.2">
      <c r="Y15543" s="84"/>
    </row>
    <row r="15544" spans="25:25" x14ac:dyDescent="0.2">
      <c r="Y15544" s="84"/>
    </row>
    <row r="15545" spans="25:25" x14ac:dyDescent="0.2">
      <c r="Y15545" s="84"/>
    </row>
    <row r="15546" spans="25:25" x14ac:dyDescent="0.2">
      <c r="Y15546" s="84"/>
    </row>
    <row r="15547" spans="25:25" x14ac:dyDescent="0.2">
      <c r="Y15547" s="84"/>
    </row>
    <row r="15548" spans="25:25" x14ac:dyDescent="0.2">
      <c r="Y15548" s="84"/>
    </row>
    <row r="15549" spans="25:25" x14ac:dyDescent="0.2">
      <c r="Y15549" s="84"/>
    </row>
    <row r="15550" spans="25:25" x14ac:dyDescent="0.2">
      <c r="Y15550" s="84"/>
    </row>
    <row r="15551" spans="25:25" x14ac:dyDescent="0.2">
      <c r="Y15551" s="84"/>
    </row>
    <row r="15552" spans="25:25" x14ac:dyDescent="0.2">
      <c r="Y15552" s="84"/>
    </row>
    <row r="15553" spans="25:25" x14ac:dyDescent="0.2">
      <c r="Y15553" s="84"/>
    </row>
    <row r="15554" spans="25:25" x14ac:dyDescent="0.2">
      <c r="Y15554" s="84"/>
    </row>
    <row r="15555" spans="25:25" x14ac:dyDescent="0.2">
      <c r="Y15555" s="84"/>
    </row>
    <row r="15556" spans="25:25" x14ac:dyDescent="0.2">
      <c r="Y15556" s="84"/>
    </row>
    <row r="15557" spans="25:25" x14ac:dyDescent="0.2">
      <c r="Y15557" s="84"/>
    </row>
    <row r="15558" spans="25:25" x14ac:dyDescent="0.2">
      <c r="Y15558" s="84"/>
    </row>
    <row r="15559" spans="25:25" x14ac:dyDescent="0.2">
      <c r="Y15559" s="84"/>
    </row>
    <row r="15560" spans="25:25" x14ac:dyDescent="0.2">
      <c r="Y15560" s="84"/>
    </row>
    <row r="15561" spans="25:25" x14ac:dyDescent="0.2">
      <c r="Y15561" s="84"/>
    </row>
    <row r="15562" spans="25:25" x14ac:dyDescent="0.2">
      <c r="Y15562" s="84"/>
    </row>
    <row r="15563" spans="25:25" x14ac:dyDescent="0.2">
      <c r="Y15563" s="84"/>
    </row>
    <row r="15564" spans="25:25" x14ac:dyDescent="0.2">
      <c r="Y15564" s="84"/>
    </row>
    <row r="15565" spans="25:25" x14ac:dyDescent="0.2">
      <c r="Y15565" s="84"/>
    </row>
    <row r="15566" spans="25:25" x14ac:dyDescent="0.2">
      <c r="Y15566" s="84"/>
    </row>
    <row r="15567" spans="25:25" x14ac:dyDescent="0.2">
      <c r="Y15567" s="84"/>
    </row>
    <row r="15568" spans="25:25" x14ac:dyDescent="0.2">
      <c r="Y15568" s="84"/>
    </row>
    <row r="15569" spans="25:25" x14ac:dyDescent="0.2">
      <c r="Y15569" s="84"/>
    </row>
    <row r="15570" spans="25:25" x14ac:dyDescent="0.2">
      <c r="Y15570" s="84"/>
    </row>
    <row r="15571" spans="25:25" x14ac:dyDescent="0.2">
      <c r="Y15571" s="84"/>
    </row>
    <row r="15572" spans="25:25" x14ac:dyDescent="0.2">
      <c r="Y15572" s="84"/>
    </row>
    <row r="15573" spans="25:25" x14ac:dyDescent="0.2">
      <c r="Y15573" s="84"/>
    </row>
    <row r="15574" spans="25:25" x14ac:dyDescent="0.2">
      <c r="Y15574" s="84"/>
    </row>
    <row r="15575" spans="25:25" x14ac:dyDescent="0.2">
      <c r="Y15575" s="84"/>
    </row>
    <row r="15576" spans="25:25" x14ac:dyDescent="0.2">
      <c r="Y15576" s="84"/>
    </row>
    <row r="15577" spans="25:25" x14ac:dyDescent="0.2">
      <c r="Y15577" s="84"/>
    </row>
    <row r="15578" spans="25:25" x14ac:dyDescent="0.2">
      <c r="Y15578" s="84"/>
    </row>
    <row r="15579" spans="25:25" x14ac:dyDescent="0.2">
      <c r="Y15579" s="84"/>
    </row>
    <row r="15580" spans="25:25" x14ac:dyDescent="0.2">
      <c r="Y15580" s="84"/>
    </row>
    <row r="15581" spans="25:25" x14ac:dyDescent="0.2">
      <c r="Y15581" s="84"/>
    </row>
    <row r="15582" spans="25:25" x14ac:dyDescent="0.2">
      <c r="Y15582" s="84"/>
    </row>
    <row r="15583" spans="25:25" x14ac:dyDescent="0.2">
      <c r="Y15583" s="84"/>
    </row>
    <row r="15584" spans="25:25" x14ac:dyDescent="0.2">
      <c r="Y15584" s="84"/>
    </row>
    <row r="15585" spans="25:25" x14ac:dyDescent="0.2">
      <c r="Y15585" s="84"/>
    </row>
    <row r="15586" spans="25:25" x14ac:dyDescent="0.2">
      <c r="Y15586" s="84"/>
    </row>
    <row r="15587" spans="25:25" x14ac:dyDescent="0.2">
      <c r="Y15587" s="84"/>
    </row>
    <row r="15588" spans="25:25" x14ac:dyDescent="0.2">
      <c r="Y15588" s="84"/>
    </row>
    <row r="15589" spans="25:25" x14ac:dyDescent="0.2">
      <c r="Y15589" s="84"/>
    </row>
    <row r="15590" spans="25:25" x14ac:dyDescent="0.2">
      <c r="Y15590" s="84"/>
    </row>
    <row r="15591" spans="25:25" x14ac:dyDescent="0.2">
      <c r="Y15591" s="84"/>
    </row>
    <row r="15592" spans="25:25" x14ac:dyDescent="0.2">
      <c r="Y15592" s="84"/>
    </row>
    <row r="15593" spans="25:25" x14ac:dyDescent="0.2">
      <c r="Y15593" s="84"/>
    </row>
    <row r="15594" spans="25:25" x14ac:dyDescent="0.2">
      <c r="Y15594" s="84"/>
    </row>
    <row r="15595" spans="25:25" x14ac:dyDescent="0.2">
      <c r="Y15595" s="84"/>
    </row>
    <row r="15596" spans="25:25" x14ac:dyDescent="0.2">
      <c r="Y15596" s="84"/>
    </row>
    <row r="15597" spans="25:25" x14ac:dyDescent="0.2">
      <c r="Y15597" s="84"/>
    </row>
    <row r="15598" spans="25:25" x14ac:dyDescent="0.2">
      <c r="Y15598" s="84"/>
    </row>
    <row r="15599" spans="25:25" x14ac:dyDescent="0.2">
      <c r="Y15599" s="84"/>
    </row>
    <row r="15600" spans="25:25" x14ac:dyDescent="0.2">
      <c r="Y15600" s="84"/>
    </row>
    <row r="15601" spans="25:25" x14ac:dyDescent="0.2">
      <c r="Y15601" s="84"/>
    </row>
    <row r="15602" spans="25:25" x14ac:dyDescent="0.2">
      <c r="Y15602" s="84"/>
    </row>
    <row r="15603" spans="25:25" x14ac:dyDescent="0.2">
      <c r="Y15603" s="84"/>
    </row>
    <row r="15604" spans="25:25" x14ac:dyDescent="0.2">
      <c r="Y15604" s="84"/>
    </row>
    <row r="15605" spans="25:25" x14ac:dyDescent="0.2">
      <c r="Y15605" s="84"/>
    </row>
    <row r="15606" spans="25:25" x14ac:dyDescent="0.2">
      <c r="Y15606" s="84"/>
    </row>
    <row r="15607" spans="25:25" x14ac:dyDescent="0.2">
      <c r="Y15607" s="84"/>
    </row>
    <row r="15608" spans="25:25" x14ac:dyDescent="0.2">
      <c r="Y15608" s="84"/>
    </row>
    <row r="15609" spans="25:25" x14ac:dyDescent="0.2">
      <c r="Y15609" s="84"/>
    </row>
    <row r="15610" spans="25:25" x14ac:dyDescent="0.2">
      <c r="Y15610" s="84"/>
    </row>
    <row r="15611" spans="25:25" x14ac:dyDescent="0.2">
      <c r="Y15611" s="84"/>
    </row>
    <row r="15612" spans="25:25" x14ac:dyDescent="0.2">
      <c r="Y15612" s="84"/>
    </row>
    <row r="15613" spans="25:25" x14ac:dyDescent="0.2">
      <c r="Y15613" s="84"/>
    </row>
    <row r="15614" spans="25:25" x14ac:dyDescent="0.2">
      <c r="Y15614" s="84"/>
    </row>
    <row r="15615" spans="25:25" x14ac:dyDescent="0.2">
      <c r="Y15615" s="84"/>
    </row>
    <row r="15616" spans="25:25" x14ac:dyDescent="0.2">
      <c r="Y15616" s="84"/>
    </row>
    <row r="15617" spans="25:25" x14ac:dyDescent="0.2">
      <c r="Y15617" s="84"/>
    </row>
    <row r="15618" spans="25:25" x14ac:dyDescent="0.2">
      <c r="Y15618" s="84"/>
    </row>
    <row r="15619" spans="25:25" x14ac:dyDescent="0.2">
      <c r="Y15619" s="84"/>
    </row>
    <row r="15620" spans="25:25" x14ac:dyDescent="0.2">
      <c r="Y15620" s="84"/>
    </row>
    <row r="15621" spans="25:25" x14ac:dyDescent="0.2">
      <c r="Y15621" s="84"/>
    </row>
    <row r="15622" spans="25:25" x14ac:dyDescent="0.2">
      <c r="Y15622" s="84"/>
    </row>
    <row r="15623" spans="25:25" x14ac:dyDescent="0.2">
      <c r="Y15623" s="84"/>
    </row>
    <row r="15624" spans="25:25" x14ac:dyDescent="0.2">
      <c r="Y15624" s="84"/>
    </row>
    <row r="15625" spans="25:25" x14ac:dyDescent="0.2">
      <c r="Y15625" s="84"/>
    </row>
    <row r="15626" spans="25:25" x14ac:dyDescent="0.2">
      <c r="Y15626" s="84"/>
    </row>
    <row r="15627" spans="25:25" x14ac:dyDescent="0.2">
      <c r="Y15627" s="84"/>
    </row>
    <row r="15628" spans="25:25" x14ac:dyDescent="0.2">
      <c r="Y15628" s="84"/>
    </row>
    <row r="15629" spans="25:25" x14ac:dyDescent="0.2">
      <c r="Y15629" s="84"/>
    </row>
    <row r="15630" spans="25:25" x14ac:dyDescent="0.2">
      <c r="Y15630" s="84"/>
    </row>
    <row r="15631" spans="25:25" x14ac:dyDescent="0.2">
      <c r="Y15631" s="84"/>
    </row>
    <row r="15632" spans="25:25" x14ac:dyDescent="0.2">
      <c r="Y15632" s="84"/>
    </row>
    <row r="15633" spans="25:25" x14ac:dyDescent="0.2">
      <c r="Y15633" s="84"/>
    </row>
    <row r="15634" spans="25:25" x14ac:dyDescent="0.2">
      <c r="Y15634" s="84"/>
    </row>
    <row r="15635" spans="25:25" x14ac:dyDescent="0.2">
      <c r="Y15635" s="84"/>
    </row>
    <row r="15636" spans="25:25" x14ac:dyDescent="0.2">
      <c r="Y15636" s="84"/>
    </row>
    <row r="15637" spans="25:25" x14ac:dyDescent="0.2">
      <c r="Y15637" s="84"/>
    </row>
    <row r="15638" spans="25:25" x14ac:dyDescent="0.2">
      <c r="Y15638" s="84"/>
    </row>
    <row r="15639" spans="25:25" x14ac:dyDescent="0.2">
      <c r="Y15639" s="84"/>
    </row>
    <row r="15640" spans="25:25" x14ac:dyDescent="0.2">
      <c r="Y15640" s="84"/>
    </row>
    <row r="15641" spans="25:25" x14ac:dyDescent="0.2">
      <c r="Y15641" s="84"/>
    </row>
    <row r="15642" spans="25:25" x14ac:dyDescent="0.2">
      <c r="Y15642" s="84"/>
    </row>
    <row r="15643" spans="25:25" x14ac:dyDescent="0.2">
      <c r="Y15643" s="84"/>
    </row>
    <row r="15644" spans="25:25" x14ac:dyDescent="0.2">
      <c r="Y15644" s="84"/>
    </row>
    <row r="15645" spans="25:25" x14ac:dyDescent="0.2">
      <c r="Y15645" s="84"/>
    </row>
    <row r="15646" spans="25:25" x14ac:dyDescent="0.2">
      <c r="Y15646" s="84"/>
    </row>
    <row r="15647" spans="25:25" x14ac:dyDescent="0.2">
      <c r="Y15647" s="84"/>
    </row>
    <row r="15648" spans="25:25" x14ac:dyDescent="0.2">
      <c r="Y15648" s="84"/>
    </row>
    <row r="15649" spans="25:25" x14ac:dyDescent="0.2">
      <c r="Y15649" s="84"/>
    </row>
    <row r="15650" spans="25:25" x14ac:dyDescent="0.2">
      <c r="Y15650" s="84"/>
    </row>
    <row r="15651" spans="25:25" x14ac:dyDescent="0.2">
      <c r="Y15651" s="84"/>
    </row>
    <row r="15652" spans="25:25" x14ac:dyDescent="0.2">
      <c r="Y15652" s="84"/>
    </row>
    <row r="15653" spans="25:25" x14ac:dyDescent="0.2">
      <c r="Y15653" s="84"/>
    </row>
    <row r="15654" spans="25:25" x14ac:dyDescent="0.2">
      <c r="Y15654" s="84"/>
    </row>
    <row r="15655" spans="25:25" x14ac:dyDescent="0.2">
      <c r="Y15655" s="84"/>
    </row>
    <row r="15656" spans="25:25" x14ac:dyDescent="0.2">
      <c r="Y15656" s="84"/>
    </row>
    <row r="15657" spans="25:25" x14ac:dyDescent="0.2">
      <c r="Y15657" s="84"/>
    </row>
    <row r="15658" spans="25:25" x14ac:dyDescent="0.2">
      <c r="Y15658" s="84"/>
    </row>
    <row r="15659" spans="25:25" x14ac:dyDescent="0.2">
      <c r="Y15659" s="84"/>
    </row>
    <row r="15660" spans="25:25" x14ac:dyDescent="0.2">
      <c r="Y15660" s="84"/>
    </row>
    <row r="15661" spans="25:25" x14ac:dyDescent="0.2">
      <c r="Y15661" s="84"/>
    </row>
    <row r="15662" spans="25:25" x14ac:dyDescent="0.2">
      <c r="Y15662" s="84"/>
    </row>
    <row r="15663" spans="25:25" x14ac:dyDescent="0.2">
      <c r="Y15663" s="84"/>
    </row>
    <row r="15664" spans="25:25" x14ac:dyDescent="0.2">
      <c r="Y15664" s="84"/>
    </row>
    <row r="15665" spans="25:25" x14ac:dyDescent="0.2">
      <c r="Y15665" s="84"/>
    </row>
    <row r="15666" spans="25:25" x14ac:dyDescent="0.2">
      <c r="Y15666" s="84"/>
    </row>
    <row r="15667" spans="25:25" x14ac:dyDescent="0.2">
      <c r="Y15667" s="84"/>
    </row>
    <row r="15668" spans="25:25" x14ac:dyDescent="0.2">
      <c r="Y15668" s="84"/>
    </row>
    <row r="15669" spans="25:25" x14ac:dyDescent="0.2">
      <c r="Y15669" s="84"/>
    </row>
    <row r="15670" spans="25:25" x14ac:dyDescent="0.2">
      <c r="Y15670" s="84"/>
    </row>
    <row r="15671" spans="25:25" x14ac:dyDescent="0.2">
      <c r="Y15671" s="84"/>
    </row>
    <row r="15672" spans="25:25" x14ac:dyDescent="0.2">
      <c r="Y15672" s="84"/>
    </row>
    <row r="15673" spans="25:25" x14ac:dyDescent="0.2">
      <c r="Y15673" s="84"/>
    </row>
    <row r="15674" spans="25:25" x14ac:dyDescent="0.2">
      <c r="Y15674" s="84"/>
    </row>
    <row r="15675" spans="25:25" x14ac:dyDescent="0.2">
      <c r="Y15675" s="84"/>
    </row>
    <row r="15676" spans="25:25" x14ac:dyDescent="0.2">
      <c r="Y15676" s="84"/>
    </row>
    <row r="15677" spans="25:25" x14ac:dyDescent="0.2">
      <c r="Y15677" s="84"/>
    </row>
    <row r="15678" spans="25:25" x14ac:dyDescent="0.2">
      <c r="Y15678" s="84"/>
    </row>
    <row r="15679" spans="25:25" x14ac:dyDescent="0.2">
      <c r="Y15679" s="84"/>
    </row>
    <row r="15680" spans="25:25" x14ac:dyDescent="0.2">
      <c r="Y15680" s="84"/>
    </row>
    <row r="15681" spans="25:25" x14ac:dyDescent="0.2">
      <c r="Y15681" s="84"/>
    </row>
    <row r="15682" spans="25:25" x14ac:dyDescent="0.2">
      <c r="Y15682" s="84"/>
    </row>
    <row r="15683" spans="25:25" x14ac:dyDescent="0.2">
      <c r="Y15683" s="84"/>
    </row>
    <row r="15684" spans="25:25" x14ac:dyDescent="0.2">
      <c r="Y15684" s="84"/>
    </row>
    <row r="15685" spans="25:25" x14ac:dyDescent="0.2">
      <c r="Y15685" s="84"/>
    </row>
    <row r="15686" spans="25:25" x14ac:dyDescent="0.2">
      <c r="Y15686" s="84"/>
    </row>
    <row r="15687" spans="25:25" x14ac:dyDescent="0.2">
      <c r="Y15687" s="84"/>
    </row>
    <row r="15688" spans="25:25" x14ac:dyDescent="0.2">
      <c r="Y15688" s="84"/>
    </row>
    <row r="15689" spans="25:25" x14ac:dyDescent="0.2">
      <c r="Y15689" s="84"/>
    </row>
    <row r="15690" spans="25:25" x14ac:dyDescent="0.2">
      <c r="Y15690" s="84"/>
    </row>
    <row r="15691" spans="25:25" x14ac:dyDescent="0.2">
      <c r="Y15691" s="84"/>
    </row>
    <row r="15692" spans="25:25" x14ac:dyDescent="0.2">
      <c r="Y15692" s="84"/>
    </row>
    <row r="15693" spans="25:25" x14ac:dyDescent="0.2">
      <c r="Y15693" s="84"/>
    </row>
    <row r="15694" spans="25:25" x14ac:dyDescent="0.2">
      <c r="Y15694" s="84"/>
    </row>
    <row r="15695" spans="25:25" x14ac:dyDescent="0.2">
      <c r="Y15695" s="84"/>
    </row>
    <row r="15696" spans="25:25" x14ac:dyDescent="0.2">
      <c r="Y15696" s="84"/>
    </row>
    <row r="15697" spans="25:25" x14ac:dyDescent="0.2">
      <c r="Y15697" s="84"/>
    </row>
    <row r="15698" spans="25:25" x14ac:dyDescent="0.2">
      <c r="Y15698" s="84"/>
    </row>
    <row r="15699" spans="25:25" x14ac:dyDescent="0.2">
      <c r="Y15699" s="84"/>
    </row>
    <row r="15700" spans="25:25" x14ac:dyDescent="0.2">
      <c r="Y15700" s="84"/>
    </row>
    <row r="15701" spans="25:25" x14ac:dyDescent="0.2">
      <c r="Y15701" s="84"/>
    </row>
    <row r="15702" spans="25:25" x14ac:dyDescent="0.2">
      <c r="Y15702" s="84"/>
    </row>
    <row r="15703" spans="25:25" x14ac:dyDescent="0.2">
      <c r="Y15703" s="84"/>
    </row>
    <row r="15704" spans="25:25" x14ac:dyDescent="0.2">
      <c r="Y15704" s="84"/>
    </row>
    <row r="15705" spans="25:25" x14ac:dyDescent="0.2">
      <c r="Y15705" s="84"/>
    </row>
    <row r="15706" spans="25:25" x14ac:dyDescent="0.2">
      <c r="Y15706" s="84"/>
    </row>
    <row r="15707" spans="25:25" x14ac:dyDescent="0.2">
      <c r="Y15707" s="84"/>
    </row>
    <row r="15708" spans="25:25" x14ac:dyDescent="0.2">
      <c r="Y15708" s="84"/>
    </row>
    <row r="15709" spans="25:25" x14ac:dyDescent="0.2">
      <c r="Y15709" s="84"/>
    </row>
    <row r="15710" spans="25:25" x14ac:dyDescent="0.2">
      <c r="Y15710" s="84"/>
    </row>
    <row r="15711" spans="25:25" x14ac:dyDescent="0.2">
      <c r="Y15711" s="84"/>
    </row>
    <row r="15712" spans="25:25" x14ac:dyDescent="0.2">
      <c r="Y15712" s="84"/>
    </row>
    <row r="15713" spans="25:25" x14ac:dyDescent="0.2">
      <c r="Y15713" s="84"/>
    </row>
    <row r="15714" spans="25:25" x14ac:dyDescent="0.2">
      <c r="Y15714" s="84"/>
    </row>
    <row r="15715" spans="25:25" x14ac:dyDescent="0.2">
      <c r="Y15715" s="84"/>
    </row>
    <row r="15716" spans="25:25" x14ac:dyDescent="0.2">
      <c r="Y15716" s="84"/>
    </row>
    <row r="15717" spans="25:25" x14ac:dyDescent="0.2">
      <c r="Y15717" s="84"/>
    </row>
    <row r="15718" spans="25:25" x14ac:dyDescent="0.2">
      <c r="Y15718" s="84"/>
    </row>
    <row r="15719" spans="25:25" x14ac:dyDescent="0.2">
      <c r="Y15719" s="84"/>
    </row>
    <row r="15720" spans="25:25" x14ac:dyDescent="0.2">
      <c r="Y15720" s="84"/>
    </row>
    <row r="15721" spans="25:25" x14ac:dyDescent="0.2">
      <c r="Y15721" s="84"/>
    </row>
    <row r="15722" spans="25:25" x14ac:dyDescent="0.2">
      <c r="Y15722" s="84"/>
    </row>
    <row r="15723" spans="25:25" x14ac:dyDescent="0.2">
      <c r="Y15723" s="84"/>
    </row>
    <row r="15724" spans="25:25" x14ac:dyDescent="0.2">
      <c r="Y15724" s="84"/>
    </row>
    <row r="15725" spans="25:25" x14ac:dyDescent="0.2">
      <c r="Y15725" s="84"/>
    </row>
    <row r="15726" spans="25:25" x14ac:dyDescent="0.2">
      <c r="Y15726" s="84"/>
    </row>
    <row r="15727" spans="25:25" x14ac:dyDescent="0.2">
      <c r="Y15727" s="84"/>
    </row>
    <row r="15728" spans="25:25" x14ac:dyDescent="0.2">
      <c r="Y15728" s="84"/>
    </row>
    <row r="15729" spans="25:25" x14ac:dyDescent="0.2">
      <c r="Y15729" s="84"/>
    </row>
    <row r="15730" spans="25:25" x14ac:dyDescent="0.2">
      <c r="Y15730" s="84"/>
    </row>
    <row r="15731" spans="25:25" x14ac:dyDescent="0.2">
      <c r="Y15731" s="84"/>
    </row>
    <row r="15732" spans="25:25" x14ac:dyDescent="0.2">
      <c r="Y15732" s="84"/>
    </row>
    <row r="15733" spans="25:25" x14ac:dyDescent="0.2">
      <c r="Y15733" s="84"/>
    </row>
    <row r="15734" spans="25:25" x14ac:dyDescent="0.2">
      <c r="Y15734" s="84"/>
    </row>
    <row r="15735" spans="25:25" x14ac:dyDescent="0.2">
      <c r="Y15735" s="84"/>
    </row>
    <row r="15736" spans="25:25" x14ac:dyDescent="0.2">
      <c r="Y15736" s="84"/>
    </row>
    <row r="15737" spans="25:25" x14ac:dyDescent="0.2">
      <c r="Y15737" s="84"/>
    </row>
    <row r="15738" spans="25:25" x14ac:dyDescent="0.2">
      <c r="Y15738" s="84"/>
    </row>
    <row r="15739" spans="25:25" x14ac:dyDescent="0.2">
      <c r="Y15739" s="84"/>
    </row>
    <row r="15740" spans="25:25" x14ac:dyDescent="0.2">
      <c r="Y15740" s="84"/>
    </row>
    <row r="15741" spans="25:25" x14ac:dyDescent="0.2">
      <c r="Y15741" s="84"/>
    </row>
    <row r="15742" spans="25:25" x14ac:dyDescent="0.2">
      <c r="Y15742" s="84"/>
    </row>
    <row r="15743" spans="25:25" x14ac:dyDescent="0.2">
      <c r="Y15743" s="84"/>
    </row>
    <row r="15744" spans="25:25" x14ac:dyDescent="0.2">
      <c r="Y15744" s="84"/>
    </row>
    <row r="15745" spans="25:25" x14ac:dyDescent="0.2">
      <c r="Y15745" s="84"/>
    </row>
    <row r="15746" spans="25:25" x14ac:dyDescent="0.2">
      <c r="Y15746" s="84"/>
    </row>
    <row r="15747" spans="25:25" x14ac:dyDescent="0.2">
      <c r="Y15747" s="84"/>
    </row>
    <row r="15748" spans="25:25" x14ac:dyDescent="0.2">
      <c r="Y15748" s="84"/>
    </row>
    <row r="15749" spans="25:25" x14ac:dyDescent="0.2">
      <c r="Y15749" s="84"/>
    </row>
    <row r="15750" spans="25:25" x14ac:dyDescent="0.2">
      <c r="Y15750" s="84"/>
    </row>
    <row r="15751" spans="25:25" x14ac:dyDescent="0.2">
      <c r="Y15751" s="84"/>
    </row>
    <row r="15752" spans="25:25" x14ac:dyDescent="0.2">
      <c r="Y15752" s="84"/>
    </row>
    <row r="15753" spans="25:25" x14ac:dyDescent="0.2">
      <c r="Y15753" s="84"/>
    </row>
    <row r="15754" spans="25:25" x14ac:dyDescent="0.2">
      <c r="Y15754" s="84"/>
    </row>
    <row r="15755" spans="25:25" x14ac:dyDescent="0.2">
      <c r="Y15755" s="84"/>
    </row>
    <row r="15756" spans="25:25" x14ac:dyDescent="0.2">
      <c r="Y15756" s="84"/>
    </row>
    <row r="15757" spans="25:25" x14ac:dyDescent="0.2">
      <c r="Y15757" s="84"/>
    </row>
    <row r="15758" spans="25:25" x14ac:dyDescent="0.2">
      <c r="Y15758" s="84"/>
    </row>
    <row r="15759" spans="25:25" x14ac:dyDescent="0.2">
      <c r="Y15759" s="84"/>
    </row>
    <row r="15760" spans="25:25" x14ac:dyDescent="0.2">
      <c r="Y15760" s="84"/>
    </row>
    <row r="15761" spans="25:25" x14ac:dyDescent="0.2">
      <c r="Y15761" s="84"/>
    </row>
    <row r="15762" spans="25:25" x14ac:dyDescent="0.2">
      <c r="Y15762" s="84"/>
    </row>
    <row r="15763" spans="25:25" x14ac:dyDescent="0.2">
      <c r="Y15763" s="84"/>
    </row>
    <row r="15764" spans="25:25" x14ac:dyDescent="0.2">
      <c r="Y15764" s="84"/>
    </row>
    <row r="15765" spans="25:25" x14ac:dyDescent="0.2">
      <c r="Y15765" s="84"/>
    </row>
    <row r="15766" spans="25:25" x14ac:dyDescent="0.2">
      <c r="Y15766" s="84"/>
    </row>
    <row r="15767" spans="25:25" x14ac:dyDescent="0.2">
      <c r="Y15767" s="84"/>
    </row>
    <row r="15768" spans="25:25" x14ac:dyDescent="0.2">
      <c r="Y15768" s="84"/>
    </row>
    <row r="15769" spans="25:25" x14ac:dyDescent="0.2">
      <c r="Y15769" s="84"/>
    </row>
    <row r="15770" spans="25:25" x14ac:dyDescent="0.2">
      <c r="Y15770" s="84"/>
    </row>
    <row r="15771" spans="25:25" x14ac:dyDescent="0.2">
      <c r="Y15771" s="84"/>
    </row>
    <row r="15772" spans="25:25" x14ac:dyDescent="0.2">
      <c r="Y15772" s="84"/>
    </row>
    <row r="15773" spans="25:25" x14ac:dyDescent="0.2">
      <c r="Y15773" s="84"/>
    </row>
    <row r="15774" spans="25:25" x14ac:dyDescent="0.2">
      <c r="Y15774" s="84"/>
    </row>
    <row r="15775" spans="25:25" x14ac:dyDescent="0.2">
      <c r="Y15775" s="84"/>
    </row>
    <row r="15776" spans="25:25" x14ac:dyDescent="0.2">
      <c r="Y15776" s="84"/>
    </row>
    <row r="15777" spans="25:25" x14ac:dyDescent="0.2">
      <c r="Y15777" s="84"/>
    </row>
    <row r="15778" spans="25:25" x14ac:dyDescent="0.2">
      <c r="Y15778" s="84"/>
    </row>
    <row r="15779" spans="25:25" x14ac:dyDescent="0.2">
      <c r="Y15779" s="84"/>
    </row>
    <row r="15780" spans="25:25" x14ac:dyDescent="0.2">
      <c r="Y15780" s="84"/>
    </row>
    <row r="15781" spans="25:25" x14ac:dyDescent="0.2">
      <c r="Y15781" s="84"/>
    </row>
    <row r="15782" spans="25:25" x14ac:dyDescent="0.2">
      <c r="Y15782" s="84"/>
    </row>
    <row r="15783" spans="25:25" x14ac:dyDescent="0.2">
      <c r="Y15783" s="84"/>
    </row>
    <row r="15784" spans="25:25" x14ac:dyDescent="0.2">
      <c r="Y15784" s="84"/>
    </row>
    <row r="15785" spans="25:25" x14ac:dyDescent="0.2">
      <c r="Y15785" s="84"/>
    </row>
    <row r="15786" spans="25:25" x14ac:dyDescent="0.2">
      <c r="Y15786" s="84"/>
    </row>
    <row r="15787" spans="25:25" x14ac:dyDescent="0.2">
      <c r="Y15787" s="84"/>
    </row>
    <row r="15788" spans="25:25" x14ac:dyDescent="0.2">
      <c r="Y15788" s="84"/>
    </row>
    <row r="15789" spans="25:25" x14ac:dyDescent="0.2">
      <c r="Y15789" s="84"/>
    </row>
    <row r="15790" spans="25:25" x14ac:dyDescent="0.2">
      <c r="Y15790" s="84"/>
    </row>
    <row r="15791" spans="25:25" x14ac:dyDescent="0.2">
      <c r="Y15791" s="84"/>
    </row>
    <row r="15792" spans="25:25" x14ac:dyDescent="0.2">
      <c r="Y15792" s="84"/>
    </row>
    <row r="15793" spans="25:25" x14ac:dyDescent="0.2">
      <c r="Y15793" s="84"/>
    </row>
    <row r="15794" spans="25:25" x14ac:dyDescent="0.2">
      <c r="Y15794" s="84"/>
    </row>
    <row r="15795" spans="25:25" x14ac:dyDescent="0.2">
      <c r="Y15795" s="84"/>
    </row>
    <row r="15796" spans="25:25" x14ac:dyDescent="0.2">
      <c r="Y15796" s="84"/>
    </row>
    <row r="15797" spans="25:25" x14ac:dyDescent="0.2">
      <c r="Y15797" s="84"/>
    </row>
    <row r="15798" spans="25:25" x14ac:dyDescent="0.2">
      <c r="Y15798" s="84"/>
    </row>
    <row r="15799" spans="25:25" x14ac:dyDescent="0.2">
      <c r="Y15799" s="84"/>
    </row>
    <row r="15800" spans="25:25" x14ac:dyDescent="0.2">
      <c r="Y15800" s="84"/>
    </row>
    <row r="15801" spans="25:25" x14ac:dyDescent="0.2">
      <c r="Y15801" s="84"/>
    </row>
    <row r="15802" spans="25:25" x14ac:dyDescent="0.2">
      <c r="Y15802" s="84"/>
    </row>
    <row r="15803" spans="25:25" x14ac:dyDescent="0.2">
      <c r="Y15803" s="84"/>
    </row>
    <row r="15804" spans="25:25" x14ac:dyDescent="0.2">
      <c r="Y15804" s="84"/>
    </row>
    <row r="15805" spans="25:25" x14ac:dyDescent="0.2">
      <c r="Y15805" s="84"/>
    </row>
    <row r="15806" spans="25:25" x14ac:dyDescent="0.2">
      <c r="Y15806" s="84"/>
    </row>
    <row r="15807" spans="25:25" x14ac:dyDescent="0.2">
      <c r="Y15807" s="84"/>
    </row>
    <row r="15808" spans="25:25" x14ac:dyDescent="0.2">
      <c r="Y15808" s="84"/>
    </row>
    <row r="15809" spans="25:25" x14ac:dyDescent="0.2">
      <c r="Y15809" s="84"/>
    </row>
    <row r="15810" spans="25:25" x14ac:dyDescent="0.2">
      <c r="Y15810" s="84"/>
    </row>
    <row r="15811" spans="25:25" x14ac:dyDescent="0.2">
      <c r="Y15811" s="84"/>
    </row>
    <row r="15812" spans="25:25" x14ac:dyDescent="0.2">
      <c r="Y15812" s="84"/>
    </row>
    <row r="15813" spans="25:25" x14ac:dyDescent="0.2">
      <c r="Y15813" s="84"/>
    </row>
    <row r="15814" spans="25:25" x14ac:dyDescent="0.2">
      <c r="Y15814" s="84"/>
    </row>
    <row r="15815" spans="25:25" x14ac:dyDescent="0.2">
      <c r="Y15815" s="84"/>
    </row>
    <row r="15816" spans="25:25" x14ac:dyDescent="0.2">
      <c r="Y15816" s="84"/>
    </row>
    <row r="15817" spans="25:25" x14ac:dyDescent="0.2">
      <c r="Y15817" s="84"/>
    </row>
    <row r="15818" spans="25:25" x14ac:dyDescent="0.2">
      <c r="Y15818" s="84"/>
    </row>
    <row r="15819" spans="25:25" x14ac:dyDescent="0.2">
      <c r="Y15819" s="84"/>
    </row>
    <row r="15820" spans="25:25" x14ac:dyDescent="0.2">
      <c r="Y15820" s="84"/>
    </row>
    <row r="15821" spans="25:25" x14ac:dyDescent="0.2">
      <c r="Y15821" s="84"/>
    </row>
    <row r="15822" spans="25:25" x14ac:dyDescent="0.2">
      <c r="Y15822" s="84"/>
    </row>
    <row r="15823" spans="25:25" x14ac:dyDescent="0.2">
      <c r="Y15823" s="84"/>
    </row>
    <row r="15824" spans="25:25" x14ac:dyDescent="0.2">
      <c r="Y15824" s="84"/>
    </row>
    <row r="15825" spans="25:25" x14ac:dyDescent="0.2">
      <c r="Y15825" s="84"/>
    </row>
    <row r="15826" spans="25:25" x14ac:dyDescent="0.2">
      <c r="Y15826" s="84"/>
    </row>
    <row r="15827" spans="25:25" x14ac:dyDescent="0.2">
      <c r="Y15827" s="84"/>
    </row>
    <row r="15828" spans="25:25" x14ac:dyDescent="0.2">
      <c r="Y15828" s="84"/>
    </row>
    <row r="15829" spans="25:25" x14ac:dyDescent="0.2">
      <c r="Y15829" s="84"/>
    </row>
    <row r="15830" spans="25:25" x14ac:dyDescent="0.2">
      <c r="Y15830" s="84"/>
    </row>
    <row r="15831" spans="25:25" x14ac:dyDescent="0.2">
      <c r="Y15831" s="84"/>
    </row>
    <row r="15832" spans="25:25" x14ac:dyDescent="0.2">
      <c r="Y15832" s="84"/>
    </row>
    <row r="15833" spans="25:25" x14ac:dyDescent="0.2">
      <c r="Y15833" s="84"/>
    </row>
    <row r="15834" spans="25:25" x14ac:dyDescent="0.2">
      <c r="Y15834" s="84"/>
    </row>
    <row r="15835" spans="25:25" x14ac:dyDescent="0.2">
      <c r="Y15835" s="84"/>
    </row>
    <row r="15836" spans="25:25" x14ac:dyDescent="0.2">
      <c r="Y15836" s="84"/>
    </row>
    <row r="15837" spans="25:25" x14ac:dyDescent="0.2">
      <c r="Y15837" s="84"/>
    </row>
    <row r="15838" spans="25:25" x14ac:dyDescent="0.2">
      <c r="Y15838" s="84"/>
    </row>
    <row r="15839" spans="25:25" x14ac:dyDescent="0.2">
      <c r="Y15839" s="84"/>
    </row>
    <row r="15840" spans="25:25" x14ac:dyDescent="0.2">
      <c r="Y15840" s="84"/>
    </row>
    <row r="15841" spans="25:25" x14ac:dyDescent="0.2">
      <c r="Y15841" s="84"/>
    </row>
    <row r="15842" spans="25:25" x14ac:dyDescent="0.2">
      <c r="Y15842" s="84"/>
    </row>
    <row r="15843" spans="25:25" x14ac:dyDescent="0.2">
      <c r="Y15843" s="84"/>
    </row>
    <row r="15844" spans="25:25" x14ac:dyDescent="0.2">
      <c r="Y15844" s="84"/>
    </row>
    <row r="15845" spans="25:25" x14ac:dyDescent="0.2">
      <c r="Y15845" s="84"/>
    </row>
    <row r="15846" spans="25:25" x14ac:dyDescent="0.2">
      <c r="Y15846" s="84"/>
    </row>
    <row r="15847" spans="25:25" x14ac:dyDescent="0.2">
      <c r="Y15847" s="84"/>
    </row>
    <row r="15848" spans="25:25" x14ac:dyDescent="0.2">
      <c r="Y15848" s="84"/>
    </row>
    <row r="15849" spans="25:25" x14ac:dyDescent="0.2">
      <c r="Y15849" s="84"/>
    </row>
    <row r="15850" spans="25:25" x14ac:dyDescent="0.2">
      <c r="Y15850" s="84"/>
    </row>
    <row r="15851" spans="25:25" x14ac:dyDescent="0.2">
      <c r="Y15851" s="84"/>
    </row>
    <row r="15852" spans="25:25" x14ac:dyDescent="0.2">
      <c r="Y15852" s="84"/>
    </row>
    <row r="15853" spans="25:25" x14ac:dyDescent="0.2">
      <c r="Y15853" s="84"/>
    </row>
    <row r="15854" spans="25:25" x14ac:dyDescent="0.2">
      <c r="Y15854" s="84"/>
    </row>
    <row r="15855" spans="25:25" x14ac:dyDescent="0.2">
      <c r="Y15855" s="84"/>
    </row>
    <row r="15856" spans="25:25" x14ac:dyDescent="0.2">
      <c r="Y15856" s="84"/>
    </row>
    <row r="15857" spans="25:25" x14ac:dyDescent="0.2">
      <c r="Y15857" s="84"/>
    </row>
    <row r="15858" spans="25:25" x14ac:dyDescent="0.2">
      <c r="Y15858" s="84"/>
    </row>
    <row r="15859" spans="25:25" x14ac:dyDescent="0.2">
      <c r="Y15859" s="84"/>
    </row>
    <row r="15860" spans="25:25" x14ac:dyDescent="0.2">
      <c r="Y15860" s="84"/>
    </row>
    <row r="15861" spans="25:25" x14ac:dyDescent="0.2">
      <c r="Y15861" s="84"/>
    </row>
    <row r="15862" spans="25:25" x14ac:dyDescent="0.2">
      <c r="Y15862" s="84"/>
    </row>
    <row r="15863" spans="25:25" x14ac:dyDescent="0.2">
      <c r="Y15863" s="84"/>
    </row>
    <row r="15864" spans="25:25" x14ac:dyDescent="0.2">
      <c r="Y15864" s="84"/>
    </row>
    <row r="15865" spans="25:25" x14ac:dyDescent="0.2">
      <c r="Y15865" s="84"/>
    </row>
    <row r="15866" spans="25:25" x14ac:dyDescent="0.2">
      <c r="Y15866" s="84"/>
    </row>
    <row r="15867" spans="25:25" x14ac:dyDescent="0.2">
      <c r="Y15867" s="84"/>
    </row>
    <row r="15868" spans="25:25" x14ac:dyDescent="0.2">
      <c r="Y15868" s="84"/>
    </row>
    <row r="15869" spans="25:25" x14ac:dyDescent="0.2">
      <c r="Y15869" s="84"/>
    </row>
    <row r="15870" spans="25:25" x14ac:dyDescent="0.2">
      <c r="Y15870" s="84"/>
    </row>
    <row r="15871" spans="25:25" x14ac:dyDescent="0.2">
      <c r="Y15871" s="84"/>
    </row>
    <row r="15872" spans="25:25" x14ac:dyDescent="0.2">
      <c r="Y15872" s="84"/>
    </row>
    <row r="15873" spans="25:25" x14ac:dyDescent="0.2">
      <c r="Y15873" s="84"/>
    </row>
    <row r="15874" spans="25:25" x14ac:dyDescent="0.2">
      <c r="Y15874" s="84"/>
    </row>
    <row r="15875" spans="25:25" x14ac:dyDescent="0.2">
      <c r="Y15875" s="84"/>
    </row>
    <row r="15876" spans="25:25" x14ac:dyDescent="0.2">
      <c r="Y15876" s="84"/>
    </row>
    <row r="15877" spans="25:25" x14ac:dyDescent="0.2">
      <c r="Y15877" s="84"/>
    </row>
    <row r="15878" spans="25:25" x14ac:dyDescent="0.2">
      <c r="Y15878" s="84"/>
    </row>
    <row r="15879" spans="25:25" x14ac:dyDescent="0.2">
      <c r="Y15879" s="84"/>
    </row>
    <row r="15880" spans="25:25" x14ac:dyDescent="0.2">
      <c r="Y15880" s="84"/>
    </row>
    <row r="15881" spans="25:25" x14ac:dyDescent="0.2">
      <c r="Y15881" s="84"/>
    </row>
    <row r="15882" spans="25:25" x14ac:dyDescent="0.2">
      <c r="Y15882" s="84"/>
    </row>
    <row r="15883" spans="25:25" x14ac:dyDescent="0.2">
      <c r="Y15883" s="84"/>
    </row>
    <row r="15884" spans="25:25" x14ac:dyDescent="0.2">
      <c r="Y15884" s="84"/>
    </row>
    <row r="15885" spans="25:25" x14ac:dyDescent="0.2">
      <c r="Y15885" s="84"/>
    </row>
    <row r="15886" spans="25:25" x14ac:dyDescent="0.2">
      <c r="Y15886" s="84"/>
    </row>
    <row r="15887" spans="25:25" x14ac:dyDescent="0.2">
      <c r="Y15887" s="84"/>
    </row>
    <row r="15888" spans="25:25" x14ac:dyDescent="0.2">
      <c r="Y15888" s="84"/>
    </row>
    <row r="15889" spans="25:25" x14ac:dyDescent="0.2">
      <c r="Y15889" s="84"/>
    </row>
    <row r="15890" spans="25:25" x14ac:dyDescent="0.2">
      <c r="Y15890" s="84"/>
    </row>
    <row r="15891" spans="25:25" x14ac:dyDescent="0.2">
      <c r="Y15891" s="84"/>
    </row>
    <row r="15892" spans="25:25" x14ac:dyDescent="0.2">
      <c r="Y15892" s="84"/>
    </row>
    <row r="15893" spans="25:25" x14ac:dyDescent="0.2">
      <c r="Y15893" s="84"/>
    </row>
    <row r="15894" spans="25:25" x14ac:dyDescent="0.2">
      <c r="Y15894" s="84"/>
    </row>
    <row r="15895" spans="25:25" x14ac:dyDescent="0.2">
      <c r="Y15895" s="84"/>
    </row>
    <row r="15896" spans="25:25" x14ac:dyDescent="0.2">
      <c r="Y15896" s="84"/>
    </row>
    <row r="15897" spans="25:25" x14ac:dyDescent="0.2">
      <c r="Y15897" s="84"/>
    </row>
    <row r="15898" spans="25:25" x14ac:dyDescent="0.2">
      <c r="Y15898" s="84"/>
    </row>
    <row r="15899" spans="25:25" x14ac:dyDescent="0.2">
      <c r="Y15899" s="84"/>
    </row>
    <row r="15900" spans="25:25" x14ac:dyDescent="0.2">
      <c r="Y15900" s="84"/>
    </row>
    <row r="15901" spans="25:25" x14ac:dyDescent="0.2">
      <c r="Y15901" s="84"/>
    </row>
    <row r="15902" spans="25:25" x14ac:dyDescent="0.2">
      <c r="Y15902" s="84"/>
    </row>
    <row r="15903" spans="25:25" x14ac:dyDescent="0.2">
      <c r="Y15903" s="84"/>
    </row>
    <row r="15904" spans="25:25" x14ac:dyDescent="0.2">
      <c r="Y15904" s="84"/>
    </row>
    <row r="15905" spans="25:25" x14ac:dyDescent="0.2">
      <c r="Y15905" s="84"/>
    </row>
    <row r="15906" spans="25:25" x14ac:dyDescent="0.2">
      <c r="Y15906" s="84"/>
    </row>
    <row r="15907" spans="25:25" x14ac:dyDescent="0.2">
      <c r="Y15907" s="84"/>
    </row>
    <row r="15908" spans="25:25" x14ac:dyDescent="0.2">
      <c r="Y15908" s="84"/>
    </row>
    <row r="15909" spans="25:25" x14ac:dyDescent="0.2">
      <c r="Y15909" s="84"/>
    </row>
    <row r="15910" spans="25:25" x14ac:dyDescent="0.2">
      <c r="Y15910" s="84"/>
    </row>
    <row r="15911" spans="25:25" x14ac:dyDescent="0.2">
      <c r="Y15911" s="84"/>
    </row>
    <row r="15912" spans="25:25" x14ac:dyDescent="0.2">
      <c r="Y15912" s="84"/>
    </row>
    <row r="15913" spans="25:25" x14ac:dyDescent="0.2">
      <c r="Y15913" s="84"/>
    </row>
    <row r="15914" spans="25:25" x14ac:dyDescent="0.2">
      <c r="Y15914" s="84"/>
    </row>
    <row r="15915" spans="25:25" x14ac:dyDescent="0.2">
      <c r="Y15915" s="84"/>
    </row>
    <row r="15916" spans="25:25" x14ac:dyDescent="0.2">
      <c r="Y15916" s="84"/>
    </row>
    <row r="15917" spans="25:25" x14ac:dyDescent="0.2">
      <c r="Y15917" s="84"/>
    </row>
    <row r="15918" spans="25:25" x14ac:dyDescent="0.2">
      <c r="Y15918" s="84"/>
    </row>
    <row r="15919" spans="25:25" x14ac:dyDescent="0.2">
      <c r="Y15919" s="84"/>
    </row>
    <row r="15920" spans="25:25" x14ac:dyDescent="0.2">
      <c r="Y15920" s="84"/>
    </row>
    <row r="15921" spans="25:25" x14ac:dyDescent="0.2">
      <c r="Y15921" s="84"/>
    </row>
    <row r="15922" spans="25:25" x14ac:dyDescent="0.2">
      <c r="Y15922" s="84"/>
    </row>
    <row r="15923" spans="25:25" x14ac:dyDescent="0.2">
      <c r="Y15923" s="84"/>
    </row>
    <row r="15924" spans="25:25" x14ac:dyDescent="0.2">
      <c r="Y15924" s="84"/>
    </row>
    <row r="15925" spans="25:25" x14ac:dyDescent="0.2">
      <c r="Y15925" s="84"/>
    </row>
    <row r="15926" spans="25:25" x14ac:dyDescent="0.2">
      <c r="Y15926" s="84"/>
    </row>
    <row r="15927" spans="25:25" x14ac:dyDescent="0.2">
      <c r="Y15927" s="84"/>
    </row>
    <row r="15928" spans="25:25" x14ac:dyDescent="0.2">
      <c r="Y15928" s="84"/>
    </row>
    <row r="15929" spans="25:25" x14ac:dyDescent="0.2">
      <c r="Y15929" s="84"/>
    </row>
    <row r="15930" spans="25:25" x14ac:dyDescent="0.2">
      <c r="Y15930" s="84"/>
    </row>
    <row r="15931" spans="25:25" x14ac:dyDescent="0.2">
      <c r="Y15931" s="84"/>
    </row>
    <row r="15932" spans="25:25" x14ac:dyDescent="0.2">
      <c r="Y15932" s="84"/>
    </row>
    <row r="15933" spans="25:25" x14ac:dyDescent="0.2">
      <c r="Y15933" s="84"/>
    </row>
    <row r="15934" spans="25:25" x14ac:dyDescent="0.2">
      <c r="Y15934" s="84"/>
    </row>
    <row r="15935" spans="25:25" x14ac:dyDescent="0.2">
      <c r="Y15935" s="84"/>
    </row>
    <row r="15936" spans="25:25" x14ac:dyDescent="0.2">
      <c r="Y15936" s="84"/>
    </row>
    <row r="15937" spans="25:25" x14ac:dyDescent="0.2">
      <c r="Y15937" s="84"/>
    </row>
    <row r="15938" spans="25:25" x14ac:dyDescent="0.2">
      <c r="Y15938" s="84"/>
    </row>
    <row r="15939" spans="25:25" x14ac:dyDescent="0.2">
      <c r="Y15939" s="84"/>
    </row>
    <row r="15940" spans="25:25" x14ac:dyDescent="0.2">
      <c r="Y15940" s="84"/>
    </row>
    <row r="15941" spans="25:25" x14ac:dyDescent="0.2">
      <c r="Y15941" s="84"/>
    </row>
    <row r="15942" spans="25:25" x14ac:dyDescent="0.2">
      <c r="Y15942" s="84"/>
    </row>
    <row r="15943" spans="25:25" x14ac:dyDescent="0.2">
      <c r="Y15943" s="84"/>
    </row>
    <row r="15944" spans="25:25" x14ac:dyDescent="0.2">
      <c r="Y15944" s="84"/>
    </row>
    <row r="15945" spans="25:25" x14ac:dyDescent="0.2">
      <c r="Y15945" s="84"/>
    </row>
    <row r="15946" spans="25:25" x14ac:dyDescent="0.2">
      <c r="Y15946" s="84"/>
    </row>
    <row r="15947" spans="25:25" x14ac:dyDescent="0.2">
      <c r="Y15947" s="84"/>
    </row>
    <row r="15948" spans="25:25" x14ac:dyDescent="0.2">
      <c r="Y15948" s="84"/>
    </row>
    <row r="15949" spans="25:25" x14ac:dyDescent="0.2">
      <c r="Y15949" s="84"/>
    </row>
    <row r="15950" spans="25:25" x14ac:dyDescent="0.2">
      <c r="Y15950" s="84"/>
    </row>
    <row r="15951" spans="25:25" x14ac:dyDescent="0.2">
      <c r="Y15951" s="84"/>
    </row>
    <row r="15952" spans="25:25" x14ac:dyDescent="0.2">
      <c r="Y15952" s="84"/>
    </row>
    <row r="15953" spans="25:25" x14ac:dyDescent="0.2">
      <c r="Y15953" s="84"/>
    </row>
    <row r="15954" spans="25:25" x14ac:dyDescent="0.2">
      <c r="Y15954" s="84"/>
    </row>
    <row r="15955" spans="25:25" x14ac:dyDescent="0.2">
      <c r="Y15955" s="84"/>
    </row>
    <row r="15956" spans="25:25" x14ac:dyDescent="0.2">
      <c r="Y15956" s="84"/>
    </row>
    <row r="15957" spans="25:25" x14ac:dyDescent="0.2">
      <c r="Y15957" s="84"/>
    </row>
    <row r="15958" spans="25:25" x14ac:dyDescent="0.2">
      <c r="Y15958" s="84"/>
    </row>
    <row r="15959" spans="25:25" x14ac:dyDescent="0.2">
      <c r="Y15959" s="84"/>
    </row>
    <row r="15960" spans="25:25" x14ac:dyDescent="0.2">
      <c r="Y15960" s="84"/>
    </row>
    <row r="15961" spans="25:25" x14ac:dyDescent="0.2">
      <c r="Y15961" s="84"/>
    </row>
    <row r="15962" spans="25:25" x14ac:dyDescent="0.2">
      <c r="Y15962" s="84"/>
    </row>
    <row r="15963" spans="25:25" x14ac:dyDescent="0.2">
      <c r="Y15963" s="84"/>
    </row>
    <row r="15964" spans="25:25" x14ac:dyDescent="0.2">
      <c r="Y15964" s="84"/>
    </row>
    <row r="15965" spans="25:25" x14ac:dyDescent="0.2">
      <c r="Y15965" s="84"/>
    </row>
    <row r="15966" spans="25:25" x14ac:dyDescent="0.2">
      <c r="Y15966" s="84"/>
    </row>
    <row r="15967" spans="25:25" x14ac:dyDescent="0.2">
      <c r="Y15967" s="84"/>
    </row>
    <row r="15968" spans="25:25" x14ac:dyDescent="0.2">
      <c r="Y15968" s="84"/>
    </row>
    <row r="15969" spans="25:25" x14ac:dyDescent="0.2">
      <c r="Y15969" s="84"/>
    </row>
    <row r="15970" spans="25:25" x14ac:dyDescent="0.2">
      <c r="Y15970" s="84"/>
    </row>
    <row r="15971" spans="25:25" x14ac:dyDescent="0.2">
      <c r="Y15971" s="84"/>
    </row>
    <row r="15972" spans="25:25" x14ac:dyDescent="0.2">
      <c r="Y15972" s="84"/>
    </row>
    <row r="15973" spans="25:25" x14ac:dyDescent="0.2">
      <c r="Y15973" s="84"/>
    </row>
    <row r="15974" spans="25:25" x14ac:dyDescent="0.2">
      <c r="Y15974" s="84"/>
    </row>
    <row r="15975" spans="25:25" x14ac:dyDescent="0.2">
      <c r="Y15975" s="84"/>
    </row>
    <row r="15976" spans="25:25" x14ac:dyDescent="0.2">
      <c r="Y15976" s="84"/>
    </row>
    <row r="15977" spans="25:25" x14ac:dyDescent="0.2">
      <c r="Y15977" s="84"/>
    </row>
    <row r="15978" spans="25:25" x14ac:dyDescent="0.2">
      <c r="Y15978" s="84"/>
    </row>
    <row r="15979" spans="25:25" x14ac:dyDescent="0.2">
      <c r="Y15979" s="84"/>
    </row>
    <row r="15980" spans="25:25" x14ac:dyDescent="0.2">
      <c r="Y15980" s="84"/>
    </row>
    <row r="15981" spans="25:25" x14ac:dyDescent="0.2">
      <c r="Y15981" s="84"/>
    </row>
    <row r="15982" spans="25:25" x14ac:dyDescent="0.2">
      <c r="Y15982" s="84"/>
    </row>
    <row r="15983" spans="25:25" x14ac:dyDescent="0.2">
      <c r="Y15983" s="84"/>
    </row>
    <row r="15984" spans="25:25" x14ac:dyDescent="0.2">
      <c r="Y15984" s="84"/>
    </row>
    <row r="15985" spans="25:25" x14ac:dyDescent="0.2">
      <c r="Y15985" s="84"/>
    </row>
    <row r="15986" spans="25:25" x14ac:dyDescent="0.2">
      <c r="Y15986" s="84"/>
    </row>
    <row r="15987" spans="25:25" x14ac:dyDescent="0.2">
      <c r="Y15987" s="84"/>
    </row>
    <row r="15988" spans="25:25" x14ac:dyDescent="0.2">
      <c r="Y15988" s="84"/>
    </row>
    <row r="15989" spans="25:25" x14ac:dyDescent="0.2">
      <c r="Y15989" s="84"/>
    </row>
    <row r="15990" spans="25:25" x14ac:dyDescent="0.2">
      <c r="Y15990" s="84"/>
    </row>
    <row r="15991" spans="25:25" x14ac:dyDescent="0.2">
      <c r="Y15991" s="84"/>
    </row>
    <row r="15992" spans="25:25" x14ac:dyDescent="0.2">
      <c r="Y15992" s="84"/>
    </row>
    <row r="15993" spans="25:25" x14ac:dyDescent="0.2">
      <c r="Y15993" s="84"/>
    </row>
    <row r="15994" spans="25:25" x14ac:dyDescent="0.2">
      <c r="Y15994" s="84"/>
    </row>
    <row r="15995" spans="25:25" x14ac:dyDescent="0.2">
      <c r="Y15995" s="84"/>
    </row>
    <row r="15996" spans="25:25" x14ac:dyDescent="0.2">
      <c r="Y15996" s="84"/>
    </row>
    <row r="15997" spans="25:25" x14ac:dyDescent="0.2">
      <c r="Y15997" s="84"/>
    </row>
    <row r="15998" spans="25:25" x14ac:dyDescent="0.2">
      <c r="Y15998" s="84"/>
    </row>
    <row r="15999" spans="25:25" x14ac:dyDescent="0.2">
      <c r="Y15999" s="84"/>
    </row>
    <row r="16000" spans="25:25" x14ac:dyDescent="0.2">
      <c r="Y16000" s="84"/>
    </row>
    <row r="16001" spans="25:25" x14ac:dyDescent="0.2">
      <c r="Y16001" s="84"/>
    </row>
    <row r="16002" spans="25:25" x14ac:dyDescent="0.2">
      <c r="Y16002" s="84"/>
    </row>
    <row r="16003" spans="25:25" x14ac:dyDescent="0.2">
      <c r="Y16003" s="84"/>
    </row>
    <row r="16004" spans="25:25" x14ac:dyDescent="0.2">
      <c r="Y16004" s="84"/>
    </row>
    <row r="16005" spans="25:25" x14ac:dyDescent="0.2">
      <c r="Y16005" s="84"/>
    </row>
    <row r="16006" spans="25:25" x14ac:dyDescent="0.2">
      <c r="Y16006" s="84"/>
    </row>
    <row r="16007" spans="25:25" x14ac:dyDescent="0.2">
      <c r="Y16007" s="84"/>
    </row>
    <row r="16008" spans="25:25" x14ac:dyDescent="0.2">
      <c r="Y16008" s="84"/>
    </row>
    <row r="16009" spans="25:25" x14ac:dyDescent="0.2">
      <c r="Y16009" s="84"/>
    </row>
    <row r="16010" spans="25:25" x14ac:dyDescent="0.2">
      <c r="Y16010" s="84"/>
    </row>
    <row r="16011" spans="25:25" x14ac:dyDescent="0.2">
      <c r="Y16011" s="84"/>
    </row>
    <row r="16012" spans="25:25" x14ac:dyDescent="0.2">
      <c r="Y16012" s="84"/>
    </row>
    <row r="16013" spans="25:25" x14ac:dyDescent="0.2">
      <c r="Y16013" s="84"/>
    </row>
    <row r="16014" spans="25:25" x14ac:dyDescent="0.2">
      <c r="Y16014" s="84"/>
    </row>
    <row r="16015" spans="25:25" x14ac:dyDescent="0.2">
      <c r="Y16015" s="84"/>
    </row>
    <row r="16016" spans="25:25" x14ac:dyDescent="0.2">
      <c r="Y16016" s="84"/>
    </row>
    <row r="16017" spans="25:25" x14ac:dyDescent="0.2">
      <c r="Y16017" s="84"/>
    </row>
    <row r="16018" spans="25:25" x14ac:dyDescent="0.2">
      <c r="Y16018" s="84"/>
    </row>
    <row r="16019" spans="25:25" x14ac:dyDescent="0.2">
      <c r="Y16019" s="84"/>
    </row>
    <row r="16020" spans="25:25" x14ac:dyDescent="0.2">
      <c r="Y16020" s="84"/>
    </row>
    <row r="16021" spans="25:25" x14ac:dyDescent="0.2">
      <c r="Y16021" s="84"/>
    </row>
    <row r="16022" spans="25:25" x14ac:dyDescent="0.2">
      <c r="Y16022" s="84"/>
    </row>
    <row r="16023" spans="25:25" x14ac:dyDescent="0.2">
      <c r="Y16023" s="84"/>
    </row>
    <row r="16024" spans="25:25" x14ac:dyDescent="0.2">
      <c r="Y16024" s="84"/>
    </row>
    <row r="16025" spans="25:25" x14ac:dyDescent="0.2">
      <c r="Y16025" s="84"/>
    </row>
    <row r="16026" spans="25:25" x14ac:dyDescent="0.2">
      <c r="Y16026" s="84"/>
    </row>
    <row r="16027" spans="25:25" x14ac:dyDescent="0.2">
      <c r="Y16027" s="84"/>
    </row>
    <row r="16028" spans="25:25" x14ac:dyDescent="0.2">
      <c r="Y16028" s="84"/>
    </row>
    <row r="16029" spans="25:25" x14ac:dyDescent="0.2">
      <c r="Y16029" s="84"/>
    </row>
    <row r="16030" spans="25:25" x14ac:dyDescent="0.2">
      <c r="Y16030" s="84"/>
    </row>
    <row r="16031" spans="25:25" x14ac:dyDescent="0.2">
      <c r="Y16031" s="84"/>
    </row>
    <row r="16032" spans="25:25" x14ac:dyDescent="0.2">
      <c r="Y16032" s="84"/>
    </row>
    <row r="16033" spans="25:25" x14ac:dyDescent="0.2">
      <c r="Y16033" s="84"/>
    </row>
    <row r="16034" spans="25:25" x14ac:dyDescent="0.2">
      <c r="Y16034" s="84"/>
    </row>
    <row r="16035" spans="25:25" x14ac:dyDescent="0.2">
      <c r="Y16035" s="84"/>
    </row>
    <row r="16036" spans="25:25" x14ac:dyDescent="0.2">
      <c r="Y16036" s="84"/>
    </row>
    <row r="16037" spans="25:25" x14ac:dyDescent="0.2">
      <c r="Y16037" s="84"/>
    </row>
    <row r="16038" spans="25:25" x14ac:dyDescent="0.2">
      <c r="Y16038" s="84"/>
    </row>
    <row r="16039" spans="25:25" x14ac:dyDescent="0.2">
      <c r="Y16039" s="84"/>
    </row>
    <row r="16040" spans="25:25" x14ac:dyDescent="0.2">
      <c r="Y16040" s="84"/>
    </row>
    <row r="16041" spans="25:25" x14ac:dyDescent="0.2">
      <c r="Y16041" s="84"/>
    </row>
    <row r="16042" spans="25:25" x14ac:dyDescent="0.2">
      <c r="Y16042" s="84"/>
    </row>
    <row r="16043" spans="25:25" x14ac:dyDescent="0.2">
      <c r="Y16043" s="84"/>
    </row>
    <row r="16044" spans="25:25" x14ac:dyDescent="0.2">
      <c r="Y16044" s="84"/>
    </row>
    <row r="16045" spans="25:25" x14ac:dyDescent="0.2">
      <c r="Y16045" s="84"/>
    </row>
    <row r="16046" spans="25:25" x14ac:dyDescent="0.2">
      <c r="Y16046" s="84"/>
    </row>
    <row r="16047" spans="25:25" x14ac:dyDescent="0.2">
      <c r="Y16047" s="84"/>
    </row>
    <row r="16048" spans="25:25" x14ac:dyDescent="0.2">
      <c r="Y16048" s="84"/>
    </row>
    <row r="16049" spans="25:25" x14ac:dyDescent="0.2">
      <c r="Y16049" s="84"/>
    </row>
    <row r="16050" spans="25:25" x14ac:dyDescent="0.2">
      <c r="Y16050" s="84"/>
    </row>
    <row r="16051" spans="25:25" x14ac:dyDescent="0.2">
      <c r="Y16051" s="84"/>
    </row>
    <row r="16052" spans="25:25" x14ac:dyDescent="0.2">
      <c r="Y16052" s="84"/>
    </row>
    <row r="16053" spans="25:25" x14ac:dyDescent="0.2">
      <c r="Y16053" s="84"/>
    </row>
    <row r="16054" spans="25:25" x14ac:dyDescent="0.2">
      <c r="Y16054" s="84"/>
    </row>
    <row r="16055" spans="25:25" x14ac:dyDescent="0.2">
      <c r="Y16055" s="84"/>
    </row>
    <row r="16056" spans="25:25" x14ac:dyDescent="0.2">
      <c r="Y16056" s="84"/>
    </row>
    <row r="16057" spans="25:25" x14ac:dyDescent="0.2">
      <c r="Y16057" s="84"/>
    </row>
    <row r="16058" spans="25:25" x14ac:dyDescent="0.2">
      <c r="Y16058" s="84"/>
    </row>
    <row r="16059" spans="25:25" x14ac:dyDescent="0.2">
      <c r="Y16059" s="84"/>
    </row>
    <row r="16060" spans="25:25" x14ac:dyDescent="0.2">
      <c r="Y16060" s="84"/>
    </row>
    <row r="16061" spans="25:25" x14ac:dyDescent="0.2">
      <c r="Y16061" s="84"/>
    </row>
    <row r="16062" spans="25:25" x14ac:dyDescent="0.2">
      <c r="Y16062" s="84"/>
    </row>
    <row r="16063" spans="25:25" x14ac:dyDescent="0.2">
      <c r="Y16063" s="84"/>
    </row>
    <row r="16064" spans="25:25" x14ac:dyDescent="0.2">
      <c r="Y16064" s="84"/>
    </row>
    <row r="16065" spans="25:25" x14ac:dyDescent="0.2">
      <c r="Y16065" s="84"/>
    </row>
    <row r="16066" spans="25:25" x14ac:dyDescent="0.2">
      <c r="Y16066" s="84"/>
    </row>
    <row r="16067" spans="25:25" x14ac:dyDescent="0.2">
      <c r="Y16067" s="84"/>
    </row>
    <row r="16068" spans="25:25" x14ac:dyDescent="0.2">
      <c r="Y16068" s="84"/>
    </row>
    <row r="16069" spans="25:25" x14ac:dyDescent="0.2">
      <c r="Y16069" s="84"/>
    </row>
    <row r="16070" spans="25:25" x14ac:dyDescent="0.2">
      <c r="Y16070" s="84"/>
    </row>
    <row r="16071" spans="25:25" x14ac:dyDescent="0.2">
      <c r="Y16071" s="84"/>
    </row>
    <row r="16072" spans="25:25" x14ac:dyDescent="0.2">
      <c r="Y16072" s="84"/>
    </row>
    <row r="16073" spans="25:25" x14ac:dyDescent="0.2">
      <c r="Y16073" s="84"/>
    </row>
    <row r="16074" spans="25:25" x14ac:dyDescent="0.2">
      <c r="Y16074" s="84"/>
    </row>
    <row r="16075" spans="25:25" x14ac:dyDescent="0.2">
      <c r="Y16075" s="84"/>
    </row>
    <row r="16076" spans="25:25" x14ac:dyDescent="0.2">
      <c r="Y16076" s="84"/>
    </row>
    <row r="16077" spans="25:25" x14ac:dyDescent="0.2">
      <c r="Y16077" s="84"/>
    </row>
    <row r="16078" spans="25:25" x14ac:dyDescent="0.2">
      <c r="Y16078" s="84"/>
    </row>
    <row r="16079" spans="25:25" x14ac:dyDescent="0.2">
      <c r="Y16079" s="84"/>
    </row>
    <row r="16080" spans="25:25" x14ac:dyDescent="0.2">
      <c r="Y16080" s="84"/>
    </row>
    <row r="16081" spans="25:25" x14ac:dyDescent="0.2">
      <c r="Y16081" s="84"/>
    </row>
    <row r="16082" spans="25:25" x14ac:dyDescent="0.2">
      <c r="Y16082" s="84"/>
    </row>
    <row r="16083" spans="25:25" x14ac:dyDescent="0.2">
      <c r="Y16083" s="84"/>
    </row>
    <row r="16084" spans="25:25" x14ac:dyDescent="0.2">
      <c r="Y16084" s="84"/>
    </row>
    <row r="16085" spans="25:25" x14ac:dyDescent="0.2">
      <c r="Y16085" s="84"/>
    </row>
    <row r="16086" spans="25:25" x14ac:dyDescent="0.2">
      <c r="Y16086" s="84"/>
    </row>
    <row r="16087" spans="25:25" x14ac:dyDescent="0.2">
      <c r="Y16087" s="84"/>
    </row>
    <row r="16088" spans="25:25" x14ac:dyDescent="0.2">
      <c r="Y16088" s="84"/>
    </row>
    <row r="16089" spans="25:25" x14ac:dyDescent="0.2">
      <c r="Y16089" s="84"/>
    </row>
    <row r="16090" spans="25:25" x14ac:dyDescent="0.2">
      <c r="Y16090" s="84"/>
    </row>
    <row r="16091" spans="25:25" x14ac:dyDescent="0.2">
      <c r="Y16091" s="84"/>
    </row>
    <row r="16092" spans="25:25" x14ac:dyDescent="0.2">
      <c r="Y16092" s="84"/>
    </row>
    <row r="16093" spans="25:25" x14ac:dyDescent="0.2">
      <c r="Y16093" s="84"/>
    </row>
    <row r="16094" spans="25:25" x14ac:dyDescent="0.2">
      <c r="Y16094" s="84"/>
    </row>
    <row r="16095" spans="25:25" x14ac:dyDescent="0.2">
      <c r="Y16095" s="84"/>
    </row>
    <row r="16096" spans="25:25" x14ac:dyDescent="0.2">
      <c r="Y16096" s="84"/>
    </row>
    <row r="16097" spans="25:25" x14ac:dyDescent="0.2">
      <c r="Y16097" s="84"/>
    </row>
    <row r="16098" spans="25:25" x14ac:dyDescent="0.2">
      <c r="Y16098" s="84"/>
    </row>
    <row r="16099" spans="25:25" x14ac:dyDescent="0.2">
      <c r="Y16099" s="84"/>
    </row>
    <row r="16100" spans="25:25" x14ac:dyDescent="0.2">
      <c r="Y16100" s="84"/>
    </row>
    <row r="16101" spans="25:25" x14ac:dyDescent="0.2">
      <c r="Y16101" s="84"/>
    </row>
    <row r="16102" spans="25:25" x14ac:dyDescent="0.2">
      <c r="Y16102" s="84"/>
    </row>
    <row r="16103" spans="25:25" x14ac:dyDescent="0.2">
      <c r="Y16103" s="84"/>
    </row>
    <row r="16104" spans="25:25" x14ac:dyDescent="0.2">
      <c r="Y16104" s="84"/>
    </row>
    <row r="16105" spans="25:25" x14ac:dyDescent="0.2">
      <c r="Y16105" s="84"/>
    </row>
    <row r="16106" spans="25:25" x14ac:dyDescent="0.2">
      <c r="Y16106" s="84"/>
    </row>
    <row r="16107" spans="25:25" x14ac:dyDescent="0.2">
      <c r="Y16107" s="84"/>
    </row>
    <row r="16108" spans="25:25" x14ac:dyDescent="0.2">
      <c r="Y16108" s="84"/>
    </row>
    <row r="16109" spans="25:25" x14ac:dyDescent="0.2">
      <c r="Y16109" s="84"/>
    </row>
    <row r="16110" spans="25:25" x14ac:dyDescent="0.2">
      <c r="Y16110" s="84"/>
    </row>
    <row r="16111" spans="25:25" x14ac:dyDescent="0.2">
      <c r="Y16111" s="84"/>
    </row>
    <row r="16112" spans="25:25" x14ac:dyDescent="0.2">
      <c r="Y16112" s="84"/>
    </row>
    <row r="16113" spans="25:25" x14ac:dyDescent="0.2">
      <c r="Y16113" s="84"/>
    </row>
    <row r="16114" spans="25:25" x14ac:dyDescent="0.2">
      <c r="Y16114" s="84"/>
    </row>
    <row r="16115" spans="25:25" x14ac:dyDescent="0.2">
      <c r="Y16115" s="84"/>
    </row>
    <row r="16116" spans="25:25" x14ac:dyDescent="0.2">
      <c r="Y16116" s="84"/>
    </row>
    <row r="16117" spans="25:25" x14ac:dyDescent="0.2">
      <c r="Y16117" s="84"/>
    </row>
    <row r="16118" spans="25:25" x14ac:dyDescent="0.2">
      <c r="Y16118" s="84"/>
    </row>
    <row r="16119" spans="25:25" x14ac:dyDescent="0.2">
      <c r="Y16119" s="84"/>
    </row>
    <row r="16120" spans="25:25" x14ac:dyDescent="0.2">
      <c r="Y16120" s="84"/>
    </row>
    <row r="16121" spans="25:25" x14ac:dyDescent="0.2">
      <c r="Y16121" s="84"/>
    </row>
    <row r="16122" spans="25:25" x14ac:dyDescent="0.2">
      <c r="Y16122" s="84"/>
    </row>
    <row r="16123" spans="25:25" x14ac:dyDescent="0.2">
      <c r="Y16123" s="84"/>
    </row>
    <row r="16124" spans="25:25" x14ac:dyDescent="0.2">
      <c r="Y16124" s="84"/>
    </row>
    <row r="16125" spans="25:25" x14ac:dyDescent="0.2">
      <c r="Y16125" s="84"/>
    </row>
    <row r="16126" spans="25:25" x14ac:dyDescent="0.2">
      <c r="Y16126" s="84"/>
    </row>
    <row r="16127" spans="25:25" x14ac:dyDescent="0.2">
      <c r="Y16127" s="84"/>
    </row>
    <row r="16128" spans="25:25" x14ac:dyDescent="0.2">
      <c r="Y16128" s="84"/>
    </row>
    <row r="16129" spans="25:25" x14ac:dyDescent="0.2">
      <c r="Y16129" s="84"/>
    </row>
    <row r="16130" spans="25:25" x14ac:dyDescent="0.2">
      <c r="Y16130" s="84"/>
    </row>
    <row r="16131" spans="25:25" x14ac:dyDescent="0.2">
      <c r="Y16131" s="84"/>
    </row>
    <row r="16132" spans="25:25" x14ac:dyDescent="0.2">
      <c r="Y16132" s="84"/>
    </row>
    <row r="16133" spans="25:25" x14ac:dyDescent="0.2">
      <c r="Y16133" s="84"/>
    </row>
    <row r="16134" spans="25:25" x14ac:dyDescent="0.2">
      <c r="Y16134" s="84"/>
    </row>
    <row r="16135" spans="25:25" x14ac:dyDescent="0.2">
      <c r="Y16135" s="84"/>
    </row>
    <row r="16136" spans="25:25" x14ac:dyDescent="0.2">
      <c r="Y16136" s="84"/>
    </row>
    <row r="16137" spans="25:25" x14ac:dyDescent="0.2">
      <c r="Y16137" s="84"/>
    </row>
    <row r="16138" spans="25:25" x14ac:dyDescent="0.2">
      <c r="Y16138" s="84"/>
    </row>
    <row r="16139" spans="25:25" x14ac:dyDescent="0.2">
      <c r="Y16139" s="84"/>
    </row>
    <row r="16140" spans="25:25" x14ac:dyDescent="0.2">
      <c r="Y16140" s="84"/>
    </row>
    <row r="16141" spans="25:25" x14ac:dyDescent="0.2">
      <c r="Y16141" s="84"/>
    </row>
    <row r="16142" spans="25:25" x14ac:dyDescent="0.2">
      <c r="Y16142" s="84"/>
    </row>
    <row r="16143" spans="25:25" x14ac:dyDescent="0.2">
      <c r="Y16143" s="84"/>
    </row>
    <row r="16144" spans="25:25" x14ac:dyDescent="0.2">
      <c r="Y16144" s="84"/>
    </row>
    <row r="16145" spans="25:25" x14ac:dyDescent="0.2">
      <c r="Y16145" s="84"/>
    </row>
    <row r="16146" spans="25:25" x14ac:dyDescent="0.2">
      <c r="Y16146" s="84"/>
    </row>
    <row r="16147" spans="25:25" x14ac:dyDescent="0.2">
      <c r="Y16147" s="84"/>
    </row>
    <row r="16148" spans="25:25" x14ac:dyDescent="0.2">
      <c r="Y16148" s="84"/>
    </row>
    <row r="16149" spans="25:25" x14ac:dyDescent="0.2">
      <c r="Y16149" s="84"/>
    </row>
    <row r="16150" spans="25:25" x14ac:dyDescent="0.2">
      <c r="Y16150" s="84"/>
    </row>
    <row r="16151" spans="25:25" x14ac:dyDescent="0.2">
      <c r="Y16151" s="84"/>
    </row>
    <row r="16152" spans="25:25" x14ac:dyDescent="0.2">
      <c r="Y16152" s="84"/>
    </row>
    <row r="16153" spans="25:25" x14ac:dyDescent="0.2">
      <c r="Y16153" s="84"/>
    </row>
    <row r="16154" spans="25:25" x14ac:dyDescent="0.2">
      <c r="Y16154" s="84"/>
    </row>
    <row r="16155" spans="25:25" x14ac:dyDescent="0.2">
      <c r="Y16155" s="84"/>
    </row>
    <row r="16156" spans="25:25" x14ac:dyDescent="0.2">
      <c r="Y16156" s="84"/>
    </row>
    <row r="16157" spans="25:25" x14ac:dyDescent="0.2">
      <c r="Y16157" s="84"/>
    </row>
    <row r="16158" spans="25:25" x14ac:dyDescent="0.2">
      <c r="Y16158" s="84"/>
    </row>
    <row r="16159" spans="25:25" x14ac:dyDescent="0.2">
      <c r="Y16159" s="84"/>
    </row>
    <row r="16160" spans="25:25" x14ac:dyDescent="0.2">
      <c r="Y16160" s="84"/>
    </row>
    <row r="16161" spans="25:25" x14ac:dyDescent="0.2">
      <c r="Y16161" s="84"/>
    </row>
    <row r="16162" spans="25:25" x14ac:dyDescent="0.2">
      <c r="Y16162" s="84"/>
    </row>
    <row r="16163" spans="25:25" x14ac:dyDescent="0.2">
      <c r="Y16163" s="84"/>
    </row>
    <row r="16164" spans="25:25" x14ac:dyDescent="0.2">
      <c r="Y16164" s="84"/>
    </row>
    <row r="16165" spans="25:25" x14ac:dyDescent="0.2">
      <c r="Y16165" s="84"/>
    </row>
    <row r="16166" spans="25:25" x14ac:dyDescent="0.2">
      <c r="Y16166" s="84"/>
    </row>
    <row r="16167" spans="25:25" x14ac:dyDescent="0.2">
      <c r="Y16167" s="84"/>
    </row>
    <row r="16168" spans="25:25" x14ac:dyDescent="0.2">
      <c r="Y16168" s="84"/>
    </row>
    <row r="16169" spans="25:25" x14ac:dyDescent="0.2">
      <c r="Y16169" s="84"/>
    </row>
    <row r="16170" spans="25:25" x14ac:dyDescent="0.2">
      <c r="Y16170" s="84"/>
    </row>
    <row r="16171" spans="25:25" x14ac:dyDescent="0.2">
      <c r="Y16171" s="84"/>
    </row>
    <row r="16172" spans="25:25" x14ac:dyDescent="0.2">
      <c r="Y16172" s="84"/>
    </row>
    <row r="16173" spans="25:25" x14ac:dyDescent="0.2">
      <c r="Y16173" s="84"/>
    </row>
    <row r="16174" spans="25:25" x14ac:dyDescent="0.2">
      <c r="Y16174" s="84"/>
    </row>
    <row r="16175" spans="25:25" x14ac:dyDescent="0.2">
      <c r="Y16175" s="84"/>
    </row>
    <row r="16176" spans="25:25" x14ac:dyDescent="0.2">
      <c r="Y16176" s="84"/>
    </row>
    <row r="16177" spans="25:25" x14ac:dyDescent="0.2">
      <c r="Y16177" s="84"/>
    </row>
    <row r="16178" spans="25:25" x14ac:dyDescent="0.2">
      <c r="Y16178" s="84"/>
    </row>
    <row r="16179" spans="25:25" x14ac:dyDescent="0.2">
      <c r="Y16179" s="84"/>
    </row>
    <row r="16180" spans="25:25" x14ac:dyDescent="0.2">
      <c r="Y16180" s="84"/>
    </row>
    <row r="16181" spans="25:25" x14ac:dyDescent="0.2">
      <c r="Y16181" s="84"/>
    </row>
    <row r="16182" spans="25:25" x14ac:dyDescent="0.2">
      <c r="Y16182" s="84"/>
    </row>
    <row r="16183" spans="25:25" x14ac:dyDescent="0.2">
      <c r="Y16183" s="84"/>
    </row>
    <row r="16184" spans="25:25" x14ac:dyDescent="0.2">
      <c r="Y16184" s="84"/>
    </row>
    <row r="16185" spans="25:25" x14ac:dyDescent="0.2">
      <c r="Y16185" s="84"/>
    </row>
    <row r="16186" spans="25:25" x14ac:dyDescent="0.2">
      <c r="Y16186" s="84"/>
    </row>
    <row r="16187" spans="25:25" x14ac:dyDescent="0.2">
      <c r="Y16187" s="84"/>
    </row>
    <row r="16188" spans="25:25" x14ac:dyDescent="0.2">
      <c r="Y16188" s="84"/>
    </row>
    <row r="16189" spans="25:25" x14ac:dyDescent="0.2">
      <c r="Y16189" s="84"/>
    </row>
    <row r="16190" spans="25:25" x14ac:dyDescent="0.2">
      <c r="Y16190" s="84"/>
    </row>
    <row r="16191" spans="25:25" x14ac:dyDescent="0.2">
      <c r="Y16191" s="84"/>
    </row>
    <row r="16192" spans="25:25" x14ac:dyDescent="0.2">
      <c r="Y16192" s="84"/>
    </row>
    <row r="16193" spans="25:25" x14ac:dyDescent="0.2">
      <c r="Y16193" s="84"/>
    </row>
    <row r="16194" spans="25:25" x14ac:dyDescent="0.2">
      <c r="Y16194" s="84"/>
    </row>
    <row r="16195" spans="25:25" x14ac:dyDescent="0.2">
      <c r="Y16195" s="84"/>
    </row>
    <row r="16196" spans="25:25" x14ac:dyDescent="0.2">
      <c r="Y16196" s="84"/>
    </row>
    <row r="16197" spans="25:25" x14ac:dyDescent="0.2">
      <c r="Y16197" s="84"/>
    </row>
    <row r="16198" spans="25:25" x14ac:dyDescent="0.2">
      <c r="Y16198" s="84"/>
    </row>
    <row r="16199" spans="25:25" x14ac:dyDescent="0.2">
      <c r="Y16199" s="84"/>
    </row>
    <row r="16200" spans="25:25" x14ac:dyDescent="0.2">
      <c r="Y16200" s="84"/>
    </row>
    <row r="16201" spans="25:25" x14ac:dyDescent="0.2">
      <c r="Y16201" s="84"/>
    </row>
    <row r="16202" spans="25:25" x14ac:dyDescent="0.2">
      <c r="Y16202" s="84"/>
    </row>
    <row r="16203" spans="25:25" x14ac:dyDescent="0.2">
      <c r="Y16203" s="84"/>
    </row>
    <row r="16204" spans="25:25" x14ac:dyDescent="0.2">
      <c r="Y16204" s="84"/>
    </row>
    <row r="16205" spans="25:25" x14ac:dyDescent="0.2">
      <c r="Y16205" s="84"/>
    </row>
    <row r="16206" spans="25:25" x14ac:dyDescent="0.2">
      <c r="Y16206" s="84"/>
    </row>
    <row r="16207" spans="25:25" x14ac:dyDescent="0.2">
      <c r="Y16207" s="84"/>
    </row>
    <row r="16208" spans="25:25" x14ac:dyDescent="0.2">
      <c r="Y16208" s="84"/>
    </row>
    <row r="16209" spans="25:25" x14ac:dyDescent="0.2">
      <c r="Y16209" s="84"/>
    </row>
    <row r="16210" spans="25:25" x14ac:dyDescent="0.2">
      <c r="Y16210" s="84"/>
    </row>
    <row r="16211" spans="25:25" x14ac:dyDescent="0.2">
      <c r="Y16211" s="84"/>
    </row>
    <row r="16212" spans="25:25" x14ac:dyDescent="0.2">
      <c r="Y16212" s="84"/>
    </row>
    <row r="16213" spans="25:25" x14ac:dyDescent="0.2">
      <c r="Y16213" s="84"/>
    </row>
    <row r="16214" spans="25:25" x14ac:dyDescent="0.2">
      <c r="Y16214" s="84"/>
    </row>
    <row r="16215" spans="25:25" x14ac:dyDescent="0.2">
      <c r="Y16215" s="84"/>
    </row>
    <row r="16216" spans="25:25" x14ac:dyDescent="0.2">
      <c r="Y16216" s="84"/>
    </row>
    <row r="16217" spans="25:25" x14ac:dyDescent="0.2">
      <c r="Y16217" s="84"/>
    </row>
    <row r="16218" spans="25:25" x14ac:dyDescent="0.2">
      <c r="Y16218" s="84"/>
    </row>
    <row r="16219" spans="25:25" x14ac:dyDescent="0.2">
      <c r="Y16219" s="84"/>
    </row>
    <row r="16220" spans="25:25" x14ac:dyDescent="0.2">
      <c r="Y16220" s="84"/>
    </row>
    <row r="16221" spans="25:25" x14ac:dyDescent="0.2">
      <c r="Y16221" s="84"/>
    </row>
    <row r="16222" spans="25:25" x14ac:dyDescent="0.2">
      <c r="Y16222" s="84"/>
    </row>
    <row r="16223" spans="25:25" x14ac:dyDescent="0.2">
      <c r="Y16223" s="84"/>
    </row>
    <row r="16224" spans="25:25" x14ac:dyDescent="0.2">
      <c r="Y16224" s="84"/>
    </row>
    <row r="16225" spans="25:25" x14ac:dyDescent="0.2">
      <c r="Y16225" s="84"/>
    </row>
    <row r="16226" spans="25:25" x14ac:dyDescent="0.2">
      <c r="Y16226" s="84"/>
    </row>
    <row r="16227" spans="25:25" x14ac:dyDescent="0.2">
      <c r="Y16227" s="84"/>
    </row>
    <row r="16228" spans="25:25" x14ac:dyDescent="0.2">
      <c r="Y16228" s="84"/>
    </row>
    <row r="16229" spans="25:25" x14ac:dyDescent="0.2">
      <c r="Y16229" s="84"/>
    </row>
    <row r="16230" spans="25:25" x14ac:dyDescent="0.2">
      <c r="Y16230" s="84"/>
    </row>
    <row r="16231" spans="25:25" x14ac:dyDescent="0.2">
      <c r="Y16231" s="84"/>
    </row>
    <row r="16232" spans="25:25" x14ac:dyDescent="0.2">
      <c r="Y16232" s="84"/>
    </row>
    <row r="16233" spans="25:25" x14ac:dyDescent="0.2">
      <c r="Y16233" s="84"/>
    </row>
    <row r="16234" spans="25:25" x14ac:dyDescent="0.2">
      <c r="Y16234" s="84"/>
    </row>
    <row r="16235" spans="25:25" x14ac:dyDescent="0.2">
      <c r="Y16235" s="84"/>
    </row>
    <row r="16236" spans="25:25" x14ac:dyDescent="0.2">
      <c r="Y16236" s="84"/>
    </row>
    <row r="16237" spans="25:25" x14ac:dyDescent="0.2">
      <c r="Y16237" s="84"/>
    </row>
    <row r="16238" spans="25:25" x14ac:dyDescent="0.2">
      <c r="Y16238" s="84"/>
    </row>
    <row r="16239" spans="25:25" x14ac:dyDescent="0.2">
      <c r="Y16239" s="84"/>
    </row>
    <row r="16240" spans="25:25" x14ac:dyDescent="0.2">
      <c r="Y16240" s="84"/>
    </row>
    <row r="16241" spans="25:25" x14ac:dyDescent="0.2">
      <c r="Y16241" s="84"/>
    </row>
    <row r="16242" spans="25:25" x14ac:dyDescent="0.2">
      <c r="Y16242" s="84"/>
    </row>
    <row r="16243" spans="25:25" x14ac:dyDescent="0.2">
      <c r="Y16243" s="84"/>
    </row>
    <row r="16244" spans="25:25" x14ac:dyDescent="0.2">
      <c r="Y16244" s="84"/>
    </row>
    <row r="16245" spans="25:25" x14ac:dyDescent="0.2">
      <c r="Y16245" s="84"/>
    </row>
    <row r="16246" spans="25:25" x14ac:dyDescent="0.2">
      <c r="Y16246" s="84"/>
    </row>
    <row r="16247" spans="25:25" x14ac:dyDescent="0.2">
      <c r="Y16247" s="84"/>
    </row>
    <row r="16248" spans="25:25" x14ac:dyDescent="0.2">
      <c r="Y16248" s="84"/>
    </row>
    <row r="16249" spans="25:25" x14ac:dyDescent="0.2">
      <c r="Y16249" s="84"/>
    </row>
    <row r="16250" spans="25:25" x14ac:dyDescent="0.2">
      <c r="Y16250" s="84"/>
    </row>
    <row r="16251" spans="25:25" x14ac:dyDescent="0.2">
      <c r="Y16251" s="84"/>
    </row>
    <row r="16252" spans="25:25" x14ac:dyDescent="0.2">
      <c r="Y16252" s="84"/>
    </row>
    <row r="16253" spans="25:25" x14ac:dyDescent="0.2">
      <c r="Y16253" s="84"/>
    </row>
    <row r="16254" spans="25:25" x14ac:dyDescent="0.2">
      <c r="Y16254" s="84"/>
    </row>
    <row r="16255" spans="25:25" x14ac:dyDescent="0.2">
      <c r="Y16255" s="84"/>
    </row>
    <row r="16256" spans="25:25" x14ac:dyDescent="0.2">
      <c r="Y16256" s="84"/>
    </row>
    <row r="16257" spans="25:25" x14ac:dyDescent="0.2">
      <c r="Y16257" s="84"/>
    </row>
    <row r="16258" spans="25:25" x14ac:dyDescent="0.2">
      <c r="Y16258" s="84"/>
    </row>
    <row r="16259" spans="25:25" x14ac:dyDescent="0.2">
      <c r="Y16259" s="84"/>
    </row>
    <row r="16260" spans="25:25" x14ac:dyDescent="0.2">
      <c r="Y16260" s="84"/>
    </row>
    <row r="16261" spans="25:25" x14ac:dyDescent="0.2">
      <c r="Y16261" s="84"/>
    </row>
    <row r="16262" spans="25:25" x14ac:dyDescent="0.2">
      <c r="Y16262" s="84"/>
    </row>
    <row r="16263" spans="25:25" x14ac:dyDescent="0.2">
      <c r="Y16263" s="84"/>
    </row>
    <row r="16264" spans="25:25" x14ac:dyDescent="0.2">
      <c r="Y16264" s="84"/>
    </row>
    <row r="16265" spans="25:25" x14ac:dyDescent="0.2">
      <c r="Y16265" s="84"/>
    </row>
    <row r="16266" spans="25:25" x14ac:dyDescent="0.2">
      <c r="Y16266" s="84"/>
    </row>
    <row r="16267" spans="25:25" x14ac:dyDescent="0.2">
      <c r="Y16267" s="84"/>
    </row>
    <row r="16268" spans="25:25" x14ac:dyDescent="0.2">
      <c r="Y16268" s="84"/>
    </row>
    <row r="16269" spans="25:25" x14ac:dyDescent="0.2">
      <c r="Y16269" s="84"/>
    </row>
    <row r="16270" spans="25:25" x14ac:dyDescent="0.2">
      <c r="Y16270" s="84"/>
    </row>
    <row r="16271" spans="25:25" x14ac:dyDescent="0.2">
      <c r="Y16271" s="84"/>
    </row>
    <row r="16272" spans="25:25" x14ac:dyDescent="0.2">
      <c r="Y16272" s="84"/>
    </row>
    <row r="16273" spans="25:25" x14ac:dyDescent="0.2">
      <c r="Y16273" s="84"/>
    </row>
    <row r="16274" spans="25:25" x14ac:dyDescent="0.2">
      <c r="Y16274" s="84"/>
    </row>
    <row r="16275" spans="25:25" x14ac:dyDescent="0.2">
      <c r="Y16275" s="84"/>
    </row>
    <row r="16276" spans="25:25" x14ac:dyDescent="0.2">
      <c r="Y16276" s="84"/>
    </row>
    <row r="16277" spans="25:25" x14ac:dyDescent="0.2">
      <c r="Y16277" s="84"/>
    </row>
    <row r="16278" spans="25:25" x14ac:dyDescent="0.2">
      <c r="Y16278" s="84"/>
    </row>
    <row r="16279" spans="25:25" x14ac:dyDescent="0.2">
      <c r="Y16279" s="84"/>
    </row>
    <row r="16280" spans="25:25" x14ac:dyDescent="0.2">
      <c r="Y16280" s="84"/>
    </row>
    <row r="16281" spans="25:25" x14ac:dyDescent="0.2">
      <c r="Y16281" s="84"/>
    </row>
    <row r="16282" spans="25:25" x14ac:dyDescent="0.2">
      <c r="Y16282" s="84"/>
    </row>
    <row r="16283" spans="25:25" x14ac:dyDescent="0.2">
      <c r="Y16283" s="84"/>
    </row>
    <row r="16284" spans="25:25" x14ac:dyDescent="0.2">
      <c r="Y16284" s="84"/>
    </row>
    <row r="16285" spans="25:25" x14ac:dyDescent="0.2">
      <c r="Y16285" s="84"/>
    </row>
    <row r="16286" spans="25:25" x14ac:dyDescent="0.2">
      <c r="Y16286" s="84"/>
    </row>
    <row r="16287" spans="25:25" x14ac:dyDescent="0.2">
      <c r="Y16287" s="84"/>
    </row>
    <row r="16288" spans="25:25" x14ac:dyDescent="0.2">
      <c r="Y16288" s="84"/>
    </row>
    <row r="16289" spans="25:25" x14ac:dyDescent="0.2">
      <c r="Y16289" s="84"/>
    </row>
    <row r="16290" spans="25:25" x14ac:dyDescent="0.2">
      <c r="Y16290" s="84"/>
    </row>
    <row r="16291" spans="25:25" x14ac:dyDescent="0.2">
      <c r="Y16291" s="84"/>
    </row>
    <row r="16292" spans="25:25" x14ac:dyDescent="0.2">
      <c r="Y16292" s="84"/>
    </row>
    <row r="16293" spans="25:25" x14ac:dyDescent="0.2">
      <c r="Y16293" s="84"/>
    </row>
    <row r="16294" spans="25:25" x14ac:dyDescent="0.2">
      <c r="Y16294" s="84"/>
    </row>
    <row r="16295" spans="25:25" x14ac:dyDescent="0.2">
      <c r="Y16295" s="84"/>
    </row>
    <row r="16296" spans="25:25" x14ac:dyDescent="0.2">
      <c r="Y16296" s="84"/>
    </row>
    <row r="16297" spans="25:25" x14ac:dyDescent="0.2">
      <c r="Y16297" s="84"/>
    </row>
    <row r="16298" spans="25:25" x14ac:dyDescent="0.2">
      <c r="Y16298" s="84"/>
    </row>
    <row r="16299" spans="25:25" x14ac:dyDescent="0.2">
      <c r="Y16299" s="84"/>
    </row>
    <row r="16300" spans="25:25" x14ac:dyDescent="0.2">
      <c r="Y16300" s="84"/>
    </row>
    <row r="16301" spans="25:25" x14ac:dyDescent="0.2">
      <c r="Y16301" s="84"/>
    </row>
    <row r="16302" spans="25:25" x14ac:dyDescent="0.2">
      <c r="Y16302" s="84"/>
    </row>
    <row r="16303" spans="25:25" x14ac:dyDescent="0.2">
      <c r="Y16303" s="84"/>
    </row>
    <row r="16304" spans="25:25" x14ac:dyDescent="0.2">
      <c r="Y16304" s="84"/>
    </row>
    <row r="16305" spans="25:25" x14ac:dyDescent="0.2">
      <c r="Y16305" s="84"/>
    </row>
    <row r="16306" spans="25:25" x14ac:dyDescent="0.2">
      <c r="Y16306" s="84"/>
    </row>
    <row r="16307" spans="25:25" x14ac:dyDescent="0.2">
      <c r="Y16307" s="84"/>
    </row>
    <row r="16308" spans="25:25" x14ac:dyDescent="0.2">
      <c r="Y16308" s="84"/>
    </row>
    <row r="16309" spans="25:25" x14ac:dyDescent="0.2">
      <c r="Y16309" s="84"/>
    </row>
    <row r="16310" spans="25:25" x14ac:dyDescent="0.2">
      <c r="Y16310" s="84"/>
    </row>
    <row r="16311" spans="25:25" x14ac:dyDescent="0.2">
      <c r="Y16311" s="84"/>
    </row>
    <row r="16312" spans="25:25" x14ac:dyDescent="0.2">
      <c r="Y16312" s="84"/>
    </row>
    <row r="16313" spans="25:25" x14ac:dyDescent="0.2">
      <c r="Y16313" s="84"/>
    </row>
    <row r="16314" spans="25:25" x14ac:dyDescent="0.2">
      <c r="Y16314" s="84"/>
    </row>
    <row r="16315" spans="25:25" x14ac:dyDescent="0.2">
      <c r="Y16315" s="84"/>
    </row>
    <row r="16316" spans="25:25" x14ac:dyDescent="0.2">
      <c r="Y16316" s="84"/>
    </row>
    <row r="16317" spans="25:25" x14ac:dyDescent="0.2">
      <c r="Y16317" s="84"/>
    </row>
    <row r="16318" spans="25:25" x14ac:dyDescent="0.2">
      <c r="Y16318" s="84"/>
    </row>
    <row r="16319" spans="25:25" x14ac:dyDescent="0.2">
      <c r="Y16319" s="84"/>
    </row>
    <row r="16320" spans="25:25" x14ac:dyDescent="0.2">
      <c r="Y16320" s="84"/>
    </row>
    <row r="16321" spans="25:25" x14ac:dyDescent="0.2">
      <c r="Y16321" s="84"/>
    </row>
    <row r="16322" spans="25:25" x14ac:dyDescent="0.2">
      <c r="Y16322" s="84"/>
    </row>
    <row r="16323" spans="25:25" x14ac:dyDescent="0.2">
      <c r="Y16323" s="84"/>
    </row>
    <row r="16324" spans="25:25" x14ac:dyDescent="0.2">
      <c r="Y16324" s="84"/>
    </row>
    <row r="16325" spans="25:25" x14ac:dyDescent="0.2">
      <c r="Y16325" s="84"/>
    </row>
    <row r="16326" spans="25:25" x14ac:dyDescent="0.2">
      <c r="Y16326" s="84"/>
    </row>
    <row r="16327" spans="25:25" x14ac:dyDescent="0.2">
      <c r="Y16327" s="84"/>
    </row>
    <row r="16328" spans="25:25" x14ac:dyDescent="0.2">
      <c r="Y16328" s="84"/>
    </row>
    <row r="16329" spans="25:25" x14ac:dyDescent="0.2">
      <c r="Y16329" s="84"/>
    </row>
    <row r="16330" spans="25:25" x14ac:dyDescent="0.2">
      <c r="Y16330" s="84"/>
    </row>
    <row r="16331" spans="25:25" x14ac:dyDescent="0.2">
      <c r="Y16331" s="84"/>
    </row>
    <row r="16332" spans="25:25" x14ac:dyDescent="0.2">
      <c r="Y16332" s="84"/>
    </row>
    <row r="16333" spans="25:25" x14ac:dyDescent="0.2">
      <c r="Y16333" s="84"/>
    </row>
    <row r="16334" spans="25:25" x14ac:dyDescent="0.2">
      <c r="Y16334" s="84"/>
    </row>
    <row r="16335" spans="25:25" x14ac:dyDescent="0.2">
      <c r="Y16335" s="84"/>
    </row>
    <row r="16336" spans="25:25" x14ac:dyDescent="0.2">
      <c r="Y16336" s="84"/>
    </row>
    <row r="16337" spans="25:25" x14ac:dyDescent="0.2">
      <c r="Y16337" s="84"/>
    </row>
    <row r="16338" spans="25:25" x14ac:dyDescent="0.2">
      <c r="Y16338" s="84"/>
    </row>
    <row r="16339" spans="25:25" x14ac:dyDescent="0.2">
      <c r="Y16339" s="84"/>
    </row>
    <row r="16340" spans="25:25" x14ac:dyDescent="0.2">
      <c r="Y16340" s="84"/>
    </row>
    <row r="16341" spans="25:25" x14ac:dyDescent="0.2">
      <c r="Y16341" s="84"/>
    </row>
    <row r="16342" spans="25:25" x14ac:dyDescent="0.2">
      <c r="Y16342" s="84"/>
    </row>
    <row r="16343" spans="25:25" x14ac:dyDescent="0.2">
      <c r="Y16343" s="84"/>
    </row>
    <row r="16344" spans="25:25" x14ac:dyDescent="0.2">
      <c r="Y16344" s="84"/>
    </row>
    <row r="16345" spans="25:25" x14ac:dyDescent="0.2">
      <c r="Y16345" s="84"/>
    </row>
    <row r="16346" spans="25:25" x14ac:dyDescent="0.2">
      <c r="Y16346" s="84"/>
    </row>
    <row r="16347" spans="25:25" x14ac:dyDescent="0.2">
      <c r="Y16347" s="84"/>
    </row>
    <row r="16348" spans="25:25" x14ac:dyDescent="0.2">
      <c r="Y16348" s="84"/>
    </row>
    <row r="16349" spans="25:25" x14ac:dyDescent="0.2">
      <c r="Y16349" s="84"/>
    </row>
    <row r="16350" spans="25:25" x14ac:dyDescent="0.2">
      <c r="Y16350" s="84"/>
    </row>
    <row r="16351" spans="25:25" x14ac:dyDescent="0.2">
      <c r="Y16351" s="84"/>
    </row>
    <row r="16352" spans="25:25" x14ac:dyDescent="0.2">
      <c r="Y16352" s="84"/>
    </row>
    <row r="16353" spans="25:25" x14ac:dyDescent="0.2">
      <c r="Y16353" s="84"/>
    </row>
    <row r="16354" spans="25:25" x14ac:dyDescent="0.2">
      <c r="Y16354" s="84"/>
    </row>
    <row r="16355" spans="25:25" x14ac:dyDescent="0.2">
      <c r="Y16355" s="84"/>
    </row>
    <row r="16356" spans="25:25" x14ac:dyDescent="0.2">
      <c r="Y16356" s="84"/>
    </row>
    <row r="16357" spans="25:25" x14ac:dyDescent="0.2">
      <c r="Y16357" s="84"/>
    </row>
    <row r="16358" spans="25:25" x14ac:dyDescent="0.2">
      <c r="Y16358" s="84"/>
    </row>
    <row r="16359" spans="25:25" x14ac:dyDescent="0.2">
      <c r="Y16359" s="84"/>
    </row>
    <row r="16360" spans="25:25" x14ac:dyDescent="0.2">
      <c r="Y16360" s="84"/>
    </row>
    <row r="16361" spans="25:25" x14ac:dyDescent="0.2">
      <c r="Y16361" s="84"/>
    </row>
    <row r="16362" spans="25:25" x14ac:dyDescent="0.2">
      <c r="Y16362" s="84"/>
    </row>
    <row r="16363" spans="25:25" x14ac:dyDescent="0.2">
      <c r="Y16363" s="84"/>
    </row>
    <row r="16364" spans="25:25" x14ac:dyDescent="0.2">
      <c r="Y16364" s="84"/>
    </row>
    <row r="16365" spans="25:25" x14ac:dyDescent="0.2">
      <c r="Y16365" s="84"/>
    </row>
    <row r="16366" spans="25:25" x14ac:dyDescent="0.2">
      <c r="Y16366" s="84"/>
    </row>
    <row r="16367" spans="25:25" x14ac:dyDescent="0.2">
      <c r="Y16367" s="84"/>
    </row>
    <row r="16368" spans="25:25" x14ac:dyDescent="0.2">
      <c r="Y16368" s="84"/>
    </row>
    <row r="16369" spans="25:25" x14ac:dyDescent="0.2">
      <c r="Y16369" s="84"/>
    </row>
    <row r="16370" spans="25:25" x14ac:dyDescent="0.2">
      <c r="Y16370" s="84"/>
    </row>
    <row r="16371" spans="25:25" x14ac:dyDescent="0.2">
      <c r="Y16371" s="84"/>
    </row>
    <row r="16372" spans="25:25" x14ac:dyDescent="0.2">
      <c r="Y16372" s="84"/>
    </row>
    <row r="16373" spans="25:25" x14ac:dyDescent="0.2">
      <c r="Y16373" s="84"/>
    </row>
    <row r="16374" spans="25:25" x14ac:dyDescent="0.2">
      <c r="Y16374" s="84"/>
    </row>
    <row r="16375" spans="25:25" x14ac:dyDescent="0.2">
      <c r="Y16375" s="84"/>
    </row>
    <row r="16376" spans="25:25" x14ac:dyDescent="0.2">
      <c r="Y16376" s="84"/>
    </row>
    <row r="16377" spans="25:25" x14ac:dyDescent="0.2">
      <c r="Y16377" s="84"/>
    </row>
    <row r="16378" spans="25:25" x14ac:dyDescent="0.2">
      <c r="Y16378" s="84"/>
    </row>
    <row r="16379" spans="25:25" x14ac:dyDescent="0.2">
      <c r="Y16379" s="84"/>
    </row>
    <row r="16380" spans="25:25" x14ac:dyDescent="0.2">
      <c r="Y16380" s="84"/>
    </row>
    <row r="16381" spans="25:25" x14ac:dyDescent="0.2">
      <c r="Y16381" s="84"/>
    </row>
    <row r="16382" spans="25:25" x14ac:dyDescent="0.2">
      <c r="Y16382" s="84"/>
    </row>
    <row r="16383" spans="25:25" x14ac:dyDescent="0.2">
      <c r="Y16383" s="84"/>
    </row>
    <row r="16384" spans="25:25" x14ac:dyDescent="0.2">
      <c r="Y16384" s="84"/>
    </row>
    <row r="16385" spans="25:25" x14ac:dyDescent="0.2">
      <c r="Y16385" s="84"/>
    </row>
    <row r="16386" spans="25:25" x14ac:dyDescent="0.2">
      <c r="Y16386" s="84"/>
    </row>
    <row r="16387" spans="25:25" x14ac:dyDescent="0.2">
      <c r="Y16387" s="84"/>
    </row>
    <row r="16388" spans="25:25" x14ac:dyDescent="0.2">
      <c r="Y16388" s="84"/>
    </row>
    <row r="16389" spans="25:25" x14ac:dyDescent="0.2">
      <c r="Y16389" s="84"/>
    </row>
    <row r="16390" spans="25:25" x14ac:dyDescent="0.2">
      <c r="Y16390" s="84"/>
    </row>
    <row r="16391" spans="25:25" x14ac:dyDescent="0.2">
      <c r="Y16391" s="84"/>
    </row>
    <row r="16392" spans="25:25" x14ac:dyDescent="0.2">
      <c r="Y16392" s="84"/>
    </row>
    <row r="16393" spans="25:25" x14ac:dyDescent="0.2">
      <c r="Y16393" s="84"/>
    </row>
    <row r="16394" spans="25:25" x14ac:dyDescent="0.2">
      <c r="Y16394" s="84"/>
    </row>
    <row r="16395" spans="25:25" x14ac:dyDescent="0.2">
      <c r="Y16395" s="84"/>
    </row>
    <row r="16396" spans="25:25" x14ac:dyDescent="0.2">
      <c r="Y16396" s="84"/>
    </row>
    <row r="16397" spans="25:25" x14ac:dyDescent="0.2">
      <c r="Y16397" s="84"/>
    </row>
    <row r="16398" spans="25:25" x14ac:dyDescent="0.2">
      <c r="Y16398" s="84"/>
    </row>
    <row r="16399" spans="25:25" x14ac:dyDescent="0.2">
      <c r="Y16399" s="84"/>
    </row>
    <row r="16400" spans="25:25" x14ac:dyDescent="0.2">
      <c r="Y16400" s="84"/>
    </row>
    <row r="16401" spans="25:25" x14ac:dyDescent="0.2">
      <c r="Y16401" s="84"/>
    </row>
    <row r="16402" spans="25:25" x14ac:dyDescent="0.2">
      <c r="Y16402" s="84"/>
    </row>
    <row r="16403" spans="25:25" x14ac:dyDescent="0.2">
      <c r="Y16403" s="84"/>
    </row>
    <row r="16404" spans="25:25" x14ac:dyDescent="0.2">
      <c r="Y16404" s="84"/>
    </row>
    <row r="16405" spans="25:25" x14ac:dyDescent="0.2">
      <c r="Y16405" s="84"/>
    </row>
    <row r="16406" spans="25:25" x14ac:dyDescent="0.2">
      <c r="Y16406" s="84"/>
    </row>
    <row r="16407" spans="25:25" x14ac:dyDescent="0.2">
      <c r="Y16407" s="84"/>
    </row>
    <row r="16408" spans="25:25" x14ac:dyDescent="0.2">
      <c r="Y16408" s="84"/>
    </row>
    <row r="16409" spans="25:25" x14ac:dyDescent="0.2">
      <c r="Y16409" s="84"/>
    </row>
    <row r="16410" spans="25:25" x14ac:dyDescent="0.2">
      <c r="Y16410" s="84"/>
    </row>
    <row r="16411" spans="25:25" x14ac:dyDescent="0.2">
      <c r="Y16411" s="84"/>
    </row>
    <row r="16412" spans="25:25" x14ac:dyDescent="0.2">
      <c r="Y16412" s="84"/>
    </row>
    <row r="16413" spans="25:25" x14ac:dyDescent="0.2">
      <c r="Y16413" s="84"/>
    </row>
    <row r="16414" spans="25:25" x14ac:dyDescent="0.2">
      <c r="Y16414" s="84"/>
    </row>
    <row r="16415" spans="25:25" x14ac:dyDescent="0.2">
      <c r="Y16415" s="84"/>
    </row>
    <row r="16416" spans="25:25" x14ac:dyDescent="0.2">
      <c r="Y16416" s="84"/>
    </row>
    <row r="16417" spans="25:25" x14ac:dyDescent="0.2">
      <c r="Y16417" s="84"/>
    </row>
    <row r="16418" spans="25:25" x14ac:dyDescent="0.2">
      <c r="Y16418" s="84"/>
    </row>
    <row r="16419" spans="25:25" x14ac:dyDescent="0.2">
      <c r="Y16419" s="84"/>
    </row>
    <row r="16420" spans="25:25" x14ac:dyDescent="0.2">
      <c r="Y16420" s="84"/>
    </row>
    <row r="16421" spans="25:25" x14ac:dyDescent="0.2">
      <c r="Y16421" s="84"/>
    </row>
    <row r="16422" spans="25:25" x14ac:dyDescent="0.2">
      <c r="Y16422" s="84"/>
    </row>
    <row r="16423" spans="25:25" x14ac:dyDescent="0.2">
      <c r="Y16423" s="84"/>
    </row>
    <row r="16424" spans="25:25" x14ac:dyDescent="0.2">
      <c r="Y16424" s="84"/>
    </row>
    <row r="16425" spans="25:25" x14ac:dyDescent="0.2">
      <c r="Y16425" s="84"/>
    </row>
    <row r="16426" spans="25:25" x14ac:dyDescent="0.2">
      <c r="Y16426" s="84"/>
    </row>
    <row r="16427" spans="25:25" x14ac:dyDescent="0.2">
      <c r="Y16427" s="84"/>
    </row>
    <row r="16428" spans="25:25" x14ac:dyDescent="0.2">
      <c r="Y16428" s="84"/>
    </row>
    <row r="16429" spans="25:25" x14ac:dyDescent="0.2">
      <c r="Y16429" s="84"/>
    </row>
    <row r="16430" spans="25:25" x14ac:dyDescent="0.2">
      <c r="Y16430" s="84"/>
    </row>
    <row r="16431" spans="25:25" x14ac:dyDescent="0.2">
      <c r="Y16431" s="84"/>
    </row>
    <row r="16432" spans="25:25" x14ac:dyDescent="0.2">
      <c r="Y16432" s="84"/>
    </row>
    <row r="16433" spans="25:25" x14ac:dyDescent="0.2">
      <c r="Y16433" s="84"/>
    </row>
    <row r="16434" spans="25:25" x14ac:dyDescent="0.2">
      <c r="Y16434" s="84"/>
    </row>
    <row r="16435" spans="25:25" x14ac:dyDescent="0.2">
      <c r="Y16435" s="84"/>
    </row>
    <row r="16436" spans="25:25" x14ac:dyDescent="0.2">
      <c r="Y16436" s="84"/>
    </row>
    <row r="16437" spans="25:25" x14ac:dyDescent="0.2">
      <c r="Y16437" s="84"/>
    </row>
    <row r="16438" spans="25:25" x14ac:dyDescent="0.2">
      <c r="Y16438" s="84"/>
    </row>
    <row r="16439" spans="25:25" x14ac:dyDescent="0.2">
      <c r="Y16439" s="84"/>
    </row>
    <row r="16440" spans="25:25" x14ac:dyDescent="0.2">
      <c r="Y16440" s="84"/>
    </row>
    <row r="16441" spans="25:25" x14ac:dyDescent="0.2">
      <c r="Y16441" s="84"/>
    </row>
    <row r="16442" spans="25:25" x14ac:dyDescent="0.2">
      <c r="Y16442" s="84"/>
    </row>
    <row r="16443" spans="25:25" x14ac:dyDescent="0.2">
      <c r="Y16443" s="84"/>
    </row>
    <row r="16444" spans="25:25" x14ac:dyDescent="0.2">
      <c r="Y16444" s="84"/>
    </row>
    <row r="16445" spans="25:25" x14ac:dyDescent="0.2">
      <c r="Y16445" s="84"/>
    </row>
    <row r="16446" spans="25:25" x14ac:dyDescent="0.2">
      <c r="Y16446" s="84"/>
    </row>
    <row r="16447" spans="25:25" x14ac:dyDescent="0.2">
      <c r="Y16447" s="84"/>
    </row>
    <row r="16448" spans="25:25" x14ac:dyDescent="0.2">
      <c r="Y16448" s="84"/>
    </row>
    <row r="16449" spans="25:25" x14ac:dyDescent="0.2">
      <c r="Y16449" s="84"/>
    </row>
    <row r="16450" spans="25:25" x14ac:dyDescent="0.2">
      <c r="Y16450" s="84"/>
    </row>
    <row r="16451" spans="25:25" x14ac:dyDescent="0.2">
      <c r="Y16451" s="84"/>
    </row>
    <row r="16452" spans="25:25" x14ac:dyDescent="0.2">
      <c r="Y16452" s="84"/>
    </row>
    <row r="16453" spans="25:25" x14ac:dyDescent="0.2">
      <c r="Y16453" s="84"/>
    </row>
    <row r="16454" spans="25:25" x14ac:dyDescent="0.2">
      <c r="Y16454" s="84"/>
    </row>
    <row r="16455" spans="25:25" x14ac:dyDescent="0.2">
      <c r="Y16455" s="84"/>
    </row>
    <row r="16456" spans="25:25" x14ac:dyDescent="0.2">
      <c r="Y16456" s="84"/>
    </row>
    <row r="16457" spans="25:25" x14ac:dyDescent="0.2">
      <c r="Y16457" s="84"/>
    </row>
    <row r="16458" spans="25:25" x14ac:dyDescent="0.2">
      <c r="Y16458" s="84"/>
    </row>
    <row r="16459" spans="25:25" x14ac:dyDescent="0.2">
      <c r="Y16459" s="84"/>
    </row>
    <row r="16460" spans="25:25" x14ac:dyDescent="0.2">
      <c r="Y16460" s="84"/>
    </row>
    <row r="16461" spans="25:25" x14ac:dyDescent="0.2">
      <c r="Y16461" s="84"/>
    </row>
    <row r="16462" spans="25:25" x14ac:dyDescent="0.2">
      <c r="Y16462" s="84"/>
    </row>
    <row r="16463" spans="25:25" x14ac:dyDescent="0.2">
      <c r="Y16463" s="84"/>
    </row>
    <row r="16464" spans="25:25" x14ac:dyDescent="0.2">
      <c r="Y16464" s="84"/>
    </row>
    <row r="16465" spans="25:25" x14ac:dyDescent="0.2">
      <c r="Y16465" s="84"/>
    </row>
    <row r="16466" spans="25:25" x14ac:dyDescent="0.2">
      <c r="Y16466" s="84"/>
    </row>
    <row r="16467" spans="25:25" x14ac:dyDescent="0.2">
      <c r="Y16467" s="84"/>
    </row>
    <row r="16468" spans="25:25" x14ac:dyDescent="0.2">
      <c r="Y16468" s="84"/>
    </row>
    <row r="16469" spans="25:25" x14ac:dyDescent="0.2">
      <c r="Y16469" s="84"/>
    </row>
    <row r="16470" spans="25:25" x14ac:dyDescent="0.2">
      <c r="Y16470" s="84"/>
    </row>
    <row r="16471" spans="25:25" x14ac:dyDescent="0.2">
      <c r="Y16471" s="84"/>
    </row>
    <row r="16472" spans="25:25" x14ac:dyDescent="0.2">
      <c r="Y16472" s="84"/>
    </row>
    <row r="16473" spans="25:25" x14ac:dyDescent="0.2">
      <c r="Y16473" s="84"/>
    </row>
    <row r="16474" spans="25:25" x14ac:dyDescent="0.2">
      <c r="Y16474" s="84"/>
    </row>
    <row r="16475" spans="25:25" x14ac:dyDescent="0.2">
      <c r="Y16475" s="84"/>
    </row>
    <row r="16476" spans="25:25" x14ac:dyDescent="0.2">
      <c r="Y16476" s="84"/>
    </row>
    <row r="16477" spans="25:25" x14ac:dyDescent="0.2">
      <c r="Y16477" s="84"/>
    </row>
    <row r="16478" spans="25:25" x14ac:dyDescent="0.2">
      <c r="Y16478" s="84"/>
    </row>
    <row r="16479" spans="25:25" x14ac:dyDescent="0.2">
      <c r="Y16479" s="84"/>
    </row>
    <row r="16480" spans="25:25" x14ac:dyDescent="0.2">
      <c r="Y16480" s="84"/>
    </row>
    <row r="16481" spans="25:25" x14ac:dyDescent="0.2">
      <c r="Y16481" s="84"/>
    </row>
    <row r="16482" spans="25:25" x14ac:dyDescent="0.2">
      <c r="Y16482" s="84"/>
    </row>
    <row r="16483" spans="25:25" x14ac:dyDescent="0.2">
      <c r="Y16483" s="84"/>
    </row>
    <row r="16484" spans="25:25" x14ac:dyDescent="0.2">
      <c r="Y16484" s="84"/>
    </row>
    <row r="16485" spans="25:25" x14ac:dyDescent="0.2">
      <c r="Y16485" s="84"/>
    </row>
    <row r="16486" spans="25:25" x14ac:dyDescent="0.2">
      <c r="Y16486" s="84"/>
    </row>
    <row r="16487" spans="25:25" x14ac:dyDescent="0.2">
      <c r="Y16487" s="84"/>
    </row>
    <row r="16488" spans="25:25" x14ac:dyDescent="0.2">
      <c r="Y16488" s="84"/>
    </row>
    <row r="16489" spans="25:25" x14ac:dyDescent="0.2">
      <c r="Y16489" s="84"/>
    </row>
    <row r="16490" spans="25:25" x14ac:dyDescent="0.2">
      <c r="Y16490" s="84"/>
    </row>
    <row r="16491" spans="25:25" x14ac:dyDescent="0.2">
      <c r="Y16491" s="84"/>
    </row>
    <row r="16492" spans="25:25" x14ac:dyDescent="0.2">
      <c r="Y16492" s="84"/>
    </row>
    <row r="16493" spans="25:25" x14ac:dyDescent="0.2">
      <c r="Y16493" s="84"/>
    </row>
    <row r="16494" spans="25:25" x14ac:dyDescent="0.2">
      <c r="Y16494" s="84"/>
    </row>
    <row r="16495" spans="25:25" x14ac:dyDescent="0.2">
      <c r="Y16495" s="84"/>
    </row>
    <row r="16496" spans="25:25" x14ac:dyDescent="0.2">
      <c r="Y16496" s="84"/>
    </row>
    <row r="16497" spans="25:25" x14ac:dyDescent="0.2">
      <c r="Y16497" s="84"/>
    </row>
    <row r="16498" spans="25:25" x14ac:dyDescent="0.2">
      <c r="Y16498" s="84"/>
    </row>
    <row r="16499" spans="25:25" x14ac:dyDescent="0.2">
      <c r="Y16499" s="84"/>
    </row>
    <row r="16500" spans="25:25" x14ac:dyDescent="0.2">
      <c r="Y16500" s="84"/>
    </row>
    <row r="16501" spans="25:25" x14ac:dyDescent="0.2">
      <c r="Y16501" s="84"/>
    </row>
    <row r="16502" spans="25:25" x14ac:dyDescent="0.2">
      <c r="Y16502" s="84"/>
    </row>
    <row r="16503" spans="25:25" x14ac:dyDescent="0.2">
      <c r="Y16503" s="84"/>
    </row>
    <row r="16504" spans="25:25" x14ac:dyDescent="0.2">
      <c r="Y16504" s="84"/>
    </row>
    <row r="16505" spans="25:25" x14ac:dyDescent="0.2">
      <c r="Y16505" s="84"/>
    </row>
    <row r="16506" spans="25:25" x14ac:dyDescent="0.2">
      <c r="Y16506" s="84"/>
    </row>
    <row r="16507" spans="25:25" x14ac:dyDescent="0.2">
      <c r="Y16507" s="84"/>
    </row>
    <row r="16508" spans="25:25" x14ac:dyDescent="0.2">
      <c r="Y16508" s="84"/>
    </row>
    <row r="16509" spans="25:25" x14ac:dyDescent="0.2">
      <c r="Y16509" s="84"/>
    </row>
    <row r="16510" spans="25:25" x14ac:dyDescent="0.2">
      <c r="Y16510" s="84"/>
    </row>
    <row r="16511" spans="25:25" x14ac:dyDescent="0.2">
      <c r="Y16511" s="84"/>
    </row>
    <row r="16512" spans="25:25" x14ac:dyDescent="0.2">
      <c r="Y16512" s="84"/>
    </row>
    <row r="16513" spans="25:25" x14ac:dyDescent="0.2">
      <c r="Y16513" s="84"/>
    </row>
    <row r="16514" spans="25:25" x14ac:dyDescent="0.2">
      <c r="Y16514" s="84"/>
    </row>
    <row r="16515" spans="25:25" x14ac:dyDescent="0.2">
      <c r="Y16515" s="84"/>
    </row>
    <row r="16516" spans="25:25" x14ac:dyDescent="0.2">
      <c r="Y16516" s="84"/>
    </row>
    <row r="16517" spans="25:25" x14ac:dyDescent="0.2">
      <c r="Y16517" s="84"/>
    </row>
    <row r="16518" spans="25:25" x14ac:dyDescent="0.2">
      <c r="Y16518" s="84"/>
    </row>
    <row r="16519" spans="25:25" x14ac:dyDescent="0.2">
      <c r="Y16519" s="84"/>
    </row>
    <row r="16520" spans="25:25" x14ac:dyDescent="0.2">
      <c r="Y16520" s="84"/>
    </row>
    <row r="16521" spans="25:25" x14ac:dyDescent="0.2">
      <c r="Y16521" s="84"/>
    </row>
    <row r="16522" spans="25:25" x14ac:dyDescent="0.2">
      <c r="Y16522" s="84"/>
    </row>
    <row r="16523" spans="25:25" x14ac:dyDescent="0.2">
      <c r="Y16523" s="84"/>
    </row>
    <row r="16524" spans="25:25" x14ac:dyDescent="0.2">
      <c r="Y16524" s="84"/>
    </row>
    <row r="16525" spans="25:25" x14ac:dyDescent="0.2">
      <c r="Y16525" s="84"/>
    </row>
    <row r="16526" spans="25:25" x14ac:dyDescent="0.2">
      <c r="Y16526" s="84"/>
    </row>
    <row r="16527" spans="25:25" x14ac:dyDescent="0.2">
      <c r="Y16527" s="84"/>
    </row>
    <row r="16528" spans="25:25" x14ac:dyDescent="0.2">
      <c r="Y16528" s="84"/>
    </row>
    <row r="16529" spans="25:25" x14ac:dyDescent="0.2">
      <c r="Y16529" s="84"/>
    </row>
    <row r="16530" spans="25:25" x14ac:dyDescent="0.2">
      <c r="Y16530" s="84"/>
    </row>
    <row r="16531" spans="25:25" x14ac:dyDescent="0.2">
      <c r="Y16531" s="84"/>
    </row>
    <row r="16532" spans="25:25" x14ac:dyDescent="0.2">
      <c r="Y16532" s="84"/>
    </row>
    <row r="16533" spans="25:25" x14ac:dyDescent="0.2">
      <c r="Y16533" s="84"/>
    </row>
    <row r="16534" spans="25:25" x14ac:dyDescent="0.2">
      <c r="Y16534" s="84"/>
    </row>
    <row r="16535" spans="25:25" x14ac:dyDescent="0.2">
      <c r="Y16535" s="84"/>
    </row>
    <row r="16536" spans="25:25" x14ac:dyDescent="0.2">
      <c r="Y16536" s="84"/>
    </row>
    <row r="16537" spans="25:25" x14ac:dyDescent="0.2">
      <c r="Y16537" s="84"/>
    </row>
    <row r="16538" spans="25:25" x14ac:dyDescent="0.2">
      <c r="Y16538" s="84"/>
    </row>
    <row r="16539" spans="25:25" x14ac:dyDescent="0.2">
      <c r="Y16539" s="84"/>
    </row>
    <row r="16540" spans="25:25" x14ac:dyDescent="0.2">
      <c r="Y16540" s="84"/>
    </row>
    <row r="16541" spans="25:25" x14ac:dyDescent="0.2">
      <c r="Y16541" s="84"/>
    </row>
    <row r="16542" spans="25:25" x14ac:dyDescent="0.2">
      <c r="Y16542" s="84"/>
    </row>
    <row r="16543" spans="25:25" x14ac:dyDescent="0.2">
      <c r="Y16543" s="84"/>
    </row>
    <row r="16544" spans="25:25" x14ac:dyDescent="0.2">
      <c r="Y16544" s="84"/>
    </row>
    <row r="16545" spans="25:25" x14ac:dyDescent="0.2">
      <c r="Y16545" s="84"/>
    </row>
    <row r="16546" spans="25:25" x14ac:dyDescent="0.2">
      <c r="Y16546" s="84"/>
    </row>
    <row r="16547" spans="25:25" x14ac:dyDescent="0.2">
      <c r="Y16547" s="84"/>
    </row>
    <row r="16548" spans="25:25" x14ac:dyDescent="0.2">
      <c r="Y16548" s="84"/>
    </row>
    <row r="16549" spans="25:25" x14ac:dyDescent="0.2">
      <c r="Y16549" s="84"/>
    </row>
    <row r="16550" spans="25:25" x14ac:dyDescent="0.2">
      <c r="Y16550" s="84"/>
    </row>
    <row r="16551" spans="25:25" x14ac:dyDescent="0.2">
      <c r="Y16551" s="84"/>
    </row>
    <row r="16552" spans="25:25" x14ac:dyDescent="0.2">
      <c r="Y16552" s="84"/>
    </row>
    <row r="16553" spans="25:25" x14ac:dyDescent="0.2">
      <c r="Y16553" s="84"/>
    </row>
    <row r="16554" spans="25:25" x14ac:dyDescent="0.2">
      <c r="Y16554" s="84"/>
    </row>
    <row r="16555" spans="25:25" x14ac:dyDescent="0.2">
      <c r="Y16555" s="84"/>
    </row>
    <row r="16556" spans="25:25" x14ac:dyDescent="0.2">
      <c r="Y16556" s="84"/>
    </row>
    <row r="16557" spans="25:25" x14ac:dyDescent="0.2">
      <c r="Y16557" s="84"/>
    </row>
    <row r="16558" spans="25:25" x14ac:dyDescent="0.2">
      <c r="Y16558" s="84"/>
    </row>
    <row r="16559" spans="25:25" x14ac:dyDescent="0.2">
      <c r="Y16559" s="84"/>
    </row>
    <row r="16560" spans="25:25" x14ac:dyDescent="0.2">
      <c r="Y16560" s="84"/>
    </row>
    <row r="16561" spans="25:25" x14ac:dyDescent="0.2">
      <c r="Y16561" s="84"/>
    </row>
    <row r="16562" spans="25:25" x14ac:dyDescent="0.2">
      <c r="Y16562" s="84"/>
    </row>
    <row r="16563" spans="25:25" x14ac:dyDescent="0.2">
      <c r="Y16563" s="84"/>
    </row>
    <row r="16564" spans="25:25" x14ac:dyDescent="0.2">
      <c r="Y16564" s="84"/>
    </row>
    <row r="16565" spans="25:25" x14ac:dyDescent="0.2">
      <c r="Y16565" s="84"/>
    </row>
    <row r="16566" spans="25:25" x14ac:dyDescent="0.2">
      <c r="Y16566" s="84"/>
    </row>
    <row r="16567" spans="25:25" x14ac:dyDescent="0.2">
      <c r="Y16567" s="84"/>
    </row>
    <row r="16568" spans="25:25" x14ac:dyDescent="0.2">
      <c r="Y16568" s="84"/>
    </row>
    <row r="16569" spans="25:25" x14ac:dyDescent="0.2">
      <c r="Y16569" s="84"/>
    </row>
    <row r="16570" spans="25:25" x14ac:dyDescent="0.2">
      <c r="Y16570" s="84"/>
    </row>
    <row r="16571" spans="25:25" x14ac:dyDescent="0.2">
      <c r="Y16571" s="84"/>
    </row>
    <row r="16572" spans="25:25" x14ac:dyDescent="0.2">
      <c r="Y16572" s="84"/>
    </row>
    <row r="16573" spans="25:25" x14ac:dyDescent="0.2">
      <c r="Y16573" s="84"/>
    </row>
    <row r="16574" spans="25:25" x14ac:dyDescent="0.2">
      <c r="Y16574" s="84"/>
    </row>
    <row r="16575" spans="25:25" x14ac:dyDescent="0.2">
      <c r="Y16575" s="84"/>
    </row>
    <row r="16576" spans="25:25" x14ac:dyDescent="0.2">
      <c r="Y16576" s="84"/>
    </row>
    <row r="16577" spans="25:25" x14ac:dyDescent="0.2">
      <c r="Y16577" s="84"/>
    </row>
    <row r="16578" spans="25:25" x14ac:dyDescent="0.2">
      <c r="Y16578" s="84"/>
    </row>
    <row r="16579" spans="25:25" x14ac:dyDescent="0.2">
      <c r="Y16579" s="84"/>
    </row>
    <row r="16580" spans="25:25" x14ac:dyDescent="0.2">
      <c r="Y16580" s="84"/>
    </row>
    <row r="16581" spans="25:25" x14ac:dyDescent="0.2">
      <c r="Y16581" s="84"/>
    </row>
    <row r="16582" spans="25:25" x14ac:dyDescent="0.2">
      <c r="Y16582" s="84"/>
    </row>
    <row r="16583" spans="25:25" x14ac:dyDescent="0.2">
      <c r="Y16583" s="84"/>
    </row>
    <row r="16584" spans="25:25" x14ac:dyDescent="0.2">
      <c r="Y16584" s="84"/>
    </row>
    <row r="16585" spans="25:25" x14ac:dyDescent="0.2">
      <c r="Y16585" s="84"/>
    </row>
    <row r="16586" spans="25:25" x14ac:dyDescent="0.2">
      <c r="Y16586" s="84"/>
    </row>
    <row r="16587" spans="25:25" x14ac:dyDescent="0.2">
      <c r="Y16587" s="84"/>
    </row>
    <row r="16588" spans="25:25" x14ac:dyDescent="0.2">
      <c r="Y16588" s="84"/>
    </row>
    <row r="16589" spans="25:25" x14ac:dyDescent="0.2">
      <c r="Y16589" s="84"/>
    </row>
    <row r="16590" spans="25:25" x14ac:dyDescent="0.2">
      <c r="Y16590" s="84"/>
    </row>
    <row r="16591" spans="25:25" x14ac:dyDescent="0.2">
      <c r="Y16591" s="84"/>
    </row>
    <row r="16592" spans="25:25" x14ac:dyDescent="0.2">
      <c r="Y16592" s="84"/>
    </row>
    <row r="16593" spans="25:25" x14ac:dyDescent="0.2">
      <c r="Y16593" s="84"/>
    </row>
    <row r="16594" spans="25:25" x14ac:dyDescent="0.2">
      <c r="Y16594" s="84"/>
    </row>
    <row r="16595" spans="25:25" x14ac:dyDescent="0.2">
      <c r="Y16595" s="84"/>
    </row>
    <row r="16596" spans="25:25" x14ac:dyDescent="0.2">
      <c r="Y16596" s="84"/>
    </row>
    <row r="16597" spans="25:25" x14ac:dyDescent="0.2">
      <c r="Y16597" s="84"/>
    </row>
    <row r="16598" spans="25:25" x14ac:dyDescent="0.2">
      <c r="Y16598" s="84"/>
    </row>
    <row r="16599" spans="25:25" x14ac:dyDescent="0.2">
      <c r="Y16599" s="84"/>
    </row>
    <row r="16600" spans="25:25" x14ac:dyDescent="0.2">
      <c r="Y16600" s="84"/>
    </row>
    <row r="16601" spans="25:25" x14ac:dyDescent="0.2">
      <c r="Y16601" s="84"/>
    </row>
    <row r="16602" spans="25:25" x14ac:dyDescent="0.2">
      <c r="Y16602" s="84"/>
    </row>
    <row r="16603" spans="25:25" x14ac:dyDescent="0.2">
      <c r="Y16603" s="84"/>
    </row>
    <row r="16604" spans="25:25" x14ac:dyDescent="0.2">
      <c r="Y16604" s="84"/>
    </row>
    <row r="16605" spans="25:25" x14ac:dyDescent="0.2">
      <c r="Y16605" s="84"/>
    </row>
    <row r="16606" spans="25:25" x14ac:dyDescent="0.2">
      <c r="Y16606" s="84"/>
    </row>
    <row r="16607" spans="25:25" x14ac:dyDescent="0.2">
      <c r="Y16607" s="84"/>
    </row>
    <row r="16608" spans="25:25" x14ac:dyDescent="0.2">
      <c r="Y16608" s="84"/>
    </row>
    <row r="16609" spans="25:25" x14ac:dyDescent="0.2">
      <c r="Y16609" s="84"/>
    </row>
    <row r="16610" spans="25:25" x14ac:dyDescent="0.2">
      <c r="Y16610" s="84"/>
    </row>
    <row r="16611" spans="25:25" x14ac:dyDescent="0.2">
      <c r="Y16611" s="84"/>
    </row>
    <row r="16612" spans="25:25" x14ac:dyDescent="0.2">
      <c r="Y16612" s="84"/>
    </row>
    <row r="16613" spans="25:25" x14ac:dyDescent="0.2">
      <c r="Y16613" s="84"/>
    </row>
    <row r="16614" spans="25:25" x14ac:dyDescent="0.2">
      <c r="Y16614" s="84"/>
    </row>
    <row r="16615" spans="25:25" x14ac:dyDescent="0.2">
      <c r="Y16615" s="84"/>
    </row>
    <row r="16616" spans="25:25" x14ac:dyDescent="0.2">
      <c r="Y16616" s="84"/>
    </row>
    <row r="16617" spans="25:25" x14ac:dyDescent="0.2">
      <c r="Y16617" s="84"/>
    </row>
    <row r="16618" spans="25:25" x14ac:dyDescent="0.2">
      <c r="Y16618" s="84"/>
    </row>
    <row r="16619" spans="25:25" x14ac:dyDescent="0.2">
      <c r="Y16619" s="84"/>
    </row>
    <row r="16620" spans="25:25" x14ac:dyDescent="0.2">
      <c r="Y16620" s="84"/>
    </row>
    <row r="16621" spans="25:25" x14ac:dyDescent="0.2">
      <c r="Y16621" s="84"/>
    </row>
    <row r="16622" spans="25:25" x14ac:dyDescent="0.2">
      <c r="Y16622" s="84"/>
    </row>
    <row r="16623" spans="25:25" x14ac:dyDescent="0.2">
      <c r="Y16623" s="84"/>
    </row>
    <row r="16624" spans="25:25" x14ac:dyDescent="0.2">
      <c r="Y16624" s="84"/>
    </row>
    <row r="16625" spans="25:25" x14ac:dyDescent="0.2">
      <c r="Y16625" s="84"/>
    </row>
    <row r="16626" spans="25:25" x14ac:dyDescent="0.2">
      <c r="Y16626" s="84"/>
    </row>
    <row r="16627" spans="25:25" x14ac:dyDescent="0.2">
      <c r="Y16627" s="84"/>
    </row>
    <row r="16628" spans="25:25" x14ac:dyDescent="0.2">
      <c r="Y16628" s="84"/>
    </row>
    <row r="16629" spans="25:25" x14ac:dyDescent="0.2">
      <c r="Y16629" s="84"/>
    </row>
    <row r="16630" spans="25:25" x14ac:dyDescent="0.2">
      <c r="Y16630" s="84"/>
    </row>
    <row r="16631" spans="25:25" x14ac:dyDescent="0.2">
      <c r="Y16631" s="84"/>
    </row>
    <row r="16632" spans="25:25" x14ac:dyDescent="0.2">
      <c r="Y16632" s="84"/>
    </row>
    <row r="16633" spans="25:25" x14ac:dyDescent="0.2">
      <c r="Y16633" s="84"/>
    </row>
    <row r="16634" spans="25:25" x14ac:dyDescent="0.2">
      <c r="Y16634" s="84"/>
    </row>
    <row r="16635" spans="25:25" x14ac:dyDescent="0.2">
      <c r="Y16635" s="84"/>
    </row>
    <row r="16636" spans="25:25" x14ac:dyDescent="0.2">
      <c r="Y16636" s="84"/>
    </row>
    <row r="16637" spans="25:25" x14ac:dyDescent="0.2">
      <c r="Y16637" s="84"/>
    </row>
    <row r="16638" spans="25:25" x14ac:dyDescent="0.2">
      <c r="Y16638" s="84"/>
    </row>
    <row r="16639" spans="25:25" x14ac:dyDescent="0.2">
      <c r="Y16639" s="84"/>
    </row>
    <row r="16640" spans="25:25" x14ac:dyDescent="0.2">
      <c r="Y16640" s="84"/>
    </row>
    <row r="16641" spans="25:25" x14ac:dyDescent="0.2">
      <c r="Y16641" s="84"/>
    </row>
    <row r="16642" spans="25:25" x14ac:dyDescent="0.2">
      <c r="Y16642" s="84"/>
    </row>
    <row r="16643" spans="25:25" x14ac:dyDescent="0.2">
      <c r="Y16643" s="84"/>
    </row>
    <row r="16644" spans="25:25" x14ac:dyDescent="0.2">
      <c r="Y16644" s="84"/>
    </row>
    <row r="16645" spans="25:25" x14ac:dyDescent="0.2">
      <c r="Y16645" s="84"/>
    </row>
    <row r="16646" spans="25:25" x14ac:dyDescent="0.2">
      <c r="Y16646" s="84"/>
    </row>
    <row r="16647" spans="25:25" x14ac:dyDescent="0.2">
      <c r="Y16647" s="84"/>
    </row>
    <row r="16648" spans="25:25" x14ac:dyDescent="0.2">
      <c r="Y16648" s="84"/>
    </row>
    <row r="16649" spans="25:25" x14ac:dyDescent="0.2">
      <c r="Y16649" s="84"/>
    </row>
    <row r="16650" spans="25:25" x14ac:dyDescent="0.2">
      <c r="Y16650" s="84"/>
    </row>
    <row r="16651" spans="25:25" x14ac:dyDescent="0.2">
      <c r="Y16651" s="84"/>
    </row>
    <row r="16652" spans="25:25" x14ac:dyDescent="0.2">
      <c r="Y16652" s="84"/>
    </row>
    <row r="16653" spans="25:25" x14ac:dyDescent="0.2">
      <c r="Y16653" s="84"/>
    </row>
    <row r="16654" spans="25:25" x14ac:dyDescent="0.2">
      <c r="Y16654" s="84"/>
    </row>
    <row r="16655" spans="25:25" x14ac:dyDescent="0.2">
      <c r="Y16655" s="84"/>
    </row>
    <row r="16656" spans="25:25" x14ac:dyDescent="0.2">
      <c r="Y16656" s="84"/>
    </row>
    <row r="16657" spans="25:25" x14ac:dyDescent="0.2">
      <c r="Y16657" s="84"/>
    </row>
    <row r="16658" spans="25:25" x14ac:dyDescent="0.2">
      <c r="Y16658" s="84"/>
    </row>
    <row r="16659" spans="25:25" x14ac:dyDescent="0.2">
      <c r="Y16659" s="84"/>
    </row>
    <row r="16660" spans="25:25" x14ac:dyDescent="0.2">
      <c r="Y16660" s="84"/>
    </row>
    <row r="16661" spans="25:25" x14ac:dyDescent="0.2">
      <c r="Y16661" s="84"/>
    </row>
    <row r="16662" spans="25:25" x14ac:dyDescent="0.2">
      <c r="Y16662" s="84"/>
    </row>
    <row r="16663" spans="25:25" x14ac:dyDescent="0.2">
      <c r="Y16663" s="84"/>
    </row>
    <row r="16664" spans="25:25" x14ac:dyDescent="0.2">
      <c r="Y16664" s="84"/>
    </row>
    <row r="16665" spans="25:25" x14ac:dyDescent="0.2">
      <c r="Y16665" s="84"/>
    </row>
    <row r="16666" spans="25:25" x14ac:dyDescent="0.2">
      <c r="Y16666" s="84"/>
    </row>
    <row r="16667" spans="25:25" x14ac:dyDescent="0.2">
      <c r="Y16667" s="84"/>
    </row>
    <row r="16668" spans="25:25" x14ac:dyDescent="0.2">
      <c r="Y16668" s="84"/>
    </row>
    <row r="16669" spans="25:25" x14ac:dyDescent="0.2">
      <c r="Y16669" s="84"/>
    </row>
    <row r="16670" spans="25:25" x14ac:dyDescent="0.2">
      <c r="Y16670" s="84"/>
    </row>
    <row r="16671" spans="25:25" x14ac:dyDescent="0.2">
      <c r="Y16671" s="84"/>
    </row>
    <row r="16672" spans="25:25" x14ac:dyDescent="0.2">
      <c r="Y16672" s="84"/>
    </row>
    <row r="16673" spans="25:25" x14ac:dyDescent="0.2">
      <c r="Y16673" s="84"/>
    </row>
    <row r="16674" spans="25:25" x14ac:dyDescent="0.2">
      <c r="Y16674" s="84"/>
    </row>
    <row r="16675" spans="25:25" x14ac:dyDescent="0.2">
      <c r="Y16675" s="84"/>
    </row>
    <row r="16676" spans="25:25" x14ac:dyDescent="0.2">
      <c r="Y16676" s="84"/>
    </row>
    <row r="16677" spans="25:25" x14ac:dyDescent="0.2">
      <c r="Y16677" s="84"/>
    </row>
    <row r="16678" spans="25:25" x14ac:dyDescent="0.2">
      <c r="Y16678" s="84"/>
    </row>
    <row r="16679" spans="25:25" x14ac:dyDescent="0.2">
      <c r="Y16679" s="84"/>
    </row>
    <row r="16680" spans="25:25" x14ac:dyDescent="0.2">
      <c r="Y16680" s="84"/>
    </row>
    <row r="16681" spans="25:25" x14ac:dyDescent="0.2">
      <c r="Y16681" s="84"/>
    </row>
    <row r="16682" spans="25:25" x14ac:dyDescent="0.2">
      <c r="Y16682" s="84"/>
    </row>
    <row r="16683" spans="25:25" x14ac:dyDescent="0.2">
      <c r="Y16683" s="84"/>
    </row>
    <row r="16684" spans="25:25" x14ac:dyDescent="0.2">
      <c r="Y16684" s="84"/>
    </row>
    <row r="16685" spans="25:25" x14ac:dyDescent="0.2">
      <c r="Y16685" s="84"/>
    </row>
    <row r="16686" spans="25:25" x14ac:dyDescent="0.2">
      <c r="Y16686" s="84"/>
    </row>
    <row r="16687" spans="25:25" x14ac:dyDescent="0.2">
      <c r="Y16687" s="84"/>
    </row>
    <row r="16688" spans="25:25" x14ac:dyDescent="0.2">
      <c r="Y16688" s="84"/>
    </row>
    <row r="16689" spans="25:25" x14ac:dyDescent="0.2">
      <c r="Y16689" s="84"/>
    </row>
    <row r="16690" spans="25:25" x14ac:dyDescent="0.2">
      <c r="Y16690" s="84"/>
    </row>
    <row r="16691" spans="25:25" x14ac:dyDescent="0.2">
      <c r="Y16691" s="84"/>
    </row>
    <row r="16692" spans="25:25" x14ac:dyDescent="0.2">
      <c r="Y16692" s="84"/>
    </row>
    <row r="16693" spans="25:25" x14ac:dyDescent="0.2">
      <c r="Y16693" s="84"/>
    </row>
    <row r="16694" spans="25:25" x14ac:dyDescent="0.2">
      <c r="Y16694" s="84"/>
    </row>
    <row r="16695" spans="25:25" x14ac:dyDescent="0.2">
      <c r="Y16695" s="84"/>
    </row>
    <row r="16696" spans="25:25" x14ac:dyDescent="0.2">
      <c r="Y16696" s="84"/>
    </row>
    <row r="16697" spans="25:25" x14ac:dyDescent="0.2">
      <c r="Y16697" s="84"/>
    </row>
    <row r="16698" spans="25:25" x14ac:dyDescent="0.2">
      <c r="Y16698" s="84"/>
    </row>
    <row r="16699" spans="25:25" x14ac:dyDescent="0.2">
      <c r="Y16699" s="84"/>
    </row>
    <row r="16700" spans="25:25" x14ac:dyDescent="0.2">
      <c r="Y16700" s="84"/>
    </row>
    <row r="16701" spans="25:25" x14ac:dyDescent="0.2">
      <c r="Y16701" s="84"/>
    </row>
    <row r="16702" spans="25:25" x14ac:dyDescent="0.2">
      <c r="Y16702" s="84"/>
    </row>
    <row r="16703" spans="25:25" x14ac:dyDescent="0.2">
      <c r="Y16703" s="84"/>
    </row>
    <row r="16704" spans="25:25" x14ac:dyDescent="0.2">
      <c r="Y16704" s="84"/>
    </row>
    <row r="16705" spans="25:25" x14ac:dyDescent="0.2">
      <c r="Y16705" s="84"/>
    </row>
    <row r="16706" spans="25:25" x14ac:dyDescent="0.2">
      <c r="Y16706" s="84"/>
    </row>
    <row r="16707" spans="25:25" x14ac:dyDescent="0.2">
      <c r="Y16707" s="84"/>
    </row>
    <row r="16708" spans="25:25" x14ac:dyDescent="0.2">
      <c r="Y16708" s="84"/>
    </row>
    <row r="16709" spans="25:25" x14ac:dyDescent="0.2">
      <c r="Y16709" s="84"/>
    </row>
    <row r="16710" spans="25:25" x14ac:dyDescent="0.2">
      <c r="Y16710" s="84"/>
    </row>
    <row r="16711" spans="25:25" x14ac:dyDescent="0.2">
      <c r="Y16711" s="84"/>
    </row>
    <row r="16712" spans="25:25" x14ac:dyDescent="0.2">
      <c r="Y16712" s="84"/>
    </row>
    <row r="16713" spans="25:25" x14ac:dyDescent="0.2">
      <c r="Y16713" s="84"/>
    </row>
    <row r="16714" spans="25:25" x14ac:dyDescent="0.2">
      <c r="Y16714" s="84"/>
    </row>
    <row r="16715" spans="25:25" x14ac:dyDescent="0.2">
      <c r="Y16715" s="84"/>
    </row>
    <row r="16716" spans="25:25" x14ac:dyDescent="0.2">
      <c r="Y16716" s="84"/>
    </row>
    <row r="16717" spans="25:25" x14ac:dyDescent="0.2">
      <c r="Y16717" s="84"/>
    </row>
    <row r="16718" spans="25:25" x14ac:dyDescent="0.2">
      <c r="Y16718" s="84"/>
    </row>
    <row r="16719" spans="25:25" x14ac:dyDescent="0.2">
      <c r="Y16719" s="84"/>
    </row>
    <row r="16720" spans="25:25" x14ac:dyDescent="0.2">
      <c r="Y16720" s="84"/>
    </row>
    <row r="16721" spans="25:25" x14ac:dyDescent="0.2">
      <c r="Y16721" s="84"/>
    </row>
    <row r="16722" spans="25:25" x14ac:dyDescent="0.2">
      <c r="Y16722" s="84"/>
    </row>
    <row r="16723" spans="25:25" x14ac:dyDescent="0.2">
      <c r="Y16723" s="84"/>
    </row>
    <row r="16724" spans="25:25" x14ac:dyDescent="0.2">
      <c r="Y16724" s="84"/>
    </row>
    <row r="16725" spans="25:25" x14ac:dyDescent="0.2">
      <c r="Y16725" s="84"/>
    </row>
    <row r="16726" spans="25:25" x14ac:dyDescent="0.2">
      <c r="Y16726" s="84"/>
    </row>
    <row r="16727" spans="25:25" x14ac:dyDescent="0.2">
      <c r="Y16727" s="84"/>
    </row>
    <row r="16728" spans="25:25" x14ac:dyDescent="0.2">
      <c r="Y16728" s="84"/>
    </row>
    <row r="16729" spans="25:25" x14ac:dyDescent="0.2">
      <c r="Y16729" s="84"/>
    </row>
    <row r="16730" spans="25:25" x14ac:dyDescent="0.2">
      <c r="Y16730" s="84"/>
    </row>
    <row r="16731" spans="25:25" x14ac:dyDescent="0.2">
      <c r="Y16731" s="84"/>
    </row>
    <row r="16732" spans="25:25" x14ac:dyDescent="0.2">
      <c r="Y16732" s="84"/>
    </row>
    <row r="16733" spans="25:25" x14ac:dyDescent="0.2">
      <c r="Y16733" s="84"/>
    </row>
    <row r="16734" spans="25:25" x14ac:dyDescent="0.2">
      <c r="Y16734" s="84"/>
    </row>
    <row r="16735" spans="25:25" x14ac:dyDescent="0.2">
      <c r="Y16735" s="84"/>
    </row>
    <row r="16736" spans="25:25" x14ac:dyDescent="0.2">
      <c r="Y16736" s="84"/>
    </row>
    <row r="16737" spans="25:25" x14ac:dyDescent="0.2">
      <c r="Y16737" s="84"/>
    </row>
    <row r="16738" spans="25:25" x14ac:dyDescent="0.2">
      <c r="Y16738" s="84"/>
    </row>
    <row r="16739" spans="25:25" x14ac:dyDescent="0.2">
      <c r="Y16739" s="84"/>
    </row>
    <row r="16740" spans="25:25" x14ac:dyDescent="0.2">
      <c r="Y16740" s="84"/>
    </row>
    <row r="16741" spans="25:25" x14ac:dyDescent="0.2">
      <c r="Y16741" s="84"/>
    </row>
    <row r="16742" spans="25:25" x14ac:dyDescent="0.2">
      <c r="Y16742" s="84"/>
    </row>
    <row r="16743" spans="25:25" x14ac:dyDescent="0.2">
      <c r="Y16743" s="84"/>
    </row>
    <row r="16744" spans="25:25" x14ac:dyDescent="0.2">
      <c r="Y16744" s="84"/>
    </row>
    <row r="16745" spans="25:25" x14ac:dyDescent="0.2">
      <c r="Y16745" s="84"/>
    </row>
    <row r="16746" spans="25:25" x14ac:dyDescent="0.2">
      <c r="Y16746" s="84"/>
    </row>
    <row r="16747" spans="25:25" x14ac:dyDescent="0.2">
      <c r="Y16747" s="84"/>
    </row>
    <row r="16748" spans="25:25" x14ac:dyDescent="0.2">
      <c r="Y16748" s="84"/>
    </row>
    <row r="16749" spans="25:25" x14ac:dyDescent="0.2">
      <c r="Y16749" s="84"/>
    </row>
    <row r="16750" spans="25:25" x14ac:dyDescent="0.2">
      <c r="Y16750" s="84"/>
    </row>
    <row r="16751" spans="25:25" x14ac:dyDescent="0.2">
      <c r="Y16751" s="84"/>
    </row>
    <row r="16752" spans="25:25" x14ac:dyDescent="0.2">
      <c r="Y16752" s="84"/>
    </row>
    <row r="16753" spans="25:25" x14ac:dyDescent="0.2">
      <c r="Y16753" s="84"/>
    </row>
    <row r="16754" spans="25:25" x14ac:dyDescent="0.2">
      <c r="Y16754" s="84"/>
    </row>
    <row r="16755" spans="25:25" x14ac:dyDescent="0.2">
      <c r="Y16755" s="84"/>
    </row>
    <row r="16756" spans="25:25" x14ac:dyDescent="0.2">
      <c r="Y16756" s="84"/>
    </row>
    <row r="16757" spans="25:25" x14ac:dyDescent="0.2">
      <c r="Y16757" s="84"/>
    </row>
    <row r="16758" spans="25:25" x14ac:dyDescent="0.2">
      <c r="Y16758" s="84"/>
    </row>
    <row r="16759" spans="25:25" x14ac:dyDescent="0.2">
      <c r="Y16759" s="84"/>
    </row>
    <row r="16760" spans="25:25" x14ac:dyDescent="0.2">
      <c r="Y16760" s="84"/>
    </row>
    <row r="16761" spans="25:25" x14ac:dyDescent="0.2">
      <c r="Y16761" s="84"/>
    </row>
    <row r="16762" spans="25:25" x14ac:dyDescent="0.2">
      <c r="Y16762" s="84"/>
    </row>
    <row r="16763" spans="25:25" x14ac:dyDescent="0.2">
      <c r="Y16763" s="84"/>
    </row>
    <row r="16764" spans="25:25" x14ac:dyDescent="0.2">
      <c r="Y16764" s="84"/>
    </row>
    <row r="16765" spans="25:25" x14ac:dyDescent="0.2">
      <c r="Y16765" s="84"/>
    </row>
    <row r="16766" spans="25:25" x14ac:dyDescent="0.2">
      <c r="Y16766" s="84"/>
    </row>
    <row r="16767" spans="25:25" x14ac:dyDescent="0.2">
      <c r="Y16767" s="84"/>
    </row>
    <row r="16768" spans="25:25" x14ac:dyDescent="0.2">
      <c r="Y16768" s="84"/>
    </row>
    <row r="16769" spans="25:25" x14ac:dyDescent="0.2">
      <c r="Y16769" s="84"/>
    </row>
    <row r="16770" spans="25:25" x14ac:dyDescent="0.2">
      <c r="Y16770" s="84"/>
    </row>
    <row r="16771" spans="25:25" x14ac:dyDescent="0.2">
      <c r="Y16771" s="84"/>
    </row>
    <row r="16772" spans="25:25" x14ac:dyDescent="0.2">
      <c r="Y16772" s="84"/>
    </row>
    <row r="16773" spans="25:25" x14ac:dyDescent="0.2">
      <c r="Y16773" s="84"/>
    </row>
    <row r="16774" spans="25:25" x14ac:dyDescent="0.2">
      <c r="Y16774" s="84"/>
    </row>
    <row r="16775" spans="25:25" x14ac:dyDescent="0.2">
      <c r="Y16775" s="84"/>
    </row>
    <row r="16776" spans="25:25" x14ac:dyDescent="0.2">
      <c r="Y16776" s="84"/>
    </row>
    <row r="16777" spans="25:25" x14ac:dyDescent="0.2">
      <c r="Y16777" s="84"/>
    </row>
    <row r="16778" spans="25:25" x14ac:dyDescent="0.2">
      <c r="Y16778" s="84"/>
    </row>
    <row r="16779" spans="25:25" x14ac:dyDescent="0.2">
      <c r="Y16779" s="84"/>
    </row>
    <row r="16780" spans="25:25" x14ac:dyDescent="0.2">
      <c r="Y16780" s="84"/>
    </row>
    <row r="16781" spans="25:25" x14ac:dyDescent="0.2">
      <c r="Y16781" s="84"/>
    </row>
    <row r="16782" spans="25:25" x14ac:dyDescent="0.2">
      <c r="Y16782" s="84"/>
    </row>
    <row r="16783" spans="25:25" x14ac:dyDescent="0.2">
      <c r="Y16783" s="84"/>
    </row>
    <row r="16784" spans="25:25" x14ac:dyDescent="0.2">
      <c r="Y16784" s="84"/>
    </row>
    <row r="16785" spans="25:25" x14ac:dyDescent="0.2">
      <c r="Y16785" s="84"/>
    </row>
    <row r="16786" spans="25:25" x14ac:dyDescent="0.2">
      <c r="Y16786" s="84"/>
    </row>
    <row r="16787" spans="25:25" x14ac:dyDescent="0.2">
      <c r="Y16787" s="84"/>
    </row>
    <row r="16788" spans="25:25" x14ac:dyDescent="0.2">
      <c r="Y16788" s="84"/>
    </row>
    <row r="16789" spans="25:25" x14ac:dyDescent="0.2">
      <c r="Y16789" s="84"/>
    </row>
    <row r="16790" spans="25:25" x14ac:dyDescent="0.2">
      <c r="Y16790" s="84"/>
    </row>
    <row r="16791" spans="25:25" x14ac:dyDescent="0.2">
      <c r="Y16791" s="84"/>
    </row>
    <row r="16792" spans="25:25" x14ac:dyDescent="0.2">
      <c r="Y16792" s="84"/>
    </row>
    <row r="16793" spans="25:25" x14ac:dyDescent="0.2">
      <c r="Y16793" s="84"/>
    </row>
    <row r="16794" spans="25:25" x14ac:dyDescent="0.2">
      <c r="Y16794" s="84"/>
    </row>
    <row r="16795" spans="25:25" x14ac:dyDescent="0.2">
      <c r="Y16795" s="84"/>
    </row>
    <row r="16796" spans="25:25" x14ac:dyDescent="0.2">
      <c r="Y16796" s="84"/>
    </row>
    <row r="16797" spans="25:25" x14ac:dyDescent="0.2">
      <c r="Y16797" s="84"/>
    </row>
    <row r="16798" spans="25:25" x14ac:dyDescent="0.2">
      <c r="Y16798" s="84"/>
    </row>
    <row r="16799" spans="25:25" x14ac:dyDescent="0.2">
      <c r="Y16799" s="84"/>
    </row>
    <row r="16800" spans="25:25" x14ac:dyDescent="0.2">
      <c r="Y16800" s="84"/>
    </row>
    <row r="16801" spans="25:25" x14ac:dyDescent="0.2">
      <c r="Y16801" s="84"/>
    </row>
    <row r="16802" spans="25:25" x14ac:dyDescent="0.2">
      <c r="Y16802" s="84"/>
    </row>
    <row r="16803" spans="25:25" x14ac:dyDescent="0.2">
      <c r="Y16803" s="84"/>
    </row>
    <row r="16804" spans="25:25" x14ac:dyDescent="0.2">
      <c r="Y16804" s="84"/>
    </row>
    <row r="16805" spans="25:25" x14ac:dyDescent="0.2">
      <c r="Y16805" s="84"/>
    </row>
    <row r="16806" spans="25:25" x14ac:dyDescent="0.2">
      <c r="Y16806" s="84"/>
    </row>
    <row r="16807" spans="25:25" x14ac:dyDescent="0.2">
      <c r="Y16807" s="84"/>
    </row>
    <row r="16808" spans="25:25" x14ac:dyDescent="0.2">
      <c r="Y16808" s="84"/>
    </row>
    <row r="16809" spans="25:25" x14ac:dyDescent="0.2">
      <c r="Y16809" s="84"/>
    </row>
    <row r="16810" spans="25:25" x14ac:dyDescent="0.2">
      <c r="Y16810" s="84"/>
    </row>
    <row r="16811" spans="25:25" x14ac:dyDescent="0.2">
      <c r="Y16811" s="84"/>
    </row>
    <row r="16812" spans="25:25" x14ac:dyDescent="0.2">
      <c r="Y16812" s="84"/>
    </row>
    <row r="16813" spans="25:25" x14ac:dyDescent="0.2">
      <c r="Y16813" s="84"/>
    </row>
    <row r="16814" spans="25:25" x14ac:dyDescent="0.2">
      <c r="Y16814" s="84"/>
    </row>
    <row r="16815" spans="25:25" x14ac:dyDescent="0.2">
      <c r="Y16815" s="84"/>
    </row>
    <row r="16816" spans="25:25" x14ac:dyDescent="0.2">
      <c r="Y16816" s="84"/>
    </row>
    <row r="16817" spans="25:25" x14ac:dyDescent="0.2">
      <c r="Y16817" s="84"/>
    </row>
    <row r="16818" spans="25:25" x14ac:dyDescent="0.2">
      <c r="Y16818" s="84"/>
    </row>
    <row r="16819" spans="25:25" x14ac:dyDescent="0.2">
      <c r="Y16819" s="84"/>
    </row>
    <row r="16820" spans="25:25" x14ac:dyDescent="0.2">
      <c r="Y16820" s="84"/>
    </row>
    <row r="16821" spans="25:25" x14ac:dyDescent="0.2">
      <c r="Y16821" s="84"/>
    </row>
    <row r="16822" spans="25:25" x14ac:dyDescent="0.2">
      <c r="Y16822" s="84"/>
    </row>
    <row r="16823" spans="25:25" x14ac:dyDescent="0.2">
      <c r="Y16823" s="84"/>
    </row>
    <row r="16824" spans="25:25" x14ac:dyDescent="0.2">
      <c r="Y16824" s="84"/>
    </row>
    <row r="16825" spans="25:25" x14ac:dyDescent="0.2">
      <c r="Y16825" s="84"/>
    </row>
    <row r="16826" spans="25:25" x14ac:dyDescent="0.2">
      <c r="Y16826" s="84"/>
    </row>
    <row r="16827" spans="25:25" x14ac:dyDescent="0.2">
      <c r="Y16827" s="84"/>
    </row>
    <row r="16828" spans="25:25" x14ac:dyDescent="0.2">
      <c r="Y16828" s="84"/>
    </row>
    <row r="16829" spans="25:25" x14ac:dyDescent="0.2">
      <c r="Y16829" s="84"/>
    </row>
    <row r="16830" spans="25:25" x14ac:dyDescent="0.2">
      <c r="Y16830" s="84"/>
    </row>
    <row r="16831" spans="25:25" x14ac:dyDescent="0.2">
      <c r="Y16831" s="84"/>
    </row>
    <row r="16832" spans="25:25" x14ac:dyDescent="0.2">
      <c r="Y16832" s="84"/>
    </row>
    <row r="16833" spans="25:25" x14ac:dyDescent="0.2">
      <c r="Y16833" s="84"/>
    </row>
    <row r="16834" spans="25:25" x14ac:dyDescent="0.2">
      <c r="Y16834" s="84"/>
    </row>
    <row r="16835" spans="25:25" x14ac:dyDescent="0.2">
      <c r="Y16835" s="84"/>
    </row>
    <row r="16836" spans="25:25" x14ac:dyDescent="0.2">
      <c r="Y16836" s="84"/>
    </row>
    <row r="16837" spans="25:25" x14ac:dyDescent="0.2">
      <c r="Y16837" s="84"/>
    </row>
    <row r="16838" spans="25:25" x14ac:dyDescent="0.2">
      <c r="Y16838" s="84"/>
    </row>
    <row r="16839" spans="25:25" x14ac:dyDescent="0.2">
      <c r="Y16839" s="84"/>
    </row>
    <row r="16840" spans="25:25" x14ac:dyDescent="0.2">
      <c r="Y16840" s="84"/>
    </row>
    <row r="16841" spans="25:25" x14ac:dyDescent="0.2">
      <c r="Y16841" s="84"/>
    </row>
    <row r="16842" spans="25:25" x14ac:dyDescent="0.2">
      <c r="Y16842" s="84"/>
    </row>
    <row r="16843" spans="25:25" x14ac:dyDescent="0.2">
      <c r="Y16843" s="84"/>
    </row>
    <row r="16844" spans="25:25" x14ac:dyDescent="0.2">
      <c r="Y16844" s="84"/>
    </row>
    <row r="16845" spans="25:25" x14ac:dyDescent="0.2">
      <c r="Y16845" s="84"/>
    </row>
    <row r="16846" spans="25:25" x14ac:dyDescent="0.2">
      <c r="Y16846" s="84"/>
    </row>
    <row r="16847" spans="25:25" x14ac:dyDescent="0.2">
      <c r="Y16847" s="84"/>
    </row>
    <row r="16848" spans="25:25" x14ac:dyDescent="0.2">
      <c r="Y16848" s="84"/>
    </row>
    <row r="16849" spans="25:25" x14ac:dyDescent="0.2">
      <c r="Y16849" s="84"/>
    </row>
    <row r="16850" spans="25:25" x14ac:dyDescent="0.2">
      <c r="Y16850" s="84"/>
    </row>
    <row r="16851" spans="25:25" x14ac:dyDescent="0.2">
      <c r="Y16851" s="84"/>
    </row>
    <row r="16852" spans="25:25" x14ac:dyDescent="0.2">
      <c r="Y16852" s="84"/>
    </row>
    <row r="16853" spans="25:25" x14ac:dyDescent="0.2">
      <c r="Y16853" s="84"/>
    </row>
    <row r="16854" spans="25:25" x14ac:dyDescent="0.2">
      <c r="Y16854" s="84"/>
    </row>
    <row r="16855" spans="25:25" x14ac:dyDescent="0.2">
      <c r="Y16855" s="84"/>
    </row>
    <row r="16856" spans="25:25" x14ac:dyDescent="0.2">
      <c r="Y16856" s="84"/>
    </row>
    <row r="16857" spans="25:25" x14ac:dyDescent="0.2">
      <c r="Y16857" s="84"/>
    </row>
    <row r="16858" spans="25:25" x14ac:dyDescent="0.2">
      <c r="Y16858" s="84"/>
    </row>
    <row r="16859" spans="25:25" x14ac:dyDescent="0.2">
      <c r="Y16859" s="84"/>
    </row>
    <row r="16860" spans="25:25" x14ac:dyDescent="0.2">
      <c r="Y16860" s="84"/>
    </row>
    <row r="16861" spans="25:25" x14ac:dyDescent="0.2">
      <c r="Y16861" s="84"/>
    </row>
    <row r="16862" spans="25:25" x14ac:dyDescent="0.2">
      <c r="Y16862" s="84"/>
    </row>
    <row r="16863" spans="25:25" x14ac:dyDescent="0.2">
      <c r="Y16863" s="84"/>
    </row>
    <row r="16864" spans="25:25" x14ac:dyDescent="0.2">
      <c r="Y16864" s="84"/>
    </row>
    <row r="16865" spans="25:25" x14ac:dyDescent="0.2">
      <c r="Y16865" s="84"/>
    </row>
    <row r="16866" spans="25:25" x14ac:dyDescent="0.2">
      <c r="Y16866" s="84"/>
    </row>
    <row r="16867" spans="25:25" x14ac:dyDescent="0.2">
      <c r="Y16867" s="84"/>
    </row>
    <row r="16868" spans="25:25" x14ac:dyDescent="0.2">
      <c r="Y16868" s="84"/>
    </row>
    <row r="16869" spans="25:25" x14ac:dyDescent="0.2">
      <c r="Y16869" s="84"/>
    </row>
    <row r="16870" spans="25:25" x14ac:dyDescent="0.2">
      <c r="Y16870" s="84"/>
    </row>
    <row r="16871" spans="25:25" x14ac:dyDescent="0.2">
      <c r="Y16871" s="84"/>
    </row>
    <row r="16872" spans="25:25" x14ac:dyDescent="0.2">
      <c r="Y16872" s="84"/>
    </row>
    <row r="16873" spans="25:25" x14ac:dyDescent="0.2">
      <c r="Y16873" s="84"/>
    </row>
    <row r="16874" spans="25:25" x14ac:dyDescent="0.2">
      <c r="Y16874" s="84"/>
    </row>
    <row r="16875" spans="25:25" x14ac:dyDescent="0.2">
      <c r="Y16875" s="84"/>
    </row>
    <row r="16876" spans="25:25" x14ac:dyDescent="0.2">
      <c r="Y16876" s="84"/>
    </row>
    <row r="16877" spans="25:25" x14ac:dyDescent="0.2">
      <c r="Y16877" s="84"/>
    </row>
    <row r="16878" spans="25:25" x14ac:dyDescent="0.2">
      <c r="Y16878" s="84"/>
    </row>
    <row r="16879" spans="25:25" x14ac:dyDescent="0.2">
      <c r="Y16879" s="84"/>
    </row>
    <row r="16880" spans="25:25" x14ac:dyDescent="0.2">
      <c r="Y16880" s="84"/>
    </row>
    <row r="16881" spans="25:25" x14ac:dyDescent="0.2">
      <c r="Y16881" s="84"/>
    </row>
    <row r="16882" spans="25:25" x14ac:dyDescent="0.2">
      <c r="Y16882" s="84"/>
    </row>
    <row r="16883" spans="25:25" x14ac:dyDescent="0.2">
      <c r="Y16883" s="84"/>
    </row>
    <row r="16884" spans="25:25" x14ac:dyDescent="0.2">
      <c r="Y16884" s="84"/>
    </row>
    <row r="16885" spans="25:25" x14ac:dyDescent="0.2">
      <c r="Y16885" s="84"/>
    </row>
    <row r="16886" spans="25:25" x14ac:dyDescent="0.2">
      <c r="Y16886" s="84"/>
    </row>
    <row r="16887" spans="25:25" x14ac:dyDescent="0.2">
      <c r="Y16887" s="84"/>
    </row>
    <row r="16888" spans="25:25" x14ac:dyDescent="0.2">
      <c r="Y16888" s="84"/>
    </row>
    <row r="16889" spans="25:25" x14ac:dyDescent="0.2">
      <c r="Y16889" s="84"/>
    </row>
    <row r="16890" spans="25:25" x14ac:dyDescent="0.2">
      <c r="Y16890" s="84"/>
    </row>
    <row r="16891" spans="25:25" x14ac:dyDescent="0.2">
      <c r="Y16891" s="84"/>
    </row>
    <row r="16892" spans="25:25" x14ac:dyDescent="0.2">
      <c r="Y16892" s="84"/>
    </row>
    <row r="16893" spans="25:25" x14ac:dyDescent="0.2">
      <c r="Y16893" s="84"/>
    </row>
    <row r="16894" spans="25:25" x14ac:dyDescent="0.2">
      <c r="Y16894" s="84"/>
    </row>
    <row r="16895" spans="25:25" x14ac:dyDescent="0.2">
      <c r="Y16895" s="84"/>
    </row>
    <row r="16896" spans="25:25" x14ac:dyDescent="0.2">
      <c r="Y16896" s="84"/>
    </row>
    <row r="16897" spans="25:25" x14ac:dyDescent="0.2">
      <c r="Y16897" s="84"/>
    </row>
    <row r="16898" spans="25:25" x14ac:dyDescent="0.2">
      <c r="Y16898" s="84"/>
    </row>
    <row r="16899" spans="25:25" x14ac:dyDescent="0.2">
      <c r="Y16899" s="84"/>
    </row>
    <row r="16900" spans="25:25" x14ac:dyDescent="0.2">
      <c r="Y16900" s="84"/>
    </row>
    <row r="16901" spans="25:25" x14ac:dyDescent="0.2">
      <c r="Y16901" s="84"/>
    </row>
    <row r="16902" spans="25:25" x14ac:dyDescent="0.2">
      <c r="Y16902" s="84"/>
    </row>
    <row r="16903" spans="25:25" x14ac:dyDescent="0.2">
      <c r="Y16903" s="84"/>
    </row>
    <row r="16904" spans="25:25" x14ac:dyDescent="0.2">
      <c r="Y16904" s="84"/>
    </row>
    <row r="16905" spans="25:25" x14ac:dyDescent="0.2">
      <c r="Y16905" s="84"/>
    </row>
    <row r="16906" spans="25:25" x14ac:dyDescent="0.2">
      <c r="Y16906" s="84"/>
    </row>
    <row r="16907" spans="25:25" x14ac:dyDescent="0.2">
      <c r="Y16907" s="84"/>
    </row>
    <row r="16908" spans="25:25" x14ac:dyDescent="0.2">
      <c r="Y16908" s="84"/>
    </row>
    <row r="16909" spans="25:25" x14ac:dyDescent="0.2">
      <c r="Y16909" s="84"/>
    </row>
    <row r="16910" spans="25:25" x14ac:dyDescent="0.2">
      <c r="Y16910" s="84"/>
    </row>
    <row r="16911" spans="25:25" x14ac:dyDescent="0.2">
      <c r="Y16911" s="84"/>
    </row>
    <row r="16912" spans="25:25" x14ac:dyDescent="0.2">
      <c r="Y16912" s="84"/>
    </row>
    <row r="16913" spans="25:25" x14ac:dyDescent="0.2">
      <c r="Y16913" s="84"/>
    </row>
    <row r="16914" spans="25:25" x14ac:dyDescent="0.2">
      <c r="Y16914" s="84"/>
    </row>
    <row r="16915" spans="25:25" x14ac:dyDescent="0.2">
      <c r="Y16915" s="84"/>
    </row>
    <row r="16916" spans="25:25" x14ac:dyDescent="0.2">
      <c r="Y16916" s="84"/>
    </row>
    <row r="16917" spans="25:25" x14ac:dyDescent="0.2">
      <c r="Y16917" s="84"/>
    </row>
    <row r="16918" spans="25:25" x14ac:dyDescent="0.2">
      <c r="Y16918" s="84"/>
    </row>
    <row r="16919" spans="25:25" x14ac:dyDescent="0.2">
      <c r="Y16919" s="84"/>
    </row>
    <row r="16920" spans="25:25" x14ac:dyDescent="0.2">
      <c r="Y16920" s="84"/>
    </row>
    <row r="16921" spans="25:25" x14ac:dyDescent="0.2">
      <c r="Y16921" s="84"/>
    </row>
    <row r="16922" spans="25:25" x14ac:dyDescent="0.2">
      <c r="Y16922" s="84"/>
    </row>
    <row r="16923" spans="25:25" x14ac:dyDescent="0.2">
      <c r="Y16923" s="84"/>
    </row>
    <row r="16924" spans="25:25" x14ac:dyDescent="0.2">
      <c r="Y16924" s="84"/>
    </row>
    <row r="16925" spans="25:25" x14ac:dyDescent="0.2">
      <c r="Y16925" s="84"/>
    </row>
    <row r="16926" spans="25:25" x14ac:dyDescent="0.2">
      <c r="Y16926" s="84"/>
    </row>
    <row r="16927" spans="25:25" x14ac:dyDescent="0.2">
      <c r="Y16927" s="84"/>
    </row>
    <row r="16928" spans="25:25" x14ac:dyDescent="0.2">
      <c r="Y16928" s="84"/>
    </row>
    <row r="16929" spans="25:25" x14ac:dyDescent="0.2">
      <c r="Y16929" s="84"/>
    </row>
    <row r="16930" spans="25:25" x14ac:dyDescent="0.2">
      <c r="Y16930" s="84"/>
    </row>
    <row r="16931" spans="25:25" x14ac:dyDescent="0.2">
      <c r="Y16931" s="84"/>
    </row>
    <row r="16932" spans="25:25" x14ac:dyDescent="0.2">
      <c r="Y16932" s="84"/>
    </row>
    <row r="16933" spans="25:25" x14ac:dyDescent="0.2">
      <c r="Y16933" s="84"/>
    </row>
    <row r="16934" spans="25:25" x14ac:dyDescent="0.2">
      <c r="Y16934" s="84"/>
    </row>
    <row r="16935" spans="25:25" x14ac:dyDescent="0.2">
      <c r="Y16935" s="84"/>
    </row>
    <row r="16936" spans="25:25" x14ac:dyDescent="0.2">
      <c r="Y16936" s="84"/>
    </row>
    <row r="16937" spans="25:25" x14ac:dyDescent="0.2">
      <c r="Y16937" s="84"/>
    </row>
    <row r="16938" spans="25:25" x14ac:dyDescent="0.2">
      <c r="Y16938" s="84"/>
    </row>
    <row r="16939" spans="25:25" x14ac:dyDescent="0.2">
      <c r="Y16939" s="84"/>
    </row>
    <row r="16940" spans="25:25" x14ac:dyDescent="0.2">
      <c r="Y16940" s="84"/>
    </row>
    <row r="16941" spans="25:25" x14ac:dyDescent="0.2">
      <c r="Y16941" s="84"/>
    </row>
    <row r="16942" spans="25:25" x14ac:dyDescent="0.2">
      <c r="Y16942" s="84"/>
    </row>
    <row r="16943" spans="25:25" x14ac:dyDescent="0.2">
      <c r="Y16943" s="84"/>
    </row>
    <row r="16944" spans="25:25" x14ac:dyDescent="0.2">
      <c r="Y16944" s="84"/>
    </row>
    <row r="16945" spans="25:25" x14ac:dyDescent="0.2">
      <c r="Y16945" s="84"/>
    </row>
    <row r="16946" spans="25:25" x14ac:dyDescent="0.2">
      <c r="Y16946" s="84"/>
    </row>
    <row r="16947" spans="25:25" x14ac:dyDescent="0.2">
      <c r="Y16947" s="84"/>
    </row>
    <row r="16948" spans="25:25" x14ac:dyDescent="0.2">
      <c r="Y16948" s="84"/>
    </row>
    <row r="16949" spans="25:25" x14ac:dyDescent="0.2">
      <c r="Y16949" s="84"/>
    </row>
    <row r="16950" spans="25:25" x14ac:dyDescent="0.2">
      <c r="Y16950" s="84"/>
    </row>
    <row r="16951" spans="25:25" x14ac:dyDescent="0.2">
      <c r="Y16951" s="84"/>
    </row>
    <row r="16952" spans="25:25" x14ac:dyDescent="0.2">
      <c r="Y16952" s="84"/>
    </row>
    <row r="16953" spans="25:25" x14ac:dyDescent="0.2">
      <c r="Y16953" s="84"/>
    </row>
    <row r="16954" spans="25:25" x14ac:dyDescent="0.2">
      <c r="Y16954" s="84"/>
    </row>
    <row r="16955" spans="25:25" x14ac:dyDescent="0.2">
      <c r="Y16955" s="84"/>
    </row>
    <row r="16956" spans="25:25" x14ac:dyDescent="0.2">
      <c r="Y16956" s="84"/>
    </row>
    <row r="16957" spans="25:25" x14ac:dyDescent="0.2">
      <c r="Y16957" s="84"/>
    </row>
    <row r="16958" spans="25:25" x14ac:dyDescent="0.2">
      <c r="Y16958" s="84"/>
    </row>
    <row r="16959" spans="25:25" x14ac:dyDescent="0.2">
      <c r="Y16959" s="84"/>
    </row>
    <row r="16960" spans="25:25" x14ac:dyDescent="0.2">
      <c r="Y16960" s="84"/>
    </row>
    <row r="16961" spans="25:25" x14ac:dyDescent="0.2">
      <c r="Y16961" s="84"/>
    </row>
    <row r="16962" spans="25:25" x14ac:dyDescent="0.2">
      <c r="Y16962" s="84"/>
    </row>
    <row r="16963" spans="25:25" x14ac:dyDescent="0.2">
      <c r="Y16963" s="84"/>
    </row>
    <row r="16964" spans="25:25" x14ac:dyDescent="0.2">
      <c r="Y16964" s="84"/>
    </row>
    <row r="16965" spans="25:25" x14ac:dyDescent="0.2">
      <c r="Y16965" s="84"/>
    </row>
    <row r="16966" spans="25:25" x14ac:dyDescent="0.2">
      <c r="Y16966" s="84"/>
    </row>
    <row r="16967" spans="25:25" x14ac:dyDescent="0.2">
      <c r="Y16967" s="84"/>
    </row>
    <row r="16968" spans="25:25" x14ac:dyDescent="0.2">
      <c r="Y16968" s="84"/>
    </row>
    <row r="16969" spans="25:25" x14ac:dyDescent="0.2">
      <c r="Y16969" s="84"/>
    </row>
    <row r="16970" spans="25:25" x14ac:dyDescent="0.2">
      <c r="Y16970" s="84"/>
    </row>
    <row r="16971" spans="25:25" x14ac:dyDescent="0.2">
      <c r="Y16971" s="84"/>
    </row>
    <row r="16972" spans="25:25" x14ac:dyDescent="0.2">
      <c r="Y16972" s="84"/>
    </row>
    <row r="16973" spans="25:25" x14ac:dyDescent="0.2">
      <c r="Y16973" s="84"/>
    </row>
    <row r="16974" spans="25:25" x14ac:dyDescent="0.2">
      <c r="Y16974" s="84"/>
    </row>
    <row r="16975" spans="25:25" x14ac:dyDescent="0.2">
      <c r="Y16975" s="84"/>
    </row>
    <row r="16976" spans="25:25" x14ac:dyDescent="0.2">
      <c r="Y16976" s="84"/>
    </row>
    <row r="16977" spans="25:25" x14ac:dyDescent="0.2">
      <c r="Y16977" s="84"/>
    </row>
    <row r="16978" spans="25:25" x14ac:dyDescent="0.2">
      <c r="Y16978" s="84"/>
    </row>
    <row r="16979" spans="25:25" x14ac:dyDescent="0.2">
      <c r="Y16979" s="84"/>
    </row>
    <row r="16980" spans="25:25" x14ac:dyDescent="0.2">
      <c r="Y16980" s="84"/>
    </row>
    <row r="16981" spans="25:25" x14ac:dyDescent="0.2">
      <c r="Y16981" s="84"/>
    </row>
    <row r="16982" spans="25:25" x14ac:dyDescent="0.2">
      <c r="Y16982" s="84"/>
    </row>
    <row r="16983" spans="25:25" x14ac:dyDescent="0.2">
      <c r="Y16983" s="84"/>
    </row>
    <row r="16984" spans="25:25" x14ac:dyDescent="0.2">
      <c r="Y16984" s="84"/>
    </row>
    <row r="16985" spans="25:25" x14ac:dyDescent="0.2">
      <c r="Y16985" s="84"/>
    </row>
    <row r="16986" spans="25:25" x14ac:dyDescent="0.2">
      <c r="Y16986" s="84"/>
    </row>
    <row r="16987" spans="25:25" x14ac:dyDescent="0.2">
      <c r="Y16987" s="84"/>
    </row>
    <row r="16988" spans="25:25" x14ac:dyDescent="0.2">
      <c r="Y16988" s="84"/>
    </row>
    <row r="16989" spans="25:25" x14ac:dyDescent="0.2">
      <c r="Y16989" s="84"/>
    </row>
    <row r="16990" spans="25:25" x14ac:dyDescent="0.2">
      <c r="Y16990" s="84"/>
    </row>
    <row r="16991" spans="25:25" x14ac:dyDescent="0.2">
      <c r="Y16991" s="84"/>
    </row>
    <row r="16992" spans="25:25" x14ac:dyDescent="0.2">
      <c r="Y16992" s="84"/>
    </row>
    <row r="16993" spans="25:25" x14ac:dyDescent="0.2">
      <c r="Y16993" s="84"/>
    </row>
    <row r="16994" spans="25:25" x14ac:dyDescent="0.2">
      <c r="Y16994" s="84"/>
    </row>
    <row r="16995" spans="25:25" x14ac:dyDescent="0.2">
      <c r="Y16995" s="84"/>
    </row>
    <row r="16996" spans="25:25" x14ac:dyDescent="0.2">
      <c r="Y16996" s="84"/>
    </row>
    <row r="16997" spans="25:25" x14ac:dyDescent="0.2">
      <c r="Y16997" s="84"/>
    </row>
    <row r="16998" spans="25:25" x14ac:dyDescent="0.2">
      <c r="Y16998" s="84"/>
    </row>
    <row r="16999" spans="25:25" x14ac:dyDescent="0.2">
      <c r="Y16999" s="84"/>
    </row>
    <row r="17000" spans="25:25" x14ac:dyDescent="0.2">
      <c r="Y17000" s="84"/>
    </row>
    <row r="17001" spans="25:25" x14ac:dyDescent="0.2">
      <c r="Y17001" s="84"/>
    </row>
    <row r="17002" spans="25:25" x14ac:dyDescent="0.2">
      <c r="Y17002" s="84"/>
    </row>
    <row r="17003" spans="25:25" x14ac:dyDescent="0.2">
      <c r="Y17003" s="84"/>
    </row>
    <row r="17004" spans="25:25" x14ac:dyDescent="0.2">
      <c r="Y17004" s="84"/>
    </row>
    <row r="17005" spans="25:25" x14ac:dyDescent="0.2">
      <c r="Y17005" s="84"/>
    </row>
    <row r="17006" spans="25:25" x14ac:dyDescent="0.2">
      <c r="Y17006" s="84"/>
    </row>
    <row r="17007" spans="25:25" x14ac:dyDescent="0.2">
      <c r="Y17007" s="84"/>
    </row>
    <row r="17008" spans="25:25" x14ac:dyDescent="0.2">
      <c r="Y17008" s="84"/>
    </row>
    <row r="17009" spans="25:25" x14ac:dyDescent="0.2">
      <c r="Y17009" s="84"/>
    </row>
    <row r="17010" spans="25:25" x14ac:dyDescent="0.2">
      <c r="Y17010" s="84"/>
    </row>
    <row r="17011" spans="25:25" x14ac:dyDescent="0.2">
      <c r="Y17011" s="84"/>
    </row>
    <row r="17012" spans="25:25" x14ac:dyDescent="0.2">
      <c r="Y17012" s="84"/>
    </row>
    <row r="17013" spans="25:25" x14ac:dyDescent="0.2">
      <c r="Y17013" s="84"/>
    </row>
    <row r="17014" spans="25:25" x14ac:dyDescent="0.2">
      <c r="Y17014" s="84"/>
    </row>
    <row r="17015" spans="25:25" x14ac:dyDescent="0.2">
      <c r="Y17015" s="84"/>
    </row>
    <row r="17016" spans="25:25" x14ac:dyDescent="0.2">
      <c r="Y17016" s="84"/>
    </row>
    <row r="17017" spans="25:25" x14ac:dyDescent="0.2">
      <c r="Y17017" s="84"/>
    </row>
    <row r="17018" spans="25:25" x14ac:dyDescent="0.2">
      <c r="Y17018" s="84"/>
    </row>
    <row r="17019" spans="25:25" x14ac:dyDescent="0.2">
      <c r="Y17019" s="84"/>
    </row>
    <row r="17020" spans="25:25" x14ac:dyDescent="0.2">
      <c r="Y17020" s="84"/>
    </row>
    <row r="17021" spans="25:25" x14ac:dyDescent="0.2">
      <c r="Y17021" s="84"/>
    </row>
    <row r="17022" spans="25:25" x14ac:dyDescent="0.2">
      <c r="Y17022" s="84"/>
    </row>
    <row r="17023" spans="25:25" x14ac:dyDescent="0.2">
      <c r="Y17023" s="84"/>
    </row>
    <row r="17024" spans="25:25" x14ac:dyDescent="0.2">
      <c r="Y17024" s="84"/>
    </row>
    <row r="17025" spans="25:25" x14ac:dyDescent="0.2">
      <c r="Y17025" s="84"/>
    </row>
    <row r="17026" spans="25:25" x14ac:dyDescent="0.2">
      <c r="Y17026" s="84"/>
    </row>
    <row r="17027" spans="25:25" x14ac:dyDescent="0.2">
      <c r="Y17027" s="84"/>
    </row>
    <row r="17028" spans="25:25" x14ac:dyDescent="0.2">
      <c r="Y17028" s="84"/>
    </row>
    <row r="17029" spans="25:25" x14ac:dyDescent="0.2">
      <c r="Y17029" s="84"/>
    </row>
    <row r="17030" spans="25:25" x14ac:dyDescent="0.2">
      <c r="Y17030" s="84"/>
    </row>
    <row r="17031" spans="25:25" x14ac:dyDescent="0.2">
      <c r="Y17031" s="84"/>
    </row>
    <row r="17032" spans="25:25" x14ac:dyDescent="0.2">
      <c r="Y17032" s="84"/>
    </row>
    <row r="17033" spans="25:25" x14ac:dyDescent="0.2">
      <c r="Y17033" s="84"/>
    </row>
    <row r="17034" spans="25:25" x14ac:dyDescent="0.2">
      <c r="Y17034" s="84"/>
    </row>
    <row r="17035" spans="25:25" x14ac:dyDescent="0.2">
      <c r="Y17035" s="84"/>
    </row>
    <row r="17036" spans="25:25" x14ac:dyDescent="0.2">
      <c r="Y17036" s="84"/>
    </row>
    <row r="17037" spans="25:25" x14ac:dyDescent="0.2">
      <c r="Y17037" s="84"/>
    </row>
    <row r="17038" spans="25:25" x14ac:dyDescent="0.2">
      <c r="Y17038" s="84"/>
    </row>
    <row r="17039" spans="25:25" x14ac:dyDescent="0.2">
      <c r="Y17039" s="84"/>
    </row>
    <row r="17040" spans="25:25" x14ac:dyDescent="0.2">
      <c r="Y17040" s="84"/>
    </row>
    <row r="17041" spans="25:25" x14ac:dyDescent="0.2">
      <c r="Y17041" s="84"/>
    </row>
    <row r="17042" spans="25:25" x14ac:dyDescent="0.2">
      <c r="Y17042" s="84"/>
    </row>
    <row r="17043" spans="25:25" x14ac:dyDescent="0.2">
      <c r="Y17043" s="84"/>
    </row>
    <row r="17044" spans="25:25" x14ac:dyDescent="0.2">
      <c r="Y17044" s="84"/>
    </row>
    <row r="17045" spans="25:25" x14ac:dyDescent="0.2">
      <c r="Y17045" s="84"/>
    </row>
    <row r="17046" spans="25:25" x14ac:dyDescent="0.2">
      <c r="Y17046" s="84"/>
    </row>
    <row r="17047" spans="25:25" x14ac:dyDescent="0.2">
      <c r="Y17047" s="84"/>
    </row>
    <row r="17048" spans="25:25" x14ac:dyDescent="0.2">
      <c r="Y17048" s="84"/>
    </row>
    <row r="17049" spans="25:25" x14ac:dyDescent="0.2">
      <c r="Y17049" s="84"/>
    </row>
    <row r="17050" spans="25:25" x14ac:dyDescent="0.2">
      <c r="Y17050" s="84"/>
    </row>
    <row r="17051" spans="25:25" x14ac:dyDescent="0.2">
      <c r="Y17051" s="84"/>
    </row>
    <row r="17052" spans="25:25" x14ac:dyDescent="0.2">
      <c r="Y17052" s="84"/>
    </row>
    <row r="17053" spans="25:25" x14ac:dyDescent="0.2">
      <c r="Y17053" s="84"/>
    </row>
    <row r="17054" spans="25:25" x14ac:dyDescent="0.2">
      <c r="Y17054" s="84"/>
    </row>
    <row r="17055" spans="25:25" x14ac:dyDescent="0.2">
      <c r="Y17055" s="84"/>
    </row>
    <row r="17056" spans="25:25" x14ac:dyDescent="0.2">
      <c r="Y17056" s="84"/>
    </row>
    <row r="17057" spans="25:25" x14ac:dyDescent="0.2">
      <c r="Y17057" s="84"/>
    </row>
    <row r="17058" spans="25:25" x14ac:dyDescent="0.2">
      <c r="Y17058" s="84"/>
    </row>
    <row r="17059" spans="25:25" x14ac:dyDescent="0.2">
      <c r="Y17059" s="84"/>
    </row>
    <row r="17060" spans="25:25" x14ac:dyDescent="0.2">
      <c r="Y17060" s="84"/>
    </row>
    <row r="17061" spans="25:25" x14ac:dyDescent="0.2">
      <c r="Y17061" s="84"/>
    </row>
    <row r="17062" spans="25:25" x14ac:dyDescent="0.2">
      <c r="Y17062" s="84"/>
    </row>
    <row r="17063" spans="25:25" x14ac:dyDescent="0.2">
      <c r="Y17063" s="84"/>
    </row>
    <row r="17064" spans="25:25" x14ac:dyDescent="0.2">
      <c r="Y17064" s="84"/>
    </row>
    <row r="17065" spans="25:25" x14ac:dyDescent="0.2">
      <c r="Y17065" s="84"/>
    </row>
    <row r="17066" spans="25:25" x14ac:dyDescent="0.2">
      <c r="Y17066" s="84"/>
    </row>
    <row r="17067" spans="25:25" x14ac:dyDescent="0.2">
      <c r="Y17067" s="84"/>
    </row>
    <row r="17068" spans="25:25" x14ac:dyDescent="0.2">
      <c r="Y17068" s="84"/>
    </row>
    <row r="17069" spans="25:25" x14ac:dyDescent="0.2">
      <c r="Y17069" s="84"/>
    </row>
    <row r="17070" spans="25:25" x14ac:dyDescent="0.2">
      <c r="Y17070" s="84"/>
    </row>
    <row r="17071" spans="25:25" x14ac:dyDescent="0.2">
      <c r="Y17071" s="84"/>
    </row>
    <row r="17072" spans="25:25" x14ac:dyDescent="0.2">
      <c r="Y17072" s="84"/>
    </row>
    <row r="17073" spans="25:25" x14ac:dyDescent="0.2">
      <c r="Y17073" s="84"/>
    </row>
    <row r="17074" spans="25:25" x14ac:dyDescent="0.2">
      <c r="Y17074" s="84"/>
    </row>
    <row r="17075" spans="25:25" x14ac:dyDescent="0.2">
      <c r="Y17075" s="84"/>
    </row>
    <row r="17076" spans="25:25" x14ac:dyDescent="0.2">
      <c r="Y17076" s="84"/>
    </row>
    <row r="17077" spans="25:25" x14ac:dyDescent="0.2">
      <c r="Y17077" s="84"/>
    </row>
    <row r="17078" spans="25:25" x14ac:dyDescent="0.2">
      <c r="Y17078" s="84"/>
    </row>
    <row r="17079" spans="25:25" x14ac:dyDescent="0.2">
      <c r="Y17079" s="84"/>
    </row>
    <row r="17080" spans="25:25" x14ac:dyDescent="0.2">
      <c r="Y17080" s="84"/>
    </row>
    <row r="17081" spans="25:25" x14ac:dyDescent="0.2">
      <c r="Y17081" s="84"/>
    </row>
    <row r="17082" spans="25:25" x14ac:dyDescent="0.2">
      <c r="Y17082" s="84"/>
    </row>
    <row r="17083" spans="25:25" x14ac:dyDescent="0.2">
      <c r="Y17083" s="84"/>
    </row>
    <row r="17084" spans="25:25" x14ac:dyDescent="0.2">
      <c r="Y17084" s="84"/>
    </row>
    <row r="17085" spans="25:25" x14ac:dyDescent="0.2">
      <c r="Y17085" s="84"/>
    </row>
    <row r="17086" spans="25:25" x14ac:dyDescent="0.2">
      <c r="Y17086" s="84"/>
    </row>
    <row r="17087" spans="25:25" x14ac:dyDescent="0.2">
      <c r="Y17087" s="84"/>
    </row>
    <row r="17088" spans="25:25" x14ac:dyDescent="0.2">
      <c r="Y17088" s="84"/>
    </row>
    <row r="17089" spans="25:25" x14ac:dyDescent="0.2">
      <c r="Y17089" s="84"/>
    </row>
    <row r="17090" spans="25:25" x14ac:dyDescent="0.2">
      <c r="Y17090" s="84"/>
    </row>
    <row r="17091" spans="25:25" x14ac:dyDescent="0.2">
      <c r="Y17091" s="84"/>
    </row>
    <row r="17092" spans="25:25" x14ac:dyDescent="0.2">
      <c r="Y17092" s="84"/>
    </row>
    <row r="17093" spans="25:25" x14ac:dyDescent="0.2">
      <c r="Y17093" s="84"/>
    </row>
    <row r="17094" spans="25:25" x14ac:dyDescent="0.2">
      <c r="Y17094" s="84"/>
    </row>
    <row r="17095" spans="25:25" x14ac:dyDescent="0.2">
      <c r="Y17095" s="84"/>
    </row>
    <row r="17096" spans="25:25" x14ac:dyDescent="0.2">
      <c r="Y17096" s="84"/>
    </row>
    <row r="17097" spans="25:25" x14ac:dyDescent="0.2">
      <c r="Y17097" s="84"/>
    </row>
    <row r="17098" spans="25:25" x14ac:dyDescent="0.2">
      <c r="Y17098" s="84"/>
    </row>
    <row r="17099" spans="25:25" x14ac:dyDescent="0.2">
      <c r="Y17099" s="84"/>
    </row>
    <row r="17100" spans="25:25" x14ac:dyDescent="0.2">
      <c r="Y17100" s="84"/>
    </row>
    <row r="17101" spans="25:25" x14ac:dyDescent="0.2">
      <c r="Y17101" s="84"/>
    </row>
    <row r="17102" spans="25:25" x14ac:dyDescent="0.2">
      <c r="Y17102" s="84"/>
    </row>
    <row r="17103" spans="25:25" x14ac:dyDescent="0.2">
      <c r="Y17103" s="84"/>
    </row>
    <row r="17104" spans="25:25" x14ac:dyDescent="0.2">
      <c r="Y17104" s="84"/>
    </row>
    <row r="17105" spans="25:25" x14ac:dyDescent="0.2">
      <c r="Y17105" s="84"/>
    </row>
    <row r="17106" spans="25:25" x14ac:dyDescent="0.2">
      <c r="Y17106" s="84"/>
    </row>
    <row r="17107" spans="25:25" x14ac:dyDescent="0.2">
      <c r="Y17107" s="84"/>
    </row>
    <row r="17108" spans="25:25" x14ac:dyDescent="0.2">
      <c r="Y17108" s="84"/>
    </row>
    <row r="17109" spans="25:25" x14ac:dyDescent="0.2">
      <c r="Y17109" s="84"/>
    </row>
    <row r="17110" spans="25:25" x14ac:dyDescent="0.2">
      <c r="Y17110" s="84"/>
    </row>
    <row r="17111" spans="25:25" x14ac:dyDescent="0.2">
      <c r="Y17111" s="84"/>
    </row>
    <row r="17112" spans="25:25" x14ac:dyDescent="0.2">
      <c r="Y17112" s="84"/>
    </row>
    <row r="17113" spans="25:25" x14ac:dyDescent="0.2">
      <c r="Y17113" s="84"/>
    </row>
    <row r="17114" spans="25:25" x14ac:dyDescent="0.2">
      <c r="Y17114" s="84"/>
    </row>
    <row r="17115" spans="25:25" x14ac:dyDescent="0.2">
      <c r="Y17115" s="84"/>
    </row>
    <row r="17116" spans="25:25" x14ac:dyDescent="0.2">
      <c r="Y17116" s="84"/>
    </row>
    <row r="17117" spans="25:25" x14ac:dyDescent="0.2">
      <c r="Y17117" s="84"/>
    </row>
    <row r="17118" spans="25:25" x14ac:dyDescent="0.2">
      <c r="Y17118" s="84"/>
    </row>
    <row r="17119" spans="25:25" x14ac:dyDescent="0.2">
      <c r="Y17119" s="84"/>
    </row>
    <row r="17120" spans="25:25" x14ac:dyDescent="0.2">
      <c r="Y17120" s="84"/>
    </row>
    <row r="17121" spans="25:25" x14ac:dyDescent="0.2">
      <c r="Y17121" s="84"/>
    </row>
    <row r="17122" spans="25:25" x14ac:dyDescent="0.2">
      <c r="Y17122" s="84"/>
    </row>
    <row r="17123" spans="25:25" x14ac:dyDescent="0.2">
      <c r="Y17123" s="84"/>
    </row>
    <row r="17124" spans="25:25" x14ac:dyDescent="0.2">
      <c r="Y17124" s="84"/>
    </row>
    <row r="17125" spans="25:25" x14ac:dyDescent="0.2">
      <c r="Y17125" s="84"/>
    </row>
    <row r="17126" spans="25:25" x14ac:dyDescent="0.2">
      <c r="Y17126" s="84"/>
    </row>
    <row r="17127" spans="25:25" x14ac:dyDescent="0.2">
      <c r="Y17127" s="84"/>
    </row>
    <row r="17128" spans="25:25" x14ac:dyDescent="0.2">
      <c r="Y17128" s="84"/>
    </row>
    <row r="17129" spans="25:25" x14ac:dyDescent="0.2">
      <c r="Y17129" s="84"/>
    </row>
    <row r="17130" spans="25:25" x14ac:dyDescent="0.2">
      <c r="Y17130" s="84"/>
    </row>
    <row r="17131" spans="25:25" x14ac:dyDescent="0.2">
      <c r="Y17131" s="84"/>
    </row>
    <row r="17132" spans="25:25" x14ac:dyDescent="0.2">
      <c r="Y17132" s="84"/>
    </row>
    <row r="17133" spans="25:25" x14ac:dyDescent="0.2">
      <c r="Y17133" s="84"/>
    </row>
    <row r="17134" spans="25:25" x14ac:dyDescent="0.2">
      <c r="Y17134" s="84"/>
    </row>
    <row r="17135" spans="25:25" x14ac:dyDescent="0.2">
      <c r="Y17135" s="84"/>
    </row>
    <row r="17136" spans="25:25" x14ac:dyDescent="0.2">
      <c r="Y17136" s="84"/>
    </row>
    <row r="17137" spans="25:25" x14ac:dyDescent="0.2">
      <c r="Y17137" s="84"/>
    </row>
    <row r="17138" spans="25:25" x14ac:dyDescent="0.2">
      <c r="Y17138" s="84"/>
    </row>
    <row r="17139" spans="25:25" x14ac:dyDescent="0.2">
      <c r="Y17139" s="84"/>
    </row>
    <row r="17140" spans="25:25" x14ac:dyDescent="0.2">
      <c r="Y17140" s="84"/>
    </row>
    <row r="17141" spans="25:25" x14ac:dyDescent="0.2">
      <c r="Y17141" s="84"/>
    </row>
    <row r="17142" spans="25:25" x14ac:dyDescent="0.2">
      <c r="Y17142" s="84"/>
    </row>
    <row r="17143" spans="25:25" x14ac:dyDescent="0.2">
      <c r="Y17143" s="84"/>
    </row>
    <row r="17144" spans="25:25" x14ac:dyDescent="0.2">
      <c r="Y17144" s="84"/>
    </row>
    <row r="17145" spans="25:25" x14ac:dyDescent="0.2">
      <c r="Y17145" s="84"/>
    </row>
    <row r="17146" spans="25:25" x14ac:dyDescent="0.2">
      <c r="Y17146" s="84"/>
    </row>
    <row r="17147" spans="25:25" x14ac:dyDescent="0.2">
      <c r="Y17147" s="84"/>
    </row>
    <row r="17148" spans="25:25" x14ac:dyDescent="0.2">
      <c r="Y17148" s="84"/>
    </row>
    <row r="17149" spans="25:25" x14ac:dyDescent="0.2">
      <c r="Y17149" s="84"/>
    </row>
    <row r="17150" spans="25:25" x14ac:dyDescent="0.2">
      <c r="Y17150" s="84"/>
    </row>
    <row r="17151" spans="25:25" x14ac:dyDescent="0.2">
      <c r="Y17151" s="84"/>
    </row>
    <row r="17152" spans="25:25" x14ac:dyDescent="0.2">
      <c r="Y17152" s="84"/>
    </row>
    <row r="17153" spans="25:25" x14ac:dyDescent="0.2">
      <c r="Y17153" s="84"/>
    </row>
    <row r="17154" spans="25:25" x14ac:dyDescent="0.2">
      <c r="Y17154" s="84"/>
    </row>
    <row r="17155" spans="25:25" x14ac:dyDescent="0.2">
      <c r="Y17155" s="84"/>
    </row>
    <row r="17156" spans="25:25" x14ac:dyDescent="0.2">
      <c r="Y17156" s="84"/>
    </row>
    <row r="17157" spans="25:25" x14ac:dyDescent="0.2">
      <c r="Y17157" s="84"/>
    </row>
    <row r="17158" spans="25:25" x14ac:dyDescent="0.2">
      <c r="Y17158" s="84"/>
    </row>
    <row r="17159" spans="25:25" x14ac:dyDescent="0.2">
      <c r="Y17159" s="84"/>
    </row>
    <row r="17160" spans="25:25" x14ac:dyDescent="0.2">
      <c r="Y17160" s="84"/>
    </row>
    <row r="17161" spans="25:25" x14ac:dyDescent="0.2">
      <c r="Y17161" s="84"/>
    </row>
    <row r="17162" spans="25:25" x14ac:dyDescent="0.2">
      <c r="Y17162" s="84"/>
    </row>
    <row r="17163" spans="25:25" x14ac:dyDescent="0.2">
      <c r="Y17163" s="84"/>
    </row>
    <row r="17164" spans="25:25" x14ac:dyDescent="0.2">
      <c r="Y17164" s="84"/>
    </row>
    <row r="17165" spans="25:25" x14ac:dyDescent="0.2">
      <c r="Y17165" s="84"/>
    </row>
    <row r="17166" spans="25:25" x14ac:dyDescent="0.2">
      <c r="Y17166" s="84"/>
    </row>
    <row r="17167" spans="25:25" x14ac:dyDescent="0.2">
      <c r="Y17167" s="84"/>
    </row>
    <row r="17168" spans="25:25" x14ac:dyDescent="0.2">
      <c r="Y17168" s="84"/>
    </row>
    <row r="17169" spans="25:25" x14ac:dyDescent="0.2">
      <c r="Y17169" s="84"/>
    </row>
    <row r="17170" spans="25:25" x14ac:dyDescent="0.2">
      <c r="Y17170" s="84"/>
    </row>
    <row r="17171" spans="25:25" x14ac:dyDescent="0.2">
      <c r="Y17171" s="84"/>
    </row>
    <row r="17172" spans="25:25" x14ac:dyDescent="0.2">
      <c r="Y17172" s="84"/>
    </row>
    <row r="17173" spans="25:25" x14ac:dyDescent="0.2">
      <c r="Y17173" s="84"/>
    </row>
    <row r="17174" spans="25:25" x14ac:dyDescent="0.2">
      <c r="Y17174" s="84"/>
    </row>
    <row r="17175" spans="25:25" x14ac:dyDescent="0.2">
      <c r="Y17175" s="84"/>
    </row>
    <row r="17176" spans="25:25" x14ac:dyDescent="0.2">
      <c r="Y17176" s="84"/>
    </row>
    <row r="17177" spans="25:25" x14ac:dyDescent="0.2">
      <c r="Y17177" s="84"/>
    </row>
    <row r="17178" spans="25:25" x14ac:dyDescent="0.2">
      <c r="Y17178" s="84"/>
    </row>
    <row r="17179" spans="25:25" x14ac:dyDescent="0.2">
      <c r="Y17179" s="84"/>
    </row>
    <row r="17180" spans="25:25" x14ac:dyDescent="0.2">
      <c r="Y17180" s="84"/>
    </row>
    <row r="17181" spans="25:25" x14ac:dyDescent="0.2">
      <c r="Y17181" s="84"/>
    </row>
    <row r="17182" spans="25:25" x14ac:dyDescent="0.2">
      <c r="Y17182" s="84"/>
    </row>
    <row r="17183" spans="25:25" x14ac:dyDescent="0.2">
      <c r="Y17183" s="84"/>
    </row>
    <row r="17184" spans="25:25" x14ac:dyDescent="0.2">
      <c r="Y17184" s="84"/>
    </row>
    <row r="17185" spans="25:25" x14ac:dyDescent="0.2">
      <c r="Y17185" s="84"/>
    </row>
    <row r="17186" spans="25:25" x14ac:dyDescent="0.2">
      <c r="Y17186" s="84"/>
    </row>
    <row r="17187" spans="25:25" x14ac:dyDescent="0.2">
      <c r="Y17187" s="84"/>
    </row>
    <row r="17188" spans="25:25" x14ac:dyDescent="0.2">
      <c r="Y17188" s="84"/>
    </row>
    <row r="17189" spans="25:25" x14ac:dyDescent="0.2">
      <c r="Y17189" s="84"/>
    </row>
    <row r="17190" spans="25:25" x14ac:dyDescent="0.2">
      <c r="Y17190" s="84"/>
    </row>
    <row r="17191" spans="25:25" x14ac:dyDescent="0.2">
      <c r="Y17191" s="84"/>
    </row>
    <row r="17192" spans="25:25" x14ac:dyDescent="0.2">
      <c r="Y17192" s="84"/>
    </row>
    <row r="17193" spans="25:25" x14ac:dyDescent="0.2">
      <c r="Y17193" s="84"/>
    </row>
    <row r="17194" spans="25:25" x14ac:dyDescent="0.2">
      <c r="Y17194" s="84"/>
    </row>
    <row r="17195" spans="25:25" x14ac:dyDescent="0.2">
      <c r="Y17195" s="84"/>
    </row>
    <row r="17196" spans="25:25" x14ac:dyDescent="0.2">
      <c r="Y17196" s="84"/>
    </row>
    <row r="17197" spans="25:25" x14ac:dyDescent="0.2">
      <c r="Y17197" s="84"/>
    </row>
    <row r="17198" spans="25:25" x14ac:dyDescent="0.2">
      <c r="Y17198" s="84"/>
    </row>
    <row r="17199" spans="25:25" x14ac:dyDescent="0.2">
      <c r="Y17199" s="84"/>
    </row>
    <row r="17200" spans="25:25" x14ac:dyDescent="0.2">
      <c r="Y17200" s="84"/>
    </row>
    <row r="17201" spans="25:25" x14ac:dyDescent="0.2">
      <c r="Y17201" s="84"/>
    </row>
    <row r="17202" spans="25:25" x14ac:dyDescent="0.2">
      <c r="Y17202" s="84"/>
    </row>
    <row r="17203" spans="25:25" x14ac:dyDescent="0.2">
      <c r="Y17203" s="84"/>
    </row>
    <row r="17204" spans="25:25" x14ac:dyDescent="0.2">
      <c r="Y17204" s="84"/>
    </row>
    <row r="17205" spans="25:25" x14ac:dyDescent="0.2">
      <c r="Y17205" s="84"/>
    </row>
    <row r="17206" spans="25:25" x14ac:dyDescent="0.2">
      <c r="Y17206" s="84"/>
    </row>
    <row r="17207" spans="25:25" x14ac:dyDescent="0.2">
      <c r="Y17207" s="84"/>
    </row>
    <row r="17208" spans="25:25" x14ac:dyDescent="0.2">
      <c r="Y17208" s="84"/>
    </row>
    <row r="17209" spans="25:25" x14ac:dyDescent="0.2">
      <c r="Y17209" s="84"/>
    </row>
    <row r="17210" spans="25:25" x14ac:dyDescent="0.2">
      <c r="Y17210" s="84"/>
    </row>
    <row r="17211" spans="25:25" x14ac:dyDescent="0.2">
      <c r="Y17211" s="84"/>
    </row>
    <row r="17212" spans="25:25" x14ac:dyDescent="0.2">
      <c r="Y17212" s="84"/>
    </row>
    <row r="17213" spans="25:25" x14ac:dyDescent="0.2">
      <c r="Y17213" s="84"/>
    </row>
    <row r="17214" spans="25:25" x14ac:dyDescent="0.2">
      <c r="Y17214" s="84"/>
    </row>
    <row r="17215" spans="25:25" x14ac:dyDescent="0.2">
      <c r="Y17215" s="84"/>
    </row>
    <row r="17216" spans="25:25" x14ac:dyDescent="0.2">
      <c r="Y17216" s="84"/>
    </row>
    <row r="17217" spans="25:25" x14ac:dyDescent="0.2">
      <c r="Y17217" s="84"/>
    </row>
    <row r="17218" spans="25:25" x14ac:dyDescent="0.2">
      <c r="Y17218" s="84"/>
    </row>
    <row r="17219" spans="25:25" x14ac:dyDescent="0.2">
      <c r="Y17219" s="84"/>
    </row>
    <row r="17220" spans="25:25" x14ac:dyDescent="0.2">
      <c r="Y17220" s="84"/>
    </row>
    <row r="17221" spans="25:25" x14ac:dyDescent="0.2">
      <c r="Y17221" s="84"/>
    </row>
    <row r="17222" spans="25:25" x14ac:dyDescent="0.2">
      <c r="Y17222" s="84"/>
    </row>
    <row r="17223" spans="25:25" x14ac:dyDescent="0.2">
      <c r="Y17223" s="84"/>
    </row>
    <row r="17224" spans="25:25" x14ac:dyDescent="0.2">
      <c r="Y17224" s="84"/>
    </row>
    <row r="17225" spans="25:25" x14ac:dyDescent="0.2">
      <c r="Y17225" s="84"/>
    </row>
    <row r="17226" spans="25:25" x14ac:dyDescent="0.2">
      <c r="Y17226" s="84"/>
    </row>
    <row r="17227" spans="25:25" x14ac:dyDescent="0.2">
      <c r="Y17227" s="84"/>
    </row>
    <row r="17228" spans="25:25" x14ac:dyDescent="0.2">
      <c r="Y17228" s="84"/>
    </row>
    <row r="17229" spans="25:25" x14ac:dyDescent="0.2">
      <c r="Y17229" s="84"/>
    </row>
    <row r="17230" spans="25:25" x14ac:dyDescent="0.2">
      <c r="Y17230" s="84"/>
    </row>
    <row r="17231" spans="25:25" x14ac:dyDescent="0.2">
      <c r="Y17231" s="84"/>
    </row>
    <row r="17232" spans="25:25" x14ac:dyDescent="0.2">
      <c r="Y17232" s="84"/>
    </row>
    <row r="17233" spans="25:25" x14ac:dyDescent="0.2">
      <c r="Y17233" s="84"/>
    </row>
    <row r="17234" spans="25:25" x14ac:dyDescent="0.2">
      <c r="Y17234" s="84"/>
    </row>
    <row r="17235" spans="25:25" x14ac:dyDescent="0.2">
      <c r="Y17235" s="84"/>
    </row>
    <row r="17236" spans="25:25" x14ac:dyDescent="0.2">
      <c r="Y17236" s="84"/>
    </row>
    <row r="17237" spans="25:25" x14ac:dyDescent="0.2">
      <c r="Y17237" s="84"/>
    </row>
    <row r="17238" spans="25:25" x14ac:dyDescent="0.2">
      <c r="Y17238" s="84"/>
    </row>
    <row r="17239" spans="25:25" x14ac:dyDescent="0.2">
      <c r="Y17239" s="84"/>
    </row>
    <row r="17240" spans="25:25" x14ac:dyDescent="0.2">
      <c r="Y17240" s="84"/>
    </row>
    <row r="17241" spans="25:25" x14ac:dyDescent="0.2">
      <c r="Y17241" s="84"/>
    </row>
    <row r="17242" spans="25:25" x14ac:dyDescent="0.2">
      <c r="Y17242" s="84"/>
    </row>
    <row r="17243" spans="25:25" x14ac:dyDescent="0.2">
      <c r="Y17243" s="84"/>
    </row>
    <row r="17244" spans="25:25" x14ac:dyDescent="0.2">
      <c r="Y17244" s="84"/>
    </row>
    <row r="17245" spans="25:25" x14ac:dyDescent="0.2">
      <c r="Y17245" s="84"/>
    </row>
    <row r="17246" spans="25:25" x14ac:dyDescent="0.2">
      <c r="Y17246" s="84"/>
    </row>
    <row r="17247" spans="25:25" x14ac:dyDescent="0.2">
      <c r="Y17247" s="84"/>
    </row>
    <row r="17248" spans="25:25" x14ac:dyDescent="0.2">
      <c r="Y17248" s="84"/>
    </row>
    <row r="17249" spans="25:25" x14ac:dyDescent="0.2">
      <c r="Y17249" s="84"/>
    </row>
    <row r="17250" spans="25:25" x14ac:dyDescent="0.2">
      <c r="Y17250" s="84"/>
    </row>
    <row r="17251" spans="25:25" x14ac:dyDescent="0.2">
      <c r="Y17251" s="84"/>
    </row>
    <row r="17252" spans="25:25" x14ac:dyDescent="0.2">
      <c r="Y17252" s="84"/>
    </row>
    <row r="17253" spans="25:25" x14ac:dyDescent="0.2">
      <c r="Y17253" s="84"/>
    </row>
    <row r="17254" spans="25:25" x14ac:dyDescent="0.2">
      <c r="Y17254" s="84"/>
    </row>
    <row r="17255" spans="25:25" x14ac:dyDescent="0.2">
      <c r="Y17255" s="84"/>
    </row>
    <row r="17256" spans="25:25" x14ac:dyDescent="0.2">
      <c r="Y17256" s="84"/>
    </row>
    <row r="17257" spans="25:25" x14ac:dyDescent="0.2">
      <c r="Y17257" s="84"/>
    </row>
    <row r="17258" spans="25:25" x14ac:dyDescent="0.2">
      <c r="Y17258" s="84"/>
    </row>
    <row r="17259" spans="25:25" x14ac:dyDescent="0.2">
      <c r="Y17259" s="84"/>
    </row>
    <row r="17260" spans="25:25" x14ac:dyDescent="0.2">
      <c r="Y17260" s="84"/>
    </row>
    <row r="17261" spans="25:25" x14ac:dyDescent="0.2">
      <c r="Y17261" s="84"/>
    </row>
    <row r="17262" spans="25:25" x14ac:dyDescent="0.2">
      <c r="Y17262" s="84"/>
    </row>
    <row r="17263" spans="25:25" x14ac:dyDescent="0.2">
      <c r="Y17263" s="84"/>
    </row>
    <row r="17264" spans="25:25" x14ac:dyDescent="0.2">
      <c r="Y17264" s="84"/>
    </row>
    <row r="17265" spans="25:25" x14ac:dyDescent="0.2">
      <c r="Y17265" s="84"/>
    </row>
    <row r="17266" spans="25:25" x14ac:dyDescent="0.2">
      <c r="Y17266" s="84"/>
    </row>
    <row r="17267" spans="25:25" x14ac:dyDescent="0.2">
      <c r="Y17267" s="84"/>
    </row>
    <row r="17268" spans="25:25" x14ac:dyDescent="0.2">
      <c r="Y17268" s="84"/>
    </row>
    <row r="17269" spans="25:25" x14ac:dyDescent="0.2">
      <c r="Y17269" s="84"/>
    </row>
    <row r="17270" spans="25:25" x14ac:dyDescent="0.2">
      <c r="Y17270" s="84"/>
    </row>
    <row r="17271" spans="25:25" x14ac:dyDescent="0.2">
      <c r="Y17271" s="84"/>
    </row>
    <row r="17272" spans="25:25" x14ac:dyDescent="0.2">
      <c r="Y17272" s="84"/>
    </row>
    <row r="17273" spans="25:25" x14ac:dyDescent="0.2">
      <c r="Y17273" s="84"/>
    </row>
    <row r="17274" spans="25:25" x14ac:dyDescent="0.2">
      <c r="Y17274" s="84"/>
    </row>
    <row r="17275" spans="25:25" x14ac:dyDescent="0.2">
      <c r="Y17275" s="84"/>
    </row>
    <row r="17276" spans="25:25" x14ac:dyDescent="0.2">
      <c r="Y17276" s="84"/>
    </row>
    <row r="17277" spans="25:25" x14ac:dyDescent="0.2">
      <c r="Y17277" s="84"/>
    </row>
    <row r="17278" spans="25:25" x14ac:dyDescent="0.2">
      <c r="Y17278" s="84"/>
    </row>
    <row r="17279" spans="25:25" x14ac:dyDescent="0.2">
      <c r="Y17279" s="84"/>
    </row>
    <row r="17280" spans="25:25" x14ac:dyDescent="0.2">
      <c r="Y17280" s="84"/>
    </row>
    <row r="17281" spans="25:25" x14ac:dyDescent="0.2">
      <c r="Y17281" s="84"/>
    </row>
    <row r="17282" spans="25:25" x14ac:dyDescent="0.2">
      <c r="Y17282" s="84"/>
    </row>
    <row r="17283" spans="25:25" x14ac:dyDescent="0.2">
      <c r="Y17283" s="84"/>
    </row>
    <row r="17284" spans="25:25" x14ac:dyDescent="0.2">
      <c r="Y17284" s="84"/>
    </row>
    <row r="17285" spans="25:25" x14ac:dyDescent="0.2">
      <c r="Y17285" s="84"/>
    </row>
    <row r="17286" spans="25:25" x14ac:dyDescent="0.2">
      <c r="Y17286" s="84"/>
    </row>
    <row r="17287" spans="25:25" x14ac:dyDescent="0.2">
      <c r="Y17287" s="84"/>
    </row>
    <row r="17288" spans="25:25" x14ac:dyDescent="0.2">
      <c r="Y17288" s="84"/>
    </row>
    <row r="17289" spans="25:25" x14ac:dyDescent="0.2">
      <c r="Y17289" s="84"/>
    </row>
    <row r="17290" spans="25:25" x14ac:dyDescent="0.2">
      <c r="Y17290" s="84"/>
    </row>
    <row r="17291" spans="25:25" x14ac:dyDescent="0.2">
      <c r="Y17291" s="84"/>
    </row>
    <row r="17292" spans="25:25" x14ac:dyDescent="0.2">
      <c r="Y17292" s="84"/>
    </row>
    <row r="17293" spans="25:25" x14ac:dyDescent="0.2">
      <c r="Y17293" s="84"/>
    </row>
    <row r="17294" spans="25:25" x14ac:dyDescent="0.2">
      <c r="Y17294" s="84"/>
    </row>
    <row r="17295" spans="25:25" x14ac:dyDescent="0.2">
      <c r="Y17295" s="84"/>
    </row>
    <row r="17296" spans="25:25" x14ac:dyDescent="0.2">
      <c r="Y17296" s="84"/>
    </row>
    <row r="17297" spans="25:25" x14ac:dyDescent="0.2">
      <c r="Y17297" s="84"/>
    </row>
    <row r="17298" spans="25:25" x14ac:dyDescent="0.2">
      <c r="Y17298" s="84"/>
    </row>
    <row r="17299" spans="25:25" x14ac:dyDescent="0.2">
      <c r="Y17299" s="84"/>
    </row>
    <row r="17300" spans="25:25" x14ac:dyDescent="0.2">
      <c r="Y17300" s="84"/>
    </row>
    <row r="17301" spans="25:25" x14ac:dyDescent="0.2">
      <c r="Y17301" s="84"/>
    </row>
    <row r="17302" spans="25:25" x14ac:dyDescent="0.2">
      <c r="Y17302" s="84"/>
    </row>
    <row r="17303" spans="25:25" x14ac:dyDescent="0.2">
      <c r="Y17303" s="84"/>
    </row>
    <row r="17304" spans="25:25" x14ac:dyDescent="0.2">
      <c r="Y17304" s="84"/>
    </row>
    <row r="17305" spans="25:25" x14ac:dyDescent="0.2">
      <c r="Y17305" s="84"/>
    </row>
    <row r="17306" spans="25:25" x14ac:dyDescent="0.2">
      <c r="Y17306" s="84"/>
    </row>
    <row r="17307" spans="25:25" x14ac:dyDescent="0.2">
      <c r="Y17307" s="84"/>
    </row>
    <row r="17308" spans="25:25" x14ac:dyDescent="0.2">
      <c r="Y17308" s="84"/>
    </row>
    <row r="17309" spans="25:25" x14ac:dyDescent="0.2">
      <c r="Y17309" s="84"/>
    </row>
    <row r="17310" spans="25:25" x14ac:dyDescent="0.2">
      <c r="Y17310" s="84"/>
    </row>
    <row r="17311" spans="25:25" x14ac:dyDescent="0.2">
      <c r="Y17311" s="84"/>
    </row>
    <row r="17312" spans="25:25" x14ac:dyDescent="0.2">
      <c r="Y17312" s="84"/>
    </row>
    <row r="17313" spans="25:25" x14ac:dyDescent="0.2">
      <c r="Y17313" s="84"/>
    </row>
    <row r="17314" spans="25:25" x14ac:dyDescent="0.2">
      <c r="Y17314" s="84"/>
    </row>
    <row r="17315" spans="25:25" x14ac:dyDescent="0.2">
      <c r="Y17315" s="84"/>
    </row>
    <row r="17316" spans="25:25" x14ac:dyDescent="0.2">
      <c r="Y17316" s="84"/>
    </row>
    <row r="17317" spans="25:25" x14ac:dyDescent="0.2">
      <c r="Y17317" s="84"/>
    </row>
    <row r="17318" spans="25:25" x14ac:dyDescent="0.2">
      <c r="Y17318" s="84"/>
    </row>
    <row r="17319" spans="25:25" x14ac:dyDescent="0.2">
      <c r="Y17319" s="84"/>
    </row>
    <row r="17320" spans="25:25" x14ac:dyDescent="0.2">
      <c r="Y17320" s="84"/>
    </row>
    <row r="17321" spans="25:25" x14ac:dyDescent="0.2">
      <c r="Y17321" s="84"/>
    </row>
    <row r="17322" spans="25:25" x14ac:dyDescent="0.2">
      <c r="Y17322" s="84"/>
    </row>
    <row r="17323" spans="25:25" x14ac:dyDescent="0.2">
      <c r="Y17323" s="84"/>
    </row>
    <row r="17324" spans="25:25" x14ac:dyDescent="0.2">
      <c r="Y17324" s="84"/>
    </row>
    <row r="17325" spans="25:25" x14ac:dyDescent="0.2">
      <c r="Y17325" s="84"/>
    </row>
    <row r="17326" spans="25:25" x14ac:dyDescent="0.2">
      <c r="Y17326" s="84"/>
    </row>
    <row r="17327" spans="25:25" x14ac:dyDescent="0.2">
      <c r="Y17327" s="84"/>
    </row>
    <row r="17328" spans="25:25" x14ac:dyDescent="0.2">
      <c r="Y17328" s="84"/>
    </row>
    <row r="17329" spans="25:25" x14ac:dyDescent="0.2">
      <c r="Y17329" s="84"/>
    </row>
    <row r="17330" spans="25:25" x14ac:dyDescent="0.2">
      <c r="Y17330" s="84"/>
    </row>
    <row r="17331" spans="25:25" x14ac:dyDescent="0.2">
      <c r="Y17331" s="84"/>
    </row>
    <row r="17332" spans="25:25" x14ac:dyDescent="0.2">
      <c r="Y17332" s="84"/>
    </row>
    <row r="17333" spans="25:25" x14ac:dyDescent="0.2">
      <c r="Y17333" s="84"/>
    </row>
    <row r="17334" spans="25:25" x14ac:dyDescent="0.2">
      <c r="Y17334" s="84"/>
    </row>
    <row r="17335" spans="25:25" x14ac:dyDescent="0.2">
      <c r="Y17335" s="84"/>
    </row>
    <row r="17336" spans="25:25" x14ac:dyDescent="0.2">
      <c r="Y17336" s="84"/>
    </row>
    <row r="17337" spans="25:25" x14ac:dyDescent="0.2">
      <c r="Y17337" s="84"/>
    </row>
    <row r="17338" spans="25:25" x14ac:dyDescent="0.2">
      <c r="Y17338" s="84"/>
    </row>
    <row r="17339" spans="25:25" x14ac:dyDescent="0.2">
      <c r="Y17339" s="84"/>
    </row>
    <row r="17340" spans="25:25" x14ac:dyDescent="0.2">
      <c r="Y17340" s="84"/>
    </row>
    <row r="17341" spans="25:25" x14ac:dyDescent="0.2">
      <c r="Y17341" s="84"/>
    </row>
    <row r="17342" spans="25:25" x14ac:dyDescent="0.2">
      <c r="Y17342" s="84"/>
    </row>
    <row r="17343" spans="25:25" x14ac:dyDescent="0.2">
      <c r="Y17343" s="84"/>
    </row>
    <row r="17344" spans="25:25" x14ac:dyDescent="0.2">
      <c r="Y17344" s="84"/>
    </row>
    <row r="17345" spans="25:25" x14ac:dyDescent="0.2">
      <c r="Y17345" s="84"/>
    </row>
    <row r="17346" spans="25:25" x14ac:dyDescent="0.2">
      <c r="Y17346" s="84"/>
    </row>
    <row r="17347" spans="25:25" x14ac:dyDescent="0.2">
      <c r="Y17347" s="84"/>
    </row>
    <row r="17348" spans="25:25" x14ac:dyDescent="0.2">
      <c r="Y17348" s="84"/>
    </row>
    <row r="17349" spans="25:25" x14ac:dyDescent="0.2">
      <c r="Y17349" s="84"/>
    </row>
    <row r="17350" spans="25:25" x14ac:dyDescent="0.2">
      <c r="Y17350" s="84"/>
    </row>
    <row r="17351" spans="25:25" x14ac:dyDescent="0.2">
      <c r="Y17351" s="84"/>
    </row>
    <row r="17352" spans="25:25" x14ac:dyDescent="0.2">
      <c r="Y17352" s="84"/>
    </row>
    <row r="17353" spans="25:25" x14ac:dyDescent="0.2">
      <c r="Y17353" s="84"/>
    </row>
    <row r="17354" spans="25:25" x14ac:dyDescent="0.2">
      <c r="Y17354" s="84"/>
    </row>
    <row r="17355" spans="25:25" x14ac:dyDescent="0.2">
      <c r="Y17355" s="84"/>
    </row>
    <row r="17356" spans="25:25" x14ac:dyDescent="0.2">
      <c r="Y17356" s="84"/>
    </row>
    <row r="17357" spans="25:25" x14ac:dyDescent="0.2">
      <c r="Y17357" s="84"/>
    </row>
    <row r="17358" spans="25:25" x14ac:dyDescent="0.2">
      <c r="Y17358" s="84"/>
    </row>
    <row r="17359" spans="25:25" x14ac:dyDescent="0.2">
      <c r="Y17359" s="84"/>
    </row>
    <row r="17360" spans="25:25" x14ac:dyDescent="0.2">
      <c r="Y17360" s="84"/>
    </row>
    <row r="17361" spans="25:25" x14ac:dyDescent="0.2">
      <c r="Y17361" s="84"/>
    </row>
    <row r="17362" spans="25:25" x14ac:dyDescent="0.2">
      <c r="Y17362" s="84"/>
    </row>
    <row r="17363" spans="25:25" x14ac:dyDescent="0.2">
      <c r="Y17363" s="84"/>
    </row>
    <row r="17364" spans="25:25" x14ac:dyDescent="0.2">
      <c r="Y17364" s="84"/>
    </row>
    <row r="17365" spans="25:25" x14ac:dyDescent="0.2">
      <c r="Y17365" s="84"/>
    </row>
    <row r="17366" spans="25:25" x14ac:dyDescent="0.2">
      <c r="Y17366" s="84"/>
    </row>
    <row r="17367" spans="25:25" x14ac:dyDescent="0.2">
      <c r="Y17367" s="84"/>
    </row>
    <row r="17368" spans="25:25" x14ac:dyDescent="0.2">
      <c r="Y17368" s="84"/>
    </row>
    <row r="17369" spans="25:25" x14ac:dyDescent="0.2">
      <c r="Y17369" s="84"/>
    </row>
    <row r="17370" spans="25:25" x14ac:dyDescent="0.2">
      <c r="Y17370" s="84"/>
    </row>
    <row r="17371" spans="25:25" x14ac:dyDescent="0.2">
      <c r="Y17371" s="84"/>
    </row>
    <row r="17372" spans="25:25" x14ac:dyDescent="0.2">
      <c r="Y17372" s="84"/>
    </row>
    <row r="17373" spans="25:25" x14ac:dyDescent="0.2">
      <c r="Y17373" s="84"/>
    </row>
    <row r="17374" spans="25:25" x14ac:dyDescent="0.2">
      <c r="Y17374" s="84"/>
    </row>
    <row r="17375" spans="25:25" x14ac:dyDescent="0.2">
      <c r="Y17375" s="84"/>
    </row>
    <row r="17376" spans="25:25" x14ac:dyDescent="0.2">
      <c r="Y17376" s="84"/>
    </row>
    <row r="17377" spans="25:25" x14ac:dyDescent="0.2">
      <c r="Y17377" s="84"/>
    </row>
    <row r="17378" spans="25:25" x14ac:dyDescent="0.2">
      <c r="Y17378" s="84"/>
    </row>
    <row r="17379" spans="25:25" x14ac:dyDescent="0.2">
      <c r="Y17379" s="84"/>
    </row>
    <row r="17380" spans="25:25" x14ac:dyDescent="0.2">
      <c r="Y17380" s="84"/>
    </row>
    <row r="17381" spans="25:25" x14ac:dyDescent="0.2">
      <c r="Y17381" s="84"/>
    </row>
    <row r="17382" spans="25:25" x14ac:dyDescent="0.2">
      <c r="Y17382" s="84"/>
    </row>
    <row r="17383" spans="25:25" x14ac:dyDescent="0.2">
      <c r="Y17383" s="84"/>
    </row>
    <row r="17384" spans="25:25" x14ac:dyDescent="0.2">
      <c r="Y17384" s="84"/>
    </row>
    <row r="17385" spans="25:25" x14ac:dyDescent="0.2">
      <c r="Y17385" s="84"/>
    </row>
    <row r="17386" spans="25:25" x14ac:dyDescent="0.2">
      <c r="Y17386" s="84"/>
    </row>
    <row r="17387" spans="25:25" x14ac:dyDescent="0.2">
      <c r="Y17387" s="84"/>
    </row>
    <row r="17388" spans="25:25" x14ac:dyDescent="0.2">
      <c r="Y17388" s="84"/>
    </row>
    <row r="17389" spans="25:25" x14ac:dyDescent="0.2">
      <c r="Y17389" s="84"/>
    </row>
    <row r="17390" spans="25:25" x14ac:dyDescent="0.2">
      <c r="Y17390" s="84"/>
    </row>
    <row r="17391" spans="25:25" x14ac:dyDescent="0.2">
      <c r="Y17391" s="84"/>
    </row>
    <row r="17392" spans="25:25" x14ac:dyDescent="0.2">
      <c r="Y17392" s="84"/>
    </row>
    <row r="17393" spans="25:25" x14ac:dyDescent="0.2">
      <c r="Y17393" s="84"/>
    </row>
    <row r="17394" spans="25:25" x14ac:dyDescent="0.2">
      <c r="Y17394" s="84"/>
    </row>
    <row r="17395" spans="25:25" x14ac:dyDescent="0.2">
      <c r="Y17395" s="84"/>
    </row>
    <row r="17396" spans="25:25" x14ac:dyDescent="0.2">
      <c r="Y17396" s="84"/>
    </row>
    <row r="17397" spans="25:25" x14ac:dyDescent="0.2">
      <c r="Y17397" s="84"/>
    </row>
    <row r="17398" spans="25:25" x14ac:dyDescent="0.2">
      <c r="Y17398" s="84"/>
    </row>
    <row r="17399" spans="25:25" x14ac:dyDescent="0.2">
      <c r="Y17399" s="84"/>
    </row>
    <row r="17400" spans="25:25" x14ac:dyDescent="0.2">
      <c r="Y17400" s="84"/>
    </row>
    <row r="17401" spans="25:25" x14ac:dyDescent="0.2">
      <c r="Y17401" s="84"/>
    </row>
    <row r="17402" spans="25:25" x14ac:dyDescent="0.2">
      <c r="Y17402" s="84"/>
    </row>
    <row r="17403" spans="25:25" x14ac:dyDescent="0.2">
      <c r="Y17403" s="84"/>
    </row>
    <row r="17404" spans="25:25" x14ac:dyDescent="0.2">
      <c r="Y17404" s="84"/>
    </row>
    <row r="17405" spans="25:25" x14ac:dyDescent="0.2">
      <c r="Y17405" s="84"/>
    </row>
    <row r="17406" spans="25:25" x14ac:dyDescent="0.2">
      <c r="Y17406" s="84"/>
    </row>
    <row r="17407" spans="25:25" x14ac:dyDescent="0.2">
      <c r="Y17407" s="84"/>
    </row>
    <row r="17408" spans="25:25" x14ac:dyDescent="0.2">
      <c r="Y17408" s="84"/>
    </row>
    <row r="17409" spans="25:25" x14ac:dyDescent="0.2">
      <c r="Y17409" s="84"/>
    </row>
    <row r="17410" spans="25:25" x14ac:dyDescent="0.2">
      <c r="Y17410" s="84"/>
    </row>
    <row r="17411" spans="25:25" x14ac:dyDescent="0.2">
      <c r="Y17411" s="84"/>
    </row>
    <row r="17412" spans="25:25" x14ac:dyDescent="0.2">
      <c r="Y17412" s="84"/>
    </row>
    <row r="17413" spans="25:25" x14ac:dyDescent="0.2">
      <c r="Y17413" s="84"/>
    </row>
    <row r="17414" spans="25:25" x14ac:dyDescent="0.2">
      <c r="Y17414" s="84"/>
    </row>
    <row r="17415" spans="25:25" x14ac:dyDescent="0.2">
      <c r="Y17415" s="84"/>
    </row>
    <row r="17416" spans="25:25" x14ac:dyDescent="0.2">
      <c r="Y17416" s="84"/>
    </row>
    <row r="17417" spans="25:25" x14ac:dyDescent="0.2">
      <c r="Y17417" s="84"/>
    </row>
    <row r="17418" spans="25:25" x14ac:dyDescent="0.2">
      <c r="Y17418" s="84"/>
    </row>
    <row r="17419" spans="25:25" x14ac:dyDescent="0.2">
      <c r="Y17419" s="84"/>
    </row>
    <row r="17420" spans="25:25" x14ac:dyDescent="0.2">
      <c r="Y17420" s="84"/>
    </row>
    <row r="17421" spans="25:25" x14ac:dyDescent="0.2">
      <c r="Y17421" s="84"/>
    </row>
    <row r="17422" spans="25:25" x14ac:dyDescent="0.2">
      <c r="Y17422" s="84"/>
    </row>
    <row r="17423" spans="25:25" x14ac:dyDescent="0.2">
      <c r="Y17423" s="84"/>
    </row>
    <row r="17424" spans="25:25" x14ac:dyDescent="0.2">
      <c r="Y17424" s="84"/>
    </row>
    <row r="17425" spans="25:25" x14ac:dyDescent="0.2">
      <c r="Y17425" s="84"/>
    </row>
    <row r="17426" spans="25:25" x14ac:dyDescent="0.2">
      <c r="Y17426" s="84"/>
    </row>
    <row r="17427" spans="25:25" x14ac:dyDescent="0.2">
      <c r="Y17427" s="84"/>
    </row>
    <row r="17428" spans="25:25" x14ac:dyDescent="0.2">
      <c r="Y17428" s="84"/>
    </row>
    <row r="17429" spans="25:25" x14ac:dyDescent="0.2">
      <c r="Y17429" s="84"/>
    </row>
    <row r="17430" spans="25:25" x14ac:dyDescent="0.2">
      <c r="Y17430" s="84"/>
    </row>
    <row r="17431" spans="25:25" x14ac:dyDescent="0.2">
      <c r="Y17431" s="84"/>
    </row>
    <row r="17432" spans="25:25" x14ac:dyDescent="0.2">
      <c r="Y17432" s="84"/>
    </row>
    <row r="17433" spans="25:25" x14ac:dyDescent="0.2">
      <c r="Y17433" s="84"/>
    </row>
    <row r="17434" spans="25:25" x14ac:dyDescent="0.2">
      <c r="Y17434" s="84"/>
    </row>
    <row r="17435" spans="25:25" x14ac:dyDescent="0.2">
      <c r="Y17435" s="84"/>
    </row>
    <row r="17436" spans="25:25" x14ac:dyDescent="0.2">
      <c r="Y17436" s="84"/>
    </row>
    <row r="17437" spans="25:25" x14ac:dyDescent="0.2">
      <c r="Y17437" s="84"/>
    </row>
    <row r="17438" spans="25:25" x14ac:dyDescent="0.2">
      <c r="Y17438" s="84"/>
    </row>
    <row r="17439" spans="25:25" x14ac:dyDescent="0.2">
      <c r="Y17439" s="84"/>
    </row>
    <row r="17440" spans="25:25" x14ac:dyDescent="0.2">
      <c r="Y17440" s="84"/>
    </row>
    <row r="17441" spans="25:25" x14ac:dyDescent="0.2">
      <c r="Y17441" s="84"/>
    </row>
    <row r="17442" spans="25:25" x14ac:dyDescent="0.2">
      <c r="Y17442" s="84"/>
    </row>
    <row r="17443" spans="25:25" x14ac:dyDescent="0.2">
      <c r="Y17443" s="84"/>
    </row>
    <row r="17444" spans="25:25" x14ac:dyDescent="0.2">
      <c r="Y17444" s="84"/>
    </row>
    <row r="17445" spans="25:25" x14ac:dyDescent="0.2">
      <c r="Y17445" s="84"/>
    </row>
    <row r="17446" spans="25:25" x14ac:dyDescent="0.2">
      <c r="Y17446" s="84"/>
    </row>
    <row r="17447" spans="25:25" x14ac:dyDescent="0.2">
      <c r="Y17447" s="84"/>
    </row>
    <row r="17448" spans="25:25" x14ac:dyDescent="0.2">
      <c r="Y17448" s="84"/>
    </row>
    <row r="17449" spans="25:25" x14ac:dyDescent="0.2">
      <c r="Y17449" s="84"/>
    </row>
    <row r="17450" spans="25:25" x14ac:dyDescent="0.2">
      <c r="Y17450" s="84"/>
    </row>
    <row r="17451" spans="25:25" x14ac:dyDescent="0.2">
      <c r="Y17451" s="84"/>
    </row>
    <row r="17452" spans="25:25" x14ac:dyDescent="0.2">
      <c r="Y17452" s="84"/>
    </row>
    <row r="17453" spans="25:25" x14ac:dyDescent="0.2">
      <c r="Y17453" s="84"/>
    </row>
    <row r="17454" spans="25:25" x14ac:dyDescent="0.2">
      <c r="Y17454" s="84"/>
    </row>
    <row r="17455" spans="25:25" x14ac:dyDescent="0.2">
      <c r="Y17455" s="84"/>
    </row>
    <row r="17456" spans="25:25" x14ac:dyDescent="0.2">
      <c r="Y17456" s="84"/>
    </row>
    <row r="17457" spans="25:25" x14ac:dyDescent="0.2">
      <c r="Y17457" s="84"/>
    </row>
    <row r="17458" spans="25:25" x14ac:dyDescent="0.2">
      <c r="Y17458" s="84"/>
    </row>
    <row r="17459" spans="25:25" x14ac:dyDescent="0.2">
      <c r="Y17459" s="84"/>
    </row>
    <row r="17460" spans="25:25" x14ac:dyDescent="0.2">
      <c r="Y17460" s="84"/>
    </row>
    <row r="17461" spans="25:25" x14ac:dyDescent="0.2">
      <c r="Y17461" s="84"/>
    </row>
    <row r="17462" spans="25:25" x14ac:dyDescent="0.2">
      <c r="Y17462" s="84"/>
    </row>
    <row r="17463" spans="25:25" x14ac:dyDescent="0.2">
      <c r="Y17463" s="84"/>
    </row>
    <row r="17464" spans="25:25" x14ac:dyDescent="0.2">
      <c r="Y17464" s="84"/>
    </row>
    <row r="17465" spans="25:25" x14ac:dyDescent="0.2">
      <c r="Y17465" s="84"/>
    </row>
    <row r="17466" spans="25:25" x14ac:dyDescent="0.2">
      <c r="Y17466" s="84"/>
    </row>
    <row r="17467" spans="25:25" x14ac:dyDescent="0.2">
      <c r="Y17467" s="84"/>
    </row>
    <row r="17468" spans="25:25" x14ac:dyDescent="0.2">
      <c r="Y17468" s="84"/>
    </row>
    <row r="17469" spans="25:25" x14ac:dyDescent="0.2">
      <c r="Y17469" s="84"/>
    </row>
    <row r="17470" spans="25:25" x14ac:dyDescent="0.2">
      <c r="Y17470" s="84"/>
    </row>
    <row r="17471" spans="25:25" x14ac:dyDescent="0.2">
      <c r="Y17471" s="84"/>
    </row>
    <row r="17472" spans="25:25" x14ac:dyDescent="0.2">
      <c r="Y17472" s="84"/>
    </row>
    <row r="17473" spans="25:25" x14ac:dyDescent="0.2">
      <c r="Y17473" s="84"/>
    </row>
    <row r="17474" spans="25:25" x14ac:dyDescent="0.2">
      <c r="Y17474" s="84"/>
    </row>
    <row r="17475" spans="25:25" x14ac:dyDescent="0.2">
      <c r="Y17475" s="84"/>
    </row>
    <row r="17476" spans="25:25" x14ac:dyDescent="0.2">
      <c r="Y17476" s="84"/>
    </row>
    <row r="17477" spans="25:25" x14ac:dyDescent="0.2">
      <c r="Y17477" s="84"/>
    </row>
    <row r="17478" spans="25:25" x14ac:dyDescent="0.2">
      <c r="Y17478" s="84"/>
    </row>
    <row r="17479" spans="25:25" x14ac:dyDescent="0.2">
      <c r="Y17479" s="84"/>
    </row>
    <row r="17480" spans="25:25" x14ac:dyDescent="0.2">
      <c r="Y17480" s="84"/>
    </row>
    <row r="17481" spans="25:25" x14ac:dyDescent="0.2">
      <c r="Y17481" s="84"/>
    </row>
    <row r="17482" spans="25:25" x14ac:dyDescent="0.2">
      <c r="Y17482" s="84"/>
    </row>
    <row r="17483" spans="25:25" x14ac:dyDescent="0.2">
      <c r="Y17483" s="84"/>
    </row>
    <row r="17484" spans="25:25" x14ac:dyDescent="0.2">
      <c r="Y17484" s="84"/>
    </row>
    <row r="17485" spans="25:25" x14ac:dyDescent="0.2">
      <c r="Y17485" s="84"/>
    </row>
    <row r="17486" spans="25:25" x14ac:dyDescent="0.2">
      <c r="Y17486" s="84"/>
    </row>
    <row r="17487" spans="25:25" x14ac:dyDescent="0.2">
      <c r="Y17487" s="84"/>
    </row>
    <row r="17488" spans="25:25" x14ac:dyDescent="0.2">
      <c r="Y17488" s="84"/>
    </row>
    <row r="17489" spans="25:25" x14ac:dyDescent="0.2">
      <c r="Y17489" s="84"/>
    </row>
    <row r="17490" spans="25:25" x14ac:dyDescent="0.2">
      <c r="Y17490" s="84"/>
    </row>
    <row r="17491" spans="25:25" x14ac:dyDescent="0.2">
      <c r="Y17491" s="84"/>
    </row>
    <row r="17492" spans="25:25" x14ac:dyDescent="0.2">
      <c r="Y17492" s="84"/>
    </row>
    <row r="17493" spans="25:25" x14ac:dyDescent="0.2">
      <c r="Y17493" s="84"/>
    </row>
    <row r="17494" spans="25:25" x14ac:dyDescent="0.2">
      <c r="Y17494" s="84"/>
    </row>
    <row r="17495" spans="25:25" x14ac:dyDescent="0.2">
      <c r="Y17495" s="84"/>
    </row>
    <row r="17496" spans="25:25" x14ac:dyDescent="0.2">
      <c r="Y17496" s="84"/>
    </row>
    <row r="17497" spans="25:25" x14ac:dyDescent="0.2">
      <c r="Y17497" s="84"/>
    </row>
    <row r="17498" spans="25:25" x14ac:dyDescent="0.2">
      <c r="Y17498" s="84"/>
    </row>
    <row r="17499" spans="25:25" x14ac:dyDescent="0.2">
      <c r="Y17499" s="84"/>
    </row>
    <row r="17500" spans="25:25" x14ac:dyDescent="0.2">
      <c r="Y17500" s="84"/>
    </row>
    <row r="17501" spans="25:25" x14ac:dyDescent="0.2">
      <c r="Y17501" s="84"/>
    </row>
    <row r="17502" spans="25:25" x14ac:dyDescent="0.2">
      <c r="Y17502" s="84"/>
    </row>
    <row r="17503" spans="25:25" x14ac:dyDescent="0.2">
      <c r="Y17503" s="84"/>
    </row>
    <row r="17504" spans="25:25" x14ac:dyDescent="0.2">
      <c r="Y17504" s="84"/>
    </row>
    <row r="17505" spans="25:25" x14ac:dyDescent="0.2">
      <c r="Y17505" s="84"/>
    </row>
    <row r="17506" spans="25:25" x14ac:dyDescent="0.2">
      <c r="Y17506" s="84"/>
    </row>
    <row r="17507" spans="25:25" x14ac:dyDescent="0.2">
      <c r="Y17507" s="84"/>
    </row>
    <row r="17508" spans="25:25" x14ac:dyDescent="0.2">
      <c r="Y17508" s="84"/>
    </row>
    <row r="17509" spans="25:25" x14ac:dyDescent="0.2">
      <c r="Y17509" s="84"/>
    </row>
    <row r="17510" spans="25:25" x14ac:dyDescent="0.2">
      <c r="Y17510" s="84"/>
    </row>
    <row r="17511" spans="25:25" x14ac:dyDescent="0.2">
      <c r="Y17511" s="84"/>
    </row>
    <row r="17512" spans="25:25" x14ac:dyDescent="0.2">
      <c r="Y17512" s="84"/>
    </row>
    <row r="17513" spans="25:25" x14ac:dyDescent="0.2">
      <c r="Y17513" s="84"/>
    </row>
    <row r="17514" spans="25:25" x14ac:dyDescent="0.2">
      <c r="Y17514" s="84"/>
    </row>
    <row r="17515" spans="25:25" x14ac:dyDescent="0.2">
      <c r="Y17515" s="84"/>
    </row>
    <row r="17516" spans="25:25" x14ac:dyDescent="0.2">
      <c r="Y17516" s="84"/>
    </row>
    <row r="17517" spans="25:25" x14ac:dyDescent="0.2">
      <c r="Y17517" s="84"/>
    </row>
    <row r="17518" spans="25:25" x14ac:dyDescent="0.2">
      <c r="Y17518" s="84"/>
    </row>
    <row r="17519" spans="25:25" x14ac:dyDescent="0.2">
      <c r="Y17519" s="84"/>
    </row>
    <row r="17520" spans="25:25" x14ac:dyDescent="0.2">
      <c r="Y17520" s="84"/>
    </row>
    <row r="17521" spans="25:25" x14ac:dyDescent="0.2">
      <c r="Y17521" s="84"/>
    </row>
    <row r="17522" spans="25:25" x14ac:dyDescent="0.2">
      <c r="Y17522" s="84"/>
    </row>
    <row r="17523" spans="25:25" x14ac:dyDescent="0.2">
      <c r="Y17523" s="84"/>
    </row>
    <row r="17524" spans="25:25" x14ac:dyDescent="0.2">
      <c r="Y17524" s="84"/>
    </row>
    <row r="17525" spans="25:25" x14ac:dyDescent="0.2">
      <c r="Y17525" s="84"/>
    </row>
    <row r="17526" spans="25:25" x14ac:dyDescent="0.2">
      <c r="Y17526" s="84"/>
    </row>
    <row r="17527" spans="25:25" x14ac:dyDescent="0.2">
      <c r="Y17527" s="84"/>
    </row>
    <row r="17528" spans="25:25" x14ac:dyDescent="0.2">
      <c r="Y17528" s="84"/>
    </row>
    <row r="17529" spans="25:25" x14ac:dyDescent="0.2">
      <c r="Y17529" s="84"/>
    </row>
    <row r="17530" spans="25:25" x14ac:dyDescent="0.2">
      <c r="Y17530" s="84"/>
    </row>
    <row r="17531" spans="25:25" x14ac:dyDescent="0.2">
      <c r="Y17531" s="84"/>
    </row>
    <row r="17532" spans="25:25" x14ac:dyDescent="0.2">
      <c r="Y17532" s="84"/>
    </row>
    <row r="17533" spans="25:25" x14ac:dyDescent="0.2">
      <c r="Y17533" s="84"/>
    </row>
    <row r="17534" spans="25:25" x14ac:dyDescent="0.2">
      <c r="Y17534" s="84"/>
    </row>
    <row r="17535" spans="25:25" x14ac:dyDescent="0.2">
      <c r="Y17535" s="84"/>
    </row>
    <row r="17536" spans="25:25" x14ac:dyDescent="0.2">
      <c r="Y17536" s="84"/>
    </row>
    <row r="17537" spans="25:25" x14ac:dyDescent="0.2">
      <c r="Y17537" s="84"/>
    </row>
    <row r="17538" spans="25:25" x14ac:dyDescent="0.2">
      <c r="Y17538" s="84"/>
    </row>
    <row r="17539" spans="25:25" x14ac:dyDescent="0.2">
      <c r="Y17539" s="84"/>
    </row>
    <row r="17540" spans="25:25" x14ac:dyDescent="0.2">
      <c r="Y17540" s="84"/>
    </row>
    <row r="17541" spans="25:25" x14ac:dyDescent="0.2">
      <c r="Y17541" s="84"/>
    </row>
    <row r="17542" spans="25:25" x14ac:dyDescent="0.2">
      <c r="Y17542" s="84"/>
    </row>
    <row r="17543" spans="25:25" x14ac:dyDescent="0.2">
      <c r="Y17543" s="84"/>
    </row>
    <row r="17544" spans="25:25" x14ac:dyDescent="0.2">
      <c r="Y17544" s="84"/>
    </row>
    <row r="17545" spans="25:25" x14ac:dyDescent="0.2">
      <c r="Y17545" s="84"/>
    </row>
    <row r="17546" spans="25:25" x14ac:dyDescent="0.2">
      <c r="Y17546" s="84"/>
    </row>
    <row r="17547" spans="25:25" x14ac:dyDescent="0.2">
      <c r="Y17547" s="84"/>
    </row>
    <row r="17548" spans="25:25" x14ac:dyDescent="0.2">
      <c r="Y17548" s="84"/>
    </row>
    <row r="17549" spans="25:25" x14ac:dyDescent="0.2">
      <c r="Y17549" s="84"/>
    </row>
    <row r="17550" spans="25:25" x14ac:dyDescent="0.2">
      <c r="Y17550" s="84"/>
    </row>
    <row r="17551" spans="25:25" x14ac:dyDescent="0.2">
      <c r="Y17551" s="84"/>
    </row>
    <row r="17552" spans="25:25" x14ac:dyDescent="0.2">
      <c r="Y17552" s="84"/>
    </row>
    <row r="17553" spans="25:25" x14ac:dyDescent="0.2">
      <c r="Y17553" s="84"/>
    </row>
    <row r="17554" spans="25:25" x14ac:dyDescent="0.2">
      <c r="Y17554" s="84"/>
    </row>
    <row r="17555" spans="25:25" x14ac:dyDescent="0.2">
      <c r="Y17555" s="84"/>
    </row>
    <row r="17556" spans="25:25" x14ac:dyDescent="0.2">
      <c r="Y17556" s="84"/>
    </row>
    <row r="17557" spans="25:25" x14ac:dyDescent="0.2">
      <c r="Y17557" s="84"/>
    </row>
    <row r="17558" spans="25:25" x14ac:dyDescent="0.2">
      <c r="Y17558" s="84"/>
    </row>
    <row r="17559" spans="25:25" x14ac:dyDescent="0.2">
      <c r="Y17559" s="84"/>
    </row>
    <row r="17560" spans="25:25" x14ac:dyDescent="0.2">
      <c r="Y17560" s="84"/>
    </row>
    <row r="17561" spans="25:25" x14ac:dyDescent="0.2">
      <c r="Y17561" s="84"/>
    </row>
    <row r="17562" spans="25:25" x14ac:dyDescent="0.2">
      <c r="Y17562" s="84"/>
    </row>
    <row r="17563" spans="25:25" x14ac:dyDescent="0.2">
      <c r="Y17563" s="84"/>
    </row>
    <row r="17564" spans="25:25" x14ac:dyDescent="0.2">
      <c r="Y17564" s="84"/>
    </row>
    <row r="17565" spans="25:25" x14ac:dyDescent="0.2">
      <c r="Y17565" s="84"/>
    </row>
    <row r="17566" spans="25:25" x14ac:dyDescent="0.2">
      <c r="Y17566" s="84"/>
    </row>
    <row r="17567" spans="25:25" x14ac:dyDescent="0.2">
      <c r="Y17567" s="84"/>
    </row>
    <row r="17568" spans="25:25" x14ac:dyDescent="0.2">
      <c r="Y17568" s="84"/>
    </row>
    <row r="17569" spans="25:25" x14ac:dyDescent="0.2">
      <c r="Y17569" s="84"/>
    </row>
    <row r="17570" spans="25:25" x14ac:dyDescent="0.2">
      <c r="Y17570" s="84"/>
    </row>
    <row r="17571" spans="25:25" x14ac:dyDescent="0.2">
      <c r="Y17571" s="84"/>
    </row>
    <row r="17572" spans="25:25" x14ac:dyDescent="0.2">
      <c r="Y17572" s="84"/>
    </row>
    <row r="17573" spans="25:25" x14ac:dyDescent="0.2">
      <c r="Y17573" s="84"/>
    </row>
    <row r="17574" spans="25:25" x14ac:dyDescent="0.2">
      <c r="Y17574" s="84"/>
    </row>
    <row r="17575" spans="25:25" x14ac:dyDescent="0.2">
      <c r="Y17575" s="84"/>
    </row>
    <row r="17576" spans="25:25" x14ac:dyDescent="0.2">
      <c r="Y17576" s="84"/>
    </row>
    <row r="17577" spans="25:25" x14ac:dyDescent="0.2">
      <c r="Y17577" s="84"/>
    </row>
    <row r="17578" spans="25:25" x14ac:dyDescent="0.2">
      <c r="Y17578" s="84"/>
    </row>
    <row r="17579" spans="25:25" x14ac:dyDescent="0.2">
      <c r="Y17579" s="84"/>
    </row>
    <row r="17580" spans="25:25" x14ac:dyDescent="0.2">
      <c r="Y17580" s="84"/>
    </row>
    <row r="17581" spans="25:25" x14ac:dyDescent="0.2">
      <c r="Y17581" s="84"/>
    </row>
    <row r="17582" spans="25:25" x14ac:dyDescent="0.2">
      <c r="Y17582" s="84"/>
    </row>
    <row r="17583" spans="25:25" x14ac:dyDescent="0.2">
      <c r="Y17583" s="84"/>
    </row>
    <row r="17584" spans="25:25" x14ac:dyDescent="0.2">
      <c r="Y17584" s="84"/>
    </row>
    <row r="17585" spans="25:25" x14ac:dyDescent="0.2">
      <c r="Y17585" s="84"/>
    </row>
    <row r="17586" spans="25:25" x14ac:dyDescent="0.2">
      <c r="Y17586" s="84"/>
    </row>
    <row r="17587" spans="25:25" x14ac:dyDescent="0.2">
      <c r="Y17587" s="84"/>
    </row>
    <row r="17588" spans="25:25" x14ac:dyDescent="0.2">
      <c r="Y17588" s="84"/>
    </row>
    <row r="17589" spans="25:25" x14ac:dyDescent="0.2">
      <c r="Y17589" s="84"/>
    </row>
    <row r="17590" spans="25:25" x14ac:dyDescent="0.2">
      <c r="Y17590" s="84"/>
    </row>
    <row r="17591" spans="25:25" x14ac:dyDescent="0.2">
      <c r="Y17591" s="84"/>
    </row>
    <row r="17592" spans="25:25" x14ac:dyDescent="0.2">
      <c r="Y17592" s="84"/>
    </row>
    <row r="17593" spans="25:25" x14ac:dyDescent="0.2">
      <c r="Y17593" s="84"/>
    </row>
    <row r="17594" spans="25:25" x14ac:dyDescent="0.2">
      <c r="Y17594" s="84"/>
    </row>
    <row r="17595" spans="25:25" x14ac:dyDescent="0.2">
      <c r="Y17595" s="84"/>
    </row>
    <row r="17596" spans="25:25" x14ac:dyDescent="0.2">
      <c r="Y17596" s="84"/>
    </row>
    <row r="17597" spans="25:25" x14ac:dyDescent="0.2">
      <c r="Y17597" s="84"/>
    </row>
    <row r="17598" spans="25:25" x14ac:dyDescent="0.2">
      <c r="Y17598" s="84"/>
    </row>
    <row r="17599" spans="25:25" x14ac:dyDescent="0.2">
      <c r="Y17599" s="84"/>
    </row>
    <row r="17600" spans="25:25" x14ac:dyDescent="0.2">
      <c r="Y17600" s="84"/>
    </row>
    <row r="17601" spans="25:25" x14ac:dyDescent="0.2">
      <c r="Y17601" s="84"/>
    </row>
    <row r="17602" spans="25:25" x14ac:dyDescent="0.2">
      <c r="Y17602" s="84"/>
    </row>
    <row r="17603" spans="25:25" x14ac:dyDescent="0.2">
      <c r="Y17603" s="84"/>
    </row>
    <row r="17604" spans="25:25" x14ac:dyDescent="0.2">
      <c r="Y17604" s="84"/>
    </row>
    <row r="17605" spans="25:25" x14ac:dyDescent="0.2">
      <c r="Y17605" s="84"/>
    </row>
    <row r="17606" spans="25:25" x14ac:dyDescent="0.2">
      <c r="Y17606" s="84"/>
    </row>
    <row r="17607" spans="25:25" x14ac:dyDescent="0.2">
      <c r="Y17607" s="84"/>
    </row>
    <row r="17608" spans="25:25" x14ac:dyDescent="0.2">
      <c r="Y17608" s="84"/>
    </row>
    <row r="17609" spans="25:25" x14ac:dyDescent="0.2">
      <c r="Y17609" s="84"/>
    </row>
    <row r="17610" spans="25:25" x14ac:dyDescent="0.2">
      <c r="Y17610" s="84"/>
    </row>
    <row r="17611" spans="25:25" x14ac:dyDescent="0.2">
      <c r="Y17611" s="84"/>
    </row>
    <row r="17612" spans="25:25" x14ac:dyDescent="0.2">
      <c r="Y17612" s="84"/>
    </row>
    <row r="17613" spans="25:25" x14ac:dyDescent="0.2">
      <c r="Y17613" s="84"/>
    </row>
    <row r="17614" spans="25:25" x14ac:dyDescent="0.2">
      <c r="Y17614" s="84"/>
    </row>
    <row r="17615" spans="25:25" x14ac:dyDescent="0.2">
      <c r="Y17615" s="84"/>
    </row>
    <row r="17616" spans="25:25" x14ac:dyDescent="0.2">
      <c r="Y17616" s="84"/>
    </row>
    <row r="17617" spans="25:25" x14ac:dyDescent="0.2">
      <c r="Y17617" s="84"/>
    </row>
    <row r="17618" spans="25:25" x14ac:dyDescent="0.2">
      <c r="Y17618" s="84"/>
    </row>
    <row r="17619" spans="25:25" x14ac:dyDescent="0.2">
      <c r="Y17619" s="84"/>
    </row>
    <row r="17620" spans="25:25" x14ac:dyDescent="0.2">
      <c r="Y17620" s="84"/>
    </row>
    <row r="17621" spans="25:25" x14ac:dyDescent="0.2">
      <c r="Y17621" s="84"/>
    </row>
    <row r="17622" spans="25:25" x14ac:dyDescent="0.2">
      <c r="Y17622" s="84"/>
    </row>
    <row r="17623" spans="25:25" x14ac:dyDescent="0.2">
      <c r="Y17623" s="84"/>
    </row>
    <row r="17624" spans="25:25" x14ac:dyDescent="0.2">
      <c r="Y17624" s="84"/>
    </row>
    <row r="17625" spans="25:25" x14ac:dyDescent="0.2">
      <c r="Y17625" s="84"/>
    </row>
    <row r="17626" spans="25:25" x14ac:dyDescent="0.2">
      <c r="Y17626" s="84"/>
    </row>
    <row r="17627" spans="25:25" x14ac:dyDescent="0.2">
      <c r="Y17627" s="84"/>
    </row>
    <row r="17628" spans="25:25" x14ac:dyDescent="0.2">
      <c r="Y17628" s="84"/>
    </row>
    <row r="17629" spans="25:25" x14ac:dyDescent="0.2">
      <c r="Y17629" s="84"/>
    </row>
    <row r="17630" spans="25:25" x14ac:dyDescent="0.2">
      <c r="Y17630" s="84"/>
    </row>
    <row r="17631" spans="25:25" x14ac:dyDescent="0.2">
      <c r="Y17631" s="84"/>
    </row>
    <row r="17632" spans="25:25" x14ac:dyDescent="0.2">
      <c r="Y17632" s="84"/>
    </row>
    <row r="17633" spans="25:25" x14ac:dyDescent="0.2">
      <c r="Y17633" s="84"/>
    </row>
    <row r="17634" spans="25:25" x14ac:dyDescent="0.2">
      <c r="Y17634" s="84"/>
    </row>
    <row r="17635" spans="25:25" x14ac:dyDescent="0.2">
      <c r="Y17635" s="84"/>
    </row>
    <row r="17636" spans="25:25" x14ac:dyDescent="0.2">
      <c r="Y17636" s="84"/>
    </row>
    <row r="17637" spans="25:25" x14ac:dyDescent="0.2">
      <c r="Y17637" s="84"/>
    </row>
    <row r="17638" spans="25:25" x14ac:dyDescent="0.2">
      <c r="Y17638" s="84"/>
    </row>
    <row r="17639" spans="25:25" x14ac:dyDescent="0.2">
      <c r="Y17639" s="84"/>
    </row>
    <row r="17640" spans="25:25" x14ac:dyDescent="0.2">
      <c r="Y17640" s="84"/>
    </row>
    <row r="17641" spans="25:25" x14ac:dyDescent="0.2">
      <c r="Y17641" s="84"/>
    </row>
    <row r="17642" spans="25:25" x14ac:dyDescent="0.2">
      <c r="Y17642" s="84"/>
    </row>
    <row r="17643" spans="25:25" x14ac:dyDescent="0.2">
      <c r="Y17643" s="84"/>
    </row>
    <row r="17644" spans="25:25" x14ac:dyDescent="0.2">
      <c r="Y17644" s="84"/>
    </row>
    <row r="17645" spans="25:25" x14ac:dyDescent="0.2">
      <c r="Y17645" s="84"/>
    </row>
    <row r="17646" spans="25:25" x14ac:dyDescent="0.2">
      <c r="Y17646" s="84"/>
    </row>
    <row r="17647" spans="25:25" x14ac:dyDescent="0.2">
      <c r="Y17647" s="84"/>
    </row>
    <row r="17648" spans="25:25" x14ac:dyDescent="0.2">
      <c r="Y17648" s="84"/>
    </row>
    <row r="17649" spans="25:25" x14ac:dyDescent="0.2">
      <c r="Y17649" s="84"/>
    </row>
    <row r="17650" spans="25:25" x14ac:dyDescent="0.2">
      <c r="Y17650" s="84"/>
    </row>
    <row r="17651" spans="25:25" x14ac:dyDescent="0.2">
      <c r="Y17651" s="84"/>
    </row>
    <row r="17652" spans="25:25" x14ac:dyDescent="0.2">
      <c r="Y17652" s="84"/>
    </row>
    <row r="17653" spans="25:25" x14ac:dyDescent="0.2">
      <c r="Y17653" s="84"/>
    </row>
    <row r="17654" spans="25:25" x14ac:dyDescent="0.2">
      <c r="Y17654" s="84"/>
    </row>
    <row r="17655" spans="25:25" x14ac:dyDescent="0.2">
      <c r="Y17655" s="84"/>
    </row>
    <row r="17656" spans="25:25" x14ac:dyDescent="0.2">
      <c r="Y17656" s="84"/>
    </row>
    <row r="17657" spans="25:25" x14ac:dyDescent="0.2">
      <c r="Y17657" s="84"/>
    </row>
    <row r="17658" spans="25:25" x14ac:dyDescent="0.2">
      <c r="Y17658" s="84"/>
    </row>
    <row r="17659" spans="25:25" x14ac:dyDescent="0.2">
      <c r="Y17659" s="84"/>
    </row>
    <row r="17660" spans="25:25" x14ac:dyDescent="0.2">
      <c r="Y17660" s="84"/>
    </row>
    <row r="17661" spans="25:25" x14ac:dyDescent="0.2">
      <c r="Y17661" s="84"/>
    </row>
    <row r="17662" spans="25:25" x14ac:dyDescent="0.2">
      <c r="Y17662" s="84"/>
    </row>
    <row r="17663" spans="25:25" x14ac:dyDescent="0.2">
      <c r="Y17663" s="84"/>
    </row>
    <row r="17664" spans="25:25" x14ac:dyDescent="0.2">
      <c r="Y17664" s="84"/>
    </row>
    <row r="17665" spans="25:25" x14ac:dyDescent="0.2">
      <c r="Y17665" s="84"/>
    </row>
    <row r="17666" spans="25:25" x14ac:dyDescent="0.2">
      <c r="Y17666" s="84"/>
    </row>
    <row r="17667" spans="25:25" x14ac:dyDescent="0.2">
      <c r="Y17667" s="84"/>
    </row>
    <row r="17668" spans="25:25" x14ac:dyDescent="0.2">
      <c r="Y17668" s="84"/>
    </row>
    <row r="17669" spans="25:25" x14ac:dyDescent="0.2">
      <c r="Y17669" s="84"/>
    </row>
    <row r="17670" spans="25:25" x14ac:dyDescent="0.2">
      <c r="Y17670" s="84"/>
    </row>
    <row r="17671" spans="25:25" x14ac:dyDescent="0.2">
      <c r="Y17671" s="84"/>
    </row>
    <row r="17672" spans="25:25" x14ac:dyDescent="0.2">
      <c r="Y17672" s="84"/>
    </row>
    <row r="17673" spans="25:25" x14ac:dyDescent="0.2">
      <c r="Y17673" s="84"/>
    </row>
    <row r="17674" spans="25:25" x14ac:dyDescent="0.2">
      <c r="Y17674" s="84"/>
    </row>
    <row r="17675" spans="25:25" x14ac:dyDescent="0.2">
      <c r="Y17675" s="84"/>
    </row>
    <row r="17676" spans="25:25" x14ac:dyDescent="0.2">
      <c r="Y17676" s="84"/>
    </row>
    <row r="17677" spans="25:25" x14ac:dyDescent="0.2">
      <c r="Y17677" s="84"/>
    </row>
    <row r="17678" spans="25:25" x14ac:dyDescent="0.2">
      <c r="Y17678" s="84"/>
    </row>
    <row r="17679" spans="25:25" x14ac:dyDescent="0.2">
      <c r="Y17679" s="84"/>
    </row>
    <row r="17680" spans="25:25" x14ac:dyDescent="0.2">
      <c r="Y17680" s="84"/>
    </row>
    <row r="17681" spans="25:25" x14ac:dyDescent="0.2">
      <c r="Y17681" s="84"/>
    </row>
    <row r="17682" spans="25:25" x14ac:dyDescent="0.2">
      <c r="Y17682" s="84"/>
    </row>
    <row r="17683" spans="25:25" x14ac:dyDescent="0.2">
      <c r="Y17683" s="84"/>
    </row>
    <row r="17684" spans="25:25" x14ac:dyDescent="0.2">
      <c r="Y17684" s="84"/>
    </row>
    <row r="17685" spans="25:25" x14ac:dyDescent="0.2">
      <c r="Y17685" s="84"/>
    </row>
    <row r="17686" spans="25:25" x14ac:dyDescent="0.2">
      <c r="Y17686" s="84"/>
    </row>
    <row r="17687" spans="25:25" x14ac:dyDescent="0.2">
      <c r="Y17687" s="84"/>
    </row>
    <row r="17688" spans="25:25" x14ac:dyDescent="0.2">
      <c r="Y17688" s="84"/>
    </row>
    <row r="17689" spans="25:25" x14ac:dyDescent="0.2">
      <c r="Y17689" s="84"/>
    </row>
    <row r="17690" spans="25:25" x14ac:dyDescent="0.2">
      <c r="Y17690" s="84"/>
    </row>
    <row r="17691" spans="25:25" x14ac:dyDescent="0.2">
      <c r="Y17691" s="84"/>
    </row>
    <row r="17692" spans="25:25" x14ac:dyDescent="0.2">
      <c r="Y17692" s="84"/>
    </row>
    <row r="17693" spans="25:25" x14ac:dyDescent="0.2">
      <c r="Y17693" s="84"/>
    </row>
    <row r="17694" spans="25:25" x14ac:dyDescent="0.2">
      <c r="Y17694" s="84"/>
    </row>
    <row r="17695" spans="25:25" x14ac:dyDescent="0.2">
      <c r="Y17695" s="84"/>
    </row>
    <row r="17696" spans="25:25" x14ac:dyDescent="0.2">
      <c r="Y17696" s="84"/>
    </row>
    <row r="17697" spans="25:25" x14ac:dyDescent="0.2">
      <c r="Y17697" s="84"/>
    </row>
    <row r="17698" spans="25:25" x14ac:dyDescent="0.2">
      <c r="Y17698" s="84"/>
    </row>
    <row r="17699" spans="25:25" x14ac:dyDescent="0.2">
      <c r="Y17699" s="84"/>
    </row>
    <row r="17700" spans="25:25" x14ac:dyDescent="0.2">
      <c r="Y17700" s="84"/>
    </row>
    <row r="17701" spans="25:25" x14ac:dyDescent="0.2">
      <c r="Y17701" s="84"/>
    </row>
    <row r="17702" spans="25:25" x14ac:dyDescent="0.2">
      <c r="Y17702" s="84"/>
    </row>
    <row r="17703" spans="25:25" x14ac:dyDescent="0.2">
      <c r="Y17703" s="84"/>
    </row>
    <row r="17704" spans="25:25" x14ac:dyDescent="0.2">
      <c r="Y17704" s="84"/>
    </row>
    <row r="17705" spans="25:25" x14ac:dyDescent="0.2">
      <c r="Y17705" s="84"/>
    </row>
    <row r="17706" spans="25:25" x14ac:dyDescent="0.2">
      <c r="Y17706" s="84"/>
    </row>
    <row r="17707" spans="25:25" x14ac:dyDescent="0.2">
      <c r="Y17707" s="84"/>
    </row>
    <row r="17708" spans="25:25" x14ac:dyDescent="0.2">
      <c r="Y17708" s="84"/>
    </row>
    <row r="17709" spans="25:25" x14ac:dyDescent="0.2">
      <c r="Y17709" s="84"/>
    </row>
    <row r="17710" spans="25:25" x14ac:dyDescent="0.2">
      <c r="Y17710" s="84"/>
    </row>
    <row r="17711" spans="25:25" x14ac:dyDescent="0.2">
      <c r="Y17711" s="84"/>
    </row>
    <row r="17712" spans="25:25" x14ac:dyDescent="0.2">
      <c r="Y17712" s="84"/>
    </row>
    <row r="17713" spans="25:25" x14ac:dyDescent="0.2">
      <c r="Y17713" s="84"/>
    </row>
    <row r="17714" spans="25:25" x14ac:dyDescent="0.2">
      <c r="Y17714" s="84"/>
    </row>
    <row r="17715" spans="25:25" x14ac:dyDescent="0.2">
      <c r="Y17715" s="84"/>
    </row>
    <row r="17716" spans="25:25" x14ac:dyDescent="0.2">
      <c r="Y17716" s="84"/>
    </row>
    <row r="17717" spans="25:25" x14ac:dyDescent="0.2">
      <c r="Y17717" s="84"/>
    </row>
    <row r="17718" spans="25:25" x14ac:dyDescent="0.2">
      <c r="Y17718" s="84"/>
    </row>
    <row r="17719" spans="25:25" x14ac:dyDescent="0.2">
      <c r="Y17719" s="84"/>
    </row>
    <row r="17720" spans="25:25" x14ac:dyDescent="0.2">
      <c r="Y17720" s="84"/>
    </row>
    <row r="17721" spans="25:25" x14ac:dyDescent="0.2">
      <c r="Y17721" s="84"/>
    </row>
    <row r="17722" spans="25:25" x14ac:dyDescent="0.2">
      <c r="Y17722" s="84"/>
    </row>
    <row r="17723" spans="25:25" x14ac:dyDescent="0.2">
      <c r="Y17723" s="84"/>
    </row>
    <row r="17724" spans="25:25" x14ac:dyDescent="0.2">
      <c r="Y17724" s="84"/>
    </row>
    <row r="17725" spans="25:25" x14ac:dyDescent="0.2">
      <c r="Y17725" s="84"/>
    </row>
    <row r="17726" spans="25:25" x14ac:dyDescent="0.2">
      <c r="Y17726" s="84"/>
    </row>
    <row r="17727" spans="25:25" x14ac:dyDescent="0.2">
      <c r="Y17727" s="84"/>
    </row>
    <row r="17728" spans="25:25" x14ac:dyDescent="0.2">
      <c r="Y17728" s="84"/>
    </row>
    <row r="17729" spans="25:25" x14ac:dyDescent="0.2">
      <c r="Y17729" s="84"/>
    </row>
    <row r="17730" spans="25:25" x14ac:dyDescent="0.2">
      <c r="Y17730" s="84"/>
    </row>
    <row r="17731" spans="25:25" x14ac:dyDescent="0.2">
      <c r="Y17731" s="84"/>
    </row>
    <row r="17732" spans="25:25" x14ac:dyDescent="0.2">
      <c r="Y17732" s="84"/>
    </row>
    <row r="17733" spans="25:25" x14ac:dyDescent="0.2">
      <c r="Y17733" s="84"/>
    </row>
    <row r="17734" spans="25:25" x14ac:dyDescent="0.2">
      <c r="Y17734" s="84"/>
    </row>
    <row r="17735" spans="25:25" x14ac:dyDescent="0.2">
      <c r="Y17735" s="84"/>
    </row>
    <row r="17736" spans="25:25" x14ac:dyDescent="0.2">
      <c r="Y17736" s="84"/>
    </row>
    <row r="17737" spans="25:25" x14ac:dyDescent="0.2">
      <c r="Y17737" s="84"/>
    </row>
    <row r="17738" spans="25:25" x14ac:dyDescent="0.2">
      <c r="Y17738" s="84"/>
    </row>
    <row r="17739" spans="25:25" x14ac:dyDescent="0.2">
      <c r="Y17739" s="84"/>
    </row>
    <row r="17740" spans="25:25" x14ac:dyDescent="0.2">
      <c r="Y17740" s="84"/>
    </row>
    <row r="17741" spans="25:25" x14ac:dyDescent="0.2">
      <c r="Y17741" s="84"/>
    </row>
    <row r="17742" spans="25:25" x14ac:dyDescent="0.2">
      <c r="Y17742" s="84"/>
    </row>
    <row r="17743" spans="25:25" x14ac:dyDescent="0.2">
      <c r="Y17743" s="84"/>
    </row>
    <row r="17744" spans="25:25" x14ac:dyDescent="0.2">
      <c r="Y17744" s="84"/>
    </row>
    <row r="17745" spans="25:25" x14ac:dyDescent="0.2">
      <c r="Y17745" s="84"/>
    </row>
    <row r="17746" spans="25:25" x14ac:dyDescent="0.2">
      <c r="Y17746" s="84"/>
    </row>
    <row r="17747" spans="25:25" x14ac:dyDescent="0.2">
      <c r="Y17747" s="84"/>
    </row>
    <row r="17748" spans="25:25" x14ac:dyDescent="0.2">
      <c r="Y17748" s="84"/>
    </row>
    <row r="17749" spans="25:25" x14ac:dyDescent="0.2">
      <c r="Y17749" s="84"/>
    </row>
    <row r="17750" spans="25:25" x14ac:dyDescent="0.2">
      <c r="Y17750" s="84"/>
    </row>
    <row r="17751" spans="25:25" x14ac:dyDescent="0.2">
      <c r="Y17751" s="84"/>
    </row>
    <row r="17752" spans="25:25" x14ac:dyDescent="0.2">
      <c r="Y17752" s="84"/>
    </row>
    <row r="17753" spans="25:25" x14ac:dyDescent="0.2">
      <c r="Y17753" s="84"/>
    </row>
    <row r="17754" spans="25:25" x14ac:dyDescent="0.2">
      <c r="Y17754" s="84"/>
    </row>
    <row r="17755" spans="25:25" x14ac:dyDescent="0.2">
      <c r="Y17755" s="84"/>
    </row>
    <row r="17756" spans="25:25" x14ac:dyDescent="0.2">
      <c r="Y17756" s="84"/>
    </row>
    <row r="17757" spans="25:25" x14ac:dyDescent="0.2">
      <c r="Y17757" s="84"/>
    </row>
    <row r="17758" spans="25:25" x14ac:dyDescent="0.2">
      <c r="Y17758" s="84"/>
    </row>
    <row r="17759" spans="25:25" x14ac:dyDescent="0.2">
      <c r="Y17759" s="84"/>
    </row>
    <row r="17760" spans="25:25" x14ac:dyDescent="0.2">
      <c r="Y17760" s="84"/>
    </row>
    <row r="17761" spans="25:25" x14ac:dyDescent="0.2">
      <c r="Y17761" s="84"/>
    </row>
    <row r="17762" spans="25:25" x14ac:dyDescent="0.2">
      <c r="Y17762" s="84"/>
    </row>
    <row r="17763" spans="25:25" x14ac:dyDescent="0.2">
      <c r="Y17763" s="84"/>
    </row>
    <row r="17764" spans="25:25" x14ac:dyDescent="0.2">
      <c r="Y17764" s="84"/>
    </row>
    <row r="17765" spans="25:25" x14ac:dyDescent="0.2">
      <c r="Y17765" s="84"/>
    </row>
    <row r="17766" spans="25:25" x14ac:dyDescent="0.2">
      <c r="Y17766" s="84"/>
    </row>
    <row r="17767" spans="25:25" x14ac:dyDescent="0.2">
      <c r="Y17767" s="84"/>
    </row>
    <row r="17768" spans="25:25" x14ac:dyDescent="0.2">
      <c r="Y17768" s="84"/>
    </row>
    <row r="17769" spans="25:25" x14ac:dyDescent="0.2">
      <c r="Y17769" s="84"/>
    </row>
    <row r="17770" spans="25:25" x14ac:dyDescent="0.2">
      <c r="Y17770" s="84"/>
    </row>
    <row r="17771" spans="25:25" x14ac:dyDescent="0.2">
      <c r="Y17771" s="84"/>
    </row>
    <row r="17772" spans="25:25" x14ac:dyDescent="0.2">
      <c r="Y17772" s="84"/>
    </row>
    <row r="17773" spans="25:25" x14ac:dyDescent="0.2">
      <c r="Y17773" s="84"/>
    </row>
    <row r="17774" spans="25:25" x14ac:dyDescent="0.2">
      <c r="Y17774" s="84"/>
    </row>
    <row r="17775" spans="25:25" x14ac:dyDescent="0.2">
      <c r="Y17775" s="84"/>
    </row>
    <row r="17776" spans="25:25" x14ac:dyDescent="0.2">
      <c r="Y17776" s="84"/>
    </row>
    <row r="17777" spans="25:25" x14ac:dyDescent="0.2">
      <c r="Y17777" s="84"/>
    </row>
    <row r="17778" spans="25:25" x14ac:dyDescent="0.2">
      <c r="Y17778" s="84"/>
    </row>
    <row r="17779" spans="25:25" x14ac:dyDescent="0.2">
      <c r="Y17779" s="84"/>
    </row>
    <row r="17780" spans="25:25" x14ac:dyDescent="0.2">
      <c r="Y17780" s="84"/>
    </row>
    <row r="17781" spans="25:25" x14ac:dyDescent="0.2">
      <c r="Y17781" s="84"/>
    </row>
    <row r="17782" spans="25:25" x14ac:dyDescent="0.2">
      <c r="Y17782" s="84"/>
    </row>
    <row r="17783" spans="25:25" x14ac:dyDescent="0.2">
      <c r="Y17783" s="84"/>
    </row>
    <row r="17784" spans="25:25" x14ac:dyDescent="0.2">
      <c r="Y17784" s="84"/>
    </row>
    <row r="17785" spans="25:25" x14ac:dyDescent="0.2">
      <c r="Y17785" s="84"/>
    </row>
    <row r="17786" spans="25:25" x14ac:dyDescent="0.2">
      <c r="Y17786" s="84"/>
    </row>
    <row r="17787" spans="25:25" x14ac:dyDescent="0.2">
      <c r="Y17787" s="84"/>
    </row>
    <row r="17788" spans="25:25" x14ac:dyDescent="0.2">
      <c r="Y17788" s="84"/>
    </row>
    <row r="17789" spans="25:25" x14ac:dyDescent="0.2">
      <c r="Y17789" s="84"/>
    </row>
    <row r="17790" spans="25:25" x14ac:dyDescent="0.2">
      <c r="Y17790" s="84"/>
    </row>
    <row r="17791" spans="25:25" x14ac:dyDescent="0.2">
      <c r="Y17791" s="84"/>
    </row>
    <row r="17792" spans="25:25" x14ac:dyDescent="0.2">
      <c r="Y17792" s="84"/>
    </row>
    <row r="17793" spans="25:25" x14ac:dyDescent="0.2">
      <c r="Y17793" s="84"/>
    </row>
    <row r="17794" spans="25:25" x14ac:dyDescent="0.2">
      <c r="Y17794" s="84"/>
    </row>
    <row r="17795" spans="25:25" x14ac:dyDescent="0.2">
      <c r="Y17795" s="84"/>
    </row>
    <row r="17796" spans="25:25" x14ac:dyDescent="0.2">
      <c r="Y17796" s="84"/>
    </row>
    <row r="17797" spans="25:25" x14ac:dyDescent="0.2">
      <c r="Y17797" s="84"/>
    </row>
    <row r="17798" spans="25:25" x14ac:dyDescent="0.2">
      <c r="Y17798" s="84"/>
    </row>
    <row r="17799" spans="25:25" x14ac:dyDescent="0.2">
      <c r="Y17799" s="84"/>
    </row>
    <row r="17800" spans="25:25" x14ac:dyDescent="0.2">
      <c r="Y17800" s="84"/>
    </row>
    <row r="17801" spans="25:25" x14ac:dyDescent="0.2">
      <c r="Y17801" s="84"/>
    </row>
    <row r="17802" spans="25:25" x14ac:dyDescent="0.2">
      <c r="Y17802" s="84"/>
    </row>
    <row r="17803" spans="25:25" x14ac:dyDescent="0.2">
      <c r="Y17803" s="84"/>
    </row>
    <row r="17804" spans="25:25" x14ac:dyDescent="0.2">
      <c r="Y17804" s="84"/>
    </row>
    <row r="17805" spans="25:25" x14ac:dyDescent="0.2">
      <c r="Y17805" s="84"/>
    </row>
    <row r="17806" spans="25:25" x14ac:dyDescent="0.2">
      <c r="Y17806" s="84"/>
    </row>
    <row r="17807" spans="25:25" x14ac:dyDescent="0.2">
      <c r="Y17807" s="84"/>
    </row>
    <row r="17808" spans="25:25" x14ac:dyDescent="0.2">
      <c r="Y17808" s="84"/>
    </row>
    <row r="17809" spans="25:25" x14ac:dyDescent="0.2">
      <c r="Y17809" s="84"/>
    </row>
    <row r="17810" spans="25:25" x14ac:dyDescent="0.2">
      <c r="Y17810" s="84"/>
    </row>
    <row r="17811" spans="25:25" x14ac:dyDescent="0.2">
      <c r="Y17811" s="84"/>
    </row>
    <row r="17812" spans="25:25" x14ac:dyDescent="0.2">
      <c r="Y17812" s="84"/>
    </row>
    <row r="17813" spans="25:25" x14ac:dyDescent="0.2">
      <c r="Y17813" s="84"/>
    </row>
    <row r="17814" spans="25:25" x14ac:dyDescent="0.2">
      <c r="Y17814" s="84"/>
    </row>
    <row r="17815" spans="25:25" x14ac:dyDescent="0.2">
      <c r="Y17815" s="84"/>
    </row>
    <row r="17816" spans="25:25" x14ac:dyDescent="0.2">
      <c r="Y17816" s="84"/>
    </row>
    <row r="17817" spans="25:25" x14ac:dyDescent="0.2">
      <c r="Y17817" s="84"/>
    </row>
    <row r="17818" spans="25:25" x14ac:dyDescent="0.2">
      <c r="Y17818" s="84"/>
    </row>
    <row r="17819" spans="25:25" x14ac:dyDescent="0.2">
      <c r="Y17819" s="84"/>
    </row>
    <row r="17820" spans="25:25" x14ac:dyDescent="0.2">
      <c r="Y17820" s="84"/>
    </row>
    <row r="17821" spans="25:25" x14ac:dyDescent="0.2">
      <c r="Y17821" s="84"/>
    </row>
    <row r="17822" spans="25:25" x14ac:dyDescent="0.2">
      <c r="Y17822" s="84"/>
    </row>
    <row r="17823" spans="25:25" x14ac:dyDescent="0.2">
      <c r="Y17823" s="84"/>
    </row>
    <row r="17824" spans="25:25" x14ac:dyDescent="0.2">
      <c r="Y17824" s="84"/>
    </row>
    <row r="17825" spans="25:25" x14ac:dyDescent="0.2">
      <c r="Y17825" s="84"/>
    </row>
    <row r="17826" spans="25:25" x14ac:dyDescent="0.2">
      <c r="Y17826" s="84"/>
    </row>
    <row r="17827" spans="25:25" x14ac:dyDescent="0.2">
      <c r="Y17827" s="84"/>
    </row>
    <row r="17828" spans="25:25" x14ac:dyDescent="0.2">
      <c r="Y17828" s="84"/>
    </row>
    <row r="17829" spans="25:25" x14ac:dyDescent="0.2">
      <c r="Y17829" s="84"/>
    </row>
    <row r="17830" spans="25:25" x14ac:dyDescent="0.2">
      <c r="Y17830" s="84"/>
    </row>
    <row r="17831" spans="25:25" x14ac:dyDescent="0.2">
      <c r="Y17831" s="84"/>
    </row>
    <row r="17832" spans="25:25" x14ac:dyDescent="0.2">
      <c r="Y17832" s="84"/>
    </row>
    <row r="17833" spans="25:25" x14ac:dyDescent="0.2">
      <c r="Y17833" s="84"/>
    </row>
    <row r="17834" spans="25:25" x14ac:dyDescent="0.2">
      <c r="Y17834" s="84"/>
    </row>
    <row r="17835" spans="25:25" x14ac:dyDescent="0.2">
      <c r="Y17835" s="84"/>
    </row>
    <row r="17836" spans="25:25" x14ac:dyDescent="0.2">
      <c r="Y17836" s="84"/>
    </row>
    <row r="17837" spans="25:25" x14ac:dyDescent="0.2">
      <c r="Y17837" s="84"/>
    </row>
    <row r="17838" spans="25:25" x14ac:dyDescent="0.2">
      <c r="Y17838" s="84"/>
    </row>
    <row r="17839" spans="25:25" x14ac:dyDescent="0.2">
      <c r="Y17839" s="84"/>
    </row>
    <row r="17840" spans="25:25" x14ac:dyDescent="0.2">
      <c r="Y17840" s="84"/>
    </row>
    <row r="17841" spans="25:25" x14ac:dyDescent="0.2">
      <c r="Y17841" s="84"/>
    </row>
    <row r="17842" spans="25:25" x14ac:dyDescent="0.2">
      <c r="Y17842" s="84"/>
    </row>
    <row r="17843" spans="25:25" x14ac:dyDescent="0.2">
      <c r="Y17843" s="84"/>
    </row>
    <row r="17844" spans="25:25" x14ac:dyDescent="0.2">
      <c r="Y17844" s="84"/>
    </row>
    <row r="17845" spans="25:25" x14ac:dyDescent="0.2">
      <c r="Y17845" s="84"/>
    </row>
    <row r="17846" spans="25:25" x14ac:dyDescent="0.2">
      <c r="Y17846" s="84"/>
    </row>
    <row r="17847" spans="25:25" x14ac:dyDescent="0.2">
      <c r="Y17847" s="84"/>
    </row>
    <row r="17848" spans="25:25" x14ac:dyDescent="0.2">
      <c r="Y17848" s="84"/>
    </row>
    <row r="17849" spans="25:25" x14ac:dyDescent="0.2">
      <c r="Y17849" s="84"/>
    </row>
    <row r="17850" spans="25:25" x14ac:dyDescent="0.2">
      <c r="Y17850" s="84"/>
    </row>
    <row r="17851" spans="25:25" x14ac:dyDescent="0.2">
      <c r="Y17851" s="84"/>
    </row>
    <row r="17852" spans="25:25" x14ac:dyDescent="0.2">
      <c r="Y17852" s="84"/>
    </row>
    <row r="17853" spans="25:25" x14ac:dyDescent="0.2">
      <c r="Y17853" s="84"/>
    </row>
    <row r="17854" spans="25:25" x14ac:dyDescent="0.2">
      <c r="Y17854" s="84"/>
    </row>
    <row r="17855" spans="25:25" x14ac:dyDescent="0.2">
      <c r="Y17855" s="84"/>
    </row>
    <row r="17856" spans="25:25" x14ac:dyDescent="0.2">
      <c r="Y17856" s="84"/>
    </row>
    <row r="17857" spans="25:25" x14ac:dyDescent="0.2">
      <c r="Y17857" s="84"/>
    </row>
    <row r="17858" spans="25:25" x14ac:dyDescent="0.2">
      <c r="Y17858" s="84"/>
    </row>
    <row r="17859" spans="25:25" x14ac:dyDescent="0.2">
      <c r="Y17859" s="84"/>
    </row>
    <row r="17860" spans="25:25" x14ac:dyDescent="0.2">
      <c r="Y17860" s="84"/>
    </row>
    <row r="17861" spans="25:25" x14ac:dyDescent="0.2">
      <c r="Y17861" s="84"/>
    </row>
    <row r="17862" spans="25:25" x14ac:dyDescent="0.2">
      <c r="Y17862" s="84"/>
    </row>
    <row r="17863" spans="25:25" x14ac:dyDescent="0.2">
      <c r="Y17863" s="84"/>
    </row>
    <row r="17864" spans="25:25" x14ac:dyDescent="0.2">
      <c r="Y17864" s="84"/>
    </row>
    <row r="17865" spans="25:25" x14ac:dyDescent="0.2">
      <c r="Y17865" s="84"/>
    </row>
    <row r="17866" spans="25:25" x14ac:dyDescent="0.2">
      <c r="Y17866" s="84"/>
    </row>
    <row r="17867" spans="25:25" x14ac:dyDescent="0.2">
      <c r="Y17867" s="84"/>
    </row>
    <row r="17868" spans="25:25" x14ac:dyDescent="0.2">
      <c r="Y17868" s="84"/>
    </row>
    <row r="17869" spans="25:25" x14ac:dyDescent="0.2">
      <c r="Y17869" s="84"/>
    </row>
    <row r="17870" spans="25:25" x14ac:dyDescent="0.2">
      <c r="Y17870" s="84"/>
    </row>
    <row r="17871" spans="25:25" x14ac:dyDescent="0.2">
      <c r="Y17871" s="84"/>
    </row>
    <row r="17872" spans="25:25" x14ac:dyDescent="0.2">
      <c r="Y17872" s="84"/>
    </row>
    <row r="17873" spans="25:25" x14ac:dyDescent="0.2">
      <c r="Y17873" s="84"/>
    </row>
    <row r="17874" spans="25:25" x14ac:dyDescent="0.2">
      <c r="Y17874" s="84"/>
    </row>
    <row r="17875" spans="25:25" x14ac:dyDescent="0.2">
      <c r="Y17875" s="84"/>
    </row>
    <row r="17876" spans="25:25" x14ac:dyDescent="0.2">
      <c r="Y17876" s="84"/>
    </row>
    <row r="17877" spans="25:25" x14ac:dyDescent="0.2">
      <c r="Y17877" s="84"/>
    </row>
    <row r="17878" spans="25:25" x14ac:dyDescent="0.2">
      <c r="Y17878" s="84"/>
    </row>
    <row r="17879" spans="25:25" x14ac:dyDescent="0.2">
      <c r="Y17879" s="84"/>
    </row>
    <row r="17880" spans="25:25" x14ac:dyDescent="0.2">
      <c r="Y17880" s="84"/>
    </row>
    <row r="17881" spans="25:25" x14ac:dyDescent="0.2">
      <c r="Y17881" s="84"/>
    </row>
    <row r="17882" spans="25:25" x14ac:dyDescent="0.2">
      <c r="Y17882" s="84"/>
    </row>
    <row r="17883" spans="25:25" x14ac:dyDescent="0.2">
      <c r="Y17883" s="84"/>
    </row>
    <row r="17884" spans="25:25" x14ac:dyDescent="0.2">
      <c r="Y17884" s="84"/>
    </row>
    <row r="17885" spans="25:25" x14ac:dyDescent="0.2">
      <c r="Y17885" s="84"/>
    </row>
    <row r="17886" spans="25:25" x14ac:dyDescent="0.2">
      <c r="Y17886" s="84"/>
    </row>
    <row r="17887" spans="25:25" x14ac:dyDescent="0.2">
      <c r="Y17887" s="84"/>
    </row>
    <row r="17888" spans="25:25" x14ac:dyDescent="0.2">
      <c r="Y17888" s="84"/>
    </row>
    <row r="17889" spans="25:25" x14ac:dyDescent="0.2">
      <c r="Y17889" s="84"/>
    </row>
    <row r="17890" spans="25:25" x14ac:dyDescent="0.2">
      <c r="Y17890" s="84"/>
    </row>
    <row r="17891" spans="25:25" x14ac:dyDescent="0.2">
      <c r="Y17891" s="84"/>
    </row>
    <row r="17892" spans="25:25" x14ac:dyDescent="0.2">
      <c r="Y17892" s="84"/>
    </row>
    <row r="17893" spans="25:25" x14ac:dyDescent="0.2">
      <c r="Y17893" s="84"/>
    </row>
    <row r="17894" spans="25:25" x14ac:dyDescent="0.2">
      <c r="Y17894" s="84"/>
    </row>
    <row r="17895" spans="25:25" x14ac:dyDescent="0.2">
      <c r="Y17895" s="84"/>
    </row>
    <row r="17896" spans="25:25" x14ac:dyDescent="0.2">
      <c r="Y17896" s="84"/>
    </row>
    <row r="17897" spans="25:25" x14ac:dyDescent="0.2">
      <c r="Y17897" s="84"/>
    </row>
    <row r="17898" spans="25:25" x14ac:dyDescent="0.2">
      <c r="Y17898" s="84"/>
    </row>
    <row r="17899" spans="25:25" x14ac:dyDescent="0.2">
      <c r="Y17899" s="84"/>
    </row>
    <row r="17900" spans="25:25" x14ac:dyDescent="0.2">
      <c r="Y17900" s="84"/>
    </row>
    <row r="17901" spans="25:25" x14ac:dyDescent="0.2">
      <c r="Y17901" s="84"/>
    </row>
    <row r="17902" spans="25:25" x14ac:dyDescent="0.2">
      <c r="Y17902" s="84"/>
    </row>
    <row r="17903" spans="25:25" x14ac:dyDescent="0.2">
      <c r="Y17903" s="84"/>
    </row>
    <row r="17904" spans="25:25" x14ac:dyDescent="0.2">
      <c r="Y17904" s="84"/>
    </row>
    <row r="17905" spans="25:25" x14ac:dyDescent="0.2">
      <c r="Y17905" s="84"/>
    </row>
    <row r="17906" spans="25:25" x14ac:dyDescent="0.2">
      <c r="Y17906" s="84"/>
    </row>
    <row r="17907" spans="25:25" x14ac:dyDescent="0.2">
      <c r="Y17907" s="84"/>
    </row>
    <row r="17908" spans="25:25" x14ac:dyDescent="0.2">
      <c r="Y17908" s="84"/>
    </row>
    <row r="17909" spans="25:25" x14ac:dyDescent="0.2">
      <c r="Y17909" s="84"/>
    </row>
    <row r="17910" spans="25:25" x14ac:dyDescent="0.2">
      <c r="Y17910" s="84"/>
    </row>
    <row r="17911" spans="25:25" x14ac:dyDescent="0.2">
      <c r="Y17911" s="84"/>
    </row>
    <row r="17912" spans="25:25" x14ac:dyDescent="0.2">
      <c r="Y17912" s="84"/>
    </row>
    <row r="17913" spans="25:25" x14ac:dyDescent="0.2">
      <c r="Y17913" s="84"/>
    </row>
    <row r="17914" spans="25:25" x14ac:dyDescent="0.2">
      <c r="Y17914" s="84"/>
    </row>
    <row r="17915" spans="25:25" x14ac:dyDescent="0.2">
      <c r="Y17915" s="84"/>
    </row>
    <row r="17916" spans="25:25" x14ac:dyDescent="0.2">
      <c r="Y17916" s="84"/>
    </row>
    <row r="17917" spans="25:25" x14ac:dyDescent="0.2">
      <c r="Y17917" s="84"/>
    </row>
    <row r="17918" spans="25:25" x14ac:dyDescent="0.2">
      <c r="Y17918" s="84"/>
    </row>
    <row r="17919" spans="25:25" x14ac:dyDescent="0.2">
      <c r="Y17919" s="84"/>
    </row>
    <row r="17920" spans="25:25" x14ac:dyDescent="0.2">
      <c r="Y17920" s="84"/>
    </row>
    <row r="17921" spans="25:25" x14ac:dyDescent="0.2">
      <c r="Y17921" s="84"/>
    </row>
    <row r="17922" spans="25:25" x14ac:dyDescent="0.2">
      <c r="Y17922" s="84"/>
    </row>
    <row r="17923" spans="25:25" x14ac:dyDescent="0.2">
      <c r="Y17923" s="84"/>
    </row>
    <row r="17924" spans="25:25" x14ac:dyDescent="0.2">
      <c r="Y17924" s="84"/>
    </row>
    <row r="17925" spans="25:25" x14ac:dyDescent="0.2">
      <c r="Y17925" s="84"/>
    </row>
    <row r="17926" spans="25:25" x14ac:dyDescent="0.2">
      <c r="Y17926" s="84"/>
    </row>
    <row r="17927" spans="25:25" x14ac:dyDescent="0.2">
      <c r="Y17927" s="84"/>
    </row>
    <row r="17928" spans="25:25" x14ac:dyDescent="0.2">
      <c r="Y17928" s="84"/>
    </row>
    <row r="17929" spans="25:25" x14ac:dyDescent="0.2">
      <c r="Y17929" s="84"/>
    </row>
    <row r="17930" spans="25:25" x14ac:dyDescent="0.2">
      <c r="Y17930" s="84"/>
    </row>
    <row r="17931" spans="25:25" x14ac:dyDescent="0.2">
      <c r="Y17931" s="84"/>
    </row>
    <row r="17932" spans="25:25" x14ac:dyDescent="0.2">
      <c r="Y17932" s="84"/>
    </row>
    <row r="17933" spans="25:25" x14ac:dyDescent="0.2">
      <c r="Y17933" s="84"/>
    </row>
    <row r="17934" spans="25:25" x14ac:dyDescent="0.2">
      <c r="Y17934" s="84"/>
    </row>
    <row r="17935" spans="25:25" x14ac:dyDescent="0.2">
      <c r="Y17935" s="84"/>
    </row>
    <row r="17936" spans="25:25" x14ac:dyDescent="0.2">
      <c r="Y17936" s="84"/>
    </row>
    <row r="17937" spans="25:25" x14ac:dyDescent="0.2">
      <c r="Y17937" s="84"/>
    </row>
    <row r="17938" spans="25:25" x14ac:dyDescent="0.2">
      <c r="Y17938" s="84"/>
    </row>
    <row r="17939" spans="25:25" x14ac:dyDescent="0.2">
      <c r="Y17939" s="84"/>
    </row>
    <row r="17940" spans="25:25" x14ac:dyDescent="0.2">
      <c r="Y17940" s="84"/>
    </row>
    <row r="17941" spans="25:25" x14ac:dyDescent="0.2">
      <c r="Y17941" s="84"/>
    </row>
    <row r="17942" spans="25:25" x14ac:dyDescent="0.2">
      <c r="Y17942" s="84"/>
    </row>
    <row r="17943" spans="25:25" x14ac:dyDescent="0.2">
      <c r="Y17943" s="84"/>
    </row>
    <row r="17944" spans="25:25" x14ac:dyDescent="0.2">
      <c r="Y17944" s="84"/>
    </row>
    <row r="17945" spans="25:25" x14ac:dyDescent="0.2">
      <c r="Y17945" s="84"/>
    </row>
    <row r="17946" spans="25:25" x14ac:dyDescent="0.2">
      <c r="Y17946" s="84"/>
    </row>
    <row r="17947" spans="25:25" x14ac:dyDescent="0.2">
      <c r="Y17947" s="84"/>
    </row>
    <row r="17948" spans="25:25" x14ac:dyDescent="0.2">
      <c r="Y17948" s="84"/>
    </row>
    <row r="17949" spans="25:25" x14ac:dyDescent="0.2">
      <c r="Y17949" s="84"/>
    </row>
    <row r="17950" spans="25:25" x14ac:dyDescent="0.2">
      <c r="Y17950" s="84"/>
    </row>
    <row r="17951" spans="25:25" x14ac:dyDescent="0.2">
      <c r="Y17951" s="84"/>
    </row>
    <row r="17952" spans="25:25" x14ac:dyDescent="0.2">
      <c r="Y17952" s="84"/>
    </row>
    <row r="17953" spans="25:25" x14ac:dyDescent="0.2">
      <c r="Y17953" s="84"/>
    </row>
    <row r="17954" spans="25:25" x14ac:dyDescent="0.2">
      <c r="Y17954" s="84"/>
    </row>
    <row r="17955" spans="25:25" x14ac:dyDescent="0.2">
      <c r="Y17955" s="84"/>
    </row>
    <row r="17956" spans="25:25" x14ac:dyDescent="0.2">
      <c r="Y17956" s="84"/>
    </row>
    <row r="17957" spans="25:25" x14ac:dyDescent="0.2">
      <c r="Y17957" s="84"/>
    </row>
    <row r="17958" spans="25:25" x14ac:dyDescent="0.2">
      <c r="Y17958" s="84"/>
    </row>
    <row r="17959" spans="25:25" x14ac:dyDescent="0.2">
      <c r="Y17959" s="84"/>
    </row>
    <row r="17960" spans="25:25" x14ac:dyDescent="0.2">
      <c r="Y17960" s="84"/>
    </row>
    <row r="17961" spans="25:25" x14ac:dyDescent="0.2">
      <c r="Y17961" s="84"/>
    </row>
    <row r="17962" spans="25:25" x14ac:dyDescent="0.2">
      <c r="Y17962" s="84"/>
    </row>
    <row r="17963" spans="25:25" x14ac:dyDescent="0.2">
      <c r="Y17963" s="84"/>
    </row>
    <row r="17964" spans="25:25" x14ac:dyDescent="0.2">
      <c r="Y17964" s="84"/>
    </row>
    <row r="17965" spans="25:25" x14ac:dyDescent="0.2">
      <c r="Y17965" s="84"/>
    </row>
    <row r="17966" spans="25:25" x14ac:dyDescent="0.2">
      <c r="Y17966" s="84"/>
    </row>
    <row r="17967" spans="25:25" x14ac:dyDescent="0.2">
      <c r="Y17967" s="84"/>
    </row>
    <row r="17968" spans="25:25" x14ac:dyDescent="0.2">
      <c r="Y17968" s="84"/>
    </row>
    <row r="17969" spans="25:25" x14ac:dyDescent="0.2">
      <c r="Y17969" s="84"/>
    </row>
    <row r="17970" spans="25:25" x14ac:dyDescent="0.2">
      <c r="Y17970" s="84"/>
    </row>
    <row r="17971" spans="25:25" x14ac:dyDescent="0.2">
      <c r="Y17971" s="84"/>
    </row>
    <row r="17972" spans="25:25" x14ac:dyDescent="0.2">
      <c r="Y17972" s="84"/>
    </row>
    <row r="17973" spans="25:25" x14ac:dyDescent="0.2">
      <c r="Y17973" s="84"/>
    </row>
    <row r="17974" spans="25:25" x14ac:dyDescent="0.2">
      <c r="Y17974" s="84"/>
    </row>
    <row r="17975" spans="25:25" x14ac:dyDescent="0.2">
      <c r="Y17975" s="84"/>
    </row>
    <row r="17976" spans="25:25" x14ac:dyDescent="0.2">
      <c r="Y17976" s="84"/>
    </row>
    <row r="17977" spans="25:25" x14ac:dyDescent="0.2">
      <c r="Y17977" s="84"/>
    </row>
    <row r="17978" spans="25:25" x14ac:dyDescent="0.2">
      <c r="Y17978" s="84"/>
    </row>
    <row r="17979" spans="25:25" x14ac:dyDescent="0.2">
      <c r="Y17979" s="84"/>
    </row>
    <row r="17980" spans="25:25" x14ac:dyDescent="0.2">
      <c r="Y17980" s="84"/>
    </row>
    <row r="17981" spans="25:25" x14ac:dyDescent="0.2">
      <c r="Y17981" s="84"/>
    </row>
    <row r="17982" spans="25:25" x14ac:dyDescent="0.2">
      <c r="Y17982" s="84"/>
    </row>
    <row r="17983" spans="25:25" x14ac:dyDescent="0.2">
      <c r="Y17983" s="84"/>
    </row>
    <row r="17984" spans="25:25" x14ac:dyDescent="0.2">
      <c r="Y17984" s="84"/>
    </row>
    <row r="17985" spans="25:25" x14ac:dyDescent="0.2">
      <c r="Y17985" s="84"/>
    </row>
    <row r="17986" spans="25:25" x14ac:dyDescent="0.2">
      <c r="Y17986" s="84"/>
    </row>
    <row r="17987" spans="25:25" x14ac:dyDescent="0.2">
      <c r="Y17987" s="84"/>
    </row>
    <row r="17988" spans="25:25" x14ac:dyDescent="0.2">
      <c r="Y17988" s="84"/>
    </row>
    <row r="17989" spans="25:25" x14ac:dyDescent="0.2">
      <c r="Y17989" s="84"/>
    </row>
    <row r="17990" spans="25:25" x14ac:dyDescent="0.2">
      <c r="Y17990" s="84"/>
    </row>
    <row r="17991" spans="25:25" x14ac:dyDescent="0.2">
      <c r="Y17991" s="84"/>
    </row>
    <row r="17992" spans="25:25" x14ac:dyDescent="0.2">
      <c r="Y17992" s="84"/>
    </row>
    <row r="17993" spans="25:25" x14ac:dyDescent="0.2">
      <c r="Y17993" s="84"/>
    </row>
    <row r="17994" spans="25:25" x14ac:dyDescent="0.2">
      <c r="Y17994" s="84"/>
    </row>
    <row r="17995" spans="25:25" x14ac:dyDescent="0.2">
      <c r="Y17995" s="84"/>
    </row>
    <row r="17996" spans="25:25" x14ac:dyDescent="0.2">
      <c r="Y17996" s="84"/>
    </row>
    <row r="17997" spans="25:25" x14ac:dyDescent="0.2">
      <c r="Y17997" s="84"/>
    </row>
    <row r="17998" spans="25:25" x14ac:dyDescent="0.2">
      <c r="Y17998" s="84"/>
    </row>
    <row r="17999" spans="25:25" x14ac:dyDescent="0.2">
      <c r="Y17999" s="84"/>
    </row>
    <row r="18000" spans="25:25" x14ac:dyDescent="0.2">
      <c r="Y18000" s="84"/>
    </row>
    <row r="18001" spans="25:25" x14ac:dyDescent="0.2">
      <c r="Y18001" s="84"/>
    </row>
    <row r="18002" spans="25:25" x14ac:dyDescent="0.2">
      <c r="Y18002" s="84"/>
    </row>
    <row r="18003" spans="25:25" x14ac:dyDescent="0.2">
      <c r="Y18003" s="84"/>
    </row>
    <row r="18004" spans="25:25" x14ac:dyDescent="0.2">
      <c r="Y18004" s="84"/>
    </row>
    <row r="18005" spans="25:25" x14ac:dyDescent="0.2">
      <c r="Y18005" s="84"/>
    </row>
    <row r="18006" spans="25:25" x14ac:dyDescent="0.2">
      <c r="Y18006" s="84"/>
    </row>
    <row r="18007" spans="25:25" x14ac:dyDescent="0.2">
      <c r="Y18007" s="84"/>
    </row>
    <row r="18008" spans="25:25" x14ac:dyDescent="0.2">
      <c r="Y18008" s="84"/>
    </row>
    <row r="18009" spans="25:25" x14ac:dyDescent="0.2">
      <c r="Y18009" s="84"/>
    </row>
    <row r="18010" spans="25:25" x14ac:dyDescent="0.2">
      <c r="Y18010" s="84"/>
    </row>
    <row r="18011" spans="25:25" x14ac:dyDescent="0.2">
      <c r="Y18011" s="84"/>
    </row>
    <row r="18012" spans="25:25" x14ac:dyDescent="0.2">
      <c r="Y18012" s="84"/>
    </row>
    <row r="18013" spans="25:25" x14ac:dyDescent="0.2">
      <c r="Y18013" s="84"/>
    </row>
    <row r="18014" spans="25:25" x14ac:dyDescent="0.2">
      <c r="Y18014" s="84"/>
    </row>
    <row r="18015" spans="25:25" x14ac:dyDescent="0.2">
      <c r="Y18015" s="84"/>
    </row>
    <row r="18016" spans="25:25" x14ac:dyDescent="0.2">
      <c r="Y18016" s="84"/>
    </row>
    <row r="18017" spans="25:25" x14ac:dyDescent="0.2">
      <c r="Y18017" s="84"/>
    </row>
    <row r="18018" spans="25:25" x14ac:dyDescent="0.2">
      <c r="Y18018" s="84"/>
    </row>
    <row r="18019" spans="25:25" x14ac:dyDescent="0.2">
      <c r="Y18019" s="84"/>
    </row>
    <row r="18020" spans="25:25" x14ac:dyDescent="0.2">
      <c r="Y18020" s="84"/>
    </row>
    <row r="18021" spans="25:25" x14ac:dyDescent="0.2">
      <c r="Y18021" s="84"/>
    </row>
    <row r="18022" spans="25:25" x14ac:dyDescent="0.2">
      <c r="Y18022" s="84"/>
    </row>
    <row r="18023" spans="25:25" x14ac:dyDescent="0.2">
      <c r="Y18023" s="84"/>
    </row>
    <row r="18024" spans="25:25" x14ac:dyDescent="0.2">
      <c r="Y18024" s="84"/>
    </row>
    <row r="18025" spans="25:25" x14ac:dyDescent="0.2">
      <c r="Y18025" s="84"/>
    </row>
    <row r="18026" spans="25:25" x14ac:dyDescent="0.2">
      <c r="Y18026" s="84"/>
    </row>
    <row r="18027" spans="25:25" x14ac:dyDescent="0.2">
      <c r="Y18027" s="84"/>
    </row>
    <row r="18028" spans="25:25" x14ac:dyDescent="0.2">
      <c r="Y18028" s="84"/>
    </row>
    <row r="18029" spans="25:25" x14ac:dyDescent="0.2">
      <c r="Y18029" s="84"/>
    </row>
    <row r="18030" spans="25:25" x14ac:dyDescent="0.2">
      <c r="Y18030" s="84"/>
    </row>
    <row r="18031" spans="25:25" x14ac:dyDescent="0.2">
      <c r="Y18031" s="84"/>
    </row>
    <row r="18032" spans="25:25" x14ac:dyDescent="0.2">
      <c r="Y18032" s="84"/>
    </row>
    <row r="18033" spans="25:25" x14ac:dyDescent="0.2">
      <c r="Y18033" s="84"/>
    </row>
    <row r="18034" spans="25:25" x14ac:dyDescent="0.2">
      <c r="Y18034" s="84"/>
    </row>
    <row r="18035" spans="25:25" x14ac:dyDescent="0.2">
      <c r="Y18035" s="84"/>
    </row>
    <row r="18036" spans="25:25" x14ac:dyDescent="0.2">
      <c r="Y18036" s="84"/>
    </row>
    <row r="18037" spans="25:25" x14ac:dyDescent="0.2">
      <c r="Y18037" s="84"/>
    </row>
    <row r="18038" spans="25:25" x14ac:dyDescent="0.2">
      <c r="Y18038" s="84"/>
    </row>
    <row r="18039" spans="25:25" x14ac:dyDescent="0.2">
      <c r="Y18039" s="84"/>
    </row>
    <row r="18040" spans="25:25" x14ac:dyDescent="0.2">
      <c r="Y18040" s="84"/>
    </row>
    <row r="18041" spans="25:25" x14ac:dyDescent="0.2">
      <c r="Y18041" s="84"/>
    </row>
    <row r="18042" spans="25:25" x14ac:dyDescent="0.2">
      <c r="Y18042" s="84"/>
    </row>
    <row r="18043" spans="25:25" x14ac:dyDescent="0.2">
      <c r="Y18043" s="84"/>
    </row>
    <row r="18044" spans="25:25" x14ac:dyDescent="0.2">
      <c r="Y18044" s="84"/>
    </row>
    <row r="18045" spans="25:25" x14ac:dyDescent="0.2">
      <c r="Y18045" s="84"/>
    </row>
    <row r="18046" spans="25:25" x14ac:dyDescent="0.2">
      <c r="Y18046" s="84"/>
    </row>
    <row r="18047" spans="25:25" x14ac:dyDescent="0.2">
      <c r="Y18047" s="84"/>
    </row>
    <row r="18048" spans="25:25" x14ac:dyDescent="0.2">
      <c r="Y18048" s="84"/>
    </row>
    <row r="18049" spans="25:25" x14ac:dyDescent="0.2">
      <c r="Y18049" s="84"/>
    </row>
    <row r="18050" spans="25:25" x14ac:dyDescent="0.2">
      <c r="Y18050" s="84"/>
    </row>
    <row r="18051" spans="25:25" x14ac:dyDescent="0.2">
      <c r="Y18051" s="84"/>
    </row>
    <row r="18052" spans="25:25" x14ac:dyDescent="0.2">
      <c r="Y18052" s="84"/>
    </row>
    <row r="18053" spans="25:25" x14ac:dyDescent="0.2">
      <c r="Y18053" s="84"/>
    </row>
    <row r="18054" spans="25:25" x14ac:dyDescent="0.2">
      <c r="Y18054" s="84"/>
    </row>
    <row r="18055" spans="25:25" x14ac:dyDescent="0.2">
      <c r="Y18055" s="84"/>
    </row>
    <row r="18056" spans="25:25" x14ac:dyDescent="0.2">
      <c r="Y18056" s="84"/>
    </row>
    <row r="18057" spans="25:25" x14ac:dyDescent="0.2">
      <c r="Y18057" s="84"/>
    </row>
    <row r="18058" spans="25:25" x14ac:dyDescent="0.2">
      <c r="Y18058" s="84"/>
    </row>
    <row r="18059" spans="25:25" x14ac:dyDescent="0.2">
      <c r="Y18059" s="84"/>
    </row>
    <row r="18060" spans="25:25" x14ac:dyDescent="0.2">
      <c r="Y18060" s="84"/>
    </row>
    <row r="18061" spans="25:25" x14ac:dyDescent="0.2">
      <c r="Y18061" s="84"/>
    </row>
    <row r="18062" spans="25:25" x14ac:dyDescent="0.2">
      <c r="Y18062" s="84"/>
    </row>
    <row r="18063" spans="25:25" x14ac:dyDescent="0.2">
      <c r="Y18063" s="84"/>
    </row>
    <row r="18064" spans="25:25" x14ac:dyDescent="0.2">
      <c r="Y18064" s="84"/>
    </row>
    <row r="18065" spans="25:25" x14ac:dyDescent="0.2">
      <c r="Y18065" s="84"/>
    </row>
    <row r="18066" spans="25:25" x14ac:dyDescent="0.2">
      <c r="Y18066" s="84"/>
    </row>
    <row r="18067" spans="25:25" x14ac:dyDescent="0.2">
      <c r="Y18067" s="84"/>
    </row>
    <row r="18068" spans="25:25" x14ac:dyDescent="0.2">
      <c r="Y18068" s="84"/>
    </row>
    <row r="18069" spans="25:25" x14ac:dyDescent="0.2">
      <c r="Y18069" s="84"/>
    </row>
    <row r="18070" spans="25:25" x14ac:dyDescent="0.2">
      <c r="Y18070" s="84"/>
    </row>
    <row r="18071" spans="25:25" x14ac:dyDescent="0.2">
      <c r="Y18071" s="84"/>
    </row>
    <row r="18072" spans="25:25" x14ac:dyDescent="0.2">
      <c r="Y18072" s="84"/>
    </row>
    <row r="18073" spans="25:25" x14ac:dyDescent="0.2">
      <c r="Y18073" s="84"/>
    </row>
    <row r="18074" spans="25:25" x14ac:dyDescent="0.2">
      <c r="Y18074" s="84"/>
    </row>
    <row r="18075" spans="25:25" x14ac:dyDescent="0.2">
      <c r="Y18075" s="84"/>
    </row>
    <row r="18076" spans="25:25" x14ac:dyDescent="0.2">
      <c r="Y18076" s="84"/>
    </row>
    <row r="18077" spans="25:25" x14ac:dyDescent="0.2">
      <c r="Y18077" s="84"/>
    </row>
    <row r="18078" spans="25:25" x14ac:dyDescent="0.2">
      <c r="Y18078" s="84"/>
    </row>
    <row r="18079" spans="25:25" x14ac:dyDescent="0.2">
      <c r="Y18079" s="84"/>
    </row>
    <row r="18080" spans="25:25" x14ac:dyDescent="0.2">
      <c r="Y18080" s="84"/>
    </row>
    <row r="18081" spans="25:25" x14ac:dyDescent="0.2">
      <c r="Y18081" s="84"/>
    </row>
    <row r="18082" spans="25:25" x14ac:dyDescent="0.2">
      <c r="Y18082" s="84"/>
    </row>
    <row r="18083" spans="25:25" x14ac:dyDescent="0.2">
      <c r="Y18083" s="84"/>
    </row>
    <row r="18084" spans="25:25" x14ac:dyDescent="0.2">
      <c r="Y18084" s="84"/>
    </row>
    <row r="18085" spans="25:25" x14ac:dyDescent="0.2">
      <c r="Y18085" s="84"/>
    </row>
    <row r="18086" spans="25:25" x14ac:dyDescent="0.2">
      <c r="Y18086" s="84"/>
    </row>
    <row r="18087" spans="25:25" x14ac:dyDescent="0.2">
      <c r="Y18087" s="84"/>
    </row>
    <row r="18088" spans="25:25" x14ac:dyDescent="0.2">
      <c r="Y18088" s="84"/>
    </row>
    <row r="18089" spans="25:25" x14ac:dyDescent="0.2">
      <c r="Y18089" s="84"/>
    </row>
    <row r="18090" spans="25:25" x14ac:dyDescent="0.2">
      <c r="Y18090" s="84"/>
    </row>
    <row r="18091" spans="25:25" x14ac:dyDescent="0.2">
      <c r="Y18091" s="84"/>
    </row>
    <row r="18092" spans="25:25" x14ac:dyDescent="0.2">
      <c r="Y18092" s="84"/>
    </row>
    <row r="18093" spans="25:25" x14ac:dyDescent="0.2">
      <c r="Y18093" s="84"/>
    </row>
    <row r="18094" spans="25:25" x14ac:dyDescent="0.2">
      <c r="Y18094" s="84"/>
    </row>
    <row r="18095" spans="25:25" x14ac:dyDescent="0.2">
      <c r="Y18095" s="84"/>
    </row>
    <row r="18096" spans="25:25" x14ac:dyDescent="0.2">
      <c r="Y18096" s="84"/>
    </row>
    <row r="18097" spans="25:25" x14ac:dyDescent="0.2">
      <c r="Y18097" s="84"/>
    </row>
    <row r="18098" spans="25:25" x14ac:dyDescent="0.2">
      <c r="Y18098" s="84"/>
    </row>
    <row r="18099" spans="25:25" x14ac:dyDescent="0.2">
      <c r="Y18099" s="84"/>
    </row>
    <row r="18100" spans="25:25" x14ac:dyDescent="0.2">
      <c r="Y18100" s="84"/>
    </row>
    <row r="18101" spans="25:25" x14ac:dyDescent="0.2">
      <c r="Y18101" s="84"/>
    </row>
    <row r="18102" spans="25:25" x14ac:dyDescent="0.2">
      <c r="Y18102" s="84"/>
    </row>
    <row r="18103" spans="25:25" x14ac:dyDescent="0.2">
      <c r="Y18103" s="84"/>
    </row>
    <row r="18104" spans="25:25" x14ac:dyDescent="0.2">
      <c r="Y18104" s="84"/>
    </row>
    <row r="18105" spans="25:25" x14ac:dyDescent="0.2">
      <c r="Y18105" s="84"/>
    </row>
    <row r="18106" spans="25:25" x14ac:dyDescent="0.2">
      <c r="Y18106" s="84"/>
    </row>
    <row r="18107" spans="25:25" x14ac:dyDescent="0.2">
      <c r="Y18107" s="84"/>
    </row>
    <row r="18108" spans="25:25" x14ac:dyDescent="0.2">
      <c r="Y18108" s="84"/>
    </row>
    <row r="18109" spans="25:25" x14ac:dyDescent="0.2">
      <c r="Y18109" s="84"/>
    </row>
    <row r="18110" spans="25:25" x14ac:dyDescent="0.2">
      <c r="Y18110" s="84"/>
    </row>
    <row r="18111" spans="25:25" x14ac:dyDescent="0.2">
      <c r="Y18111" s="84"/>
    </row>
    <row r="18112" spans="25:25" x14ac:dyDescent="0.2">
      <c r="Y18112" s="84"/>
    </row>
    <row r="18113" spans="25:25" x14ac:dyDescent="0.2">
      <c r="Y18113" s="84"/>
    </row>
    <row r="18114" spans="25:25" x14ac:dyDescent="0.2">
      <c r="Y18114" s="84"/>
    </row>
    <row r="18115" spans="25:25" x14ac:dyDescent="0.2">
      <c r="Y18115" s="84"/>
    </row>
    <row r="18116" spans="25:25" x14ac:dyDescent="0.2">
      <c r="Y18116" s="84"/>
    </row>
    <row r="18117" spans="25:25" x14ac:dyDescent="0.2">
      <c r="Y18117" s="84"/>
    </row>
    <row r="18118" spans="25:25" x14ac:dyDescent="0.2">
      <c r="Y18118" s="84"/>
    </row>
    <row r="18119" spans="25:25" x14ac:dyDescent="0.2">
      <c r="Y18119" s="84"/>
    </row>
    <row r="18120" spans="25:25" x14ac:dyDescent="0.2">
      <c r="Y18120" s="84"/>
    </row>
    <row r="18121" spans="25:25" x14ac:dyDescent="0.2">
      <c r="Y18121" s="84"/>
    </row>
    <row r="18122" spans="25:25" x14ac:dyDescent="0.2">
      <c r="Y18122" s="84"/>
    </row>
    <row r="18123" spans="25:25" x14ac:dyDescent="0.2">
      <c r="Y18123" s="84"/>
    </row>
    <row r="18124" spans="25:25" x14ac:dyDescent="0.2">
      <c r="Y18124" s="84"/>
    </row>
    <row r="18125" spans="25:25" x14ac:dyDescent="0.2">
      <c r="Y18125" s="84"/>
    </row>
    <row r="18126" spans="25:25" x14ac:dyDescent="0.2">
      <c r="Y18126" s="84"/>
    </row>
    <row r="18127" spans="25:25" x14ac:dyDescent="0.2">
      <c r="Y18127" s="84"/>
    </row>
    <row r="18128" spans="25:25" x14ac:dyDescent="0.2">
      <c r="Y18128" s="84"/>
    </row>
    <row r="18129" spans="25:25" x14ac:dyDescent="0.2">
      <c r="Y18129" s="84"/>
    </row>
    <row r="18130" spans="25:25" x14ac:dyDescent="0.2">
      <c r="Y18130" s="84"/>
    </row>
    <row r="18131" spans="25:25" x14ac:dyDescent="0.2">
      <c r="Y18131" s="84"/>
    </row>
    <row r="18132" spans="25:25" x14ac:dyDescent="0.2">
      <c r="Y18132" s="84"/>
    </row>
    <row r="18133" spans="25:25" x14ac:dyDescent="0.2">
      <c r="Y18133" s="84"/>
    </row>
    <row r="18134" spans="25:25" x14ac:dyDescent="0.2">
      <c r="Y18134" s="84"/>
    </row>
    <row r="18135" spans="25:25" x14ac:dyDescent="0.2">
      <c r="Y18135" s="84"/>
    </row>
    <row r="18136" spans="25:25" x14ac:dyDescent="0.2">
      <c r="Y18136" s="84"/>
    </row>
    <row r="18137" spans="25:25" x14ac:dyDescent="0.2">
      <c r="Y18137" s="84"/>
    </row>
    <row r="18138" spans="25:25" x14ac:dyDescent="0.2">
      <c r="Y18138" s="84"/>
    </row>
    <row r="18139" spans="25:25" x14ac:dyDescent="0.2">
      <c r="Y18139" s="84"/>
    </row>
    <row r="18140" spans="25:25" x14ac:dyDescent="0.2">
      <c r="Y18140" s="84"/>
    </row>
    <row r="18141" spans="25:25" x14ac:dyDescent="0.2">
      <c r="Y18141" s="84"/>
    </row>
    <row r="18142" spans="25:25" x14ac:dyDescent="0.2">
      <c r="Y18142" s="84"/>
    </row>
    <row r="18143" spans="25:25" x14ac:dyDescent="0.2">
      <c r="Y18143" s="84"/>
    </row>
    <row r="18144" spans="25:25" x14ac:dyDescent="0.2">
      <c r="Y18144" s="84"/>
    </row>
    <row r="18145" spans="25:25" x14ac:dyDescent="0.2">
      <c r="Y18145" s="84"/>
    </row>
    <row r="18146" spans="25:25" x14ac:dyDescent="0.2">
      <c r="Y18146" s="84"/>
    </row>
    <row r="18147" spans="25:25" x14ac:dyDescent="0.2">
      <c r="Y18147" s="84"/>
    </row>
    <row r="18148" spans="25:25" x14ac:dyDescent="0.2">
      <c r="Y18148" s="84"/>
    </row>
    <row r="18149" spans="25:25" x14ac:dyDescent="0.2">
      <c r="Y18149" s="84"/>
    </row>
    <row r="18150" spans="25:25" x14ac:dyDescent="0.2">
      <c r="Y18150" s="84"/>
    </row>
    <row r="18151" spans="25:25" x14ac:dyDescent="0.2">
      <c r="Y18151" s="84"/>
    </row>
    <row r="18152" spans="25:25" x14ac:dyDescent="0.2">
      <c r="Y18152" s="84"/>
    </row>
    <row r="18153" spans="25:25" x14ac:dyDescent="0.2">
      <c r="Y18153" s="84"/>
    </row>
    <row r="18154" spans="25:25" x14ac:dyDescent="0.2">
      <c r="Y18154" s="84"/>
    </row>
    <row r="18155" spans="25:25" x14ac:dyDescent="0.2">
      <c r="Y18155" s="84"/>
    </row>
    <row r="18156" spans="25:25" x14ac:dyDescent="0.2">
      <c r="Y18156" s="84"/>
    </row>
    <row r="18157" spans="25:25" x14ac:dyDescent="0.2">
      <c r="Y18157" s="84"/>
    </row>
    <row r="18158" spans="25:25" x14ac:dyDescent="0.2">
      <c r="Y18158" s="84"/>
    </row>
    <row r="18159" spans="25:25" x14ac:dyDescent="0.2">
      <c r="Y18159" s="84"/>
    </row>
    <row r="18160" spans="25:25" x14ac:dyDescent="0.2">
      <c r="Y18160" s="84"/>
    </row>
    <row r="18161" spans="25:25" x14ac:dyDescent="0.2">
      <c r="Y18161" s="84"/>
    </row>
    <row r="18162" spans="25:25" x14ac:dyDescent="0.2">
      <c r="Y18162" s="84"/>
    </row>
    <row r="18163" spans="25:25" x14ac:dyDescent="0.2">
      <c r="Y18163" s="84"/>
    </row>
    <row r="18164" spans="25:25" x14ac:dyDescent="0.2">
      <c r="Y18164" s="84"/>
    </row>
    <row r="18165" spans="25:25" x14ac:dyDescent="0.2">
      <c r="Y18165" s="84"/>
    </row>
    <row r="18166" spans="25:25" x14ac:dyDescent="0.2">
      <c r="Y18166" s="84"/>
    </row>
    <row r="18167" spans="25:25" x14ac:dyDescent="0.2">
      <c r="Y18167" s="84"/>
    </row>
    <row r="18168" spans="25:25" x14ac:dyDescent="0.2">
      <c r="Y18168" s="84"/>
    </row>
    <row r="18169" spans="25:25" x14ac:dyDescent="0.2">
      <c r="Y18169" s="84"/>
    </row>
    <row r="18170" spans="25:25" x14ac:dyDescent="0.2">
      <c r="Y18170" s="84"/>
    </row>
    <row r="18171" spans="25:25" x14ac:dyDescent="0.2">
      <c r="Y18171" s="84"/>
    </row>
    <row r="18172" spans="25:25" x14ac:dyDescent="0.2">
      <c r="Y18172" s="84"/>
    </row>
    <row r="18173" spans="25:25" x14ac:dyDescent="0.2">
      <c r="Y18173" s="84"/>
    </row>
    <row r="18174" spans="25:25" x14ac:dyDescent="0.2">
      <c r="Y18174" s="84"/>
    </row>
    <row r="18175" spans="25:25" x14ac:dyDescent="0.2">
      <c r="Y18175" s="84"/>
    </row>
    <row r="18176" spans="25:25" x14ac:dyDescent="0.2">
      <c r="Y18176" s="84"/>
    </row>
    <row r="18177" spans="25:25" x14ac:dyDescent="0.2">
      <c r="Y18177" s="84"/>
    </row>
    <row r="18178" spans="25:25" x14ac:dyDescent="0.2">
      <c r="Y18178" s="84"/>
    </row>
    <row r="18179" spans="25:25" x14ac:dyDescent="0.2">
      <c r="Y18179" s="84"/>
    </row>
    <row r="18180" spans="25:25" x14ac:dyDescent="0.2">
      <c r="Y18180" s="84"/>
    </row>
    <row r="18181" spans="25:25" x14ac:dyDescent="0.2">
      <c r="Y18181" s="84"/>
    </row>
    <row r="18182" spans="25:25" x14ac:dyDescent="0.2">
      <c r="Y18182" s="84"/>
    </row>
    <row r="18183" spans="25:25" x14ac:dyDescent="0.2">
      <c r="Y18183" s="84"/>
    </row>
    <row r="18184" spans="25:25" x14ac:dyDescent="0.2">
      <c r="Y18184" s="84"/>
    </row>
    <row r="18185" spans="25:25" x14ac:dyDescent="0.2">
      <c r="Y18185" s="84"/>
    </row>
    <row r="18186" spans="25:25" x14ac:dyDescent="0.2">
      <c r="Y18186" s="84"/>
    </row>
    <row r="18187" spans="25:25" x14ac:dyDescent="0.2">
      <c r="Y18187" s="84"/>
    </row>
    <row r="18188" spans="25:25" x14ac:dyDescent="0.2">
      <c r="Y18188" s="84"/>
    </row>
    <row r="18189" spans="25:25" x14ac:dyDescent="0.2">
      <c r="Y18189" s="84"/>
    </row>
    <row r="18190" spans="25:25" x14ac:dyDescent="0.2">
      <c r="Y18190" s="84"/>
    </row>
    <row r="18191" spans="25:25" x14ac:dyDescent="0.2">
      <c r="Y18191" s="84"/>
    </row>
    <row r="18192" spans="25:25" x14ac:dyDescent="0.2">
      <c r="Y18192" s="84"/>
    </row>
    <row r="18193" spans="25:25" x14ac:dyDescent="0.2">
      <c r="Y18193" s="84"/>
    </row>
    <row r="18194" spans="25:25" x14ac:dyDescent="0.2">
      <c r="Y18194" s="84"/>
    </row>
    <row r="18195" spans="25:25" x14ac:dyDescent="0.2">
      <c r="Y18195" s="84"/>
    </row>
    <row r="18196" spans="25:25" x14ac:dyDescent="0.2">
      <c r="Y18196" s="84"/>
    </row>
    <row r="18197" spans="25:25" x14ac:dyDescent="0.2">
      <c r="Y18197" s="84"/>
    </row>
    <row r="18198" spans="25:25" x14ac:dyDescent="0.2">
      <c r="Y18198" s="84"/>
    </row>
    <row r="18199" spans="25:25" x14ac:dyDescent="0.2">
      <c r="Y18199" s="84"/>
    </row>
    <row r="18200" spans="25:25" x14ac:dyDescent="0.2">
      <c r="Y18200" s="84"/>
    </row>
    <row r="18201" spans="25:25" x14ac:dyDescent="0.2">
      <c r="Y18201" s="84"/>
    </row>
    <row r="18202" spans="25:25" x14ac:dyDescent="0.2">
      <c r="Y18202" s="84"/>
    </row>
    <row r="18203" spans="25:25" x14ac:dyDescent="0.2">
      <c r="Y18203" s="84"/>
    </row>
    <row r="18204" spans="25:25" x14ac:dyDescent="0.2">
      <c r="Y18204" s="84"/>
    </row>
    <row r="18205" spans="25:25" x14ac:dyDescent="0.2">
      <c r="Y18205" s="84"/>
    </row>
    <row r="18206" spans="25:25" x14ac:dyDescent="0.2">
      <c r="Y18206" s="84"/>
    </row>
    <row r="18207" spans="25:25" x14ac:dyDescent="0.2">
      <c r="Y18207" s="84"/>
    </row>
    <row r="18208" spans="25:25" x14ac:dyDescent="0.2">
      <c r="Y18208" s="84"/>
    </row>
    <row r="18209" spans="25:25" x14ac:dyDescent="0.2">
      <c r="Y18209" s="84"/>
    </row>
    <row r="18210" spans="25:25" x14ac:dyDescent="0.2">
      <c r="Y18210" s="84"/>
    </row>
    <row r="18211" spans="25:25" x14ac:dyDescent="0.2">
      <c r="Y18211" s="84"/>
    </row>
    <row r="18212" spans="25:25" x14ac:dyDescent="0.2">
      <c r="Y18212" s="84"/>
    </row>
    <row r="18213" spans="25:25" x14ac:dyDescent="0.2">
      <c r="Y18213" s="84"/>
    </row>
    <row r="18214" spans="25:25" x14ac:dyDescent="0.2">
      <c r="Y18214" s="84"/>
    </row>
    <row r="18215" spans="25:25" x14ac:dyDescent="0.2">
      <c r="Y18215" s="84"/>
    </row>
    <row r="18216" spans="25:25" x14ac:dyDescent="0.2">
      <c r="Y18216" s="84"/>
    </row>
    <row r="18217" spans="25:25" x14ac:dyDescent="0.2">
      <c r="Y18217" s="84"/>
    </row>
    <row r="18218" spans="25:25" x14ac:dyDescent="0.2">
      <c r="Y18218" s="84"/>
    </row>
    <row r="18219" spans="25:25" x14ac:dyDescent="0.2">
      <c r="Y18219" s="84"/>
    </row>
    <row r="18220" spans="25:25" x14ac:dyDescent="0.2">
      <c r="Y18220" s="84"/>
    </row>
    <row r="18221" spans="25:25" x14ac:dyDescent="0.2">
      <c r="Y18221" s="84"/>
    </row>
    <row r="18222" spans="25:25" x14ac:dyDescent="0.2">
      <c r="Y18222" s="84"/>
    </row>
    <row r="18223" spans="25:25" x14ac:dyDescent="0.2">
      <c r="Y18223" s="84"/>
    </row>
    <row r="18224" spans="25:25" x14ac:dyDescent="0.2">
      <c r="Y18224" s="84"/>
    </row>
    <row r="18225" spans="25:25" x14ac:dyDescent="0.2">
      <c r="Y18225" s="84"/>
    </row>
    <row r="18226" spans="25:25" x14ac:dyDescent="0.2">
      <c r="Y18226" s="84"/>
    </row>
    <row r="18227" spans="25:25" x14ac:dyDescent="0.2">
      <c r="Y18227" s="84"/>
    </row>
    <row r="18228" spans="25:25" x14ac:dyDescent="0.2">
      <c r="Y18228" s="84"/>
    </row>
    <row r="18229" spans="25:25" x14ac:dyDescent="0.2">
      <c r="Y18229" s="84"/>
    </row>
    <row r="18230" spans="25:25" x14ac:dyDescent="0.2">
      <c r="Y18230" s="84"/>
    </row>
    <row r="18231" spans="25:25" x14ac:dyDescent="0.2">
      <c r="Y18231" s="84"/>
    </row>
    <row r="18232" spans="25:25" x14ac:dyDescent="0.2">
      <c r="Y18232" s="84"/>
    </row>
    <row r="18233" spans="25:25" x14ac:dyDescent="0.2">
      <c r="Y18233" s="84"/>
    </row>
    <row r="18234" spans="25:25" x14ac:dyDescent="0.2">
      <c r="Y18234" s="84"/>
    </row>
    <row r="18235" spans="25:25" x14ac:dyDescent="0.2">
      <c r="Y18235" s="84"/>
    </row>
    <row r="18236" spans="25:25" x14ac:dyDescent="0.2">
      <c r="Y18236" s="84"/>
    </row>
    <row r="18237" spans="25:25" x14ac:dyDescent="0.2">
      <c r="Y18237" s="84"/>
    </row>
    <row r="18238" spans="25:25" x14ac:dyDescent="0.2">
      <c r="Y18238" s="84"/>
    </row>
    <row r="18239" spans="25:25" x14ac:dyDescent="0.2">
      <c r="Y18239" s="84"/>
    </row>
    <row r="18240" spans="25:25" x14ac:dyDescent="0.2">
      <c r="Y18240" s="84"/>
    </row>
    <row r="18241" spans="25:25" x14ac:dyDescent="0.2">
      <c r="Y18241" s="84"/>
    </row>
    <row r="18242" spans="25:25" x14ac:dyDescent="0.2">
      <c r="Y18242" s="84"/>
    </row>
    <row r="18243" spans="25:25" x14ac:dyDescent="0.2">
      <c r="Y18243" s="84"/>
    </row>
    <row r="18244" spans="25:25" x14ac:dyDescent="0.2">
      <c r="Y18244" s="84"/>
    </row>
    <row r="18245" spans="25:25" x14ac:dyDescent="0.2">
      <c r="Y18245" s="84"/>
    </row>
    <row r="18246" spans="25:25" x14ac:dyDescent="0.2">
      <c r="Y18246" s="84"/>
    </row>
    <row r="18247" spans="25:25" x14ac:dyDescent="0.2">
      <c r="Y18247" s="84"/>
    </row>
    <row r="18248" spans="25:25" x14ac:dyDescent="0.2">
      <c r="Y18248" s="84"/>
    </row>
    <row r="18249" spans="25:25" x14ac:dyDescent="0.2">
      <c r="Y18249" s="84"/>
    </row>
    <row r="18250" spans="25:25" x14ac:dyDescent="0.2">
      <c r="Y18250" s="84"/>
    </row>
    <row r="18251" spans="25:25" x14ac:dyDescent="0.2">
      <c r="Y18251" s="84"/>
    </row>
    <row r="18252" spans="25:25" x14ac:dyDescent="0.2">
      <c r="Y18252" s="84"/>
    </row>
    <row r="18253" spans="25:25" x14ac:dyDescent="0.2">
      <c r="Y18253" s="84"/>
    </row>
    <row r="18254" spans="25:25" x14ac:dyDescent="0.2">
      <c r="Y18254" s="84"/>
    </row>
    <row r="18255" spans="25:25" x14ac:dyDescent="0.2">
      <c r="Y18255" s="84"/>
    </row>
    <row r="18256" spans="25:25" x14ac:dyDescent="0.2">
      <c r="Y18256" s="84"/>
    </row>
    <row r="18257" spans="25:25" x14ac:dyDescent="0.2">
      <c r="Y18257" s="84"/>
    </row>
    <row r="18258" spans="25:25" x14ac:dyDescent="0.2">
      <c r="Y18258" s="84"/>
    </row>
    <row r="18259" spans="25:25" x14ac:dyDescent="0.2">
      <c r="Y18259" s="84"/>
    </row>
    <row r="18260" spans="25:25" x14ac:dyDescent="0.2">
      <c r="Y18260" s="84"/>
    </row>
    <row r="18261" spans="25:25" x14ac:dyDescent="0.2">
      <c r="Y18261" s="84"/>
    </row>
    <row r="18262" spans="25:25" x14ac:dyDescent="0.2">
      <c r="Y18262" s="84"/>
    </row>
    <row r="18263" spans="25:25" x14ac:dyDescent="0.2">
      <c r="Y18263" s="84"/>
    </row>
    <row r="18264" spans="25:25" x14ac:dyDescent="0.2">
      <c r="Y18264" s="84"/>
    </row>
    <row r="18265" spans="25:25" x14ac:dyDescent="0.2">
      <c r="Y18265" s="84"/>
    </row>
    <row r="18266" spans="25:25" x14ac:dyDescent="0.2">
      <c r="Y18266" s="84"/>
    </row>
    <row r="18267" spans="25:25" x14ac:dyDescent="0.2">
      <c r="Y18267" s="84"/>
    </row>
    <row r="18268" spans="25:25" x14ac:dyDescent="0.2">
      <c r="Y18268" s="84"/>
    </row>
    <row r="18269" spans="25:25" x14ac:dyDescent="0.2">
      <c r="Y18269" s="84"/>
    </row>
    <row r="18270" spans="25:25" x14ac:dyDescent="0.2">
      <c r="Y18270" s="84"/>
    </row>
    <row r="18271" spans="25:25" x14ac:dyDescent="0.2">
      <c r="Y18271" s="84"/>
    </row>
    <row r="18272" spans="25:25" x14ac:dyDescent="0.2">
      <c r="Y18272" s="84"/>
    </row>
    <row r="18273" spans="25:25" x14ac:dyDescent="0.2">
      <c r="Y18273" s="84"/>
    </row>
    <row r="18274" spans="25:25" x14ac:dyDescent="0.2">
      <c r="Y18274" s="84"/>
    </row>
    <row r="18275" spans="25:25" x14ac:dyDescent="0.2">
      <c r="Y18275" s="84"/>
    </row>
    <row r="18276" spans="25:25" x14ac:dyDescent="0.2">
      <c r="Y18276" s="84"/>
    </row>
    <row r="18277" spans="25:25" x14ac:dyDescent="0.2">
      <c r="Y18277" s="84"/>
    </row>
    <row r="18278" spans="25:25" x14ac:dyDescent="0.2">
      <c r="Y18278" s="84"/>
    </row>
    <row r="18279" spans="25:25" x14ac:dyDescent="0.2">
      <c r="Y18279" s="84"/>
    </row>
    <row r="18280" spans="25:25" x14ac:dyDescent="0.2">
      <c r="Y18280" s="84"/>
    </row>
    <row r="18281" spans="25:25" x14ac:dyDescent="0.2">
      <c r="Y18281" s="84"/>
    </row>
    <row r="18282" spans="25:25" x14ac:dyDescent="0.2">
      <c r="Y18282" s="84"/>
    </row>
    <row r="18283" spans="25:25" x14ac:dyDescent="0.2">
      <c r="Y18283" s="84"/>
    </row>
    <row r="18284" spans="25:25" x14ac:dyDescent="0.2">
      <c r="Y18284" s="84"/>
    </row>
    <row r="18285" spans="25:25" x14ac:dyDescent="0.2">
      <c r="Y18285" s="84"/>
    </row>
    <row r="18286" spans="25:25" x14ac:dyDescent="0.2">
      <c r="Y18286" s="84"/>
    </row>
    <row r="18287" spans="25:25" x14ac:dyDescent="0.2">
      <c r="Y18287" s="84"/>
    </row>
    <row r="18288" spans="25:25" x14ac:dyDescent="0.2">
      <c r="Y18288" s="84"/>
    </row>
    <row r="18289" spans="25:25" x14ac:dyDescent="0.2">
      <c r="Y18289" s="84"/>
    </row>
    <row r="18290" spans="25:25" x14ac:dyDescent="0.2">
      <c r="Y18290" s="84"/>
    </row>
    <row r="18291" spans="25:25" x14ac:dyDescent="0.2">
      <c r="Y18291" s="84"/>
    </row>
    <row r="18292" spans="25:25" x14ac:dyDescent="0.2">
      <c r="Y18292" s="84"/>
    </row>
    <row r="18293" spans="25:25" x14ac:dyDescent="0.2">
      <c r="Y18293" s="84"/>
    </row>
    <row r="18294" spans="25:25" x14ac:dyDescent="0.2">
      <c r="Y18294" s="84"/>
    </row>
    <row r="18295" spans="25:25" x14ac:dyDescent="0.2">
      <c r="Y18295" s="84"/>
    </row>
    <row r="18296" spans="25:25" x14ac:dyDescent="0.2">
      <c r="Y18296" s="84"/>
    </row>
    <row r="18297" spans="25:25" x14ac:dyDescent="0.2">
      <c r="Y18297" s="84"/>
    </row>
    <row r="18298" spans="25:25" x14ac:dyDescent="0.2">
      <c r="Y18298" s="84"/>
    </row>
    <row r="18299" spans="25:25" x14ac:dyDescent="0.2">
      <c r="Y18299" s="84"/>
    </row>
    <row r="18300" spans="25:25" x14ac:dyDescent="0.2">
      <c r="Y18300" s="84"/>
    </row>
    <row r="18301" spans="25:25" x14ac:dyDescent="0.2">
      <c r="Y18301" s="84"/>
    </row>
    <row r="18302" spans="25:25" x14ac:dyDescent="0.2">
      <c r="Y18302" s="84"/>
    </row>
    <row r="18303" spans="25:25" x14ac:dyDescent="0.2">
      <c r="Y18303" s="84"/>
    </row>
    <row r="18304" spans="25:25" x14ac:dyDescent="0.2">
      <c r="Y18304" s="84"/>
    </row>
    <row r="18305" spans="25:25" x14ac:dyDescent="0.2">
      <c r="Y18305" s="84"/>
    </row>
    <row r="18306" spans="25:25" x14ac:dyDescent="0.2">
      <c r="Y18306" s="84"/>
    </row>
    <row r="18307" spans="25:25" x14ac:dyDescent="0.2">
      <c r="Y18307" s="84"/>
    </row>
    <row r="18308" spans="25:25" x14ac:dyDescent="0.2">
      <c r="Y18308" s="84"/>
    </row>
    <row r="18309" spans="25:25" x14ac:dyDescent="0.2">
      <c r="Y18309" s="84"/>
    </row>
    <row r="18310" spans="25:25" x14ac:dyDescent="0.2">
      <c r="Y18310" s="84"/>
    </row>
    <row r="18311" spans="25:25" x14ac:dyDescent="0.2">
      <c r="Y18311" s="84"/>
    </row>
    <row r="18312" spans="25:25" x14ac:dyDescent="0.2">
      <c r="Y18312" s="84"/>
    </row>
    <row r="18313" spans="25:25" x14ac:dyDescent="0.2">
      <c r="Y18313" s="84"/>
    </row>
    <row r="18314" spans="25:25" x14ac:dyDescent="0.2">
      <c r="Y18314" s="84"/>
    </row>
    <row r="18315" spans="25:25" x14ac:dyDescent="0.2">
      <c r="Y18315" s="84"/>
    </row>
    <row r="18316" spans="25:25" x14ac:dyDescent="0.2">
      <c r="Y18316" s="84"/>
    </row>
    <row r="18317" spans="25:25" x14ac:dyDescent="0.2">
      <c r="Y18317" s="84"/>
    </row>
    <row r="18318" spans="25:25" x14ac:dyDescent="0.2">
      <c r="Y18318" s="84"/>
    </row>
    <row r="18319" spans="25:25" x14ac:dyDescent="0.2">
      <c r="Y18319" s="84"/>
    </row>
    <row r="18320" spans="25:25" x14ac:dyDescent="0.2">
      <c r="Y18320" s="84"/>
    </row>
    <row r="18321" spans="25:25" x14ac:dyDescent="0.2">
      <c r="Y18321" s="84"/>
    </row>
    <row r="18322" spans="25:25" x14ac:dyDescent="0.2">
      <c r="Y18322" s="84"/>
    </row>
    <row r="18323" spans="25:25" x14ac:dyDescent="0.2">
      <c r="Y18323" s="84"/>
    </row>
    <row r="18324" spans="25:25" x14ac:dyDescent="0.2">
      <c r="Y18324" s="84"/>
    </row>
    <row r="18325" spans="25:25" x14ac:dyDescent="0.2">
      <c r="Y18325" s="84"/>
    </row>
    <row r="18326" spans="25:25" x14ac:dyDescent="0.2">
      <c r="Y18326" s="84"/>
    </row>
    <row r="18327" spans="25:25" x14ac:dyDescent="0.2">
      <c r="Y18327" s="84"/>
    </row>
    <row r="18328" spans="25:25" x14ac:dyDescent="0.2">
      <c r="Y18328" s="84"/>
    </row>
    <row r="18329" spans="25:25" x14ac:dyDescent="0.2">
      <c r="Y18329" s="84"/>
    </row>
    <row r="18330" spans="25:25" x14ac:dyDescent="0.2">
      <c r="Y18330" s="84"/>
    </row>
    <row r="18331" spans="25:25" x14ac:dyDescent="0.2">
      <c r="Y18331" s="84"/>
    </row>
    <row r="18332" spans="25:25" x14ac:dyDescent="0.2">
      <c r="Y18332" s="84"/>
    </row>
    <row r="18333" spans="25:25" x14ac:dyDescent="0.2">
      <c r="Y18333" s="84"/>
    </row>
    <row r="18334" spans="25:25" x14ac:dyDescent="0.2">
      <c r="Y18334" s="84"/>
    </row>
    <row r="18335" spans="25:25" x14ac:dyDescent="0.2">
      <c r="Y18335" s="84"/>
    </row>
    <row r="18336" spans="25:25" x14ac:dyDescent="0.2">
      <c r="Y18336" s="84"/>
    </row>
    <row r="18337" spans="25:25" x14ac:dyDescent="0.2">
      <c r="Y18337" s="84"/>
    </row>
    <row r="18338" spans="25:25" x14ac:dyDescent="0.2">
      <c r="Y18338" s="84"/>
    </row>
    <row r="18339" spans="25:25" x14ac:dyDescent="0.2">
      <c r="Y18339" s="84"/>
    </row>
    <row r="18340" spans="25:25" x14ac:dyDescent="0.2">
      <c r="Y18340" s="84"/>
    </row>
    <row r="18341" spans="25:25" x14ac:dyDescent="0.2">
      <c r="Y18341" s="84"/>
    </row>
    <row r="18342" spans="25:25" x14ac:dyDescent="0.2">
      <c r="Y18342" s="84"/>
    </row>
    <row r="18343" spans="25:25" x14ac:dyDescent="0.2">
      <c r="Y18343" s="84"/>
    </row>
    <row r="18344" spans="25:25" x14ac:dyDescent="0.2">
      <c r="Y18344" s="84"/>
    </row>
    <row r="18345" spans="25:25" x14ac:dyDescent="0.2">
      <c r="Y18345" s="84"/>
    </row>
    <row r="18346" spans="25:25" x14ac:dyDescent="0.2">
      <c r="Y18346" s="84"/>
    </row>
    <row r="18347" spans="25:25" x14ac:dyDescent="0.2">
      <c r="Y18347" s="84"/>
    </row>
    <row r="18348" spans="25:25" x14ac:dyDescent="0.2">
      <c r="Y18348" s="84"/>
    </row>
    <row r="18349" spans="25:25" x14ac:dyDescent="0.2">
      <c r="Y18349" s="84"/>
    </row>
    <row r="18350" spans="25:25" x14ac:dyDescent="0.2">
      <c r="Y18350" s="84"/>
    </row>
    <row r="18351" spans="25:25" x14ac:dyDescent="0.2">
      <c r="Y18351" s="84"/>
    </row>
    <row r="18352" spans="25:25" x14ac:dyDescent="0.2">
      <c r="Y18352" s="84"/>
    </row>
    <row r="18353" spans="25:25" x14ac:dyDescent="0.2">
      <c r="Y18353" s="84"/>
    </row>
    <row r="18354" spans="25:25" x14ac:dyDescent="0.2">
      <c r="Y18354" s="84"/>
    </row>
    <row r="18355" spans="25:25" x14ac:dyDescent="0.2">
      <c r="Y18355" s="84"/>
    </row>
    <row r="18356" spans="25:25" x14ac:dyDescent="0.2">
      <c r="Y18356" s="84"/>
    </row>
    <row r="18357" spans="25:25" x14ac:dyDescent="0.2">
      <c r="Y18357" s="84"/>
    </row>
    <row r="18358" spans="25:25" x14ac:dyDescent="0.2">
      <c r="Y18358" s="84"/>
    </row>
    <row r="18359" spans="25:25" x14ac:dyDescent="0.2">
      <c r="Y18359" s="84"/>
    </row>
    <row r="18360" spans="25:25" x14ac:dyDescent="0.2">
      <c r="Y18360" s="84"/>
    </row>
    <row r="18361" spans="25:25" x14ac:dyDescent="0.2">
      <c r="Y18361" s="84"/>
    </row>
    <row r="18362" spans="25:25" x14ac:dyDescent="0.2">
      <c r="Y18362" s="84"/>
    </row>
    <row r="18363" spans="25:25" x14ac:dyDescent="0.2">
      <c r="Y18363" s="84"/>
    </row>
    <row r="18364" spans="25:25" x14ac:dyDescent="0.2">
      <c r="Y18364" s="84"/>
    </row>
    <row r="18365" spans="25:25" x14ac:dyDescent="0.2">
      <c r="Y18365" s="84"/>
    </row>
    <row r="18366" spans="25:25" x14ac:dyDescent="0.2">
      <c r="Y18366" s="84"/>
    </row>
    <row r="18367" spans="25:25" x14ac:dyDescent="0.2">
      <c r="Y18367" s="84"/>
    </row>
    <row r="18368" spans="25:25" x14ac:dyDescent="0.2">
      <c r="Y18368" s="84"/>
    </row>
    <row r="18369" spans="25:25" x14ac:dyDescent="0.2">
      <c r="Y18369" s="84"/>
    </row>
    <row r="18370" spans="25:25" x14ac:dyDescent="0.2">
      <c r="Y18370" s="84"/>
    </row>
    <row r="18371" spans="25:25" x14ac:dyDescent="0.2">
      <c r="Y18371" s="84"/>
    </row>
    <row r="18372" spans="25:25" x14ac:dyDescent="0.2">
      <c r="Y18372" s="84"/>
    </row>
    <row r="18373" spans="25:25" x14ac:dyDescent="0.2">
      <c r="Y18373" s="84"/>
    </row>
    <row r="18374" spans="25:25" x14ac:dyDescent="0.2">
      <c r="Y18374" s="84"/>
    </row>
    <row r="18375" spans="25:25" x14ac:dyDescent="0.2">
      <c r="Y18375" s="84"/>
    </row>
    <row r="18376" spans="25:25" x14ac:dyDescent="0.2">
      <c r="Y18376" s="84"/>
    </row>
    <row r="18377" spans="25:25" x14ac:dyDescent="0.2">
      <c r="Y18377" s="84"/>
    </row>
    <row r="18378" spans="25:25" x14ac:dyDescent="0.2">
      <c r="Y18378" s="84"/>
    </row>
    <row r="18379" spans="25:25" x14ac:dyDescent="0.2">
      <c r="Y18379" s="84"/>
    </row>
    <row r="18380" spans="25:25" x14ac:dyDescent="0.2">
      <c r="Y18380" s="84"/>
    </row>
    <row r="18381" spans="25:25" x14ac:dyDescent="0.2">
      <c r="Y18381" s="84"/>
    </row>
    <row r="18382" spans="25:25" x14ac:dyDescent="0.2">
      <c r="Y18382" s="84"/>
    </row>
    <row r="18383" spans="25:25" x14ac:dyDescent="0.2">
      <c r="Y18383" s="84"/>
    </row>
    <row r="18384" spans="25:25" x14ac:dyDescent="0.2">
      <c r="Y18384" s="84"/>
    </row>
    <row r="18385" spans="25:25" x14ac:dyDescent="0.2">
      <c r="Y18385" s="84"/>
    </row>
    <row r="18386" spans="25:25" x14ac:dyDescent="0.2">
      <c r="Y18386" s="84"/>
    </row>
    <row r="18387" spans="25:25" x14ac:dyDescent="0.2">
      <c r="Y18387" s="84"/>
    </row>
    <row r="18388" spans="25:25" x14ac:dyDescent="0.2">
      <c r="Y18388" s="84"/>
    </row>
    <row r="18389" spans="25:25" x14ac:dyDescent="0.2">
      <c r="Y18389" s="84"/>
    </row>
    <row r="18390" spans="25:25" x14ac:dyDescent="0.2">
      <c r="Y18390" s="84"/>
    </row>
    <row r="18391" spans="25:25" x14ac:dyDescent="0.2">
      <c r="Y18391" s="84"/>
    </row>
    <row r="18392" spans="25:25" x14ac:dyDescent="0.2">
      <c r="Y18392" s="84"/>
    </row>
    <row r="18393" spans="25:25" x14ac:dyDescent="0.2">
      <c r="Y18393" s="84"/>
    </row>
    <row r="18394" spans="25:25" x14ac:dyDescent="0.2">
      <c r="Y18394" s="84"/>
    </row>
    <row r="18395" spans="25:25" x14ac:dyDescent="0.2">
      <c r="Y18395" s="84"/>
    </row>
    <row r="18396" spans="25:25" x14ac:dyDescent="0.2">
      <c r="Y18396" s="84"/>
    </row>
    <row r="18397" spans="25:25" x14ac:dyDescent="0.2">
      <c r="Y18397" s="84"/>
    </row>
    <row r="18398" spans="25:25" x14ac:dyDescent="0.2">
      <c r="Y18398" s="84"/>
    </row>
    <row r="18399" spans="25:25" x14ac:dyDescent="0.2">
      <c r="Y18399" s="84"/>
    </row>
    <row r="18400" spans="25:25" x14ac:dyDescent="0.2">
      <c r="Y18400" s="84"/>
    </row>
    <row r="18401" spans="25:25" x14ac:dyDescent="0.2">
      <c r="Y18401" s="84"/>
    </row>
    <row r="18402" spans="25:25" x14ac:dyDescent="0.2">
      <c r="Y18402" s="84"/>
    </row>
    <row r="18403" spans="25:25" x14ac:dyDescent="0.2">
      <c r="Y18403" s="84"/>
    </row>
    <row r="18404" spans="25:25" x14ac:dyDescent="0.2">
      <c r="Y18404" s="84"/>
    </row>
    <row r="18405" spans="25:25" x14ac:dyDescent="0.2">
      <c r="Y18405" s="84"/>
    </row>
    <row r="18406" spans="25:25" x14ac:dyDescent="0.2">
      <c r="Y18406" s="84"/>
    </row>
    <row r="18407" spans="25:25" x14ac:dyDescent="0.2">
      <c r="Y18407" s="84"/>
    </row>
    <row r="18408" spans="25:25" x14ac:dyDescent="0.2">
      <c r="Y18408" s="84"/>
    </row>
    <row r="18409" spans="25:25" x14ac:dyDescent="0.2">
      <c r="Y18409" s="84"/>
    </row>
    <row r="18410" spans="25:25" x14ac:dyDescent="0.2">
      <c r="Y18410" s="84"/>
    </row>
    <row r="18411" spans="25:25" x14ac:dyDescent="0.2">
      <c r="Y18411" s="84"/>
    </row>
    <row r="18412" spans="25:25" x14ac:dyDescent="0.2">
      <c r="Y18412" s="84"/>
    </row>
    <row r="18413" spans="25:25" x14ac:dyDescent="0.2">
      <c r="Y18413" s="84"/>
    </row>
    <row r="18414" spans="25:25" x14ac:dyDescent="0.2">
      <c r="Y18414" s="84"/>
    </row>
    <row r="18415" spans="25:25" x14ac:dyDescent="0.2">
      <c r="Y18415" s="84"/>
    </row>
    <row r="18416" spans="25:25" x14ac:dyDescent="0.2">
      <c r="Y18416" s="84"/>
    </row>
    <row r="18417" spans="25:25" x14ac:dyDescent="0.2">
      <c r="Y18417" s="84"/>
    </row>
    <row r="18418" spans="25:25" x14ac:dyDescent="0.2">
      <c r="Y18418" s="84"/>
    </row>
    <row r="18419" spans="25:25" x14ac:dyDescent="0.2">
      <c r="Y18419" s="84"/>
    </row>
    <row r="18420" spans="25:25" x14ac:dyDescent="0.2">
      <c r="Y18420" s="84"/>
    </row>
    <row r="18421" spans="25:25" x14ac:dyDescent="0.2">
      <c r="Y18421" s="84"/>
    </row>
    <row r="18422" spans="25:25" x14ac:dyDescent="0.2">
      <c r="Y18422" s="84"/>
    </row>
    <row r="18423" spans="25:25" x14ac:dyDescent="0.2">
      <c r="Y18423" s="84"/>
    </row>
    <row r="18424" spans="25:25" x14ac:dyDescent="0.2">
      <c r="Y18424" s="84"/>
    </row>
    <row r="18425" spans="25:25" x14ac:dyDescent="0.2">
      <c r="Y18425" s="84"/>
    </row>
    <row r="18426" spans="25:25" x14ac:dyDescent="0.2">
      <c r="Y18426" s="84"/>
    </row>
    <row r="18427" spans="25:25" x14ac:dyDescent="0.2">
      <c r="Y18427" s="84"/>
    </row>
    <row r="18428" spans="25:25" x14ac:dyDescent="0.2">
      <c r="Y18428" s="84"/>
    </row>
    <row r="18429" spans="25:25" x14ac:dyDescent="0.2">
      <c r="Y18429" s="84"/>
    </row>
    <row r="18430" spans="25:25" x14ac:dyDescent="0.2">
      <c r="Y18430" s="84"/>
    </row>
    <row r="18431" spans="25:25" x14ac:dyDescent="0.2">
      <c r="Y18431" s="84"/>
    </row>
    <row r="18432" spans="25:25" x14ac:dyDescent="0.2">
      <c r="Y18432" s="84"/>
    </row>
    <row r="18433" spans="25:25" x14ac:dyDescent="0.2">
      <c r="Y18433" s="84"/>
    </row>
    <row r="18434" spans="25:25" x14ac:dyDescent="0.2">
      <c r="Y18434" s="84"/>
    </row>
    <row r="18435" spans="25:25" x14ac:dyDescent="0.2">
      <c r="Y18435" s="84"/>
    </row>
    <row r="18436" spans="25:25" x14ac:dyDescent="0.2">
      <c r="Y18436" s="84"/>
    </row>
    <row r="18437" spans="25:25" x14ac:dyDescent="0.2">
      <c r="Y18437" s="84"/>
    </row>
    <row r="18438" spans="25:25" x14ac:dyDescent="0.2">
      <c r="Y18438" s="84"/>
    </row>
    <row r="18439" spans="25:25" x14ac:dyDescent="0.2">
      <c r="Y18439" s="84"/>
    </row>
    <row r="18440" spans="25:25" x14ac:dyDescent="0.2">
      <c r="Y18440" s="84"/>
    </row>
    <row r="18441" spans="25:25" x14ac:dyDescent="0.2">
      <c r="Y18441" s="84"/>
    </row>
    <row r="18442" spans="25:25" x14ac:dyDescent="0.2">
      <c r="Y18442" s="84"/>
    </row>
    <row r="18443" spans="25:25" x14ac:dyDescent="0.2">
      <c r="Y18443" s="84"/>
    </row>
    <row r="18444" spans="25:25" x14ac:dyDescent="0.2">
      <c r="Y18444" s="84"/>
    </row>
    <row r="18445" spans="25:25" x14ac:dyDescent="0.2">
      <c r="Y18445" s="84"/>
    </row>
    <row r="18446" spans="25:25" x14ac:dyDescent="0.2">
      <c r="Y18446" s="84"/>
    </row>
    <row r="18447" spans="25:25" x14ac:dyDescent="0.2">
      <c r="Y18447" s="84"/>
    </row>
    <row r="18448" spans="25:25" x14ac:dyDescent="0.2">
      <c r="Y18448" s="84"/>
    </row>
    <row r="18449" spans="25:25" x14ac:dyDescent="0.2">
      <c r="Y18449" s="84"/>
    </row>
    <row r="18450" spans="25:25" x14ac:dyDescent="0.2">
      <c r="Y18450" s="84"/>
    </row>
    <row r="18451" spans="25:25" x14ac:dyDescent="0.2">
      <c r="Y18451" s="84"/>
    </row>
    <row r="18452" spans="25:25" x14ac:dyDescent="0.2">
      <c r="Y18452" s="84"/>
    </row>
    <row r="18453" spans="25:25" x14ac:dyDescent="0.2">
      <c r="Y18453" s="84"/>
    </row>
    <row r="18454" spans="25:25" x14ac:dyDescent="0.2">
      <c r="Y18454" s="84"/>
    </row>
    <row r="18455" spans="25:25" x14ac:dyDescent="0.2">
      <c r="Y18455" s="84"/>
    </row>
    <row r="18456" spans="25:25" x14ac:dyDescent="0.2">
      <c r="Y18456" s="84"/>
    </row>
    <row r="18457" spans="25:25" x14ac:dyDescent="0.2">
      <c r="Y18457" s="84"/>
    </row>
    <row r="18458" spans="25:25" x14ac:dyDescent="0.2">
      <c r="Y18458" s="84"/>
    </row>
    <row r="18459" spans="25:25" x14ac:dyDescent="0.2">
      <c r="Y18459" s="84"/>
    </row>
    <row r="18460" spans="25:25" x14ac:dyDescent="0.2">
      <c r="Y18460" s="84"/>
    </row>
    <row r="18461" spans="25:25" x14ac:dyDescent="0.2">
      <c r="Y18461" s="84"/>
    </row>
    <row r="18462" spans="25:25" x14ac:dyDescent="0.2">
      <c r="Y18462" s="84"/>
    </row>
    <row r="18463" spans="25:25" x14ac:dyDescent="0.2">
      <c r="Y18463" s="84"/>
    </row>
    <row r="18464" spans="25:25" x14ac:dyDescent="0.2">
      <c r="Y18464" s="84"/>
    </row>
    <row r="18465" spans="25:25" x14ac:dyDescent="0.2">
      <c r="Y18465" s="84"/>
    </row>
    <row r="18466" spans="25:25" x14ac:dyDescent="0.2">
      <c r="Y18466" s="84"/>
    </row>
    <row r="18467" spans="25:25" x14ac:dyDescent="0.2">
      <c r="Y18467" s="84"/>
    </row>
    <row r="18468" spans="25:25" x14ac:dyDescent="0.2">
      <c r="Y18468" s="84"/>
    </row>
    <row r="18469" spans="25:25" x14ac:dyDescent="0.2">
      <c r="Y18469" s="84"/>
    </row>
    <row r="18470" spans="25:25" x14ac:dyDescent="0.2">
      <c r="Y18470" s="84"/>
    </row>
    <row r="18471" spans="25:25" x14ac:dyDescent="0.2">
      <c r="Y18471" s="84"/>
    </row>
    <row r="18472" spans="25:25" x14ac:dyDescent="0.2">
      <c r="Y18472" s="84"/>
    </row>
    <row r="18473" spans="25:25" x14ac:dyDescent="0.2">
      <c r="Y18473" s="84"/>
    </row>
    <row r="18474" spans="25:25" x14ac:dyDescent="0.2">
      <c r="Y18474" s="84"/>
    </row>
    <row r="18475" spans="25:25" x14ac:dyDescent="0.2">
      <c r="Y18475" s="84"/>
    </row>
    <row r="18476" spans="25:25" x14ac:dyDescent="0.2">
      <c r="Y18476" s="84"/>
    </row>
    <row r="18477" spans="25:25" x14ac:dyDescent="0.2">
      <c r="Y18477" s="84"/>
    </row>
    <row r="18478" spans="25:25" x14ac:dyDescent="0.2">
      <c r="Y18478" s="84"/>
    </row>
    <row r="18479" spans="25:25" x14ac:dyDescent="0.2">
      <c r="Y18479" s="84"/>
    </row>
    <row r="18480" spans="25:25" x14ac:dyDescent="0.2">
      <c r="Y18480" s="84"/>
    </row>
    <row r="18481" spans="25:25" x14ac:dyDescent="0.2">
      <c r="Y18481" s="84"/>
    </row>
    <row r="18482" spans="25:25" x14ac:dyDescent="0.2">
      <c r="Y18482" s="84"/>
    </row>
    <row r="18483" spans="25:25" x14ac:dyDescent="0.2">
      <c r="Y18483" s="84"/>
    </row>
    <row r="18484" spans="25:25" x14ac:dyDescent="0.2">
      <c r="Y18484" s="84"/>
    </row>
    <row r="18485" spans="25:25" x14ac:dyDescent="0.2">
      <c r="Y18485" s="84"/>
    </row>
    <row r="18486" spans="25:25" x14ac:dyDescent="0.2">
      <c r="Y18486" s="84"/>
    </row>
    <row r="18487" spans="25:25" x14ac:dyDescent="0.2">
      <c r="Y18487" s="84"/>
    </row>
    <row r="18488" spans="25:25" x14ac:dyDescent="0.2">
      <c r="Y18488" s="84"/>
    </row>
    <row r="18489" spans="25:25" x14ac:dyDescent="0.2">
      <c r="Y18489" s="84"/>
    </row>
    <row r="18490" spans="25:25" x14ac:dyDescent="0.2">
      <c r="Y18490" s="84"/>
    </row>
    <row r="18491" spans="25:25" x14ac:dyDescent="0.2">
      <c r="Y18491" s="84"/>
    </row>
    <row r="18492" spans="25:25" x14ac:dyDescent="0.2">
      <c r="Y18492" s="84"/>
    </row>
    <row r="18493" spans="25:25" x14ac:dyDescent="0.2">
      <c r="Y18493" s="84"/>
    </row>
    <row r="18494" spans="25:25" x14ac:dyDescent="0.2">
      <c r="Y18494" s="84"/>
    </row>
    <row r="18495" spans="25:25" x14ac:dyDescent="0.2">
      <c r="Y18495" s="84"/>
    </row>
    <row r="18496" spans="25:25" x14ac:dyDescent="0.2">
      <c r="Y18496" s="84"/>
    </row>
    <row r="18497" spans="25:25" x14ac:dyDescent="0.2">
      <c r="Y18497" s="84"/>
    </row>
    <row r="18498" spans="25:25" x14ac:dyDescent="0.2">
      <c r="Y18498" s="84"/>
    </row>
    <row r="18499" spans="25:25" x14ac:dyDescent="0.2">
      <c r="Y18499" s="84"/>
    </row>
    <row r="18500" spans="25:25" x14ac:dyDescent="0.2">
      <c r="Y18500" s="84"/>
    </row>
    <row r="18501" spans="25:25" x14ac:dyDescent="0.2">
      <c r="Y18501" s="84"/>
    </row>
    <row r="18502" spans="25:25" x14ac:dyDescent="0.2">
      <c r="Y18502" s="84"/>
    </row>
    <row r="18503" spans="25:25" x14ac:dyDescent="0.2">
      <c r="Y18503" s="84"/>
    </row>
    <row r="18504" spans="25:25" x14ac:dyDescent="0.2">
      <c r="Y18504" s="84"/>
    </row>
    <row r="18505" spans="25:25" x14ac:dyDescent="0.2">
      <c r="Y18505" s="84"/>
    </row>
    <row r="18506" spans="25:25" x14ac:dyDescent="0.2">
      <c r="Y18506" s="84"/>
    </row>
    <row r="18507" spans="25:25" x14ac:dyDescent="0.2">
      <c r="Y18507" s="84"/>
    </row>
    <row r="18508" spans="25:25" x14ac:dyDescent="0.2">
      <c r="Y18508" s="84"/>
    </row>
    <row r="18509" spans="25:25" x14ac:dyDescent="0.2">
      <c r="Y18509" s="84"/>
    </row>
    <row r="18510" spans="25:25" x14ac:dyDescent="0.2">
      <c r="Y18510" s="84"/>
    </row>
    <row r="18511" spans="25:25" x14ac:dyDescent="0.2">
      <c r="Y18511" s="84"/>
    </row>
    <row r="18512" spans="25:25" x14ac:dyDescent="0.2">
      <c r="Y18512" s="84"/>
    </row>
    <row r="18513" spans="25:25" x14ac:dyDescent="0.2">
      <c r="Y18513" s="84"/>
    </row>
    <row r="18514" spans="25:25" x14ac:dyDescent="0.2">
      <c r="Y18514" s="84"/>
    </row>
    <row r="18515" spans="25:25" x14ac:dyDescent="0.2">
      <c r="Y18515" s="84"/>
    </row>
    <row r="18516" spans="25:25" x14ac:dyDescent="0.2">
      <c r="Y18516" s="84"/>
    </row>
    <row r="18517" spans="25:25" x14ac:dyDescent="0.2">
      <c r="Y18517" s="84"/>
    </row>
    <row r="18518" spans="25:25" x14ac:dyDescent="0.2">
      <c r="Y18518" s="84"/>
    </row>
    <row r="18519" spans="25:25" x14ac:dyDescent="0.2">
      <c r="Y18519" s="84"/>
    </row>
    <row r="18520" spans="25:25" x14ac:dyDescent="0.2">
      <c r="Y18520" s="84"/>
    </row>
    <row r="18521" spans="25:25" x14ac:dyDescent="0.2">
      <c r="Y18521" s="84"/>
    </row>
    <row r="18522" spans="25:25" x14ac:dyDescent="0.2">
      <c r="Y18522" s="84"/>
    </row>
    <row r="18523" spans="25:25" x14ac:dyDescent="0.2">
      <c r="Y18523" s="84"/>
    </row>
    <row r="18524" spans="25:25" x14ac:dyDescent="0.2">
      <c r="Y18524" s="84"/>
    </row>
    <row r="18525" spans="25:25" x14ac:dyDescent="0.2">
      <c r="Y18525" s="84"/>
    </row>
    <row r="18526" spans="25:25" x14ac:dyDescent="0.2">
      <c r="Y18526" s="84"/>
    </row>
    <row r="18527" spans="25:25" x14ac:dyDescent="0.2">
      <c r="Y18527" s="84"/>
    </row>
    <row r="18528" spans="25:25" x14ac:dyDescent="0.2">
      <c r="Y18528" s="84"/>
    </row>
    <row r="18529" spans="25:25" x14ac:dyDescent="0.2">
      <c r="Y18529" s="84"/>
    </row>
    <row r="18530" spans="25:25" x14ac:dyDescent="0.2">
      <c r="Y18530" s="84"/>
    </row>
    <row r="18531" spans="25:25" x14ac:dyDescent="0.2">
      <c r="Y18531" s="84"/>
    </row>
    <row r="18532" spans="25:25" x14ac:dyDescent="0.2">
      <c r="Y18532" s="84"/>
    </row>
    <row r="18533" spans="25:25" x14ac:dyDescent="0.2">
      <c r="Y18533" s="84"/>
    </row>
    <row r="18534" spans="25:25" x14ac:dyDescent="0.2">
      <c r="Y18534" s="84"/>
    </row>
    <row r="18535" spans="25:25" x14ac:dyDescent="0.2">
      <c r="Y18535" s="84"/>
    </row>
    <row r="18536" spans="25:25" x14ac:dyDescent="0.2">
      <c r="Y18536" s="84"/>
    </row>
    <row r="18537" spans="25:25" x14ac:dyDescent="0.2">
      <c r="Y18537" s="84"/>
    </row>
    <row r="18538" spans="25:25" x14ac:dyDescent="0.2">
      <c r="Y18538" s="84"/>
    </row>
    <row r="18539" spans="25:25" x14ac:dyDescent="0.2">
      <c r="Y18539" s="84"/>
    </row>
    <row r="18540" spans="25:25" x14ac:dyDescent="0.2">
      <c r="Y18540" s="84"/>
    </row>
    <row r="18541" spans="25:25" x14ac:dyDescent="0.2">
      <c r="Y18541" s="84"/>
    </row>
    <row r="18542" spans="25:25" x14ac:dyDescent="0.2">
      <c r="Y18542" s="84"/>
    </row>
    <row r="18543" spans="25:25" x14ac:dyDescent="0.2">
      <c r="Y18543" s="84"/>
    </row>
    <row r="18544" spans="25:25" x14ac:dyDescent="0.2">
      <c r="Y18544" s="84"/>
    </row>
    <row r="18545" spans="25:25" x14ac:dyDescent="0.2">
      <c r="Y18545" s="84"/>
    </row>
    <row r="18546" spans="25:25" x14ac:dyDescent="0.2">
      <c r="Y18546" s="84"/>
    </row>
    <row r="18547" spans="25:25" x14ac:dyDescent="0.2">
      <c r="Y18547" s="84"/>
    </row>
    <row r="18548" spans="25:25" x14ac:dyDescent="0.2">
      <c r="Y18548" s="84"/>
    </row>
    <row r="18549" spans="25:25" x14ac:dyDescent="0.2">
      <c r="Y18549" s="84"/>
    </row>
    <row r="18550" spans="25:25" x14ac:dyDescent="0.2">
      <c r="Y18550" s="84"/>
    </row>
    <row r="18551" spans="25:25" x14ac:dyDescent="0.2">
      <c r="Y18551" s="84"/>
    </row>
    <row r="18552" spans="25:25" x14ac:dyDescent="0.2">
      <c r="Y18552" s="84"/>
    </row>
    <row r="18553" spans="25:25" x14ac:dyDescent="0.2">
      <c r="Y18553" s="84"/>
    </row>
    <row r="18554" spans="25:25" x14ac:dyDescent="0.2">
      <c r="Y18554" s="84"/>
    </row>
    <row r="18555" spans="25:25" x14ac:dyDescent="0.2">
      <c r="Y18555" s="84"/>
    </row>
    <row r="18556" spans="25:25" x14ac:dyDescent="0.2">
      <c r="Y18556" s="84"/>
    </row>
    <row r="18557" spans="25:25" x14ac:dyDescent="0.2">
      <c r="Y18557" s="84"/>
    </row>
    <row r="18558" spans="25:25" x14ac:dyDescent="0.2">
      <c r="Y18558" s="84"/>
    </row>
    <row r="18559" spans="25:25" x14ac:dyDescent="0.2">
      <c r="Y18559" s="84"/>
    </row>
    <row r="18560" spans="25:25" x14ac:dyDescent="0.2">
      <c r="Y18560" s="84"/>
    </row>
    <row r="18561" spans="25:25" x14ac:dyDescent="0.2">
      <c r="Y18561" s="84"/>
    </row>
    <row r="18562" spans="25:25" x14ac:dyDescent="0.2">
      <c r="Y18562" s="84"/>
    </row>
    <row r="18563" spans="25:25" x14ac:dyDescent="0.2">
      <c r="Y18563" s="84"/>
    </row>
    <row r="18564" spans="25:25" x14ac:dyDescent="0.2">
      <c r="Y18564" s="84"/>
    </row>
    <row r="18565" spans="25:25" x14ac:dyDescent="0.2">
      <c r="Y18565" s="84"/>
    </row>
    <row r="18566" spans="25:25" x14ac:dyDescent="0.2">
      <c r="Y18566" s="84"/>
    </row>
    <row r="18567" spans="25:25" x14ac:dyDescent="0.2">
      <c r="Y18567" s="84"/>
    </row>
    <row r="18568" spans="25:25" x14ac:dyDescent="0.2">
      <c r="Y18568" s="84"/>
    </row>
    <row r="18569" spans="25:25" x14ac:dyDescent="0.2">
      <c r="Y18569" s="84"/>
    </row>
    <row r="18570" spans="25:25" x14ac:dyDescent="0.2">
      <c r="Y18570" s="84"/>
    </row>
    <row r="18571" spans="25:25" x14ac:dyDescent="0.2">
      <c r="Y18571" s="84"/>
    </row>
    <row r="18572" spans="25:25" x14ac:dyDescent="0.2">
      <c r="Y18572" s="84"/>
    </row>
    <row r="18573" spans="25:25" x14ac:dyDescent="0.2">
      <c r="Y18573" s="84"/>
    </row>
    <row r="18574" spans="25:25" x14ac:dyDescent="0.2">
      <c r="Y18574" s="84"/>
    </row>
    <row r="18575" spans="25:25" x14ac:dyDescent="0.2">
      <c r="Y18575" s="84"/>
    </row>
    <row r="18576" spans="25:25" x14ac:dyDescent="0.2">
      <c r="Y18576" s="84"/>
    </row>
    <row r="18577" spans="25:25" x14ac:dyDescent="0.2">
      <c r="Y18577" s="84"/>
    </row>
    <row r="18578" spans="25:25" x14ac:dyDescent="0.2">
      <c r="Y18578" s="84"/>
    </row>
    <row r="18579" spans="25:25" x14ac:dyDescent="0.2">
      <c r="Y18579" s="84"/>
    </row>
    <row r="18580" spans="25:25" x14ac:dyDescent="0.2">
      <c r="Y18580" s="84"/>
    </row>
    <row r="18581" spans="25:25" x14ac:dyDescent="0.2">
      <c r="Y18581" s="84"/>
    </row>
    <row r="18582" spans="25:25" x14ac:dyDescent="0.2">
      <c r="Y18582" s="84"/>
    </row>
    <row r="18583" spans="25:25" x14ac:dyDescent="0.2">
      <c r="Y18583" s="84"/>
    </row>
    <row r="18584" spans="25:25" x14ac:dyDescent="0.2">
      <c r="Y18584" s="84"/>
    </row>
    <row r="18585" spans="25:25" x14ac:dyDescent="0.2">
      <c r="Y18585" s="84"/>
    </row>
    <row r="18586" spans="25:25" x14ac:dyDescent="0.2">
      <c r="Y18586" s="84"/>
    </row>
    <row r="18587" spans="25:25" x14ac:dyDescent="0.2">
      <c r="Y18587" s="84"/>
    </row>
    <row r="18588" spans="25:25" x14ac:dyDescent="0.2">
      <c r="Y18588" s="84"/>
    </row>
    <row r="18589" spans="25:25" x14ac:dyDescent="0.2">
      <c r="Y18589" s="84"/>
    </row>
    <row r="18590" spans="25:25" x14ac:dyDescent="0.2">
      <c r="Y18590" s="84"/>
    </row>
    <row r="18591" spans="25:25" x14ac:dyDescent="0.2">
      <c r="Y18591" s="84"/>
    </row>
    <row r="18592" spans="25:25" x14ac:dyDescent="0.2">
      <c r="Y18592" s="84"/>
    </row>
    <row r="18593" spans="25:25" x14ac:dyDescent="0.2">
      <c r="Y18593" s="84"/>
    </row>
    <row r="18594" spans="25:25" x14ac:dyDescent="0.2">
      <c r="Y18594" s="84"/>
    </row>
    <row r="18595" spans="25:25" x14ac:dyDescent="0.2">
      <c r="Y18595" s="84"/>
    </row>
    <row r="18596" spans="25:25" x14ac:dyDescent="0.2">
      <c r="Y18596" s="84"/>
    </row>
    <row r="18597" spans="25:25" x14ac:dyDescent="0.2">
      <c r="Y18597" s="84"/>
    </row>
    <row r="18598" spans="25:25" x14ac:dyDescent="0.2">
      <c r="Y18598" s="84"/>
    </row>
    <row r="18599" spans="25:25" x14ac:dyDescent="0.2">
      <c r="Y18599" s="84"/>
    </row>
    <row r="18600" spans="25:25" x14ac:dyDescent="0.2">
      <c r="Y18600" s="84"/>
    </row>
    <row r="18601" spans="25:25" x14ac:dyDescent="0.2">
      <c r="Y18601" s="84"/>
    </row>
    <row r="18602" spans="25:25" x14ac:dyDescent="0.2">
      <c r="Y18602" s="84"/>
    </row>
    <row r="18603" spans="25:25" x14ac:dyDescent="0.2">
      <c r="Y18603" s="84"/>
    </row>
    <row r="18604" spans="25:25" x14ac:dyDescent="0.2">
      <c r="Y18604" s="84"/>
    </row>
    <row r="18605" spans="25:25" x14ac:dyDescent="0.2">
      <c r="Y18605" s="84"/>
    </row>
    <row r="18606" spans="25:25" x14ac:dyDescent="0.2">
      <c r="Y18606" s="84"/>
    </row>
    <row r="18607" spans="25:25" x14ac:dyDescent="0.2">
      <c r="Y18607" s="84"/>
    </row>
    <row r="18608" spans="25:25" x14ac:dyDescent="0.2">
      <c r="Y18608" s="84"/>
    </row>
    <row r="18609" spans="25:25" x14ac:dyDescent="0.2">
      <c r="Y18609" s="84"/>
    </row>
    <row r="18610" spans="25:25" x14ac:dyDescent="0.2">
      <c r="Y18610" s="84"/>
    </row>
    <row r="18611" spans="25:25" x14ac:dyDescent="0.2">
      <c r="Y18611" s="84"/>
    </row>
    <row r="18612" spans="25:25" x14ac:dyDescent="0.2">
      <c r="Y18612" s="84"/>
    </row>
    <row r="18613" spans="25:25" x14ac:dyDescent="0.2">
      <c r="Y18613" s="84"/>
    </row>
    <row r="18614" spans="25:25" x14ac:dyDescent="0.2">
      <c r="Y18614" s="84"/>
    </row>
    <row r="18615" spans="25:25" x14ac:dyDescent="0.2">
      <c r="Y18615" s="84"/>
    </row>
    <row r="18616" spans="25:25" x14ac:dyDescent="0.2">
      <c r="Y18616" s="84"/>
    </row>
    <row r="18617" spans="25:25" x14ac:dyDescent="0.2">
      <c r="Y18617" s="84"/>
    </row>
    <row r="18618" spans="25:25" x14ac:dyDescent="0.2">
      <c r="Y18618" s="84"/>
    </row>
    <row r="18619" spans="25:25" x14ac:dyDescent="0.2">
      <c r="Y18619" s="84"/>
    </row>
    <row r="18620" spans="25:25" x14ac:dyDescent="0.2">
      <c r="Y18620" s="84"/>
    </row>
    <row r="18621" spans="25:25" x14ac:dyDescent="0.2">
      <c r="Y18621" s="84"/>
    </row>
    <row r="18622" spans="25:25" x14ac:dyDescent="0.2">
      <c r="Y18622" s="84"/>
    </row>
    <row r="18623" spans="25:25" x14ac:dyDescent="0.2">
      <c r="Y18623" s="84"/>
    </row>
    <row r="18624" spans="25:25" x14ac:dyDescent="0.2">
      <c r="Y18624" s="84"/>
    </row>
    <row r="18625" spans="25:25" x14ac:dyDescent="0.2">
      <c r="Y18625" s="84"/>
    </row>
    <row r="18626" spans="25:25" x14ac:dyDescent="0.2">
      <c r="Y18626" s="84"/>
    </row>
    <row r="18627" spans="25:25" x14ac:dyDescent="0.2">
      <c r="Y18627" s="84"/>
    </row>
    <row r="18628" spans="25:25" x14ac:dyDescent="0.2">
      <c r="Y18628" s="84"/>
    </row>
    <row r="18629" spans="25:25" x14ac:dyDescent="0.2">
      <c r="Y18629" s="84"/>
    </row>
    <row r="18630" spans="25:25" x14ac:dyDescent="0.2">
      <c r="Y18630" s="84"/>
    </row>
    <row r="18631" spans="25:25" x14ac:dyDescent="0.2">
      <c r="Y18631" s="84"/>
    </row>
    <row r="18632" spans="25:25" x14ac:dyDescent="0.2">
      <c r="Y18632" s="84"/>
    </row>
    <row r="18633" spans="25:25" x14ac:dyDescent="0.2">
      <c r="Y18633" s="84"/>
    </row>
    <row r="18634" spans="25:25" x14ac:dyDescent="0.2">
      <c r="Y18634" s="84"/>
    </row>
    <row r="18635" spans="25:25" x14ac:dyDescent="0.2">
      <c r="Y18635" s="84"/>
    </row>
    <row r="18636" spans="25:25" x14ac:dyDescent="0.2">
      <c r="Y18636" s="84"/>
    </row>
    <row r="18637" spans="25:25" x14ac:dyDescent="0.2">
      <c r="Y18637" s="84"/>
    </row>
    <row r="18638" spans="25:25" x14ac:dyDescent="0.2">
      <c r="Y18638" s="84"/>
    </row>
    <row r="18639" spans="25:25" x14ac:dyDescent="0.2">
      <c r="Y18639" s="84"/>
    </row>
    <row r="18640" spans="25:25" x14ac:dyDescent="0.2">
      <c r="Y18640" s="84"/>
    </row>
    <row r="18641" spans="25:25" x14ac:dyDescent="0.2">
      <c r="Y18641" s="84"/>
    </row>
    <row r="18642" spans="25:25" x14ac:dyDescent="0.2">
      <c r="Y18642" s="84"/>
    </row>
    <row r="18643" spans="25:25" x14ac:dyDescent="0.2">
      <c r="Y18643" s="84"/>
    </row>
    <row r="18644" spans="25:25" x14ac:dyDescent="0.2">
      <c r="Y18644" s="84"/>
    </row>
    <row r="18645" spans="25:25" x14ac:dyDescent="0.2">
      <c r="Y18645" s="84"/>
    </row>
    <row r="18646" spans="25:25" x14ac:dyDescent="0.2">
      <c r="Y18646" s="84"/>
    </row>
    <row r="18647" spans="25:25" x14ac:dyDescent="0.2">
      <c r="Y18647" s="84"/>
    </row>
    <row r="18648" spans="25:25" x14ac:dyDescent="0.2">
      <c r="Y18648" s="84"/>
    </row>
    <row r="18649" spans="25:25" x14ac:dyDescent="0.2">
      <c r="Y18649" s="84"/>
    </row>
    <row r="18650" spans="25:25" x14ac:dyDescent="0.2">
      <c r="Y18650" s="84"/>
    </row>
    <row r="18651" spans="25:25" x14ac:dyDescent="0.2">
      <c r="Y18651" s="84"/>
    </row>
    <row r="18652" spans="25:25" x14ac:dyDescent="0.2">
      <c r="Y18652" s="84"/>
    </row>
    <row r="18653" spans="25:25" x14ac:dyDescent="0.2">
      <c r="Y18653" s="84"/>
    </row>
    <row r="18654" spans="25:25" x14ac:dyDescent="0.2">
      <c r="Y18654" s="84"/>
    </row>
    <row r="18655" spans="25:25" x14ac:dyDescent="0.2">
      <c r="Y18655" s="84"/>
    </row>
    <row r="18656" spans="25:25" x14ac:dyDescent="0.2">
      <c r="Y18656" s="84"/>
    </row>
    <row r="18657" spans="25:25" x14ac:dyDescent="0.2">
      <c r="Y18657" s="84"/>
    </row>
    <row r="18658" spans="25:25" x14ac:dyDescent="0.2">
      <c r="Y18658" s="84"/>
    </row>
    <row r="18659" spans="25:25" x14ac:dyDescent="0.2">
      <c r="Y18659" s="84"/>
    </row>
    <row r="18660" spans="25:25" x14ac:dyDescent="0.2">
      <c r="Y18660" s="84"/>
    </row>
    <row r="18661" spans="25:25" x14ac:dyDescent="0.2">
      <c r="Y18661" s="84"/>
    </row>
    <row r="18662" spans="25:25" x14ac:dyDescent="0.2">
      <c r="Y18662" s="84"/>
    </row>
    <row r="18663" spans="25:25" x14ac:dyDescent="0.2">
      <c r="Y18663" s="84"/>
    </row>
    <row r="18664" spans="25:25" x14ac:dyDescent="0.2">
      <c r="Y18664" s="84"/>
    </row>
    <row r="18665" spans="25:25" x14ac:dyDescent="0.2">
      <c r="Y18665" s="84"/>
    </row>
    <row r="18666" spans="25:25" x14ac:dyDescent="0.2">
      <c r="Y18666" s="84"/>
    </row>
    <row r="18667" spans="25:25" x14ac:dyDescent="0.2">
      <c r="Y18667" s="84"/>
    </row>
    <row r="18668" spans="25:25" x14ac:dyDescent="0.2">
      <c r="Y18668" s="84"/>
    </row>
    <row r="18669" spans="25:25" x14ac:dyDescent="0.2">
      <c r="Y18669" s="84"/>
    </row>
    <row r="18670" spans="25:25" x14ac:dyDescent="0.2">
      <c r="Y18670" s="84"/>
    </row>
    <row r="18671" spans="25:25" x14ac:dyDescent="0.2">
      <c r="Y18671" s="84"/>
    </row>
    <row r="18672" spans="25:25" x14ac:dyDescent="0.2">
      <c r="Y18672" s="84"/>
    </row>
    <row r="18673" spans="25:25" x14ac:dyDescent="0.2">
      <c r="Y18673" s="84"/>
    </row>
    <row r="18674" spans="25:25" x14ac:dyDescent="0.2">
      <c r="Y18674" s="84"/>
    </row>
    <row r="18675" spans="25:25" x14ac:dyDescent="0.2">
      <c r="Y18675" s="84"/>
    </row>
    <row r="18676" spans="25:25" x14ac:dyDescent="0.2">
      <c r="Y18676" s="84"/>
    </row>
    <row r="18677" spans="25:25" x14ac:dyDescent="0.2">
      <c r="Y18677" s="84"/>
    </row>
    <row r="18678" spans="25:25" x14ac:dyDescent="0.2">
      <c r="Y18678" s="84"/>
    </row>
    <row r="18679" spans="25:25" x14ac:dyDescent="0.2">
      <c r="Y18679" s="84"/>
    </row>
    <row r="18680" spans="25:25" x14ac:dyDescent="0.2">
      <c r="Y18680" s="84"/>
    </row>
    <row r="18681" spans="25:25" x14ac:dyDescent="0.2">
      <c r="Y18681" s="84"/>
    </row>
    <row r="18682" spans="25:25" x14ac:dyDescent="0.2">
      <c r="Y18682" s="84"/>
    </row>
    <row r="18683" spans="25:25" x14ac:dyDescent="0.2">
      <c r="Y18683" s="84"/>
    </row>
    <row r="18684" spans="25:25" x14ac:dyDescent="0.2">
      <c r="Y18684" s="84"/>
    </row>
    <row r="18685" spans="25:25" x14ac:dyDescent="0.2">
      <c r="Y18685" s="84"/>
    </row>
    <row r="18686" spans="25:25" x14ac:dyDescent="0.2">
      <c r="Y18686" s="84"/>
    </row>
    <row r="18687" spans="25:25" x14ac:dyDescent="0.2">
      <c r="Y18687" s="84"/>
    </row>
    <row r="18688" spans="25:25" x14ac:dyDescent="0.2">
      <c r="Y18688" s="84"/>
    </row>
    <row r="18689" spans="25:25" x14ac:dyDescent="0.2">
      <c r="Y18689" s="84"/>
    </row>
    <row r="18690" spans="25:25" x14ac:dyDescent="0.2">
      <c r="Y18690" s="84"/>
    </row>
    <row r="18691" spans="25:25" x14ac:dyDescent="0.2">
      <c r="Y18691" s="84"/>
    </row>
    <row r="18692" spans="25:25" x14ac:dyDescent="0.2">
      <c r="Y18692" s="84"/>
    </row>
    <row r="18693" spans="25:25" x14ac:dyDescent="0.2">
      <c r="Y18693" s="84"/>
    </row>
    <row r="18694" spans="25:25" x14ac:dyDescent="0.2">
      <c r="Y18694" s="84"/>
    </row>
    <row r="18695" spans="25:25" x14ac:dyDescent="0.2">
      <c r="Y18695" s="84"/>
    </row>
    <row r="18696" spans="25:25" x14ac:dyDescent="0.2">
      <c r="Y18696" s="84"/>
    </row>
    <row r="18697" spans="25:25" x14ac:dyDescent="0.2">
      <c r="Y18697" s="84"/>
    </row>
    <row r="18698" spans="25:25" x14ac:dyDescent="0.2">
      <c r="Y18698" s="84"/>
    </row>
    <row r="18699" spans="25:25" x14ac:dyDescent="0.2">
      <c r="Y18699" s="84"/>
    </row>
    <row r="18700" spans="25:25" x14ac:dyDescent="0.2">
      <c r="Y18700" s="84"/>
    </row>
    <row r="18701" spans="25:25" x14ac:dyDescent="0.2">
      <c r="Y18701" s="84"/>
    </row>
    <row r="18702" spans="25:25" x14ac:dyDescent="0.2">
      <c r="Y18702" s="84"/>
    </row>
    <row r="18703" spans="25:25" x14ac:dyDescent="0.2">
      <c r="Y18703" s="84"/>
    </row>
    <row r="18704" spans="25:25" x14ac:dyDescent="0.2">
      <c r="Y18704" s="84"/>
    </row>
    <row r="18705" spans="25:25" x14ac:dyDescent="0.2">
      <c r="Y18705" s="84"/>
    </row>
    <row r="18706" spans="25:25" x14ac:dyDescent="0.2">
      <c r="Y18706" s="84"/>
    </row>
    <row r="18707" spans="25:25" x14ac:dyDescent="0.2">
      <c r="Y18707" s="84"/>
    </row>
    <row r="18708" spans="25:25" x14ac:dyDescent="0.2">
      <c r="Y18708" s="84"/>
    </row>
    <row r="18709" spans="25:25" x14ac:dyDescent="0.2">
      <c r="Y18709" s="84"/>
    </row>
    <row r="18710" spans="25:25" x14ac:dyDescent="0.2">
      <c r="Y18710" s="84"/>
    </row>
    <row r="18711" spans="25:25" x14ac:dyDescent="0.2">
      <c r="Y18711" s="84"/>
    </row>
    <row r="18712" spans="25:25" x14ac:dyDescent="0.2">
      <c r="Y18712" s="84"/>
    </row>
    <row r="18713" spans="25:25" x14ac:dyDescent="0.2">
      <c r="Y18713" s="84"/>
    </row>
    <row r="18714" spans="25:25" x14ac:dyDescent="0.2">
      <c r="Y18714" s="84"/>
    </row>
    <row r="18715" spans="25:25" x14ac:dyDescent="0.2">
      <c r="Y18715" s="84"/>
    </row>
    <row r="18716" spans="25:25" x14ac:dyDescent="0.2">
      <c r="Y18716" s="84"/>
    </row>
    <row r="18717" spans="25:25" x14ac:dyDescent="0.2">
      <c r="Y18717" s="84"/>
    </row>
    <row r="18718" spans="25:25" x14ac:dyDescent="0.2">
      <c r="Y18718" s="84"/>
    </row>
    <row r="18719" spans="25:25" x14ac:dyDescent="0.2">
      <c r="Y18719" s="84"/>
    </row>
    <row r="18720" spans="25:25" x14ac:dyDescent="0.2">
      <c r="Y18720" s="84"/>
    </row>
    <row r="18721" spans="25:25" x14ac:dyDescent="0.2">
      <c r="Y18721" s="84"/>
    </row>
    <row r="18722" spans="25:25" x14ac:dyDescent="0.2">
      <c r="Y18722" s="84"/>
    </row>
    <row r="18723" spans="25:25" x14ac:dyDescent="0.2">
      <c r="Y18723" s="84"/>
    </row>
    <row r="18724" spans="25:25" x14ac:dyDescent="0.2">
      <c r="Y18724" s="84"/>
    </row>
    <row r="18725" spans="25:25" x14ac:dyDescent="0.2">
      <c r="Y18725" s="84"/>
    </row>
    <row r="18726" spans="25:25" x14ac:dyDescent="0.2">
      <c r="Y18726" s="84"/>
    </row>
    <row r="18727" spans="25:25" x14ac:dyDescent="0.2">
      <c r="Y18727" s="84"/>
    </row>
    <row r="18728" spans="25:25" x14ac:dyDescent="0.2">
      <c r="Y18728" s="84"/>
    </row>
    <row r="18729" spans="25:25" x14ac:dyDescent="0.2">
      <c r="Y18729" s="84"/>
    </row>
    <row r="18730" spans="25:25" x14ac:dyDescent="0.2">
      <c r="Y18730" s="84"/>
    </row>
    <row r="18731" spans="25:25" x14ac:dyDescent="0.2">
      <c r="Y18731" s="84"/>
    </row>
    <row r="18732" spans="25:25" x14ac:dyDescent="0.2">
      <c r="Y18732" s="84"/>
    </row>
    <row r="18733" spans="25:25" x14ac:dyDescent="0.2">
      <c r="Y18733" s="84"/>
    </row>
    <row r="18734" spans="25:25" x14ac:dyDescent="0.2">
      <c r="Y18734" s="84"/>
    </row>
    <row r="18735" spans="25:25" x14ac:dyDescent="0.2">
      <c r="Y18735" s="84"/>
    </row>
    <row r="18736" spans="25:25" x14ac:dyDescent="0.2">
      <c r="Y18736" s="84"/>
    </row>
    <row r="18737" spans="25:25" x14ac:dyDescent="0.2">
      <c r="Y18737" s="84"/>
    </row>
    <row r="18738" spans="25:25" x14ac:dyDescent="0.2">
      <c r="Y18738" s="84"/>
    </row>
    <row r="18739" spans="25:25" x14ac:dyDescent="0.2">
      <c r="Y18739" s="84"/>
    </row>
    <row r="18740" spans="25:25" x14ac:dyDescent="0.2">
      <c r="Y18740" s="84"/>
    </row>
    <row r="18741" spans="25:25" x14ac:dyDescent="0.2">
      <c r="Y18741" s="84"/>
    </row>
    <row r="18742" spans="25:25" x14ac:dyDescent="0.2">
      <c r="Y18742" s="84"/>
    </row>
    <row r="18743" spans="25:25" x14ac:dyDescent="0.2">
      <c r="Y18743" s="84"/>
    </row>
    <row r="18744" spans="25:25" x14ac:dyDescent="0.2">
      <c r="Y18744" s="84"/>
    </row>
    <row r="18745" spans="25:25" x14ac:dyDescent="0.2">
      <c r="Y18745" s="84"/>
    </row>
    <row r="18746" spans="25:25" x14ac:dyDescent="0.2">
      <c r="Y18746" s="84"/>
    </row>
    <row r="18747" spans="25:25" x14ac:dyDescent="0.2">
      <c r="Y18747" s="84"/>
    </row>
    <row r="18748" spans="25:25" x14ac:dyDescent="0.2">
      <c r="Y18748" s="84"/>
    </row>
    <row r="18749" spans="25:25" x14ac:dyDescent="0.2">
      <c r="Y18749" s="84"/>
    </row>
    <row r="18750" spans="25:25" x14ac:dyDescent="0.2">
      <c r="Y18750" s="84"/>
    </row>
    <row r="18751" spans="25:25" x14ac:dyDescent="0.2">
      <c r="Y18751" s="84"/>
    </row>
    <row r="18752" spans="25:25" x14ac:dyDescent="0.2">
      <c r="Y18752" s="84"/>
    </row>
    <row r="18753" spans="25:25" x14ac:dyDescent="0.2">
      <c r="Y18753" s="84"/>
    </row>
    <row r="18754" spans="25:25" x14ac:dyDescent="0.2">
      <c r="Y18754" s="84"/>
    </row>
    <row r="18755" spans="25:25" x14ac:dyDescent="0.2">
      <c r="Y18755" s="84"/>
    </row>
    <row r="18756" spans="25:25" x14ac:dyDescent="0.2">
      <c r="Y18756" s="84"/>
    </row>
    <row r="18757" spans="25:25" x14ac:dyDescent="0.2">
      <c r="Y18757" s="84"/>
    </row>
    <row r="18758" spans="25:25" x14ac:dyDescent="0.2">
      <c r="Y18758" s="84"/>
    </row>
    <row r="18759" spans="25:25" x14ac:dyDescent="0.2">
      <c r="Y18759" s="84"/>
    </row>
    <row r="18760" spans="25:25" x14ac:dyDescent="0.2">
      <c r="Y18760" s="84"/>
    </row>
    <row r="18761" spans="25:25" x14ac:dyDescent="0.2">
      <c r="Y18761" s="84"/>
    </row>
    <row r="18762" spans="25:25" x14ac:dyDescent="0.2">
      <c r="Y18762" s="84"/>
    </row>
    <row r="18763" spans="25:25" x14ac:dyDescent="0.2">
      <c r="Y18763" s="84"/>
    </row>
    <row r="18764" spans="25:25" x14ac:dyDescent="0.2">
      <c r="Y18764" s="84"/>
    </row>
    <row r="18765" spans="25:25" x14ac:dyDescent="0.2">
      <c r="Y18765" s="84"/>
    </row>
    <row r="18766" spans="25:25" x14ac:dyDescent="0.2">
      <c r="Y18766" s="84"/>
    </row>
    <row r="18767" spans="25:25" x14ac:dyDescent="0.2">
      <c r="Y18767" s="84"/>
    </row>
    <row r="18768" spans="25:25" x14ac:dyDescent="0.2">
      <c r="Y18768" s="84"/>
    </row>
    <row r="18769" spans="25:25" x14ac:dyDescent="0.2">
      <c r="Y18769" s="84"/>
    </row>
    <row r="18770" spans="25:25" x14ac:dyDescent="0.2">
      <c r="Y18770" s="84"/>
    </row>
    <row r="18771" spans="25:25" x14ac:dyDescent="0.2">
      <c r="Y18771" s="84"/>
    </row>
    <row r="18772" spans="25:25" x14ac:dyDescent="0.2">
      <c r="Y18772" s="84"/>
    </row>
    <row r="18773" spans="25:25" x14ac:dyDescent="0.2">
      <c r="Y18773" s="84"/>
    </row>
    <row r="18774" spans="25:25" x14ac:dyDescent="0.2">
      <c r="Y18774" s="84"/>
    </row>
    <row r="18775" spans="25:25" x14ac:dyDescent="0.2">
      <c r="Y18775" s="84"/>
    </row>
    <row r="18776" spans="25:25" x14ac:dyDescent="0.2">
      <c r="Y18776" s="84"/>
    </row>
    <row r="18777" spans="25:25" x14ac:dyDescent="0.2">
      <c r="Y18777" s="84"/>
    </row>
    <row r="18778" spans="25:25" x14ac:dyDescent="0.2">
      <c r="Y18778" s="84"/>
    </row>
    <row r="18779" spans="25:25" x14ac:dyDescent="0.2">
      <c r="Y18779" s="84"/>
    </row>
    <row r="18780" spans="25:25" x14ac:dyDescent="0.2">
      <c r="Y18780" s="84"/>
    </row>
    <row r="18781" spans="25:25" x14ac:dyDescent="0.2">
      <c r="Y18781" s="84"/>
    </row>
    <row r="18782" spans="25:25" x14ac:dyDescent="0.2">
      <c r="Y18782" s="84"/>
    </row>
    <row r="18783" spans="25:25" x14ac:dyDescent="0.2">
      <c r="Y18783" s="84"/>
    </row>
    <row r="18784" spans="25:25" x14ac:dyDescent="0.2">
      <c r="Y18784" s="84"/>
    </row>
    <row r="18785" spans="25:25" x14ac:dyDescent="0.2">
      <c r="Y18785" s="84"/>
    </row>
    <row r="18786" spans="25:25" x14ac:dyDescent="0.2">
      <c r="Y18786" s="84"/>
    </row>
    <row r="18787" spans="25:25" x14ac:dyDescent="0.2">
      <c r="Y18787" s="84"/>
    </row>
    <row r="18788" spans="25:25" x14ac:dyDescent="0.2">
      <c r="Y18788" s="84"/>
    </row>
    <row r="18789" spans="25:25" x14ac:dyDescent="0.2">
      <c r="Y18789" s="84"/>
    </row>
    <row r="18790" spans="25:25" x14ac:dyDescent="0.2">
      <c r="Y18790" s="84"/>
    </row>
    <row r="18791" spans="25:25" x14ac:dyDescent="0.2">
      <c r="Y18791" s="84"/>
    </row>
    <row r="18792" spans="25:25" x14ac:dyDescent="0.2">
      <c r="Y18792" s="84"/>
    </row>
    <row r="18793" spans="25:25" x14ac:dyDescent="0.2">
      <c r="Y18793" s="84"/>
    </row>
    <row r="18794" spans="25:25" x14ac:dyDescent="0.2">
      <c r="Y18794" s="84"/>
    </row>
    <row r="18795" spans="25:25" x14ac:dyDescent="0.2">
      <c r="Y18795" s="84"/>
    </row>
    <row r="18796" spans="25:25" x14ac:dyDescent="0.2">
      <c r="Y18796" s="84"/>
    </row>
    <row r="18797" spans="25:25" x14ac:dyDescent="0.2">
      <c r="Y18797" s="84"/>
    </row>
    <row r="18798" spans="25:25" x14ac:dyDescent="0.2">
      <c r="Y18798" s="84"/>
    </row>
    <row r="18799" spans="25:25" x14ac:dyDescent="0.2">
      <c r="Y18799" s="84"/>
    </row>
    <row r="18800" spans="25:25" x14ac:dyDescent="0.2">
      <c r="Y18800" s="84"/>
    </row>
    <row r="18801" spans="25:25" x14ac:dyDescent="0.2">
      <c r="Y18801" s="84"/>
    </row>
    <row r="18802" spans="25:25" x14ac:dyDescent="0.2">
      <c r="Y18802" s="84"/>
    </row>
    <row r="18803" spans="25:25" x14ac:dyDescent="0.2">
      <c r="Y18803" s="84"/>
    </row>
    <row r="18804" spans="25:25" x14ac:dyDescent="0.2">
      <c r="Y18804" s="84"/>
    </row>
    <row r="18805" spans="25:25" x14ac:dyDescent="0.2">
      <c r="Y18805" s="84"/>
    </row>
    <row r="18806" spans="25:25" x14ac:dyDescent="0.2">
      <c r="Y18806" s="84"/>
    </row>
    <row r="18807" spans="25:25" x14ac:dyDescent="0.2">
      <c r="Y18807" s="84"/>
    </row>
    <row r="18808" spans="25:25" x14ac:dyDescent="0.2">
      <c r="Y18808" s="84"/>
    </row>
    <row r="18809" spans="25:25" x14ac:dyDescent="0.2">
      <c r="Y18809" s="84"/>
    </row>
    <row r="18810" spans="25:25" x14ac:dyDescent="0.2">
      <c r="Y18810" s="84"/>
    </row>
    <row r="18811" spans="25:25" x14ac:dyDescent="0.2">
      <c r="Y18811" s="84"/>
    </row>
    <row r="18812" spans="25:25" x14ac:dyDescent="0.2">
      <c r="Y18812" s="84"/>
    </row>
    <row r="18813" spans="25:25" x14ac:dyDescent="0.2">
      <c r="Y18813" s="84"/>
    </row>
    <row r="18814" spans="25:25" x14ac:dyDescent="0.2">
      <c r="Y18814" s="84"/>
    </row>
    <row r="18815" spans="25:25" x14ac:dyDescent="0.2">
      <c r="Y18815" s="84"/>
    </row>
    <row r="18816" spans="25:25" x14ac:dyDescent="0.2">
      <c r="Y18816" s="84"/>
    </row>
    <row r="18817" spans="25:25" x14ac:dyDescent="0.2">
      <c r="Y18817" s="84"/>
    </row>
    <row r="18818" spans="25:25" x14ac:dyDescent="0.2">
      <c r="Y18818" s="84"/>
    </row>
    <row r="18819" spans="25:25" x14ac:dyDescent="0.2">
      <c r="Y18819" s="84"/>
    </row>
    <row r="18820" spans="25:25" x14ac:dyDescent="0.2">
      <c r="Y18820" s="84"/>
    </row>
    <row r="18821" spans="25:25" x14ac:dyDescent="0.2">
      <c r="Y18821" s="84"/>
    </row>
    <row r="18822" spans="25:25" x14ac:dyDescent="0.2">
      <c r="Y18822" s="84"/>
    </row>
    <row r="18823" spans="25:25" x14ac:dyDescent="0.2">
      <c r="Y18823" s="84"/>
    </row>
    <row r="18824" spans="25:25" x14ac:dyDescent="0.2">
      <c r="Y18824" s="84"/>
    </row>
    <row r="18825" spans="25:25" x14ac:dyDescent="0.2">
      <c r="Y18825" s="84"/>
    </row>
    <row r="18826" spans="25:25" x14ac:dyDescent="0.2">
      <c r="Y18826" s="84"/>
    </row>
    <row r="18827" spans="25:25" x14ac:dyDescent="0.2">
      <c r="Y18827" s="84"/>
    </row>
    <row r="18828" spans="25:25" x14ac:dyDescent="0.2">
      <c r="Y18828" s="84"/>
    </row>
    <row r="18829" spans="25:25" x14ac:dyDescent="0.2">
      <c r="Y18829" s="84"/>
    </row>
    <row r="18830" spans="25:25" x14ac:dyDescent="0.2">
      <c r="Y18830" s="84"/>
    </row>
    <row r="18831" spans="25:25" x14ac:dyDescent="0.2">
      <c r="Y18831" s="84"/>
    </row>
    <row r="18832" spans="25:25" x14ac:dyDescent="0.2">
      <c r="Y18832" s="84"/>
    </row>
    <row r="18833" spans="25:25" x14ac:dyDescent="0.2">
      <c r="Y18833" s="84"/>
    </row>
    <row r="18834" spans="25:25" x14ac:dyDescent="0.2">
      <c r="Y18834" s="84"/>
    </row>
    <row r="18835" spans="25:25" x14ac:dyDescent="0.2">
      <c r="Y18835" s="84"/>
    </row>
    <row r="18836" spans="25:25" x14ac:dyDescent="0.2">
      <c r="Y18836" s="84"/>
    </row>
    <row r="18837" spans="25:25" x14ac:dyDescent="0.2">
      <c r="Y18837" s="84"/>
    </row>
    <row r="18838" spans="25:25" x14ac:dyDescent="0.2">
      <c r="Y18838" s="84"/>
    </row>
    <row r="18839" spans="25:25" x14ac:dyDescent="0.2">
      <c r="Y18839" s="84"/>
    </row>
    <row r="18840" spans="25:25" x14ac:dyDescent="0.2">
      <c r="Y18840" s="84"/>
    </row>
    <row r="18841" spans="25:25" x14ac:dyDescent="0.2">
      <c r="Y18841" s="84"/>
    </row>
    <row r="18842" spans="25:25" x14ac:dyDescent="0.2">
      <c r="Y18842" s="84"/>
    </row>
    <row r="18843" spans="25:25" x14ac:dyDescent="0.2">
      <c r="Y18843" s="84"/>
    </row>
    <row r="18844" spans="25:25" x14ac:dyDescent="0.2">
      <c r="Y18844" s="84"/>
    </row>
    <row r="18845" spans="25:25" x14ac:dyDescent="0.2">
      <c r="Y18845" s="84"/>
    </row>
    <row r="18846" spans="25:25" x14ac:dyDescent="0.2">
      <c r="Y18846" s="84"/>
    </row>
    <row r="18847" spans="25:25" x14ac:dyDescent="0.2">
      <c r="Y18847" s="84"/>
    </row>
    <row r="18848" spans="25:25" x14ac:dyDescent="0.2">
      <c r="Y18848" s="84"/>
    </row>
    <row r="18849" spans="25:25" x14ac:dyDescent="0.2">
      <c r="Y18849" s="84"/>
    </row>
    <row r="18850" spans="25:25" x14ac:dyDescent="0.2">
      <c r="Y18850" s="84"/>
    </row>
    <row r="18851" spans="25:25" x14ac:dyDescent="0.2">
      <c r="Y18851" s="84"/>
    </row>
    <row r="18852" spans="25:25" x14ac:dyDescent="0.2">
      <c r="Y18852" s="84"/>
    </row>
    <row r="18853" spans="25:25" x14ac:dyDescent="0.2">
      <c r="Y18853" s="84"/>
    </row>
    <row r="18854" spans="25:25" x14ac:dyDescent="0.2">
      <c r="Y18854" s="84"/>
    </row>
    <row r="18855" spans="25:25" x14ac:dyDescent="0.2">
      <c r="Y18855" s="84"/>
    </row>
    <row r="18856" spans="25:25" x14ac:dyDescent="0.2">
      <c r="Y18856" s="84"/>
    </row>
    <row r="18857" spans="25:25" x14ac:dyDescent="0.2">
      <c r="Y18857" s="84"/>
    </row>
    <row r="18858" spans="25:25" x14ac:dyDescent="0.2">
      <c r="Y18858" s="84"/>
    </row>
    <row r="18859" spans="25:25" x14ac:dyDescent="0.2">
      <c r="Y18859" s="84"/>
    </row>
    <row r="18860" spans="25:25" x14ac:dyDescent="0.2">
      <c r="Y18860" s="84"/>
    </row>
    <row r="18861" spans="25:25" x14ac:dyDescent="0.2">
      <c r="Y18861" s="84"/>
    </row>
    <row r="18862" spans="25:25" x14ac:dyDescent="0.2">
      <c r="Y18862" s="84"/>
    </row>
    <row r="18863" spans="25:25" x14ac:dyDescent="0.2">
      <c r="Y18863" s="84"/>
    </row>
    <row r="18864" spans="25:25" x14ac:dyDescent="0.2">
      <c r="Y18864" s="84"/>
    </row>
    <row r="18865" spans="25:25" x14ac:dyDescent="0.2">
      <c r="Y18865" s="84"/>
    </row>
    <row r="18866" spans="25:25" x14ac:dyDescent="0.2">
      <c r="Y18866" s="84"/>
    </row>
    <row r="18867" spans="25:25" x14ac:dyDescent="0.2">
      <c r="Y18867" s="84"/>
    </row>
    <row r="18868" spans="25:25" x14ac:dyDescent="0.2">
      <c r="Y18868" s="84"/>
    </row>
    <row r="18869" spans="25:25" x14ac:dyDescent="0.2">
      <c r="Y18869" s="84"/>
    </row>
    <row r="18870" spans="25:25" x14ac:dyDescent="0.2">
      <c r="Y18870" s="84"/>
    </row>
    <row r="18871" spans="25:25" x14ac:dyDescent="0.2">
      <c r="Y18871" s="84"/>
    </row>
    <row r="18872" spans="25:25" x14ac:dyDescent="0.2">
      <c r="Y18872" s="84"/>
    </row>
    <row r="18873" spans="25:25" x14ac:dyDescent="0.2">
      <c r="Y18873" s="84"/>
    </row>
    <row r="18874" spans="25:25" x14ac:dyDescent="0.2">
      <c r="Y18874" s="84"/>
    </row>
    <row r="18875" spans="25:25" x14ac:dyDescent="0.2">
      <c r="Y18875" s="84"/>
    </row>
    <row r="18876" spans="25:25" x14ac:dyDescent="0.2">
      <c r="Y18876" s="84"/>
    </row>
    <row r="18877" spans="25:25" x14ac:dyDescent="0.2">
      <c r="Y18877" s="84"/>
    </row>
    <row r="18878" spans="25:25" x14ac:dyDescent="0.2">
      <c r="Y18878" s="84"/>
    </row>
    <row r="18879" spans="25:25" x14ac:dyDescent="0.2">
      <c r="Y18879" s="84"/>
    </row>
    <row r="18880" spans="25:25" x14ac:dyDescent="0.2">
      <c r="Y18880" s="84"/>
    </row>
    <row r="18881" spans="25:25" x14ac:dyDescent="0.2">
      <c r="Y18881" s="84"/>
    </row>
    <row r="18882" spans="25:25" x14ac:dyDescent="0.2">
      <c r="Y18882" s="84"/>
    </row>
    <row r="18883" spans="25:25" x14ac:dyDescent="0.2">
      <c r="Y18883" s="84"/>
    </row>
    <row r="18884" spans="25:25" x14ac:dyDescent="0.2">
      <c r="Y18884" s="84"/>
    </row>
    <row r="18885" spans="25:25" x14ac:dyDescent="0.2">
      <c r="Y18885" s="84"/>
    </row>
    <row r="18886" spans="25:25" x14ac:dyDescent="0.2">
      <c r="Y18886" s="84"/>
    </row>
    <row r="18887" spans="25:25" x14ac:dyDescent="0.2">
      <c r="Y18887" s="84"/>
    </row>
    <row r="18888" spans="25:25" x14ac:dyDescent="0.2">
      <c r="Y18888" s="84"/>
    </row>
    <row r="18889" spans="25:25" x14ac:dyDescent="0.2">
      <c r="Y18889" s="84"/>
    </row>
    <row r="18890" spans="25:25" x14ac:dyDescent="0.2">
      <c r="Y18890" s="84"/>
    </row>
    <row r="18891" spans="25:25" x14ac:dyDescent="0.2">
      <c r="Y18891" s="84"/>
    </row>
    <row r="18892" spans="25:25" x14ac:dyDescent="0.2">
      <c r="Y18892" s="84"/>
    </row>
    <row r="18893" spans="25:25" x14ac:dyDescent="0.2">
      <c r="Y18893" s="84"/>
    </row>
    <row r="18894" spans="25:25" x14ac:dyDescent="0.2">
      <c r="Y18894" s="84"/>
    </row>
    <row r="18895" spans="25:25" x14ac:dyDescent="0.2">
      <c r="Y18895" s="84"/>
    </row>
    <row r="18896" spans="25:25" x14ac:dyDescent="0.2">
      <c r="Y18896" s="84"/>
    </row>
    <row r="18897" spans="25:25" x14ac:dyDescent="0.2">
      <c r="Y18897" s="84"/>
    </row>
    <row r="18898" spans="25:25" x14ac:dyDescent="0.2">
      <c r="Y18898" s="84"/>
    </row>
    <row r="18899" spans="25:25" x14ac:dyDescent="0.2">
      <c r="Y18899" s="84"/>
    </row>
    <row r="18900" spans="25:25" x14ac:dyDescent="0.2">
      <c r="Y18900" s="84"/>
    </row>
    <row r="18901" spans="25:25" x14ac:dyDescent="0.2">
      <c r="Y18901" s="84"/>
    </row>
    <row r="18902" spans="25:25" x14ac:dyDescent="0.2">
      <c r="Y18902" s="84"/>
    </row>
    <row r="18903" spans="25:25" x14ac:dyDescent="0.2">
      <c r="Y18903" s="84"/>
    </row>
    <row r="18904" spans="25:25" x14ac:dyDescent="0.2">
      <c r="Y18904" s="84"/>
    </row>
    <row r="18905" spans="25:25" x14ac:dyDescent="0.2">
      <c r="Y18905" s="84"/>
    </row>
    <row r="18906" spans="25:25" x14ac:dyDescent="0.2">
      <c r="Y18906" s="84"/>
    </row>
    <row r="18907" spans="25:25" x14ac:dyDescent="0.2">
      <c r="Y18907" s="84"/>
    </row>
    <row r="18908" spans="25:25" x14ac:dyDescent="0.2">
      <c r="Y18908" s="84"/>
    </row>
    <row r="18909" spans="25:25" x14ac:dyDescent="0.2">
      <c r="Y18909" s="84"/>
    </row>
    <row r="18910" spans="25:25" x14ac:dyDescent="0.2">
      <c r="Y18910" s="84"/>
    </row>
    <row r="18911" spans="25:25" x14ac:dyDescent="0.2">
      <c r="Y18911" s="84"/>
    </row>
    <row r="18912" spans="25:25" x14ac:dyDescent="0.2">
      <c r="Y18912" s="84"/>
    </row>
    <row r="18913" spans="25:25" x14ac:dyDescent="0.2">
      <c r="Y18913" s="84"/>
    </row>
    <row r="18914" spans="25:25" x14ac:dyDescent="0.2">
      <c r="Y18914" s="84"/>
    </row>
    <row r="18915" spans="25:25" x14ac:dyDescent="0.2">
      <c r="Y18915" s="84"/>
    </row>
    <row r="18916" spans="25:25" x14ac:dyDescent="0.2">
      <c r="Y18916" s="84"/>
    </row>
    <row r="18917" spans="25:25" x14ac:dyDescent="0.2">
      <c r="Y18917" s="84"/>
    </row>
    <row r="18918" spans="25:25" x14ac:dyDescent="0.2">
      <c r="Y18918" s="84"/>
    </row>
    <row r="18919" spans="25:25" x14ac:dyDescent="0.2">
      <c r="Y18919" s="84"/>
    </row>
    <row r="18920" spans="25:25" x14ac:dyDescent="0.2">
      <c r="Y18920" s="84"/>
    </row>
    <row r="18921" spans="25:25" x14ac:dyDescent="0.2">
      <c r="Y18921" s="84"/>
    </row>
    <row r="18922" spans="25:25" x14ac:dyDescent="0.2">
      <c r="Y18922" s="84"/>
    </row>
    <row r="18923" spans="25:25" x14ac:dyDescent="0.2">
      <c r="Y18923" s="84"/>
    </row>
    <row r="18924" spans="25:25" x14ac:dyDescent="0.2">
      <c r="Y18924" s="84"/>
    </row>
    <row r="18925" spans="25:25" x14ac:dyDescent="0.2">
      <c r="Y18925" s="84"/>
    </row>
    <row r="18926" spans="25:25" x14ac:dyDescent="0.2">
      <c r="Y18926" s="84"/>
    </row>
    <row r="18927" spans="25:25" x14ac:dyDescent="0.2">
      <c r="Y18927" s="84"/>
    </row>
    <row r="18928" spans="25:25" x14ac:dyDescent="0.2">
      <c r="Y18928" s="84"/>
    </row>
    <row r="18929" spans="25:25" x14ac:dyDescent="0.2">
      <c r="Y18929" s="84"/>
    </row>
    <row r="18930" spans="25:25" x14ac:dyDescent="0.2">
      <c r="Y18930" s="84"/>
    </row>
    <row r="18931" spans="25:25" x14ac:dyDescent="0.2">
      <c r="Y18931" s="84"/>
    </row>
    <row r="18932" spans="25:25" x14ac:dyDescent="0.2">
      <c r="Y18932" s="84"/>
    </row>
    <row r="18933" spans="25:25" x14ac:dyDescent="0.2">
      <c r="Y18933" s="84"/>
    </row>
    <row r="18934" spans="25:25" x14ac:dyDescent="0.2">
      <c r="Y18934" s="84"/>
    </row>
    <row r="18935" spans="25:25" x14ac:dyDescent="0.2">
      <c r="Y18935" s="84"/>
    </row>
    <row r="18936" spans="25:25" x14ac:dyDescent="0.2">
      <c r="Y18936" s="84"/>
    </row>
    <row r="18937" spans="25:25" x14ac:dyDescent="0.2">
      <c r="Y18937" s="84"/>
    </row>
    <row r="18938" spans="25:25" x14ac:dyDescent="0.2">
      <c r="Y18938" s="84"/>
    </row>
    <row r="18939" spans="25:25" x14ac:dyDescent="0.2">
      <c r="Y18939" s="84"/>
    </row>
    <row r="18940" spans="25:25" x14ac:dyDescent="0.2">
      <c r="Y18940" s="84"/>
    </row>
    <row r="18941" spans="25:25" x14ac:dyDescent="0.2">
      <c r="Y18941" s="84"/>
    </row>
    <row r="18942" spans="25:25" x14ac:dyDescent="0.2">
      <c r="Y18942" s="84"/>
    </row>
    <row r="18943" spans="25:25" x14ac:dyDescent="0.2">
      <c r="Y18943" s="84"/>
    </row>
    <row r="18944" spans="25:25" x14ac:dyDescent="0.2">
      <c r="Y18944" s="84"/>
    </row>
    <row r="18945" spans="25:25" x14ac:dyDescent="0.2">
      <c r="Y18945" s="84"/>
    </row>
    <row r="18946" spans="25:25" x14ac:dyDescent="0.2">
      <c r="Y18946" s="84"/>
    </row>
    <row r="18947" spans="25:25" x14ac:dyDescent="0.2">
      <c r="Y18947" s="84"/>
    </row>
    <row r="18948" spans="25:25" x14ac:dyDescent="0.2">
      <c r="Y18948" s="84"/>
    </row>
    <row r="18949" spans="25:25" x14ac:dyDescent="0.2">
      <c r="Y18949" s="84"/>
    </row>
    <row r="18950" spans="25:25" x14ac:dyDescent="0.2">
      <c r="Y18950" s="84"/>
    </row>
    <row r="18951" spans="25:25" x14ac:dyDescent="0.2">
      <c r="Y18951" s="84"/>
    </row>
    <row r="18952" spans="25:25" x14ac:dyDescent="0.2">
      <c r="Y18952" s="84"/>
    </row>
    <row r="18953" spans="25:25" x14ac:dyDescent="0.2">
      <c r="Y18953" s="84"/>
    </row>
    <row r="18954" spans="25:25" x14ac:dyDescent="0.2">
      <c r="Y18954" s="84"/>
    </row>
    <row r="18955" spans="25:25" x14ac:dyDescent="0.2">
      <c r="Y18955" s="84"/>
    </row>
    <row r="18956" spans="25:25" x14ac:dyDescent="0.2">
      <c r="Y18956" s="84"/>
    </row>
    <row r="18957" spans="25:25" x14ac:dyDescent="0.2">
      <c r="Y18957" s="84"/>
    </row>
    <row r="18958" spans="25:25" x14ac:dyDescent="0.2">
      <c r="Y18958" s="84"/>
    </row>
    <row r="18959" spans="25:25" x14ac:dyDescent="0.2">
      <c r="Y18959" s="84"/>
    </row>
    <row r="18960" spans="25:25" x14ac:dyDescent="0.2">
      <c r="Y18960" s="84"/>
    </row>
    <row r="18961" spans="25:25" x14ac:dyDescent="0.2">
      <c r="Y18961" s="84"/>
    </row>
    <row r="18962" spans="25:25" x14ac:dyDescent="0.2">
      <c r="Y18962" s="84"/>
    </row>
    <row r="18963" spans="25:25" x14ac:dyDescent="0.2">
      <c r="Y18963" s="84"/>
    </row>
    <row r="18964" spans="25:25" x14ac:dyDescent="0.2">
      <c r="Y18964" s="84"/>
    </row>
    <row r="18965" spans="25:25" x14ac:dyDescent="0.2">
      <c r="Y18965" s="84"/>
    </row>
    <row r="18966" spans="25:25" x14ac:dyDescent="0.2">
      <c r="Y18966" s="84"/>
    </row>
    <row r="18967" spans="25:25" x14ac:dyDescent="0.2">
      <c r="Y18967" s="84"/>
    </row>
    <row r="18968" spans="25:25" x14ac:dyDescent="0.2">
      <c r="Y18968" s="84"/>
    </row>
    <row r="18969" spans="25:25" x14ac:dyDescent="0.2">
      <c r="Y18969" s="84"/>
    </row>
    <row r="18970" spans="25:25" x14ac:dyDescent="0.2">
      <c r="Y18970" s="84"/>
    </row>
    <row r="18971" spans="25:25" x14ac:dyDescent="0.2">
      <c r="Y18971" s="84"/>
    </row>
    <row r="18972" spans="25:25" x14ac:dyDescent="0.2">
      <c r="Y18972" s="84"/>
    </row>
    <row r="18973" spans="25:25" x14ac:dyDescent="0.2">
      <c r="Y18973" s="84"/>
    </row>
    <row r="18974" spans="25:25" x14ac:dyDescent="0.2">
      <c r="Y18974" s="84"/>
    </row>
    <row r="18975" spans="25:25" x14ac:dyDescent="0.2">
      <c r="Y18975" s="84"/>
    </row>
    <row r="18976" spans="25:25" x14ac:dyDescent="0.2">
      <c r="Y18976" s="84"/>
    </row>
    <row r="18977" spans="25:25" x14ac:dyDescent="0.2">
      <c r="Y18977" s="84"/>
    </row>
    <row r="18978" spans="25:25" x14ac:dyDescent="0.2">
      <c r="Y18978" s="84"/>
    </row>
    <row r="18979" spans="25:25" x14ac:dyDescent="0.2">
      <c r="Y18979" s="84"/>
    </row>
    <row r="18980" spans="25:25" x14ac:dyDescent="0.2">
      <c r="Y18980" s="84"/>
    </row>
    <row r="18981" spans="25:25" x14ac:dyDescent="0.2">
      <c r="Y18981" s="84"/>
    </row>
    <row r="18982" spans="25:25" x14ac:dyDescent="0.2">
      <c r="Y18982" s="84"/>
    </row>
    <row r="18983" spans="25:25" x14ac:dyDescent="0.2">
      <c r="Y18983" s="84"/>
    </row>
    <row r="18984" spans="25:25" x14ac:dyDescent="0.2">
      <c r="Y18984" s="84"/>
    </row>
    <row r="18985" spans="25:25" x14ac:dyDescent="0.2">
      <c r="Y18985" s="84"/>
    </row>
    <row r="18986" spans="25:25" x14ac:dyDescent="0.2">
      <c r="Y18986" s="84"/>
    </row>
    <row r="18987" spans="25:25" x14ac:dyDescent="0.2">
      <c r="Y18987" s="84"/>
    </row>
    <row r="18988" spans="25:25" x14ac:dyDescent="0.2">
      <c r="Y18988" s="84"/>
    </row>
    <row r="18989" spans="25:25" x14ac:dyDescent="0.2">
      <c r="Y18989" s="84"/>
    </row>
    <row r="18990" spans="25:25" x14ac:dyDescent="0.2">
      <c r="Y18990" s="84"/>
    </row>
    <row r="18991" spans="25:25" x14ac:dyDescent="0.2">
      <c r="Y18991" s="84"/>
    </row>
    <row r="18992" spans="25:25" x14ac:dyDescent="0.2">
      <c r="Y18992" s="84"/>
    </row>
    <row r="18993" spans="25:25" x14ac:dyDescent="0.2">
      <c r="Y18993" s="84"/>
    </row>
    <row r="18994" spans="25:25" x14ac:dyDescent="0.2">
      <c r="Y18994" s="84"/>
    </row>
    <row r="18995" spans="25:25" x14ac:dyDescent="0.2">
      <c r="Y18995" s="84"/>
    </row>
    <row r="18996" spans="25:25" x14ac:dyDescent="0.2">
      <c r="Y18996" s="84"/>
    </row>
    <row r="18997" spans="25:25" x14ac:dyDescent="0.2">
      <c r="Y18997" s="84"/>
    </row>
    <row r="18998" spans="25:25" x14ac:dyDescent="0.2">
      <c r="Y18998" s="84"/>
    </row>
    <row r="18999" spans="25:25" x14ac:dyDescent="0.2">
      <c r="Y18999" s="84"/>
    </row>
    <row r="19000" spans="25:25" x14ac:dyDescent="0.2">
      <c r="Y19000" s="84"/>
    </row>
    <row r="19001" spans="25:25" x14ac:dyDescent="0.2">
      <c r="Y19001" s="84"/>
    </row>
    <row r="19002" spans="25:25" x14ac:dyDescent="0.2">
      <c r="Y19002" s="84"/>
    </row>
    <row r="19003" spans="25:25" x14ac:dyDescent="0.2">
      <c r="Y19003" s="84"/>
    </row>
    <row r="19004" spans="25:25" x14ac:dyDescent="0.2">
      <c r="Y19004" s="84"/>
    </row>
    <row r="19005" spans="25:25" x14ac:dyDescent="0.2">
      <c r="Y19005" s="84"/>
    </row>
    <row r="19006" spans="25:25" x14ac:dyDescent="0.2">
      <c r="Y19006" s="84"/>
    </row>
    <row r="19007" spans="25:25" x14ac:dyDescent="0.2">
      <c r="Y19007" s="84"/>
    </row>
    <row r="19008" spans="25:25" x14ac:dyDescent="0.2">
      <c r="Y19008" s="84"/>
    </row>
    <row r="19009" spans="25:25" x14ac:dyDescent="0.2">
      <c r="Y19009" s="84"/>
    </row>
    <row r="19010" spans="25:25" x14ac:dyDescent="0.2">
      <c r="Y19010" s="84"/>
    </row>
    <row r="19011" spans="25:25" x14ac:dyDescent="0.2">
      <c r="Y19011" s="84"/>
    </row>
    <row r="19012" spans="25:25" x14ac:dyDescent="0.2">
      <c r="Y19012" s="84"/>
    </row>
    <row r="19013" spans="25:25" x14ac:dyDescent="0.2">
      <c r="Y19013" s="84"/>
    </row>
    <row r="19014" spans="25:25" x14ac:dyDescent="0.2">
      <c r="Y19014" s="84"/>
    </row>
    <row r="19015" spans="25:25" x14ac:dyDescent="0.2">
      <c r="Y19015" s="84"/>
    </row>
    <row r="19016" spans="25:25" x14ac:dyDescent="0.2">
      <c r="Y19016" s="84"/>
    </row>
    <row r="19017" spans="25:25" x14ac:dyDescent="0.2">
      <c r="Y19017" s="84"/>
    </row>
    <row r="19018" spans="25:25" x14ac:dyDescent="0.2">
      <c r="Y19018" s="84"/>
    </row>
    <row r="19019" spans="25:25" x14ac:dyDescent="0.2">
      <c r="Y19019" s="84"/>
    </row>
    <row r="19020" spans="25:25" x14ac:dyDescent="0.2">
      <c r="Y19020" s="84"/>
    </row>
    <row r="19021" spans="25:25" x14ac:dyDescent="0.2">
      <c r="Y19021" s="84"/>
    </row>
    <row r="19022" spans="25:25" x14ac:dyDescent="0.2">
      <c r="Y19022" s="84"/>
    </row>
    <row r="19023" spans="25:25" x14ac:dyDescent="0.2">
      <c r="Y19023" s="84"/>
    </row>
    <row r="19024" spans="25:25" x14ac:dyDescent="0.2">
      <c r="Y19024" s="84"/>
    </row>
    <row r="19025" spans="25:25" x14ac:dyDescent="0.2">
      <c r="Y19025" s="84"/>
    </row>
    <row r="19026" spans="25:25" x14ac:dyDescent="0.2">
      <c r="Y19026" s="84"/>
    </row>
    <row r="19027" spans="25:25" x14ac:dyDescent="0.2">
      <c r="Y19027" s="84"/>
    </row>
    <row r="19028" spans="25:25" x14ac:dyDescent="0.2">
      <c r="Y19028" s="84"/>
    </row>
    <row r="19029" spans="25:25" x14ac:dyDescent="0.2">
      <c r="Y19029" s="84"/>
    </row>
    <row r="19030" spans="25:25" x14ac:dyDescent="0.2">
      <c r="Y19030" s="84"/>
    </row>
    <row r="19031" spans="25:25" x14ac:dyDescent="0.2">
      <c r="Y19031" s="84"/>
    </row>
    <row r="19032" spans="25:25" x14ac:dyDescent="0.2">
      <c r="Y19032" s="84"/>
    </row>
    <row r="19033" spans="25:25" x14ac:dyDescent="0.2">
      <c r="Y19033" s="84"/>
    </row>
    <row r="19034" spans="25:25" x14ac:dyDescent="0.2">
      <c r="Y19034" s="84"/>
    </row>
    <row r="19035" spans="25:25" x14ac:dyDescent="0.2">
      <c r="Y19035" s="84"/>
    </row>
    <row r="19036" spans="25:25" x14ac:dyDescent="0.2">
      <c r="Y19036" s="84"/>
    </row>
    <row r="19037" spans="25:25" x14ac:dyDescent="0.2">
      <c r="Y19037" s="84"/>
    </row>
    <row r="19038" spans="25:25" x14ac:dyDescent="0.2">
      <c r="Y19038" s="84"/>
    </row>
    <row r="19039" spans="25:25" x14ac:dyDescent="0.2">
      <c r="Y19039" s="84"/>
    </row>
    <row r="19040" spans="25:25" x14ac:dyDescent="0.2">
      <c r="Y19040" s="84"/>
    </row>
    <row r="19041" spans="25:25" x14ac:dyDescent="0.2">
      <c r="Y19041" s="84"/>
    </row>
    <row r="19042" spans="25:25" x14ac:dyDescent="0.2">
      <c r="Y19042" s="84"/>
    </row>
    <row r="19043" spans="25:25" x14ac:dyDescent="0.2">
      <c r="Y19043" s="84"/>
    </row>
    <row r="19044" spans="25:25" x14ac:dyDescent="0.2">
      <c r="Y19044" s="84"/>
    </row>
    <row r="19045" spans="25:25" x14ac:dyDescent="0.2">
      <c r="Y19045" s="84"/>
    </row>
    <row r="19046" spans="25:25" x14ac:dyDescent="0.2">
      <c r="Y19046" s="84"/>
    </row>
    <row r="19047" spans="25:25" x14ac:dyDescent="0.2">
      <c r="Y19047" s="84"/>
    </row>
    <row r="19048" spans="25:25" x14ac:dyDescent="0.2">
      <c r="Y19048" s="84"/>
    </row>
    <row r="19049" spans="25:25" x14ac:dyDescent="0.2">
      <c r="Y19049" s="84"/>
    </row>
    <row r="19050" spans="25:25" x14ac:dyDescent="0.2">
      <c r="Y19050" s="84"/>
    </row>
    <row r="19051" spans="25:25" x14ac:dyDescent="0.2">
      <c r="Y19051" s="84"/>
    </row>
    <row r="19052" spans="25:25" x14ac:dyDescent="0.2">
      <c r="Y19052" s="84"/>
    </row>
    <row r="19053" spans="25:25" x14ac:dyDescent="0.2">
      <c r="Y19053" s="84"/>
    </row>
    <row r="19054" spans="25:25" x14ac:dyDescent="0.2">
      <c r="Y19054" s="84"/>
    </row>
    <row r="19055" spans="25:25" x14ac:dyDescent="0.2">
      <c r="Y19055" s="84"/>
    </row>
    <row r="19056" spans="25:25" x14ac:dyDescent="0.2">
      <c r="Y19056" s="84"/>
    </row>
    <row r="19057" spans="25:25" x14ac:dyDescent="0.2">
      <c r="Y19057" s="84"/>
    </row>
    <row r="19058" spans="25:25" x14ac:dyDescent="0.2">
      <c r="Y19058" s="84"/>
    </row>
    <row r="19059" spans="25:25" x14ac:dyDescent="0.2">
      <c r="Y19059" s="84"/>
    </row>
    <row r="19060" spans="25:25" x14ac:dyDescent="0.2">
      <c r="Y19060" s="84"/>
    </row>
    <row r="19061" spans="25:25" x14ac:dyDescent="0.2">
      <c r="Y19061" s="84"/>
    </row>
    <row r="19062" spans="25:25" x14ac:dyDescent="0.2">
      <c r="Y19062" s="84"/>
    </row>
    <row r="19063" spans="25:25" x14ac:dyDescent="0.2">
      <c r="Y19063" s="84"/>
    </row>
    <row r="19064" spans="25:25" x14ac:dyDescent="0.2">
      <c r="Y19064" s="84"/>
    </row>
    <row r="19065" spans="25:25" x14ac:dyDescent="0.2">
      <c r="Y19065" s="84"/>
    </row>
    <row r="19066" spans="25:25" x14ac:dyDescent="0.2">
      <c r="Y19066" s="84"/>
    </row>
    <row r="19067" spans="25:25" x14ac:dyDescent="0.2">
      <c r="Y19067" s="84"/>
    </row>
    <row r="19068" spans="25:25" x14ac:dyDescent="0.2">
      <c r="Y19068" s="84"/>
    </row>
    <row r="19069" spans="25:25" x14ac:dyDescent="0.2">
      <c r="Y19069" s="84"/>
    </row>
    <row r="19070" spans="25:25" x14ac:dyDescent="0.2">
      <c r="Y19070" s="84"/>
    </row>
    <row r="19071" spans="25:25" x14ac:dyDescent="0.2">
      <c r="Y19071" s="84"/>
    </row>
    <row r="19072" spans="25:25" x14ac:dyDescent="0.2">
      <c r="Y19072" s="84"/>
    </row>
    <row r="19073" spans="25:25" x14ac:dyDescent="0.2">
      <c r="Y19073" s="84"/>
    </row>
    <row r="19074" spans="25:25" x14ac:dyDescent="0.2">
      <c r="Y19074" s="84"/>
    </row>
    <row r="19075" spans="25:25" x14ac:dyDescent="0.2">
      <c r="Y19075" s="84"/>
    </row>
    <row r="19076" spans="25:25" x14ac:dyDescent="0.2">
      <c r="Y19076" s="84"/>
    </row>
    <row r="19077" spans="25:25" x14ac:dyDescent="0.2">
      <c r="Y19077" s="84"/>
    </row>
    <row r="19078" spans="25:25" x14ac:dyDescent="0.2">
      <c r="Y19078" s="84"/>
    </row>
    <row r="19079" spans="25:25" x14ac:dyDescent="0.2">
      <c r="Y19079" s="84"/>
    </row>
    <row r="19080" spans="25:25" x14ac:dyDescent="0.2">
      <c r="Y19080" s="84"/>
    </row>
    <row r="19081" spans="25:25" x14ac:dyDescent="0.2">
      <c r="Y19081" s="84"/>
    </row>
    <row r="19082" spans="25:25" x14ac:dyDescent="0.2">
      <c r="Y19082" s="84"/>
    </row>
    <row r="19083" spans="25:25" x14ac:dyDescent="0.2">
      <c r="Y19083" s="84"/>
    </row>
    <row r="19084" spans="25:25" x14ac:dyDescent="0.2">
      <c r="Y19084" s="84"/>
    </row>
    <row r="19085" spans="25:25" x14ac:dyDescent="0.2">
      <c r="Y19085" s="84"/>
    </row>
    <row r="19086" spans="25:25" x14ac:dyDescent="0.2">
      <c r="Y19086" s="84"/>
    </row>
    <row r="19087" spans="25:25" x14ac:dyDescent="0.2">
      <c r="Y19087" s="84"/>
    </row>
    <row r="19088" spans="25:25" x14ac:dyDescent="0.2">
      <c r="Y19088" s="84"/>
    </row>
    <row r="19089" spans="25:25" x14ac:dyDescent="0.2">
      <c r="Y19089" s="84"/>
    </row>
    <row r="19090" spans="25:25" x14ac:dyDescent="0.2">
      <c r="Y19090" s="84"/>
    </row>
    <row r="19091" spans="25:25" x14ac:dyDescent="0.2">
      <c r="Y19091" s="84"/>
    </row>
    <row r="19092" spans="25:25" x14ac:dyDescent="0.2">
      <c r="Y19092" s="84"/>
    </row>
    <row r="19093" spans="25:25" x14ac:dyDescent="0.2">
      <c r="Y19093" s="84"/>
    </row>
    <row r="19094" spans="25:25" x14ac:dyDescent="0.2">
      <c r="Y19094" s="84"/>
    </row>
    <row r="19095" spans="25:25" x14ac:dyDescent="0.2">
      <c r="Y19095" s="84"/>
    </row>
    <row r="19096" spans="25:25" x14ac:dyDescent="0.2">
      <c r="Y19096" s="84"/>
    </row>
    <row r="19097" spans="25:25" x14ac:dyDescent="0.2">
      <c r="Y19097" s="84"/>
    </row>
    <row r="19098" spans="25:25" x14ac:dyDescent="0.2">
      <c r="Y19098" s="84"/>
    </row>
    <row r="19099" spans="25:25" x14ac:dyDescent="0.2">
      <c r="Y19099" s="84"/>
    </row>
    <row r="19100" spans="25:25" x14ac:dyDescent="0.2">
      <c r="Y19100" s="84"/>
    </row>
    <row r="19101" spans="25:25" x14ac:dyDescent="0.2">
      <c r="Y19101" s="84"/>
    </row>
    <row r="19102" spans="25:25" x14ac:dyDescent="0.2">
      <c r="Y19102" s="84"/>
    </row>
    <row r="19103" spans="25:25" x14ac:dyDescent="0.2">
      <c r="Y19103" s="84"/>
    </row>
    <row r="19104" spans="25:25" x14ac:dyDescent="0.2">
      <c r="Y19104" s="84"/>
    </row>
    <row r="19105" spans="25:25" x14ac:dyDescent="0.2">
      <c r="Y19105" s="84"/>
    </row>
    <row r="19106" spans="25:25" x14ac:dyDescent="0.2">
      <c r="Y19106" s="84"/>
    </row>
    <row r="19107" spans="25:25" x14ac:dyDescent="0.2">
      <c r="Y19107" s="84"/>
    </row>
    <row r="19108" spans="25:25" x14ac:dyDescent="0.2">
      <c r="Y19108" s="84"/>
    </row>
    <row r="19109" spans="25:25" x14ac:dyDescent="0.2">
      <c r="Y19109" s="84"/>
    </row>
    <row r="19110" spans="25:25" x14ac:dyDescent="0.2">
      <c r="Y19110" s="84"/>
    </row>
    <row r="19111" spans="25:25" x14ac:dyDescent="0.2">
      <c r="Y19111" s="84"/>
    </row>
    <row r="19112" spans="25:25" x14ac:dyDescent="0.2">
      <c r="Y19112" s="84"/>
    </row>
    <row r="19113" spans="25:25" x14ac:dyDescent="0.2">
      <c r="Y19113" s="84"/>
    </row>
    <row r="19114" spans="25:25" x14ac:dyDescent="0.2">
      <c r="Y19114" s="84"/>
    </row>
    <row r="19115" spans="25:25" x14ac:dyDescent="0.2">
      <c r="Y19115" s="84"/>
    </row>
    <row r="19116" spans="25:25" x14ac:dyDescent="0.2">
      <c r="Y19116" s="84"/>
    </row>
    <row r="19117" spans="25:25" x14ac:dyDescent="0.2">
      <c r="Y19117" s="84"/>
    </row>
    <row r="19118" spans="25:25" x14ac:dyDescent="0.2">
      <c r="Y19118" s="84"/>
    </row>
    <row r="19119" spans="25:25" x14ac:dyDescent="0.2">
      <c r="Y19119" s="84"/>
    </row>
    <row r="19120" spans="25:25" x14ac:dyDescent="0.2">
      <c r="Y19120" s="84"/>
    </row>
    <row r="19121" spans="25:25" x14ac:dyDescent="0.2">
      <c r="Y19121" s="84"/>
    </row>
    <row r="19122" spans="25:25" x14ac:dyDescent="0.2">
      <c r="Y19122" s="84"/>
    </row>
    <row r="19123" spans="25:25" x14ac:dyDescent="0.2">
      <c r="Y19123" s="84"/>
    </row>
    <row r="19124" spans="25:25" x14ac:dyDescent="0.2">
      <c r="Y19124" s="84"/>
    </row>
    <row r="19125" spans="25:25" x14ac:dyDescent="0.2">
      <c r="Y19125" s="84"/>
    </row>
    <row r="19126" spans="25:25" x14ac:dyDescent="0.2">
      <c r="Y19126" s="84"/>
    </row>
    <row r="19127" spans="25:25" x14ac:dyDescent="0.2">
      <c r="Y19127" s="84"/>
    </row>
    <row r="19128" spans="25:25" x14ac:dyDescent="0.2">
      <c r="Y19128" s="84"/>
    </row>
    <row r="19129" spans="25:25" x14ac:dyDescent="0.2">
      <c r="Y19129" s="84"/>
    </row>
    <row r="19130" spans="25:25" x14ac:dyDescent="0.2">
      <c r="Y19130" s="84"/>
    </row>
    <row r="19131" spans="25:25" x14ac:dyDescent="0.2">
      <c r="Y19131" s="84"/>
    </row>
    <row r="19132" spans="25:25" x14ac:dyDescent="0.2">
      <c r="Y19132" s="84"/>
    </row>
    <row r="19133" spans="25:25" x14ac:dyDescent="0.2">
      <c r="Y19133" s="84"/>
    </row>
    <row r="19134" spans="25:25" x14ac:dyDescent="0.2">
      <c r="Y19134" s="84"/>
    </row>
    <row r="19135" spans="25:25" x14ac:dyDescent="0.2">
      <c r="Y19135" s="84"/>
    </row>
    <row r="19136" spans="25:25" x14ac:dyDescent="0.2">
      <c r="Y19136" s="84"/>
    </row>
    <row r="19137" spans="25:25" x14ac:dyDescent="0.2">
      <c r="Y19137" s="84"/>
    </row>
    <row r="19138" spans="25:25" x14ac:dyDescent="0.2">
      <c r="Y19138" s="84"/>
    </row>
    <row r="19139" spans="25:25" x14ac:dyDescent="0.2">
      <c r="Y19139" s="84"/>
    </row>
    <row r="19140" spans="25:25" x14ac:dyDescent="0.2">
      <c r="Y19140" s="84"/>
    </row>
    <row r="19141" spans="25:25" x14ac:dyDescent="0.2">
      <c r="Y19141" s="84"/>
    </row>
    <row r="19142" spans="25:25" x14ac:dyDescent="0.2">
      <c r="Y19142" s="84"/>
    </row>
    <row r="19143" spans="25:25" x14ac:dyDescent="0.2">
      <c r="Y19143" s="84"/>
    </row>
    <row r="19144" spans="25:25" x14ac:dyDescent="0.2">
      <c r="Y19144" s="84"/>
    </row>
    <row r="19145" spans="25:25" x14ac:dyDescent="0.2">
      <c r="Y19145" s="84"/>
    </row>
    <row r="19146" spans="25:25" x14ac:dyDescent="0.2">
      <c r="Y19146" s="84"/>
    </row>
    <row r="19147" spans="25:25" x14ac:dyDescent="0.2">
      <c r="Y19147" s="84"/>
    </row>
    <row r="19148" spans="25:25" x14ac:dyDescent="0.2">
      <c r="Y19148" s="84"/>
    </row>
    <row r="19149" spans="25:25" x14ac:dyDescent="0.2">
      <c r="Y19149" s="84"/>
    </row>
    <row r="19150" spans="25:25" x14ac:dyDescent="0.2">
      <c r="Y19150" s="84"/>
    </row>
    <row r="19151" spans="25:25" x14ac:dyDescent="0.2">
      <c r="Y19151" s="84"/>
    </row>
    <row r="19152" spans="25:25" x14ac:dyDescent="0.2">
      <c r="Y19152" s="84"/>
    </row>
    <row r="19153" spans="25:25" x14ac:dyDescent="0.2">
      <c r="Y19153" s="84"/>
    </row>
    <row r="19154" spans="25:25" x14ac:dyDescent="0.2">
      <c r="Y19154" s="84"/>
    </row>
    <row r="19155" spans="25:25" x14ac:dyDescent="0.2">
      <c r="Y19155" s="84"/>
    </row>
    <row r="19156" spans="25:25" x14ac:dyDescent="0.2">
      <c r="Y19156" s="84"/>
    </row>
    <row r="19157" spans="25:25" x14ac:dyDescent="0.2">
      <c r="Y19157" s="84"/>
    </row>
    <row r="19158" spans="25:25" x14ac:dyDescent="0.2">
      <c r="Y19158" s="84"/>
    </row>
    <row r="19159" spans="25:25" x14ac:dyDescent="0.2">
      <c r="Y19159" s="84"/>
    </row>
    <row r="19160" spans="25:25" x14ac:dyDescent="0.2">
      <c r="Y19160" s="84"/>
    </row>
    <row r="19161" spans="25:25" x14ac:dyDescent="0.2">
      <c r="Y19161" s="84"/>
    </row>
    <row r="19162" spans="25:25" x14ac:dyDescent="0.2">
      <c r="Y19162" s="84"/>
    </row>
    <row r="19163" spans="25:25" x14ac:dyDescent="0.2">
      <c r="Y19163" s="84"/>
    </row>
    <row r="19164" spans="25:25" x14ac:dyDescent="0.2">
      <c r="Y19164" s="84"/>
    </row>
    <row r="19165" spans="25:25" x14ac:dyDescent="0.2">
      <c r="Y19165" s="84"/>
    </row>
    <row r="19166" spans="25:25" x14ac:dyDescent="0.2">
      <c r="Y19166" s="84"/>
    </row>
    <row r="19167" spans="25:25" x14ac:dyDescent="0.2">
      <c r="Y19167" s="84"/>
    </row>
    <row r="19168" spans="25:25" x14ac:dyDescent="0.2">
      <c r="Y19168" s="84"/>
    </row>
    <row r="19169" spans="25:25" x14ac:dyDescent="0.2">
      <c r="Y19169" s="84"/>
    </row>
    <row r="19170" spans="25:25" x14ac:dyDescent="0.2">
      <c r="Y19170" s="84"/>
    </row>
    <row r="19171" spans="25:25" x14ac:dyDescent="0.2">
      <c r="Y19171" s="84"/>
    </row>
    <row r="19172" spans="25:25" x14ac:dyDescent="0.2">
      <c r="Y19172" s="84"/>
    </row>
    <row r="19173" spans="25:25" x14ac:dyDescent="0.2">
      <c r="Y19173" s="84"/>
    </row>
    <row r="19174" spans="25:25" x14ac:dyDescent="0.2">
      <c r="Y19174" s="84"/>
    </row>
    <row r="19175" spans="25:25" x14ac:dyDescent="0.2">
      <c r="Y19175" s="84"/>
    </row>
    <row r="19176" spans="25:25" x14ac:dyDescent="0.2">
      <c r="Y19176" s="84"/>
    </row>
    <row r="19177" spans="25:25" x14ac:dyDescent="0.2">
      <c r="Y19177" s="84"/>
    </row>
    <row r="19178" spans="25:25" x14ac:dyDescent="0.2">
      <c r="Y19178" s="84"/>
    </row>
    <row r="19179" spans="25:25" x14ac:dyDescent="0.2">
      <c r="Y19179" s="84"/>
    </row>
    <row r="19180" spans="25:25" x14ac:dyDescent="0.2">
      <c r="Y19180" s="84"/>
    </row>
    <row r="19181" spans="25:25" x14ac:dyDescent="0.2">
      <c r="Y19181" s="84"/>
    </row>
    <row r="19182" spans="25:25" x14ac:dyDescent="0.2">
      <c r="Y19182" s="84"/>
    </row>
    <row r="19183" spans="25:25" x14ac:dyDescent="0.2">
      <c r="Y19183" s="84"/>
    </row>
    <row r="19184" spans="25:25" x14ac:dyDescent="0.2">
      <c r="Y19184" s="84"/>
    </row>
    <row r="19185" spans="25:25" x14ac:dyDescent="0.2">
      <c r="Y19185" s="84"/>
    </row>
    <row r="19186" spans="25:25" x14ac:dyDescent="0.2">
      <c r="Y19186" s="84"/>
    </row>
    <row r="19187" spans="25:25" x14ac:dyDescent="0.2">
      <c r="Y19187" s="84"/>
    </row>
    <row r="19188" spans="25:25" x14ac:dyDescent="0.2">
      <c r="Y19188" s="84"/>
    </row>
    <row r="19189" spans="25:25" x14ac:dyDescent="0.2">
      <c r="Y19189" s="84"/>
    </row>
    <row r="19190" spans="25:25" x14ac:dyDescent="0.2">
      <c r="Y19190" s="84"/>
    </row>
    <row r="19191" spans="25:25" x14ac:dyDescent="0.2">
      <c r="Y19191" s="84"/>
    </row>
    <row r="19192" spans="25:25" x14ac:dyDescent="0.2">
      <c r="Y19192" s="84"/>
    </row>
    <row r="19193" spans="25:25" x14ac:dyDescent="0.2">
      <c r="Y19193" s="84"/>
    </row>
    <row r="19194" spans="25:25" x14ac:dyDescent="0.2">
      <c r="Y19194" s="84"/>
    </row>
    <row r="19195" spans="25:25" x14ac:dyDescent="0.2">
      <c r="Y19195" s="84"/>
    </row>
    <row r="19196" spans="25:25" x14ac:dyDescent="0.2">
      <c r="Y19196" s="84"/>
    </row>
    <row r="19197" spans="25:25" x14ac:dyDescent="0.2">
      <c r="Y19197" s="84"/>
    </row>
    <row r="19198" spans="25:25" x14ac:dyDescent="0.2">
      <c r="Y19198" s="84"/>
    </row>
    <row r="19199" spans="25:25" x14ac:dyDescent="0.2">
      <c r="Y19199" s="84"/>
    </row>
    <row r="19200" spans="25:25" x14ac:dyDescent="0.2">
      <c r="Y19200" s="84"/>
    </row>
    <row r="19201" spans="25:25" x14ac:dyDescent="0.2">
      <c r="Y19201" s="84"/>
    </row>
    <row r="19202" spans="25:25" x14ac:dyDescent="0.2">
      <c r="Y19202" s="84"/>
    </row>
    <row r="19203" spans="25:25" x14ac:dyDescent="0.2">
      <c r="Y19203" s="84"/>
    </row>
    <row r="19204" spans="25:25" x14ac:dyDescent="0.2">
      <c r="Y19204" s="84"/>
    </row>
    <row r="19205" spans="25:25" x14ac:dyDescent="0.2">
      <c r="Y19205" s="84"/>
    </row>
    <row r="19206" spans="25:25" x14ac:dyDescent="0.2">
      <c r="Y19206" s="84"/>
    </row>
    <row r="19207" spans="25:25" x14ac:dyDescent="0.2">
      <c r="Y19207" s="84"/>
    </row>
    <row r="19208" spans="25:25" x14ac:dyDescent="0.2">
      <c r="Y19208" s="84"/>
    </row>
    <row r="19209" spans="25:25" x14ac:dyDescent="0.2">
      <c r="Y19209" s="84"/>
    </row>
    <row r="19210" spans="25:25" x14ac:dyDescent="0.2">
      <c r="Y19210" s="84"/>
    </row>
    <row r="19211" spans="25:25" x14ac:dyDescent="0.2">
      <c r="Y19211" s="84"/>
    </row>
    <row r="19212" spans="25:25" x14ac:dyDescent="0.2">
      <c r="Y19212" s="84"/>
    </row>
    <row r="19213" spans="25:25" x14ac:dyDescent="0.2">
      <c r="Y19213" s="84"/>
    </row>
    <row r="19214" spans="25:25" x14ac:dyDescent="0.2">
      <c r="Y19214" s="84"/>
    </row>
    <row r="19215" spans="25:25" x14ac:dyDescent="0.2">
      <c r="Y19215" s="84"/>
    </row>
    <row r="19216" spans="25:25" x14ac:dyDescent="0.2">
      <c r="Y19216" s="84"/>
    </row>
    <row r="19217" spans="25:25" x14ac:dyDescent="0.2">
      <c r="Y19217" s="84"/>
    </row>
    <row r="19218" spans="25:25" x14ac:dyDescent="0.2">
      <c r="Y19218" s="84"/>
    </row>
    <row r="19219" spans="25:25" x14ac:dyDescent="0.2">
      <c r="Y19219" s="84"/>
    </row>
    <row r="19220" spans="25:25" x14ac:dyDescent="0.2">
      <c r="Y19220" s="84"/>
    </row>
    <row r="19221" spans="25:25" x14ac:dyDescent="0.2">
      <c r="Y19221" s="84"/>
    </row>
    <row r="19222" spans="25:25" x14ac:dyDescent="0.2">
      <c r="Y19222" s="84"/>
    </row>
    <row r="19223" spans="25:25" x14ac:dyDescent="0.2">
      <c r="Y19223" s="84"/>
    </row>
    <row r="19224" spans="25:25" x14ac:dyDescent="0.2">
      <c r="Y19224" s="84"/>
    </row>
    <row r="19225" spans="25:25" x14ac:dyDescent="0.2">
      <c r="Y19225" s="84"/>
    </row>
    <row r="19226" spans="25:25" x14ac:dyDescent="0.2">
      <c r="Y19226" s="84"/>
    </row>
    <row r="19227" spans="25:25" x14ac:dyDescent="0.2">
      <c r="Y19227" s="84"/>
    </row>
    <row r="19228" spans="25:25" x14ac:dyDescent="0.2">
      <c r="Y19228" s="84"/>
    </row>
    <row r="19229" spans="25:25" x14ac:dyDescent="0.2">
      <c r="Y19229" s="84"/>
    </row>
    <row r="19230" spans="25:25" x14ac:dyDescent="0.2">
      <c r="Y19230" s="84"/>
    </row>
    <row r="19231" spans="25:25" x14ac:dyDescent="0.2">
      <c r="Y19231" s="84"/>
    </row>
    <row r="19232" spans="25:25" x14ac:dyDescent="0.2">
      <c r="Y19232" s="84"/>
    </row>
    <row r="19233" spans="25:25" x14ac:dyDescent="0.2">
      <c r="Y19233" s="84"/>
    </row>
    <row r="19234" spans="25:25" x14ac:dyDescent="0.2">
      <c r="Y19234" s="84"/>
    </row>
    <row r="19235" spans="25:25" x14ac:dyDescent="0.2">
      <c r="Y19235" s="84"/>
    </row>
    <row r="19236" spans="25:25" x14ac:dyDescent="0.2">
      <c r="Y19236" s="84"/>
    </row>
    <row r="19237" spans="25:25" x14ac:dyDescent="0.2">
      <c r="Y19237" s="84"/>
    </row>
    <row r="19238" spans="25:25" x14ac:dyDescent="0.2">
      <c r="Y19238" s="84"/>
    </row>
    <row r="19239" spans="25:25" x14ac:dyDescent="0.2">
      <c r="Y19239" s="84"/>
    </row>
    <row r="19240" spans="25:25" x14ac:dyDescent="0.2">
      <c r="Y19240" s="84"/>
    </row>
    <row r="19241" spans="25:25" x14ac:dyDescent="0.2">
      <c r="Y19241" s="84"/>
    </row>
    <row r="19242" spans="25:25" x14ac:dyDescent="0.2">
      <c r="Y19242" s="84"/>
    </row>
    <row r="19243" spans="25:25" x14ac:dyDescent="0.2">
      <c r="Y19243" s="84"/>
    </row>
    <row r="19244" spans="25:25" x14ac:dyDescent="0.2">
      <c r="Y19244" s="84"/>
    </row>
    <row r="19245" spans="25:25" x14ac:dyDescent="0.2">
      <c r="Y19245" s="84"/>
    </row>
    <row r="19246" spans="25:25" x14ac:dyDescent="0.2">
      <c r="Y19246" s="84"/>
    </row>
    <row r="19247" spans="25:25" x14ac:dyDescent="0.2">
      <c r="Y19247" s="84"/>
    </row>
    <row r="19248" spans="25:25" x14ac:dyDescent="0.2">
      <c r="Y19248" s="84"/>
    </row>
    <row r="19249" spans="25:25" x14ac:dyDescent="0.2">
      <c r="Y19249" s="84"/>
    </row>
    <row r="19250" spans="25:25" x14ac:dyDescent="0.2">
      <c r="Y19250" s="84"/>
    </row>
    <row r="19251" spans="25:25" x14ac:dyDescent="0.2">
      <c r="Y19251" s="84"/>
    </row>
    <row r="19252" spans="25:25" x14ac:dyDescent="0.2">
      <c r="Y19252" s="84"/>
    </row>
    <row r="19253" spans="25:25" x14ac:dyDescent="0.2">
      <c r="Y19253" s="84"/>
    </row>
    <row r="19254" spans="25:25" x14ac:dyDescent="0.2">
      <c r="Y19254" s="84"/>
    </row>
    <row r="19255" spans="25:25" x14ac:dyDescent="0.2">
      <c r="Y19255" s="84"/>
    </row>
    <row r="19256" spans="25:25" x14ac:dyDescent="0.2">
      <c r="Y19256" s="84"/>
    </row>
    <row r="19257" spans="25:25" x14ac:dyDescent="0.2">
      <c r="Y19257" s="84"/>
    </row>
    <row r="19258" spans="25:25" x14ac:dyDescent="0.2">
      <c r="Y19258" s="84"/>
    </row>
    <row r="19259" spans="25:25" x14ac:dyDescent="0.2">
      <c r="Y19259" s="84"/>
    </row>
    <row r="19260" spans="25:25" x14ac:dyDescent="0.2">
      <c r="Y19260" s="84"/>
    </row>
    <row r="19261" spans="25:25" x14ac:dyDescent="0.2">
      <c r="Y19261" s="84"/>
    </row>
    <row r="19262" spans="25:25" x14ac:dyDescent="0.2">
      <c r="Y19262" s="84"/>
    </row>
    <row r="19263" spans="25:25" x14ac:dyDescent="0.2">
      <c r="Y19263" s="84"/>
    </row>
    <row r="19264" spans="25:25" x14ac:dyDescent="0.2">
      <c r="Y19264" s="84"/>
    </row>
    <row r="19265" spans="25:25" x14ac:dyDescent="0.2">
      <c r="Y19265" s="84"/>
    </row>
    <row r="19266" spans="25:25" x14ac:dyDescent="0.2">
      <c r="Y19266" s="84"/>
    </row>
    <row r="19267" spans="25:25" x14ac:dyDescent="0.2">
      <c r="Y19267" s="84"/>
    </row>
    <row r="19268" spans="25:25" x14ac:dyDescent="0.2">
      <c r="Y19268" s="84"/>
    </row>
    <row r="19269" spans="25:25" x14ac:dyDescent="0.2">
      <c r="Y19269" s="84"/>
    </row>
    <row r="19270" spans="25:25" x14ac:dyDescent="0.2">
      <c r="Y19270" s="84"/>
    </row>
    <row r="19271" spans="25:25" x14ac:dyDescent="0.2">
      <c r="Y19271" s="84"/>
    </row>
    <row r="19272" spans="25:25" x14ac:dyDescent="0.2">
      <c r="Y19272" s="84"/>
    </row>
    <row r="19273" spans="25:25" x14ac:dyDescent="0.2">
      <c r="Y19273" s="84"/>
    </row>
    <row r="19274" spans="25:25" x14ac:dyDescent="0.2">
      <c r="Y19274" s="84"/>
    </row>
    <row r="19275" spans="25:25" x14ac:dyDescent="0.2">
      <c r="Y19275" s="84"/>
    </row>
    <row r="19276" spans="25:25" x14ac:dyDescent="0.2">
      <c r="Y19276" s="84"/>
    </row>
    <row r="19277" spans="25:25" x14ac:dyDescent="0.2">
      <c r="Y19277" s="84"/>
    </row>
    <row r="19278" spans="25:25" x14ac:dyDescent="0.2">
      <c r="Y19278" s="84"/>
    </row>
    <row r="19279" spans="25:25" x14ac:dyDescent="0.2">
      <c r="Y19279" s="84"/>
    </row>
    <row r="19280" spans="25:25" x14ac:dyDescent="0.2">
      <c r="Y19280" s="84"/>
    </row>
    <row r="19281" spans="25:25" x14ac:dyDescent="0.2">
      <c r="Y19281" s="84"/>
    </row>
    <row r="19282" spans="25:25" x14ac:dyDescent="0.2">
      <c r="Y19282" s="84"/>
    </row>
    <row r="19283" spans="25:25" x14ac:dyDescent="0.2">
      <c r="Y19283" s="84"/>
    </row>
    <row r="19284" spans="25:25" x14ac:dyDescent="0.2">
      <c r="Y19284" s="84"/>
    </row>
    <row r="19285" spans="25:25" x14ac:dyDescent="0.2">
      <c r="Y19285" s="84"/>
    </row>
    <row r="19286" spans="25:25" x14ac:dyDescent="0.2">
      <c r="Y19286" s="84"/>
    </row>
    <row r="19287" spans="25:25" x14ac:dyDescent="0.2">
      <c r="Y19287" s="84"/>
    </row>
    <row r="19288" spans="25:25" x14ac:dyDescent="0.2">
      <c r="Y19288" s="84"/>
    </row>
    <row r="19289" spans="25:25" x14ac:dyDescent="0.2">
      <c r="Y19289" s="84"/>
    </row>
    <row r="19290" spans="25:25" x14ac:dyDescent="0.2">
      <c r="Y19290" s="84"/>
    </row>
    <row r="19291" spans="25:25" x14ac:dyDescent="0.2">
      <c r="Y19291" s="84"/>
    </row>
    <row r="19292" spans="25:25" x14ac:dyDescent="0.2">
      <c r="Y19292" s="84"/>
    </row>
    <row r="19293" spans="25:25" x14ac:dyDescent="0.2">
      <c r="Y19293" s="84"/>
    </row>
    <row r="19294" spans="25:25" x14ac:dyDescent="0.2">
      <c r="Y19294" s="84"/>
    </row>
    <row r="19295" spans="25:25" x14ac:dyDescent="0.2">
      <c r="Y19295" s="84"/>
    </row>
    <row r="19296" spans="25:25" x14ac:dyDescent="0.2">
      <c r="Y19296" s="84"/>
    </row>
    <row r="19297" spans="25:25" x14ac:dyDescent="0.2">
      <c r="Y19297" s="84"/>
    </row>
    <row r="19298" spans="25:25" x14ac:dyDescent="0.2">
      <c r="Y19298" s="84"/>
    </row>
    <row r="19299" spans="25:25" x14ac:dyDescent="0.2">
      <c r="Y19299" s="84"/>
    </row>
    <row r="19300" spans="25:25" x14ac:dyDescent="0.2">
      <c r="Y19300" s="84"/>
    </row>
    <row r="19301" spans="25:25" x14ac:dyDescent="0.2">
      <c r="Y19301" s="84"/>
    </row>
    <row r="19302" spans="25:25" x14ac:dyDescent="0.2">
      <c r="Y19302" s="84"/>
    </row>
    <row r="19303" spans="25:25" x14ac:dyDescent="0.2">
      <c r="Y19303" s="84"/>
    </row>
    <row r="19304" spans="25:25" x14ac:dyDescent="0.2">
      <c r="Y19304" s="84"/>
    </row>
    <row r="19305" spans="25:25" x14ac:dyDescent="0.2">
      <c r="Y19305" s="84"/>
    </row>
    <row r="19306" spans="25:25" x14ac:dyDescent="0.2">
      <c r="Y19306" s="84"/>
    </row>
    <row r="19307" spans="25:25" x14ac:dyDescent="0.2">
      <c r="Y19307" s="84"/>
    </row>
    <row r="19308" spans="25:25" x14ac:dyDescent="0.2">
      <c r="Y19308" s="84"/>
    </row>
    <row r="19309" spans="25:25" x14ac:dyDescent="0.2">
      <c r="Y19309" s="84"/>
    </row>
    <row r="19310" spans="25:25" x14ac:dyDescent="0.2">
      <c r="Y19310" s="84"/>
    </row>
    <row r="19311" spans="25:25" x14ac:dyDescent="0.2">
      <c r="Y19311" s="84"/>
    </row>
    <row r="19312" spans="25:25" x14ac:dyDescent="0.2">
      <c r="Y19312" s="84"/>
    </row>
    <row r="19313" spans="25:25" x14ac:dyDescent="0.2">
      <c r="Y19313" s="84"/>
    </row>
    <row r="19314" spans="25:25" x14ac:dyDescent="0.2">
      <c r="Y19314" s="84"/>
    </row>
    <row r="19315" spans="25:25" x14ac:dyDescent="0.2">
      <c r="Y19315" s="84"/>
    </row>
    <row r="19316" spans="25:25" x14ac:dyDescent="0.2">
      <c r="Y19316" s="84"/>
    </row>
    <row r="19317" spans="25:25" x14ac:dyDescent="0.2">
      <c r="Y19317" s="84"/>
    </row>
    <row r="19318" spans="25:25" x14ac:dyDescent="0.2">
      <c r="Y19318" s="84"/>
    </row>
    <row r="19319" spans="25:25" x14ac:dyDescent="0.2">
      <c r="Y19319" s="84"/>
    </row>
    <row r="19320" spans="25:25" x14ac:dyDescent="0.2">
      <c r="Y19320" s="84"/>
    </row>
    <row r="19321" spans="25:25" x14ac:dyDescent="0.2">
      <c r="Y19321" s="84"/>
    </row>
    <row r="19322" spans="25:25" x14ac:dyDescent="0.2">
      <c r="Y19322" s="84"/>
    </row>
    <row r="19323" spans="25:25" x14ac:dyDescent="0.2">
      <c r="Y19323" s="84"/>
    </row>
    <row r="19324" spans="25:25" x14ac:dyDescent="0.2">
      <c r="Y19324" s="84"/>
    </row>
    <row r="19325" spans="25:25" x14ac:dyDescent="0.2">
      <c r="Y19325" s="84"/>
    </row>
    <row r="19326" spans="25:25" x14ac:dyDescent="0.2">
      <c r="Y19326" s="84"/>
    </row>
    <row r="19327" spans="25:25" x14ac:dyDescent="0.2">
      <c r="Y19327" s="84"/>
    </row>
    <row r="19328" spans="25:25" x14ac:dyDescent="0.2">
      <c r="Y19328" s="84"/>
    </row>
    <row r="19329" spans="25:25" x14ac:dyDescent="0.2">
      <c r="Y19329" s="84"/>
    </row>
    <row r="19330" spans="25:25" x14ac:dyDescent="0.2">
      <c r="Y19330" s="84"/>
    </row>
    <row r="19331" spans="25:25" x14ac:dyDescent="0.2">
      <c r="Y19331" s="84"/>
    </row>
    <row r="19332" spans="25:25" x14ac:dyDescent="0.2">
      <c r="Y19332" s="84"/>
    </row>
    <row r="19333" spans="25:25" x14ac:dyDescent="0.2">
      <c r="Y19333" s="84"/>
    </row>
    <row r="19334" spans="25:25" x14ac:dyDescent="0.2">
      <c r="Y19334" s="84"/>
    </row>
    <row r="19335" spans="25:25" x14ac:dyDescent="0.2">
      <c r="Y19335" s="84"/>
    </row>
    <row r="19336" spans="25:25" x14ac:dyDescent="0.2">
      <c r="Y19336" s="84"/>
    </row>
    <row r="19337" spans="25:25" x14ac:dyDescent="0.2">
      <c r="Y19337" s="84"/>
    </row>
    <row r="19338" spans="25:25" x14ac:dyDescent="0.2">
      <c r="Y19338" s="84"/>
    </row>
    <row r="19339" spans="25:25" x14ac:dyDescent="0.2">
      <c r="Y19339" s="84"/>
    </row>
    <row r="19340" spans="25:25" x14ac:dyDescent="0.2">
      <c r="Y19340" s="84"/>
    </row>
    <row r="19341" spans="25:25" x14ac:dyDescent="0.2">
      <c r="Y19341" s="84"/>
    </row>
    <row r="19342" spans="25:25" x14ac:dyDescent="0.2">
      <c r="Y19342" s="84"/>
    </row>
    <row r="19343" spans="25:25" x14ac:dyDescent="0.2">
      <c r="Y19343" s="84"/>
    </row>
    <row r="19344" spans="25:25" x14ac:dyDescent="0.2">
      <c r="Y19344" s="84"/>
    </row>
    <row r="19345" spans="25:25" x14ac:dyDescent="0.2">
      <c r="Y19345" s="84"/>
    </row>
    <row r="19346" spans="25:25" x14ac:dyDescent="0.2">
      <c r="Y19346" s="84"/>
    </row>
    <row r="19347" spans="25:25" x14ac:dyDescent="0.2">
      <c r="Y19347" s="84"/>
    </row>
    <row r="19348" spans="25:25" x14ac:dyDescent="0.2">
      <c r="Y19348" s="84"/>
    </row>
    <row r="19349" spans="25:25" x14ac:dyDescent="0.2">
      <c r="Y19349" s="84"/>
    </row>
    <row r="19350" spans="25:25" x14ac:dyDescent="0.2">
      <c r="Y19350" s="84"/>
    </row>
    <row r="19351" spans="25:25" x14ac:dyDescent="0.2">
      <c r="Y19351" s="84"/>
    </row>
    <row r="19352" spans="25:25" x14ac:dyDescent="0.2">
      <c r="Y19352" s="84"/>
    </row>
    <row r="19353" spans="25:25" x14ac:dyDescent="0.2">
      <c r="Y19353" s="84"/>
    </row>
    <row r="19354" spans="25:25" x14ac:dyDescent="0.2">
      <c r="Y19354" s="84"/>
    </row>
    <row r="19355" spans="25:25" x14ac:dyDescent="0.2">
      <c r="Y19355" s="84"/>
    </row>
    <row r="19356" spans="25:25" x14ac:dyDescent="0.2">
      <c r="Y19356" s="84"/>
    </row>
    <row r="19357" spans="25:25" x14ac:dyDescent="0.2">
      <c r="Y19357" s="84"/>
    </row>
    <row r="19358" spans="25:25" x14ac:dyDescent="0.2">
      <c r="Y19358" s="84"/>
    </row>
    <row r="19359" spans="25:25" x14ac:dyDescent="0.2">
      <c r="Y19359" s="84"/>
    </row>
    <row r="19360" spans="25:25" x14ac:dyDescent="0.2">
      <c r="Y19360" s="84"/>
    </row>
    <row r="19361" spans="25:25" x14ac:dyDescent="0.2">
      <c r="Y19361" s="84"/>
    </row>
    <row r="19362" spans="25:25" x14ac:dyDescent="0.2">
      <c r="Y19362" s="84"/>
    </row>
    <row r="19363" spans="25:25" x14ac:dyDescent="0.2">
      <c r="Y19363" s="84"/>
    </row>
    <row r="19364" spans="25:25" x14ac:dyDescent="0.2">
      <c r="Y19364" s="84"/>
    </row>
    <row r="19365" spans="25:25" x14ac:dyDescent="0.2">
      <c r="Y19365" s="84"/>
    </row>
    <row r="19366" spans="25:25" x14ac:dyDescent="0.2">
      <c r="Y19366" s="84"/>
    </row>
    <row r="19367" spans="25:25" x14ac:dyDescent="0.2">
      <c r="Y19367" s="84"/>
    </row>
    <row r="19368" spans="25:25" x14ac:dyDescent="0.2">
      <c r="Y19368" s="84"/>
    </row>
    <row r="19369" spans="25:25" x14ac:dyDescent="0.2">
      <c r="Y19369" s="84"/>
    </row>
    <row r="19370" spans="25:25" x14ac:dyDescent="0.2">
      <c r="Y19370" s="84"/>
    </row>
    <row r="19371" spans="25:25" x14ac:dyDescent="0.2">
      <c r="Y19371" s="84"/>
    </row>
    <row r="19372" spans="25:25" x14ac:dyDescent="0.2">
      <c r="Y19372" s="84"/>
    </row>
    <row r="19373" spans="25:25" x14ac:dyDescent="0.2">
      <c r="Y19373" s="84"/>
    </row>
    <row r="19374" spans="25:25" x14ac:dyDescent="0.2">
      <c r="Y19374" s="84"/>
    </row>
    <row r="19375" spans="25:25" x14ac:dyDescent="0.2">
      <c r="Y19375" s="84"/>
    </row>
    <row r="19376" spans="25:25" x14ac:dyDescent="0.2">
      <c r="Y19376" s="84"/>
    </row>
    <row r="19377" spans="25:25" x14ac:dyDescent="0.2">
      <c r="Y19377" s="84"/>
    </row>
    <row r="19378" spans="25:25" x14ac:dyDescent="0.2">
      <c r="Y19378" s="84"/>
    </row>
    <row r="19379" spans="25:25" x14ac:dyDescent="0.2">
      <c r="Y19379" s="84"/>
    </row>
    <row r="19380" spans="25:25" x14ac:dyDescent="0.2">
      <c r="Y19380" s="84"/>
    </row>
    <row r="19381" spans="25:25" x14ac:dyDescent="0.2">
      <c r="Y19381" s="84"/>
    </row>
    <row r="19382" spans="25:25" x14ac:dyDescent="0.2">
      <c r="Y19382" s="84"/>
    </row>
    <row r="19383" spans="25:25" x14ac:dyDescent="0.2">
      <c r="Y19383" s="84"/>
    </row>
    <row r="19384" spans="25:25" x14ac:dyDescent="0.2">
      <c r="Y19384" s="84"/>
    </row>
    <row r="19385" spans="25:25" x14ac:dyDescent="0.2">
      <c r="Y19385" s="84"/>
    </row>
    <row r="19386" spans="25:25" x14ac:dyDescent="0.2">
      <c r="Y19386" s="84"/>
    </row>
    <row r="19387" spans="25:25" x14ac:dyDescent="0.2">
      <c r="Y19387" s="84"/>
    </row>
    <row r="19388" spans="25:25" x14ac:dyDescent="0.2">
      <c r="Y19388" s="84"/>
    </row>
    <row r="19389" spans="25:25" x14ac:dyDescent="0.2">
      <c r="Y19389" s="84"/>
    </row>
    <row r="19390" spans="25:25" x14ac:dyDescent="0.2">
      <c r="Y19390" s="84"/>
    </row>
    <row r="19391" spans="25:25" x14ac:dyDescent="0.2">
      <c r="Y19391" s="84"/>
    </row>
    <row r="19392" spans="25:25" x14ac:dyDescent="0.2">
      <c r="Y19392" s="84"/>
    </row>
    <row r="19393" spans="25:25" x14ac:dyDescent="0.2">
      <c r="Y19393" s="84"/>
    </row>
    <row r="19394" spans="25:25" x14ac:dyDescent="0.2">
      <c r="Y19394" s="84"/>
    </row>
    <row r="19395" spans="25:25" x14ac:dyDescent="0.2">
      <c r="Y19395" s="84"/>
    </row>
    <row r="19396" spans="25:25" x14ac:dyDescent="0.2">
      <c r="Y19396" s="84"/>
    </row>
    <row r="19397" spans="25:25" x14ac:dyDescent="0.2">
      <c r="Y19397" s="84"/>
    </row>
    <row r="19398" spans="25:25" x14ac:dyDescent="0.2">
      <c r="Y19398" s="84"/>
    </row>
    <row r="19399" spans="25:25" x14ac:dyDescent="0.2">
      <c r="Y19399" s="84"/>
    </row>
    <row r="19400" spans="25:25" x14ac:dyDescent="0.2">
      <c r="Y19400" s="84"/>
    </row>
    <row r="19401" spans="25:25" x14ac:dyDescent="0.2">
      <c r="Y19401" s="84"/>
    </row>
    <row r="19402" spans="25:25" x14ac:dyDescent="0.2">
      <c r="Y19402" s="84"/>
    </row>
    <row r="19403" spans="25:25" x14ac:dyDescent="0.2">
      <c r="Y19403" s="84"/>
    </row>
    <row r="19404" spans="25:25" x14ac:dyDescent="0.2">
      <c r="Y19404" s="84"/>
    </row>
    <row r="19405" spans="25:25" x14ac:dyDescent="0.2">
      <c r="Y19405" s="84"/>
    </row>
    <row r="19406" spans="25:25" x14ac:dyDescent="0.2">
      <c r="Y19406" s="84"/>
    </row>
    <row r="19407" spans="25:25" x14ac:dyDescent="0.2">
      <c r="Y19407" s="84"/>
    </row>
    <row r="19408" spans="25:25" x14ac:dyDescent="0.2">
      <c r="Y19408" s="84"/>
    </row>
    <row r="19409" spans="25:25" x14ac:dyDescent="0.2">
      <c r="Y19409" s="84"/>
    </row>
    <row r="19410" spans="25:25" x14ac:dyDescent="0.2">
      <c r="Y19410" s="84"/>
    </row>
    <row r="19411" spans="25:25" x14ac:dyDescent="0.2">
      <c r="Y19411" s="84"/>
    </row>
    <row r="19412" spans="25:25" x14ac:dyDescent="0.2">
      <c r="Y19412" s="84"/>
    </row>
    <row r="19413" spans="25:25" x14ac:dyDescent="0.2">
      <c r="Y19413" s="84"/>
    </row>
    <row r="19414" spans="25:25" x14ac:dyDescent="0.2">
      <c r="Y19414" s="84"/>
    </row>
    <row r="19415" spans="25:25" x14ac:dyDescent="0.2">
      <c r="Y19415" s="84"/>
    </row>
    <row r="19416" spans="25:25" x14ac:dyDescent="0.2">
      <c r="Y19416" s="84"/>
    </row>
    <row r="19417" spans="25:25" x14ac:dyDescent="0.2">
      <c r="Y19417" s="84"/>
    </row>
    <row r="19418" spans="25:25" x14ac:dyDescent="0.2">
      <c r="Y19418" s="84"/>
    </row>
    <row r="19419" spans="25:25" x14ac:dyDescent="0.2">
      <c r="Y19419" s="84"/>
    </row>
    <row r="19420" spans="25:25" x14ac:dyDescent="0.2">
      <c r="Y19420" s="84"/>
    </row>
    <row r="19421" spans="25:25" x14ac:dyDescent="0.2">
      <c r="Y19421" s="84"/>
    </row>
    <row r="19422" spans="25:25" x14ac:dyDescent="0.2">
      <c r="Y19422" s="84"/>
    </row>
    <row r="19423" spans="25:25" x14ac:dyDescent="0.2">
      <c r="Y19423" s="84"/>
    </row>
    <row r="19424" spans="25:25" x14ac:dyDescent="0.2">
      <c r="Y19424" s="84"/>
    </row>
    <row r="19425" spans="25:25" x14ac:dyDescent="0.2">
      <c r="Y19425" s="84"/>
    </row>
    <row r="19426" spans="25:25" x14ac:dyDescent="0.2">
      <c r="Y19426" s="84"/>
    </row>
    <row r="19427" spans="25:25" x14ac:dyDescent="0.2">
      <c r="Y19427" s="84"/>
    </row>
    <row r="19428" spans="25:25" x14ac:dyDescent="0.2">
      <c r="Y19428" s="84"/>
    </row>
    <row r="19429" spans="25:25" x14ac:dyDescent="0.2">
      <c r="Y19429" s="84"/>
    </row>
    <row r="19430" spans="25:25" x14ac:dyDescent="0.2">
      <c r="Y19430" s="84"/>
    </row>
    <row r="19431" spans="25:25" x14ac:dyDescent="0.2">
      <c r="Y19431" s="84"/>
    </row>
    <row r="19432" spans="25:25" x14ac:dyDescent="0.2">
      <c r="Y19432" s="84"/>
    </row>
    <row r="19433" spans="25:25" x14ac:dyDescent="0.2">
      <c r="Y19433" s="84"/>
    </row>
    <row r="19434" spans="25:25" x14ac:dyDescent="0.2">
      <c r="Y19434" s="84"/>
    </row>
    <row r="19435" spans="25:25" x14ac:dyDescent="0.2">
      <c r="Y19435" s="84"/>
    </row>
    <row r="19436" spans="25:25" x14ac:dyDescent="0.2">
      <c r="Y19436" s="84"/>
    </row>
    <row r="19437" spans="25:25" x14ac:dyDescent="0.2">
      <c r="Y19437" s="84"/>
    </row>
    <row r="19438" spans="25:25" x14ac:dyDescent="0.2">
      <c r="Y19438" s="84"/>
    </row>
    <row r="19439" spans="25:25" x14ac:dyDescent="0.2">
      <c r="Y19439" s="84"/>
    </row>
    <row r="19440" spans="25:25" x14ac:dyDescent="0.2">
      <c r="Y19440" s="84"/>
    </row>
    <row r="19441" spans="25:25" x14ac:dyDescent="0.2">
      <c r="Y19441" s="84"/>
    </row>
    <row r="19442" spans="25:25" x14ac:dyDescent="0.2">
      <c r="Y19442" s="84"/>
    </row>
    <row r="19443" spans="25:25" x14ac:dyDescent="0.2">
      <c r="Y19443" s="84"/>
    </row>
    <row r="19444" spans="25:25" x14ac:dyDescent="0.2">
      <c r="Y19444" s="84"/>
    </row>
    <row r="19445" spans="25:25" x14ac:dyDescent="0.2">
      <c r="Y19445" s="84"/>
    </row>
    <row r="19446" spans="25:25" x14ac:dyDescent="0.2">
      <c r="Y19446" s="84"/>
    </row>
    <row r="19447" spans="25:25" x14ac:dyDescent="0.2">
      <c r="Y19447" s="84"/>
    </row>
    <row r="19448" spans="25:25" x14ac:dyDescent="0.2">
      <c r="Y19448" s="84"/>
    </row>
    <row r="19449" spans="25:25" x14ac:dyDescent="0.2">
      <c r="Y19449" s="84"/>
    </row>
    <row r="19450" spans="25:25" x14ac:dyDescent="0.2">
      <c r="Y19450" s="84"/>
    </row>
    <row r="19451" spans="25:25" x14ac:dyDescent="0.2">
      <c r="Y19451" s="84"/>
    </row>
    <row r="19452" spans="25:25" x14ac:dyDescent="0.2">
      <c r="Y19452" s="84"/>
    </row>
    <row r="19453" spans="25:25" x14ac:dyDescent="0.2">
      <c r="Y19453" s="84"/>
    </row>
    <row r="19454" spans="25:25" x14ac:dyDescent="0.2">
      <c r="Y19454" s="84"/>
    </row>
    <row r="19455" spans="25:25" x14ac:dyDescent="0.2">
      <c r="Y19455" s="84"/>
    </row>
    <row r="19456" spans="25:25" x14ac:dyDescent="0.2">
      <c r="Y19456" s="84"/>
    </row>
    <row r="19457" spans="25:25" x14ac:dyDescent="0.2">
      <c r="Y19457" s="84"/>
    </row>
    <row r="19458" spans="25:25" x14ac:dyDescent="0.2">
      <c r="Y19458" s="84"/>
    </row>
    <row r="19459" spans="25:25" x14ac:dyDescent="0.2">
      <c r="Y19459" s="84"/>
    </row>
    <row r="19460" spans="25:25" x14ac:dyDescent="0.2">
      <c r="Y19460" s="84"/>
    </row>
    <row r="19461" spans="25:25" x14ac:dyDescent="0.2">
      <c r="Y19461" s="84"/>
    </row>
    <row r="19462" spans="25:25" x14ac:dyDescent="0.2">
      <c r="Y19462" s="84"/>
    </row>
    <row r="19463" spans="25:25" x14ac:dyDescent="0.2">
      <c r="Y19463" s="84"/>
    </row>
    <row r="19464" spans="25:25" x14ac:dyDescent="0.2">
      <c r="Y19464" s="84"/>
    </row>
    <row r="19465" spans="25:25" x14ac:dyDescent="0.2">
      <c r="Y19465" s="84"/>
    </row>
    <row r="19466" spans="25:25" x14ac:dyDescent="0.2">
      <c r="Y19466" s="84"/>
    </row>
    <row r="19467" spans="25:25" x14ac:dyDescent="0.2">
      <c r="Y19467" s="84"/>
    </row>
    <row r="19468" spans="25:25" x14ac:dyDescent="0.2">
      <c r="Y19468" s="84"/>
    </row>
    <row r="19469" spans="25:25" x14ac:dyDescent="0.2">
      <c r="Y19469" s="84"/>
    </row>
    <row r="19470" spans="25:25" x14ac:dyDescent="0.2">
      <c r="Y19470" s="84"/>
    </row>
    <row r="19471" spans="25:25" x14ac:dyDescent="0.2">
      <c r="Y19471" s="84"/>
    </row>
    <row r="19472" spans="25:25" x14ac:dyDescent="0.2">
      <c r="Y19472" s="84"/>
    </row>
    <row r="19473" spans="25:25" x14ac:dyDescent="0.2">
      <c r="Y19473" s="84"/>
    </row>
    <row r="19474" spans="25:25" x14ac:dyDescent="0.2">
      <c r="Y19474" s="84"/>
    </row>
    <row r="19475" spans="25:25" x14ac:dyDescent="0.2">
      <c r="Y19475" s="84"/>
    </row>
    <row r="19476" spans="25:25" x14ac:dyDescent="0.2">
      <c r="Y19476" s="84"/>
    </row>
    <row r="19477" spans="25:25" x14ac:dyDescent="0.2">
      <c r="Y19477" s="84"/>
    </row>
    <row r="19478" spans="25:25" x14ac:dyDescent="0.2">
      <c r="Y19478" s="84"/>
    </row>
    <row r="19479" spans="25:25" x14ac:dyDescent="0.2">
      <c r="Y19479" s="84"/>
    </row>
    <row r="19480" spans="25:25" x14ac:dyDescent="0.2">
      <c r="Y19480" s="84"/>
    </row>
    <row r="19481" spans="25:25" x14ac:dyDescent="0.2">
      <c r="Y19481" s="84"/>
    </row>
    <row r="19482" spans="25:25" x14ac:dyDescent="0.2">
      <c r="Y19482" s="84"/>
    </row>
    <row r="19483" spans="25:25" x14ac:dyDescent="0.2">
      <c r="Y19483" s="84"/>
    </row>
    <row r="19484" spans="25:25" x14ac:dyDescent="0.2">
      <c r="Y19484" s="84"/>
    </row>
    <row r="19485" spans="25:25" x14ac:dyDescent="0.2">
      <c r="Y19485" s="84"/>
    </row>
    <row r="19486" spans="25:25" x14ac:dyDescent="0.2">
      <c r="Y19486" s="84"/>
    </row>
    <row r="19487" spans="25:25" x14ac:dyDescent="0.2">
      <c r="Y19487" s="84"/>
    </row>
    <row r="19488" spans="25:25" x14ac:dyDescent="0.2">
      <c r="Y19488" s="84"/>
    </row>
    <row r="19489" spans="25:25" x14ac:dyDescent="0.2">
      <c r="Y19489" s="84"/>
    </row>
    <row r="19490" spans="25:25" x14ac:dyDescent="0.2">
      <c r="Y19490" s="84"/>
    </row>
    <row r="19491" spans="25:25" x14ac:dyDescent="0.2">
      <c r="Y19491" s="84"/>
    </row>
    <row r="19492" spans="25:25" x14ac:dyDescent="0.2">
      <c r="Y19492" s="84"/>
    </row>
    <row r="19493" spans="25:25" x14ac:dyDescent="0.2">
      <c r="Y19493" s="84"/>
    </row>
    <row r="19494" spans="25:25" x14ac:dyDescent="0.2">
      <c r="Y19494" s="84"/>
    </row>
    <row r="19495" spans="25:25" x14ac:dyDescent="0.2">
      <c r="Y19495" s="84"/>
    </row>
    <row r="19496" spans="25:25" x14ac:dyDescent="0.2">
      <c r="Y19496" s="84"/>
    </row>
    <row r="19497" spans="25:25" x14ac:dyDescent="0.2">
      <c r="Y19497" s="84"/>
    </row>
    <row r="19498" spans="25:25" x14ac:dyDescent="0.2">
      <c r="Y19498" s="84"/>
    </row>
    <row r="19499" spans="25:25" x14ac:dyDescent="0.2">
      <c r="Y19499" s="84"/>
    </row>
    <row r="19500" spans="25:25" x14ac:dyDescent="0.2">
      <c r="Y19500" s="84"/>
    </row>
    <row r="19501" spans="25:25" x14ac:dyDescent="0.2">
      <c r="Y19501" s="84"/>
    </row>
    <row r="19502" spans="25:25" x14ac:dyDescent="0.2">
      <c r="Y19502" s="84"/>
    </row>
    <row r="19503" spans="25:25" x14ac:dyDescent="0.2">
      <c r="Y19503" s="84"/>
    </row>
    <row r="19504" spans="25:25" x14ac:dyDescent="0.2">
      <c r="Y19504" s="84"/>
    </row>
    <row r="19505" spans="25:25" x14ac:dyDescent="0.2">
      <c r="Y19505" s="84"/>
    </row>
    <row r="19506" spans="25:25" x14ac:dyDescent="0.2">
      <c r="Y19506" s="84"/>
    </row>
    <row r="19507" spans="25:25" x14ac:dyDescent="0.2">
      <c r="Y19507" s="84"/>
    </row>
    <row r="19508" spans="25:25" x14ac:dyDescent="0.2">
      <c r="Y19508" s="84"/>
    </row>
    <row r="19509" spans="25:25" x14ac:dyDescent="0.2">
      <c r="Y19509" s="84"/>
    </row>
    <row r="19510" spans="25:25" x14ac:dyDescent="0.2">
      <c r="Y19510" s="84"/>
    </row>
    <row r="19511" spans="25:25" x14ac:dyDescent="0.2">
      <c r="Y19511" s="84"/>
    </row>
    <row r="19512" spans="25:25" x14ac:dyDescent="0.2">
      <c r="Y19512" s="84"/>
    </row>
    <row r="19513" spans="25:25" x14ac:dyDescent="0.2">
      <c r="Y19513" s="84"/>
    </row>
    <row r="19514" spans="25:25" x14ac:dyDescent="0.2">
      <c r="Y19514" s="84"/>
    </row>
    <row r="19515" spans="25:25" x14ac:dyDescent="0.2">
      <c r="Y19515" s="84"/>
    </row>
    <row r="19516" spans="25:25" x14ac:dyDescent="0.2">
      <c r="Y19516" s="84"/>
    </row>
    <row r="19517" spans="25:25" x14ac:dyDescent="0.2">
      <c r="Y19517" s="84"/>
    </row>
    <row r="19518" spans="25:25" x14ac:dyDescent="0.2">
      <c r="Y19518" s="84"/>
    </row>
    <row r="19519" spans="25:25" x14ac:dyDescent="0.2">
      <c r="Y19519" s="84"/>
    </row>
    <row r="19520" spans="25:25" x14ac:dyDescent="0.2">
      <c r="Y19520" s="84"/>
    </row>
    <row r="19521" spans="25:25" x14ac:dyDescent="0.2">
      <c r="Y19521" s="84"/>
    </row>
    <row r="19522" spans="25:25" x14ac:dyDescent="0.2">
      <c r="Y19522" s="84"/>
    </row>
    <row r="19523" spans="25:25" x14ac:dyDescent="0.2">
      <c r="Y19523" s="84"/>
    </row>
    <row r="19524" spans="25:25" x14ac:dyDescent="0.2">
      <c r="Y19524" s="84"/>
    </row>
    <row r="19525" spans="25:25" x14ac:dyDescent="0.2">
      <c r="Y19525" s="84"/>
    </row>
    <row r="19526" spans="25:25" x14ac:dyDescent="0.2">
      <c r="Y19526" s="84"/>
    </row>
    <row r="19527" spans="25:25" x14ac:dyDescent="0.2">
      <c r="Y19527" s="84"/>
    </row>
    <row r="19528" spans="25:25" x14ac:dyDescent="0.2">
      <c r="Y19528" s="84"/>
    </row>
    <row r="19529" spans="25:25" x14ac:dyDescent="0.2">
      <c r="Y19529" s="84"/>
    </row>
    <row r="19530" spans="25:25" x14ac:dyDescent="0.2">
      <c r="Y19530" s="84"/>
    </row>
    <row r="19531" spans="25:25" x14ac:dyDescent="0.2">
      <c r="Y19531" s="84"/>
    </row>
    <row r="19532" spans="25:25" x14ac:dyDescent="0.2">
      <c r="Y19532" s="84"/>
    </row>
    <row r="19533" spans="25:25" x14ac:dyDescent="0.2">
      <c r="Y19533" s="84"/>
    </row>
    <row r="19534" spans="25:25" x14ac:dyDescent="0.2">
      <c r="Y19534" s="84"/>
    </row>
    <row r="19535" spans="25:25" x14ac:dyDescent="0.2">
      <c r="Y19535" s="84"/>
    </row>
    <row r="19536" spans="25:25" x14ac:dyDescent="0.2">
      <c r="Y19536" s="84"/>
    </row>
    <row r="19537" spans="25:25" x14ac:dyDescent="0.2">
      <c r="Y19537" s="84"/>
    </row>
    <row r="19538" spans="25:25" x14ac:dyDescent="0.2">
      <c r="Y19538" s="84"/>
    </row>
    <row r="19539" spans="25:25" x14ac:dyDescent="0.2">
      <c r="Y19539" s="84"/>
    </row>
    <row r="19540" spans="25:25" x14ac:dyDescent="0.2">
      <c r="Y19540" s="84"/>
    </row>
    <row r="19541" spans="25:25" x14ac:dyDescent="0.2">
      <c r="Y19541" s="84"/>
    </row>
    <row r="19542" spans="25:25" x14ac:dyDescent="0.2">
      <c r="Y19542" s="84"/>
    </row>
    <row r="19543" spans="25:25" x14ac:dyDescent="0.2">
      <c r="Y19543" s="84"/>
    </row>
    <row r="19544" spans="25:25" x14ac:dyDescent="0.2">
      <c r="Y19544" s="84"/>
    </row>
    <row r="19545" spans="25:25" x14ac:dyDescent="0.2">
      <c r="Y19545" s="84"/>
    </row>
    <row r="19546" spans="25:25" x14ac:dyDescent="0.2">
      <c r="Y19546" s="84"/>
    </row>
    <row r="19547" spans="25:25" x14ac:dyDescent="0.2">
      <c r="Y19547" s="84"/>
    </row>
    <row r="19548" spans="25:25" x14ac:dyDescent="0.2">
      <c r="Y19548" s="84"/>
    </row>
    <row r="19549" spans="25:25" x14ac:dyDescent="0.2">
      <c r="Y19549" s="84"/>
    </row>
    <row r="19550" spans="25:25" x14ac:dyDescent="0.2">
      <c r="Y19550" s="84"/>
    </row>
    <row r="19551" spans="25:25" x14ac:dyDescent="0.2">
      <c r="Y19551" s="84"/>
    </row>
    <row r="19552" spans="25:25" x14ac:dyDescent="0.2">
      <c r="Y19552" s="84"/>
    </row>
    <row r="19553" spans="25:25" x14ac:dyDescent="0.2">
      <c r="Y19553" s="84"/>
    </row>
    <row r="19554" spans="25:25" x14ac:dyDescent="0.2">
      <c r="Y19554" s="84"/>
    </row>
    <row r="19555" spans="25:25" x14ac:dyDescent="0.2">
      <c r="Y19555" s="84"/>
    </row>
    <row r="19556" spans="25:25" x14ac:dyDescent="0.2">
      <c r="Y19556" s="84"/>
    </row>
    <row r="19557" spans="25:25" x14ac:dyDescent="0.2">
      <c r="Y19557" s="84"/>
    </row>
    <row r="19558" spans="25:25" x14ac:dyDescent="0.2">
      <c r="Y19558" s="84"/>
    </row>
    <row r="19559" spans="25:25" x14ac:dyDescent="0.2">
      <c r="Y19559" s="84"/>
    </row>
    <row r="19560" spans="25:25" x14ac:dyDescent="0.2">
      <c r="Y19560" s="84"/>
    </row>
    <row r="19561" spans="25:25" x14ac:dyDescent="0.2">
      <c r="Y19561" s="84"/>
    </row>
    <row r="19562" spans="25:25" x14ac:dyDescent="0.2">
      <c r="Y19562" s="84"/>
    </row>
    <row r="19563" spans="25:25" x14ac:dyDescent="0.2">
      <c r="Y19563" s="84"/>
    </row>
    <row r="19564" spans="25:25" x14ac:dyDescent="0.2">
      <c r="Y19564" s="84"/>
    </row>
    <row r="19565" spans="25:25" x14ac:dyDescent="0.2">
      <c r="Y19565" s="84"/>
    </row>
    <row r="19566" spans="25:25" x14ac:dyDescent="0.2">
      <c r="Y19566" s="84"/>
    </row>
    <row r="19567" spans="25:25" x14ac:dyDescent="0.2">
      <c r="Y19567" s="84"/>
    </row>
    <row r="19568" spans="25:25" x14ac:dyDescent="0.2">
      <c r="Y19568" s="84"/>
    </row>
    <row r="19569" spans="25:25" x14ac:dyDescent="0.2">
      <c r="Y19569" s="84"/>
    </row>
    <row r="19570" spans="25:25" x14ac:dyDescent="0.2">
      <c r="Y19570" s="84"/>
    </row>
    <row r="19571" spans="25:25" x14ac:dyDescent="0.2">
      <c r="Y19571" s="84"/>
    </row>
    <row r="19572" spans="25:25" x14ac:dyDescent="0.2">
      <c r="Y19572" s="84"/>
    </row>
    <row r="19573" spans="25:25" x14ac:dyDescent="0.2">
      <c r="Y19573" s="84"/>
    </row>
    <row r="19574" spans="25:25" x14ac:dyDescent="0.2">
      <c r="Y19574" s="84"/>
    </row>
    <row r="19575" spans="25:25" x14ac:dyDescent="0.2">
      <c r="Y19575" s="84"/>
    </row>
    <row r="19576" spans="25:25" x14ac:dyDescent="0.2">
      <c r="Y19576" s="84"/>
    </row>
    <row r="19577" spans="25:25" x14ac:dyDescent="0.2">
      <c r="Y19577" s="84"/>
    </row>
    <row r="19578" spans="25:25" x14ac:dyDescent="0.2">
      <c r="Y19578" s="84"/>
    </row>
    <row r="19579" spans="25:25" x14ac:dyDescent="0.2">
      <c r="Y19579" s="84"/>
    </row>
    <row r="19580" spans="25:25" x14ac:dyDescent="0.2">
      <c r="Y19580" s="84"/>
    </row>
    <row r="19581" spans="25:25" x14ac:dyDescent="0.2">
      <c r="Y19581" s="84"/>
    </row>
    <row r="19582" spans="25:25" x14ac:dyDescent="0.2">
      <c r="Y19582" s="84"/>
    </row>
    <row r="19583" spans="25:25" x14ac:dyDescent="0.2">
      <c r="Y19583" s="84"/>
    </row>
    <row r="19584" spans="25:25" x14ac:dyDescent="0.2">
      <c r="Y19584" s="84"/>
    </row>
    <row r="19585" spans="25:25" x14ac:dyDescent="0.2">
      <c r="Y19585" s="84"/>
    </row>
    <row r="19586" spans="25:25" x14ac:dyDescent="0.2">
      <c r="Y19586" s="84"/>
    </row>
    <row r="19587" spans="25:25" x14ac:dyDescent="0.2">
      <c r="Y19587" s="84"/>
    </row>
    <row r="19588" spans="25:25" x14ac:dyDescent="0.2">
      <c r="Y19588" s="84"/>
    </row>
    <row r="19589" spans="25:25" x14ac:dyDescent="0.2">
      <c r="Y19589" s="84"/>
    </row>
    <row r="19590" spans="25:25" x14ac:dyDescent="0.2">
      <c r="Y19590" s="84"/>
    </row>
    <row r="19591" spans="25:25" x14ac:dyDescent="0.2">
      <c r="Y19591" s="84"/>
    </row>
    <row r="19592" spans="25:25" x14ac:dyDescent="0.2">
      <c r="Y19592" s="84"/>
    </row>
    <row r="19593" spans="25:25" x14ac:dyDescent="0.2">
      <c r="Y19593" s="84"/>
    </row>
    <row r="19594" spans="25:25" x14ac:dyDescent="0.2">
      <c r="Y19594" s="84"/>
    </row>
    <row r="19595" spans="25:25" x14ac:dyDescent="0.2">
      <c r="Y19595" s="84"/>
    </row>
    <row r="19596" spans="25:25" x14ac:dyDescent="0.2">
      <c r="Y19596" s="84"/>
    </row>
    <row r="19597" spans="25:25" x14ac:dyDescent="0.2">
      <c r="Y19597" s="84"/>
    </row>
    <row r="19598" spans="25:25" x14ac:dyDescent="0.2">
      <c r="Y19598" s="84"/>
    </row>
    <row r="19599" spans="25:25" x14ac:dyDescent="0.2">
      <c r="Y19599" s="84"/>
    </row>
    <row r="19600" spans="25:25" x14ac:dyDescent="0.2">
      <c r="Y19600" s="84"/>
    </row>
    <row r="19601" spans="25:25" x14ac:dyDescent="0.2">
      <c r="Y19601" s="84"/>
    </row>
    <row r="19602" spans="25:25" x14ac:dyDescent="0.2">
      <c r="Y19602" s="84"/>
    </row>
    <row r="19603" spans="25:25" x14ac:dyDescent="0.2">
      <c r="Y19603" s="84"/>
    </row>
    <row r="19604" spans="25:25" x14ac:dyDescent="0.2">
      <c r="Y19604" s="84"/>
    </row>
    <row r="19605" spans="25:25" x14ac:dyDescent="0.2">
      <c r="Y19605" s="84"/>
    </row>
    <row r="19606" spans="25:25" x14ac:dyDescent="0.2">
      <c r="Y19606" s="84"/>
    </row>
    <row r="19607" spans="25:25" x14ac:dyDescent="0.2">
      <c r="Y19607" s="84"/>
    </row>
    <row r="19608" spans="25:25" x14ac:dyDescent="0.2">
      <c r="Y19608" s="84"/>
    </row>
    <row r="19609" spans="25:25" x14ac:dyDescent="0.2">
      <c r="Y19609" s="84"/>
    </row>
    <row r="19610" spans="25:25" x14ac:dyDescent="0.2">
      <c r="Y19610" s="84"/>
    </row>
    <row r="19611" spans="25:25" x14ac:dyDescent="0.2">
      <c r="Y19611" s="84"/>
    </row>
    <row r="19612" spans="25:25" x14ac:dyDescent="0.2">
      <c r="Y19612" s="84"/>
    </row>
    <row r="19613" spans="25:25" x14ac:dyDescent="0.2">
      <c r="Y19613" s="84"/>
    </row>
    <row r="19614" spans="25:25" x14ac:dyDescent="0.2">
      <c r="Y19614" s="84"/>
    </row>
    <row r="19615" spans="25:25" x14ac:dyDescent="0.2">
      <c r="Y19615" s="84"/>
    </row>
    <row r="19616" spans="25:25" x14ac:dyDescent="0.2">
      <c r="Y19616" s="84"/>
    </row>
    <row r="19617" spans="25:25" x14ac:dyDescent="0.2">
      <c r="Y19617" s="84"/>
    </row>
    <row r="19618" spans="25:25" x14ac:dyDescent="0.2">
      <c r="Y19618" s="84"/>
    </row>
    <row r="19619" spans="25:25" x14ac:dyDescent="0.2">
      <c r="Y19619" s="84"/>
    </row>
    <row r="19620" spans="25:25" x14ac:dyDescent="0.2">
      <c r="Y19620" s="84"/>
    </row>
    <row r="19621" spans="25:25" x14ac:dyDescent="0.2">
      <c r="Y19621" s="84"/>
    </row>
    <row r="19622" spans="25:25" x14ac:dyDescent="0.2">
      <c r="Y19622" s="84"/>
    </row>
    <row r="19623" spans="25:25" x14ac:dyDescent="0.2">
      <c r="Y19623" s="84"/>
    </row>
    <row r="19624" spans="25:25" x14ac:dyDescent="0.2">
      <c r="Y19624" s="84"/>
    </row>
    <row r="19625" spans="25:25" x14ac:dyDescent="0.2">
      <c r="Y19625" s="84"/>
    </row>
    <row r="19626" spans="25:25" x14ac:dyDescent="0.2">
      <c r="Y19626" s="84"/>
    </row>
    <row r="19627" spans="25:25" x14ac:dyDescent="0.2">
      <c r="Y19627" s="84"/>
    </row>
    <row r="19628" spans="25:25" x14ac:dyDescent="0.2">
      <c r="Y19628" s="84"/>
    </row>
    <row r="19629" spans="25:25" x14ac:dyDescent="0.2">
      <c r="Y19629" s="84"/>
    </row>
    <row r="19630" spans="25:25" x14ac:dyDescent="0.2">
      <c r="Y19630" s="84"/>
    </row>
    <row r="19631" spans="25:25" x14ac:dyDescent="0.2">
      <c r="Y19631" s="84"/>
    </row>
    <row r="19632" spans="25:25" x14ac:dyDescent="0.2">
      <c r="Y19632" s="84"/>
    </row>
    <row r="19633" spans="25:25" x14ac:dyDescent="0.2">
      <c r="Y19633" s="84"/>
    </row>
    <row r="19634" spans="25:25" x14ac:dyDescent="0.2">
      <c r="Y19634" s="84"/>
    </row>
    <row r="19635" spans="25:25" x14ac:dyDescent="0.2">
      <c r="Y19635" s="84"/>
    </row>
    <row r="19636" spans="25:25" x14ac:dyDescent="0.2">
      <c r="Y19636" s="84"/>
    </row>
    <row r="19637" spans="25:25" x14ac:dyDescent="0.2">
      <c r="Y19637" s="84"/>
    </row>
    <row r="19638" spans="25:25" x14ac:dyDescent="0.2">
      <c r="Y19638" s="84"/>
    </row>
    <row r="19639" spans="25:25" x14ac:dyDescent="0.2">
      <c r="Y19639" s="84"/>
    </row>
    <row r="19640" spans="25:25" x14ac:dyDescent="0.2">
      <c r="Y19640" s="84"/>
    </row>
    <row r="19641" spans="25:25" x14ac:dyDescent="0.2">
      <c r="Y19641" s="84"/>
    </row>
    <row r="19642" spans="25:25" x14ac:dyDescent="0.2">
      <c r="Y19642" s="84"/>
    </row>
    <row r="19643" spans="25:25" x14ac:dyDescent="0.2">
      <c r="Y19643" s="84"/>
    </row>
    <row r="19644" spans="25:25" x14ac:dyDescent="0.2">
      <c r="Y19644" s="84"/>
    </row>
    <row r="19645" spans="25:25" x14ac:dyDescent="0.2">
      <c r="Y19645" s="84"/>
    </row>
    <row r="19646" spans="25:25" x14ac:dyDescent="0.2">
      <c r="Y19646" s="84"/>
    </row>
    <row r="19647" spans="25:25" x14ac:dyDescent="0.2">
      <c r="Y19647" s="84"/>
    </row>
    <row r="19648" spans="25:25" x14ac:dyDescent="0.2">
      <c r="Y19648" s="84"/>
    </row>
    <row r="19649" spans="25:25" x14ac:dyDescent="0.2">
      <c r="Y19649" s="84"/>
    </row>
    <row r="19650" spans="25:25" x14ac:dyDescent="0.2">
      <c r="Y19650" s="84"/>
    </row>
    <row r="19651" spans="25:25" x14ac:dyDescent="0.2">
      <c r="Y19651" s="84"/>
    </row>
    <row r="19652" spans="25:25" x14ac:dyDescent="0.2">
      <c r="Y19652" s="84"/>
    </row>
    <row r="19653" spans="25:25" x14ac:dyDescent="0.2">
      <c r="Y19653" s="84"/>
    </row>
    <row r="19654" spans="25:25" x14ac:dyDescent="0.2">
      <c r="Y19654" s="84"/>
    </row>
    <row r="19655" spans="25:25" x14ac:dyDescent="0.2">
      <c r="Y19655" s="84"/>
    </row>
    <row r="19656" spans="25:25" x14ac:dyDescent="0.2">
      <c r="Y19656" s="84"/>
    </row>
    <row r="19657" spans="25:25" x14ac:dyDescent="0.2">
      <c r="Y19657" s="84"/>
    </row>
    <row r="19658" spans="25:25" x14ac:dyDescent="0.2">
      <c r="Y19658" s="84"/>
    </row>
    <row r="19659" spans="25:25" x14ac:dyDescent="0.2">
      <c r="Y19659" s="84"/>
    </row>
    <row r="19660" spans="25:25" x14ac:dyDescent="0.2">
      <c r="Y19660" s="84"/>
    </row>
    <row r="19661" spans="25:25" x14ac:dyDescent="0.2">
      <c r="Y19661" s="84"/>
    </row>
    <row r="19662" spans="25:25" x14ac:dyDescent="0.2">
      <c r="Y19662" s="84"/>
    </row>
    <row r="19663" spans="25:25" x14ac:dyDescent="0.2">
      <c r="Y19663" s="84"/>
    </row>
    <row r="19664" spans="25:25" x14ac:dyDescent="0.2">
      <c r="Y19664" s="84"/>
    </row>
    <row r="19665" spans="25:25" x14ac:dyDescent="0.2">
      <c r="Y19665" s="84"/>
    </row>
    <row r="19666" spans="25:25" x14ac:dyDescent="0.2">
      <c r="Y19666" s="84"/>
    </row>
    <row r="19667" spans="25:25" x14ac:dyDescent="0.2">
      <c r="Y19667" s="84"/>
    </row>
    <row r="19668" spans="25:25" x14ac:dyDescent="0.2">
      <c r="Y19668" s="84"/>
    </row>
    <row r="19669" spans="25:25" x14ac:dyDescent="0.2">
      <c r="Y19669" s="84"/>
    </row>
    <row r="19670" spans="25:25" x14ac:dyDescent="0.2">
      <c r="Y19670" s="84"/>
    </row>
    <row r="19671" spans="25:25" x14ac:dyDescent="0.2">
      <c r="Y19671" s="84"/>
    </row>
    <row r="19672" spans="25:25" x14ac:dyDescent="0.2">
      <c r="Y19672" s="84"/>
    </row>
    <row r="19673" spans="25:25" x14ac:dyDescent="0.2">
      <c r="Y19673" s="84"/>
    </row>
    <row r="19674" spans="25:25" x14ac:dyDescent="0.2">
      <c r="Y19674" s="84"/>
    </row>
    <row r="19675" spans="25:25" x14ac:dyDescent="0.2">
      <c r="Y19675" s="84"/>
    </row>
    <row r="19676" spans="25:25" x14ac:dyDescent="0.2">
      <c r="Y19676" s="84"/>
    </row>
    <row r="19677" spans="25:25" x14ac:dyDescent="0.2">
      <c r="Y19677" s="84"/>
    </row>
    <row r="19678" spans="25:25" x14ac:dyDescent="0.2">
      <c r="Y19678" s="84"/>
    </row>
    <row r="19679" spans="25:25" x14ac:dyDescent="0.2">
      <c r="Y19679" s="84"/>
    </row>
    <row r="19680" spans="25:25" x14ac:dyDescent="0.2">
      <c r="Y19680" s="84"/>
    </row>
    <row r="19681" spans="25:25" x14ac:dyDescent="0.2">
      <c r="Y19681" s="84"/>
    </row>
    <row r="19682" spans="25:25" x14ac:dyDescent="0.2">
      <c r="Y19682" s="84"/>
    </row>
    <row r="19683" spans="25:25" x14ac:dyDescent="0.2">
      <c r="Y19683" s="84"/>
    </row>
    <row r="19684" spans="25:25" x14ac:dyDescent="0.2">
      <c r="Y19684" s="84"/>
    </row>
    <row r="19685" spans="25:25" x14ac:dyDescent="0.2">
      <c r="Y19685" s="84"/>
    </row>
    <row r="19686" spans="25:25" x14ac:dyDescent="0.2">
      <c r="Y19686" s="84"/>
    </row>
    <row r="19687" spans="25:25" x14ac:dyDescent="0.2">
      <c r="Y19687" s="84"/>
    </row>
    <row r="19688" spans="25:25" x14ac:dyDescent="0.2">
      <c r="Y19688" s="84"/>
    </row>
    <row r="19689" spans="25:25" x14ac:dyDescent="0.2">
      <c r="Y19689" s="84"/>
    </row>
    <row r="19690" spans="25:25" x14ac:dyDescent="0.2">
      <c r="Y19690" s="84"/>
    </row>
    <row r="19691" spans="25:25" x14ac:dyDescent="0.2">
      <c r="Y19691" s="84"/>
    </row>
    <row r="19692" spans="25:25" x14ac:dyDescent="0.2">
      <c r="Y19692" s="84"/>
    </row>
    <row r="19693" spans="25:25" x14ac:dyDescent="0.2">
      <c r="Y19693" s="84"/>
    </row>
    <row r="19694" spans="25:25" x14ac:dyDescent="0.2">
      <c r="Y19694" s="84"/>
    </row>
    <row r="19695" spans="25:25" x14ac:dyDescent="0.2">
      <c r="Y19695" s="84"/>
    </row>
    <row r="19696" spans="25:25" x14ac:dyDescent="0.2">
      <c r="Y19696" s="84"/>
    </row>
    <row r="19697" spans="25:25" x14ac:dyDescent="0.2">
      <c r="Y19697" s="84"/>
    </row>
    <row r="19698" spans="25:25" x14ac:dyDescent="0.2">
      <c r="Y19698" s="84"/>
    </row>
    <row r="19699" spans="25:25" x14ac:dyDescent="0.2">
      <c r="Y19699" s="84"/>
    </row>
    <row r="19700" spans="25:25" x14ac:dyDescent="0.2">
      <c r="Y19700" s="84"/>
    </row>
    <row r="19701" spans="25:25" x14ac:dyDescent="0.2">
      <c r="Y19701" s="84"/>
    </row>
    <row r="19702" spans="25:25" x14ac:dyDescent="0.2">
      <c r="Y19702" s="84"/>
    </row>
    <row r="19703" spans="25:25" x14ac:dyDescent="0.2">
      <c r="Y19703" s="84"/>
    </row>
    <row r="19704" spans="25:25" x14ac:dyDescent="0.2">
      <c r="Y19704" s="84"/>
    </row>
    <row r="19705" spans="25:25" x14ac:dyDescent="0.2">
      <c r="Y19705" s="84"/>
    </row>
    <row r="19706" spans="25:25" x14ac:dyDescent="0.2">
      <c r="Y19706" s="84"/>
    </row>
    <row r="19707" spans="25:25" x14ac:dyDescent="0.2">
      <c r="Y19707" s="84"/>
    </row>
    <row r="19708" spans="25:25" x14ac:dyDescent="0.2">
      <c r="Y19708" s="84"/>
    </row>
    <row r="19709" spans="25:25" x14ac:dyDescent="0.2">
      <c r="Y19709" s="84"/>
    </row>
    <row r="19710" spans="25:25" x14ac:dyDescent="0.2">
      <c r="Y19710" s="84"/>
    </row>
    <row r="19711" spans="25:25" x14ac:dyDescent="0.2">
      <c r="Y19711" s="84"/>
    </row>
    <row r="19712" spans="25:25" x14ac:dyDescent="0.2">
      <c r="Y19712" s="84"/>
    </row>
    <row r="19713" spans="25:25" x14ac:dyDescent="0.2">
      <c r="Y19713" s="84"/>
    </row>
    <row r="19714" spans="25:25" x14ac:dyDescent="0.2">
      <c r="Y19714" s="84"/>
    </row>
    <row r="19715" spans="25:25" x14ac:dyDescent="0.2">
      <c r="Y19715" s="84"/>
    </row>
    <row r="19716" spans="25:25" x14ac:dyDescent="0.2">
      <c r="Y19716" s="84"/>
    </row>
    <row r="19717" spans="25:25" x14ac:dyDescent="0.2">
      <c r="Y19717" s="84"/>
    </row>
    <row r="19718" spans="25:25" x14ac:dyDescent="0.2">
      <c r="Y19718" s="84"/>
    </row>
    <row r="19719" spans="25:25" x14ac:dyDescent="0.2">
      <c r="Y19719" s="84"/>
    </row>
    <row r="19720" spans="25:25" x14ac:dyDescent="0.2">
      <c r="Y19720" s="84"/>
    </row>
    <row r="19721" spans="25:25" x14ac:dyDescent="0.2">
      <c r="Y19721" s="84"/>
    </row>
    <row r="19722" spans="25:25" x14ac:dyDescent="0.2">
      <c r="Y19722" s="84"/>
    </row>
    <row r="19723" spans="25:25" x14ac:dyDescent="0.2">
      <c r="Y19723" s="84"/>
    </row>
    <row r="19724" spans="25:25" x14ac:dyDescent="0.2">
      <c r="Y19724" s="84"/>
    </row>
    <row r="19725" spans="25:25" x14ac:dyDescent="0.2">
      <c r="Y19725" s="84"/>
    </row>
    <row r="19726" spans="25:25" x14ac:dyDescent="0.2">
      <c r="Y19726" s="84"/>
    </row>
    <row r="19727" spans="25:25" x14ac:dyDescent="0.2">
      <c r="Y19727" s="84"/>
    </row>
    <row r="19728" spans="25:25" x14ac:dyDescent="0.2">
      <c r="Y19728" s="84"/>
    </row>
    <row r="19729" spans="25:25" x14ac:dyDescent="0.2">
      <c r="Y19729" s="84"/>
    </row>
    <row r="19730" spans="25:25" x14ac:dyDescent="0.2">
      <c r="Y19730" s="84"/>
    </row>
    <row r="19731" spans="25:25" x14ac:dyDescent="0.2">
      <c r="Y19731" s="84"/>
    </row>
    <row r="19732" spans="25:25" x14ac:dyDescent="0.2">
      <c r="Y19732" s="84"/>
    </row>
    <row r="19733" spans="25:25" x14ac:dyDescent="0.2">
      <c r="Y19733" s="84"/>
    </row>
    <row r="19734" spans="25:25" x14ac:dyDescent="0.2">
      <c r="Y19734" s="84"/>
    </row>
    <row r="19735" spans="25:25" x14ac:dyDescent="0.2">
      <c r="Y19735" s="84"/>
    </row>
    <row r="19736" spans="25:25" x14ac:dyDescent="0.2">
      <c r="Y19736" s="84"/>
    </row>
    <row r="19737" spans="25:25" x14ac:dyDescent="0.2">
      <c r="Y19737" s="84"/>
    </row>
    <row r="19738" spans="25:25" x14ac:dyDescent="0.2">
      <c r="Y19738" s="84"/>
    </row>
    <row r="19739" spans="25:25" x14ac:dyDescent="0.2">
      <c r="Y19739" s="84"/>
    </row>
    <row r="19740" spans="25:25" x14ac:dyDescent="0.2">
      <c r="Y19740" s="84"/>
    </row>
    <row r="19741" spans="25:25" x14ac:dyDescent="0.2">
      <c r="Y19741" s="84"/>
    </row>
    <row r="19742" spans="25:25" x14ac:dyDescent="0.2">
      <c r="Y19742" s="84"/>
    </row>
    <row r="19743" spans="25:25" x14ac:dyDescent="0.2">
      <c r="Y19743" s="84"/>
    </row>
    <row r="19744" spans="25:25" x14ac:dyDescent="0.2">
      <c r="Y19744" s="84"/>
    </row>
    <row r="19745" spans="25:25" x14ac:dyDescent="0.2">
      <c r="Y19745" s="84"/>
    </row>
    <row r="19746" spans="25:25" x14ac:dyDescent="0.2">
      <c r="Y19746" s="84"/>
    </row>
    <row r="19747" spans="25:25" x14ac:dyDescent="0.2">
      <c r="Y19747" s="84"/>
    </row>
    <row r="19748" spans="25:25" x14ac:dyDescent="0.2">
      <c r="Y19748" s="84"/>
    </row>
    <row r="19749" spans="25:25" x14ac:dyDescent="0.2">
      <c r="Y19749" s="84"/>
    </row>
    <row r="19750" spans="25:25" x14ac:dyDescent="0.2">
      <c r="Y19750" s="84"/>
    </row>
    <row r="19751" spans="25:25" x14ac:dyDescent="0.2">
      <c r="Y19751" s="84"/>
    </row>
    <row r="19752" spans="25:25" x14ac:dyDescent="0.2">
      <c r="Y19752" s="84"/>
    </row>
    <row r="19753" spans="25:25" x14ac:dyDescent="0.2">
      <c r="Y19753" s="84"/>
    </row>
    <row r="19754" spans="25:25" x14ac:dyDescent="0.2">
      <c r="Y19754" s="84"/>
    </row>
    <row r="19755" spans="25:25" x14ac:dyDescent="0.2">
      <c r="Y19755" s="84"/>
    </row>
    <row r="19756" spans="25:25" x14ac:dyDescent="0.2">
      <c r="Y19756" s="84"/>
    </row>
    <row r="19757" spans="25:25" x14ac:dyDescent="0.2">
      <c r="Y19757" s="84"/>
    </row>
    <row r="19758" spans="25:25" x14ac:dyDescent="0.2">
      <c r="Y19758" s="84"/>
    </row>
    <row r="19759" spans="25:25" x14ac:dyDescent="0.2">
      <c r="Y19759" s="84"/>
    </row>
    <row r="19760" spans="25:25" x14ac:dyDescent="0.2">
      <c r="Y19760" s="84"/>
    </row>
    <row r="19761" spans="25:25" x14ac:dyDescent="0.2">
      <c r="Y19761" s="84"/>
    </row>
    <row r="19762" spans="25:25" x14ac:dyDescent="0.2">
      <c r="Y19762" s="84"/>
    </row>
    <row r="19763" spans="25:25" x14ac:dyDescent="0.2">
      <c r="Y19763" s="84"/>
    </row>
    <row r="19764" spans="25:25" x14ac:dyDescent="0.2">
      <c r="Y19764" s="84"/>
    </row>
    <row r="19765" spans="25:25" x14ac:dyDescent="0.2">
      <c r="Y19765" s="84"/>
    </row>
    <row r="19766" spans="25:25" x14ac:dyDescent="0.2">
      <c r="Y19766" s="84"/>
    </row>
    <row r="19767" spans="25:25" x14ac:dyDescent="0.2">
      <c r="Y19767" s="84"/>
    </row>
    <row r="19768" spans="25:25" x14ac:dyDescent="0.2">
      <c r="Y19768" s="84"/>
    </row>
    <row r="19769" spans="25:25" x14ac:dyDescent="0.2">
      <c r="Y19769" s="84"/>
    </row>
    <row r="19770" spans="25:25" x14ac:dyDescent="0.2">
      <c r="Y19770" s="84"/>
    </row>
    <row r="19771" spans="25:25" x14ac:dyDescent="0.2">
      <c r="Y19771" s="84"/>
    </row>
    <row r="19772" spans="25:25" x14ac:dyDescent="0.2">
      <c r="Y19772" s="84"/>
    </row>
    <row r="19773" spans="25:25" x14ac:dyDescent="0.2">
      <c r="Y19773" s="84"/>
    </row>
    <row r="19774" spans="25:25" x14ac:dyDescent="0.2">
      <c r="Y19774" s="84"/>
    </row>
    <row r="19775" spans="25:25" x14ac:dyDescent="0.2">
      <c r="Y19775" s="84"/>
    </row>
    <row r="19776" spans="25:25" x14ac:dyDescent="0.2">
      <c r="Y19776" s="84"/>
    </row>
    <row r="19777" spans="25:25" x14ac:dyDescent="0.2">
      <c r="Y19777" s="84"/>
    </row>
    <row r="19778" spans="25:25" x14ac:dyDescent="0.2">
      <c r="Y19778" s="84"/>
    </row>
    <row r="19779" spans="25:25" x14ac:dyDescent="0.2">
      <c r="Y19779" s="84"/>
    </row>
    <row r="19780" spans="25:25" x14ac:dyDescent="0.2">
      <c r="Y19780" s="84"/>
    </row>
    <row r="19781" spans="25:25" x14ac:dyDescent="0.2">
      <c r="Y19781" s="84"/>
    </row>
    <row r="19782" spans="25:25" x14ac:dyDescent="0.2">
      <c r="Y19782" s="84"/>
    </row>
    <row r="19783" spans="25:25" x14ac:dyDescent="0.2">
      <c r="Y19783" s="84"/>
    </row>
    <row r="19784" spans="25:25" x14ac:dyDescent="0.2">
      <c r="Y19784" s="84"/>
    </row>
    <row r="19785" spans="25:25" x14ac:dyDescent="0.2">
      <c r="Y19785" s="84"/>
    </row>
    <row r="19786" spans="25:25" x14ac:dyDescent="0.2">
      <c r="Y19786" s="84"/>
    </row>
    <row r="19787" spans="25:25" x14ac:dyDescent="0.2">
      <c r="Y19787" s="84"/>
    </row>
    <row r="19788" spans="25:25" x14ac:dyDescent="0.2">
      <c r="Y19788" s="84"/>
    </row>
    <row r="19789" spans="25:25" x14ac:dyDescent="0.2">
      <c r="Y19789" s="84"/>
    </row>
    <row r="19790" spans="25:25" x14ac:dyDescent="0.2">
      <c r="Y19790" s="84"/>
    </row>
    <row r="19791" spans="25:25" x14ac:dyDescent="0.2">
      <c r="Y19791" s="84"/>
    </row>
    <row r="19792" spans="25:25" x14ac:dyDescent="0.2">
      <c r="Y19792" s="84"/>
    </row>
    <row r="19793" spans="25:25" x14ac:dyDescent="0.2">
      <c r="Y19793" s="84"/>
    </row>
    <row r="19794" spans="25:25" x14ac:dyDescent="0.2">
      <c r="Y19794" s="84"/>
    </row>
    <row r="19795" spans="25:25" x14ac:dyDescent="0.2">
      <c r="Y19795" s="84"/>
    </row>
    <row r="19796" spans="25:25" x14ac:dyDescent="0.2">
      <c r="Y19796" s="84"/>
    </row>
    <row r="19797" spans="25:25" x14ac:dyDescent="0.2">
      <c r="Y19797" s="84"/>
    </row>
    <row r="19798" spans="25:25" x14ac:dyDescent="0.2">
      <c r="Y19798" s="84"/>
    </row>
    <row r="19799" spans="25:25" x14ac:dyDescent="0.2">
      <c r="Y19799" s="84"/>
    </row>
    <row r="19800" spans="25:25" x14ac:dyDescent="0.2">
      <c r="Y19800" s="84"/>
    </row>
    <row r="19801" spans="25:25" x14ac:dyDescent="0.2">
      <c r="Y19801" s="84"/>
    </row>
    <row r="19802" spans="25:25" x14ac:dyDescent="0.2">
      <c r="Y19802" s="84"/>
    </row>
    <row r="19803" spans="25:25" x14ac:dyDescent="0.2">
      <c r="Y19803" s="84"/>
    </row>
    <row r="19804" spans="25:25" x14ac:dyDescent="0.2">
      <c r="Y19804" s="84"/>
    </row>
    <row r="19805" spans="25:25" x14ac:dyDescent="0.2">
      <c r="Y19805" s="84"/>
    </row>
    <row r="19806" spans="25:25" x14ac:dyDescent="0.2">
      <c r="Y19806" s="84"/>
    </row>
    <row r="19807" spans="25:25" x14ac:dyDescent="0.2">
      <c r="Y19807" s="84"/>
    </row>
    <row r="19808" spans="25:25" x14ac:dyDescent="0.2">
      <c r="Y19808" s="84"/>
    </row>
    <row r="19809" spans="25:25" x14ac:dyDescent="0.2">
      <c r="Y19809" s="84"/>
    </row>
    <row r="19810" spans="25:25" x14ac:dyDescent="0.2">
      <c r="Y19810" s="84"/>
    </row>
    <row r="19811" spans="25:25" x14ac:dyDescent="0.2">
      <c r="Y19811" s="84"/>
    </row>
    <row r="19812" spans="25:25" x14ac:dyDescent="0.2">
      <c r="Y19812" s="84"/>
    </row>
    <row r="19813" spans="25:25" x14ac:dyDescent="0.2">
      <c r="Y19813" s="84"/>
    </row>
    <row r="19814" spans="25:25" x14ac:dyDescent="0.2">
      <c r="Y19814" s="84"/>
    </row>
    <row r="19815" spans="25:25" x14ac:dyDescent="0.2">
      <c r="Y19815" s="84"/>
    </row>
    <row r="19816" spans="25:25" x14ac:dyDescent="0.2">
      <c r="Y19816" s="84"/>
    </row>
    <row r="19817" spans="25:25" x14ac:dyDescent="0.2">
      <c r="Y19817" s="84"/>
    </row>
    <row r="19818" spans="25:25" x14ac:dyDescent="0.2">
      <c r="Y19818" s="84"/>
    </row>
    <row r="19819" spans="25:25" x14ac:dyDescent="0.2">
      <c r="Y19819" s="84"/>
    </row>
    <row r="19820" spans="25:25" x14ac:dyDescent="0.2">
      <c r="Y19820" s="84"/>
    </row>
    <row r="19821" spans="25:25" x14ac:dyDescent="0.2">
      <c r="Y19821" s="84"/>
    </row>
    <row r="19822" spans="25:25" x14ac:dyDescent="0.2">
      <c r="Y19822" s="84"/>
    </row>
    <row r="19823" spans="25:25" x14ac:dyDescent="0.2">
      <c r="Y19823" s="84"/>
    </row>
    <row r="19824" spans="25:25" x14ac:dyDescent="0.2">
      <c r="Y19824" s="84"/>
    </row>
    <row r="19825" spans="25:25" x14ac:dyDescent="0.2">
      <c r="Y19825" s="84"/>
    </row>
    <row r="19826" spans="25:25" x14ac:dyDescent="0.2">
      <c r="Y19826" s="84"/>
    </row>
    <row r="19827" spans="25:25" x14ac:dyDescent="0.2">
      <c r="Y19827" s="84"/>
    </row>
    <row r="19828" spans="25:25" x14ac:dyDescent="0.2">
      <c r="Y19828" s="84"/>
    </row>
    <row r="19829" spans="25:25" x14ac:dyDescent="0.2">
      <c r="Y19829" s="84"/>
    </row>
    <row r="19830" spans="25:25" x14ac:dyDescent="0.2">
      <c r="Y19830" s="84"/>
    </row>
    <row r="19831" spans="25:25" x14ac:dyDescent="0.2">
      <c r="Y19831" s="84"/>
    </row>
    <row r="19832" spans="25:25" x14ac:dyDescent="0.2">
      <c r="Y19832" s="84"/>
    </row>
    <row r="19833" spans="25:25" x14ac:dyDescent="0.2">
      <c r="Y19833" s="84"/>
    </row>
    <row r="19834" spans="25:25" x14ac:dyDescent="0.2">
      <c r="Y19834" s="84"/>
    </row>
    <row r="19835" spans="25:25" x14ac:dyDescent="0.2">
      <c r="Y19835" s="84"/>
    </row>
    <row r="19836" spans="25:25" x14ac:dyDescent="0.2">
      <c r="Y19836" s="84"/>
    </row>
    <row r="19837" spans="25:25" x14ac:dyDescent="0.2">
      <c r="Y19837" s="84"/>
    </row>
    <row r="19838" spans="25:25" x14ac:dyDescent="0.2">
      <c r="Y19838" s="84"/>
    </row>
    <row r="19839" spans="25:25" x14ac:dyDescent="0.2">
      <c r="Y19839" s="84"/>
    </row>
    <row r="19840" spans="25:25" x14ac:dyDescent="0.2">
      <c r="Y19840" s="84"/>
    </row>
    <row r="19841" spans="25:25" x14ac:dyDescent="0.2">
      <c r="Y19841" s="84"/>
    </row>
    <row r="19842" spans="25:25" x14ac:dyDescent="0.2">
      <c r="Y19842" s="84"/>
    </row>
    <row r="19843" spans="25:25" x14ac:dyDescent="0.2">
      <c r="Y19843" s="84"/>
    </row>
    <row r="19844" spans="25:25" x14ac:dyDescent="0.2">
      <c r="Y19844" s="84"/>
    </row>
    <row r="19845" spans="25:25" x14ac:dyDescent="0.2">
      <c r="Y19845" s="84"/>
    </row>
    <row r="19846" spans="25:25" x14ac:dyDescent="0.2">
      <c r="Y19846" s="84"/>
    </row>
    <row r="19847" spans="25:25" x14ac:dyDescent="0.2">
      <c r="Y19847" s="84"/>
    </row>
    <row r="19848" spans="25:25" x14ac:dyDescent="0.2">
      <c r="Y19848" s="84"/>
    </row>
    <row r="19849" spans="25:25" x14ac:dyDescent="0.2">
      <c r="Y19849" s="84"/>
    </row>
    <row r="19850" spans="25:25" x14ac:dyDescent="0.2">
      <c r="Y19850" s="84"/>
    </row>
    <row r="19851" spans="25:25" x14ac:dyDescent="0.2">
      <c r="Y19851" s="84"/>
    </row>
    <row r="19852" spans="25:25" x14ac:dyDescent="0.2">
      <c r="Y19852" s="84"/>
    </row>
    <row r="19853" spans="25:25" x14ac:dyDescent="0.2">
      <c r="Y19853" s="84"/>
    </row>
    <row r="19854" spans="25:25" x14ac:dyDescent="0.2">
      <c r="Y19854" s="84"/>
    </row>
    <row r="19855" spans="25:25" x14ac:dyDescent="0.2">
      <c r="Y19855" s="84"/>
    </row>
    <row r="19856" spans="25:25" x14ac:dyDescent="0.2">
      <c r="Y19856" s="84"/>
    </row>
    <row r="19857" spans="25:25" x14ac:dyDescent="0.2">
      <c r="Y19857" s="84"/>
    </row>
    <row r="19858" spans="25:25" x14ac:dyDescent="0.2">
      <c r="Y19858" s="84"/>
    </row>
    <row r="19859" spans="25:25" x14ac:dyDescent="0.2">
      <c r="Y19859" s="84"/>
    </row>
    <row r="19860" spans="25:25" x14ac:dyDescent="0.2">
      <c r="Y19860" s="84"/>
    </row>
    <row r="19861" spans="25:25" x14ac:dyDescent="0.2">
      <c r="Y19861" s="84"/>
    </row>
    <row r="19862" spans="25:25" x14ac:dyDescent="0.2">
      <c r="Y19862" s="84"/>
    </row>
    <row r="19863" spans="25:25" x14ac:dyDescent="0.2">
      <c r="Y19863" s="84"/>
    </row>
    <row r="19864" spans="25:25" x14ac:dyDescent="0.2">
      <c r="Y19864" s="84"/>
    </row>
    <row r="19865" spans="25:25" x14ac:dyDescent="0.2">
      <c r="Y19865" s="84"/>
    </row>
    <row r="19866" spans="25:25" x14ac:dyDescent="0.2">
      <c r="Y19866" s="84"/>
    </row>
    <row r="19867" spans="25:25" x14ac:dyDescent="0.2">
      <c r="Y19867" s="84"/>
    </row>
    <row r="19868" spans="25:25" x14ac:dyDescent="0.2">
      <c r="Y19868" s="84"/>
    </row>
    <row r="19869" spans="25:25" x14ac:dyDescent="0.2">
      <c r="Y19869" s="84"/>
    </row>
    <row r="19870" spans="25:25" x14ac:dyDescent="0.2">
      <c r="Y19870" s="84"/>
    </row>
    <row r="19871" spans="25:25" x14ac:dyDescent="0.2">
      <c r="Y19871" s="84"/>
    </row>
    <row r="19872" spans="25:25" x14ac:dyDescent="0.2">
      <c r="Y19872" s="84"/>
    </row>
    <row r="19873" spans="25:25" x14ac:dyDescent="0.2">
      <c r="Y19873" s="84"/>
    </row>
    <row r="19874" spans="25:25" x14ac:dyDescent="0.2">
      <c r="Y19874" s="84"/>
    </row>
    <row r="19875" spans="25:25" x14ac:dyDescent="0.2">
      <c r="Y19875" s="84"/>
    </row>
    <row r="19876" spans="25:25" x14ac:dyDescent="0.2">
      <c r="Y19876" s="84"/>
    </row>
    <row r="19877" spans="25:25" x14ac:dyDescent="0.2">
      <c r="Y19877" s="84"/>
    </row>
    <row r="19878" spans="25:25" x14ac:dyDescent="0.2">
      <c r="Y19878" s="84"/>
    </row>
    <row r="19879" spans="25:25" x14ac:dyDescent="0.2">
      <c r="Y19879" s="84"/>
    </row>
    <row r="19880" spans="25:25" x14ac:dyDescent="0.2">
      <c r="Y19880" s="84"/>
    </row>
    <row r="19881" spans="25:25" x14ac:dyDescent="0.2">
      <c r="Y19881" s="84"/>
    </row>
    <row r="19882" spans="25:25" x14ac:dyDescent="0.2">
      <c r="Y19882" s="84"/>
    </row>
    <row r="19883" spans="25:25" x14ac:dyDescent="0.2">
      <c r="Y19883" s="84"/>
    </row>
    <row r="19884" spans="25:25" x14ac:dyDescent="0.2">
      <c r="Y19884" s="84"/>
    </row>
    <row r="19885" spans="25:25" x14ac:dyDescent="0.2">
      <c r="Y19885" s="84"/>
    </row>
    <row r="19886" spans="25:25" x14ac:dyDescent="0.2">
      <c r="Y19886" s="84"/>
    </row>
    <row r="19887" spans="25:25" x14ac:dyDescent="0.2">
      <c r="Y19887" s="84"/>
    </row>
    <row r="19888" spans="25:25" x14ac:dyDescent="0.2">
      <c r="Y19888" s="84"/>
    </row>
    <row r="19889" spans="25:25" x14ac:dyDescent="0.2">
      <c r="Y19889" s="84"/>
    </row>
    <row r="19890" spans="25:25" x14ac:dyDescent="0.2">
      <c r="Y19890" s="84"/>
    </row>
    <row r="19891" spans="25:25" x14ac:dyDescent="0.2">
      <c r="Y19891" s="84"/>
    </row>
    <row r="19892" spans="25:25" x14ac:dyDescent="0.2">
      <c r="Y19892" s="84"/>
    </row>
    <row r="19893" spans="25:25" x14ac:dyDescent="0.2">
      <c r="Y19893" s="84"/>
    </row>
    <row r="19894" spans="25:25" x14ac:dyDescent="0.2">
      <c r="Y19894" s="84"/>
    </row>
    <row r="19895" spans="25:25" x14ac:dyDescent="0.2">
      <c r="Y19895" s="84"/>
    </row>
    <row r="19896" spans="25:25" x14ac:dyDescent="0.2">
      <c r="Y19896" s="84"/>
    </row>
    <row r="19897" spans="25:25" x14ac:dyDescent="0.2">
      <c r="Y19897" s="84"/>
    </row>
    <row r="19898" spans="25:25" x14ac:dyDescent="0.2">
      <c r="Y19898" s="84"/>
    </row>
    <row r="19899" spans="25:25" x14ac:dyDescent="0.2">
      <c r="Y19899" s="84"/>
    </row>
    <row r="19900" spans="25:25" x14ac:dyDescent="0.2">
      <c r="Y19900" s="84"/>
    </row>
    <row r="19901" spans="25:25" x14ac:dyDescent="0.2">
      <c r="Y19901" s="84"/>
    </row>
    <row r="19902" spans="25:25" x14ac:dyDescent="0.2">
      <c r="Y19902" s="84"/>
    </row>
    <row r="19903" spans="25:25" x14ac:dyDescent="0.2">
      <c r="Y19903" s="84"/>
    </row>
    <row r="19904" spans="25:25" x14ac:dyDescent="0.2">
      <c r="Y19904" s="84"/>
    </row>
    <row r="19905" spans="25:25" x14ac:dyDescent="0.2">
      <c r="Y19905" s="84"/>
    </row>
    <row r="19906" spans="25:25" x14ac:dyDescent="0.2">
      <c r="Y19906" s="84"/>
    </row>
    <row r="19907" spans="25:25" x14ac:dyDescent="0.2">
      <c r="Y19907" s="84"/>
    </row>
    <row r="19908" spans="25:25" x14ac:dyDescent="0.2">
      <c r="Y19908" s="84"/>
    </row>
    <row r="19909" spans="25:25" x14ac:dyDescent="0.2">
      <c r="Y19909" s="84"/>
    </row>
    <row r="19910" spans="25:25" x14ac:dyDescent="0.2">
      <c r="Y19910" s="84"/>
    </row>
    <row r="19911" spans="25:25" x14ac:dyDescent="0.2">
      <c r="Y19911" s="84"/>
    </row>
    <row r="19912" spans="25:25" x14ac:dyDescent="0.2">
      <c r="Y19912" s="84"/>
    </row>
    <row r="19913" spans="25:25" x14ac:dyDescent="0.2">
      <c r="Y19913" s="84"/>
    </row>
    <row r="19914" spans="25:25" x14ac:dyDescent="0.2">
      <c r="Y19914" s="84"/>
    </row>
    <row r="19915" spans="25:25" x14ac:dyDescent="0.2">
      <c r="Y19915" s="84"/>
    </row>
    <row r="19916" spans="25:25" x14ac:dyDescent="0.2">
      <c r="Y19916" s="84"/>
    </row>
    <row r="19917" spans="25:25" x14ac:dyDescent="0.2">
      <c r="Y19917" s="84"/>
    </row>
    <row r="19918" spans="25:25" x14ac:dyDescent="0.2">
      <c r="Y19918" s="84"/>
    </row>
    <row r="19919" spans="25:25" x14ac:dyDescent="0.2">
      <c r="Y19919" s="84"/>
    </row>
    <row r="19920" spans="25:25" x14ac:dyDescent="0.2">
      <c r="Y19920" s="84"/>
    </row>
    <row r="19921" spans="25:25" x14ac:dyDescent="0.2">
      <c r="Y19921" s="84"/>
    </row>
    <row r="19922" spans="25:25" x14ac:dyDescent="0.2">
      <c r="Y19922" s="84"/>
    </row>
    <row r="19923" spans="25:25" x14ac:dyDescent="0.2">
      <c r="Y19923" s="84"/>
    </row>
    <row r="19924" spans="25:25" x14ac:dyDescent="0.2">
      <c r="Y19924" s="84"/>
    </row>
    <row r="19925" spans="25:25" x14ac:dyDescent="0.2">
      <c r="Y19925" s="84"/>
    </row>
    <row r="19926" spans="25:25" x14ac:dyDescent="0.2">
      <c r="Y19926" s="84"/>
    </row>
    <row r="19927" spans="25:25" x14ac:dyDescent="0.2">
      <c r="Y19927" s="84"/>
    </row>
    <row r="19928" spans="25:25" x14ac:dyDescent="0.2">
      <c r="Y19928" s="84"/>
    </row>
    <row r="19929" spans="25:25" x14ac:dyDescent="0.2">
      <c r="Y19929" s="84"/>
    </row>
    <row r="19930" spans="25:25" x14ac:dyDescent="0.2">
      <c r="Y19930" s="84"/>
    </row>
    <row r="19931" spans="25:25" x14ac:dyDescent="0.2">
      <c r="Y19931" s="84"/>
    </row>
    <row r="19932" spans="25:25" x14ac:dyDescent="0.2">
      <c r="Y19932" s="84"/>
    </row>
    <row r="19933" spans="25:25" x14ac:dyDescent="0.2">
      <c r="Y19933" s="84"/>
    </row>
    <row r="19934" spans="25:25" x14ac:dyDescent="0.2">
      <c r="Y19934" s="84"/>
    </row>
    <row r="19935" spans="25:25" x14ac:dyDescent="0.2">
      <c r="Y19935" s="84"/>
    </row>
    <row r="19936" spans="25:25" x14ac:dyDescent="0.2">
      <c r="Y19936" s="84"/>
    </row>
    <row r="19937" spans="25:25" x14ac:dyDescent="0.2">
      <c r="Y19937" s="84"/>
    </row>
    <row r="19938" spans="25:25" x14ac:dyDescent="0.2">
      <c r="Y19938" s="84"/>
    </row>
    <row r="19939" spans="25:25" x14ac:dyDescent="0.2">
      <c r="Y19939" s="84"/>
    </row>
    <row r="19940" spans="25:25" x14ac:dyDescent="0.2">
      <c r="Y19940" s="84"/>
    </row>
    <row r="19941" spans="25:25" x14ac:dyDescent="0.2">
      <c r="Y19941" s="84"/>
    </row>
    <row r="19942" spans="25:25" x14ac:dyDescent="0.2">
      <c r="Y19942" s="84"/>
    </row>
    <row r="19943" spans="25:25" x14ac:dyDescent="0.2">
      <c r="Y19943" s="84"/>
    </row>
    <row r="19944" spans="25:25" x14ac:dyDescent="0.2">
      <c r="Y19944" s="84"/>
    </row>
    <row r="19945" spans="25:25" x14ac:dyDescent="0.2">
      <c r="Y19945" s="84"/>
    </row>
    <row r="19946" spans="25:25" x14ac:dyDescent="0.2">
      <c r="Y19946" s="84"/>
    </row>
    <row r="19947" spans="25:25" x14ac:dyDescent="0.2">
      <c r="Y19947" s="84"/>
    </row>
    <row r="19948" spans="25:25" x14ac:dyDescent="0.2">
      <c r="Y19948" s="84"/>
    </row>
    <row r="19949" spans="25:25" x14ac:dyDescent="0.2">
      <c r="Y19949" s="84"/>
    </row>
    <row r="19950" spans="25:25" x14ac:dyDescent="0.2">
      <c r="Y19950" s="84"/>
    </row>
    <row r="19951" spans="25:25" x14ac:dyDescent="0.2">
      <c r="Y19951" s="84"/>
    </row>
    <row r="19952" spans="25:25" x14ac:dyDescent="0.2">
      <c r="Y19952" s="84"/>
    </row>
    <row r="19953" spans="25:25" x14ac:dyDescent="0.2">
      <c r="Y19953" s="84"/>
    </row>
    <row r="19954" spans="25:25" x14ac:dyDescent="0.2">
      <c r="Y19954" s="84"/>
    </row>
    <row r="19955" spans="25:25" x14ac:dyDescent="0.2">
      <c r="Y19955" s="84"/>
    </row>
    <row r="19956" spans="25:25" x14ac:dyDescent="0.2">
      <c r="Y19956" s="84"/>
    </row>
    <row r="19957" spans="25:25" x14ac:dyDescent="0.2">
      <c r="Y19957" s="84"/>
    </row>
    <row r="19958" spans="25:25" x14ac:dyDescent="0.2">
      <c r="Y19958" s="84"/>
    </row>
    <row r="19959" spans="25:25" x14ac:dyDescent="0.2">
      <c r="Y19959" s="84"/>
    </row>
    <row r="19960" spans="25:25" x14ac:dyDescent="0.2">
      <c r="Y19960" s="84"/>
    </row>
    <row r="19961" spans="25:25" x14ac:dyDescent="0.2">
      <c r="Y19961" s="84"/>
    </row>
    <row r="19962" spans="25:25" x14ac:dyDescent="0.2">
      <c r="Y19962" s="84"/>
    </row>
    <row r="19963" spans="25:25" x14ac:dyDescent="0.2">
      <c r="Y19963" s="84"/>
    </row>
    <row r="19964" spans="25:25" x14ac:dyDescent="0.2">
      <c r="Y19964" s="84"/>
    </row>
    <row r="19965" spans="25:25" x14ac:dyDescent="0.2">
      <c r="Y19965" s="84"/>
    </row>
    <row r="19966" spans="25:25" x14ac:dyDescent="0.2">
      <c r="Y19966" s="84"/>
    </row>
    <row r="19967" spans="25:25" x14ac:dyDescent="0.2">
      <c r="Y19967" s="84"/>
    </row>
    <row r="19968" spans="25:25" x14ac:dyDescent="0.2">
      <c r="Y19968" s="84"/>
    </row>
    <row r="19969" spans="25:25" x14ac:dyDescent="0.2">
      <c r="Y19969" s="84"/>
    </row>
    <row r="19970" spans="25:25" x14ac:dyDescent="0.2">
      <c r="Y19970" s="84"/>
    </row>
    <row r="19971" spans="25:25" x14ac:dyDescent="0.2">
      <c r="Y19971" s="84"/>
    </row>
    <row r="19972" spans="25:25" x14ac:dyDescent="0.2">
      <c r="Y19972" s="84"/>
    </row>
    <row r="19973" spans="25:25" x14ac:dyDescent="0.2">
      <c r="Y19973" s="84"/>
    </row>
    <row r="19974" spans="25:25" x14ac:dyDescent="0.2">
      <c r="Y19974" s="84"/>
    </row>
    <row r="19975" spans="25:25" x14ac:dyDescent="0.2">
      <c r="Y19975" s="84"/>
    </row>
    <row r="19976" spans="25:25" x14ac:dyDescent="0.2">
      <c r="Y19976" s="84"/>
    </row>
    <row r="19977" spans="25:25" x14ac:dyDescent="0.2">
      <c r="Y19977" s="84"/>
    </row>
    <row r="19978" spans="25:25" x14ac:dyDescent="0.2">
      <c r="Y19978" s="84"/>
    </row>
    <row r="19979" spans="25:25" x14ac:dyDescent="0.2">
      <c r="Y19979" s="84"/>
    </row>
    <row r="19980" spans="25:25" x14ac:dyDescent="0.2">
      <c r="Y19980" s="84"/>
    </row>
    <row r="19981" spans="25:25" x14ac:dyDescent="0.2">
      <c r="Y19981" s="84"/>
    </row>
    <row r="19982" spans="25:25" x14ac:dyDescent="0.2">
      <c r="Y19982" s="84"/>
    </row>
    <row r="19983" spans="25:25" x14ac:dyDescent="0.2">
      <c r="Y19983" s="84"/>
    </row>
    <row r="19984" spans="25:25" x14ac:dyDescent="0.2">
      <c r="Y19984" s="84"/>
    </row>
    <row r="19985" spans="25:25" x14ac:dyDescent="0.2">
      <c r="Y19985" s="84"/>
    </row>
    <row r="19986" spans="25:25" x14ac:dyDescent="0.2">
      <c r="Y19986" s="84"/>
    </row>
    <row r="19987" spans="25:25" x14ac:dyDescent="0.2">
      <c r="Y19987" s="84"/>
    </row>
    <row r="19988" spans="25:25" x14ac:dyDescent="0.2">
      <c r="Y19988" s="84"/>
    </row>
    <row r="19989" spans="25:25" x14ac:dyDescent="0.2">
      <c r="Y19989" s="84"/>
    </row>
    <row r="19990" spans="25:25" x14ac:dyDescent="0.2">
      <c r="Y19990" s="84"/>
    </row>
    <row r="19991" spans="25:25" x14ac:dyDescent="0.2">
      <c r="Y19991" s="84"/>
    </row>
    <row r="19992" spans="25:25" x14ac:dyDescent="0.2">
      <c r="Y19992" s="84"/>
    </row>
    <row r="19993" spans="25:25" x14ac:dyDescent="0.2">
      <c r="Y19993" s="84"/>
    </row>
    <row r="19994" spans="25:25" x14ac:dyDescent="0.2">
      <c r="Y19994" s="84"/>
    </row>
    <row r="19995" spans="25:25" x14ac:dyDescent="0.2">
      <c r="Y19995" s="84"/>
    </row>
    <row r="19996" spans="25:25" x14ac:dyDescent="0.2">
      <c r="Y19996" s="84"/>
    </row>
    <row r="19997" spans="25:25" x14ac:dyDescent="0.2">
      <c r="Y19997" s="84"/>
    </row>
    <row r="19998" spans="25:25" x14ac:dyDescent="0.2">
      <c r="Y19998" s="84"/>
    </row>
    <row r="19999" spans="25:25" x14ac:dyDescent="0.2">
      <c r="Y19999" s="84"/>
    </row>
    <row r="20000" spans="25:25" x14ac:dyDescent="0.2">
      <c r="Y20000" s="84"/>
    </row>
    <row r="20001" spans="25:25" x14ac:dyDescent="0.2">
      <c r="Y20001" s="84"/>
    </row>
    <row r="20002" spans="25:25" x14ac:dyDescent="0.2">
      <c r="Y20002" s="84"/>
    </row>
    <row r="20003" spans="25:25" x14ac:dyDescent="0.2">
      <c r="Y20003" s="84"/>
    </row>
    <row r="20004" spans="25:25" x14ac:dyDescent="0.2">
      <c r="Y20004" s="84"/>
    </row>
    <row r="20005" spans="25:25" x14ac:dyDescent="0.2">
      <c r="Y20005" s="84"/>
    </row>
    <row r="20006" spans="25:25" x14ac:dyDescent="0.2">
      <c r="Y20006" s="84"/>
    </row>
    <row r="20007" spans="25:25" x14ac:dyDescent="0.2">
      <c r="Y20007" s="84"/>
    </row>
    <row r="20008" spans="25:25" x14ac:dyDescent="0.2">
      <c r="Y20008" s="84"/>
    </row>
    <row r="20009" spans="25:25" x14ac:dyDescent="0.2">
      <c r="Y20009" s="84"/>
    </row>
    <row r="20010" spans="25:25" x14ac:dyDescent="0.2">
      <c r="Y20010" s="84"/>
    </row>
    <row r="20011" spans="25:25" x14ac:dyDescent="0.2">
      <c r="Y20011" s="84"/>
    </row>
    <row r="20012" spans="25:25" x14ac:dyDescent="0.2">
      <c r="Y20012" s="84"/>
    </row>
    <row r="20013" spans="25:25" x14ac:dyDescent="0.2">
      <c r="Y20013" s="84"/>
    </row>
    <row r="20014" spans="25:25" x14ac:dyDescent="0.2">
      <c r="Y20014" s="84"/>
    </row>
    <row r="20015" spans="25:25" x14ac:dyDescent="0.2">
      <c r="Y20015" s="84"/>
    </row>
    <row r="20016" spans="25:25" x14ac:dyDescent="0.2">
      <c r="Y20016" s="84"/>
    </row>
    <row r="20017" spans="25:25" x14ac:dyDescent="0.2">
      <c r="Y20017" s="84"/>
    </row>
    <row r="20018" spans="25:25" x14ac:dyDescent="0.2">
      <c r="Y20018" s="84"/>
    </row>
    <row r="20019" spans="25:25" x14ac:dyDescent="0.2">
      <c r="Y20019" s="84"/>
    </row>
    <row r="20020" spans="25:25" x14ac:dyDescent="0.2">
      <c r="Y20020" s="84"/>
    </row>
    <row r="20021" spans="25:25" x14ac:dyDescent="0.2">
      <c r="Y20021" s="84"/>
    </row>
    <row r="20022" spans="25:25" x14ac:dyDescent="0.2">
      <c r="Y20022" s="84"/>
    </row>
    <row r="20023" spans="25:25" x14ac:dyDescent="0.2">
      <c r="Y20023" s="84"/>
    </row>
    <row r="20024" spans="25:25" x14ac:dyDescent="0.2">
      <c r="Y20024" s="84"/>
    </row>
    <row r="20025" spans="25:25" x14ac:dyDescent="0.2">
      <c r="Y20025" s="84"/>
    </row>
    <row r="20026" spans="25:25" x14ac:dyDescent="0.2">
      <c r="Y20026" s="84"/>
    </row>
    <row r="20027" spans="25:25" x14ac:dyDescent="0.2">
      <c r="Y20027" s="84"/>
    </row>
    <row r="20028" spans="25:25" x14ac:dyDescent="0.2">
      <c r="Y20028" s="84"/>
    </row>
    <row r="20029" spans="25:25" x14ac:dyDescent="0.2">
      <c r="Y20029" s="84"/>
    </row>
    <row r="20030" spans="25:25" x14ac:dyDescent="0.2">
      <c r="Y20030" s="84"/>
    </row>
    <row r="20031" spans="25:25" x14ac:dyDescent="0.2">
      <c r="Y20031" s="84"/>
    </row>
    <row r="20032" spans="25:25" x14ac:dyDescent="0.2">
      <c r="Y20032" s="84"/>
    </row>
    <row r="20033" spans="25:25" x14ac:dyDescent="0.2">
      <c r="Y20033" s="84"/>
    </row>
    <row r="20034" spans="25:25" x14ac:dyDescent="0.2">
      <c r="Y20034" s="84"/>
    </row>
    <row r="20035" spans="25:25" x14ac:dyDescent="0.2">
      <c r="Y20035" s="84"/>
    </row>
    <row r="20036" spans="25:25" x14ac:dyDescent="0.2">
      <c r="Y20036" s="84"/>
    </row>
    <row r="20037" spans="25:25" x14ac:dyDescent="0.2">
      <c r="Y20037" s="84"/>
    </row>
    <row r="20038" spans="25:25" x14ac:dyDescent="0.2">
      <c r="Y20038" s="84"/>
    </row>
    <row r="20039" spans="25:25" x14ac:dyDescent="0.2">
      <c r="Y20039" s="84"/>
    </row>
    <row r="20040" spans="25:25" x14ac:dyDescent="0.2">
      <c r="Y20040" s="84"/>
    </row>
    <row r="20041" spans="25:25" x14ac:dyDescent="0.2">
      <c r="Y20041" s="84"/>
    </row>
    <row r="20042" spans="25:25" x14ac:dyDescent="0.2">
      <c r="Y20042" s="84"/>
    </row>
    <row r="20043" spans="25:25" x14ac:dyDescent="0.2">
      <c r="Y20043" s="84"/>
    </row>
    <row r="20044" spans="25:25" x14ac:dyDescent="0.2">
      <c r="Y20044" s="84"/>
    </row>
    <row r="20045" spans="25:25" x14ac:dyDescent="0.2">
      <c r="Y20045" s="84"/>
    </row>
    <row r="20046" spans="25:25" x14ac:dyDescent="0.2">
      <c r="Y20046" s="84"/>
    </row>
    <row r="20047" spans="25:25" x14ac:dyDescent="0.2">
      <c r="Y20047" s="84"/>
    </row>
    <row r="20048" spans="25:25" x14ac:dyDescent="0.2">
      <c r="Y20048" s="84"/>
    </row>
    <row r="20049" spans="25:25" x14ac:dyDescent="0.2">
      <c r="Y20049" s="84"/>
    </row>
    <row r="20050" spans="25:25" x14ac:dyDescent="0.2">
      <c r="Y20050" s="84"/>
    </row>
    <row r="20051" spans="25:25" x14ac:dyDescent="0.2">
      <c r="Y20051" s="84"/>
    </row>
    <row r="20052" spans="25:25" x14ac:dyDescent="0.2">
      <c r="Y20052" s="84"/>
    </row>
    <row r="20053" spans="25:25" x14ac:dyDescent="0.2">
      <c r="Y20053" s="84"/>
    </row>
    <row r="20054" spans="25:25" x14ac:dyDescent="0.2">
      <c r="Y20054" s="84"/>
    </row>
    <row r="20055" spans="25:25" x14ac:dyDescent="0.2">
      <c r="Y20055" s="84"/>
    </row>
    <row r="20056" spans="25:25" x14ac:dyDescent="0.2">
      <c r="Y20056" s="84"/>
    </row>
    <row r="20057" spans="25:25" x14ac:dyDescent="0.2">
      <c r="Y20057" s="84"/>
    </row>
    <row r="20058" spans="25:25" x14ac:dyDescent="0.2">
      <c r="Y20058" s="84"/>
    </row>
    <row r="20059" spans="25:25" x14ac:dyDescent="0.2">
      <c r="Y20059" s="84"/>
    </row>
    <row r="20060" spans="25:25" x14ac:dyDescent="0.2">
      <c r="Y20060" s="84"/>
    </row>
    <row r="20061" spans="25:25" x14ac:dyDescent="0.2">
      <c r="Y20061" s="84"/>
    </row>
    <row r="20062" spans="25:25" x14ac:dyDescent="0.2">
      <c r="Y20062" s="84"/>
    </row>
    <row r="20063" spans="25:25" x14ac:dyDescent="0.2">
      <c r="Y20063" s="84"/>
    </row>
    <row r="20064" spans="25:25" x14ac:dyDescent="0.2">
      <c r="Y20064" s="84"/>
    </row>
    <row r="20065" spans="25:25" x14ac:dyDescent="0.2">
      <c r="Y20065" s="84"/>
    </row>
    <row r="20066" spans="25:25" x14ac:dyDescent="0.2">
      <c r="Y20066" s="84"/>
    </row>
    <row r="20067" spans="25:25" x14ac:dyDescent="0.2">
      <c r="Y20067" s="84"/>
    </row>
    <row r="20068" spans="25:25" x14ac:dyDescent="0.2">
      <c r="Y20068" s="84"/>
    </row>
    <row r="20069" spans="25:25" x14ac:dyDescent="0.2">
      <c r="Y20069" s="84"/>
    </row>
    <row r="20070" spans="25:25" x14ac:dyDescent="0.2">
      <c r="Y20070" s="84"/>
    </row>
    <row r="20071" spans="25:25" x14ac:dyDescent="0.2">
      <c r="Y20071" s="84"/>
    </row>
    <row r="20072" spans="25:25" x14ac:dyDescent="0.2">
      <c r="Y20072" s="84"/>
    </row>
    <row r="20073" spans="25:25" x14ac:dyDescent="0.2">
      <c r="Y20073" s="84"/>
    </row>
    <row r="20074" spans="25:25" x14ac:dyDescent="0.2">
      <c r="Y20074" s="84"/>
    </row>
    <row r="20075" spans="25:25" x14ac:dyDescent="0.2">
      <c r="Y20075" s="84"/>
    </row>
    <row r="20076" spans="25:25" x14ac:dyDescent="0.2">
      <c r="Y20076" s="84"/>
    </row>
    <row r="20077" spans="25:25" x14ac:dyDescent="0.2">
      <c r="Y20077" s="84"/>
    </row>
    <row r="20078" spans="25:25" x14ac:dyDescent="0.2">
      <c r="Y20078" s="84"/>
    </row>
    <row r="20079" spans="25:25" x14ac:dyDescent="0.2">
      <c r="Y20079" s="84"/>
    </row>
    <row r="20080" spans="25:25" x14ac:dyDescent="0.2">
      <c r="Y20080" s="84"/>
    </row>
    <row r="20081" spans="25:25" x14ac:dyDescent="0.2">
      <c r="Y20081" s="84"/>
    </row>
    <row r="20082" spans="25:25" x14ac:dyDescent="0.2">
      <c r="Y20082" s="84"/>
    </row>
    <row r="20083" spans="25:25" x14ac:dyDescent="0.2">
      <c r="Y20083" s="84"/>
    </row>
    <row r="20084" spans="25:25" x14ac:dyDescent="0.2">
      <c r="Y20084" s="84"/>
    </row>
    <row r="20085" spans="25:25" x14ac:dyDescent="0.2">
      <c r="Y20085" s="84"/>
    </row>
    <row r="20086" spans="25:25" x14ac:dyDescent="0.2">
      <c r="Y20086" s="84"/>
    </row>
    <row r="20087" spans="25:25" x14ac:dyDescent="0.2">
      <c r="Y20087" s="84"/>
    </row>
    <row r="20088" spans="25:25" x14ac:dyDescent="0.2">
      <c r="Y20088" s="84"/>
    </row>
    <row r="20089" spans="25:25" x14ac:dyDescent="0.2">
      <c r="Y20089" s="84"/>
    </row>
    <row r="20090" spans="25:25" x14ac:dyDescent="0.2">
      <c r="Y20090" s="84"/>
    </row>
    <row r="20091" spans="25:25" x14ac:dyDescent="0.2">
      <c r="Y20091" s="84"/>
    </row>
    <row r="20092" spans="25:25" x14ac:dyDescent="0.2">
      <c r="Y20092" s="84"/>
    </row>
    <row r="20093" spans="25:25" x14ac:dyDescent="0.2">
      <c r="Y20093" s="84"/>
    </row>
    <row r="20094" spans="25:25" x14ac:dyDescent="0.2">
      <c r="Y20094" s="84"/>
    </row>
    <row r="20095" spans="25:25" x14ac:dyDescent="0.2">
      <c r="Y20095" s="84"/>
    </row>
    <row r="20096" spans="25:25" x14ac:dyDescent="0.2">
      <c r="Y20096" s="84"/>
    </row>
    <row r="20097" spans="25:25" x14ac:dyDescent="0.2">
      <c r="Y20097" s="84"/>
    </row>
    <row r="20098" spans="25:25" x14ac:dyDescent="0.2">
      <c r="Y20098" s="84"/>
    </row>
    <row r="20099" spans="25:25" x14ac:dyDescent="0.2">
      <c r="Y20099" s="84"/>
    </row>
    <row r="20100" spans="25:25" x14ac:dyDescent="0.2">
      <c r="Y20100" s="84"/>
    </row>
    <row r="20101" spans="25:25" x14ac:dyDescent="0.2">
      <c r="Y20101" s="84"/>
    </row>
    <row r="20102" spans="25:25" x14ac:dyDescent="0.2">
      <c r="Y20102" s="84"/>
    </row>
    <row r="20103" spans="25:25" x14ac:dyDescent="0.2">
      <c r="Y20103" s="84"/>
    </row>
    <row r="20104" spans="25:25" x14ac:dyDescent="0.2">
      <c r="Y20104" s="84"/>
    </row>
    <row r="20105" spans="25:25" x14ac:dyDescent="0.2">
      <c r="Y20105" s="84"/>
    </row>
    <row r="20106" spans="25:25" x14ac:dyDescent="0.2">
      <c r="Y20106" s="84"/>
    </row>
    <row r="20107" spans="25:25" x14ac:dyDescent="0.2">
      <c r="Y20107" s="84"/>
    </row>
    <row r="20108" spans="25:25" x14ac:dyDescent="0.2">
      <c r="Y20108" s="84"/>
    </row>
    <row r="20109" spans="25:25" x14ac:dyDescent="0.2">
      <c r="Y20109" s="84"/>
    </row>
    <row r="20110" spans="25:25" x14ac:dyDescent="0.2">
      <c r="Y20110" s="84"/>
    </row>
    <row r="20111" spans="25:25" x14ac:dyDescent="0.2">
      <c r="Y20111" s="84"/>
    </row>
    <row r="20112" spans="25:25" x14ac:dyDescent="0.2">
      <c r="Y20112" s="84"/>
    </row>
    <row r="20113" spans="25:25" x14ac:dyDescent="0.2">
      <c r="Y20113" s="84"/>
    </row>
    <row r="20114" spans="25:25" x14ac:dyDescent="0.2">
      <c r="Y20114" s="84"/>
    </row>
    <row r="20115" spans="25:25" x14ac:dyDescent="0.2">
      <c r="Y20115" s="84"/>
    </row>
    <row r="20116" spans="25:25" x14ac:dyDescent="0.2">
      <c r="Y20116" s="84"/>
    </row>
    <row r="20117" spans="25:25" x14ac:dyDescent="0.2">
      <c r="Y20117" s="84"/>
    </row>
    <row r="20118" spans="25:25" x14ac:dyDescent="0.2">
      <c r="Y20118" s="84"/>
    </row>
    <row r="20119" spans="25:25" x14ac:dyDescent="0.2">
      <c r="Y20119" s="84"/>
    </row>
    <row r="20120" spans="25:25" x14ac:dyDescent="0.2">
      <c r="Y20120" s="84"/>
    </row>
    <row r="20121" spans="25:25" x14ac:dyDescent="0.2">
      <c r="Y20121" s="84"/>
    </row>
    <row r="20122" spans="25:25" x14ac:dyDescent="0.2">
      <c r="Y20122" s="84"/>
    </row>
    <row r="20123" spans="25:25" x14ac:dyDescent="0.2">
      <c r="Y20123" s="84"/>
    </row>
    <row r="20124" spans="25:25" x14ac:dyDescent="0.2">
      <c r="Y20124" s="84"/>
    </row>
    <row r="20125" spans="25:25" x14ac:dyDescent="0.2">
      <c r="Y20125" s="84"/>
    </row>
    <row r="20126" spans="25:25" x14ac:dyDescent="0.2">
      <c r="Y20126" s="84"/>
    </row>
    <row r="20127" spans="25:25" x14ac:dyDescent="0.2">
      <c r="Y20127" s="84"/>
    </row>
    <row r="20128" spans="25:25" x14ac:dyDescent="0.2">
      <c r="Y20128" s="84"/>
    </row>
    <row r="20129" spans="25:25" x14ac:dyDescent="0.2">
      <c r="Y20129" s="84"/>
    </row>
    <row r="20130" spans="25:25" x14ac:dyDescent="0.2">
      <c r="Y20130" s="84"/>
    </row>
    <row r="20131" spans="25:25" x14ac:dyDescent="0.2">
      <c r="Y20131" s="84"/>
    </row>
    <row r="20132" spans="25:25" x14ac:dyDescent="0.2">
      <c r="Y20132" s="84"/>
    </row>
    <row r="20133" spans="25:25" x14ac:dyDescent="0.2">
      <c r="Y20133" s="84"/>
    </row>
    <row r="20134" spans="25:25" x14ac:dyDescent="0.2">
      <c r="Y20134" s="84"/>
    </row>
    <row r="20135" spans="25:25" x14ac:dyDescent="0.2">
      <c r="Y20135" s="84"/>
    </row>
    <row r="20136" spans="25:25" x14ac:dyDescent="0.2">
      <c r="Y20136" s="84"/>
    </row>
    <row r="20137" spans="25:25" x14ac:dyDescent="0.2">
      <c r="Y20137" s="84"/>
    </row>
    <row r="20138" spans="25:25" x14ac:dyDescent="0.2">
      <c r="Y20138" s="84"/>
    </row>
    <row r="20139" spans="25:25" x14ac:dyDescent="0.2">
      <c r="Y20139" s="84"/>
    </row>
    <row r="20140" spans="25:25" x14ac:dyDescent="0.2">
      <c r="Y20140" s="84"/>
    </row>
    <row r="20141" spans="25:25" x14ac:dyDescent="0.2">
      <c r="Y20141" s="84"/>
    </row>
    <row r="20142" spans="25:25" x14ac:dyDescent="0.2">
      <c r="Y20142" s="84"/>
    </row>
    <row r="20143" spans="25:25" x14ac:dyDescent="0.2">
      <c r="Y20143" s="84"/>
    </row>
    <row r="20144" spans="25:25" x14ac:dyDescent="0.2">
      <c r="Y20144" s="84"/>
    </row>
    <row r="20145" spans="25:25" x14ac:dyDescent="0.2">
      <c r="Y20145" s="84"/>
    </row>
    <row r="20146" spans="25:25" x14ac:dyDescent="0.2">
      <c r="Y20146" s="84"/>
    </row>
    <row r="20147" spans="25:25" x14ac:dyDescent="0.2">
      <c r="Y20147" s="84"/>
    </row>
    <row r="20148" spans="25:25" x14ac:dyDescent="0.2">
      <c r="Y20148" s="84"/>
    </row>
    <row r="20149" spans="25:25" x14ac:dyDescent="0.2">
      <c r="Y20149" s="84"/>
    </row>
    <row r="20150" spans="25:25" x14ac:dyDescent="0.2">
      <c r="Y20150" s="84"/>
    </row>
    <row r="20151" spans="25:25" x14ac:dyDescent="0.2">
      <c r="Y20151" s="84"/>
    </row>
    <row r="20152" spans="25:25" x14ac:dyDescent="0.2">
      <c r="Y20152" s="84"/>
    </row>
    <row r="20153" spans="25:25" x14ac:dyDescent="0.2">
      <c r="Y20153" s="84"/>
    </row>
    <row r="20154" spans="25:25" x14ac:dyDescent="0.2">
      <c r="Y20154" s="84"/>
    </row>
    <row r="20155" spans="25:25" x14ac:dyDescent="0.2">
      <c r="Y20155" s="84"/>
    </row>
    <row r="20156" spans="25:25" x14ac:dyDescent="0.2">
      <c r="Y20156" s="84"/>
    </row>
    <row r="20157" spans="25:25" x14ac:dyDescent="0.2">
      <c r="Y20157" s="84"/>
    </row>
    <row r="20158" spans="25:25" x14ac:dyDescent="0.2">
      <c r="Y20158" s="84"/>
    </row>
    <row r="20159" spans="25:25" x14ac:dyDescent="0.2">
      <c r="Y20159" s="84"/>
    </row>
    <row r="20160" spans="25:25" x14ac:dyDescent="0.2">
      <c r="Y20160" s="84"/>
    </row>
    <row r="20161" spans="25:25" x14ac:dyDescent="0.2">
      <c r="Y20161" s="84"/>
    </row>
    <row r="20162" spans="25:25" x14ac:dyDescent="0.2">
      <c r="Y20162" s="84"/>
    </row>
    <row r="20163" spans="25:25" x14ac:dyDescent="0.2">
      <c r="Y20163" s="84"/>
    </row>
    <row r="20164" spans="25:25" x14ac:dyDescent="0.2">
      <c r="Y20164" s="84"/>
    </row>
    <row r="20165" spans="25:25" x14ac:dyDescent="0.2">
      <c r="Y20165" s="84"/>
    </row>
    <row r="20166" spans="25:25" x14ac:dyDescent="0.2">
      <c r="Y20166" s="84"/>
    </row>
    <row r="20167" spans="25:25" x14ac:dyDescent="0.2">
      <c r="Y20167" s="84"/>
    </row>
    <row r="20168" spans="25:25" x14ac:dyDescent="0.2">
      <c r="Y20168" s="84"/>
    </row>
    <row r="20169" spans="25:25" x14ac:dyDescent="0.2">
      <c r="Y20169" s="84"/>
    </row>
    <row r="20170" spans="25:25" x14ac:dyDescent="0.2">
      <c r="Y20170" s="84"/>
    </row>
    <row r="20171" spans="25:25" x14ac:dyDescent="0.2">
      <c r="Y20171" s="84"/>
    </row>
    <row r="20172" spans="25:25" x14ac:dyDescent="0.2">
      <c r="Y20172" s="84"/>
    </row>
    <row r="20173" spans="25:25" x14ac:dyDescent="0.2">
      <c r="Y20173" s="84"/>
    </row>
    <row r="20174" spans="25:25" x14ac:dyDescent="0.2">
      <c r="Y20174" s="84"/>
    </row>
    <row r="20175" spans="25:25" x14ac:dyDescent="0.2">
      <c r="Y20175" s="84"/>
    </row>
    <row r="20176" spans="25:25" x14ac:dyDescent="0.2">
      <c r="Y20176" s="84"/>
    </row>
    <row r="20177" spans="25:25" x14ac:dyDescent="0.2">
      <c r="Y20177" s="84"/>
    </row>
    <row r="20178" spans="25:25" x14ac:dyDescent="0.2">
      <c r="Y20178" s="84"/>
    </row>
    <row r="20179" spans="25:25" x14ac:dyDescent="0.2">
      <c r="Y20179" s="84"/>
    </row>
    <row r="20180" spans="25:25" x14ac:dyDescent="0.2">
      <c r="Y20180" s="84"/>
    </row>
    <row r="20181" spans="25:25" x14ac:dyDescent="0.2">
      <c r="Y20181" s="84"/>
    </row>
    <row r="20182" spans="25:25" x14ac:dyDescent="0.2">
      <c r="Y20182" s="84"/>
    </row>
    <row r="20183" spans="25:25" x14ac:dyDescent="0.2">
      <c r="Y20183" s="84"/>
    </row>
    <row r="20184" spans="25:25" x14ac:dyDescent="0.2">
      <c r="Y20184" s="84"/>
    </row>
    <row r="20185" spans="25:25" x14ac:dyDescent="0.2">
      <c r="Y20185" s="84"/>
    </row>
    <row r="20186" spans="25:25" x14ac:dyDescent="0.2">
      <c r="Y20186" s="84"/>
    </row>
    <row r="20187" spans="25:25" x14ac:dyDescent="0.2">
      <c r="Y20187" s="84"/>
    </row>
    <row r="20188" spans="25:25" x14ac:dyDescent="0.2">
      <c r="Y20188" s="84"/>
    </row>
    <row r="20189" spans="25:25" x14ac:dyDescent="0.2">
      <c r="Y20189" s="84"/>
    </row>
    <row r="20190" spans="25:25" x14ac:dyDescent="0.2">
      <c r="Y20190" s="84"/>
    </row>
    <row r="20191" spans="25:25" x14ac:dyDescent="0.2">
      <c r="Y20191" s="84"/>
    </row>
    <row r="20192" spans="25:25" x14ac:dyDescent="0.2">
      <c r="Y20192" s="84"/>
    </row>
    <row r="20193" spans="25:25" x14ac:dyDescent="0.2">
      <c r="Y20193" s="84"/>
    </row>
    <row r="20194" spans="25:25" x14ac:dyDescent="0.2">
      <c r="Y20194" s="84"/>
    </row>
    <row r="20195" spans="25:25" x14ac:dyDescent="0.2">
      <c r="Y20195" s="84"/>
    </row>
    <row r="20196" spans="25:25" x14ac:dyDescent="0.2">
      <c r="Y20196" s="84"/>
    </row>
    <row r="20197" spans="25:25" x14ac:dyDescent="0.2">
      <c r="Y20197" s="84"/>
    </row>
    <row r="20198" spans="25:25" x14ac:dyDescent="0.2">
      <c r="Y20198" s="84"/>
    </row>
    <row r="20199" spans="25:25" x14ac:dyDescent="0.2">
      <c r="Y20199" s="84"/>
    </row>
    <row r="20200" spans="25:25" x14ac:dyDescent="0.2">
      <c r="Y20200" s="84"/>
    </row>
    <row r="20201" spans="25:25" x14ac:dyDescent="0.2">
      <c r="Y20201" s="84"/>
    </row>
    <row r="20202" spans="25:25" x14ac:dyDescent="0.2">
      <c r="Y20202" s="84"/>
    </row>
    <row r="20203" spans="25:25" x14ac:dyDescent="0.2">
      <c r="Y20203" s="84"/>
    </row>
    <row r="20204" spans="25:25" x14ac:dyDescent="0.2">
      <c r="Y20204" s="84"/>
    </row>
    <row r="20205" spans="25:25" x14ac:dyDescent="0.2">
      <c r="Y20205" s="84"/>
    </row>
    <row r="20206" spans="25:25" x14ac:dyDescent="0.2">
      <c r="Y20206" s="84"/>
    </row>
    <row r="20207" spans="25:25" x14ac:dyDescent="0.2">
      <c r="Y20207" s="84"/>
    </row>
    <row r="20208" spans="25:25" x14ac:dyDescent="0.2">
      <c r="Y20208" s="84"/>
    </row>
    <row r="20209" spans="25:25" x14ac:dyDescent="0.2">
      <c r="Y20209" s="84"/>
    </row>
    <row r="20210" spans="25:25" x14ac:dyDescent="0.2">
      <c r="Y20210" s="84"/>
    </row>
    <row r="20211" spans="25:25" x14ac:dyDescent="0.2">
      <c r="Y20211" s="84"/>
    </row>
    <row r="20212" spans="25:25" x14ac:dyDescent="0.2">
      <c r="Y20212" s="84"/>
    </row>
    <row r="20213" spans="25:25" x14ac:dyDescent="0.2">
      <c r="Y20213" s="84"/>
    </row>
    <row r="20214" spans="25:25" x14ac:dyDescent="0.2">
      <c r="Y20214" s="84"/>
    </row>
    <row r="20215" spans="25:25" x14ac:dyDescent="0.2">
      <c r="Y20215" s="84"/>
    </row>
    <row r="20216" spans="25:25" x14ac:dyDescent="0.2">
      <c r="Y20216" s="84"/>
    </row>
    <row r="20217" spans="25:25" x14ac:dyDescent="0.2">
      <c r="Y20217" s="84"/>
    </row>
    <row r="20218" spans="25:25" x14ac:dyDescent="0.2">
      <c r="Y20218" s="84"/>
    </row>
    <row r="20219" spans="25:25" x14ac:dyDescent="0.2">
      <c r="Y20219" s="84"/>
    </row>
    <row r="20220" spans="25:25" x14ac:dyDescent="0.2">
      <c r="Y20220" s="84"/>
    </row>
    <row r="20221" spans="25:25" x14ac:dyDescent="0.2">
      <c r="Y20221" s="84"/>
    </row>
    <row r="20222" spans="25:25" x14ac:dyDescent="0.2">
      <c r="Y20222" s="84"/>
    </row>
    <row r="20223" spans="25:25" x14ac:dyDescent="0.2">
      <c r="Y20223" s="84"/>
    </row>
    <row r="20224" spans="25:25" x14ac:dyDescent="0.2">
      <c r="Y20224" s="84"/>
    </row>
    <row r="20225" spans="25:25" x14ac:dyDescent="0.2">
      <c r="Y20225" s="84"/>
    </row>
    <row r="20226" spans="25:25" x14ac:dyDescent="0.2">
      <c r="Y20226" s="84"/>
    </row>
    <row r="20227" spans="25:25" x14ac:dyDescent="0.2">
      <c r="Y20227" s="84"/>
    </row>
    <row r="20228" spans="25:25" x14ac:dyDescent="0.2">
      <c r="Y20228" s="84"/>
    </row>
    <row r="20229" spans="25:25" x14ac:dyDescent="0.2">
      <c r="Y20229" s="84"/>
    </row>
    <row r="20230" spans="25:25" x14ac:dyDescent="0.2">
      <c r="Y20230" s="84"/>
    </row>
    <row r="20231" spans="25:25" x14ac:dyDescent="0.2">
      <c r="Y20231" s="84"/>
    </row>
    <row r="20232" spans="25:25" x14ac:dyDescent="0.2">
      <c r="Y20232" s="84"/>
    </row>
    <row r="20233" spans="25:25" x14ac:dyDescent="0.2">
      <c r="Y20233" s="84"/>
    </row>
    <row r="20234" spans="25:25" x14ac:dyDescent="0.2">
      <c r="Y20234" s="84"/>
    </row>
    <row r="20235" spans="25:25" x14ac:dyDescent="0.2">
      <c r="Y20235" s="84"/>
    </row>
    <row r="20236" spans="25:25" x14ac:dyDescent="0.2">
      <c r="Y20236" s="84"/>
    </row>
    <row r="20237" spans="25:25" x14ac:dyDescent="0.2">
      <c r="Y20237" s="84"/>
    </row>
    <row r="20238" spans="25:25" x14ac:dyDescent="0.2">
      <c r="Y20238" s="84"/>
    </row>
    <row r="20239" spans="25:25" x14ac:dyDescent="0.2">
      <c r="Y20239" s="84"/>
    </row>
    <row r="20240" spans="25:25" x14ac:dyDescent="0.2">
      <c r="Y20240" s="84"/>
    </row>
    <row r="20241" spans="25:25" x14ac:dyDescent="0.2">
      <c r="Y20241" s="84"/>
    </row>
    <row r="20242" spans="25:25" x14ac:dyDescent="0.2">
      <c r="Y20242" s="84"/>
    </row>
    <row r="20243" spans="25:25" x14ac:dyDescent="0.2">
      <c r="Y20243" s="84"/>
    </row>
    <row r="20244" spans="25:25" x14ac:dyDescent="0.2">
      <c r="Y20244" s="84"/>
    </row>
    <row r="20245" spans="25:25" x14ac:dyDescent="0.2">
      <c r="Y20245" s="84"/>
    </row>
    <row r="20246" spans="25:25" x14ac:dyDescent="0.2">
      <c r="Y20246" s="84"/>
    </row>
    <row r="20247" spans="25:25" x14ac:dyDescent="0.2">
      <c r="Y20247" s="84"/>
    </row>
    <row r="20248" spans="25:25" x14ac:dyDescent="0.2">
      <c r="Y20248" s="84"/>
    </row>
    <row r="20249" spans="25:25" x14ac:dyDescent="0.2">
      <c r="Y20249" s="84"/>
    </row>
    <row r="20250" spans="25:25" x14ac:dyDescent="0.2">
      <c r="Y20250" s="84"/>
    </row>
    <row r="20251" spans="25:25" x14ac:dyDescent="0.2">
      <c r="Y20251" s="84"/>
    </row>
    <row r="20252" spans="25:25" x14ac:dyDescent="0.2">
      <c r="Y20252" s="84"/>
    </row>
    <row r="20253" spans="25:25" x14ac:dyDescent="0.2">
      <c r="Y20253" s="84"/>
    </row>
    <row r="20254" spans="25:25" x14ac:dyDescent="0.2">
      <c r="Y20254" s="84"/>
    </row>
    <row r="20255" spans="25:25" x14ac:dyDescent="0.2">
      <c r="Y20255" s="84"/>
    </row>
    <row r="20256" spans="25:25" x14ac:dyDescent="0.2">
      <c r="Y20256" s="84"/>
    </row>
    <row r="20257" spans="25:25" x14ac:dyDescent="0.2">
      <c r="Y20257" s="84"/>
    </row>
    <row r="20258" spans="25:25" x14ac:dyDescent="0.2">
      <c r="Y20258" s="84"/>
    </row>
    <row r="20259" spans="25:25" x14ac:dyDescent="0.2">
      <c r="Y20259" s="84"/>
    </row>
    <row r="20260" spans="25:25" x14ac:dyDescent="0.2">
      <c r="Y20260" s="84"/>
    </row>
    <row r="20261" spans="25:25" x14ac:dyDescent="0.2">
      <c r="Y20261" s="84"/>
    </row>
    <row r="20262" spans="25:25" x14ac:dyDescent="0.2">
      <c r="Y20262" s="84"/>
    </row>
    <row r="20263" spans="25:25" x14ac:dyDescent="0.2">
      <c r="Y20263" s="84"/>
    </row>
    <row r="20264" spans="25:25" x14ac:dyDescent="0.2">
      <c r="Y20264" s="84"/>
    </row>
    <row r="20265" spans="25:25" x14ac:dyDescent="0.2">
      <c r="Y20265" s="84"/>
    </row>
    <row r="20266" spans="25:25" x14ac:dyDescent="0.2">
      <c r="Y20266" s="84"/>
    </row>
    <row r="20267" spans="25:25" x14ac:dyDescent="0.2">
      <c r="Y20267" s="84"/>
    </row>
    <row r="20268" spans="25:25" x14ac:dyDescent="0.2">
      <c r="Y20268" s="84"/>
    </row>
    <row r="20269" spans="25:25" x14ac:dyDescent="0.2">
      <c r="Y20269" s="84"/>
    </row>
    <row r="20270" spans="25:25" x14ac:dyDescent="0.2">
      <c r="Y20270" s="84"/>
    </row>
    <row r="20271" spans="25:25" x14ac:dyDescent="0.2">
      <c r="Y20271" s="84"/>
    </row>
    <row r="20272" spans="25:25" x14ac:dyDescent="0.2">
      <c r="Y20272" s="84"/>
    </row>
    <row r="20273" spans="25:25" x14ac:dyDescent="0.2">
      <c r="Y20273" s="84"/>
    </row>
    <row r="20274" spans="25:25" x14ac:dyDescent="0.2">
      <c r="Y20274" s="84"/>
    </row>
    <row r="20275" spans="25:25" x14ac:dyDescent="0.2">
      <c r="Y20275" s="84"/>
    </row>
    <row r="20276" spans="25:25" x14ac:dyDescent="0.2">
      <c r="Y20276" s="84"/>
    </row>
    <row r="20277" spans="25:25" x14ac:dyDescent="0.2">
      <c r="Y20277" s="84"/>
    </row>
    <row r="20278" spans="25:25" x14ac:dyDescent="0.2">
      <c r="Y20278" s="84"/>
    </row>
    <row r="20279" spans="25:25" x14ac:dyDescent="0.2">
      <c r="Y20279" s="84"/>
    </row>
    <row r="20280" spans="25:25" x14ac:dyDescent="0.2">
      <c r="Y20280" s="84"/>
    </row>
    <row r="20281" spans="25:25" x14ac:dyDescent="0.2">
      <c r="Y20281" s="84"/>
    </row>
    <row r="20282" spans="25:25" x14ac:dyDescent="0.2">
      <c r="Y20282" s="84"/>
    </row>
    <row r="20283" spans="25:25" x14ac:dyDescent="0.2">
      <c r="Y20283" s="84"/>
    </row>
    <row r="20284" spans="25:25" x14ac:dyDescent="0.2">
      <c r="Y20284" s="84"/>
    </row>
    <row r="20285" spans="25:25" x14ac:dyDescent="0.2">
      <c r="Y20285" s="84"/>
    </row>
    <row r="20286" spans="25:25" x14ac:dyDescent="0.2">
      <c r="Y20286" s="84"/>
    </row>
    <row r="20287" spans="25:25" x14ac:dyDescent="0.2">
      <c r="Y20287" s="84"/>
    </row>
    <row r="20288" spans="25:25" x14ac:dyDescent="0.2">
      <c r="Y20288" s="84"/>
    </row>
    <row r="20289" spans="25:25" x14ac:dyDescent="0.2">
      <c r="Y20289" s="84"/>
    </row>
    <row r="20290" spans="25:25" x14ac:dyDescent="0.2">
      <c r="Y20290" s="84"/>
    </row>
    <row r="20291" spans="25:25" x14ac:dyDescent="0.2">
      <c r="Y20291" s="84"/>
    </row>
    <row r="20292" spans="25:25" x14ac:dyDescent="0.2">
      <c r="Y20292" s="84"/>
    </row>
    <row r="20293" spans="25:25" x14ac:dyDescent="0.2">
      <c r="Y20293" s="84"/>
    </row>
    <row r="20294" spans="25:25" x14ac:dyDescent="0.2">
      <c r="Y20294" s="84"/>
    </row>
    <row r="20295" spans="25:25" x14ac:dyDescent="0.2">
      <c r="Y20295" s="84"/>
    </row>
    <row r="20296" spans="25:25" x14ac:dyDescent="0.2">
      <c r="Y20296" s="84"/>
    </row>
    <row r="20297" spans="25:25" x14ac:dyDescent="0.2">
      <c r="Y20297" s="84"/>
    </row>
    <row r="20298" spans="25:25" x14ac:dyDescent="0.2">
      <c r="Y20298" s="84"/>
    </row>
    <row r="20299" spans="25:25" x14ac:dyDescent="0.2">
      <c r="Y20299" s="84"/>
    </row>
    <row r="20300" spans="25:25" x14ac:dyDescent="0.2">
      <c r="Y20300" s="84"/>
    </row>
    <row r="20301" spans="25:25" x14ac:dyDescent="0.2">
      <c r="Y20301" s="84"/>
    </row>
    <row r="20302" spans="25:25" x14ac:dyDescent="0.2">
      <c r="Y20302" s="84"/>
    </row>
    <row r="20303" spans="25:25" x14ac:dyDescent="0.2">
      <c r="Y20303" s="84"/>
    </row>
    <row r="20304" spans="25:25" x14ac:dyDescent="0.2">
      <c r="Y20304" s="84"/>
    </row>
    <row r="20305" spans="25:25" x14ac:dyDescent="0.2">
      <c r="Y20305" s="84"/>
    </row>
    <row r="20306" spans="25:25" x14ac:dyDescent="0.2">
      <c r="Y20306" s="84"/>
    </row>
    <row r="20307" spans="25:25" x14ac:dyDescent="0.2">
      <c r="Y20307" s="84"/>
    </row>
    <row r="20308" spans="25:25" x14ac:dyDescent="0.2">
      <c r="Y20308" s="84"/>
    </row>
    <row r="20309" spans="25:25" x14ac:dyDescent="0.2">
      <c r="Y20309" s="84"/>
    </row>
    <row r="20310" spans="25:25" x14ac:dyDescent="0.2">
      <c r="Y20310" s="84"/>
    </row>
    <row r="20311" spans="25:25" x14ac:dyDescent="0.2">
      <c r="Y20311" s="84"/>
    </row>
    <row r="20312" spans="25:25" x14ac:dyDescent="0.2">
      <c r="Y20312" s="84"/>
    </row>
    <row r="20313" spans="25:25" x14ac:dyDescent="0.2">
      <c r="Y20313" s="84"/>
    </row>
    <row r="20314" spans="25:25" x14ac:dyDescent="0.2">
      <c r="Y20314" s="84"/>
    </row>
    <row r="20315" spans="25:25" x14ac:dyDescent="0.2">
      <c r="Y20315" s="84"/>
    </row>
    <row r="20316" spans="25:25" x14ac:dyDescent="0.2">
      <c r="Y20316" s="84"/>
    </row>
    <row r="20317" spans="25:25" x14ac:dyDescent="0.2">
      <c r="Y20317" s="84"/>
    </row>
    <row r="20318" spans="25:25" x14ac:dyDescent="0.2">
      <c r="Y20318" s="84"/>
    </row>
    <row r="20319" spans="25:25" x14ac:dyDescent="0.2">
      <c r="Y20319" s="84"/>
    </row>
    <row r="20320" spans="25:25" x14ac:dyDescent="0.2">
      <c r="Y20320" s="84"/>
    </row>
    <row r="20321" spans="25:25" x14ac:dyDescent="0.2">
      <c r="Y20321" s="84"/>
    </row>
    <row r="20322" spans="25:25" x14ac:dyDescent="0.2">
      <c r="Y20322" s="84"/>
    </row>
    <row r="20323" spans="25:25" x14ac:dyDescent="0.2">
      <c r="Y20323" s="84"/>
    </row>
    <row r="20324" spans="25:25" x14ac:dyDescent="0.2">
      <c r="Y20324" s="84"/>
    </row>
    <row r="20325" spans="25:25" x14ac:dyDescent="0.2">
      <c r="Y20325" s="84"/>
    </row>
    <row r="20326" spans="25:25" x14ac:dyDescent="0.2">
      <c r="Y20326" s="84"/>
    </row>
    <row r="20327" spans="25:25" x14ac:dyDescent="0.2">
      <c r="Y20327" s="84"/>
    </row>
    <row r="20328" spans="25:25" x14ac:dyDescent="0.2">
      <c r="Y20328" s="84"/>
    </row>
    <row r="20329" spans="25:25" x14ac:dyDescent="0.2">
      <c r="Y20329" s="84"/>
    </row>
    <row r="20330" spans="25:25" x14ac:dyDescent="0.2">
      <c r="Y20330" s="84"/>
    </row>
    <row r="20331" spans="25:25" x14ac:dyDescent="0.2">
      <c r="Y20331" s="84"/>
    </row>
    <row r="20332" spans="25:25" x14ac:dyDescent="0.2">
      <c r="Y20332" s="84"/>
    </row>
    <row r="20333" spans="25:25" x14ac:dyDescent="0.2">
      <c r="Y20333" s="84"/>
    </row>
    <row r="20334" spans="25:25" x14ac:dyDescent="0.2">
      <c r="Y20334" s="84"/>
    </row>
    <row r="20335" spans="25:25" x14ac:dyDescent="0.2">
      <c r="Y20335" s="84"/>
    </row>
    <row r="20336" spans="25:25" x14ac:dyDescent="0.2">
      <c r="Y20336" s="84"/>
    </row>
    <row r="20337" spans="25:25" x14ac:dyDescent="0.2">
      <c r="Y20337" s="84"/>
    </row>
    <row r="20338" spans="25:25" x14ac:dyDescent="0.2">
      <c r="Y20338" s="84"/>
    </row>
    <row r="20339" spans="25:25" x14ac:dyDescent="0.2">
      <c r="Y20339" s="84"/>
    </row>
    <row r="20340" spans="25:25" x14ac:dyDescent="0.2">
      <c r="Y20340" s="84"/>
    </row>
    <row r="20341" spans="25:25" x14ac:dyDescent="0.2">
      <c r="Y20341" s="84"/>
    </row>
    <row r="20342" spans="25:25" x14ac:dyDescent="0.2">
      <c r="Y20342" s="84"/>
    </row>
    <row r="20343" spans="25:25" x14ac:dyDescent="0.2">
      <c r="Y20343" s="84"/>
    </row>
    <row r="20344" spans="25:25" x14ac:dyDescent="0.2">
      <c r="Y20344" s="84"/>
    </row>
    <row r="20345" spans="25:25" x14ac:dyDescent="0.2">
      <c r="Y20345" s="84"/>
    </row>
    <row r="20346" spans="25:25" x14ac:dyDescent="0.2">
      <c r="Y20346" s="84"/>
    </row>
    <row r="20347" spans="25:25" x14ac:dyDescent="0.2">
      <c r="Y20347" s="84"/>
    </row>
    <row r="20348" spans="25:25" x14ac:dyDescent="0.2">
      <c r="Y20348" s="84"/>
    </row>
    <row r="20349" spans="25:25" x14ac:dyDescent="0.2">
      <c r="Y20349" s="84"/>
    </row>
    <row r="20350" spans="25:25" x14ac:dyDescent="0.2">
      <c r="Y20350" s="84"/>
    </row>
    <row r="20351" spans="25:25" x14ac:dyDescent="0.2">
      <c r="Y20351" s="84"/>
    </row>
    <row r="20352" spans="25:25" x14ac:dyDescent="0.2">
      <c r="Y20352" s="84"/>
    </row>
    <row r="20353" spans="25:25" x14ac:dyDescent="0.2">
      <c r="Y20353" s="84"/>
    </row>
    <row r="20354" spans="25:25" x14ac:dyDescent="0.2">
      <c r="Y20354" s="84"/>
    </row>
    <row r="20355" spans="25:25" x14ac:dyDescent="0.2">
      <c r="Y20355" s="84"/>
    </row>
    <row r="20356" spans="25:25" x14ac:dyDescent="0.2">
      <c r="Y20356" s="84"/>
    </row>
    <row r="20357" spans="25:25" x14ac:dyDescent="0.2">
      <c r="Y20357" s="84"/>
    </row>
    <row r="20358" spans="25:25" x14ac:dyDescent="0.2">
      <c r="Y20358" s="84"/>
    </row>
    <row r="20359" spans="25:25" x14ac:dyDescent="0.2">
      <c r="Y20359" s="84"/>
    </row>
    <row r="20360" spans="25:25" x14ac:dyDescent="0.2">
      <c r="Y20360" s="84"/>
    </row>
    <row r="20361" spans="25:25" x14ac:dyDescent="0.2">
      <c r="Y20361" s="84"/>
    </row>
    <row r="20362" spans="25:25" x14ac:dyDescent="0.2">
      <c r="Y20362" s="84"/>
    </row>
    <row r="20363" spans="25:25" x14ac:dyDescent="0.2">
      <c r="Y20363" s="84"/>
    </row>
    <row r="20364" spans="25:25" x14ac:dyDescent="0.2">
      <c r="Y20364" s="84"/>
    </row>
    <row r="20365" spans="25:25" x14ac:dyDescent="0.2">
      <c r="Y20365" s="84"/>
    </row>
    <row r="20366" spans="25:25" x14ac:dyDescent="0.2">
      <c r="Y20366" s="84"/>
    </row>
    <row r="20367" spans="25:25" x14ac:dyDescent="0.2">
      <c r="Y20367" s="84"/>
    </row>
    <row r="20368" spans="25:25" x14ac:dyDescent="0.2">
      <c r="Y20368" s="84"/>
    </row>
    <row r="20369" spans="25:25" x14ac:dyDescent="0.2">
      <c r="Y20369" s="84"/>
    </row>
    <row r="20370" spans="25:25" x14ac:dyDescent="0.2">
      <c r="Y20370" s="84"/>
    </row>
    <row r="20371" spans="25:25" x14ac:dyDescent="0.2">
      <c r="Y20371" s="84"/>
    </row>
    <row r="20372" spans="25:25" x14ac:dyDescent="0.2">
      <c r="Y20372" s="84"/>
    </row>
    <row r="20373" spans="25:25" x14ac:dyDescent="0.2">
      <c r="Y20373" s="84"/>
    </row>
    <row r="20374" spans="25:25" x14ac:dyDescent="0.2">
      <c r="Y20374" s="84"/>
    </row>
    <row r="20375" spans="25:25" x14ac:dyDescent="0.2">
      <c r="Y20375" s="84"/>
    </row>
    <row r="20376" spans="25:25" x14ac:dyDescent="0.2">
      <c r="Y20376" s="84"/>
    </row>
    <row r="20377" spans="25:25" x14ac:dyDescent="0.2">
      <c r="Y20377" s="84"/>
    </row>
    <row r="20378" spans="25:25" x14ac:dyDescent="0.2">
      <c r="Y20378" s="84"/>
    </row>
    <row r="20379" spans="25:25" x14ac:dyDescent="0.2">
      <c r="Y20379" s="84"/>
    </row>
    <row r="20380" spans="25:25" x14ac:dyDescent="0.2">
      <c r="Y20380" s="84"/>
    </row>
    <row r="20381" spans="25:25" x14ac:dyDescent="0.2">
      <c r="Y20381" s="84"/>
    </row>
    <row r="20382" spans="25:25" x14ac:dyDescent="0.2">
      <c r="Y20382" s="84"/>
    </row>
    <row r="20383" spans="25:25" x14ac:dyDescent="0.2">
      <c r="Y20383" s="84"/>
    </row>
    <row r="20384" spans="25:25" x14ac:dyDescent="0.2">
      <c r="Y20384" s="84"/>
    </row>
    <row r="20385" spans="25:25" x14ac:dyDescent="0.2">
      <c r="Y20385" s="84"/>
    </row>
    <row r="20386" spans="25:25" x14ac:dyDescent="0.2">
      <c r="Y20386" s="84"/>
    </row>
    <row r="20387" spans="25:25" x14ac:dyDescent="0.2">
      <c r="Y20387" s="84"/>
    </row>
    <row r="20388" spans="25:25" x14ac:dyDescent="0.2">
      <c r="Y20388" s="84"/>
    </row>
    <row r="20389" spans="25:25" x14ac:dyDescent="0.2">
      <c r="Y20389" s="84"/>
    </row>
    <row r="20390" spans="25:25" x14ac:dyDescent="0.2">
      <c r="Y20390" s="84"/>
    </row>
    <row r="20391" spans="25:25" x14ac:dyDescent="0.2">
      <c r="Y20391" s="84"/>
    </row>
    <row r="20392" spans="25:25" x14ac:dyDescent="0.2">
      <c r="Y20392" s="84"/>
    </row>
    <row r="20393" spans="25:25" x14ac:dyDescent="0.2">
      <c r="Y20393" s="84"/>
    </row>
    <row r="20394" spans="25:25" x14ac:dyDescent="0.2">
      <c r="Y20394" s="84"/>
    </row>
    <row r="20395" spans="25:25" x14ac:dyDescent="0.2">
      <c r="Y20395" s="84"/>
    </row>
    <row r="20396" spans="25:25" x14ac:dyDescent="0.2">
      <c r="Y20396" s="84"/>
    </row>
    <row r="20397" spans="25:25" x14ac:dyDescent="0.2">
      <c r="Y20397" s="84"/>
    </row>
    <row r="20398" spans="25:25" x14ac:dyDescent="0.2">
      <c r="Y20398" s="84"/>
    </row>
    <row r="20399" spans="25:25" x14ac:dyDescent="0.2">
      <c r="Y20399" s="84"/>
    </row>
    <row r="20400" spans="25:25" x14ac:dyDescent="0.2">
      <c r="Y20400" s="84"/>
    </row>
    <row r="20401" spans="25:25" x14ac:dyDescent="0.2">
      <c r="Y20401" s="84"/>
    </row>
    <row r="20402" spans="25:25" x14ac:dyDescent="0.2">
      <c r="Y20402" s="84"/>
    </row>
    <row r="20403" spans="25:25" x14ac:dyDescent="0.2">
      <c r="Y20403" s="84"/>
    </row>
    <row r="20404" spans="25:25" x14ac:dyDescent="0.2">
      <c r="Y20404" s="84"/>
    </row>
    <row r="20405" spans="25:25" x14ac:dyDescent="0.2">
      <c r="Y20405" s="84"/>
    </row>
    <row r="20406" spans="25:25" x14ac:dyDescent="0.2">
      <c r="Y20406" s="84"/>
    </row>
    <row r="20407" spans="25:25" x14ac:dyDescent="0.2">
      <c r="Y20407" s="84"/>
    </row>
    <row r="20408" spans="25:25" x14ac:dyDescent="0.2">
      <c r="Y20408" s="84"/>
    </row>
    <row r="20409" spans="25:25" x14ac:dyDescent="0.2">
      <c r="Y20409" s="84"/>
    </row>
    <row r="20410" spans="25:25" x14ac:dyDescent="0.2">
      <c r="Y20410" s="84"/>
    </row>
    <row r="20411" spans="25:25" x14ac:dyDescent="0.2">
      <c r="Y20411" s="84"/>
    </row>
    <row r="20412" spans="25:25" x14ac:dyDescent="0.2">
      <c r="Y20412" s="84"/>
    </row>
    <row r="20413" spans="25:25" x14ac:dyDescent="0.2">
      <c r="Y20413" s="84"/>
    </row>
    <row r="20414" spans="25:25" x14ac:dyDescent="0.2">
      <c r="Y20414" s="84"/>
    </row>
    <row r="20415" spans="25:25" x14ac:dyDescent="0.2">
      <c r="Y20415" s="84"/>
    </row>
    <row r="20416" spans="25:25" x14ac:dyDescent="0.2">
      <c r="Y20416" s="84"/>
    </row>
    <row r="20417" spans="25:25" x14ac:dyDescent="0.2">
      <c r="Y20417" s="84"/>
    </row>
    <row r="20418" spans="25:25" x14ac:dyDescent="0.2">
      <c r="Y20418" s="84"/>
    </row>
    <row r="20419" spans="25:25" x14ac:dyDescent="0.2">
      <c r="Y20419" s="84"/>
    </row>
    <row r="20420" spans="25:25" x14ac:dyDescent="0.2">
      <c r="Y20420" s="84"/>
    </row>
    <row r="20421" spans="25:25" x14ac:dyDescent="0.2">
      <c r="Y20421" s="84"/>
    </row>
    <row r="20422" spans="25:25" x14ac:dyDescent="0.2">
      <c r="Y20422" s="84"/>
    </row>
    <row r="20423" spans="25:25" x14ac:dyDescent="0.2">
      <c r="Y20423" s="84"/>
    </row>
    <row r="20424" spans="25:25" x14ac:dyDescent="0.2">
      <c r="Y20424" s="84"/>
    </row>
    <row r="20425" spans="25:25" x14ac:dyDescent="0.2">
      <c r="Y20425" s="84"/>
    </row>
    <row r="20426" spans="25:25" x14ac:dyDescent="0.2">
      <c r="Y20426" s="84"/>
    </row>
    <row r="20427" spans="25:25" x14ac:dyDescent="0.2">
      <c r="Y20427" s="84"/>
    </row>
    <row r="20428" spans="25:25" x14ac:dyDescent="0.2">
      <c r="Y20428" s="84"/>
    </row>
    <row r="20429" spans="25:25" x14ac:dyDescent="0.2">
      <c r="Y20429" s="84"/>
    </row>
    <row r="20430" spans="25:25" x14ac:dyDescent="0.2">
      <c r="Y20430" s="84"/>
    </row>
    <row r="20431" spans="25:25" x14ac:dyDescent="0.2">
      <c r="Y20431" s="84"/>
    </row>
    <row r="20432" spans="25:25" x14ac:dyDescent="0.2">
      <c r="Y20432" s="84"/>
    </row>
    <row r="20433" spans="25:25" x14ac:dyDescent="0.2">
      <c r="Y20433" s="84"/>
    </row>
    <row r="20434" spans="25:25" x14ac:dyDescent="0.2">
      <c r="Y20434" s="84"/>
    </row>
    <row r="20435" spans="25:25" x14ac:dyDescent="0.2">
      <c r="Y20435" s="84"/>
    </row>
    <row r="20436" spans="25:25" x14ac:dyDescent="0.2">
      <c r="Y20436" s="84"/>
    </row>
    <row r="20437" spans="25:25" x14ac:dyDescent="0.2">
      <c r="Y20437" s="84"/>
    </row>
    <row r="20438" spans="25:25" x14ac:dyDescent="0.2">
      <c r="Y20438" s="84"/>
    </row>
    <row r="20439" spans="25:25" x14ac:dyDescent="0.2">
      <c r="Y20439" s="84"/>
    </row>
    <row r="20440" spans="25:25" x14ac:dyDescent="0.2">
      <c r="Y20440" s="84"/>
    </row>
    <row r="20441" spans="25:25" x14ac:dyDescent="0.2">
      <c r="Y20441" s="84"/>
    </row>
    <row r="20442" spans="25:25" x14ac:dyDescent="0.2">
      <c r="Y20442" s="84"/>
    </row>
    <row r="20443" spans="25:25" x14ac:dyDescent="0.2">
      <c r="Y20443" s="84"/>
    </row>
    <row r="20444" spans="25:25" x14ac:dyDescent="0.2">
      <c r="Y20444" s="84"/>
    </row>
    <row r="20445" spans="25:25" x14ac:dyDescent="0.2">
      <c r="Y20445" s="84"/>
    </row>
    <row r="20446" spans="25:25" x14ac:dyDescent="0.2">
      <c r="Y20446" s="84"/>
    </row>
    <row r="20447" spans="25:25" x14ac:dyDescent="0.2">
      <c r="Y20447" s="84"/>
    </row>
    <row r="20448" spans="25:25" x14ac:dyDescent="0.2">
      <c r="Y20448" s="84"/>
    </row>
    <row r="20449" spans="25:25" x14ac:dyDescent="0.2">
      <c r="Y20449" s="84"/>
    </row>
    <row r="20450" spans="25:25" x14ac:dyDescent="0.2">
      <c r="Y20450" s="84"/>
    </row>
    <row r="20451" spans="25:25" x14ac:dyDescent="0.2">
      <c r="Y20451" s="84"/>
    </row>
    <row r="20452" spans="25:25" x14ac:dyDescent="0.2">
      <c r="Y20452" s="84"/>
    </row>
    <row r="20453" spans="25:25" x14ac:dyDescent="0.2">
      <c r="Y20453" s="84"/>
    </row>
    <row r="20454" spans="25:25" x14ac:dyDescent="0.2">
      <c r="Y20454" s="84"/>
    </row>
    <row r="20455" spans="25:25" x14ac:dyDescent="0.2">
      <c r="Y20455" s="84"/>
    </row>
    <row r="20456" spans="25:25" x14ac:dyDescent="0.2">
      <c r="Y20456" s="84"/>
    </row>
    <row r="20457" spans="25:25" x14ac:dyDescent="0.2">
      <c r="Y20457" s="84"/>
    </row>
    <row r="20458" spans="25:25" x14ac:dyDescent="0.2">
      <c r="Y20458" s="84"/>
    </row>
    <row r="20459" spans="25:25" x14ac:dyDescent="0.2">
      <c r="Y20459" s="84"/>
    </row>
    <row r="20460" spans="25:25" x14ac:dyDescent="0.2">
      <c r="Y20460" s="84"/>
    </row>
    <row r="20461" spans="25:25" x14ac:dyDescent="0.2">
      <c r="Y20461" s="84"/>
    </row>
    <row r="20462" spans="25:25" x14ac:dyDescent="0.2">
      <c r="Y20462" s="84"/>
    </row>
    <row r="20463" spans="25:25" x14ac:dyDescent="0.2">
      <c r="Y20463" s="84"/>
    </row>
    <row r="20464" spans="25:25" x14ac:dyDescent="0.2">
      <c r="Y20464" s="84"/>
    </row>
    <row r="20465" spans="25:25" x14ac:dyDescent="0.2">
      <c r="Y20465" s="84"/>
    </row>
    <row r="20466" spans="25:25" x14ac:dyDescent="0.2">
      <c r="Y20466" s="84"/>
    </row>
    <row r="20467" spans="25:25" x14ac:dyDescent="0.2">
      <c r="Y20467" s="84"/>
    </row>
    <row r="20468" spans="25:25" x14ac:dyDescent="0.2">
      <c r="Y20468" s="84"/>
    </row>
    <row r="20469" spans="25:25" x14ac:dyDescent="0.2">
      <c r="Y20469" s="84"/>
    </row>
    <row r="20470" spans="25:25" x14ac:dyDescent="0.2">
      <c r="Y20470" s="84"/>
    </row>
    <row r="20471" spans="25:25" x14ac:dyDescent="0.2">
      <c r="Y20471" s="84"/>
    </row>
    <row r="20472" spans="25:25" x14ac:dyDescent="0.2">
      <c r="Y20472" s="84"/>
    </row>
    <row r="20473" spans="25:25" x14ac:dyDescent="0.2">
      <c r="Y20473" s="84"/>
    </row>
    <row r="20474" spans="25:25" x14ac:dyDescent="0.2">
      <c r="Y20474" s="84"/>
    </row>
    <row r="20475" spans="25:25" x14ac:dyDescent="0.2">
      <c r="Y20475" s="84"/>
    </row>
    <row r="20476" spans="25:25" x14ac:dyDescent="0.2">
      <c r="Y20476" s="84"/>
    </row>
    <row r="20477" spans="25:25" x14ac:dyDescent="0.2">
      <c r="Y20477" s="84"/>
    </row>
    <row r="20478" spans="25:25" x14ac:dyDescent="0.2">
      <c r="Y20478" s="84"/>
    </row>
    <row r="20479" spans="25:25" x14ac:dyDescent="0.2">
      <c r="Y20479" s="84"/>
    </row>
    <row r="20480" spans="25:25" x14ac:dyDescent="0.2">
      <c r="Y20480" s="84"/>
    </row>
    <row r="20481" spans="25:25" x14ac:dyDescent="0.2">
      <c r="Y20481" s="84"/>
    </row>
    <row r="20482" spans="25:25" x14ac:dyDescent="0.2">
      <c r="Y20482" s="84"/>
    </row>
    <row r="20483" spans="25:25" x14ac:dyDescent="0.2">
      <c r="Y20483" s="84"/>
    </row>
    <row r="20484" spans="25:25" x14ac:dyDescent="0.2">
      <c r="Y20484" s="84"/>
    </row>
    <row r="20485" spans="25:25" x14ac:dyDescent="0.2">
      <c r="Y20485" s="84"/>
    </row>
    <row r="20486" spans="25:25" x14ac:dyDescent="0.2">
      <c r="Y20486" s="84"/>
    </row>
    <row r="20487" spans="25:25" x14ac:dyDescent="0.2">
      <c r="Y20487" s="84"/>
    </row>
    <row r="20488" spans="25:25" x14ac:dyDescent="0.2">
      <c r="Y20488" s="84"/>
    </row>
    <row r="20489" spans="25:25" x14ac:dyDescent="0.2">
      <c r="Y20489" s="84"/>
    </row>
    <row r="20490" spans="25:25" x14ac:dyDescent="0.2">
      <c r="Y20490" s="84"/>
    </row>
    <row r="20491" spans="25:25" x14ac:dyDescent="0.2">
      <c r="Y20491" s="84"/>
    </row>
    <row r="20492" spans="25:25" x14ac:dyDescent="0.2">
      <c r="Y20492" s="84"/>
    </row>
    <row r="20493" spans="25:25" x14ac:dyDescent="0.2">
      <c r="Y20493" s="84"/>
    </row>
    <row r="20494" spans="25:25" x14ac:dyDescent="0.2">
      <c r="Y20494" s="84"/>
    </row>
    <row r="20495" spans="25:25" x14ac:dyDescent="0.2">
      <c r="Y20495" s="84"/>
    </row>
    <row r="20496" spans="25:25" x14ac:dyDescent="0.2">
      <c r="Y20496" s="84"/>
    </row>
    <row r="20497" spans="25:25" x14ac:dyDescent="0.2">
      <c r="Y20497" s="84"/>
    </row>
    <row r="20498" spans="25:25" x14ac:dyDescent="0.2">
      <c r="Y20498" s="84"/>
    </row>
    <row r="20499" spans="25:25" x14ac:dyDescent="0.2">
      <c r="Y20499" s="84"/>
    </row>
    <row r="20500" spans="25:25" x14ac:dyDescent="0.2">
      <c r="Y20500" s="84"/>
    </row>
    <row r="20501" spans="25:25" x14ac:dyDescent="0.2">
      <c r="Y20501" s="84"/>
    </row>
    <row r="20502" spans="25:25" x14ac:dyDescent="0.2">
      <c r="Y20502" s="84"/>
    </row>
    <row r="20503" spans="25:25" x14ac:dyDescent="0.2">
      <c r="Y20503" s="84"/>
    </row>
    <row r="20504" spans="25:25" x14ac:dyDescent="0.2">
      <c r="Y20504" s="84"/>
    </row>
    <row r="20505" spans="25:25" x14ac:dyDescent="0.2">
      <c r="Y20505" s="84"/>
    </row>
    <row r="20506" spans="25:25" x14ac:dyDescent="0.2">
      <c r="Y20506" s="84"/>
    </row>
    <row r="20507" spans="25:25" x14ac:dyDescent="0.2">
      <c r="Y20507" s="84"/>
    </row>
    <row r="20508" spans="25:25" x14ac:dyDescent="0.2">
      <c r="Y20508" s="84"/>
    </row>
    <row r="20509" spans="25:25" x14ac:dyDescent="0.2">
      <c r="Y20509" s="84"/>
    </row>
    <row r="20510" spans="25:25" x14ac:dyDescent="0.2">
      <c r="Y20510" s="84"/>
    </row>
    <row r="20511" spans="25:25" x14ac:dyDescent="0.2">
      <c r="Y20511" s="84"/>
    </row>
    <row r="20512" spans="25:25" x14ac:dyDescent="0.2">
      <c r="Y20512" s="84"/>
    </row>
    <row r="20513" spans="25:25" x14ac:dyDescent="0.2">
      <c r="Y20513" s="84"/>
    </row>
    <row r="20514" spans="25:25" x14ac:dyDescent="0.2">
      <c r="Y20514" s="84"/>
    </row>
    <row r="20515" spans="25:25" x14ac:dyDescent="0.2">
      <c r="Y20515" s="84"/>
    </row>
    <row r="20516" spans="25:25" x14ac:dyDescent="0.2">
      <c r="Y20516" s="84"/>
    </row>
    <row r="20517" spans="25:25" x14ac:dyDescent="0.2">
      <c r="Y20517" s="84"/>
    </row>
    <row r="20518" spans="25:25" x14ac:dyDescent="0.2">
      <c r="Y20518" s="84"/>
    </row>
    <row r="20519" spans="25:25" x14ac:dyDescent="0.2">
      <c r="Y20519" s="84"/>
    </row>
    <row r="20520" spans="25:25" x14ac:dyDescent="0.2">
      <c r="Y20520" s="84"/>
    </row>
    <row r="20521" spans="25:25" x14ac:dyDescent="0.2">
      <c r="Y20521" s="84"/>
    </row>
    <row r="20522" spans="25:25" x14ac:dyDescent="0.2">
      <c r="Y20522" s="84"/>
    </row>
    <row r="20523" spans="25:25" x14ac:dyDescent="0.2">
      <c r="Y20523" s="84"/>
    </row>
    <row r="20524" spans="25:25" x14ac:dyDescent="0.2">
      <c r="Y20524" s="84"/>
    </row>
    <row r="20525" spans="25:25" x14ac:dyDescent="0.2">
      <c r="Y20525" s="84"/>
    </row>
    <row r="20526" spans="25:25" x14ac:dyDescent="0.2">
      <c r="Y20526" s="84"/>
    </row>
    <row r="20527" spans="25:25" x14ac:dyDescent="0.2">
      <c r="Y20527" s="84"/>
    </row>
    <row r="20528" spans="25:25" x14ac:dyDescent="0.2">
      <c r="Y20528" s="84"/>
    </row>
    <row r="20529" spans="25:25" x14ac:dyDescent="0.2">
      <c r="Y20529" s="84"/>
    </row>
    <row r="20530" spans="25:25" x14ac:dyDescent="0.2">
      <c r="Y20530" s="84"/>
    </row>
    <row r="20531" spans="25:25" x14ac:dyDescent="0.2">
      <c r="Y20531" s="84"/>
    </row>
    <row r="20532" spans="25:25" x14ac:dyDescent="0.2">
      <c r="Y20532" s="84"/>
    </row>
    <row r="20533" spans="25:25" x14ac:dyDescent="0.2">
      <c r="Y20533" s="84"/>
    </row>
    <row r="20534" spans="25:25" x14ac:dyDescent="0.2">
      <c r="Y20534" s="84"/>
    </row>
    <row r="20535" spans="25:25" x14ac:dyDescent="0.2">
      <c r="Y20535" s="84"/>
    </row>
    <row r="20536" spans="25:25" x14ac:dyDescent="0.2">
      <c r="Y20536" s="84"/>
    </row>
    <row r="20537" spans="25:25" x14ac:dyDescent="0.2">
      <c r="Y20537" s="84"/>
    </row>
    <row r="20538" spans="25:25" x14ac:dyDescent="0.2">
      <c r="Y20538" s="84"/>
    </row>
    <row r="20539" spans="25:25" x14ac:dyDescent="0.2">
      <c r="Y20539" s="84"/>
    </row>
    <row r="20540" spans="25:25" x14ac:dyDescent="0.2">
      <c r="Y20540" s="84"/>
    </row>
    <row r="20541" spans="25:25" x14ac:dyDescent="0.2">
      <c r="Y20541" s="84"/>
    </row>
    <row r="20542" spans="25:25" x14ac:dyDescent="0.2">
      <c r="Y20542" s="84"/>
    </row>
    <row r="20543" spans="25:25" x14ac:dyDescent="0.2">
      <c r="Y20543" s="84"/>
    </row>
    <row r="20544" spans="25:25" x14ac:dyDescent="0.2">
      <c r="Y20544" s="84"/>
    </row>
    <row r="20545" spans="25:25" x14ac:dyDescent="0.2">
      <c r="Y20545" s="84"/>
    </row>
    <row r="20546" spans="25:25" x14ac:dyDescent="0.2">
      <c r="Y20546" s="84"/>
    </row>
    <row r="20547" spans="25:25" x14ac:dyDescent="0.2">
      <c r="Y20547" s="84"/>
    </row>
    <row r="20548" spans="25:25" x14ac:dyDescent="0.2">
      <c r="Y20548" s="84"/>
    </row>
    <row r="20549" spans="25:25" x14ac:dyDescent="0.2">
      <c r="Y20549" s="84"/>
    </row>
    <row r="20550" spans="25:25" x14ac:dyDescent="0.2">
      <c r="Y20550" s="84"/>
    </row>
    <row r="20551" spans="25:25" x14ac:dyDescent="0.2">
      <c r="Y20551" s="84"/>
    </row>
    <row r="20552" spans="25:25" x14ac:dyDescent="0.2">
      <c r="Y20552" s="84"/>
    </row>
    <row r="20553" spans="25:25" x14ac:dyDescent="0.2">
      <c r="Y20553" s="84"/>
    </row>
    <row r="20554" spans="25:25" x14ac:dyDescent="0.2">
      <c r="Y20554" s="84"/>
    </row>
    <row r="20555" spans="25:25" x14ac:dyDescent="0.2">
      <c r="Y20555" s="84"/>
    </row>
    <row r="20556" spans="25:25" x14ac:dyDescent="0.2">
      <c r="Y20556" s="84"/>
    </row>
    <row r="20557" spans="25:25" x14ac:dyDescent="0.2">
      <c r="Y20557" s="84"/>
    </row>
    <row r="20558" spans="25:25" x14ac:dyDescent="0.2">
      <c r="Y20558" s="84"/>
    </row>
    <row r="20559" spans="25:25" x14ac:dyDescent="0.2">
      <c r="Y20559" s="84"/>
    </row>
    <row r="20560" spans="25:25" x14ac:dyDescent="0.2">
      <c r="Y20560" s="84"/>
    </row>
    <row r="20561" spans="25:25" x14ac:dyDescent="0.2">
      <c r="Y20561" s="84"/>
    </row>
    <row r="20562" spans="25:25" x14ac:dyDescent="0.2">
      <c r="Y20562" s="84"/>
    </row>
    <row r="20563" spans="25:25" x14ac:dyDescent="0.2">
      <c r="Y20563" s="84"/>
    </row>
    <row r="20564" spans="25:25" x14ac:dyDescent="0.2">
      <c r="Y20564" s="84"/>
    </row>
    <row r="20565" spans="25:25" x14ac:dyDescent="0.2">
      <c r="Y20565" s="84"/>
    </row>
    <row r="20566" spans="25:25" x14ac:dyDescent="0.2">
      <c r="Y20566" s="84"/>
    </row>
    <row r="20567" spans="25:25" x14ac:dyDescent="0.2">
      <c r="Y20567" s="84"/>
    </row>
    <row r="20568" spans="25:25" x14ac:dyDescent="0.2">
      <c r="Y20568" s="84"/>
    </row>
    <row r="20569" spans="25:25" x14ac:dyDescent="0.2">
      <c r="Y20569" s="84"/>
    </row>
    <row r="20570" spans="25:25" x14ac:dyDescent="0.2">
      <c r="Y20570" s="84"/>
    </row>
    <row r="20571" spans="25:25" x14ac:dyDescent="0.2">
      <c r="Y20571" s="84"/>
    </row>
    <row r="20572" spans="25:25" x14ac:dyDescent="0.2">
      <c r="Y20572" s="84"/>
    </row>
    <row r="20573" spans="25:25" x14ac:dyDescent="0.2">
      <c r="Y20573" s="84"/>
    </row>
    <row r="20574" spans="25:25" x14ac:dyDescent="0.2">
      <c r="Y20574" s="84"/>
    </row>
    <row r="20575" spans="25:25" x14ac:dyDescent="0.2">
      <c r="Y20575" s="84"/>
    </row>
    <row r="20576" spans="25:25" x14ac:dyDescent="0.2">
      <c r="Y20576" s="84"/>
    </row>
    <row r="20577" spans="25:25" x14ac:dyDescent="0.2">
      <c r="Y20577" s="84"/>
    </row>
    <row r="20578" spans="25:25" x14ac:dyDescent="0.2">
      <c r="Y20578" s="84"/>
    </row>
    <row r="20579" spans="25:25" x14ac:dyDescent="0.2">
      <c r="Y20579" s="84"/>
    </row>
    <row r="20580" spans="25:25" x14ac:dyDescent="0.2">
      <c r="Y20580" s="84"/>
    </row>
    <row r="20581" spans="25:25" x14ac:dyDescent="0.2">
      <c r="Y20581" s="84"/>
    </row>
    <row r="20582" spans="25:25" x14ac:dyDescent="0.2">
      <c r="Y20582" s="84"/>
    </row>
    <row r="20583" spans="25:25" x14ac:dyDescent="0.2">
      <c r="Y20583" s="84"/>
    </row>
    <row r="20584" spans="25:25" x14ac:dyDescent="0.2">
      <c r="Y20584" s="84"/>
    </row>
    <row r="20585" spans="25:25" x14ac:dyDescent="0.2">
      <c r="Y20585" s="84"/>
    </row>
    <row r="20586" spans="25:25" x14ac:dyDescent="0.2">
      <c r="Y20586" s="84"/>
    </row>
    <row r="20587" spans="25:25" x14ac:dyDescent="0.2">
      <c r="Y20587" s="84"/>
    </row>
    <row r="20588" spans="25:25" x14ac:dyDescent="0.2">
      <c r="Y20588" s="84"/>
    </row>
    <row r="20589" spans="25:25" x14ac:dyDescent="0.2">
      <c r="Y20589" s="84"/>
    </row>
    <row r="20590" spans="25:25" x14ac:dyDescent="0.2">
      <c r="Y20590" s="84"/>
    </row>
    <row r="20591" spans="25:25" x14ac:dyDescent="0.2">
      <c r="Y20591" s="84"/>
    </row>
    <row r="20592" spans="25:25" x14ac:dyDescent="0.2">
      <c r="Y20592" s="84"/>
    </row>
    <row r="20593" spans="25:25" x14ac:dyDescent="0.2">
      <c r="Y20593" s="84"/>
    </row>
    <row r="20594" spans="25:25" x14ac:dyDescent="0.2">
      <c r="Y20594" s="84"/>
    </row>
    <row r="20595" spans="25:25" x14ac:dyDescent="0.2">
      <c r="Y20595" s="84"/>
    </row>
    <row r="20596" spans="25:25" x14ac:dyDescent="0.2">
      <c r="Y20596" s="84"/>
    </row>
    <row r="20597" spans="25:25" x14ac:dyDescent="0.2">
      <c r="Y20597" s="84"/>
    </row>
    <row r="20598" spans="25:25" x14ac:dyDescent="0.2">
      <c r="Y20598" s="84"/>
    </row>
    <row r="20599" spans="25:25" x14ac:dyDescent="0.2">
      <c r="Y20599" s="84"/>
    </row>
    <row r="20600" spans="25:25" x14ac:dyDescent="0.2">
      <c r="Y20600" s="84"/>
    </row>
    <row r="20601" spans="25:25" x14ac:dyDescent="0.2">
      <c r="Y20601" s="84"/>
    </row>
    <row r="20602" spans="25:25" x14ac:dyDescent="0.2">
      <c r="Y20602" s="84"/>
    </row>
    <row r="20603" spans="25:25" x14ac:dyDescent="0.2">
      <c r="Y20603" s="84"/>
    </row>
    <row r="20604" spans="25:25" x14ac:dyDescent="0.2">
      <c r="Y20604" s="84"/>
    </row>
    <row r="20605" spans="25:25" x14ac:dyDescent="0.2">
      <c r="Y20605" s="84"/>
    </row>
    <row r="20606" spans="25:25" x14ac:dyDescent="0.2">
      <c r="Y20606" s="84"/>
    </row>
    <row r="20607" spans="25:25" x14ac:dyDescent="0.2">
      <c r="Y20607" s="84"/>
    </row>
    <row r="20608" spans="25:25" x14ac:dyDescent="0.2">
      <c r="Y20608" s="84"/>
    </row>
    <row r="20609" spans="25:25" x14ac:dyDescent="0.2">
      <c r="Y20609" s="84"/>
    </row>
    <row r="20610" spans="25:25" x14ac:dyDescent="0.2">
      <c r="Y20610" s="84"/>
    </row>
    <row r="20611" spans="25:25" x14ac:dyDescent="0.2">
      <c r="Y20611" s="84"/>
    </row>
    <row r="20612" spans="25:25" x14ac:dyDescent="0.2">
      <c r="Y20612" s="84"/>
    </row>
    <row r="20613" spans="25:25" x14ac:dyDescent="0.2">
      <c r="Y20613" s="84"/>
    </row>
    <row r="20614" spans="25:25" x14ac:dyDescent="0.2">
      <c r="Y20614" s="84"/>
    </row>
    <row r="20615" spans="25:25" x14ac:dyDescent="0.2">
      <c r="Y20615" s="84"/>
    </row>
    <row r="20616" spans="25:25" x14ac:dyDescent="0.2">
      <c r="Y20616" s="84"/>
    </row>
    <row r="20617" spans="25:25" x14ac:dyDescent="0.2">
      <c r="Y20617" s="84"/>
    </row>
    <row r="20618" spans="25:25" x14ac:dyDescent="0.2">
      <c r="Y20618" s="84"/>
    </row>
    <row r="20619" spans="25:25" x14ac:dyDescent="0.2">
      <c r="Y20619" s="84"/>
    </row>
    <row r="20620" spans="25:25" x14ac:dyDescent="0.2">
      <c r="Y20620" s="84"/>
    </row>
    <row r="20621" spans="25:25" x14ac:dyDescent="0.2">
      <c r="Y20621" s="84"/>
    </row>
    <row r="20622" spans="25:25" x14ac:dyDescent="0.2">
      <c r="Y20622" s="84"/>
    </row>
    <row r="20623" spans="25:25" x14ac:dyDescent="0.2">
      <c r="Y20623" s="84"/>
    </row>
    <row r="20624" spans="25:25" x14ac:dyDescent="0.2">
      <c r="Y20624" s="84"/>
    </row>
    <row r="20625" spans="25:25" x14ac:dyDescent="0.2">
      <c r="Y20625" s="84"/>
    </row>
    <row r="20626" spans="25:25" x14ac:dyDescent="0.2">
      <c r="Y20626" s="84"/>
    </row>
    <row r="20627" spans="25:25" x14ac:dyDescent="0.2">
      <c r="Y20627" s="84"/>
    </row>
    <row r="20628" spans="25:25" x14ac:dyDescent="0.2">
      <c r="Y20628" s="84"/>
    </row>
    <row r="20629" spans="25:25" x14ac:dyDescent="0.2">
      <c r="Y20629" s="84"/>
    </row>
    <row r="20630" spans="25:25" x14ac:dyDescent="0.2">
      <c r="Y20630" s="84"/>
    </row>
    <row r="20631" spans="25:25" x14ac:dyDescent="0.2">
      <c r="Y20631" s="84"/>
    </row>
    <row r="20632" spans="25:25" x14ac:dyDescent="0.2">
      <c r="Y20632" s="84"/>
    </row>
    <row r="20633" spans="25:25" x14ac:dyDescent="0.2">
      <c r="Y20633" s="84"/>
    </row>
    <row r="20634" spans="25:25" x14ac:dyDescent="0.2">
      <c r="Y20634" s="84"/>
    </row>
    <row r="20635" spans="25:25" x14ac:dyDescent="0.2">
      <c r="Y20635" s="84"/>
    </row>
    <row r="20636" spans="25:25" x14ac:dyDescent="0.2">
      <c r="Y20636" s="84"/>
    </row>
    <row r="20637" spans="25:25" x14ac:dyDescent="0.2">
      <c r="Y20637" s="84"/>
    </row>
    <row r="20638" spans="25:25" x14ac:dyDescent="0.2">
      <c r="Y20638" s="84"/>
    </row>
    <row r="20639" spans="25:25" x14ac:dyDescent="0.2">
      <c r="Y20639" s="84"/>
    </row>
    <row r="20640" spans="25:25" x14ac:dyDescent="0.2">
      <c r="Y20640" s="84"/>
    </row>
    <row r="20641" spans="25:25" x14ac:dyDescent="0.2">
      <c r="Y20641" s="84"/>
    </row>
    <row r="20642" spans="25:25" x14ac:dyDescent="0.2">
      <c r="Y20642" s="84"/>
    </row>
    <row r="20643" spans="25:25" x14ac:dyDescent="0.2">
      <c r="Y20643" s="84"/>
    </row>
    <row r="20644" spans="25:25" x14ac:dyDescent="0.2">
      <c r="Y20644" s="84"/>
    </row>
    <row r="20645" spans="25:25" x14ac:dyDescent="0.2">
      <c r="Y20645" s="84"/>
    </row>
    <row r="20646" spans="25:25" x14ac:dyDescent="0.2">
      <c r="Y20646" s="84"/>
    </row>
    <row r="20647" spans="25:25" x14ac:dyDescent="0.2">
      <c r="Y20647" s="84"/>
    </row>
    <row r="20648" spans="25:25" x14ac:dyDescent="0.2">
      <c r="Y20648" s="84"/>
    </row>
    <row r="20649" spans="25:25" x14ac:dyDescent="0.2">
      <c r="Y20649" s="84"/>
    </row>
    <row r="20650" spans="25:25" x14ac:dyDescent="0.2">
      <c r="Y20650" s="84"/>
    </row>
    <row r="20651" spans="25:25" x14ac:dyDescent="0.2">
      <c r="Y20651" s="84"/>
    </row>
    <row r="20652" spans="25:25" x14ac:dyDescent="0.2">
      <c r="Y20652" s="84"/>
    </row>
    <row r="20653" spans="25:25" x14ac:dyDescent="0.2">
      <c r="Y20653" s="84"/>
    </row>
    <row r="20654" spans="25:25" x14ac:dyDescent="0.2">
      <c r="Y20654" s="84"/>
    </row>
    <row r="20655" spans="25:25" x14ac:dyDescent="0.2">
      <c r="Y20655" s="84"/>
    </row>
    <row r="20656" spans="25:25" x14ac:dyDescent="0.2">
      <c r="Y20656" s="84"/>
    </row>
    <row r="20657" spans="25:25" x14ac:dyDescent="0.2">
      <c r="Y20657" s="84"/>
    </row>
    <row r="20658" spans="25:25" x14ac:dyDescent="0.2">
      <c r="Y20658" s="84"/>
    </row>
    <row r="20659" spans="25:25" x14ac:dyDescent="0.2">
      <c r="Y20659" s="84"/>
    </row>
    <row r="20660" spans="25:25" x14ac:dyDescent="0.2">
      <c r="Y20660" s="84"/>
    </row>
    <row r="20661" spans="25:25" x14ac:dyDescent="0.2">
      <c r="Y20661" s="84"/>
    </row>
    <row r="20662" spans="25:25" x14ac:dyDescent="0.2">
      <c r="Y20662" s="84"/>
    </row>
    <row r="20663" spans="25:25" x14ac:dyDescent="0.2">
      <c r="Y20663" s="84"/>
    </row>
    <row r="20664" spans="25:25" x14ac:dyDescent="0.2">
      <c r="Y20664" s="84"/>
    </row>
    <row r="20665" spans="25:25" x14ac:dyDescent="0.2">
      <c r="Y20665" s="84"/>
    </row>
    <row r="20666" spans="25:25" x14ac:dyDescent="0.2">
      <c r="Y20666" s="84"/>
    </row>
    <row r="20667" spans="25:25" x14ac:dyDescent="0.2">
      <c r="Y20667" s="84"/>
    </row>
    <row r="20668" spans="25:25" x14ac:dyDescent="0.2">
      <c r="Y20668" s="84"/>
    </row>
    <row r="20669" spans="25:25" x14ac:dyDescent="0.2">
      <c r="Y20669" s="84"/>
    </row>
    <row r="20670" spans="25:25" x14ac:dyDescent="0.2">
      <c r="Y20670" s="84"/>
    </row>
    <row r="20671" spans="25:25" x14ac:dyDescent="0.2">
      <c r="Y20671" s="84"/>
    </row>
    <row r="20672" spans="25:25" x14ac:dyDescent="0.2">
      <c r="Y20672" s="84"/>
    </row>
    <row r="20673" spans="25:25" x14ac:dyDescent="0.2">
      <c r="Y20673" s="84"/>
    </row>
    <row r="20674" spans="25:25" x14ac:dyDescent="0.2">
      <c r="Y20674" s="84"/>
    </row>
    <row r="20675" spans="25:25" x14ac:dyDescent="0.2">
      <c r="Y20675" s="84"/>
    </row>
    <row r="20676" spans="25:25" x14ac:dyDescent="0.2">
      <c r="Y20676" s="84"/>
    </row>
    <row r="20677" spans="25:25" x14ac:dyDescent="0.2">
      <c r="Y20677" s="84"/>
    </row>
    <row r="20678" spans="25:25" x14ac:dyDescent="0.2">
      <c r="Y20678" s="84"/>
    </row>
    <row r="20679" spans="25:25" x14ac:dyDescent="0.2">
      <c r="Y20679" s="84"/>
    </row>
    <row r="20680" spans="25:25" x14ac:dyDescent="0.2">
      <c r="Y20680" s="84"/>
    </row>
    <row r="20681" spans="25:25" x14ac:dyDescent="0.2">
      <c r="Y20681" s="84"/>
    </row>
    <row r="20682" spans="25:25" x14ac:dyDescent="0.2">
      <c r="Y20682" s="84"/>
    </row>
    <row r="20683" spans="25:25" x14ac:dyDescent="0.2">
      <c r="Y20683" s="84"/>
    </row>
    <row r="20684" spans="25:25" x14ac:dyDescent="0.2">
      <c r="Y20684" s="84"/>
    </row>
    <row r="20685" spans="25:25" x14ac:dyDescent="0.2">
      <c r="Y20685" s="84"/>
    </row>
    <row r="20686" spans="25:25" x14ac:dyDescent="0.2">
      <c r="Y20686" s="84"/>
    </row>
    <row r="20687" spans="25:25" x14ac:dyDescent="0.2">
      <c r="Y20687" s="84"/>
    </row>
    <row r="20688" spans="25:25" x14ac:dyDescent="0.2">
      <c r="Y20688" s="84"/>
    </row>
    <row r="20689" spans="25:25" x14ac:dyDescent="0.2">
      <c r="Y20689" s="84"/>
    </row>
    <row r="20690" spans="25:25" x14ac:dyDescent="0.2">
      <c r="Y20690" s="84"/>
    </row>
    <row r="20691" spans="25:25" x14ac:dyDescent="0.2">
      <c r="Y20691" s="84"/>
    </row>
    <row r="20692" spans="25:25" x14ac:dyDescent="0.2">
      <c r="Y20692" s="84"/>
    </row>
    <row r="20693" spans="25:25" x14ac:dyDescent="0.2">
      <c r="Y20693" s="84"/>
    </row>
    <row r="20694" spans="25:25" x14ac:dyDescent="0.2">
      <c r="Y20694" s="84"/>
    </row>
    <row r="20695" spans="25:25" x14ac:dyDescent="0.2">
      <c r="Y20695" s="84"/>
    </row>
    <row r="20696" spans="25:25" x14ac:dyDescent="0.2">
      <c r="Y20696" s="84"/>
    </row>
    <row r="20697" spans="25:25" x14ac:dyDescent="0.2">
      <c r="Y20697" s="84"/>
    </row>
    <row r="20698" spans="25:25" x14ac:dyDescent="0.2">
      <c r="Y20698" s="84"/>
    </row>
    <row r="20699" spans="25:25" x14ac:dyDescent="0.2">
      <c r="Y20699" s="84"/>
    </row>
    <row r="20700" spans="25:25" x14ac:dyDescent="0.2">
      <c r="Y20700" s="84"/>
    </row>
    <row r="20701" spans="25:25" x14ac:dyDescent="0.2">
      <c r="Y20701" s="84"/>
    </row>
    <row r="20702" spans="25:25" x14ac:dyDescent="0.2">
      <c r="Y20702" s="84"/>
    </row>
    <row r="20703" spans="25:25" x14ac:dyDescent="0.2">
      <c r="Y20703" s="84"/>
    </row>
    <row r="20704" spans="25:25" x14ac:dyDescent="0.2">
      <c r="Y20704" s="84"/>
    </row>
    <row r="20705" spans="25:25" x14ac:dyDescent="0.2">
      <c r="Y20705" s="84"/>
    </row>
    <row r="20706" spans="25:25" x14ac:dyDescent="0.2">
      <c r="Y20706" s="84"/>
    </row>
    <row r="20707" spans="25:25" x14ac:dyDescent="0.2">
      <c r="Y20707" s="84"/>
    </row>
    <row r="20708" spans="25:25" x14ac:dyDescent="0.2">
      <c r="Y20708" s="84"/>
    </row>
    <row r="20709" spans="25:25" x14ac:dyDescent="0.2">
      <c r="Y20709" s="84"/>
    </row>
    <row r="20710" spans="25:25" x14ac:dyDescent="0.2">
      <c r="Y20710" s="84"/>
    </row>
    <row r="20711" spans="25:25" x14ac:dyDescent="0.2">
      <c r="Y20711" s="84"/>
    </row>
    <row r="20712" spans="25:25" x14ac:dyDescent="0.2">
      <c r="Y20712" s="84"/>
    </row>
    <row r="20713" spans="25:25" x14ac:dyDescent="0.2">
      <c r="Y20713" s="84"/>
    </row>
    <row r="20714" spans="25:25" x14ac:dyDescent="0.2">
      <c r="Y20714" s="84"/>
    </row>
    <row r="20715" spans="25:25" x14ac:dyDescent="0.2">
      <c r="Y20715" s="84"/>
    </row>
    <row r="20716" spans="25:25" x14ac:dyDescent="0.2">
      <c r="Y20716" s="84"/>
    </row>
    <row r="20717" spans="25:25" x14ac:dyDescent="0.2">
      <c r="Y20717" s="84"/>
    </row>
    <row r="20718" spans="25:25" x14ac:dyDescent="0.2">
      <c r="Y20718" s="84"/>
    </row>
    <row r="20719" spans="25:25" x14ac:dyDescent="0.2">
      <c r="Y20719" s="84"/>
    </row>
    <row r="20720" spans="25:25" x14ac:dyDescent="0.2">
      <c r="Y20720" s="84"/>
    </row>
    <row r="20721" spans="25:25" x14ac:dyDescent="0.2">
      <c r="Y20721" s="84"/>
    </row>
    <row r="20722" spans="25:25" x14ac:dyDescent="0.2">
      <c r="Y20722" s="84"/>
    </row>
    <row r="20723" spans="25:25" x14ac:dyDescent="0.2">
      <c r="Y20723" s="84"/>
    </row>
    <row r="20724" spans="25:25" x14ac:dyDescent="0.2">
      <c r="Y20724" s="84"/>
    </row>
    <row r="20725" spans="25:25" x14ac:dyDescent="0.2">
      <c r="Y20725" s="84"/>
    </row>
    <row r="20726" spans="25:25" x14ac:dyDescent="0.2">
      <c r="Y20726" s="84"/>
    </row>
    <row r="20727" spans="25:25" x14ac:dyDescent="0.2">
      <c r="Y20727" s="84"/>
    </row>
    <row r="20728" spans="25:25" x14ac:dyDescent="0.2">
      <c r="Y20728" s="84"/>
    </row>
    <row r="20729" spans="25:25" x14ac:dyDescent="0.2">
      <c r="Y20729" s="84"/>
    </row>
    <row r="20730" spans="25:25" x14ac:dyDescent="0.2">
      <c r="Y20730" s="84"/>
    </row>
    <row r="20731" spans="25:25" x14ac:dyDescent="0.2">
      <c r="Y20731" s="84"/>
    </row>
    <row r="20732" spans="25:25" x14ac:dyDescent="0.2">
      <c r="Y20732" s="84"/>
    </row>
    <row r="20733" spans="25:25" x14ac:dyDescent="0.2">
      <c r="Y20733" s="84"/>
    </row>
    <row r="20734" spans="25:25" x14ac:dyDescent="0.2">
      <c r="Y20734" s="84"/>
    </row>
    <row r="20735" spans="25:25" x14ac:dyDescent="0.2">
      <c r="Y20735" s="84"/>
    </row>
    <row r="20736" spans="25:25" x14ac:dyDescent="0.2">
      <c r="Y20736" s="84"/>
    </row>
    <row r="20737" spans="25:25" x14ac:dyDescent="0.2">
      <c r="Y20737" s="84"/>
    </row>
    <row r="20738" spans="25:25" x14ac:dyDescent="0.2">
      <c r="Y20738" s="84"/>
    </row>
    <row r="20739" spans="25:25" x14ac:dyDescent="0.2">
      <c r="Y20739" s="84"/>
    </row>
    <row r="20740" spans="25:25" x14ac:dyDescent="0.2">
      <c r="Y20740" s="84"/>
    </row>
    <row r="20741" spans="25:25" x14ac:dyDescent="0.2">
      <c r="Y20741" s="84"/>
    </row>
    <row r="20742" spans="25:25" x14ac:dyDescent="0.2">
      <c r="Y20742" s="84"/>
    </row>
    <row r="20743" spans="25:25" x14ac:dyDescent="0.2">
      <c r="Y20743" s="84"/>
    </row>
    <row r="20744" spans="25:25" x14ac:dyDescent="0.2">
      <c r="Y20744" s="84"/>
    </row>
    <row r="20745" spans="25:25" x14ac:dyDescent="0.2">
      <c r="Y20745" s="84"/>
    </row>
    <row r="20746" spans="25:25" x14ac:dyDescent="0.2">
      <c r="Y20746" s="84"/>
    </row>
    <row r="20747" spans="25:25" x14ac:dyDescent="0.2">
      <c r="Y20747" s="84"/>
    </row>
    <row r="20748" spans="25:25" x14ac:dyDescent="0.2">
      <c r="Y20748" s="84"/>
    </row>
    <row r="20749" spans="25:25" x14ac:dyDescent="0.2">
      <c r="Y20749" s="84"/>
    </row>
    <row r="20750" spans="25:25" x14ac:dyDescent="0.2">
      <c r="Y20750" s="84"/>
    </row>
    <row r="20751" spans="25:25" x14ac:dyDescent="0.2">
      <c r="Y20751" s="84"/>
    </row>
    <row r="20752" spans="25:25" x14ac:dyDescent="0.2">
      <c r="Y20752" s="84"/>
    </row>
    <row r="20753" spans="25:25" x14ac:dyDescent="0.2">
      <c r="Y20753" s="84"/>
    </row>
    <row r="20754" spans="25:25" x14ac:dyDescent="0.2">
      <c r="Y20754" s="84"/>
    </row>
    <row r="20755" spans="25:25" x14ac:dyDescent="0.2">
      <c r="Y20755" s="84"/>
    </row>
    <row r="20756" spans="25:25" x14ac:dyDescent="0.2">
      <c r="Y20756" s="84"/>
    </row>
    <row r="20757" spans="25:25" x14ac:dyDescent="0.2">
      <c r="Y20757" s="84"/>
    </row>
    <row r="20758" spans="25:25" x14ac:dyDescent="0.2">
      <c r="Y20758" s="84"/>
    </row>
    <row r="20759" spans="25:25" x14ac:dyDescent="0.2">
      <c r="Y20759" s="84"/>
    </row>
    <row r="20760" spans="25:25" x14ac:dyDescent="0.2">
      <c r="Y20760" s="84"/>
    </row>
    <row r="20761" spans="25:25" x14ac:dyDescent="0.2">
      <c r="Y20761" s="84"/>
    </row>
    <row r="20762" spans="25:25" x14ac:dyDescent="0.2">
      <c r="Y20762" s="84"/>
    </row>
    <row r="20763" spans="25:25" x14ac:dyDescent="0.2">
      <c r="Y20763" s="84"/>
    </row>
    <row r="20764" spans="25:25" x14ac:dyDescent="0.2">
      <c r="Y20764" s="84"/>
    </row>
    <row r="20765" spans="25:25" x14ac:dyDescent="0.2">
      <c r="Y20765" s="84"/>
    </row>
    <row r="20766" spans="25:25" x14ac:dyDescent="0.2">
      <c r="Y20766" s="84"/>
    </row>
    <row r="20767" spans="25:25" x14ac:dyDescent="0.2">
      <c r="Y20767" s="84"/>
    </row>
    <row r="20768" spans="25:25" x14ac:dyDescent="0.2">
      <c r="Y20768" s="84"/>
    </row>
    <row r="20769" spans="25:25" x14ac:dyDescent="0.2">
      <c r="Y20769" s="84"/>
    </row>
    <row r="20770" spans="25:25" x14ac:dyDescent="0.2">
      <c r="Y20770" s="84"/>
    </row>
    <row r="20771" spans="25:25" x14ac:dyDescent="0.2">
      <c r="Y20771" s="84"/>
    </row>
    <row r="20772" spans="25:25" x14ac:dyDescent="0.2">
      <c r="Y20772" s="84"/>
    </row>
    <row r="20773" spans="25:25" x14ac:dyDescent="0.2">
      <c r="Y20773" s="84"/>
    </row>
    <row r="20774" spans="25:25" x14ac:dyDescent="0.2">
      <c r="Y20774" s="84"/>
    </row>
    <row r="20775" spans="25:25" x14ac:dyDescent="0.2">
      <c r="Y20775" s="84"/>
    </row>
    <row r="20776" spans="25:25" x14ac:dyDescent="0.2">
      <c r="Y20776" s="84"/>
    </row>
    <row r="20777" spans="25:25" x14ac:dyDescent="0.2">
      <c r="Y20777" s="84"/>
    </row>
    <row r="20778" spans="25:25" x14ac:dyDescent="0.2">
      <c r="Y20778" s="84"/>
    </row>
    <row r="20779" spans="25:25" x14ac:dyDescent="0.2">
      <c r="Y20779" s="84"/>
    </row>
    <row r="20780" spans="25:25" x14ac:dyDescent="0.2">
      <c r="Y20780" s="84"/>
    </row>
    <row r="20781" spans="25:25" x14ac:dyDescent="0.2">
      <c r="Y20781" s="84"/>
    </row>
    <row r="20782" spans="25:25" x14ac:dyDescent="0.2">
      <c r="Y20782" s="84"/>
    </row>
    <row r="20783" spans="25:25" x14ac:dyDescent="0.2">
      <c r="Y20783" s="84"/>
    </row>
    <row r="20784" spans="25:25" x14ac:dyDescent="0.2">
      <c r="Y20784" s="84"/>
    </row>
    <row r="20785" spans="25:25" x14ac:dyDescent="0.2">
      <c r="Y20785" s="84"/>
    </row>
    <row r="20786" spans="25:25" x14ac:dyDescent="0.2">
      <c r="Y20786" s="84"/>
    </row>
    <row r="20787" spans="25:25" x14ac:dyDescent="0.2">
      <c r="Y20787" s="84"/>
    </row>
    <row r="20788" spans="25:25" x14ac:dyDescent="0.2">
      <c r="Y20788" s="84"/>
    </row>
    <row r="20789" spans="25:25" x14ac:dyDescent="0.2">
      <c r="Y20789" s="84"/>
    </row>
    <row r="20790" spans="25:25" x14ac:dyDescent="0.2">
      <c r="Y20790" s="84"/>
    </row>
    <row r="20791" spans="25:25" x14ac:dyDescent="0.2">
      <c r="Y20791" s="84"/>
    </row>
    <row r="20792" spans="25:25" x14ac:dyDescent="0.2">
      <c r="Y20792" s="84"/>
    </row>
    <row r="20793" spans="25:25" x14ac:dyDescent="0.2">
      <c r="Y20793" s="84"/>
    </row>
    <row r="20794" spans="25:25" x14ac:dyDescent="0.2">
      <c r="Y20794" s="84"/>
    </row>
    <row r="20795" spans="25:25" x14ac:dyDescent="0.2">
      <c r="Y20795" s="84"/>
    </row>
    <row r="20796" spans="25:25" x14ac:dyDescent="0.2">
      <c r="Y20796" s="84"/>
    </row>
    <row r="20797" spans="25:25" x14ac:dyDescent="0.2">
      <c r="Y20797" s="84"/>
    </row>
    <row r="20798" spans="25:25" x14ac:dyDescent="0.2">
      <c r="Y20798" s="84"/>
    </row>
    <row r="20799" spans="25:25" x14ac:dyDescent="0.2">
      <c r="Y20799" s="84"/>
    </row>
    <row r="20800" spans="25:25" x14ac:dyDescent="0.2">
      <c r="Y20800" s="84"/>
    </row>
    <row r="20801" spans="25:25" x14ac:dyDescent="0.2">
      <c r="Y20801" s="84"/>
    </row>
    <row r="20802" spans="25:25" x14ac:dyDescent="0.2">
      <c r="Y20802" s="84"/>
    </row>
    <row r="20803" spans="25:25" x14ac:dyDescent="0.2">
      <c r="Y20803" s="84"/>
    </row>
    <row r="20804" spans="25:25" x14ac:dyDescent="0.2">
      <c r="Y20804" s="84"/>
    </row>
    <row r="20805" spans="25:25" x14ac:dyDescent="0.2">
      <c r="Y20805" s="84"/>
    </row>
    <row r="20806" spans="25:25" x14ac:dyDescent="0.2">
      <c r="Y20806" s="84"/>
    </row>
    <row r="20807" spans="25:25" x14ac:dyDescent="0.2">
      <c r="Y20807" s="84"/>
    </row>
    <row r="20808" spans="25:25" x14ac:dyDescent="0.2">
      <c r="Y20808" s="84"/>
    </row>
    <row r="20809" spans="25:25" x14ac:dyDescent="0.2">
      <c r="Y20809" s="84"/>
    </row>
    <row r="20810" spans="25:25" x14ac:dyDescent="0.2">
      <c r="Y20810" s="84"/>
    </row>
    <row r="20811" spans="25:25" x14ac:dyDescent="0.2">
      <c r="Y20811" s="84"/>
    </row>
    <row r="20812" spans="25:25" x14ac:dyDescent="0.2">
      <c r="Y20812" s="84"/>
    </row>
    <row r="20813" spans="25:25" x14ac:dyDescent="0.2">
      <c r="Y20813" s="84"/>
    </row>
    <row r="20814" spans="25:25" x14ac:dyDescent="0.2">
      <c r="Y20814" s="84"/>
    </row>
    <row r="20815" spans="25:25" x14ac:dyDescent="0.2">
      <c r="Y20815" s="84"/>
    </row>
    <row r="20816" spans="25:25" x14ac:dyDescent="0.2">
      <c r="Y20816" s="84"/>
    </row>
    <row r="20817" spans="25:25" x14ac:dyDescent="0.2">
      <c r="Y20817" s="84"/>
    </row>
    <row r="20818" spans="25:25" x14ac:dyDescent="0.2">
      <c r="Y20818" s="84"/>
    </row>
    <row r="20819" spans="25:25" x14ac:dyDescent="0.2">
      <c r="Y20819" s="84"/>
    </row>
    <row r="20820" spans="25:25" x14ac:dyDescent="0.2">
      <c r="Y20820" s="84"/>
    </row>
    <row r="20821" spans="25:25" x14ac:dyDescent="0.2">
      <c r="Y20821" s="84"/>
    </row>
    <row r="20822" spans="25:25" x14ac:dyDescent="0.2">
      <c r="Y20822" s="84"/>
    </row>
    <row r="20823" spans="25:25" x14ac:dyDescent="0.2">
      <c r="Y20823" s="84"/>
    </row>
    <row r="20824" spans="25:25" x14ac:dyDescent="0.2">
      <c r="Y20824" s="84"/>
    </row>
    <row r="20825" spans="25:25" x14ac:dyDescent="0.2">
      <c r="Y20825" s="84"/>
    </row>
    <row r="20826" spans="25:25" x14ac:dyDescent="0.2">
      <c r="Y20826" s="84"/>
    </row>
    <row r="20827" spans="25:25" x14ac:dyDescent="0.2">
      <c r="Y20827" s="84"/>
    </row>
    <row r="20828" spans="25:25" x14ac:dyDescent="0.2">
      <c r="Y20828" s="84"/>
    </row>
    <row r="20829" spans="25:25" x14ac:dyDescent="0.2">
      <c r="Y20829" s="84"/>
    </row>
    <row r="20830" spans="25:25" x14ac:dyDescent="0.2">
      <c r="Y20830" s="84"/>
    </row>
    <row r="20831" spans="25:25" x14ac:dyDescent="0.2">
      <c r="Y20831" s="84"/>
    </row>
    <row r="20832" spans="25:25" x14ac:dyDescent="0.2">
      <c r="Y20832" s="84"/>
    </row>
    <row r="20833" spans="25:25" x14ac:dyDescent="0.2">
      <c r="Y20833" s="84"/>
    </row>
    <row r="20834" spans="25:25" x14ac:dyDescent="0.2">
      <c r="Y20834" s="84"/>
    </row>
    <row r="20835" spans="25:25" x14ac:dyDescent="0.2">
      <c r="Y20835" s="84"/>
    </row>
    <row r="20836" spans="25:25" x14ac:dyDescent="0.2">
      <c r="Y20836" s="84"/>
    </row>
    <row r="20837" spans="25:25" x14ac:dyDescent="0.2">
      <c r="Y20837" s="84"/>
    </row>
    <row r="20838" spans="25:25" x14ac:dyDescent="0.2">
      <c r="Y20838" s="84"/>
    </row>
    <row r="20839" spans="25:25" x14ac:dyDescent="0.2">
      <c r="Y20839" s="84"/>
    </row>
    <row r="20840" spans="25:25" x14ac:dyDescent="0.2">
      <c r="Y20840" s="84"/>
    </row>
    <row r="20841" spans="25:25" x14ac:dyDescent="0.2">
      <c r="Y20841" s="84"/>
    </row>
    <row r="20842" spans="25:25" x14ac:dyDescent="0.2">
      <c r="Y20842" s="84"/>
    </row>
    <row r="20843" spans="25:25" x14ac:dyDescent="0.2">
      <c r="Y20843" s="84"/>
    </row>
    <row r="20844" spans="25:25" x14ac:dyDescent="0.2">
      <c r="Y20844" s="84"/>
    </row>
    <row r="20845" spans="25:25" x14ac:dyDescent="0.2">
      <c r="Y20845" s="84"/>
    </row>
    <row r="20846" spans="25:25" x14ac:dyDescent="0.2">
      <c r="Y20846" s="84"/>
    </row>
    <row r="20847" spans="25:25" x14ac:dyDescent="0.2">
      <c r="Y20847" s="84"/>
    </row>
    <row r="20848" spans="25:25" x14ac:dyDescent="0.2">
      <c r="Y20848" s="84"/>
    </row>
    <row r="20849" spans="25:25" x14ac:dyDescent="0.2">
      <c r="Y20849" s="84"/>
    </row>
    <row r="20850" spans="25:25" x14ac:dyDescent="0.2">
      <c r="Y20850" s="84"/>
    </row>
    <row r="20851" spans="25:25" x14ac:dyDescent="0.2">
      <c r="Y20851" s="84"/>
    </row>
    <row r="20852" spans="25:25" x14ac:dyDescent="0.2">
      <c r="Y20852" s="84"/>
    </row>
    <row r="20853" spans="25:25" x14ac:dyDescent="0.2">
      <c r="Y20853" s="84"/>
    </row>
    <row r="20854" spans="25:25" x14ac:dyDescent="0.2">
      <c r="Y20854" s="84"/>
    </row>
    <row r="20855" spans="25:25" x14ac:dyDescent="0.2">
      <c r="Y20855" s="84"/>
    </row>
    <row r="20856" spans="25:25" x14ac:dyDescent="0.2">
      <c r="Y20856" s="84"/>
    </row>
    <row r="20857" spans="25:25" x14ac:dyDescent="0.2">
      <c r="Y20857" s="84"/>
    </row>
    <row r="20858" spans="25:25" x14ac:dyDescent="0.2">
      <c r="Y20858" s="84"/>
    </row>
    <row r="20859" spans="25:25" x14ac:dyDescent="0.2">
      <c r="Y20859" s="84"/>
    </row>
    <row r="20860" spans="25:25" x14ac:dyDescent="0.2">
      <c r="Y20860" s="84"/>
    </row>
    <row r="20861" spans="25:25" x14ac:dyDescent="0.2">
      <c r="Y20861" s="84"/>
    </row>
    <row r="20862" spans="25:25" x14ac:dyDescent="0.2">
      <c r="Y20862" s="84"/>
    </row>
    <row r="20863" spans="25:25" x14ac:dyDescent="0.2">
      <c r="Y20863" s="84"/>
    </row>
    <row r="20864" spans="25:25" x14ac:dyDescent="0.2">
      <c r="Y20864" s="84"/>
    </row>
    <row r="20865" spans="25:25" x14ac:dyDescent="0.2">
      <c r="Y20865" s="84"/>
    </row>
    <row r="20866" spans="25:25" x14ac:dyDescent="0.2">
      <c r="Y20866" s="84"/>
    </row>
    <row r="20867" spans="25:25" x14ac:dyDescent="0.2">
      <c r="Y20867" s="84"/>
    </row>
    <row r="20868" spans="25:25" x14ac:dyDescent="0.2">
      <c r="Y20868" s="84"/>
    </row>
    <row r="20869" spans="25:25" x14ac:dyDescent="0.2">
      <c r="Y20869" s="84"/>
    </row>
    <row r="20870" spans="25:25" x14ac:dyDescent="0.2">
      <c r="Y20870" s="84"/>
    </row>
    <row r="20871" spans="25:25" x14ac:dyDescent="0.2">
      <c r="Y20871" s="84"/>
    </row>
    <row r="20872" spans="25:25" x14ac:dyDescent="0.2">
      <c r="Y20872" s="84"/>
    </row>
    <row r="20873" spans="25:25" x14ac:dyDescent="0.2">
      <c r="Y20873" s="84"/>
    </row>
    <row r="20874" spans="25:25" x14ac:dyDescent="0.2">
      <c r="Y20874" s="84"/>
    </row>
    <row r="20875" spans="25:25" x14ac:dyDescent="0.2">
      <c r="Y20875" s="84"/>
    </row>
    <row r="20876" spans="25:25" x14ac:dyDescent="0.2">
      <c r="Y20876" s="84"/>
    </row>
    <row r="20877" spans="25:25" x14ac:dyDescent="0.2">
      <c r="Y20877" s="84"/>
    </row>
    <row r="20878" spans="25:25" x14ac:dyDescent="0.2">
      <c r="Y20878" s="84"/>
    </row>
    <row r="20879" spans="25:25" x14ac:dyDescent="0.2">
      <c r="Y20879" s="84"/>
    </row>
    <row r="20880" spans="25:25" x14ac:dyDescent="0.2">
      <c r="Y20880" s="84"/>
    </row>
    <row r="20881" spans="25:25" x14ac:dyDescent="0.2">
      <c r="Y20881" s="84"/>
    </row>
    <row r="20882" spans="25:25" x14ac:dyDescent="0.2">
      <c r="Y20882" s="84"/>
    </row>
    <row r="20883" spans="25:25" x14ac:dyDescent="0.2">
      <c r="Y20883" s="84"/>
    </row>
    <row r="20884" spans="25:25" x14ac:dyDescent="0.2">
      <c r="Y20884" s="84"/>
    </row>
    <row r="20885" spans="25:25" x14ac:dyDescent="0.2">
      <c r="Y20885" s="84"/>
    </row>
    <row r="20886" spans="25:25" x14ac:dyDescent="0.2">
      <c r="Y20886" s="84"/>
    </row>
    <row r="20887" spans="25:25" x14ac:dyDescent="0.2">
      <c r="Y20887" s="84"/>
    </row>
    <row r="20888" spans="25:25" x14ac:dyDescent="0.2">
      <c r="Y20888" s="84"/>
    </row>
    <row r="20889" spans="25:25" x14ac:dyDescent="0.2">
      <c r="Y20889" s="84"/>
    </row>
    <row r="20890" spans="25:25" x14ac:dyDescent="0.2">
      <c r="Y20890" s="84"/>
    </row>
    <row r="20891" spans="25:25" x14ac:dyDescent="0.2">
      <c r="Y20891" s="84"/>
    </row>
    <row r="20892" spans="25:25" x14ac:dyDescent="0.2">
      <c r="Y20892" s="84"/>
    </row>
    <row r="20893" spans="25:25" x14ac:dyDescent="0.2">
      <c r="Y20893" s="84"/>
    </row>
    <row r="20894" spans="25:25" x14ac:dyDescent="0.2">
      <c r="Y20894" s="84"/>
    </row>
    <row r="20895" spans="25:25" x14ac:dyDescent="0.2">
      <c r="Y20895" s="84"/>
    </row>
    <row r="20896" spans="25:25" x14ac:dyDescent="0.2">
      <c r="Y20896" s="84"/>
    </row>
    <row r="20897" spans="25:25" x14ac:dyDescent="0.2">
      <c r="Y20897" s="84"/>
    </row>
    <row r="20898" spans="25:25" x14ac:dyDescent="0.2">
      <c r="Y20898" s="84"/>
    </row>
    <row r="20899" spans="25:25" x14ac:dyDescent="0.2">
      <c r="Y20899" s="84"/>
    </row>
    <row r="20900" spans="25:25" x14ac:dyDescent="0.2">
      <c r="Y20900" s="84"/>
    </row>
    <row r="20901" spans="25:25" x14ac:dyDescent="0.2">
      <c r="Y20901" s="84"/>
    </row>
    <row r="20902" spans="25:25" x14ac:dyDescent="0.2">
      <c r="Y20902" s="84"/>
    </row>
    <row r="20903" spans="25:25" x14ac:dyDescent="0.2">
      <c r="Y20903" s="84"/>
    </row>
    <row r="20904" spans="25:25" x14ac:dyDescent="0.2">
      <c r="Y20904" s="84"/>
    </row>
    <row r="20905" spans="25:25" x14ac:dyDescent="0.2">
      <c r="Y20905" s="84"/>
    </row>
    <row r="20906" spans="25:25" x14ac:dyDescent="0.2">
      <c r="Y20906" s="84"/>
    </row>
    <row r="20907" spans="25:25" x14ac:dyDescent="0.2">
      <c r="Y20907" s="84"/>
    </row>
    <row r="20908" spans="25:25" x14ac:dyDescent="0.2">
      <c r="Y20908" s="84"/>
    </row>
    <row r="20909" spans="25:25" x14ac:dyDescent="0.2">
      <c r="Y20909" s="84"/>
    </row>
    <row r="20910" spans="25:25" x14ac:dyDescent="0.2">
      <c r="Y20910" s="84"/>
    </row>
    <row r="20911" spans="25:25" x14ac:dyDescent="0.2">
      <c r="Y20911" s="84"/>
    </row>
    <row r="20912" spans="25:25" x14ac:dyDescent="0.2">
      <c r="Y20912" s="84"/>
    </row>
    <row r="20913" spans="25:25" x14ac:dyDescent="0.2">
      <c r="Y20913" s="84"/>
    </row>
    <row r="20914" spans="25:25" x14ac:dyDescent="0.2">
      <c r="Y20914" s="84"/>
    </row>
    <row r="20915" spans="25:25" x14ac:dyDescent="0.2">
      <c r="Y20915" s="84"/>
    </row>
    <row r="20916" spans="25:25" x14ac:dyDescent="0.2">
      <c r="Y20916" s="84"/>
    </row>
    <row r="20917" spans="25:25" x14ac:dyDescent="0.2">
      <c r="Y20917" s="84"/>
    </row>
    <row r="20918" spans="25:25" x14ac:dyDescent="0.2">
      <c r="Y20918" s="84"/>
    </row>
    <row r="20919" spans="25:25" x14ac:dyDescent="0.2">
      <c r="Y20919" s="84"/>
    </row>
    <row r="20920" spans="25:25" x14ac:dyDescent="0.2">
      <c r="Y20920" s="84"/>
    </row>
    <row r="20921" spans="25:25" x14ac:dyDescent="0.2">
      <c r="Y20921" s="84"/>
    </row>
    <row r="20922" spans="25:25" x14ac:dyDescent="0.2">
      <c r="Y20922" s="84"/>
    </row>
    <row r="20923" spans="25:25" x14ac:dyDescent="0.2">
      <c r="Y20923" s="84"/>
    </row>
    <row r="20924" spans="25:25" x14ac:dyDescent="0.2">
      <c r="Y20924" s="84"/>
    </row>
    <row r="20925" spans="25:25" x14ac:dyDescent="0.2">
      <c r="Y20925" s="84"/>
    </row>
    <row r="20926" spans="25:25" x14ac:dyDescent="0.2">
      <c r="Y20926" s="84"/>
    </row>
    <row r="20927" spans="25:25" x14ac:dyDescent="0.2">
      <c r="Y20927" s="84"/>
    </row>
    <row r="20928" spans="25:25" x14ac:dyDescent="0.2">
      <c r="Y20928" s="84"/>
    </row>
    <row r="20929" spans="25:25" x14ac:dyDescent="0.2">
      <c r="Y20929" s="84"/>
    </row>
    <row r="20930" spans="25:25" x14ac:dyDescent="0.2">
      <c r="Y20930" s="84"/>
    </row>
    <row r="20931" spans="25:25" x14ac:dyDescent="0.2">
      <c r="Y20931" s="84"/>
    </row>
    <row r="20932" spans="25:25" x14ac:dyDescent="0.2">
      <c r="Y20932" s="84"/>
    </row>
    <row r="20933" spans="25:25" x14ac:dyDescent="0.2">
      <c r="Y20933" s="84"/>
    </row>
    <row r="20934" spans="25:25" x14ac:dyDescent="0.2">
      <c r="Y20934" s="84"/>
    </row>
    <row r="20935" spans="25:25" x14ac:dyDescent="0.2">
      <c r="Y20935" s="84"/>
    </row>
    <row r="20936" spans="25:25" x14ac:dyDescent="0.2">
      <c r="Y20936" s="84"/>
    </row>
    <row r="20937" spans="25:25" x14ac:dyDescent="0.2">
      <c r="Y20937" s="84"/>
    </row>
    <row r="20938" spans="25:25" x14ac:dyDescent="0.2">
      <c r="Y20938" s="84"/>
    </row>
    <row r="20939" spans="25:25" x14ac:dyDescent="0.2">
      <c r="Y20939" s="84"/>
    </row>
    <row r="20940" spans="25:25" x14ac:dyDescent="0.2">
      <c r="Y20940" s="84"/>
    </row>
    <row r="20941" spans="25:25" x14ac:dyDescent="0.2">
      <c r="Y20941" s="84"/>
    </row>
    <row r="20942" spans="25:25" x14ac:dyDescent="0.2">
      <c r="Y20942" s="84"/>
    </row>
    <row r="20943" spans="25:25" x14ac:dyDescent="0.2">
      <c r="Y20943" s="84"/>
    </row>
    <row r="20944" spans="25:25" x14ac:dyDescent="0.2">
      <c r="Y20944" s="84"/>
    </row>
    <row r="20945" spans="25:25" x14ac:dyDescent="0.2">
      <c r="Y20945" s="84"/>
    </row>
    <row r="20946" spans="25:25" x14ac:dyDescent="0.2">
      <c r="Y20946" s="84"/>
    </row>
    <row r="20947" spans="25:25" x14ac:dyDescent="0.2">
      <c r="Y20947" s="84"/>
    </row>
    <row r="20948" spans="25:25" x14ac:dyDescent="0.2">
      <c r="Y20948" s="84"/>
    </row>
    <row r="20949" spans="25:25" x14ac:dyDescent="0.2">
      <c r="Y20949" s="84"/>
    </row>
    <row r="20950" spans="25:25" x14ac:dyDescent="0.2">
      <c r="Y20950" s="84"/>
    </row>
    <row r="20951" spans="25:25" x14ac:dyDescent="0.2">
      <c r="Y20951" s="84"/>
    </row>
    <row r="20952" spans="25:25" x14ac:dyDescent="0.2">
      <c r="Y20952" s="84"/>
    </row>
    <row r="20953" spans="25:25" x14ac:dyDescent="0.2">
      <c r="Y20953" s="84"/>
    </row>
    <row r="20954" spans="25:25" x14ac:dyDescent="0.2">
      <c r="Y20954" s="84"/>
    </row>
    <row r="20955" spans="25:25" x14ac:dyDescent="0.2">
      <c r="Y20955" s="84"/>
    </row>
    <row r="20956" spans="25:25" x14ac:dyDescent="0.2">
      <c r="Y20956" s="84"/>
    </row>
    <row r="20957" spans="25:25" x14ac:dyDescent="0.2">
      <c r="Y20957" s="84"/>
    </row>
    <row r="20958" spans="25:25" x14ac:dyDescent="0.2">
      <c r="Y20958" s="84"/>
    </row>
    <row r="20959" spans="25:25" x14ac:dyDescent="0.2">
      <c r="Y20959" s="84"/>
    </row>
    <row r="20960" spans="25:25" x14ac:dyDescent="0.2">
      <c r="Y20960" s="84"/>
    </row>
    <row r="20961" spans="25:25" x14ac:dyDescent="0.2">
      <c r="Y20961" s="84"/>
    </row>
    <row r="20962" spans="25:25" x14ac:dyDescent="0.2">
      <c r="Y20962" s="84"/>
    </row>
    <row r="20963" spans="25:25" x14ac:dyDescent="0.2">
      <c r="Y20963" s="84"/>
    </row>
    <row r="20964" spans="25:25" x14ac:dyDescent="0.2">
      <c r="Y20964" s="84"/>
    </row>
    <row r="20965" spans="25:25" x14ac:dyDescent="0.2">
      <c r="Y20965" s="84"/>
    </row>
    <row r="20966" spans="25:25" x14ac:dyDescent="0.2">
      <c r="Y20966" s="84"/>
    </row>
    <row r="20967" spans="25:25" x14ac:dyDescent="0.2">
      <c r="Y20967" s="84"/>
    </row>
    <row r="20968" spans="25:25" x14ac:dyDescent="0.2">
      <c r="Y20968" s="84"/>
    </row>
    <row r="20969" spans="25:25" x14ac:dyDescent="0.2">
      <c r="Y20969" s="84"/>
    </row>
    <row r="20970" spans="25:25" x14ac:dyDescent="0.2">
      <c r="Y20970" s="84"/>
    </row>
    <row r="20971" spans="25:25" x14ac:dyDescent="0.2">
      <c r="Y20971" s="84"/>
    </row>
    <row r="20972" spans="25:25" x14ac:dyDescent="0.2">
      <c r="Y20972" s="84"/>
    </row>
    <row r="20973" spans="25:25" x14ac:dyDescent="0.2">
      <c r="Y20973" s="84"/>
    </row>
    <row r="20974" spans="25:25" x14ac:dyDescent="0.2">
      <c r="Y20974" s="84"/>
    </row>
    <row r="20975" spans="25:25" x14ac:dyDescent="0.2">
      <c r="Y20975" s="84"/>
    </row>
    <row r="20976" spans="25:25" x14ac:dyDescent="0.2">
      <c r="Y20976" s="84"/>
    </row>
    <row r="20977" spans="25:25" x14ac:dyDescent="0.2">
      <c r="Y20977" s="84"/>
    </row>
    <row r="20978" spans="25:25" x14ac:dyDescent="0.2">
      <c r="Y20978" s="84"/>
    </row>
    <row r="20979" spans="25:25" x14ac:dyDescent="0.2">
      <c r="Y20979" s="84"/>
    </row>
    <row r="20980" spans="25:25" x14ac:dyDescent="0.2">
      <c r="Y20980" s="84"/>
    </row>
    <row r="20981" spans="25:25" x14ac:dyDescent="0.2">
      <c r="Y20981" s="84"/>
    </row>
    <row r="20982" spans="25:25" x14ac:dyDescent="0.2">
      <c r="Y20982" s="84"/>
    </row>
    <row r="20983" spans="25:25" x14ac:dyDescent="0.2">
      <c r="Y20983" s="84"/>
    </row>
    <row r="20984" spans="25:25" x14ac:dyDescent="0.2">
      <c r="Y20984" s="84"/>
    </row>
    <row r="20985" spans="25:25" x14ac:dyDescent="0.2">
      <c r="Y20985" s="84"/>
    </row>
    <row r="20986" spans="25:25" x14ac:dyDescent="0.2">
      <c r="Y20986" s="84"/>
    </row>
    <row r="20987" spans="25:25" x14ac:dyDescent="0.2">
      <c r="Y20987" s="84"/>
    </row>
    <row r="20988" spans="25:25" x14ac:dyDescent="0.2">
      <c r="Y20988" s="84"/>
    </row>
    <row r="20989" spans="25:25" x14ac:dyDescent="0.2">
      <c r="Y20989" s="84"/>
    </row>
    <row r="20990" spans="25:25" x14ac:dyDescent="0.2">
      <c r="Y20990" s="84"/>
    </row>
    <row r="20991" spans="25:25" x14ac:dyDescent="0.2">
      <c r="Y20991" s="84"/>
    </row>
    <row r="20992" spans="25:25" x14ac:dyDescent="0.2">
      <c r="Y20992" s="84"/>
    </row>
    <row r="20993" spans="25:25" x14ac:dyDescent="0.2">
      <c r="Y20993" s="84"/>
    </row>
    <row r="20994" spans="25:25" x14ac:dyDescent="0.2">
      <c r="Y20994" s="84"/>
    </row>
    <row r="20995" spans="25:25" x14ac:dyDescent="0.2">
      <c r="Y20995" s="84"/>
    </row>
    <row r="20996" spans="25:25" x14ac:dyDescent="0.2">
      <c r="Y20996" s="84"/>
    </row>
    <row r="20997" spans="25:25" x14ac:dyDescent="0.2">
      <c r="Y20997" s="84"/>
    </row>
    <row r="20998" spans="25:25" x14ac:dyDescent="0.2">
      <c r="Y20998" s="84"/>
    </row>
    <row r="20999" spans="25:25" x14ac:dyDescent="0.2">
      <c r="Y20999" s="84"/>
    </row>
    <row r="21000" spans="25:25" x14ac:dyDescent="0.2">
      <c r="Y21000" s="84"/>
    </row>
    <row r="21001" spans="25:25" x14ac:dyDescent="0.2">
      <c r="Y21001" s="84"/>
    </row>
    <row r="21002" spans="25:25" x14ac:dyDescent="0.2">
      <c r="Y21002" s="84"/>
    </row>
    <row r="21003" spans="25:25" x14ac:dyDescent="0.2">
      <c r="Y21003" s="84"/>
    </row>
    <row r="21004" spans="25:25" x14ac:dyDescent="0.2">
      <c r="Y21004" s="84"/>
    </row>
    <row r="21005" spans="25:25" x14ac:dyDescent="0.2">
      <c r="Y21005" s="84"/>
    </row>
    <row r="21006" spans="25:25" x14ac:dyDescent="0.2">
      <c r="Y21006" s="84"/>
    </row>
    <row r="21007" spans="25:25" x14ac:dyDescent="0.2">
      <c r="Y21007" s="84"/>
    </row>
    <row r="21008" spans="25:25" x14ac:dyDescent="0.2">
      <c r="Y21008" s="84"/>
    </row>
    <row r="21009" spans="25:25" x14ac:dyDescent="0.2">
      <c r="Y21009" s="84"/>
    </row>
    <row r="21010" spans="25:25" x14ac:dyDescent="0.2">
      <c r="Y21010" s="84"/>
    </row>
    <row r="21011" spans="25:25" x14ac:dyDescent="0.2">
      <c r="Y21011" s="84"/>
    </row>
    <row r="21012" spans="25:25" x14ac:dyDescent="0.2">
      <c r="Y21012" s="84"/>
    </row>
    <row r="21013" spans="25:25" x14ac:dyDescent="0.2">
      <c r="Y21013" s="84"/>
    </row>
    <row r="21014" spans="25:25" x14ac:dyDescent="0.2">
      <c r="Y21014" s="84"/>
    </row>
    <row r="21015" spans="25:25" x14ac:dyDescent="0.2">
      <c r="Y21015" s="84"/>
    </row>
    <row r="21016" spans="25:25" x14ac:dyDescent="0.2">
      <c r="Y21016" s="84"/>
    </row>
    <row r="21017" spans="25:25" x14ac:dyDescent="0.2">
      <c r="Y21017" s="84"/>
    </row>
    <row r="21018" spans="25:25" x14ac:dyDescent="0.2">
      <c r="Y21018" s="84"/>
    </row>
    <row r="21019" spans="25:25" x14ac:dyDescent="0.2">
      <c r="Y21019" s="84"/>
    </row>
    <row r="21020" spans="25:25" x14ac:dyDescent="0.2">
      <c r="Y21020" s="84"/>
    </row>
    <row r="21021" spans="25:25" x14ac:dyDescent="0.2">
      <c r="Y21021" s="84"/>
    </row>
    <row r="21022" spans="25:25" x14ac:dyDescent="0.2">
      <c r="Y21022" s="84"/>
    </row>
    <row r="21023" spans="25:25" x14ac:dyDescent="0.2">
      <c r="Y21023" s="84"/>
    </row>
    <row r="21024" spans="25:25" x14ac:dyDescent="0.2">
      <c r="Y21024" s="84"/>
    </row>
    <row r="21025" spans="25:25" x14ac:dyDescent="0.2">
      <c r="Y21025" s="84"/>
    </row>
    <row r="21026" spans="25:25" x14ac:dyDescent="0.2">
      <c r="Y21026" s="84"/>
    </row>
    <row r="21027" spans="25:25" x14ac:dyDescent="0.2">
      <c r="Y21027" s="84"/>
    </row>
    <row r="21028" spans="25:25" x14ac:dyDescent="0.2">
      <c r="Y21028" s="84"/>
    </row>
    <row r="21029" spans="25:25" x14ac:dyDescent="0.2">
      <c r="Y21029" s="84"/>
    </row>
    <row r="21030" spans="25:25" x14ac:dyDescent="0.2">
      <c r="Y21030" s="84"/>
    </row>
    <row r="21031" spans="25:25" x14ac:dyDescent="0.2">
      <c r="Y21031" s="84"/>
    </row>
    <row r="21032" spans="25:25" x14ac:dyDescent="0.2">
      <c r="Y21032" s="84"/>
    </row>
    <row r="21033" spans="25:25" x14ac:dyDescent="0.2">
      <c r="Y21033" s="84"/>
    </row>
    <row r="21034" spans="25:25" x14ac:dyDescent="0.2">
      <c r="Y21034" s="84"/>
    </row>
    <row r="21035" spans="25:25" x14ac:dyDescent="0.2">
      <c r="Y21035" s="84"/>
    </row>
    <row r="21036" spans="25:25" x14ac:dyDescent="0.2">
      <c r="Y21036" s="84"/>
    </row>
    <row r="21037" spans="25:25" x14ac:dyDescent="0.2">
      <c r="Y21037" s="84"/>
    </row>
    <row r="21038" spans="25:25" x14ac:dyDescent="0.2">
      <c r="Y21038" s="84"/>
    </row>
    <row r="21039" spans="25:25" x14ac:dyDescent="0.2">
      <c r="Y21039" s="84"/>
    </row>
    <row r="21040" spans="25:25" x14ac:dyDescent="0.2">
      <c r="Y21040" s="84"/>
    </row>
    <row r="21041" spans="25:25" x14ac:dyDescent="0.2">
      <c r="Y21041" s="84"/>
    </row>
    <row r="21042" spans="25:25" x14ac:dyDescent="0.2">
      <c r="Y21042" s="84"/>
    </row>
    <row r="21043" spans="25:25" x14ac:dyDescent="0.2">
      <c r="Y21043" s="84"/>
    </row>
    <row r="21044" spans="25:25" x14ac:dyDescent="0.2">
      <c r="Y21044" s="84"/>
    </row>
    <row r="21045" spans="25:25" x14ac:dyDescent="0.2">
      <c r="Y21045" s="84"/>
    </row>
    <row r="21046" spans="25:25" x14ac:dyDescent="0.2">
      <c r="Y21046" s="84"/>
    </row>
    <row r="21047" spans="25:25" x14ac:dyDescent="0.2">
      <c r="Y21047" s="84"/>
    </row>
    <row r="21048" spans="25:25" x14ac:dyDescent="0.2">
      <c r="Y21048" s="84"/>
    </row>
    <row r="21049" spans="25:25" x14ac:dyDescent="0.2">
      <c r="Y21049" s="84"/>
    </row>
    <row r="21050" spans="25:25" x14ac:dyDescent="0.2">
      <c r="Y21050" s="84"/>
    </row>
    <row r="21051" spans="25:25" x14ac:dyDescent="0.2">
      <c r="Y21051" s="84"/>
    </row>
    <row r="21052" spans="25:25" x14ac:dyDescent="0.2">
      <c r="Y21052" s="84"/>
    </row>
    <row r="21053" spans="25:25" x14ac:dyDescent="0.2">
      <c r="Y21053" s="84"/>
    </row>
    <row r="21054" spans="25:25" x14ac:dyDescent="0.2">
      <c r="Y21054" s="84"/>
    </row>
    <row r="21055" spans="25:25" x14ac:dyDescent="0.2">
      <c r="Y21055" s="84"/>
    </row>
    <row r="21056" spans="25:25" x14ac:dyDescent="0.2">
      <c r="Y21056" s="84"/>
    </row>
    <row r="21057" spans="25:25" x14ac:dyDescent="0.2">
      <c r="Y21057" s="84"/>
    </row>
    <row r="21058" spans="25:25" x14ac:dyDescent="0.2">
      <c r="Y21058" s="84"/>
    </row>
    <row r="21059" spans="25:25" x14ac:dyDescent="0.2">
      <c r="Y21059" s="84"/>
    </row>
    <row r="21060" spans="25:25" x14ac:dyDescent="0.2">
      <c r="Y21060" s="84"/>
    </row>
    <row r="21061" spans="25:25" x14ac:dyDescent="0.2">
      <c r="Y21061" s="84"/>
    </row>
    <row r="21062" spans="25:25" x14ac:dyDescent="0.2">
      <c r="Y21062" s="84"/>
    </row>
    <row r="21063" spans="25:25" x14ac:dyDescent="0.2">
      <c r="Y21063" s="84"/>
    </row>
    <row r="21064" spans="25:25" x14ac:dyDescent="0.2">
      <c r="Y21064" s="84"/>
    </row>
    <row r="21065" spans="25:25" x14ac:dyDescent="0.2">
      <c r="Y21065" s="84"/>
    </row>
    <row r="21066" spans="25:25" x14ac:dyDescent="0.2">
      <c r="Y21066" s="84"/>
    </row>
    <row r="21067" spans="25:25" x14ac:dyDescent="0.2">
      <c r="Y21067" s="84"/>
    </row>
    <row r="21068" spans="25:25" x14ac:dyDescent="0.2">
      <c r="Y21068" s="84"/>
    </row>
    <row r="21069" spans="25:25" x14ac:dyDescent="0.2">
      <c r="Y21069" s="84"/>
    </row>
    <row r="21070" spans="25:25" x14ac:dyDescent="0.2">
      <c r="Y21070" s="84"/>
    </row>
    <row r="21071" spans="25:25" x14ac:dyDescent="0.2">
      <c r="Y21071" s="84"/>
    </row>
    <row r="21072" spans="25:25" x14ac:dyDescent="0.2">
      <c r="Y21072" s="84"/>
    </row>
    <row r="21073" spans="25:25" x14ac:dyDescent="0.2">
      <c r="Y21073" s="84"/>
    </row>
    <row r="21074" spans="25:25" x14ac:dyDescent="0.2">
      <c r="Y21074" s="84"/>
    </row>
    <row r="21075" spans="25:25" x14ac:dyDescent="0.2">
      <c r="Y21075" s="84"/>
    </row>
    <row r="21076" spans="25:25" x14ac:dyDescent="0.2">
      <c r="Y21076" s="84"/>
    </row>
    <row r="21077" spans="25:25" x14ac:dyDescent="0.2">
      <c r="Y21077" s="84"/>
    </row>
    <row r="21078" spans="25:25" x14ac:dyDescent="0.2">
      <c r="Y21078" s="84"/>
    </row>
    <row r="21079" spans="25:25" x14ac:dyDescent="0.2">
      <c r="Y21079" s="84"/>
    </row>
    <row r="21080" spans="25:25" x14ac:dyDescent="0.2">
      <c r="Y21080" s="84"/>
    </row>
    <row r="21081" spans="25:25" x14ac:dyDescent="0.2">
      <c r="Y21081" s="84"/>
    </row>
    <row r="21082" spans="25:25" x14ac:dyDescent="0.2">
      <c r="Y21082" s="84"/>
    </row>
    <row r="21083" spans="25:25" x14ac:dyDescent="0.2">
      <c r="Y21083" s="84"/>
    </row>
    <row r="21084" spans="25:25" x14ac:dyDescent="0.2">
      <c r="Y21084" s="84"/>
    </row>
    <row r="21085" spans="25:25" x14ac:dyDescent="0.2">
      <c r="Y21085" s="84"/>
    </row>
    <row r="21086" spans="25:25" x14ac:dyDescent="0.2">
      <c r="Y21086" s="84"/>
    </row>
    <row r="21087" spans="25:25" x14ac:dyDescent="0.2">
      <c r="Y21087" s="84"/>
    </row>
    <row r="21088" spans="25:25" x14ac:dyDescent="0.2">
      <c r="Y21088" s="84"/>
    </row>
    <row r="21089" spans="25:25" x14ac:dyDescent="0.2">
      <c r="Y21089" s="84"/>
    </row>
    <row r="21090" spans="25:25" x14ac:dyDescent="0.2">
      <c r="Y21090" s="84"/>
    </row>
    <row r="21091" spans="25:25" x14ac:dyDescent="0.2">
      <c r="Y21091" s="84"/>
    </row>
    <row r="21092" spans="25:25" x14ac:dyDescent="0.2">
      <c r="Y21092" s="84"/>
    </row>
    <row r="21093" spans="25:25" x14ac:dyDescent="0.2">
      <c r="Y21093" s="84"/>
    </row>
    <row r="21094" spans="25:25" x14ac:dyDescent="0.2">
      <c r="Y21094" s="84"/>
    </row>
    <row r="21095" spans="25:25" x14ac:dyDescent="0.2">
      <c r="Y21095" s="84"/>
    </row>
    <row r="21096" spans="25:25" x14ac:dyDescent="0.2">
      <c r="Y21096" s="84"/>
    </row>
    <row r="21097" spans="25:25" x14ac:dyDescent="0.2">
      <c r="Y21097" s="84"/>
    </row>
    <row r="21098" spans="25:25" x14ac:dyDescent="0.2">
      <c r="Y21098" s="84"/>
    </row>
    <row r="21099" spans="25:25" x14ac:dyDescent="0.2">
      <c r="Y21099" s="84"/>
    </row>
    <row r="21100" spans="25:25" x14ac:dyDescent="0.2">
      <c r="Y21100" s="84"/>
    </row>
    <row r="21101" spans="25:25" x14ac:dyDescent="0.2">
      <c r="Y21101" s="84"/>
    </row>
    <row r="21102" spans="25:25" x14ac:dyDescent="0.2">
      <c r="Y21102" s="84"/>
    </row>
    <row r="21103" spans="25:25" x14ac:dyDescent="0.2">
      <c r="Y21103" s="84"/>
    </row>
    <row r="21104" spans="25:25" x14ac:dyDescent="0.2">
      <c r="Y21104" s="84"/>
    </row>
    <row r="21105" spans="25:25" x14ac:dyDescent="0.2">
      <c r="Y21105" s="84"/>
    </row>
    <row r="21106" spans="25:25" x14ac:dyDescent="0.2">
      <c r="Y21106" s="84"/>
    </row>
    <row r="21107" spans="25:25" x14ac:dyDescent="0.2">
      <c r="Y21107" s="84"/>
    </row>
    <row r="21108" spans="25:25" x14ac:dyDescent="0.2">
      <c r="Y21108" s="84"/>
    </row>
    <row r="21109" spans="25:25" x14ac:dyDescent="0.2">
      <c r="Y21109" s="84"/>
    </row>
    <row r="21110" spans="25:25" x14ac:dyDescent="0.2">
      <c r="Y21110" s="84"/>
    </row>
    <row r="21111" spans="25:25" x14ac:dyDescent="0.2">
      <c r="Y21111" s="84"/>
    </row>
    <row r="21112" spans="25:25" x14ac:dyDescent="0.2">
      <c r="Y21112" s="84"/>
    </row>
    <row r="21113" spans="25:25" x14ac:dyDescent="0.2">
      <c r="Y21113" s="84"/>
    </row>
    <row r="21114" spans="25:25" x14ac:dyDescent="0.2">
      <c r="Y21114" s="84"/>
    </row>
    <row r="21115" spans="25:25" x14ac:dyDescent="0.2">
      <c r="Y21115" s="84"/>
    </row>
    <row r="21116" spans="25:25" x14ac:dyDescent="0.2">
      <c r="Y21116" s="84"/>
    </row>
    <row r="21117" spans="25:25" x14ac:dyDescent="0.2">
      <c r="Y21117" s="84"/>
    </row>
    <row r="21118" spans="25:25" x14ac:dyDescent="0.2">
      <c r="Y21118" s="84"/>
    </row>
    <row r="21119" spans="25:25" x14ac:dyDescent="0.2">
      <c r="Y21119" s="84"/>
    </row>
    <row r="21120" spans="25:25" x14ac:dyDescent="0.2">
      <c r="Y21120" s="84"/>
    </row>
    <row r="21121" spans="25:25" x14ac:dyDescent="0.2">
      <c r="Y21121" s="84"/>
    </row>
    <row r="21122" spans="25:25" x14ac:dyDescent="0.2">
      <c r="Y21122" s="84"/>
    </row>
    <row r="21123" spans="25:25" x14ac:dyDescent="0.2">
      <c r="Y21123" s="84"/>
    </row>
    <row r="21124" spans="25:25" x14ac:dyDescent="0.2">
      <c r="Y21124" s="84"/>
    </row>
    <row r="21125" spans="25:25" x14ac:dyDescent="0.2">
      <c r="Y21125" s="84"/>
    </row>
    <row r="21126" spans="25:25" x14ac:dyDescent="0.2">
      <c r="Y21126" s="84"/>
    </row>
    <row r="21127" spans="25:25" x14ac:dyDescent="0.2">
      <c r="Y21127" s="84"/>
    </row>
    <row r="21128" spans="25:25" x14ac:dyDescent="0.2">
      <c r="Y21128" s="84"/>
    </row>
    <row r="21129" spans="25:25" x14ac:dyDescent="0.2">
      <c r="Y21129" s="84"/>
    </row>
    <row r="21130" spans="25:25" x14ac:dyDescent="0.2">
      <c r="Y21130" s="84"/>
    </row>
    <row r="21131" spans="25:25" x14ac:dyDescent="0.2">
      <c r="Y21131" s="84"/>
    </row>
    <row r="21132" spans="25:25" x14ac:dyDescent="0.2">
      <c r="Y21132" s="84"/>
    </row>
    <row r="21133" spans="25:25" x14ac:dyDescent="0.2">
      <c r="Y21133" s="84"/>
    </row>
    <row r="21134" spans="25:25" x14ac:dyDescent="0.2">
      <c r="Y21134" s="84"/>
    </row>
    <row r="21135" spans="25:25" x14ac:dyDescent="0.2">
      <c r="Y21135" s="84"/>
    </row>
    <row r="21136" spans="25:25" x14ac:dyDescent="0.2">
      <c r="Y21136" s="84"/>
    </row>
    <row r="21137" spans="25:25" x14ac:dyDescent="0.2">
      <c r="Y21137" s="84"/>
    </row>
    <row r="21138" spans="25:25" x14ac:dyDescent="0.2">
      <c r="Y21138" s="84"/>
    </row>
    <row r="21139" spans="25:25" x14ac:dyDescent="0.2">
      <c r="Y21139" s="84"/>
    </row>
    <row r="21140" spans="25:25" x14ac:dyDescent="0.2">
      <c r="Y21140" s="84"/>
    </row>
    <row r="21141" spans="25:25" x14ac:dyDescent="0.2">
      <c r="Y21141" s="84"/>
    </row>
    <row r="21142" spans="25:25" x14ac:dyDescent="0.2">
      <c r="Y21142" s="84"/>
    </row>
    <row r="21143" spans="25:25" x14ac:dyDescent="0.2">
      <c r="Y21143" s="84"/>
    </row>
    <row r="21144" spans="25:25" x14ac:dyDescent="0.2">
      <c r="Y21144" s="84"/>
    </row>
    <row r="21145" spans="25:25" x14ac:dyDescent="0.2">
      <c r="Y21145" s="84"/>
    </row>
    <row r="21146" spans="25:25" x14ac:dyDescent="0.2">
      <c r="Y21146" s="84"/>
    </row>
    <row r="21147" spans="25:25" x14ac:dyDescent="0.2">
      <c r="Y21147" s="84"/>
    </row>
    <row r="21148" spans="25:25" x14ac:dyDescent="0.2">
      <c r="Y21148" s="84"/>
    </row>
    <row r="21149" spans="25:25" x14ac:dyDescent="0.2">
      <c r="Y21149" s="84"/>
    </row>
    <row r="21150" spans="25:25" x14ac:dyDescent="0.2">
      <c r="Y21150" s="84"/>
    </row>
    <row r="21151" spans="25:25" x14ac:dyDescent="0.2">
      <c r="Y21151" s="84"/>
    </row>
    <row r="21152" spans="25:25" x14ac:dyDescent="0.2">
      <c r="Y21152" s="84"/>
    </row>
    <row r="21153" spans="25:25" x14ac:dyDescent="0.2">
      <c r="Y21153" s="84"/>
    </row>
    <row r="21154" spans="25:25" x14ac:dyDescent="0.2">
      <c r="Y21154" s="84"/>
    </row>
    <row r="21155" spans="25:25" x14ac:dyDescent="0.2">
      <c r="Y21155" s="84"/>
    </row>
    <row r="21156" spans="25:25" x14ac:dyDescent="0.2">
      <c r="Y21156" s="84"/>
    </row>
    <row r="21157" spans="25:25" x14ac:dyDescent="0.2">
      <c r="Y21157" s="84"/>
    </row>
    <row r="21158" spans="25:25" x14ac:dyDescent="0.2">
      <c r="Y21158" s="84"/>
    </row>
    <row r="21159" spans="25:25" x14ac:dyDescent="0.2">
      <c r="Y21159" s="84"/>
    </row>
    <row r="21160" spans="25:25" x14ac:dyDescent="0.2">
      <c r="Y21160" s="84"/>
    </row>
    <row r="21161" spans="25:25" x14ac:dyDescent="0.2">
      <c r="Y21161" s="84"/>
    </row>
    <row r="21162" spans="25:25" x14ac:dyDescent="0.2">
      <c r="Y21162" s="84"/>
    </row>
    <row r="21163" spans="25:25" x14ac:dyDescent="0.2">
      <c r="Y21163" s="84"/>
    </row>
    <row r="21164" spans="25:25" x14ac:dyDescent="0.2">
      <c r="Y21164" s="84"/>
    </row>
    <row r="21165" spans="25:25" x14ac:dyDescent="0.2">
      <c r="Y21165" s="84"/>
    </row>
    <row r="21166" spans="25:25" x14ac:dyDescent="0.2">
      <c r="Y21166" s="84"/>
    </row>
    <row r="21167" spans="25:25" x14ac:dyDescent="0.2">
      <c r="Y21167" s="84"/>
    </row>
    <row r="21168" spans="25:25" x14ac:dyDescent="0.2">
      <c r="Y21168" s="84"/>
    </row>
    <row r="21169" spans="25:25" x14ac:dyDescent="0.2">
      <c r="Y21169" s="84"/>
    </row>
    <row r="21170" spans="25:25" x14ac:dyDescent="0.2">
      <c r="Y21170" s="84"/>
    </row>
    <row r="21171" spans="25:25" x14ac:dyDescent="0.2">
      <c r="Y21171" s="84"/>
    </row>
    <row r="21172" spans="25:25" x14ac:dyDescent="0.2">
      <c r="Y21172" s="84"/>
    </row>
    <row r="21173" spans="25:25" x14ac:dyDescent="0.2">
      <c r="Y21173" s="84"/>
    </row>
    <row r="21174" spans="25:25" x14ac:dyDescent="0.2">
      <c r="Y21174" s="84"/>
    </row>
    <row r="21175" spans="25:25" x14ac:dyDescent="0.2">
      <c r="Y21175" s="84"/>
    </row>
    <row r="21176" spans="25:25" x14ac:dyDescent="0.2">
      <c r="Y21176" s="84"/>
    </row>
    <row r="21177" spans="25:25" x14ac:dyDescent="0.2">
      <c r="Y21177" s="84"/>
    </row>
    <row r="21178" spans="25:25" x14ac:dyDescent="0.2">
      <c r="Y21178" s="84"/>
    </row>
    <row r="21179" spans="25:25" x14ac:dyDescent="0.2">
      <c r="Y21179" s="84"/>
    </row>
    <row r="21180" spans="25:25" x14ac:dyDescent="0.2">
      <c r="Y21180" s="84"/>
    </row>
    <row r="21181" spans="25:25" x14ac:dyDescent="0.2">
      <c r="Y21181" s="84"/>
    </row>
    <row r="21182" spans="25:25" x14ac:dyDescent="0.2">
      <c r="Y21182" s="84"/>
    </row>
    <row r="21183" spans="25:25" x14ac:dyDescent="0.2">
      <c r="Y21183" s="84"/>
    </row>
    <row r="21184" spans="25:25" x14ac:dyDescent="0.2">
      <c r="Y21184" s="84"/>
    </row>
    <row r="21185" spans="25:25" x14ac:dyDescent="0.2">
      <c r="Y21185" s="84"/>
    </row>
    <row r="21186" spans="25:25" x14ac:dyDescent="0.2">
      <c r="Y21186" s="84"/>
    </row>
    <row r="21187" spans="25:25" x14ac:dyDescent="0.2">
      <c r="Y21187" s="84"/>
    </row>
    <row r="21188" spans="25:25" x14ac:dyDescent="0.2">
      <c r="Y21188" s="84"/>
    </row>
    <row r="21189" spans="25:25" x14ac:dyDescent="0.2">
      <c r="Y21189" s="84"/>
    </row>
    <row r="21190" spans="25:25" x14ac:dyDescent="0.2">
      <c r="Y21190" s="84"/>
    </row>
    <row r="21191" spans="25:25" x14ac:dyDescent="0.2">
      <c r="Y21191" s="84"/>
    </row>
    <row r="21192" spans="25:25" x14ac:dyDescent="0.2">
      <c r="Y21192" s="84"/>
    </row>
    <row r="21193" spans="25:25" x14ac:dyDescent="0.2">
      <c r="Y21193" s="84"/>
    </row>
    <row r="21194" spans="25:25" x14ac:dyDescent="0.2">
      <c r="Y21194" s="84"/>
    </row>
    <row r="21195" spans="25:25" x14ac:dyDescent="0.2">
      <c r="Y21195" s="84"/>
    </row>
    <row r="21196" spans="25:25" x14ac:dyDescent="0.2">
      <c r="Y21196" s="84"/>
    </row>
    <row r="21197" spans="25:25" x14ac:dyDescent="0.2">
      <c r="Y21197" s="84"/>
    </row>
    <row r="21198" spans="25:25" x14ac:dyDescent="0.2">
      <c r="Y21198" s="84"/>
    </row>
    <row r="21199" spans="25:25" x14ac:dyDescent="0.2">
      <c r="Y21199" s="84"/>
    </row>
    <row r="21200" spans="25:25" x14ac:dyDescent="0.2">
      <c r="Y21200" s="84"/>
    </row>
    <row r="21201" spans="25:25" x14ac:dyDescent="0.2">
      <c r="Y21201" s="84"/>
    </row>
    <row r="21202" spans="25:25" x14ac:dyDescent="0.2">
      <c r="Y21202" s="84"/>
    </row>
    <row r="21203" spans="25:25" x14ac:dyDescent="0.2">
      <c r="Y21203" s="84"/>
    </row>
    <row r="21204" spans="25:25" x14ac:dyDescent="0.2">
      <c r="Y21204" s="84"/>
    </row>
    <row r="21205" spans="25:25" x14ac:dyDescent="0.2">
      <c r="Y21205" s="84"/>
    </row>
    <row r="21206" spans="25:25" x14ac:dyDescent="0.2">
      <c r="Y21206" s="84"/>
    </row>
    <row r="21207" spans="25:25" x14ac:dyDescent="0.2">
      <c r="Y21207" s="84"/>
    </row>
    <row r="21208" spans="25:25" x14ac:dyDescent="0.2">
      <c r="Y21208" s="84"/>
    </row>
    <row r="21209" spans="25:25" x14ac:dyDescent="0.2">
      <c r="Y21209" s="84"/>
    </row>
    <row r="21210" spans="25:25" x14ac:dyDescent="0.2">
      <c r="Y21210" s="84"/>
    </row>
    <row r="21211" spans="25:25" x14ac:dyDescent="0.2">
      <c r="Y21211" s="84"/>
    </row>
    <row r="21212" spans="25:25" x14ac:dyDescent="0.2">
      <c r="Y21212" s="84"/>
    </row>
    <row r="21213" spans="25:25" x14ac:dyDescent="0.2">
      <c r="Y21213" s="84"/>
    </row>
    <row r="21214" spans="25:25" x14ac:dyDescent="0.2">
      <c r="Y21214" s="84"/>
    </row>
    <row r="21215" spans="25:25" x14ac:dyDescent="0.2">
      <c r="Y21215" s="84"/>
    </row>
    <row r="21216" spans="25:25" x14ac:dyDescent="0.2">
      <c r="Y21216" s="84"/>
    </row>
    <row r="21217" spans="25:25" x14ac:dyDescent="0.2">
      <c r="Y21217" s="84"/>
    </row>
    <row r="21218" spans="25:25" x14ac:dyDescent="0.2">
      <c r="Y21218" s="84"/>
    </row>
    <row r="21219" spans="25:25" x14ac:dyDescent="0.2">
      <c r="Y21219" s="84"/>
    </row>
    <row r="21220" spans="25:25" x14ac:dyDescent="0.2">
      <c r="Y21220" s="84"/>
    </row>
    <row r="21221" spans="25:25" x14ac:dyDescent="0.2">
      <c r="Y21221" s="84"/>
    </row>
    <row r="21222" spans="25:25" x14ac:dyDescent="0.2">
      <c r="Y21222" s="84"/>
    </row>
    <row r="21223" spans="25:25" x14ac:dyDescent="0.2">
      <c r="Y21223" s="84"/>
    </row>
    <row r="21224" spans="25:25" x14ac:dyDescent="0.2">
      <c r="Y21224" s="84"/>
    </row>
    <row r="21225" spans="25:25" x14ac:dyDescent="0.2">
      <c r="Y21225" s="84"/>
    </row>
    <row r="21226" spans="25:25" x14ac:dyDescent="0.2">
      <c r="Y21226" s="84"/>
    </row>
    <row r="21227" spans="25:25" x14ac:dyDescent="0.2">
      <c r="Y21227" s="84"/>
    </row>
    <row r="21228" spans="25:25" x14ac:dyDescent="0.2">
      <c r="Y21228" s="84"/>
    </row>
    <row r="21229" spans="25:25" x14ac:dyDescent="0.2">
      <c r="Y21229" s="84"/>
    </row>
    <row r="21230" spans="25:25" x14ac:dyDescent="0.2">
      <c r="Y21230" s="84"/>
    </row>
    <row r="21231" spans="25:25" x14ac:dyDescent="0.2">
      <c r="Y21231" s="84"/>
    </row>
    <row r="21232" spans="25:25" x14ac:dyDescent="0.2">
      <c r="Y21232" s="84"/>
    </row>
    <row r="21233" spans="25:25" x14ac:dyDescent="0.2">
      <c r="Y21233" s="84"/>
    </row>
    <row r="21234" spans="25:25" x14ac:dyDescent="0.2">
      <c r="Y21234" s="84"/>
    </row>
    <row r="21235" spans="25:25" x14ac:dyDescent="0.2">
      <c r="Y21235" s="84"/>
    </row>
    <row r="21236" spans="25:25" x14ac:dyDescent="0.2">
      <c r="Y21236" s="84"/>
    </row>
    <row r="21237" spans="25:25" x14ac:dyDescent="0.2">
      <c r="Y21237" s="84"/>
    </row>
    <row r="21238" spans="25:25" x14ac:dyDescent="0.2">
      <c r="Y21238" s="84"/>
    </row>
    <row r="21239" spans="25:25" x14ac:dyDescent="0.2">
      <c r="Y21239" s="84"/>
    </row>
    <row r="21240" spans="25:25" x14ac:dyDescent="0.2">
      <c r="Y21240" s="84"/>
    </row>
    <row r="21241" spans="25:25" x14ac:dyDescent="0.2">
      <c r="Y21241" s="84"/>
    </row>
    <row r="21242" spans="25:25" x14ac:dyDescent="0.2">
      <c r="Y21242" s="84"/>
    </row>
    <row r="21243" spans="25:25" x14ac:dyDescent="0.2">
      <c r="Y21243" s="84"/>
    </row>
    <row r="21244" spans="25:25" x14ac:dyDescent="0.2">
      <c r="Y21244" s="84"/>
    </row>
    <row r="21245" spans="25:25" x14ac:dyDescent="0.2">
      <c r="Y21245" s="84"/>
    </row>
    <row r="21246" spans="25:25" x14ac:dyDescent="0.2">
      <c r="Y21246" s="84"/>
    </row>
    <row r="21247" spans="25:25" x14ac:dyDescent="0.2">
      <c r="Y21247" s="84"/>
    </row>
    <row r="21248" spans="25:25" x14ac:dyDescent="0.2">
      <c r="Y21248" s="84"/>
    </row>
    <row r="21249" spans="25:25" x14ac:dyDescent="0.2">
      <c r="Y21249" s="84"/>
    </row>
    <row r="21250" spans="25:25" x14ac:dyDescent="0.2">
      <c r="Y21250" s="84"/>
    </row>
    <row r="21251" spans="25:25" x14ac:dyDescent="0.2">
      <c r="Y21251" s="84"/>
    </row>
    <row r="21252" spans="25:25" x14ac:dyDescent="0.2">
      <c r="Y21252" s="84"/>
    </row>
    <row r="21253" spans="25:25" x14ac:dyDescent="0.2">
      <c r="Y21253" s="84"/>
    </row>
    <row r="21254" spans="25:25" x14ac:dyDescent="0.2">
      <c r="Y21254" s="84"/>
    </row>
    <row r="21255" spans="25:25" x14ac:dyDescent="0.2">
      <c r="Y21255" s="84"/>
    </row>
    <row r="21256" spans="25:25" x14ac:dyDescent="0.2">
      <c r="Y21256" s="84"/>
    </row>
    <row r="21257" spans="25:25" x14ac:dyDescent="0.2">
      <c r="Y21257" s="84"/>
    </row>
    <row r="21258" spans="25:25" x14ac:dyDescent="0.2">
      <c r="Y21258" s="84"/>
    </row>
    <row r="21259" spans="25:25" x14ac:dyDescent="0.2">
      <c r="Y21259" s="84"/>
    </row>
    <row r="21260" spans="25:25" x14ac:dyDescent="0.2">
      <c r="Y21260" s="84"/>
    </row>
    <row r="21261" spans="25:25" x14ac:dyDescent="0.2">
      <c r="Y21261" s="84"/>
    </row>
    <row r="21262" spans="25:25" x14ac:dyDescent="0.2">
      <c r="Y21262" s="84"/>
    </row>
    <row r="21263" spans="25:25" x14ac:dyDescent="0.2">
      <c r="Y21263" s="84"/>
    </row>
    <row r="21264" spans="25:25" x14ac:dyDescent="0.2">
      <c r="Y21264" s="84"/>
    </row>
    <row r="21265" spans="25:25" x14ac:dyDescent="0.2">
      <c r="Y21265" s="84"/>
    </row>
    <row r="21266" spans="25:25" x14ac:dyDescent="0.2">
      <c r="Y21266" s="84"/>
    </row>
    <row r="21267" spans="25:25" x14ac:dyDescent="0.2">
      <c r="Y21267" s="84"/>
    </row>
    <row r="21268" spans="25:25" x14ac:dyDescent="0.2">
      <c r="Y21268" s="84"/>
    </row>
    <row r="21269" spans="25:25" x14ac:dyDescent="0.2">
      <c r="Y21269" s="84"/>
    </row>
    <row r="21270" spans="25:25" x14ac:dyDescent="0.2">
      <c r="Y21270" s="84"/>
    </row>
    <row r="21271" spans="25:25" x14ac:dyDescent="0.2">
      <c r="Y21271" s="84"/>
    </row>
    <row r="21272" spans="25:25" x14ac:dyDescent="0.2">
      <c r="Y21272" s="84"/>
    </row>
    <row r="21273" spans="25:25" x14ac:dyDescent="0.2">
      <c r="Y21273" s="84"/>
    </row>
    <row r="21274" spans="25:25" x14ac:dyDescent="0.2">
      <c r="Y21274" s="84"/>
    </row>
    <row r="21275" spans="25:25" x14ac:dyDescent="0.2">
      <c r="Y21275" s="84"/>
    </row>
    <row r="21276" spans="25:25" x14ac:dyDescent="0.2">
      <c r="Y21276" s="84"/>
    </row>
    <row r="21277" spans="25:25" x14ac:dyDescent="0.2">
      <c r="Y21277" s="84"/>
    </row>
    <row r="21278" spans="25:25" x14ac:dyDescent="0.2">
      <c r="Y21278" s="84"/>
    </row>
    <row r="21279" spans="25:25" x14ac:dyDescent="0.2">
      <c r="Y21279" s="84"/>
    </row>
    <row r="21280" spans="25:25" x14ac:dyDescent="0.2">
      <c r="Y21280" s="84"/>
    </row>
    <row r="21281" spans="25:25" x14ac:dyDescent="0.2">
      <c r="Y21281" s="84"/>
    </row>
    <row r="21282" spans="25:25" x14ac:dyDescent="0.2">
      <c r="Y21282" s="84"/>
    </row>
    <row r="21283" spans="25:25" x14ac:dyDescent="0.2">
      <c r="Y21283" s="84"/>
    </row>
    <row r="21284" spans="25:25" x14ac:dyDescent="0.2">
      <c r="Y21284" s="84"/>
    </row>
    <row r="21285" spans="25:25" x14ac:dyDescent="0.2">
      <c r="Y21285" s="84"/>
    </row>
    <row r="21286" spans="25:25" x14ac:dyDescent="0.2">
      <c r="Y21286" s="84"/>
    </row>
    <row r="21287" spans="25:25" x14ac:dyDescent="0.2">
      <c r="Y21287" s="84"/>
    </row>
    <row r="21288" spans="25:25" x14ac:dyDescent="0.2">
      <c r="Y21288" s="84"/>
    </row>
    <row r="21289" spans="25:25" x14ac:dyDescent="0.2">
      <c r="Y21289" s="84"/>
    </row>
    <row r="21290" spans="25:25" x14ac:dyDescent="0.2">
      <c r="Y21290" s="84"/>
    </row>
    <row r="21291" spans="25:25" x14ac:dyDescent="0.2">
      <c r="Y21291" s="84"/>
    </row>
    <row r="21292" spans="25:25" x14ac:dyDescent="0.2">
      <c r="Y21292" s="84"/>
    </row>
    <row r="21293" spans="25:25" x14ac:dyDescent="0.2">
      <c r="Y21293" s="84"/>
    </row>
    <row r="21294" spans="25:25" x14ac:dyDescent="0.2">
      <c r="Y21294" s="84"/>
    </row>
    <row r="21295" spans="25:25" x14ac:dyDescent="0.2">
      <c r="Y21295" s="84"/>
    </row>
    <row r="21296" spans="25:25" x14ac:dyDescent="0.2">
      <c r="Y21296" s="84"/>
    </row>
    <row r="21297" spans="25:25" x14ac:dyDescent="0.2">
      <c r="Y21297" s="84"/>
    </row>
    <row r="21298" spans="25:25" x14ac:dyDescent="0.2">
      <c r="Y21298" s="84"/>
    </row>
    <row r="21299" spans="25:25" x14ac:dyDescent="0.2">
      <c r="Y21299" s="84"/>
    </row>
    <row r="21300" spans="25:25" x14ac:dyDescent="0.2">
      <c r="Y21300" s="84"/>
    </row>
    <row r="21301" spans="25:25" x14ac:dyDescent="0.2">
      <c r="Y21301" s="84"/>
    </row>
    <row r="21302" spans="25:25" x14ac:dyDescent="0.2">
      <c r="Y21302" s="84"/>
    </row>
    <row r="21303" spans="25:25" x14ac:dyDescent="0.2">
      <c r="Y21303" s="84"/>
    </row>
    <row r="21304" spans="25:25" x14ac:dyDescent="0.2">
      <c r="Y21304" s="84"/>
    </row>
    <row r="21305" spans="25:25" x14ac:dyDescent="0.2">
      <c r="Y21305" s="84"/>
    </row>
    <row r="21306" spans="25:25" x14ac:dyDescent="0.2">
      <c r="Y21306" s="84"/>
    </row>
    <row r="21307" spans="25:25" x14ac:dyDescent="0.2">
      <c r="Y21307" s="84"/>
    </row>
    <row r="21308" spans="25:25" x14ac:dyDescent="0.2">
      <c r="Y21308" s="84"/>
    </row>
    <row r="21309" spans="25:25" x14ac:dyDescent="0.2">
      <c r="Y21309" s="84"/>
    </row>
    <row r="21310" spans="25:25" x14ac:dyDescent="0.2">
      <c r="Y21310" s="84"/>
    </row>
    <row r="21311" spans="25:25" x14ac:dyDescent="0.2">
      <c r="Y21311" s="84"/>
    </row>
    <row r="21312" spans="25:25" x14ac:dyDescent="0.2">
      <c r="Y21312" s="84"/>
    </row>
    <row r="21313" spans="25:25" x14ac:dyDescent="0.2">
      <c r="Y21313" s="84"/>
    </row>
    <row r="21314" spans="25:25" x14ac:dyDescent="0.2">
      <c r="Y21314" s="84"/>
    </row>
    <row r="21315" spans="25:25" x14ac:dyDescent="0.2">
      <c r="Y21315" s="84"/>
    </row>
    <row r="21316" spans="25:25" x14ac:dyDescent="0.2">
      <c r="Y21316" s="84"/>
    </row>
    <row r="21317" spans="25:25" x14ac:dyDescent="0.2">
      <c r="Y21317" s="84"/>
    </row>
    <row r="21318" spans="25:25" x14ac:dyDescent="0.2">
      <c r="Y21318" s="84"/>
    </row>
    <row r="21319" spans="25:25" x14ac:dyDescent="0.2">
      <c r="Y21319" s="84"/>
    </row>
    <row r="21320" spans="25:25" x14ac:dyDescent="0.2">
      <c r="Y21320" s="84"/>
    </row>
    <row r="21321" spans="25:25" x14ac:dyDescent="0.2">
      <c r="Y21321" s="84"/>
    </row>
    <row r="21322" spans="25:25" x14ac:dyDescent="0.2">
      <c r="Y21322" s="84"/>
    </row>
    <row r="21323" spans="25:25" x14ac:dyDescent="0.2">
      <c r="Y21323" s="84"/>
    </row>
    <row r="21324" spans="25:25" x14ac:dyDescent="0.2">
      <c r="Y21324" s="84"/>
    </row>
    <row r="21325" spans="25:25" x14ac:dyDescent="0.2">
      <c r="Y21325" s="84"/>
    </row>
    <row r="21326" spans="25:25" x14ac:dyDescent="0.2">
      <c r="Y21326" s="84"/>
    </row>
    <row r="21327" spans="25:25" x14ac:dyDescent="0.2">
      <c r="Y21327" s="84"/>
    </row>
    <row r="21328" spans="25:25" x14ac:dyDescent="0.2">
      <c r="Y21328" s="84"/>
    </row>
    <row r="21329" spans="25:25" x14ac:dyDescent="0.2">
      <c r="Y21329" s="84"/>
    </row>
    <row r="21330" spans="25:25" x14ac:dyDescent="0.2">
      <c r="Y21330" s="84"/>
    </row>
    <row r="21331" spans="25:25" x14ac:dyDescent="0.2">
      <c r="Y21331" s="84"/>
    </row>
    <row r="21332" spans="25:25" x14ac:dyDescent="0.2">
      <c r="Y21332" s="84"/>
    </row>
    <row r="21333" spans="25:25" x14ac:dyDescent="0.2">
      <c r="Y21333" s="84"/>
    </row>
    <row r="21334" spans="25:25" x14ac:dyDescent="0.2">
      <c r="Y21334" s="84"/>
    </row>
    <row r="21335" spans="25:25" x14ac:dyDescent="0.2">
      <c r="Y21335" s="84"/>
    </row>
    <row r="21336" spans="25:25" x14ac:dyDescent="0.2">
      <c r="Y21336" s="84"/>
    </row>
    <row r="21337" spans="25:25" x14ac:dyDescent="0.2">
      <c r="Y21337" s="84"/>
    </row>
    <row r="21338" spans="25:25" x14ac:dyDescent="0.2">
      <c r="Y21338" s="84"/>
    </row>
    <row r="21339" spans="25:25" x14ac:dyDescent="0.2">
      <c r="Y21339" s="84"/>
    </row>
    <row r="21340" spans="25:25" x14ac:dyDescent="0.2">
      <c r="Y21340" s="84"/>
    </row>
    <row r="21341" spans="25:25" x14ac:dyDescent="0.2">
      <c r="Y21341" s="84"/>
    </row>
    <row r="21342" spans="25:25" x14ac:dyDescent="0.2">
      <c r="Y21342" s="84"/>
    </row>
    <row r="21343" spans="25:25" x14ac:dyDescent="0.2">
      <c r="Y21343" s="84"/>
    </row>
    <row r="21344" spans="25:25" x14ac:dyDescent="0.2">
      <c r="Y21344" s="84"/>
    </row>
    <row r="21345" spans="25:25" x14ac:dyDescent="0.2">
      <c r="Y21345" s="84"/>
    </row>
    <row r="21346" spans="25:25" x14ac:dyDescent="0.2">
      <c r="Y21346" s="84"/>
    </row>
    <row r="21347" spans="25:25" x14ac:dyDescent="0.2">
      <c r="Y21347" s="84"/>
    </row>
    <row r="21348" spans="25:25" x14ac:dyDescent="0.2">
      <c r="Y21348" s="84"/>
    </row>
    <row r="21349" spans="25:25" x14ac:dyDescent="0.2">
      <c r="Y21349" s="84"/>
    </row>
    <row r="21350" spans="25:25" x14ac:dyDescent="0.2">
      <c r="Y21350" s="84"/>
    </row>
    <row r="21351" spans="25:25" x14ac:dyDescent="0.2">
      <c r="Y21351" s="84"/>
    </row>
    <row r="21352" spans="25:25" x14ac:dyDescent="0.2">
      <c r="Y21352" s="84"/>
    </row>
    <row r="21353" spans="25:25" x14ac:dyDescent="0.2">
      <c r="Y21353" s="84"/>
    </row>
    <row r="21354" spans="25:25" x14ac:dyDescent="0.2">
      <c r="Y21354" s="84"/>
    </row>
    <row r="21355" spans="25:25" x14ac:dyDescent="0.2">
      <c r="Y21355" s="84"/>
    </row>
    <row r="21356" spans="25:25" x14ac:dyDescent="0.2">
      <c r="Y21356" s="84"/>
    </row>
    <row r="21357" spans="25:25" x14ac:dyDescent="0.2">
      <c r="Y21357" s="84"/>
    </row>
    <row r="21358" spans="25:25" x14ac:dyDescent="0.2">
      <c r="Y21358" s="84"/>
    </row>
    <row r="21359" spans="25:25" x14ac:dyDescent="0.2">
      <c r="Y21359" s="84"/>
    </row>
    <row r="21360" spans="25:25" x14ac:dyDescent="0.2">
      <c r="Y21360" s="84"/>
    </row>
    <row r="21361" spans="25:25" x14ac:dyDescent="0.2">
      <c r="Y21361" s="84"/>
    </row>
    <row r="21362" spans="25:25" x14ac:dyDescent="0.2">
      <c r="Y21362" s="84"/>
    </row>
    <row r="21363" spans="25:25" x14ac:dyDescent="0.2">
      <c r="Y21363" s="84"/>
    </row>
    <row r="21364" spans="25:25" x14ac:dyDescent="0.2">
      <c r="Y21364" s="84"/>
    </row>
    <row r="21365" spans="25:25" x14ac:dyDescent="0.2">
      <c r="Y21365" s="84"/>
    </row>
    <row r="21366" spans="25:25" x14ac:dyDescent="0.2">
      <c r="Y21366" s="84"/>
    </row>
    <row r="21367" spans="25:25" x14ac:dyDescent="0.2">
      <c r="Y21367" s="84"/>
    </row>
    <row r="21368" spans="25:25" x14ac:dyDescent="0.2">
      <c r="Y21368" s="84"/>
    </row>
    <row r="21369" spans="25:25" x14ac:dyDescent="0.2">
      <c r="Y21369" s="84"/>
    </row>
    <row r="21370" spans="25:25" x14ac:dyDescent="0.2">
      <c r="Y21370" s="84"/>
    </row>
    <row r="21371" spans="25:25" x14ac:dyDescent="0.2">
      <c r="Y21371" s="84"/>
    </row>
    <row r="21372" spans="25:25" x14ac:dyDescent="0.2">
      <c r="Y21372" s="84"/>
    </row>
    <row r="21373" spans="25:25" x14ac:dyDescent="0.2">
      <c r="Y21373" s="84"/>
    </row>
    <row r="21374" spans="25:25" x14ac:dyDescent="0.2">
      <c r="Y21374" s="84"/>
    </row>
    <row r="21375" spans="25:25" x14ac:dyDescent="0.2">
      <c r="Y21375" s="84"/>
    </row>
    <row r="21376" spans="25:25" x14ac:dyDescent="0.2">
      <c r="Y21376" s="84"/>
    </row>
    <row r="21377" spans="25:25" x14ac:dyDescent="0.2">
      <c r="Y21377" s="84"/>
    </row>
    <row r="21378" spans="25:25" x14ac:dyDescent="0.2">
      <c r="Y21378" s="84"/>
    </row>
    <row r="21379" spans="25:25" x14ac:dyDescent="0.2">
      <c r="Y21379" s="84"/>
    </row>
    <row r="21380" spans="25:25" x14ac:dyDescent="0.2">
      <c r="Y21380" s="84"/>
    </row>
    <row r="21381" spans="25:25" x14ac:dyDescent="0.2">
      <c r="Y21381" s="84"/>
    </row>
    <row r="21382" spans="25:25" x14ac:dyDescent="0.2">
      <c r="Y21382" s="84"/>
    </row>
    <row r="21383" spans="25:25" x14ac:dyDescent="0.2">
      <c r="Y21383" s="84"/>
    </row>
    <row r="21384" spans="25:25" x14ac:dyDescent="0.2">
      <c r="Y21384" s="84"/>
    </row>
    <row r="21385" spans="25:25" x14ac:dyDescent="0.2">
      <c r="Y21385" s="84"/>
    </row>
    <row r="21386" spans="25:25" x14ac:dyDescent="0.2">
      <c r="Y21386" s="84"/>
    </row>
    <row r="21387" spans="25:25" x14ac:dyDescent="0.2">
      <c r="Y21387" s="84"/>
    </row>
    <row r="21388" spans="25:25" x14ac:dyDescent="0.2">
      <c r="Y21388" s="84"/>
    </row>
    <row r="21389" spans="25:25" x14ac:dyDescent="0.2">
      <c r="Y21389" s="84"/>
    </row>
    <row r="21390" spans="25:25" x14ac:dyDescent="0.2">
      <c r="Y21390" s="84"/>
    </row>
    <row r="21391" spans="25:25" x14ac:dyDescent="0.2">
      <c r="Y21391" s="84"/>
    </row>
    <row r="21392" spans="25:25" x14ac:dyDescent="0.2">
      <c r="Y21392" s="84"/>
    </row>
    <row r="21393" spans="25:25" x14ac:dyDescent="0.2">
      <c r="Y21393" s="84"/>
    </row>
    <row r="21394" spans="25:25" x14ac:dyDescent="0.2">
      <c r="Y21394" s="84"/>
    </row>
    <row r="21395" spans="25:25" x14ac:dyDescent="0.2">
      <c r="Y21395" s="84"/>
    </row>
    <row r="21396" spans="25:25" x14ac:dyDescent="0.2">
      <c r="Y21396" s="84"/>
    </row>
    <row r="21397" spans="25:25" x14ac:dyDescent="0.2">
      <c r="Y21397" s="84"/>
    </row>
    <row r="21398" spans="25:25" x14ac:dyDescent="0.2">
      <c r="Y21398" s="84"/>
    </row>
    <row r="21399" spans="25:25" x14ac:dyDescent="0.2">
      <c r="Y21399" s="84"/>
    </row>
    <row r="21400" spans="25:25" x14ac:dyDescent="0.2">
      <c r="Y21400" s="84"/>
    </row>
    <row r="21401" spans="25:25" x14ac:dyDescent="0.2">
      <c r="Y21401" s="84"/>
    </row>
    <row r="21402" spans="25:25" x14ac:dyDescent="0.2">
      <c r="Y21402" s="84"/>
    </row>
    <row r="21403" spans="25:25" x14ac:dyDescent="0.2">
      <c r="Y21403" s="84"/>
    </row>
    <row r="21404" spans="25:25" x14ac:dyDescent="0.2">
      <c r="Y21404" s="84"/>
    </row>
    <row r="21405" spans="25:25" x14ac:dyDescent="0.2">
      <c r="Y21405" s="84"/>
    </row>
    <row r="21406" spans="25:25" x14ac:dyDescent="0.2">
      <c r="Y21406" s="84"/>
    </row>
    <row r="21407" spans="25:25" x14ac:dyDescent="0.2">
      <c r="Y21407" s="84"/>
    </row>
    <row r="21408" spans="25:25" x14ac:dyDescent="0.2">
      <c r="Y21408" s="84"/>
    </row>
    <row r="21409" spans="25:25" x14ac:dyDescent="0.2">
      <c r="Y21409" s="84"/>
    </row>
    <row r="21410" spans="25:25" x14ac:dyDescent="0.2">
      <c r="Y21410" s="84"/>
    </row>
    <row r="21411" spans="25:25" x14ac:dyDescent="0.2">
      <c r="Y21411" s="84"/>
    </row>
    <row r="21412" spans="25:25" x14ac:dyDescent="0.2">
      <c r="Y21412" s="84"/>
    </row>
    <row r="21413" spans="25:25" x14ac:dyDescent="0.2">
      <c r="Y21413" s="84"/>
    </row>
    <row r="21414" spans="25:25" x14ac:dyDescent="0.2">
      <c r="Y21414" s="84"/>
    </row>
    <row r="21415" spans="25:25" x14ac:dyDescent="0.2">
      <c r="Y21415" s="84"/>
    </row>
    <row r="21416" spans="25:25" x14ac:dyDescent="0.2">
      <c r="Y21416" s="84"/>
    </row>
    <row r="21417" spans="25:25" x14ac:dyDescent="0.2">
      <c r="Y21417" s="84"/>
    </row>
    <row r="21418" spans="25:25" x14ac:dyDescent="0.2">
      <c r="Y21418" s="84"/>
    </row>
    <row r="21419" spans="25:25" x14ac:dyDescent="0.2">
      <c r="Y21419" s="84"/>
    </row>
    <row r="21420" spans="25:25" x14ac:dyDescent="0.2">
      <c r="Y21420" s="84"/>
    </row>
    <row r="21421" spans="25:25" x14ac:dyDescent="0.2">
      <c r="Y21421" s="84"/>
    </row>
    <row r="21422" spans="25:25" x14ac:dyDescent="0.2">
      <c r="Y21422" s="84"/>
    </row>
    <row r="21423" spans="25:25" x14ac:dyDescent="0.2">
      <c r="Y21423" s="84"/>
    </row>
    <row r="21424" spans="25:25" x14ac:dyDescent="0.2">
      <c r="Y21424" s="84"/>
    </row>
    <row r="21425" spans="25:25" x14ac:dyDescent="0.2">
      <c r="Y21425" s="84"/>
    </row>
    <row r="21426" spans="25:25" x14ac:dyDescent="0.2">
      <c r="Y21426" s="84"/>
    </row>
    <row r="21427" spans="25:25" x14ac:dyDescent="0.2">
      <c r="Y21427" s="84"/>
    </row>
    <row r="21428" spans="25:25" x14ac:dyDescent="0.2">
      <c r="Y21428" s="84"/>
    </row>
    <row r="21429" spans="25:25" x14ac:dyDescent="0.2">
      <c r="Y21429" s="84"/>
    </row>
    <row r="21430" spans="25:25" x14ac:dyDescent="0.2">
      <c r="Y21430" s="84"/>
    </row>
    <row r="21431" spans="25:25" x14ac:dyDescent="0.2">
      <c r="Y21431" s="84"/>
    </row>
    <row r="21432" spans="25:25" x14ac:dyDescent="0.2">
      <c r="Y21432" s="84"/>
    </row>
    <row r="21433" spans="25:25" x14ac:dyDescent="0.2">
      <c r="Y21433" s="84"/>
    </row>
    <row r="21434" spans="25:25" x14ac:dyDescent="0.2">
      <c r="Y21434" s="84"/>
    </row>
    <row r="21435" spans="25:25" x14ac:dyDescent="0.2">
      <c r="Y21435" s="84"/>
    </row>
    <row r="21436" spans="25:25" x14ac:dyDescent="0.2">
      <c r="Y21436" s="84"/>
    </row>
    <row r="21437" spans="25:25" x14ac:dyDescent="0.2">
      <c r="Y21437" s="84"/>
    </row>
    <row r="21438" spans="25:25" x14ac:dyDescent="0.2">
      <c r="Y21438" s="84"/>
    </row>
    <row r="21439" spans="25:25" x14ac:dyDescent="0.2">
      <c r="Y21439" s="84"/>
    </row>
    <row r="21440" spans="25:25" x14ac:dyDescent="0.2">
      <c r="Y21440" s="84"/>
    </row>
    <row r="21441" spans="25:25" x14ac:dyDescent="0.2">
      <c r="Y21441" s="84"/>
    </row>
    <row r="21442" spans="25:25" x14ac:dyDescent="0.2">
      <c r="Y21442" s="84"/>
    </row>
    <row r="21443" spans="25:25" x14ac:dyDescent="0.2">
      <c r="Y21443" s="84"/>
    </row>
    <row r="21444" spans="25:25" x14ac:dyDescent="0.2">
      <c r="Y21444" s="84"/>
    </row>
    <row r="21445" spans="25:25" x14ac:dyDescent="0.2">
      <c r="Y21445" s="84"/>
    </row>
    <row r="21446" spans="25:25" x14ac:dyDescent="0.2">
      <c r="Y21446" s="84"/>
    </row>
    <row r="21447" spans="25:25" x14ac:dyDescent="0.2">
      <c r="Y21447" s="84"/>
    </row>
    <row r="21448" spans="25:25" x14ac:dyDescent="0.2">
      <c r="Y21448" s="84"/>
    </row>
    <row r="21449" spans="25:25" x14ac:dyDescent="0.2">
      <c r="Y21449" s="84"/>
    </row>
    <row r="21450" spans="25:25" x14ac:dyDescent="0.2">
      <c r="Y21450" s="84"/>
    </row>
    <row r="21451" spans="25:25" x14ac:dyDescent="0.2">
      <c r="Y21451" s="84"/>
    </row>
    <row r="21452" spans="25:25" x14ac:dyDescent="0.2">
      <c r="Y21452" s="84"/>
    </row>
    <row r="21453" spans="25:25" x14ac:dyDescent="0.2">
      <c r="Y21453" s="84"/>
    </row>
    <row r="21454" spans="25:25" x14ac:dyDescent="0.2">
      <c r="Y21454" s="84"/>
    </row>
    <row r="21455" spans="25:25" x14ac:dyDescent="0.2">
      <c r="Y21455" s="84"/>
    </row>
    <row r="21456" spans="25:25" x14ac:dyDescent="0.2">
      <c r="Y21456" s="84"/>
    </row>
    <row r="21457" spans="25:25" x14ac:dyDescent="0.2">
      <c r="Y21457" s="84"/>
    </row>
    <row r="21458" spans="25:25" x14ac:dyDescent="0.2">
      <c r="Y21458" s="84"/>
    </row>
    <row r="21459" spans="25:25" x14ac:dyDescent="0.2">
      <c r="Y21459" s="84"/>
    </row>
    <row r="21460" spans="25:25" x14ac:dyDescent="0.2">
      <c r="Y21460" s="84"/>
    </row>
    <row r="21461" spans="25:25" x14ac:dyDescent="0.2">
      <c r="Y21461" s="84"/>
    </row>
    <row r="21462" spans="25:25" x14ac:dyDescent="0.2">
      <c r="Y21462" s="84"/>
    </row>
    <row r="21463" spans="25:25" x14ac:dyDescent="0.2">
      <c r="Y21463" s="84"/>
    </row>
    <row r="21464" spans="25:25" x14ac:dyDescent="0.2">
      <c r="Y21464" s="84"/>
    </row>
    <row r="21465" spans="25:25" x14ac:dyDescent="0.2">
      <c r="Y21465" s="84"/>
    </row>
    <row r="21466" spans="25:25" x14ac:dyDescent="0.2">
      <c r="Y21466" s="84"/>
    </row>
    <row r="21467" spans="25:25" x14ac:dyDescent="0.2">
      <c r="Y21467" s="84"/>
    </row>
    <row r="21468" spans="25:25" x14ac:dyDescent="0.2">
      <c r="Y21468" s="84"/>
    </row>
    <row r="21469" spans="25:25" x14ac:dyDescent="0.2">
      <c r="Y21469" s="84"/>
    </row>
    <row r="21470" spans="25:25" x14ac:dyDescent="0.2">
      <c r="Y21470" s="84"/>
    </row>
    <row r="21471" spans="25:25" x14ac:dyDescent="0.2">
      <c r="Y21471" s="84"/>
    </row>
    <row r="21472" spans="25:25" x14ac:dyDescent="0.2">
      <c r="Y21472" s="84"/>
    </row>
    <row r="21473" spans="25:25" x14ac:dyDescent="0.2">
      <c r="Y21473" s="84"/>
    </row>
    <row r="21474" spans="25:25" x14ac:dyDescent="0.2">
      <c r="Y21474" s="84"/>
    </row>
    <row r="21475" spans="25:25" x14ac:dyDescent="0.2">
      <c r="Y21475" s="84"/>
    </row>
    <row r="21476" spans="25:25" x14ac:dyDescent="0.2">
      <c r="Y21476" s="84"/>
    </row>
    <row r="21477" spans="25:25" x14ac:dyDescent="0.2">
      <c r="Y21477" s="84"/>
    </row>
    <row r="21478" spans="25:25" x14ac:dyDescent="0.2">
      <c r="Y21478" s="84"/>
    </row>
    <row r="21479" spans="25:25" x14ac:dyDescent="0.2">
      <c r="Y21479" s="84"/>
    </row>
    <row r="21480" spans="25:25" x14ac:dyDescent="0.2">
      <c r="Y21480" s="84"/>
    </row>
    <row r="21481" spans="25:25" x14ac:dyDescent="0.2">
      <c r="Y21481" s="84"/>
    </row>
    <row r="21482" spans="25:25" x14ac:dyDescent="0.2">
      <c r="Y21482" s="84"/>
    </row>
    <row r="21483" spans="25:25" x14ac:dyDescent="0.2">
      <c r="Y21483" s="84"/>
    </row>
    <row r="21484" spans="25:25" x14ac:dyDescent="0.2">
      <c r="Y21484" s="84"/>
    </row>
    <row r="21485" spans="25:25" x14ac:dyDescent="0.2">
      <c r="Y21485" s="84"/>
    </row>
    <row r="21486" spans="25:25" x14ac:dyDescent="0.2">
      <c r="Y21486" s="84"/>
    </row>
    <row r="21487" spans="25:25" x14ac:dyDescent="0.2">
      <c r="Y21487" s="84"/>
    </row>
    <row r="21488" spans="25:25" x14ac:dyDescent="0.2">
      <c r="Y21488" s="84"/>
    </row>
    <row r="21489" spans="25:25" x14ac:dyDescent="0.2">
      <c r="Y21489" s="84"/>
    </row>
    <row r="21490" spans="25:25" x14ac:dyDescent="0.2">
      <c r="Y21490" s="84"/>
    </row>
    <row r="21491" spans="25:25" x14ac:dyDescent="0.2">
      <c r="Y21491" s="84"/>
    </row>
    <row r="21492" spans="25:25" x14ac:dyDescent="0.2">
      <c r="Y21492" s="84"/>
    </row>
    <row r="21493" spans="25:25" x14ac:dyDescent="0.2">
      <c r="Y21493" s="84"/>
    </row>
    <row r="21494" spans="25:25" x14ac:dyDescent="0.2">
      <c r="Y21494" s="84"/>
    </row>
    <row r="21495" spans="25:25" x14ac:dyDescent="0.2">
      <c r="Y21495" s="84"/>
    </row>
    <row r="21496" spans="25:25" x14ac:dyDescent="0.2">
      <c r="Y21496" s="84"/>
    </row>
    <row r="21497" spans="25:25" x14ac:dyDescent="0.2">
      <c r="Y21497" s="84"/>
    </row>
    <row r="21498" spans="25:25" x14ac:dyDescent="0.2">
      <c r="Y21498" s="84"/>
    </row>
    <row r="21499" spans="25:25" x14ac:dyDescent="0.2">
      <c r="Y21499" s="84"/>
    </row>
    <row r="21500" spans="25:25" x14ac:dyDescent="0.2">
      <c r="Y21500" s="84"/>
    </row>
    <row r="21501" spans="25:25" x14ac:dyDescent="0.2">
      <c r="Y21501" s="84"/>
    </row>
    <row r="21502" spans="25:25" x14ac:dyDescent="0.2">
      <c r="Y21502" s="84"/>
    </row>
    <row r="21503" spans="25:25" x14ac:dyDescent="0.2">
      <c r="Y21503" s="84"/>
    </row>
    <row r="21504" spans="25:25" x14ac:dyDescent="0.2">
      <c r="Y21504" s="84"/>
    </row>
    <row r="21505" spans="25:25" x14ac:dyDescent="0.2">
      <c r="Y21505" s="84"/>
    </row>
    <row r="21506" spans="25:25" x14ac:dyDescent="0.2">
      <c r="Y21506" s="84"/>
    </row>
    <row r="21507" spans="25:25" x14ac:dyDescent="0.2">
      <c r="Y21507" s="84"/>
    </row>
    <row r="21508" spans="25:25" x14ac:dyDescent="0.2">
      <c r="Y21508" s="84"/>
    </row>
    <row r="21509" spans="25:25" x14ac:dyDescent="0.2">
      <c r="Y21509" s="84"/>
    </row>
    <row r="21510" spans="25:25" x14ac:dyDescent="0.2">
      <c r="Y21510" s="84"/>
    </row>
    <row r="21511" spans="25:25" x14ac:dyDescent="0.2">
      <c r="Y21511" s="84"/>
    </row>
    <row r="21512" spans="25:25" x14ac:dyDescent="0.2">
      <c r="Y21512" s="84"/>
    </row>
    <row r="21513" spans="25:25" x14ac:dyDescent="0.2">
      <c r="Y21513" s="84"/>
    </row>
    <row r="21514" spans="25:25" x14ac:dyDescent="0.2">
      <c r="Y21514" s="84"/>
    </row>
    <row r="21515" spans="25:25" x14ac:dyDescent="0.2">
      <c r="Y21515" s="84"/>
    </row>
    <row r="21516" spans="25:25" x14ac:dyDescent="0.2">
      <c r="Y21516" s="84"/>
    </row>
    <row r="21517" spans="25:25" x14ac:dyDescent="0.2">
      <c r="Y21517" s="84"/>
    </row>
    <row r="21518" spans="25:25" x14ac:dyDescent="0.2">
      <c r="Y21518" s="84"/>
    </row>
    <row r="21519" spans="25:25" x14ac:dyDescent="0.2">
      <c r="Y21519" s="84"/>
    </row>
    <row r="21520" spans="25:25" x14ac:dyDescent="0.2">
      <c r="Y21520" s="84"/>
    </row>
    <row r="21521" spans="25:25" x14ac:dyDescent="0.2">
      <c r="Y21521" s="84"/>
    </row>
    <row r="21522" spans="25:25" x14ac:dyDescent="0.2">
      <c r="Y21522" s="84"/>
    </row>
    <row r="21523" spans="25:25" x14ac:dyDescent="0.2">
      <c r="Y21523" s="84"/>
    </row>
    <row r="21524" spans="25:25" x14ac:dyDescent="0.2">
      <c r="Y21524" s="84"/>
    </row>
    <row r="21525" spans="25:25" x14ac:dyDescent="0.2">
      <c r="Y21525" s="84"/>
    </row>
    <row r="21526" spans="25:25" x14ac:dyDescent="0.2">
      <c r="Y21526" s="84"/>
    </row>
    <row r="21527" spans="25:25" x14ac:dyDescent="0.2">
      <c r="Y21527" s="84"/>
    </row>
    <row r="21528" spans="25:25" x14ac:dyDescent="0.2">
      <c r="Y21528" s="84"/>
    </row>
    <row r="21529" spans="25:25" x14ac:dyDescent="0.2">
      <c r="Y21529" s="84"/>
    </row>
    <row r="21530" spans="25:25" x14ac:dyDescent="0.2">
      <c r="Y21530" s="84"/>
    </row>
    <row r="21531" spans="25:25" x14ac:dyDescent="0.2">
      <c r="Y21531" s="84"/>
    </row>
    <row r="21532" spans="25:25" x14ac:dyDescent="0.2">
      <c r="Y21532" s="84"/>
    </row>
    <row r="21533" spans="25:25" x14ac:dyDescent="0.2">
      <c r="Y21533" s="84"/>
    </row>
    <row r="21534" spans="25:25" x14ac:dyDescent="0.2">
      <c r="Y21534" s="84"/>
    </row>
    <row r="21535" spans="25:25" x14ac:dyDescent="0.2">
      <c r="Y21535" s="84"/>
    </row>
    <row r="21536" spans="25:25" x14ac:dyDescent="0.2">
      <c r="Y21536" s="84"/>
    </row>
    <row r="21537" spans="25:25" x14ac:dyDescent="0.2">
      <c r="Y21537" s="84"/>
    </row>
    <row r="21538" spans="25:25" x14ac:dyDescent="0.2">
      <c r="Y21538" s="84"/>
    </row>
    <row r="21539" spans="25:25" x14ac:dyDescent="0.2">
      <c r="Y21539" s="84"/>
    </row>
    <row r="21540" spans="25:25" x14ac:dyDescent="0.2">
      <c r="Y21540" s="84"/>
    </row>
    <row r="21541" spans="25:25" x14ac:dyDescent="0.2">
      <c r="Y21541" s="84"/>
    </row>
    <row r="21542" spans="25:25" x14ac:dyDescent="0.2">
      <c r="Y21542" s="84"/>
    </row>
    <row r="21543" spans="25:25" x14ac:dyDescent="0.2">
      <c r="Y21543" s="84"/>
    </row>
    <row r="21544" spans="25:25" x14ac:dyDescent="0.2">
      <c r="Y21544" s="84"/>
    </row>
    <row r="21545" spans="25:25" x14ac:dyDescent="0.2">
      <c r="Y21545" s="84"/>
    </row>
    <row r="21546" spans="25:25" x14ac:dyDescent="0.2">
      <c r="Y21546" s="84"/>
    </row>
    <row r="21547" spans="25:25" x14ac:dyDescent="0.2">
      <c r="Y21547" s="84"/>
    </row>
    <row r="21548" spans="25:25" x14ac:dyDescent="0.2">
      <c r="Y21548" s="84"/>
    </row>
    <row r="21549" spans="25:25" x14ac:dyDescent="0.2">
      <c r="Y21549" s="84"/>
    </row>
    <row r="21550" spans="25:25" x14ac:dyDescent="0.2">
      <c r="Y21550" s="84"/>
    </row>
    <row r="21551" spans="25:25" x14ac:dyDescent="0.2">
      <c r="Y21551" s="84"/>
    </row>
    <row r="21552" spans="25:25" x14ac:dyDescent="0.2">
      <c r="Y21552" s="84"/>
    </row>
    <row r="21553" spans="25:25" x14ac:dyDescent="0.2">
      <c r="Y21553" s="84"/>
    </row>
    <row r="21554" spans="25:25" x14ac:dyDescent="0.2">
      <c r="Y21554" s="84"/>
    </row>
    <row r="21555" spans="25:25" x14ac:dyDescent="0.2">
      <c r="Y21555" s="84"/>
    </row>
    <row r="21556" spans="25:25" x14ac:dyDescent="0.2">
      <c r="Y21556" s="84"/>
    </row>
    <row r="21557" spans="25:25" x14ac:dyDescent="0.2">
      <c r="Y21557" s="84"/>
    </row>
    <row r="21558" spans="25:25" x14ac:dyDescent="0.2">
      <c r="Y21558" s="84"/>
    </row>
    <row r="21559" spans="25:25" x14ac:dyDescent="0.2">
      <c r="Y21559" s="84"/>
    </row>
    <row r="21560" spans="25:25" x14ac:dyDescent="0.2">
      <c r="Y21560" s="84"/>
    </row>
    <row r="21561" spans="25:25" x14ac:dyDescent="0.2">
      <c r="Y21561" s="84"/>
    </row>
    <row r="21562" spans="25:25" x14ac:dyDescent="0.2">
      <c r="Y21562" s="84"/>
    </row>
    <row r="21563" spans="25:25" x14ac:dyDescent="0.2">
      <c r="Y21563" s="84"/>
    </row>
    <row r="21564" spans="25:25" x14ac:dyDescent="0.2">
      <c r="Y21564" s="84"/>
    </row>
    <row r="21565" spans="25:25" x14ac:dyDescent="0.2">
      <c r="Y21565" s="84"/>
    </row>
    <row r="21566" spans="25:25" x14ac:dyDescent="0.2">
      <c r="Y21566" s="84"/>
    </row>
    <row r="21567" spans="25:25" x14ac:dyDescent="0.2">
      <c r="Y21567" s="84"/>
    </row>
    <row r="21568" spans="25:25" x14ac:dyDescent="0.2">
      <c r="Y21568" s="84"/>
    </row>
    <row r="21569" spans="25:25" x14ac:dyDescent="0.2">
      <c r="Y21569" s="84"/>
    </row>
    <row r="21570" spans="25:25" x14ac:dyDescent="0.2">
      <c r="Y21570" s="84"/>
    </row>
    <row r="21571" spans="25:25" x14ac:dyDescent="0.2">
      <c r="Y21571" s="84"/>
    </row>
    <row r="21572" spans="25:25" x14ac:dyDescent="0.2">
      <c r="Y21572" s="84"/>
    </row>
    <row r="21573" spans="25:25" x14ac:dyDescent="0.2">
      <c r="Y21573" s="84"/>
    </row>
    <row r="21574" spans="25:25" x14ac:dyDescent="0.2">
      <c r="Y21574" s="84"/>
    </row>
    <row r="21575" spans="25:25" x14ac:dyDescent="0.2">
      <c r="Y21575" s="84"/>
    </row>
    <row r="21576" spans="25:25" x14ac:dyDescent="0.2">
      <c r="Y21576" s="84"/>
    </row>
    <row r="21577" spans="25:25" x14ac:dyDescent="0.2">
      <c r="Y21577" s="84"/>
    </row>
    <row r="21578" spans="25:25" x14ac:dyDescent="0.2">
      <c r="Y21578" s="84"/>
    </row>
    <row r="21579" spans="25:25" x14ac:dyDescent="0.2">
      <c r="Y21579" s="84"/>
    </row>
    <row r="21580" spans="25:25" x14ac:dyDescent="0.2">
      <c r="Y21580" s="84"/>
    </row>
    <row r="21581" spans="25:25" x14ac:dyDescent="0.2">
      <c r="Y21581" s="84"/>
    </row>
    <row r="21582" spans="25:25" x14ac:dyDescent="0.2">
      <c r="Y21582" s="84"/>
    </row>
    <row r="21583" spans="25:25" x14ac:dyDescent="0.2">
      <c r="Y21583" s="84"/>
    </row>
    <row r="21584" spans="25:25" x14ac:dyDescent="0.2">
      <c r="Y21584" s="84"/>
    </row>
    <row r="21585" spans="25:25" x14ac:dyDescent="0.2">
      <c r="Y21585" s="84"/>
    </row>
    <row r="21586" spans="25:25" x14ac:dyDescent="0.2">
      <c r="Y21586" s="84"/>
    </row>
    <row r="21587" spans="25:25" x14ac:dyDescent="0.2">
      <c r="Y21587" s="84"/>
    </row>
    <row r="21588" spans="25:25" x14ac:dyDescent="0.2">
      <c r="Y21588" s="84"/>
    </row>
    <row r="21589" spans="25:25" x14ac:dyDescent="0.2">
      <c r="Y21589" s="84"/>
    </row>
    <row r="21590" spans="25:25" x14ac:dyDescent="0.2">
      <c r="Y21590" s="84"/>
    </row>
    <row r="21591" spans="25:25" x14ac:dyDescent="0.2">
      <c r="Y21591" s="84"/>
    </row>
    <row r="21592" spans="25:25" x14ac:dyDescent="0.2">
      <c r="Y21592" s="84"/>
    </row>
    <row r="21593" spans="25:25" x14ac:dyDescent="0.2">
      <c r="Y21593" s="84"/>
    </row>
    <row r="21594" spans="25:25" x14ac:dyDescent="0.2">
      <c r="Y21594" s="84"/>
    </row>
    <row r="21595" spans="25:25" x14ac:dyDescent="0.2">
      <c r="Y21595" s="84"/>
    </row>
    <row r="21596" spans="25:25" x14ac:dyDescent="0.2">
      <c r="Y21596" s="84"/>
    </row>
    <row r="21597" spans="25:25" x14ac:dyDescent="0.2">
      <c r="Y21597" s="84"/>
    </row>
    <row r="21598" spans="25:25" x14ac:dyDescent="0.2">
      <c r="Y21598" s="84"/>
    </row>
    <row r="21599" spans="25:25" x14ac:dyDescent="0.2">
      <c r="Y21599" s="84"/>
    </row>
    <row r="21600" spans="25:25" x14ac:dyDescent="0.2">
      <c r="Y21600" s="84"/>
    </row>
    <row r="21601" spans="25:25" x14ac:dyDescent="0.2">
      <c r="Y21601" s="84"/>
    </row>
    <row r="21602" spans="25:25" x14ac:dyDescent="0.2">
      <c r="Y21602" s="84"/>
    </row>
    <row r="21603" spans="25:25" x14ac:dyDescent="0.2">
      <c r="Y21603" s="84"/>
    </row>
    <row r="21604" spans="25:25" x14ac:dyDescent="0.2">
      <c r="Y21604" s="84"/>
    </row>
    <row r="21605" spans="25:25" x14ac:dyDescent="0.2">
      <c r="Y21605" s="84"/>
    </row>
    <row r="21606" spans="25:25" x14ac:dyDescent="0.2">
      <c r="Y21606" s="84"/>
    </row>
    <row r="21607" spans="25:25" x14ac:dyDescent="0.2">
      <c r="Y21607" s="84"/>
    </row>
    <row r="21608" spans="25:25" x14ac:dyDescent="0.2">
      <c r="Y21608" s="84"/>
    </row>
    <row r="21609" spans="25:25" x14ac:dyDescent="0.2">
      <c r="Y21609" s="84"/>
    </row>
    <row r="21610" spans="25:25" x14ac:dyDescent="0.2">
      <c r="Y21610" s="84"/>
    </row>
    <row r="21611" spans="25:25" x14ac:dyDescent="0.2">
      <c r="Y21611" s="84"/>
    </row>
    <row r="21612" spans="25:25" x14ac:dyDescent="0.2">
      <c r="Y21612" s="84"/>
    </row>
    <row r="21613" spans="25:25" x14ac:dyDescent="0.2">
      <c r="Y21613" s="84"/>
    </row>
    <row r="21614" spans="25:25" x14ac:dyDescent="0.2">
      <c r="Y21614" s="84"/>
    </row>
    <row r="21615" spans="25:25" x14ac:dyDescent="0.2">
      <c r="Y21615" s="84"/>
    </row>
    <row r="21616" spans="25:25" x14ac:dyDescent="0.2">
      <c r="Y21616" s="84"/>
    </row>
    <row r="21617" spans="25:25" x14ac:dyDescent="0.2">
      <c r="Y21617" s="84"/>
    </row>
    <row r="21618" spans="25:25" x14ac:dyDescent="0.2">
      <c r="Y21618" s="84"/>
    </row>
    <row r="21619" spans="25:25" x14ac:dyDescent="0.2">
      <c r="Y21619" s="84"/>
    </row>
    <row r="21620" spans="25:25" x14ac:dyDescent="0.2">
      <c r="Y21620" s="84"/>
    </row>
    <row r="21621" spans="25:25" x14ac:dyDescent="0.2">
      <c r="Y21621" s="84"/>
    </row>
    <row r="21622" spans="25:25" x14ac:dyDescent="0.2">
      <c r="Y21622" s="84"/>
    </row>
    <row r="21623" spans="25:25" x14ac:dyDescent="0.2">
      <c r="Y21623" s="84"/>
    </row>
    <row r="21624" spans="25:25" x14ac:dyDescent="0.2">
      <c r="Y21624" s="84"/>
    </row>
    <row r="21625" spans="25:25" x14ac:dyDescent="0.2">
      <c r="Y21625" s="84"/>
    </row>
    <row r="21626" spans="25:25" x14ac:dyDescent="0.2">
      <c r="Y21626" s="84"/>
    </row>
    <row r="21627" spans="25:25" x14ac:dyDescent="0.2">
      <c r="Y21627" s="84"/>
    </row>
    <row r="21628" spans="25:25" x14ac:dyDescent="0.2">
      <c r="Y21628" s="84"/>
    </row>
    <row r="21629" spans="25:25" x14ac:dyDescent="0.2">
      <c r="Y21629" s="84"/>
    </row>
    <row r="21630" spans="25:25" x14ac:dyDescent="0.2">
      <c r="Y21630" s="84"/>
    </row>
    <row r="21631" spans="25:25" x14ac:dyDescent="0.2">
      <c r="Y21631" s="84"/>
    </row>
    <row r="21632" spans="25:25" x14ac:dyDescent="0.2">
      <c r="Y21632" s="84"/>
    </row>
    <row r="21633" spans="25:25" x14ac:dyDescent="0.2">
      <c r="Y21633" s="84"/>
    </row>
    <row r="21634" spans="25:25" x14ac:dyDescent="0.2">
      <c r="Y21634" s="84"/>
    </row>
    <row r="21635" spans="25:25" x14ac:dyDescent="0.2">
      <c r="Y21635" s="84"/>
    </row>
    <row r="21636" spans="25:25" x14ac:dyDescent="0.2">
      <c r="Y21636" s="84"/>
    </row>
    <row r="21637" spans="25:25" x14ac:dyDescent="0.2">
      <c r="Y21637" s="84"/>
    </row>
    <row r="21638" spans="25:25" x14ac:dyDescent="0.2">
      <c r="Y21638" s="84"/>
    </row>
    <row r="21639" spans="25:25" x14ac:dyDescent="0.2">
      <c r="Y21639" s="84"/>
    </row>
    <row r="21640" spans="25:25" x14ac:dyDescent="0.2">
      <c r="Y21640" s="84"/>
    </row>
    <row r="21641" spans="25:25" x14ac:dyDescent="0.2">
      <c r="Y21641" s="84"/>
    </row>
    <row r="21642" spans="25:25" x14ac:dyDescent="0.2">
      <c r="Y21642" s="84"/>
    </row>
    <row r="21643" spans="25:25" x14ac:dyDescent="0.2">
      <c r="Y21643" s="84"/>
    </row>
    <row r="21644" spans="25:25" x14ac:dyDescent="0.2">
      <c r="Y21644" s="84"/>
    </row>
    <row r="21645" spans="25:25" x14ac:dyDescent="0.2">
      <c r="Y21645" s="84"/>
    </row>
    <row r="21646" spans="25:25" x14ac:dyDescent="0.2">
      <c r="Y21646" s="84"/>
    </row>
    <row r="21647" spans="25:25" x14ac:dyDescent="0.2">
      <c r="Y21647" s="84"/>
    </row>
    <row r="21648" spans="25:25" x14ac:dyDescent="0.2">
      <c r="Y21648" s="84"/>
    </row>
    <row r="21649" spans="25:25" x14ac:dyDescent="0.2">
      <c r="Y21649" s="84"/>
    </row>
    <row r="21650" spans="25:25" x14ac:dyDescent="0.2">
      <c r="Y21650" s="84"/>
    </row>
    <row r="21651" spans="25:25" x14ac:dyDescent="0.2">
      <c r="Y21651" s="84"/>
    </row>
    <row r="21652" spans="25:25" x14ac:dyDescent="0.2">
      <c r="Y21652" s="84"/>
    </row>
    <row r="21653" spans="25:25" x14ac:dyDescent="0.2">
      <c r="Y21653" s="84"/>
    </row>
    <row r="21654" spans="25:25" x14ac:dyDescent="0.2">
      <c r="Y21654" s="84"/>
    </row>
    <row r="21655" spans="25:25" x14ac:dyDescent="0.2">
      <c r="Y21655" s="84"/>
    </row>
    <row r="21656" spans="25:25" x14ac:dyDescent="0.2">
      <c r="Y21656" s="84"/>
    </row>
    <row r="21657" spans="25:25" x14ac:dyDescent="0.2">
      <c r="Y21657" s="84"/>
    </row>
    <row r="21658" spans="25:25" x14ac:dyDescent="0.2">
      <c r="Y21658" s="84"/>
    </row>
    <row r="21659" spans="25:25" x14ac:dyDescent="0.2">
      <c r="Y21659" s="84"/>
    </row>
    <row r="21660" spans="25:25" x14ac:dyDescent="0.2">
      <c r="Y21660" s="84"/>
    </row>
    <row r="21661" spans="25:25" x14ac:dyDescent="0.2">
      <c r="Y21661" s="84"/>
    </row>
    <row r="21662" spans="25:25" x14ac:dyDescent="0.2">
      <c r="Y21662" s="84"/>
    </row>
    <row r="21663" spans="25:25" x14ac:dyDescent="0.2">
      <c r="Y21663" s="84"/>
    </row>
    <row r="21664" spans="25:25" x14ac:dyDescent="0.2">
      <c r="Y21664" s="84"/>
    </row>
    <row r="21665" spans="25:25" x14ac:dyDescent="0.2">
      <c r="Y21665" s="84"/>
    </row>
    <row r="21666" spans="25:25" x14ac:dyDescent="0.2">
      <c r="Y21666" s="84"/>
    </row>
    <row r="21667" spans="25:25" x14ac:dyDescent="0.2">
      <c r="Y21667" s="84"/>
    </row>
    <row r="21668" spans="25:25" x14ac:dyDescent="0.2">
      <c r="Y21668" s="84"/>
    </row>
    <row r="21669" spans="25:25" x14ac:dyDescent="0.2">
      <c r="Y21669" s="84"/>
    </row>
    <row r="21670" spans="25:25" x14ac:dyDescent="0.2">
      <c r="Y21670" s="84"/>
    </row>
    <row r="21671" spans="25:25" x14ac:dyDescent="0.2">
      <c r="Y21671" s="84"/>
    </row>
    <row r="21672" spans="25:25" x14ac:dyDescent="0.2">
      <c r="Y21672" s="84"/>
    </row>
    <row r="21673" spans="25:25" x14ac:dyDescent="0.2">
      <c r="Y21673" s="84"/>
    </row>
    <row r="21674" spans="25:25" x14ac:dyDescent="0.2">
      <c r="Y21674" s="84"/>
    </row>
    <row r="21675" spans="25:25" x14ac:dyDescent="0.2">
      <c r="Y21675" s="84"/>
    </row>
    <row r="21676" spans="25:25" x14ac:dyDescent="0.2">
      <c r="Y21676" s="84"/>
    </row>
    <row r="21677" spans="25:25" x14ac:dyDescent="0.2">
      <c r="Y21677" s="84"/>
    </row>
    <row r="21678" spans="25:25" x14ac:dyDescent="0.2">
      <c r="Y21678" s="84"/>
    </row>
    <row r="21679" spans="25:25" x14ac:dyDescent="0.2">
      <c r="Y21679" s="84"/>
    </row>
    <row r="21680" spans="25:25" x14ac:dyDescent="0.2">
      <c r="Y21680" s="84"/>
    </row>
    <row r="21681" spans="25:25" x14ac:dyDescent="0.2">
      <c r="Y21681" s="84"/>
    </row>
    <row r="21682" spans="25:25" x14ac:dyDescent="0.2">
      <c r="Y21682" s="84"/>
    </row>
    <row r="21683" spans="25:25" x14ac:dyDescent="0.2">
      <c r="Y21683" s="84"/>
    </row>
    <row r="21684" spans="25:25" x14ac:dyDescent="0.2">
      <c r="Y21684" s="84"/>
    </row>
    <row r="21685" spans="25:25" x14ac:dyDescent="0.2">
      <c r="Y21685" s="84"/>
    </row>
    <row r="21686" spans="25:25" x14ac:dyDescent="0.2">
      <c r="Y21686" s="84"/>
    </row>
    <row r="21687" spans="25:25" x14ac:dyDescent="0.2">
      <c r="Y21687" s="84"/>
    </row>
    <row r="21688" spans="25:25" x14ac:dyDescent="0.2">
      <c r="Y21688" s="84"/>
    </row>
    <row r="21689" spans="25:25" x14ac:dyDescent="0.2">
      <c r="Y21689" s="84"/>
    </row>
    <row r="21690" spans="25:25" x14ac:dyDescent="0.2">
      <c r="Y21690" s="84"/>
    </row>
    <row r="21691" spans="25:25" x14ac:dyDescent="0.2">
      <c r="Y21691" s="84"/>
    </row>
    <row r="21692" spans="25:25" x14ac:dyDescent="0.2">
      <c r="Y21692" s="84"/>
    </row>
    <row r="21693" spans="25:25" x14ac:dyDescent="0.2">
      <c r="Y21693" s="84"/>
    </row>
    <row r="21694" spans="25:25" x14ac:dyDescent="0.2">
      <c r="Y21694" s="84"/>
    </row>
    <row r="21695" spans="25:25" x14ac:dyDescent="0.2">
      <c r="Y21695" s="84"/>
    </row>
    <row r="21696" spans="25:25" x14ac:dyDescent="0.2">
      <c r="Y21696" s="84"/>
    </row>
    <row r="21697" spans="25:25" x14ac:dyDescent="0.2">
      <c r="Y21697" s="84"/>
    </row>
    <row r="21698" spans="25:25" x14ac:dyDescent="0.2">
      <c r="Y21698" s="84"/>
    </row>
    <row r="21699" spans="25:25" x14ac:dyDescent="0.2">
      <c r="Y21699" s="84"/>
    </row>
    <row r="21700" spans="25:25" x14ac:dyDescent="0.2">
      <c r="Y21700" s="84"/>
    </row>
    <row r="21701" spans="25:25" x14ac:dyDescent="0.2">
      <c r="Y21701" s="84"/>
    </row>
    <row r="21702" spans="25:25" x14ac:dyDescent="0.2">
      <c r="Y21702" s="84"/>
    </row>
    <row r="21703" spans="25:25" x14ac:dyDescent="0.2">
      <c r="Y21703" s="84"/>
    </row>
    <row r="21704" spans="25:25" x14ac:dyDescent="0.2">
      <c r="Y21704" s="84"/>
    </row>
    <row r="21705" spans="25:25" x14ac:dyDescent="0.2">
      <c r="Y21705" s="84"/>
    </row>
    <row r="21706" spans="25:25" x14ac:dyDescent="0.2">
      <c r="Y21706" s="84"/>
    </row>
    <row r="21707" spans="25:25" x14ac:dyDescent="0.2">
      <c r="Y21707" s="84"/>
    </row>
    <row r="21708" spans="25:25" x14ac:dyDescent="0.2">
      <c r="Y21708" s="84"/>
    </row>
    <row r="21709" spans="25:25" x14ac:dyDescent="0.2">
      <c r="Y21709" s="84"/>
    </row>
    <row r="21710" spans="25:25" x14ac:dyDescent="0.2">
      <c r="Y21710" s="84"/>
    </row>
    <row r="21711" spans="25:25" x14ac:dyDescent="0.2">
      <c r="Y21711" s="84"/>
    </row>
    <row r="21712" spans="25:25" x14ac:dyDescent="0.2">
      <c r="Y21712" s="84"/>
    </row>
    <row r="21713" spans="25:25" x14ac:dyDescent="0.2">
      <c r="Y21713" s="84"/>
    </row>
    <row r="21714" spans="25:25" x14ac:dyDescent="0.2">
      <c r="Y21714" s="84"/>
    </row>
    <row r="21715" spans="25:25" x14ac:dyDescent="0.2">
      <c r="Y21715" s="84"/>
    </row>
    <row r="21716" spans="25:25" x14ac:dyDescent="0.2">
      <c r="Y21716" s="84"/>
    </row>
    <row r="21717" spans="25:25" x14ac:dyDescent="0.2">
      <c r="Y21717" s="84"/>
    </row>
    <row r="21718" spans="25:25" x14ac:dyDescent="0.2">
      <c r="Y21718" s="84"/>
    </row>
    <row r="21719" spans="25:25" x14ac:dyDescent="0.2">
      <c r="Y21719" s="84"/>
    </row>
    <row r="21720" spans="25:25" x14ac:dyDescent="0.2">
      <c r="Y21720" s="84"/>
    </row>
    <row r="21721" spans="25:25" x14ac:dyDescent="0.2">
      <c r="Y21721" s="84"/>
    </row>
    <row r="21722" spans="25:25" x14ac:dyDescent="0.2">
      <c r="Y21722" s="84"/>
    </row>
    <row r="21723" spans="25:25" x14ac:dyDescent="0.2">
      <c r="Y21723" s="84"/>
    </row>
    <row r="21724" spans="25:25" x14ac:dyDescent="0.2">
      <c r="Y21724" s="84"/>
    </row>
    <row r="21725" spans="25:25" x14ac:dyDescent="0.2">
      <c r="Y21725" s="84"/>
    </row>
    <row r="21726" spans="25:25" x14ac:dyDescent="0.2">
      <c r="Y21726" s="84"/>
    </row>
    <row r="21727" spans="25:25" x14ac:dyDescent="0.2">
      <c r="Y21727" s="84"/>
    </row>
    <row r="21728" spans="25:25" x14ac:dyDescent="0.2">
      <c r="Y21728" s="84"/>
    </row>
    <row r="21729" spans="25:25" x14ac:dyDescent="0.2">
      <c r="Y21729" s="84"/>
    </row>
    <row r="21730" spans="25:25" x14ac:dyDescent="0.2">
      <c r="Y21730" s="84"/>
    </row>
    <row r="21731" spans="25:25" x14ac:dyDescent="0.2">
      <c r="Y21731" s="84"/>
    </row>
    <row r="21732" spans="25:25" x14ac:dyDescent="0.2">
      <c r="Y21732" s="84"/>
    </row>
    <row r="21733" spans="25:25" x14ac:dyDescent="0.2">
      <c r="Y21733" s="84"/>
    </row>
    <row r="21734" spans="25:25" x14ac:dyDescent="0.2">
      <c r="Y21734" s="84"/>
    </row>
    <row r="21735" spans="25:25" x14ac:dyDescent="0.2">
      <c r="Y21735" s="84"/>
    </row>
    <row r="21736" spans="25:25" x14ac:dyDescent="0.2">
      <c r="Y21736" s="84"/>
    </row>
    <row r="21737" spans="25:25" x14ac:dyDescent="0.2">
      <c r="Y21737" s="84"/>
    </row>
    <row r="21738" spans="25:25" x14ac:dyDescent="0.2">
      <c r="Y21738" s="84"/>
    </row>
    <row r="21739" spans="25:25" x14ac:dyDescent="0.2">
      <c r="Y21739" s="84"/>
    </row>
    <row r="21740" spans="25:25" x14ac:dyDescent="0.2">
      <c r="Y21740" s="84"/>
    </row>
    <row r="21741" spans="25:25" x14ac:dyDescent="0.2">
      <c r="Y21741" s="84"/>
    </row>
    <row r="21742" spans="25:25" x14ac:dyDescent="0.2">
      <c r="Y21742" s="84"/>
    </row>
    <row r="21743" spans="25:25" x14ac:dyDescent="0.2">
      <c r="Y21743" s="84"/>
    </row>
    <row r="21744" spans="25:25" x14ac:dyDescent="0.2">
      <c r="Y21744" s="84"/>
    </row>
    <row r="21745" spans="25:25" x14ac:dyDescent="0.2">
      <c r="Y21745" s="84"/>
    </row>
    <row r="21746" spans="25:25" x14ac:dyDescent="0.2">
      <c r="Y21746" s="84"/>
    </row>
    <row r="21747" spans="25:25" x14ac:dyDescent="0.2">
      <c r="Y21747" s="84"/>
    </row>
    <row r="21748" spans="25:25" x14ac:dyDescent="0.2">
      <c r="Y21748" s="84"/>
    </row>
    <row r="21749" spans="25:25" x14ac:dyDescent="0.2">
      <c r="Y21749" s="84"/>
    </row>
    <row r="21750" spans="25:25" x14ac:dyDescent="0.2">
      <c r="Y21750" s="84"/>
    </row>
    <row r="21751" spans="25:25" x14ac:dyDescent="0.2">
      <c r="Y21751" s="84"/>
    </row>
    <row r="21752" spans="25:25" x14ac:dyDescent="0.2">
      <c r="Y21752" s="84"/>
    </row>
    <row r="21753" spans="25:25" x14ac:dyDescent="0.2">
      <c r="Y21753" s="84"/>
    </row>
    <row r="21754" spans="25:25" x14ac:dyDescent="0.2">
      <c r="Y21754" s="84"/>
    </row>
    <row r="21755" spans="25:25" x14ac:dyDescent="0.2">
      <c r="Y21755" s="84"/>
    </row>
    <row r="21756" spans="25:25" x14ac:dyDescent="0.2">
      <c r="Y21756" s="84"/>
    </row>
    <row r="21757" spans="25:25" x14ac:dyDescent="0.2">
      <c r="Y21757" s="84"/>
    </row>
    <row r="21758" spans="25:25" x14ac:dyDescent="0.2">
      <c r="Y21758" s="84"/>
    </row>
    <row r="21759" spans="25:25" x14ac:dyDescent="0.2">
      <c r="Y21759" s="84"/>
    </row>
    <row r="21760" spans="25:25" x14ac:dyDescent="0.2">
      <c r="Y21760" s="84"/>
    </row>
    <row r="21761" spans="25:25" x14ac:dyDescent="0.2">
      <c r="Y21761" s="84"/>
    </row>
    <row r="21762" spans="25:25" x14ac:dyDescent="0.2">
      <c r="Y21762" s="84"/>
    </row>
    <row r="21763" spans="25:25" x14ac:dyDescent="0.2">
      <c r="Y21763" s="84"/>
    </row>
    <row r="21764" spans="25:25" x14ac:dyDescent="0.2">
      <c r="Y21764" s="84"/>
    </row>
    <row r="21765" spans="25:25" x14ac:dyDescent="0.2">
      <c r="Y21765" s="84"/>
    </row>
    <row r="21766" spans="25:25" x14ac:dyDescent="0.2">
      <c r="Y21766" s="84"/>
    </row>
    <row r="21767" spans="25:25" x14ac:dyDescent="0.2">
      <c r="Y21767" s="84"/>
    </row>
    <row r="21768" spans="25:25" x14ac:dyDescent="0.2">
      <c r="Y21768" s="84"/>
    </row>
    <row r="21769" spans="25:25" x14ac:dyDescent="0.2">
      <c r="Y21769" s="84"/>
    </row>
    <row r="21770" spans="25:25" x14ac:dyDescent="0.2">
      <c r="Y21770" s="84"/>
    </row>
    <row r="21771" spans="25:25" x14ac:dyDescent="0.2">
      <c r="Y21771" s="84"/>
    </row>
    <row r="21772" spans="25:25" x14ac:dyDescent="0.2">
      <c r="Y21772" s="84"/>
    </row>
    <row r="21773" spans="25:25" x14ac:dyDescent="0.2">
      <c r="Y21773" s="84"/>
    </row>
    <row r="21774" spans="25:25" x14ac:dyDescent="0.2">
      <c r="Y21774" s="84"/>
    </row>
    <row r="21775" spans="25:25" x14ac:dyDescent="0.2">
      <c r="Y21775" s="84"/>
    </row>
    <row r="21776" spans="25:25" x14ac:dyDescent="0.2">
      <c r="Y21776" s="84"/>
    </row>
    <row r="21777" spans="25:25" x14ac:dyDescent="0.2">
      <c r="Y21777" s="84"/>
    </row>
    <row r="21778" spans="25:25" x14ac:dyDescent="0.2">
      <c r="Y21778" s="84"/>
    </row>
    <row r="21779" spans="25:25" x14ac:dyDescent="0.2">
      <c r="Y21779" s="84"/>
    </row>
    <row r="21780" spans="25:25" x14ac:dyDescent="0.2">
      <c r="Y21780" s="84"/>
    </row>
    <row r="21781" spans="25:25" x14ac:dyDescent="0.2">
      <c r="Y21781" s="84"/>
    </row>
    <row r="21782" spans="25:25" x14ac:dyDescent="0.2">
      <c r="Y21782" s="84"/>
    </row>
    <row r="21783" spans="25:25" x14ac:dyDescent="0.2">
      <c r="Y21783" s="84"/>
    </row>
    <row r="21784" spans="25:25" x14ac:dyDescent="0.2">
      <c r="Y21784" s="84"/>
    </row>
    <row r="21785" spans="25:25" x14ac:dyDescent="0.2">
      <c r="Y21785" s="84"/>
    </row>
    <row r="21786" spans="25:25" x14ac:dyDescent="0.2">
      <c r="Y21786" s="84"/>
    </row>
    <row r="21787" spans="25:25" x14ac:dyDescent="0.2">
      <c r="Y21787" s="84"/>
    </row>
    <row r="21788" spans="25:25" x14ac:dyDescent="0.2">
      <c r="Y21788" s="84"/>
    </row>
    <row r="21789" spans="25:25" x14ac:dyDescent="0.2">
      <c r="Y21789" s="84"/>
    </row>
    <row r="21790" spans="25:25" x14ac:dyDescent="0.2">
      <c r="Y21790" s="84"/>
    </row>
    <row r="21791" spans="25:25" x14ac:dyDescent="0.2">
      <c r="Y21791" s="84"/>
    </row>
    <row r="21792" spans="25:25" x14ac:dyDescent="0.2">
      <c r="Y21792" s="84"/>
    </row>
    <row r="21793" spans="25:25" x14ac:dyDescent="0.2">
      <c r="Y21793" s="84"/>
    </row>
    <row r="21794" spans="25:25" x14ac:dyDescent="0.2">
      <c r="Y21794" s="84"/>
    </row>
    <row r="21795" spans="25:25" x14ac:dyDescent="0.2">
      <c r="Y21795" s="84"/>
    </row>
    <row r="21796" spans="25:25" x14ac:dyDescent="0.2">
      <c r="Y21796" s="84"/>
    </row>
    <row r="21797" spans="25:25" x14ac:dyDescent="0.2">
      <c r="Y21797" s="84"/>
    </row>
    <row r="21798" spans="25:25" x14ac:dyDescent="0.2">
      <c r="Y21798" s="84"/>
    </row>
    <row r="21799" spans="25:25" x14ac:dyDescent="0.2">
      <c r="Y21799" s="84"/>
    </row>
    <row r="21800" spans="25:25" x14ac:dyDescent="0.2">
      <c r="Y21800" s="84"/>
    </row>
    <row r="21801" spans="25:25" x14ac:dyDescent="0.2">
      <c r="Y21801" s="84"/>
    </row>
    <row r="21802" spans="25:25" x14ac:dyDescent="0.2">
      <c r="Y21802" s="84"/>
    </row>
    <row r="21803" spans="25:25" x14ac:dyDescent="0.2">
      <c r="Y21803" s="84"/>
    </row>
    <row r="21804" spans="25:25" x14ac:dyDescent="0.2">
      <c r="Y21804" s="84"/>
    </row>
    <row r="21805" spans="25:25" x14ac:dyDescent="0.2">
      <c r="Y21805" s="84"/>
    </row>
    <row r="21806" spans="25:25" x14ac:dyDescent="0.2">
      <c r="Y21806" s="84"/>
    </row>
    <row r="21807" spans="25:25" x14ac:dyDescent="0.2">
      <c r="Y21807" s="84"/>
    </row>
    <row r="21808" spans="25:25" x14ac:dyDescent="0.2">
      <c r="Y21808" s="84"/>
    </row>
    <row r="21809" spans="25:25" x14ac:dyDescent="0.2">
      <c r="Y21809" s="84"/>
    </row>
    <row r="21810" spans="25:25" x14ac:dyDescent="0.2">
      <c r="Y21810" s="84"/>
    </row>
    <row r="21811" spans="25:25" x14ac:dyDescent="0.2">
      <c r="Y21811" s="84"/>
    </row>
    <row r="21812" spans="25:25" x14ac:dyDescent="0.2">
      <c r="Y21812" s="84"/>
    </row>
    <row r="21813" spans="25:25" x14ac:dyDescent="0.2">
      <c r="Y21813" s="84"/>
    </row>
    <row r="21814" spans="25:25" x14ac:dyDescent="0.2">
      <c r="Y21814" s="84"/>
    </row>
    <row r="21815" spans="25:25" x14ac:dyDescent="0.2">
      <c r="Y21815" s="84"/>
    </row>
    <row r="21816" spans="25:25" x14ac:dyDescent="0.2">
      <c r="Y21816" s="84"/>
    </row>
    <row r="21817" spans="25:25" x14ac:dyDescent="0.2">
      <c r="Y21817" s="84"/>
    </row>
    <row r="21818" spans="25:25" x14ac:dyDescent="0.2">
      <c r="Y21818" s="84"/>
    </row>
    <row r="21819" spans="25:25" x14ac:dyDescent="0.2">
      <c r="Y21819" s="84"/>
    </row>
    <row r="21820" spans="25:25" x14ac:dyDescent="0.2">
      <c r="Y21820" s="84"/>
    </row>
    <row r="21821" spans="25:25" x14ac:dyDescent="0.2">
      <c r="Y21821" s="84"/>
    </row>
    <row r="21822" spans="25:25" x14ac:dyDescent="0.2">
      <c r="Y21822" s="84"/>
    </row>
    <row r="21823" spans="25:25" x14ac:dyDescent="0.2">
      <c r="Y21823" s="84"/>
    </row>
    <row r="21824" spans="25:25" x14ac:dyDescent="0.2">
      <c r="Y21824" s="84"/>
    </row>
    <row r="21825" spans="25:25" x14ac:dyDescent="0.2">
      <c r="Y21825" s="84"/>
    </row>
    <row r="21826" spans="25:25" x14ac:dyDescent="0.2">
      <c r="Y21826" s="84"/>
    </row>
    <row r="21827" spans="25:25" x14ac:dyDescent="0.2">
      <c r="Y21827" s="84"/>
    </row>
    <row r="21828" spans="25:25" x14ac:dyDescent="0.2">
      <c r="Y21828" s="84"/>
    </row>
    <row r="21829" spans="25:25" x14ac:dyDescent="0.2">
      <c r="Y21829" s="84"/>
    </row>
    <row r="21830" spans="25:25" x14ac:dyDescent="0.2">
      <c r="Y21830" s="84"/>
    </row>
    <row r="21831" spans="25:25" x14ac:dyDescent="0.2">
      <c r="Y21831" s="84"/>
    </row>
    <row r="21832" spans="25:25" x14ac:dyDescent="0.2">
      <c r="Y21832" s="84"/>
    </row>
    <row r="21833" spans="25:25" x14ac:dyDescent="0.2">
      <c r="Y21833" s="84"/>
    </row>
    <row r="21834" spans="25:25" x14ac:dyDescent="0.2">
      <c r="Y21834" s="84"/>
    </row>
    <row r="21835" spans="25:25" x14ac:dyDescent="0.2">
      <c r="Y21835" s="84"/>
    </row>
    <row r="21836" spans="25:25" x14ac:dyDescent="0.2">
      <c r="Y21836" s="84"/>
    </row>
    <row r="21837" spans="25:25" x14ac:dyDescent="0.2">
      <c r="Y21837" s="84"/>
    </row>
    <row r="21838" spans="25:25" x14ac:dyDescent="0.2">
      <c r="Y21838" s="84"/>
    </row>
    <row r="21839" spans="25:25" x14ac:dyDescent="0.2">
      <c r="Y21839" s="84"/>
    </row>
    <row r="21840" spans="25:25" x14ac:dyDescent="0.2">
      <c r="Y21840" s="84"/>
    </row>
    <row r="21841" spans="25:25" x14ac:dyDescent="0.2">
      <c r="Y21841" s="84"/>
    </row>
    <row r="21842" spans="25:25" x14ac:dyDescent="0.2">
      <c r="Y21842" s="84"/>
    </row>
    <row r="21843" spans="25:25" x14ac:dyDescent="0.2">
      <c r="Y21843" s="84"/>
    </row>
    <row r="21844" spans="25:25" x14ac:dyDescent="0.2">
      <c r="Y21844" s="84"/>
    </row>
    <row r="21845" spans="25:25" x14ac:dyDescent="0.2">
      <c r="Y21845" s="84"/>
    </row>
    <row r="21846" spans="25:25" x14ac:dyDescent="0.2">
      <c r="Y21846" s="84"/>
    </row>
    <row r="21847" spans="25:25" x14ac:dyDescent="0.2">
      <c r="Y21847" s="84"/>
    </row>
    <row r="21848" spans="25:25" x14ac:dyDescent="0.2">
      <c r="Y21848" s="84"/>
    </row>
    <row r="21849" spans="25:25" x14ac:dyDescent="0.2">
      <c r="Y21849" s="84"/>
    </row>
    <row r="21850" spans="25:25" x14ac:dyDescent="0.2">
      <c r="Y21850" s="84"/>
    </row>
    <row r="21851" spans="25:25" x14ac:dyDescent="0.2">
      <c r="Y21851" s="84"/>
    </row>
    <row r="21852" spans="25:25" x14ac:dyDescent="0.2">
      <c r="Y21852" s="84"/>
    </row>
    <row r="21853" spans="25:25" x14ac:dyDescent="0.2">
      <c r="Y21853" s="84"/>
    </row>
    <row r="21854" spans="25:25" x14ac:dyDescent="0.2">
      <c r="Y21854" s="84"/>
    </row>
    <row r="21855" spans="25:25" x14ac:dyDescent="0.2">
      <c r="Y21855" s="84"/>
    </row>
    <row r="21856" spans="25:25" x14ac:dyDescent="0.2">
      <c r="Y21856" s="84"/>
    </row>
    <row r="21857" spans="25:25" x14ac:dyDescent="0.2">
      <c r="Y21857" s="84"/>
    </row>
    <row r="21858" spans="25:25" x14ac:dyDescent="0.2">
      <c r="Y21858" s="84"/>
    </row>
    <row r="21859" spans="25:25" x14ac:dyDescent="0.2">
      <c r="Y21859" s="84"/>
    </row>
    <row r="21860" spans="25:25" x14ac:dyDescent="0.2">
      <c r="Y21860" s="84"/>
    </row>
    <row r="21861" spans="25:25" x14ac:dyDescent="0.2">
      <c r="Y21861" s="84"/>
    </row>
    <row r="21862" spans="25:25" x14ac:dyDescent="0.2">
      <c r="Y21862" s="84"/>
    </row>
    <row r="21863" spans="25:25" x14ac:dyDescent="0.2">
      <c r="Y21863" s="84"/>
    </row>
    <row r="21864" spans="25:25" x14ac:dyDescent="0.2">
      <c r="Y21864" s="84"/>
    </row>
    <row r="21865" spans="25:25" x14ac:dyDescent="0.2">
      <c r="Y21865" s="84"/>
    </row>
    <row r="21866" spans="25:25" x14ac:dyDescent="0.2">
      <c r="Y21866" s="84"/>
    </row>
    <row r="21867" spans="25:25" x14ac:dyDescent="0.2">
      <c r="Y21867" s="84"/>
    </row>
    <row r="21868" spans="25:25" x14ac:dyDescent="0.2">
      <c r="Y21868" s="84"/>
    </row>
    <row r="21869" spans="25:25" x14ac:dyDescent="0.2">
      <c r="Y21869" s="84"/>
    </row>
    <row r="21870" spans="25:25" x14ac:dyDescent="0.2">
      <c r="Y21870" s="84"/>
    </row>
    <row r="21871" spans="25:25" x14ac:dyDescent="0.2">
      <c r="Y21871" s="84"/>
    </row>
    <row r="21872" spans="25:25" x14ac:dyDescent="0.2">
      <c r="Y21872" s="84"/>
    </row>
    <row r="21873" spans="25:25" x14ac:dyDescent="0.2">
      <c r="Y21873" s="84"/>
    </row>
    <row r="21874" spans="25:25" x14ac:dyDescent="0.2">
      <c r="Y21874" s="84"/>
    </row>
    <row r="21875" spans="25:25" x14ac:dyDescent="0.2">
      <c r="Y21875" s="84"/>
    </row>
    <row r="21876" spans="25:25" x14ac:dyDescent="0.2">
      <c r="Y21876" s="84"/>
    </row>
    <row r="21877" spans="25:25" x14ac:dyDescent="0.2">
      <c r="Y21877" s="84"/>
    </row>
    <row r="21878" spans="25:25" x14ac:dyDescent="0.2">
      <c r="Y21878" s="84"/>
    </row>
    <row r="21879" spans="25:25" x14ac:dyDescent="0.2">
      <c r="Y21879" s="84"/>
    </row>
    <row r="21880" spans="25:25" x14ac:dyDescent="0.2">
      <c r="Y21880" s="84"/>
    </row>
    <row r="21881" spans="25:25" x14ac:dyDescent="0.2">
      <c r="Y21881" s="84"/>
    </row>
    <row r="21882" spans="25:25" x14ac:dyDescent="0.2">
      <c r="Y21882" s="84"/>
    </row>
    <row r="21883" spans="25:25" x14ac:dyDescent="0.2">
      <c r="Y21883" s="84"/>
    </row>
    <row r="21884" spans="25:25" x14ac:dyDescent="0.2">
      <c r="Y21884" s="84"/>
    </row>
    <row r="21885" spans="25:25" x14ac:dyDescent="0.2">
      <c r="Y21885" s="84"/>
    </row>
    <row r="21886" spans="25:25" x14ac:dyDescent="0.2">
      <c r="Y21886" s="84"/>
    </row>
    <row r="21887" spans="25:25" x14ac:dyDescent="0.2">
      <c r="Y21887" s="84"/>
    </row>
    <row r="21888" spans="25:25" x14ac:dyDescent="0.2">
      <c r="Y21888" s="84"/>
    </row>
    <row r="21889" spans="25:25" x14ac:dyDescent="0.2">
      <c r="Y21889" s="84"/>
    </row>
    <row r="21890" spans="25:25" x14ac:dyDescent="0.2">
      <c r="Y21890" s="84"/>
    </row>
    <row r="21891" spans="25:25" x14ac:dyDescent="0.2">
      <c r="Y21891" s="84"/>
    </row>
    <row r="21892" spans="25:25" x14ac:dyDescent="0.2">
      <c r="Y21892" s="84"/>
    </row>
    <row r="21893" spans="25:25" x14ac:dyDescent="0.2">
      <c r="Y21893" s="84"/>
    </row>
    <row r="21894" spans="25:25" x14ac:dyDescent="0.2">
      <c r="Y21894" s="84"/>
    </row>
    <row r="21895" spans="25:25" x14ac:dyDescent="0.2">
      <c r="Y21895" s="84"/>
    </row>
    <row r="21896" spans="25:25" x14ac:dyDescent="0.2">
      <c r="Y21896" s="84"/>
    </row>
    <row r="21897" spans="25:25" x14ac:dyDescent="0.2">
      <c r="Y21897" s="84"/>
    </row>
    <row r="21898" spans="25:25" x14ac:dyDescent="0.2">
      <c r="Y21898" s="84"/>
    </row>
    <row r="21899" spans="25:25" x14ac:dyDescent="0.2">
      <c r="Y21899" s="84"/>
    </row>
    <row r="21900" spans="25:25" x14ac:dyDescent="0.2">
      <c r="Y21900" s="84"/>
    </row>
    <row r="21901" spans="25:25" x14ac:dyDescent="0.2">
      <c r="Y21901" s="84"/>
    </row>
    <row r="21902" spans="25:25" x14ac:dyDescent="0.2">
      <c r="Y21902" s="84"/>
    </row>
    <row r="21903" spans="25:25" x14ac:dyDescent="0.2">
      <c r="Y21903" s="84"/>
    </row>
    <row r="21904" spans="25:25" x14ac:dyDescent="0.2">
      <c r="Y21904" s="84"/>
    </row>
    <row r="21905" spans="25:25" x14ac:dyDescent="0.2">
      <c r="Y21905" s="84"/>
    </row>
    <row r="21906" spans="25:25" x14ac:dyDescent="0.2">
      <c r="Y21906" s="84"/>
    </row>
    <row r="21907" spans="25:25" x14ac:dyDescent="0.2">
      <c r="Y21907" s="84"/>
    </row>
    <row r="21908" spans="25:25" x14ac:dyDescent="0.2">
      <c r="Y21908" s="84"/>
    </row>
    <row r="21909" spans="25:25" x14ac:dyDescent="0.2">
      <c r="Y21909" s="84"/>
    </row>
    <row r="21910" spans="25:25" x14ac:dyDescent="0.2">
      <c r="Y21910" s="84"/>
    </row>
    <row r="21911" spans="25:25" x14ac:dyDescent="0.2">
      <c r="Y21911" s="84"/>
    </row>
    <row r="21912" spans="25:25" x14ac:dyDescent="0.2">
      <c r="Y21912" s="84"/>
    </row>
    <row r="21913" spans="25:25" x14ac:dyDescent="0.2">
      <c r="Y21913" s="84"/>
    </row>
    <row r="21914" spans="25:25" x14ac:dyDescent="0.2">
      <c r="Y21914" s="84"/>
    </row>
    <row r="21915" spans="25:25" x14ac:dyDescent="0.2">
      <c r="Y21915" s="84"/>
    </row>
    <row r="21916" spans="25:25" x14ac:dyDescent="0.2">
      <c r="Y21916" s="84"/>
    </row>
    <row r="21917" spans="25:25" x14ac:dyDescent="0.2">
      <c r="Y21917" s="84"/>
    </row>
    <row r="21918" spans="25:25" x14ac:dyDescent="0.2">
      <c r="Y21918" s="84"/>
    </row>
    <row r="21919" spans="25:25" x14ac:dyDescent="0.2">
      <c r="Y21919" s="84"/>
    </row>
    <row r="21920" spans="25:25" x14ac:dyDescent="0.2">
      <c r="Y21920" s="84"/>
    </row>
    <row r="21921" spans="25:25" x14ac:dyDescent="0.2">
      <c r="Y21921" s="84"/>
    </row>
    <row r="21922" spans="25:25" x14ac:dyDescent="0.2">
      <c r="Y21922" s="84"/>
    </row>
    <row r="21923" spans="25:25" x14ac:dyDescent="0.2">
      <c r="Y21923" s="84"/>
    </row>
    <row r="21924" spans="25:25" x14ac:dyDescent="0.2">
      <c r="Y21924" s="84"/>
    </row>
    <row r="21925" spans="25:25" x14ac:dyDescent="0.2">
      <c r="Y21925" s="84"/>
    </row>
    <row r="21926" spans="25:25" x14ac:dyDescent="0.2">
      <c r="Y21926" s="84"/>
    </row>
    <row r="21927" spans="25:25" x14ac:dyDescent="0.2">
      <c r="Y21927" s="84"/>
    </row>
    <row r="21928" spans="25:25" x14ac:dyDescent="0.2">
      <c r="Y21928" s="84"/>
    </row>
    <row r="21929" spans="25:25" x14ac:dyDescent="0.2">
      <c r="Y21929" s="84"/>
    </row>
    <row r="21930" spans="25:25" x14ac:dyDescent="0.2">
      <c r="Y21930" s="84"/>
    </row>
    <row r="21931" spans="25:25" x14ac:dyDescent="0.2">
      <c r="Y21931" s="84"/>
    </row>
    <row r="21932" spans="25:25" x14ac:dyDescent="0.2">
      <c r="Y21932" s="84"/>
    </row>
    <row r="21933" spans="25:25" x14ac:dyDescent="0.2">
      <c r="Y21933" s="84"/>
    </row>
    <row r="21934" spans="25:25" x14ac:dyDescent="0.2">
      <c r="Y21934" s="84"/>
    </row>
    <row r="21935" spans="25:25" x14ac:dyDescent="0.2">
      <c r="Y21935" s="84"/>
    </row>
    <row r="21936" spans="25:25" x14ac:dyDescent="0.2">
      <c r="Y21936" s="84"/>
    </row>
    <row r="21937" spans="25:25" x14ac:dyDescent="0.2">
      <c r="Y21937" s="84"/>
    </row>
    <row r="21938" spans="25:25" x14ac:dyDescent="0.2">
      <c r="Y21938" s="84"/>
    </row>
    <row r="21939" spans="25:25" x14ac:dyDescent="0.2">
      <c r="Y21939" s="84"/>
    </row>
    <row r="21940" spans="25:25" x14ac:dyDescent="0.2">
      <c r="Y21940" s="84"/>
    </row>
    <row r="21941" spans="25:25" x14ac:dyDescent="0.2">
      <c r="Y21941" s="84"/>
    </row>
    <row r="21942" spans="25:25" x14ac:dyDescent="0.2">
      <c r="Y21942" s="84"/>
    </row>
    <row r="21943" spans="25:25" x14ac:dyDescent="0.2">
      <c r="Y21943" s="84"/>
    </row>
    <row r="21944" spans="25:25" x14ac:dyDescent="0.2">
      <c r="Y21944" s="84"/>
    </row>
    <row r="21945" spans="25:25" x14ac:dyDescent="0.2">
      <c r="Y21945" s="84"/>
    </row>
    <row r="21946" spans="25:25" x14ac:dyDescent="0.2">
      <c r="Y21946" s="84"/>
    </row>
    <row r="21947" spans="25:25" x14ac:dyDescent="0.2">
      <c r="Y21947" s="84"/>
    </row>
    <row r="21948" spans="25:25" x14ac:dyDescent="0.2">
      <c r="Y21948" s="84"/>
    </row>
    <row r="21949" spans="25:25" x14ac:dyDescent="0.2">
      <c r="Y21949" s="84"/>
    </row>
    <row r="21950" spans="25:25" x14ac:dyDescent="0.2">
      <c r="Y21950" s="84"/>
    </row>
    <row r="21951" spans="25:25" x14ac:dyDescent="0.2">
      <c r="Y21951" s="84"/>
    </row>
    <row r="21952" spans="25:25" x14ac:dyDescent="0.2">
      <c r="Y21952" s="84"/>
    </row>
    <row r="21953" spans="25:25" x14ac:dyDescent="0.2">
      <c r="Y21953" s="84"/>
    </row>
    <row r="21954" spans="25:25" x14ac:dyDescent="0.2">
      <c r="Y21954" s="84"/>
    </row>
    <row r="21955" spans="25:25" x14ac:dyDescent="0.2">
      <c r="Y21955" s="84"/>
    </row>
    <row r="21956" spans="25:25" x14ac:dyDescent="0.2">
      <c r="Y21956" s="84"/>
    </row>
    <row r="21957" spans="25:25" x14ac:dyDescent="0.2">
      <c r="Y21957" s="84"/>
    </row>
    <row r="21958" spans="25:25" x14ac:dyDescent="0.2">
      <c r="Y21958" s="84"/>
    </row>
    <row r="21959" spans="25:25" x14ac:dyDescent="0.2">
      <c r="Y21959" s="84"/>
    </row>
    <row r="21960" spans="25:25" x14ac:dyDescent="0.2">
      <c r="Y21960" s="84"/>
    </row>
    <row r="21961" spans="25:25" x14ac:dyDescent="0.2">
      <c r="Y21961" s="84"/>
    </row>
    <row r="21962" spans="25:25" x14ac:dyDescent="0.2">
      <c r="Y21962" s="84"/>
    </row>
    <row r="21963" spans="25:25" x14ac:dyDescent="0.2">
      <c r="Y21963" s="84"/>
    </row>
    <row r="21964" spans="25:25" x14ac:dyDescent="0.2">
      <c r="Y21964" s="84"/>
    </row>
    <row r="21965" spans="25:25" x14ac:dyDescent="0.2">
      <c r="Y21965" s="84"/>
    </row>
    <row r="21966" spans="25:25" x14ac:dyDescent="0.2">
      <c r="Y21966" s="84"/>
    </row>
    <row r="21967" spans="25:25" x14ac:dyDescent="0.2">
      <c r="Y21967" s="84"/>
    </row>
    <row r="21968" spans="25:25" x14ac:dyDescent="0.2">
      <c r="Y21968" s="84"/>
    </row>
    <row r="21969" spans="25:25" x14ac:dyDescent="0.2">
      <c r="Y21969" s="84"/>
    </row>
    <row r="21970" spans="25:25" x14ac:dyDescent="0.2">
      <c r="Y21970" s="84"/>
    </row>
    <row r="21971" spans="25:25" x14ac:dyDescent="0.2">
      <c r="Y21971" s="84"/>
    </row>
    <row r="21972" spans="25:25" x14ac:dyDescent="0.2">
      <c r="Y21972" s="84"/>
    </row>
    <row r="21973" spans="25:25" x14ac:dyDescent="0.2">
      <c r="Y21973" s="84"/>
    </row>
    <row r="21974" spans="25:25" x14ac:dyDescent="0.2">
      <c r="Y21974" s="84"/>
    </row>
    <row r="21975" spans="25:25" x14ac:dyDescent="0.2">
      <c r="Y21975" s="84"/>
    </row>
    <row r="21976" spans="25:25" x14ac:dyDescent="0.2">
      <c r="Y21976" s="84"/>
    </row>
    <row r="21977" spans="25:25" x14ac:dyDescent="0.2">
      <c r="Y21977" s="84"/>
    </row>
    <row r="21978" spans="25:25" x14ac:dyDescent="0.2">
      <c r="Y21978" s="84"/>
    </row>
    <row r="21979" spans="25:25" x14ac:dyDescent="0.2">
      <c r="Y21979" s="84"/>
    </row>
    <row r="21980" spans="25:25" x14ac:dyDescent="0.2">
      <c r="Y21980" s="84"/>
    </row>
    <row r="21981" spans="25:25" x14ac:dyDescent="0.2">
      <c r="Y21981" s="84"/>
    </row>
    <row r="21982" spans="25:25" x14ac:dyDescent="0.2">
      <c r="Y21982" s="84"/>
    </row>
    <row r="21983" spans="25:25" x14ac:dyDescent="0.2">
      <c r="Y21983" s="84"/>
    </row>
    <row r="21984" spans="25:25" x14ac:dyDescent="0.2">
      <c r="Y21984" s="84"/>
    </row>
    <row r="21985" spans="25:25" x14ac:dyDescent="0.2">
      <c r="Y21985" s="84"/>
    </row>
    <row r="21986" spans="25:25" x14ac:dyDescent="0.2">
      <c r="Y21986" s="84"/>
    </row>
    <row r="21987" spans="25:25" x14ac:dyDescent="0.2">
      <c r="Y21987" s="84"/>
    </row>
    <row r="21988" spans="25:25" x14ac:dyDescent="0.2">
      <c r="Y21988" s="84"/>
    </row>
    <row r="21989" spans="25:25" x14ac:dyDescent="0.2">
      <c r="Y21989" s="84"/>
    </row>
    <row r="21990" spans="25:25" x14ac:dyDescent="0.2">
      <c r="Y21990" s="84"/>
    </row>
    <row r="21991" spans="25:25" x14ac:dyDescent="0.2">
      <c r="Y21991" s="84"/>
    </row>
    <row r="21992" spans="25:25" x14ac:dyDescent="0.2">
      <c r="Y21992" s="84"/>
    </row>
    <row r="21993" spans="25:25" x14ac:dyDescent="0.2">
      <c r="Y21993" s="84"/>
    </row>
    <row r="21994" spans="25:25" x14ac:dyDescent="0.2">
      <c r="Y21994" s="84"/>
    </row>
    <row r="21995" spans="25:25" x14ac:dyDescent="0.2">
      <c r="Y21995" s="84"/>
    </row>
    <row r="21996" spans="25:25" x14ac:dyDescent="0.2">
      <c r="Y21996" s="84"/>
    </row>
    <row r="21997" spans="25:25" x14ac:dyDescent="0.2">
      <c r="Y21997" s="84"/>
    </row>
    <row r="21998" spans="25:25" x14ac:dyDescent="0.2">
      <c r="Y21998" s="84"/>
    </row>
    <row r="21999" spans="25:25" x14ac:dyDescent="0.2">
      <c r="Y21999" s="84"/>
    </row>
    <row r="22000" spans="25:25" x14ac:dyDescent="0.2">
      <c r="Y22000" s="84"/>
    </row>
    <row r="22001" spans="25:25" x14ac:dyDescent="0.2">
      <c r="Y22001" s="84"/>
    </row>
    <row r="22002" spans="25:25" x14ac:dyDescent="0.2">
      <c r="Y22002" s="84"/>
    </row>
    <row r="22003" spans="25:25" x14ac:dyDescent="0.2">
      <c r="Y22003" s="84"/>
    </row>
    <row r="22004" spans="25:25" x14ac:dyDescent="0.2">
      <c r="Y22004" s="84"/>
    </row>
    <row r="22005" spans="25:25" x14ac:dyDescent="0.2">
      <c r="Y22005" s="84"/>
    </row>
    <row r="22006" spans="25:25" x14ac:dyDescent="0.2">
      <c r="Y22006" s="84"/>
    </row>
    <row r="22007" spans="25:25" x14ac:dyDescent="0.2">
      <c r="Y22007" s="84"/>
    </row>
    <row r="22008" spans="25:25" x14ac:dyDescent="0.2">
      <c r="Y22008" s="84"/>
    </row>
    <row r="22009" spans="25:25" x14ac:dyDescent="0.2">
      <c r="Y22009" s="84"/>
    </row>
    <row r="22010" spans="25:25" x14ac:dyDescent="0.2">
      <c r="Y22010" s="84"/>
    </row>
    <row r="22011" spans="25:25" x14ac:dyDescent="0.2">
      <c r="Y22011" s="84"/>
    </row>
    <row r="22012" spans="25:25" x14ac:dyDescent="0.2">
      <c r="Y22012" s="84"/>
    </row>
    <row r="22013" spans="25:25" x14ac:dyDescent="0.2">
      <c r="Y22013" s="84"/>
    </row>
    <row r="22014" spans="25:25" x14ac:dyDescent="0.2">
      <c r="Y22014" s="84"/>
    </row>
    <row r="22015" spans="25:25" x14ac:dyDescent="0.2">
      <c r="Y22015" s="84"/>
    </row>
    <row r="22016" spans="25:25" x14ac:dyDescent="0.2">
      <c r="Y22016" s="84"/>
    </row>
    <row r="22017" spans="25:25" x14ac:dyDescent="0.2">
      <c r="Y22017" s="84"/>
    </row>
    <row r="22018" spans="25:25" x14ac:dyDescent="0.2">
      <c r="Y22018" s="84"/>
    </row>
    <row r="22019" spans="25:25" x14ac:dyDescent="0.2">
      <c r="Y22019" s="84"/>
    </row>
    <row r="22020" spans="25:25" x14ac:dyDescent="0.2">
      <c r="Y22020" s="84"/>
    </row>
    <row r="22021" spans="25:25" x14ac:dyDescent="0.2">
      <c r="Y22021" s="84"/>
    </row>
    <row r="22022" spans="25:25" x14ac:dyDescent="0.2">
      <c r="Y22022" s="84"/>
    </row>
    <row r="22023" spans="25:25" x14ac:dyDescent="0.2">
      <c r="Y22023" s="84"/>
    </row>
    <row r="22024" spans="25:25" x14ac:dyDescent="0.2">
      <c r="Y22024" s="84"/>
    </row>
    <row r="22025" spans="25:25" x14ac:dyDescent="0.2">
      <c r="Y22025" s="84"/>
    </row>
    <row r="22026" spans="25:25" x14ac:dyDescent="0.2">
      <c r="Y22026" s="84"/>
    </row>
    <row r="22027" spans="25:25" x14ac:dyDescent="0.2">
      <c r="Y22027" s="84"/>
    </row>
    <row r="22028" spans="25:25" x14ac:dyDescent="0.2">
      <c r="Y22028" s="84"/>
    </row>
    <row r="22029" spans="25:25" x14ac:dyDescent="0.2">
      <c r="Y22029" s="84"/>
    </row>
    <row r="22030" spans="25:25" x14ac:dyDescent="0.2">
      <c r="Y22030" s="84"/>
    </row>
    <row r="22031" spans="25:25" x14ac:dyDescent="0.2">
      <c r="Y22031" s="84"/>
    </row>
    <row r="22032" spans="25:25" x14ac:dyDescent="0.2">
      <c r="Y22032" s="84"/>
    </row>
    <row r="22033" spans="25:25" x14ac:dyDescent="0.2">
      <c r="Y22033" s="84"/>
    </row>
    <row r="22034" spans="25:25" x14ac:dyDescent="0.2">
      <c r="Y22034" s="84"/>
    </row>
    <row r="22035" spans="25:25" x14ac:dyDescent="0.2">
      <c r="Y22035" s="84"/>
    </row>
    <row r="22036" spans="25:25" x14ac:dyDescent="0.2">
      <c r="Y22036" s="84"/>
    </row>
    <row r="22037" spans="25:25" x14ac:dyDescent="0.2">
      <c r="Y22037" s="84"/>
    </row>
    <row r="22038" spans="25:25" x14ac:dyDescent="0.2">
      <c r="Y22038" s="84"/>
    </row>
    <row r="22039" spans="25:25" x14ac:dyDescent="0.2">
      <c r="Y22039" s="84"/>
    </row>
    <row r="22040" spans="25:25" x14ac:dyDescent="0.2">
      <c r="Y22040" s="84"/>
    </row>
    <row r="22041" spans="25:25" x14ac:dyDescent="0.2">
      <c r="Y22041" s="84"/>
    </row>
    <row r="22042" spans="25:25" x14ac:dyDescent="0.2">
      <c r="Y22042" s="84"/>
    </row>
    <row r="22043" spans="25:25" x14ac:dyDescent="0.2">
      <c r="Y22043" s="84"/>
    </row>
    <row r="22044" spans="25:25" x14ac:dyDescent="0.2">
      <c r="Y22044" s="84"/>
    </row>
    <row r="22045" spans="25:25" x14ac:dyDescent="0.2">
      <c r="Y22045" s="84"/>
    </row>
    <row r="22046" spans="25:25" x14ac:dyDescent="0.2">
      <c r="Y22046" s="84"/>
    </row>
    <row r="22047" spans="25:25" x14ac:dyDescent="0.2">
      <c r="Y22047" s="84"/>
    </row>
    <row r="22048" spans="25:25" x14ac:dyDescent="0.2">
      <c r="Y22048" s="84"/>
    </row>
    <row r="22049" spans="25:25" x14ac:dyDescent="0.2">
      <c r="Y22049" s="84"/>
    </row>
    <row r="22050" spans="25:25" x14ac:dyDescent="0.2">
      <c r="Y22050" s="84"/>
    </row>
    <row r="22051" spans="25:25" x14ac:dyDescent="0.2">
      <c r="Y22051" s="84"/>
    </row>
    <row r="22052" spans="25:25" x14ac:dyDescent="0.2">
      <c r="Y22052" s="84"/>
    </row>
    <row r="22053" spans="25:25" x14ac:dyDescent="0.2">
      <c r="Y22053" s="84"/>
    </row>
    <row r="22054" spans="25:25" x14ac:dyDescent="0.2">
      <c r="Y22054" s="84"/>
    </row>
    <row r="22055" spans="25:25" x14ac:dyDescent="0.2">
      <c r="Y22055" s="84"/>
    </row>
    <row r="22056" spans="25:25" x14ac:dyDescent="0.2">
      <c r="Y22056" s="84"/>
    </row>
    <row r="22057" spans="25:25" x14ac:dyDescent="0.2">
      <c r="Y22057" s="84"/>
    </row>
    <row r="22058" spans="25:25" x14ac:dyDescent="0.2">
      <c r="Y22058" s="84"/>
    </row>
    <row r="22059" spans="25:25" x14ac:dyDescent="0.2">
      <c r="Y22059" s="84"/>
    </row>
    <row r="22060" spans="25:25" x14ac:dyDescent="0.2">
      <c r="Y22060" s="84"/>
    </row>
    <row r="22061" spans="25:25" x14ac:dyDescent="0.2">
      <c r="Y22061" s="84"/>
    </row>
    <row r="22062" spans="25:25" x14ac:dyDescent="0.2">
      <c r="Y22062" s="84"/>
    </row>
    <row r="22063" spans="25:25" x14ac:dyDescent="0.2">
      <c r="Y22063" s="84"/>
    </row>
    <row r="22064" spans="25:25" x14ac:dyDescent="0.2">
      <c r="Y22064" s="84"/>
    </row>
    <row r="22065" spans="25:25" x14ac:dyDescent="0.2">
      <c r="Y22065" s="84"/>
    </row>
    <row r="22066" spans="25:25" x14ac:dyDescent="0.2">
      <c r="Y22066" s="84"/>
    </row>
    <row r="22067" spans="25:25" x14ac:dyDescent="0.2">
      <c r="Y22067" s="84"/>
    </row>
    <row r="22068" spans="25:25" x14ac:dyDescent="0.2">
      <c r="Y22068" s="84"/>
    </row>
    <row r="22069" spans="25:25" x14ac:dyDescent="0.2">
      <c r="Y22069" s="84"/>
    </row>
    <row r="22070" spans="25:25" x14ac:dyDescent="0.2">
      <c r="Y22070" s="84"/>
    </row>
    <row r="22071" spans="25:25" x14ac:dyDescent="0.2">
      <c r="Y22071" s="84"/>
    </row>
    <row r="22072" spans="25:25" x14ac:dyDescent="0.2">
      <c r="Y22072" s="84"/>
    </row>
    <row r="22073" spans="25:25" x14ac:dyDescent="0.2">
      <c r="Y22073" s="84"/>
    </row>
    <row r="22074" spans="25:25" x14ac:dyDescent="0.2">
      <c r="Y22074" s="84"/>
    </row>
    <row r="22075" spans="25:25" x14ac:dyDescent="0.2">
      <c r="Y22075" s="84"/>
    </row>
    <row r="22076" spans="25:25" x14ac:dyDescent="0.2">
      <c r="Y22076" s="84"/>
    </row>
    <row r="22077" spans="25:25" x14ac:dyDescent="0.2">
      <c r="Y22077" s="84"/>
    </row>
    <row r="22078" spans="25:25" x14ac:dyDescent="0.2">
      <c r="Y22078" s="84"/>
    </row>
    <row r="22079" spans="25:25" x14ac:dyDescent="0.2">
      <c r="Y22079" s="84"/>
    </row>
    <row r="22080" spans="25:25" x14ac:dyDescent="0.2">
      <c r="Y22080" s="84"/>
    </row>
    <row r="22081" spans="25:25" x14ac:dyDescent="0.2">
      <c r="Y22081" s="84"/>
    </row>
    <row r="22082" spans="25:25" x14ac:dyDescent="0.2">
      <c r="Y22082" s="84"/>
    </row>
    <row r="22083" spans="25:25" x14ac:dyDescent="0.2">
      <c r="Y22083" s="84"/>
    </row>
    <row r="22084" spans="25:25" x14ac:dyDescent="0.2">
      <c r="Y22084" s="84"/>
    </row>
    <row r="22085" spans="25:25" x14ac:dyDescent="0.2">
      <c r="Y22085" s="84"/>
    </row>
    <row r="22086" spans="25:25" x14ac:dyDescent="0.2">
      <c r="Y22086" s="84"/>
    </row>
    <row r="22087" spans="25:25" x14ac:dyDescent="0.2">
      <c r="Y22087" s="84"/>
    </row>
    <row r="22088" spans="25:25" x14ac:dyDescent="0.2">
      <c r="Y22088" s="84"/>
    </row>
    <row r="22089" spans="25:25" x14ac:dyDescent="0.2">
      <c r="Y22089" s="84"/>
    </row>
    <row r="22090" spans="25:25" x14ac:dyDescent="0.2">
      <c r="Y22090" s="84"/>
    </row>
    <row r="22091" spans="25:25" x14ac:dyDescent="0.2">
      <c r="Y22091" s="84"/>
    </row>
    <row r="22092" spans="25:25" x14ac:dyDescent="0.2">
      <c r="Y22092" s="84"/>
    </row>
    <row r="22093" spans="25:25" x14ac:dyDescent="0.2">
      <c r="Y22093" s="84"/>
    </row>
    <row r="22094" spans="25:25" x14ac:dyDescent="0.2">
      <c r="Y22094" s="84"/>
    </row>
    <row r="22095" spans="25:25" x14ac:dyDescent="0.2">
      <c r="Y22095" s="84"/>
    </row>
    <row r="22096" spans="25:25" x14ac:dyDescent="0.2">
      <c r="Y22096" s="84"/>
    </row>
    <row r="22097" spans="25:25" x14ac:dyDescent="0.2">
      <c r="Y22097" s="84"/>
    </row>
    <row r="22098" spans="25:25" x14ac:dyDescent="0.2">
      <c r="Y22098" s="84"/>
    </row>
    <row r="22099" spans="25:25" x14ac:dyDescent="0.2">
      <c r="Y22099" s="84"/>
    </row>
    <row r="22100" spans="25:25" x14ac:dyDescent="0.2">
      <c r="Y22100" s="84"/>
    </row>
    <row r="22101" spans="25:25" x14ac:dyDescent="0.2">
      <c r="Y22101" s="84"/>
    </row>
    <row r="22102" spans="25:25" x14ac:dyDescent="0.2">
      <c r="Y22102" s="84"/>
    </row>
    <row r="22103" spans="25:25" x14ac:dyDescent="0.2">
      <c r="Y22103" s="84"/>
    </row>
    <row r="22104" spans="25:25" x14ac:dyDescent="0.2">
      <c r="Y22104" s="84"/>
    </row>
    <row r="22105" spans="25:25" x14ac:dyDescent="0.2">
      <c r="Y22105" s="84"/>
    </row>
    <row r="22106" spans="25:25" x14ac:dyDescent="0.2">
      <c r="Y22106" s="84"/>
    </row>
    <row r="22107" spans="25:25" x14ac:dyDescent="0.2">
      <c r="Y22107" s="84"/>
    </row>
    <row r="22108" spans="25:25" x14ac:dyDescent="0.2">
      <c r="Y22108" s="84"/>
    </row>
    <row r="22109" spans="25:25" x14ac:dyDescent="0.2">
      <c r="Y22109" s="84"/>
    </row>
    <row r="22110" spans="25:25" x14ac:dyDescent="0.2">
      <c r="Y22110" s="84"/>
    </row>
    <row r="22111" spans="25:25" x14ac:dyDescent="0.2">
      <c r="Y22111" s="84"/>
    </row>
    <row r="22112" spans="25:25" x14ac:dyDescent="0.2">
      <c r="Y22112" s="84"/>
    </row>
    <row r="22113" spans="25:25" x14ac:dyDescent="0.2">
      <c r="Y22113" s="84"/>
    </row>
    <row r="22114" spans="25:25" x14ac:dyDescent="0.2">
      <c r="Y22114" s="84"/>
    </row>
    <row r="22115" spans="25:25" x14ac:dyDescent="0.2">
      <c r="Y22115" s="84"/>
    </row>
    <row r="22116" spans="25:25" x14ac:dyDescent="0.2">
      <c r="Y22116" s="84"/>
    </row>
    <row r="22117" spans="25:25" x14ac:dyDescent="0.2">
      <c r="Y22117" s="84"/>
    </row>
    <row r="22118" spans="25:25" x14ac:dyDescent="0.2">
      <c r="Y22118" s="84"/>
    </row>
    <row r="22119" spans="25:25" x14ac:dyDescent="0.2">
      <c r="Y22119" s="84"/>
    </row>
    <row r="22120" spans="25:25" x14ac:dyDescent="0.2">
      <c r="Y22120" s="84"/>
    </row>
    <row r="22121" spans="25:25" x14ac:dyDescent="0.2">
      <c r="Y22121" s="84"/>
    </row>
    <row r="22122" spans="25:25" x14ac:dyDescent="0.2">
      <c r="Y22122" s="84"/>
    </row>
    <row r="22123" spans="25:25" x14ac:dyDescent="0.2">
      <c r="Y22123" s="84"/>
    </row>
    <row r="22124" spans="25:25" x14ac:dyDescent="0.2">
      <c r="Y22124" s="84"/>
    </row>
    <row r="22125" spans="25:25" x14ac:dyDescent="0.2">
      <c r="Y22125" s="84"/>
    </row>
    <row r="22126" spans="25:25" x14ac:dyDescent="0.2">
      <c r="Y22126" s="84"/>
    </row>
    <row r="22127" spans="25:25" x14ac:dyDescent="0.2">
      <c r="Y22127" s="84"/>
    </row>
    <row r="22128" spans="25:25" x14ac:dyDescent="0.2">
      <c r="Y22128" s="84"/>
    </row>
    <row r="22129" spans="25:25" x14ac:dyDescent="0.2">
      <c r="Y22129" s="84"/>
    </row>
    <row r="22130" spans="25:25" x14ac:dyDescent="0.2">
      <c r="Y22130" s="84"/>
    </row>
    <row r="22131" spans="25:25" x14ac:dyDescent="0.2">
      <c r="Y22131" s="84"/>
    </row>
    <row r="22132" spans="25:25" x14ac:dyDescent="0.2">
      <c r="Y22132" s="84"/>
    </row>
    <row r="22133" spans="25:25" x14ac:dyDescent="0.2">
      <c r="Y22133" s="84"/>
    </row>
    <row r="22134" spans="25:25" x14ac:dyDescent="0.2">
      <c r="Y22134" s="84"/>
    </row>
    <row r="22135" spans="25:25" x14ac:dyDescent="0.2">
      <c r="Y22135" s="84"/>
    </row>
    <row r="22136" spans="25:25" x14ac:dyDescent="0.2">
      <c r="Y22136" s="84"/>
    </row>
    <row r="22137" spans="25:25" x14ac:dyDescent="0.2">
      <c r="Y22137" s="84"/>
    </row>
    <row r="22138" spans="25:25" x14ac:dyDescent="0.2">
      <c r="Y22138" s="84"/>
    </row>
    <row r="22139" spans="25:25" x14ac:dyDescent="0.2">
      <c r="Y22139" s="84"/>
    </row>
    <row r="22140" spans="25:25" x14ac:dyDescent="0.2">
      <c r="Y22140" s="84"/>
    </row>
    <row r="22141" spans="25:25" x14ac:dyDescent="0.2">
      <c r="Y22141" s="84"/>
    </row>
    <row r="22142" spans="25:25" x14ac:dyDescent="0.2">
      <c r="Y22142" s="84"/>
    </row>
    <row r="22143" spans="25:25" x14ac:dyDescent="0.2">
      <c r="Y22143" s="84"/>
    </row>
    <row r="22144" spans="25:25" x14ac:dyDescent="0.2">
      <c r="Y22144" s="84"/>
    </row>
    <row r="22145" spans="25:25" x14ac:dyDescent="0.2">
      <c r="Y22145" s="84"/>
    </row>
    <row r="22146" spans="25:25" x14ac:dyDescent="0.2">
      <c r="Y22146" s="84"/>
    </row>
    <row r="22147" spans="25:25" x14ac:dyDescent="0.2">
      <c r="Y22147" s="84"/>
    </row>
    <row r="22148" spans="25:25" x14ac:dyDescent="0.2">
      <c r="Y22148" s="84"/>
    </row>
    <row r="22149" spans="25:25" x14ac:dyDescent="0.2">
      <c r="Y22149" s="84"/>
    </row>
    <row r="22150" spans="25:25" x14ac:dyDescent="0.2">
      <c r="Y22150" s="84"/>
    </row>
    <row r="22151" spans="25:25" x14ac:dyDescent="0.2">
      <c r="Y22151" s="84"/>
    </row>
    <row r="22152" spans="25:25" x14ac:dyDescent="0.2">
      <c r="Y22152" s="84"/>
    </row>
    <row r="22153" spans="25:25" x14ac:dyDescent="0.2">
      <c r="Y22153" s="84"/>
    </row>
    <row r="22154" spans="25:25" x14ac:dyDescent="0.2">
      <c r="Y22154" s="84"/>
    </row>
    <row r="22155" spans="25:25" x14ac:dyDescent="0.2">
      <c r="Y22155" s="84"/>
    </row>
    <row r="22156" spans="25:25" x14ac:dyDescent="0.2">
      <c r="Y22156" s="84"/>
    </row>
    <row r="22157" spans="25:25" x14ac:dyDescent="0.2">
      <c r="Y22157" s="84"/>
    </row>
    <row r="22158" spans="25:25" x14ac:dyDescent="0.2">
      <c r="Y22158" s="84"/>
    </row>
    <row r="22159" spans="25:25" x14ac:dyDescent="0.2">
      <c r="Y22159" s="84"/>
    </row>
    <row r="22160" spans="25:25" x14ac:dyDescent="0.2">
      <c r="Y22160" s="84"/>
    </row>
    <row r="22161" spans="25:25" x14ac:dyDescent="0.2">
      <c r="Y22161" s="84"/>
    </row>
    <row r="22162" spans="25:25" x14ac:dyDescent="0.2">
      <c r="Y22162" s="84"/>
    </row>
    <row r="22163" spans="25:25" x14ac:dyDescent="0.2">
      <c r="Y22163" s="84"/>
    </row>
    <row r="22164" spans="25:25" x14ac:dyDescent="0.2">
      <c r="Y22164" s="84"/>
    </row>
    <row r="22165" spans="25:25" x14ac:dyDescent="0.2">
      <c r="Y22165" s="84"/>
    </row>
    <row r="22166" spans="25:25" x14ac:dyDescent="0.2">
      <c r="Y22166" s="84"/>
    </row>
    <row r="22167" spans="25:25" x14ac:dyDescent="0.2">
      <c r="Y22167" s="84"/>
    </row>
    <row r="22168" spans="25:25" x14ac:dyDescent="0.2">
      <c r="Y22168" s="84"/>
    </row>
    <row r="22169" spans="25:25" x14ac:dyDescent="0.2">
      <c r="Y22169" s="84"/>
    </row>
    <row r="22170" spans="25:25" x14ac:dyDescent="0.2">
      <c r="Y22170" s="84"/>
    </row>
    <row r="22171" spans="25:25" x14ac:dyDescent="0.2">
      <c r="Y22171" s="84"/>
    </row>
    <row r="22172" spans="25:25" x14ac:dyDescent="0.2">
      <c r="Y22172" s="84"/>
    </row>
    <row r="22173" spans="25:25" x14ac:dyDescent="0.2">
      <c r="Y22173" s="84"/>
    </row>
    <row r="22174" spans="25:25" x14ac:dyDescent="0.2">
      <c r="Y22174" s="84"/>
    </row>
    <row r="22175" spans="25:25" x14ac:dyDescent="0.2">
      <c r="Y22175" s="84"/>
    </row>
    <row r="22176" spans="25:25" x14ac:dyDescent="0.2">
      <c r="Y22176" s="84"/>
    </row>
    <row r="22177" spans="25:25" x14ac:dyDescent="0.2">
      <c r="Y22177" s="84"/>
    </row>
    <row r="22178" spans="25:25" x14ac:dyDescent="0.2">
      <c r="Y22178" s="84"/>
    </row>
    <row r="22179" spans="25:25" x14ac:dyDescent="0.2">
      <c r="Y22179" s="84"/>
    </row>
    <row r="22180" spans="25:25" x14ac:dyDescent="0.2">
      <c r="Y22180" s="84"/>
    </row>
    <row r="22181" spans="25:25" x14ac:dyDescent="0.2">
      <c r="Y22181" s="84"/>
    </row>
    <row r="22182" spans="25:25" x14ac:dyDescent="0.2">
      <c r="Y22182" s="84"/>
    </row>
    <row r="22183" spans="25:25" x14ac:dyDescent="0.2">
      <c r="Y22183" s="84"/>
    </row>
    <row r="22184" spans="25:25" x14ac:dyDescent="0.2">
      <c r="Y22184" s="84"/>
    </row>
    <row r="22185" spans="25:25" x14ac:dyDescent="0.2">
      <c r="Y22185" s="84"/>
    </row>
    <row r="22186" spans="25:25" x14ac:dyDescent="0.2">
      <c r="Y22186" s="84"/>
    </row>
    <row r="22187" spans="25:25" x14ac:dyDescent="0.2">
      <c r="Y22187" s="84"/>
    </row>
    <row r="22188" spans="25:25" x14ac:dyDescent="0.2">
      <c r="Y22188" s="84"/>
    </row>
    <row r="22189" spans="25:25" x14ac:dyDescent="0.2">
      <c r="Y22189" s="84"/>
    </row>
    <row r="22190" spans="25:25" x14ac:dyDescent="0.2">
      <c r="Y22190" s="84"/>
    </row>
    <row r="22191" spans="25:25" x14ac:dyDescent="0.2">
      <c r="Y22191" s="84"/>
    </row>
    <row r="22192" spans="25:25" x14ac:dyDescent="0.2">
      <c r="Y22192" s="84"/>
    </row>
    <row r="22193" spans="25:25" x14ac:dyDescent="0.2">
      <c r="Y22193" s="84"/>
    </row>
    <row r="22194" spans="25:25" x14ac:dyDescent="0.2">
      <c r="Y22194" s="84"/>
    </row>
    <row r="22195" spans="25:25" x14ac:dyDescent="0.2">
      <c r="Y22195" s="84"/>
    </row>
    <row r="22196" spans="25:25" x14ac:dyDescent="0.2">
      <c r="Y22196" s="84"/>
    </row>
    <row r="22197" spans="25:25" x14ac:dyDescent="0.2">
      <c r="Y22197" s="84"/>
    </row>
    <row r="22198" spans="25:25" x14ac:dyDescent="0.2">
      <c r="Y22198" s="84"/>
    </row>
    <row r="22199" spans="25:25" x14ac:dyDescent="0.2">
      <c r="Y22199" s="84"/>
    </row>
    <row r="22200" spans="25:25" x14ac:dyDescent="0.2">
      <c r="Y22200" s="84"/>
    </row>
    <row r="22201" spans="25:25" x14ac:dyDescent="0.2">
      <c r="Y22201" s="84"/>
    </row>
    <row r="22202" spans="25:25" x14ac:dyDescent="0.2">
      <c r="Y22202" s="84"/>
    </row>
    <row r="22203" spans="25:25" x14ac:dyDescent="0.2">
      <c r="Y22203" s="84"/>
    </row>
    <row r="22204" spans="25:25" x14ac:dyDescent="0.2">
      <c r="Y22204" s="84"/>
    </row>
    <row r="22205" spans="25:25" x14ac:dyDescent="0.2">
      <c r="Y22205" s="84"/>
    </row>
    <row r="22206" spans="25:25" x14ac:dyDescent="0.2">
      <c r="Y22206" s="84"/>
    </row>
    <row r="22207" spans="25:25" x14ac:dyDescent="0.2">
      <c r="Y22207" s="84"/>
    </row>
    <row r="22208" spans="25:25" x14ac:dyDescent="0.2">
      <c r="Y22208" s="84"/>
    </row>
    <row r="22209" spans="25:25" x14ac:dyDescent="0.2">
      <c r="Y22209" s="84"/>
    </row>
    <row r="22210" spans="25:25" x14ac:dyDescent="0.2">
      <c r="Y22210" s="84"/>
    </row>
    <row r="22211" spans="25:25" x14ac:dyDescent="0.2">
      <c r="Y22211" s="84"/>
    </row>
    <row r="22212" spans="25:25" x14ac:dyDescent="0.2">
      <c r="Y22212" s="84"/>
    </row>
    <row r="22213" spans="25:25" x14ac:dyDescent="0.2">
      <c r="Y22213" s="84"/>
    </row>
    <row r="22214" spans="25:25" x14ac:dyDescent="0.2">
      <c r="Y22214" s="84"/>
    </row>
    <row r="22215" spans="25:25" x14ac:dyDescent="0.2">
      <c r="Y22215" s="84"/>
    </row>
    <row r="22216" spans="25:25" x14ac:dyDescent="0.2">
      <c r="Y22216" s="84"/>
    </row>
    <row r="22217" spans="25:25" x14ac:dyDescent="0.2">
      <c r="Y22217" s="84"/>
    </row>
    <row r="22218" spans="25:25" x14ac:dyDescent="0.2">
      <c r="Y22218" s="84"/>
    </row>
    <row r="22219" spans="25:25" x14ac:dyDescent="0.2">
      <c r="Y22219" s="84"/>
    </row>
    <row r="22220" spans="25:25" x14ac:dyDescent="0.2">
      <c r="Y22220" s="84"/>
    </row>
    <row r="22221" spans="25:25" x14ac:dyDescent="0.2">
      <c r="Y22221" s="84"/>
    </row>
    <row r="22222" spans="25:25" x14ac:dyDescent="0.2">
      <c r="Y22222" s="84"/>
    </row>
    <row r="22223" spans="25:25" x14ac:dyDescent="0.2">
      <c r="Y22223" s="84"/>
    </row>
    <row r="22224" spans="25:25" x14ac:dyDescent="0.2">
      <c r="Y22224" s="84"/>
    </row>
    <row r="22225" spans="25:25" x14ac:dyDescent="0.2">
      <c r="Y22225" s="84"/>
    </row>
    <row r="22226" spans="25:25" x14ac:dyDescent="0.2">
      <c r="Y22226" s="84"/>
    </row>
    <row r="22227" spans="25:25" x14ac:dyDescent="0.2">
      <c r="Y22227" s="84"/>
    </row>
    <row r="22228" spans="25:25" x14ac:dyDescent="0.2">
      <c r="Y22228" s="84"/>
    </row>
    <row r="22229" spans="25:25" x14ac:dyDescent="0.2">
      <c r="Y22229" s="84"/>
    </row>
    <row r="22230" spans="25:25" x14ac:dyDescent="0.2">
      <c r="Y22230" s="84"/>
    </row>
    <row r="22231" spans="25:25" x14ac:dyDescent="0.2">
      <c r="Y22231" s="84"/>
    </row>
    <row r="22232" spans="25:25" x14ac:dyDescent="0.2">
      <c r="Y22232" s="84"/>
    </row>
    <row r="22233" spans="25:25" x14ac:dyDescent="0.2">
      <c r="Y22233" s="84"/>
    </row>
    <row r="22234" spans="25:25" x14ac:dyDescent="0.2">
      <c r="Y22234" s="84"/>
    </row>
    <row r="22235" spans="25:25" x14ac:dyDescent="0.2">
      <c r="Y22235" s="84"/>
    </row>
    <row r="22236" spans="25:25" x14ac:dyDescent="0.2">
      <c r="Y22236" s="84"/>
    </row>
    <row r="22237" spans="25:25" x14ac:dyDescent="0.2">
      <c r="Y22237" s="84"/>
    </row>
    <row r="22238" spans="25:25" x14ac:dyDescent="0.2">
      <c r="Y22238" s="84"/>
    </row>
    <row r="22239" spans="25:25" x14ac:dyDescent="0.2">
      <c r="Y22239" s="84"/>
    </row>
    <row r="22240" spans="25:25" x14ac:dyDescent="0.2">
      <c r="Y22240" s="84"/>
    </row>
    <row r="22241" spans="25:25" x14ac:dyDescent="0.2">
      <c r="Y22241" s="84"/>
    </row>
    <row r="22242" spans="25:25" x14ac:dyDescent="0.2">
      <c r="Y22242" s="84"/>
    </row>
    <row r="22243" spans="25:25" x14ac:dyDescent="0.2">
      <c r="Y22243" s="84"/>
    </row>
    <row r="22244" spans="25:25" x14ac:dyDescent="0.2">
      <c r="Y22244" s="84"/>
    </row>
    <row r="22245" spans="25:25" x14ac:dyDescent="0.2">
      <c r="Y22245" s="84"/>
    </row>
    <row r="22246" spans="25:25" x14ac:dyDescent="0.2">
      <c r="Y22246" s="84"/>
    </row>
    <row r="22247" spans="25:25" x14ac:dyDescent="0.2">
      <c r="Y22247" s="84"/>
    </row>
    <row r="22248" spans="25:25" x14ac:dyDescent="0.2">
      <c r="Y22248" s="84"/>
    </row>
    <row r="22249" spans="25:25" x14ac:dyDescent="0.2">
      <c r="Y22249" s="84"/>
    </row>
    <row r="22250" spans="25:25" x14ac:dyDescent="0.2">
      <c r="Y22250" s="84"/>
    </row>
    <row r="22251" spans="25:25" x14ac:dyDescent="0.2">
      <c r="Y22251" s="84"/>
    </row>
    <row r="22252" spans="25:25" x14ac:dyDescent="0.2">
      <c r="Y22252" s="84"/>
    </row>
    <row r="22253" spans="25:25" x14ac:dyDescent="0.2">
      <c r="Y22253" s="84"/>
    </row>
    <row r="22254" spans="25:25" x14ac:dyDescent="0.2">
      <c r="Y22254" s="84"/>
    </row>
    <row r="22255" spans="25:25" x14ac:dyDescent="0.2">
      <c r="Y22255" s="84"/>
    </row>
    <row r="22256" spans="25:25" x14ac:dyDescent="0.2">
      <c r="Y22256" s="84"/>
    </row>
    <row r="22257" spans="25:25" x14ac:dyDescent="0.2">
      <c r="Y22257" s="84"/>
    </row>
    <row r="22258" spans="25:25" x14ac:dyDescent="0.2">
      <c r="Y22258" s="84"/>
    </row>
    <row r="22259" spans="25:25" x14ac:dyDescent="0.2">
      <c r="Y22259" s="84"/>
    </row>
    <row r="22260" spans="25:25" x14ac:dyDescent="0.2">
      <c r="Y22260" s="84"/>
    </row>
    <row r="22261" spans="25:25" x14ac:dyDescent="0.2">
      <c r="Y22261" s="84"/>
    </row>
    <row r="22262" spans="25:25" x14ac:dyDescent="0.2">
      <c r="Y22262" s="84"/>
    </row>
    <row r="22263" spans="25:25" x14ac:dyDescent="0.2">
      <c r="Y22263" s="84"/>
    </row>
    <row r="22264" spans="25:25" x14ac:dyDescent="0.2">
      <c r="Y22264" s="84"/>
    </row>
    <row r="22265" spans="25:25" x14ac:dyDescent="0.2">
      <c r="Y22265" s="84"/>
    </row>
    <row r="22266" spans="25:25" x14ac:dyDescent="0.2">
      <c r="Y22266" s="84"/>
    </row>
    <row r="22267" spans="25:25" x14ac:dyDescent="0.2">
      <c r="Y22267" s="84"/>
    </row>
    <row r="22268" spans="25:25" x14ac:dyDescent="0.2">
      <c r="Y22268" s="84"/>
    </row>
    <row r="22269" spans="25:25" x14ac:dyDescent="0.2">
      <c r="Y22269" s="84"/>
    </row>
    <row r="22270" spans="25:25" x14ac:dyDescent="0.2">
      <c r="Y22270" s="84"/>
    </row>
    <row r="22271" spans="25:25" x14ac:dyDescent="0.2">
      <c r="Y22271" s="84"/>
    </row>
    <row r="22272" spans="25:25" x14ac:dyDescent="0.2">
      <c r="Y22272" s="84"/>
    </row>
    <row r="22273" spans="25:25" x14ac:dyDescent="0.2">
      <c r="Y22273" s="84"/>
    </row>
    <row r="22274" spans="25:25" x14ac:dyDescent="0.2">
      <c r="Y22274" s="84"/>
    </row>
    <row r="22275" spans="25:25" x14ac:dyDescent="0.2">
      <c r="Y22275" s="84"/>
    </row>
    <row r="22276" spans="25:25" x14ac:dyDescent="0.2">
      <c r="Y22276" s="84"/>
    </row>
    <row r="22277" spans="25:25" x14ac:dyDescent="0.2">
      <c r="Y22277" s="84"/>
    </row>
    <row r="22278" spans="25:25" x14ac:dyDescent="0.2">
      <c r="Y22278" s="84"/>
    </row>
    <row r="22279" spans="25:25" x14ac:dyDescent="0.2">
      <c r="Y22279" s="84"/>
    </row>
    <row r="22280" spans="25:25" x14ac:dyDescent="0.2">
      <c r="Y22280" s="84"/>
    </row>
    <row r="22281" spans="25:25" x14ac:dyDescent="0.2">
      <c r="Y22281" s="84"/>
    </row>
    <row r="22282" spans="25:25" x14ac:dyDescent="0.2">
      <c r="Y22282" s="84"/>
    </row>
    <row r="22283" spans="25:25" x14ac:dyDescent="0.2">
      <c r="Y22283" s="84"/>
    </row>
    <row r="22284" spans="25:25" x14ac:dyDescent="0.2">
      <c r="Y22284" s="84"/>
    </row>
    <row r="22285" spans="25:25" x14ac:dyDescent="0.2">
      <c r="Y22285" s="84"/>
    </row>
    <row r="22286" spans="25:25" x14ac:dyDescent="0.2">
      <c r="Y22286" s="84"/>
    </row>
    <row r="22287" spans="25:25" x14ac:dyDescent="0.2">
      <c r="Y22287" s="84"/>
    </row>
    <row r="22288" spans="25:25" x14ac:dyDescent="0.2">
      <c r="Y22288" s="84"/>
    </row>
    <row r="22289" spans="25:25" x14ac:dyDescent="0.2">
      <c r="Y22289" s="84"/>
    </row>
    <row r="22290" spans="25:25" x14ac:dyDescent="0.2">
      <c r="Y22290" s="84"/>
    </row>
    <row r="22291" spans="25:25" x14ac:dyDescent="0.2">
      <c r="Y22291" s="84"/>
    </row>
    <row r="22292" spans="25:25" x14ac:dyDescent="0.2">
      <c r="Y22292" s="84"/>
    </row>
    <row r="22293" spans="25:25" x14ac:dyDescent="0.2">
      <c r="Y22293" s="84"/>
    </row>
    <row r="22294" spans="25:25" x14ac:dyDescent="0.2">
      <c r="Y22294" s="84"/>
    </row>
    <row r="22295" spans="25:25" x14ac:dyDescent="0.2">
      <c r="Y22295" s="84"/>
    </row>
    <row r="22296" spans="25:25" x14ac:dyDescent="0.2">
      <c r="Y22296" s="84"/>
    </row>
    <row r="22297" spans="25:25" x14ac:dyDescent="0.2">
      <c r="Y22297" s="84"/>
    </row>
    <row r="22298" spans="25:25" x14ac:dyDescent="0.2">
      <c r="Y22298" s="84"/>
    </row>
    <row r="22299" spans="25:25" x14ac:dyDescent="0.2">
      <c r="Y22299" s="84"/>
    </row>
    <row r="22300" spans="25:25" x14ac:dyDescent="0.2">
      <c r="Y22300" s="84"/>
    </row>
    <row r="22301" spans="25:25" x14ac:dyDescent="0.2">
      <c r="Y22301" s="84"/>
    </row>
    <row r="22302" spans="25:25" x14ac:dyDescent="0.2">
      <c r="Y22302" s="84"/>
    </row>
    <row r="22303" spans="25:25" x14ac:dyDescent="0.2">
      <c r="Y22303" s="84"/>
    </row>
    <row r="22304" spans="25:25" x14ac:dyDescent="0.2">
      <c r="Y22304" s="84"/>
    </row>
    <row r="22305" spans="25:25" x14ac:dyDescent="0.2">
      <c r="Y22305" s="84"/>
    </row>
    <row r="22306" spans="25:25" x14ac:dyDescent="0.2">
      <c r="Y22306" s="84"/>
    </row>
    <row r="22307" spans="25:25" x14ac:dyDescent="0.2">
      <c r="Y22307" s="84"/>
    </row>
    <row r="22308" spans="25:25" x14ac:dyDescent="0.2">
      <c r="Y22308" s="84"/>
    </row>
    <row r="22309" spans="25:25" x14ac:dyDescent="0.2">
      <c r="Y22309" s="84"/>
    </row>
    <row r="22310" spans="25:25" x14ac:dyDescent="0.2">
      <c r="Y22310" s="84"/>
    </row>
    <row r="22311" spans="25:25" x14ac:dyDescent="0.2">
      <c r="Y22311" s="84"/>
    </row>
    <row r="22312" spans="25:25" x14ac:dyDescent="0.2">
      <c r="Y22312" s="84"/>
    </row>
    <row r="22313" spans="25:25" x14ac:dyDescent="0.2">
      <c r="Y22313" s="84"/>
    </row>
    <row r="22314" spans="25:25" x14ac:dyDescent="0.2">
      <c r="Y22314" s="84"/>
    </row>
    <row r="22315" spans="25:25" x14ac:dyDescent="0.2">
      <c r="Y22315" s="84"/>
    </row>
    <row r="22316" spans="25:25" x14ac:dyDescent="0.2">
      <c r="Y22316" s="84"/>
    </row>
    <row r="22317" spans="25:25" x14ac:dyDescent="0.2">
      <c r="Y22317" s="84"/>
    </row>
    <row r="22318" spans="25:25" x14ac:dyDescent="0.2">
      <c r="Y22318" s="84"/>
    </row>
    <row r="22319" spans="25:25" x14ac:dyDescent="0.2">
      <c r="Y22319" s="84"/>
    </row>
    <row r="22320" spans="25:25" x14ac:dyDescent="0.2">
      <c r="Y22320" s="84"/>
    </row>
    <row r="22321" spans="25:25" x14ac:dyDescent="0.2">
      <c r="Y22321" s="84"/>
    </row>
    <row r="22322" spans="25:25" x14ac:dyDescent="0.2">
      <c r="Y22322" s="84"/>
    </row>
    <row r="22323" spans="25:25" x14ac:dyDescent="0.2">
      <c r="Y22323" s="84"/>
    </row>
    <row r="22324" spans="25:25" x14ac:dyDescent="0.2">
      <c r="Y22324" s="84"/>
    </row>
    <row r="22325" spans="25:25" x14ac:dyDescent="0.2">
      <c r="Y22325" s="84"/>
    </row>
    <row r="22326" spans="25:25" x14ac:dyDescent="0.2">
      <c r="Y22326" s="84"/>
    </row>
    <row r="22327" spans="25:25" x14ac:dyDescent="0.2">
      <c r="Y22327" s="84"/>
    </row>
    <row r="22328" spans="25:25" x14ac:dyDescent="0.2">
      <c r="Y22328" s="84"/>
    </row>
    <row r="22329" spans="25:25" x14ac:dyDescent="0.2">
      <c r="Y22329" s="84"/>
    </row>
    <row r="22330" spans="25:25" x14ac:dyDescent="0.2">
      <c r="Y22330" s="84"/>
    </row>
    <row r="22331" spans="25:25" x14ac:dyDescent="0.2">
      <c r="Y22331" s="84"/>
    </row>
    <row r="22332" spans="25:25" x14ac:dyDescent="0.2">
      <c r="Y22332" s="84"/>
    </row>
    <row r="22333" spans="25:25" x14ac:dyDescent="0.2">
      <c r="Y22333" s="84"/>
    </row>
    <row r="22334" spans="25:25" x14ac:dyDescent="0.2">
      <c r="Y22334" s="84"/>
    </row>
    <row r="22335" spans="25:25" x14ac:dyDescent="0.2">
      <c r="Y22335" s="84"/>
    </row>
    <row r="22336" spans="25:25" x14ac:dyDescent="0.2">
      <c r="Y22336" s="84"/>
    </row>
    <row r="22337" spans="25:25" x14ac:dyDescent="0.2">
      <c r="Y22337" s="84"/>
    </row>
    <row r="22338" spans="25:25" x14ac:dyDescent="0.2">
      <c r="Y22338" s="84"/>
    </row>
    <row r="22339" spans="25:25" x14ac:dyDescent="0.2">
      <c r="Y22339" s="84"/>
    </row>
    <row r="22340" spans="25:25" x14ac:dyDescent="0.2">
      <c r="Y22340" s="84"/>
    </row>
    <row r="22341" spans="25:25" x14ac:dyDescent="0.2">
      <c r="Y22341" s="84"/>
    </row>
    <row r="22342" spans="25:25" x14ac:dyDescent="0.2">
      <c r="Y22342" s="84"/>
    </row>
    <row r="22343" spans="25:25" x14ac:dyDescent="0.2">
      <c r="Y22343" s="84"/>
    </row>
    <row r="22344" spans="25:25" x14ac:dyDescent="0.2">
      <c r="Y22344" s="84"/>
    </row>
    <row r="22345" spans="25:25" x14ac:dyDescent="0.2">
      <c r="Y22345" s="84"/>
    </row>
    <row r="22346" spans="25:25" x14ac:dyDescent="0.2">
      <c r="Y22346" s="84"/>
    </row>
    <row r="22347" spans="25:25" x14ac:dyDescent="0.2">
      <c r="Y22347" s="84"/>
    </row>
    <row r="22348" spans="25:25" x14ac:dyDescent="0.2">
      <c r="Y22348" s="84"/>
    </row>
    <row r="22349" spans="25:25" x14ac:dyDescent="0.2">
      <c r="Y22349" s="84"/>
    </row>
    <row r="22350" spans="25:25" x14ac:dyDescent="0.2">
      <c r="Y22350" s="84"/>
    </row>
    <row r="22351" spans="25:25" x14ac:dyDescent="0.2">
      <c r="Y22351" s="84"/>
    </row>
    <row r="22352" spans="25:25" x14ac:dyDescent="0.2">
      <c r="Y22352" s="84"/>
    </row>
    <row r="22353" spans="25:25" x14ac:dyDescent="0.2">
      <c r="Y22353" s="84"/>
    </row>
    <row r="22354" spans="25:25" x14ac:dyDescent="0.2">
      <c r="Y22354" s="84"/>
    </row>
    <row r="22355" spans="25:25" x14ac:dyDescent="0.2">
      <c r="Y22355" s="84"/>
    </row>
    <row r="22356" spans="25:25" x14ac:dyDescent="0.2">
      <c r="Y22356" s="84"/>
    </row>
    <row r="22357" spans="25:25" x14ac:dyDescent="0.2">
      <c r="Y22357" s="84"/>
    </row>
    <row r="22358" spans="25:25" x14ac:dyDescent="0.2">
      <c r="Y22358" s="84"/>
    </row>
    <row r="22359" spans="25:25" x14ac:dyDescent="0.2">
      <c r="Y22359" s="84"/>
    </row>
    <row r="22360" spans="25:25" x14ac:dyDescent="0.2">
      <c r="Y22360" s="84"/>
    </row>
    <row r="22361" spans="25:25" x14ac:dyDescent="0.2">
      <c r="Y22361" s="84"/>
    </row>
    <row r="22362" spans="25:25" x14ac:dyDescent="0.2">
      <c r="Y22362" s="84"/>
    </row>
    <row r="22363" spans="25:25" x14ac:dyDescent="0.2">
      <c r="Y22363" s="84"/>
    </row>
    <row r="22364" spans="25:25" x14ac:dyDescent="0.2">
      <c r="Y22364" s="84"/>
    </row>
    <row r="22365" spans="25:25" x14ac:dyDescent="0.2">
      <c r="Y22365" s="84"/>
    </row>
    <row r="22366" spans="25:25" x14ac:dyDescent="0.2">
      <c r="Y22366" s="84"/>
    </row>
    <row r="22367" spans="25:25" x14ac:dyDescent="0.2">
      <c r="Y22367" s="84"/>
    </row>
    <row r="22368" spans="25:25" x14ac:dyDescent="0.2">
      <c r="Y22368" s="84"/>
    </row>
    <row r="22369" spans="25:25" x14ac:dyDescent="0.2">
      <c r="Y22369" s="84"/>
    </row>
    <row r="22370" spans="25:25" x14ac:dyDescent="0.2">
      <c r="Y22370" s="84"/>
    </row>
    <row r="22371" spans="25:25" x14ac:dyDescent="0.2">
      <c r="Y22371" s="84"/>
    </row>
    <row r="22372" spans="25:25" x14ac:dyDescent="0.2">
      <c r="Y22372" s="84"/>
    </row>
    <row r="22373" spans="25:25" x14ac:dyDescent="0.2">
      <c r="Y22373" s="84"/>
    </row>
    <row r="22374" spans="25:25" x14ac:dyDescent="0.2">
      <c r="Y22374" s="84"/>
    </row>
    <row r="22375" spans="25:25" x14ac:dyDescent="0.2">
      <c r="Y22375" s="84"/>
    </row>
    <row r="22376" spans="25:25" x14ac:dyDescent="0.2">
      <c r="Y22376" s="84"/>
    </row>
    <row r="22377" spans="25:25" x14ac:dyDescent="0.2">
      <c r="Y22377" s="84"/>
    </row>
    <row r="22378" spans="25:25" x14ac:dyDescent="0.2">
      <c r="Y22378" s="84"/>
    </row>
    <row r="22379" spans="25:25" x14ac:dyDescent="0.2">
      <c r="Y22379" s="84"/>
    </row>
    <row r="22380" spans="25:25" x14ac:dyDescent="0.2">
      <c r="Y22380" s="84"/>
    </row>
    <row r="22381" spans="25:25" x14ac:dyDescent="0.2">
      <c r="Y22381" s="84"/>
    </row>
    <row r="22382" spans="25:25" x14ac:dyDescent="0.2">
      <c r="Y22382" s="84"/>
    </row>
    <row r="22383" spans="25:25" x14ac:dyDescent="0.2">
      <c r="Y22383" s="84"/>
    </row>
    <row r="22384" spans="25:25" x14ac:dyDescent="0.2">
      <c r="Y22384" s="84"/>
    </row>
    <row r="22385" spans="25:25" x14ac:dyDescent="0.2">
      <c r="Y22385" s="84"/>
    </row>
    <row r="22386" spans="25:25" x14ac:dyDescent="0.2">
      <c r="Y22386" s="84"/>
    </row>
    <row r="22387" spans="25:25" x14ac:dyDescent="0.2">
      <c r="Y22387" s="84"/>
    </row>
    <row r="22388" spans="25:25" x14ac:dyDescent="0.2">
      <c r="Y22388" s="84"/>
    </row>
    <row r="22389" spans="25:25" x14ac:dyDescent="0.2">
      <c r="Y22389" s="84"/>
    </row>
    <row r="22390" spans="25:25" x14ac:dyDescent="0.2">
      <c r="Y22390" s="84"/>
    </row>
    <row r="22391" spans="25:25" x14ac:dyDescent="0.2">
      <c r="Y22391" s="84"/>
    </row>
    <row r="22392" spans="25:25" x14ac:dyDescent="0.2">
      <c r="Y22392" s="84"/>
    </row>
    <row r="22393" spans="25:25" x14ac:dyDescent="0.2">
      <c r="Y22393" s="84"/>
    </row>
    <row r="22394" spans="25:25" x14ac:dyDescent="0.2">
      <c r="Y22394" s="84"/>
    </row>
    <row r="22395" spans="25:25" x14ac:dyDescent="0.2">
      <c r="Y22395" s="84"/>
    </row>
    <row r="22396" spans="25:25" x14ac:dyDescent="0.2">
      <c r="Y22396" s="84"/>
    </row>
    <row r="22397" spans="25:25" x14ac:dyDescent="0.2">
      <c r="Y22397" s="84"/>
    </row>
    <row r="22398" spans="25:25" x14ac:dyDescent="0.2">
      <c r="Y22398" s="84"/>
    </row>
    <row r="22399" spans="25:25" x14ac:dyDescent="0.2">
      <c r="Y22399" s="84"/>
    </row>
    <row r="22400" spans="25:25" x14ac:dyDescent="0.2">
      <c r="Y22400" s="84"/>
    </row>
    <row r="22401" spans="25:25" x14ac:dyDescent="0.2">
      <c r="Y22401" s="84"/>
    </row>
    <row r="22402" spans="25:25" x14ac:dyDescent="0.2">
      <c r="Y22402" s="84"/>
    </row>
    <row r="22403" spans="25:25" x14ac:dyDescent="0.2">
      <c r="Y22403" s="84"/>
    </row>
    <row r="22404" spans="25:25" x14ac:dyDescent="0.2">
      <c r="Y22404" s="84"/>
    </row>
    <row r="22405" spans="25:25" x14ac:dyDescent="0.2">
      <c r="Y22405" s="84"/>
    </row>
    <row r="22406" spans="25:25" x14ac:dyDescent="0.2">
      <c r="Y22406" s="84"/>
    </row>
    <row r="22407" spans="25:25" x14ac:dyDescent="0.2">
      <c r="Y22407" s="84"/>
    </row>
    <row r="22408" spans="25:25" x14ac:dyDescent="0.2">
      <c r="Y22408" s="84"/>
    </row>
    <row r="22409" spans="25:25" x14ac:dyDescent="0.2">
      <c r="Y22409" s="84"/>
    </row>
    <row r="22410" spans="25:25" x14ac:dyDescent="0.2">
      <c r="Y22410" s="84"/>
    </row>
    <row r="22411" spans="25:25" x14ac:dyDescent="0.2">
      <c r="Y22411" s="84"/>
    </row>
    <row r="22412" spans="25:25" x14ac:dyDescent="0.2">
      <c r="Y22412" s="84"/>
    </row>
    <row r="22413" spans="25:25" x14ac:dyDescent="0.2">
      <c r="Y22413" s="84"/>
    </row>
    <row r="22414" spans="25:25" x14ac:dyDescent="0.2">
      <c r="Y22414" s="84"/>
    </row>
    <row r="22415" spans="25:25" x14ac:dyDescent="0.2">
      <c r="Y22415" s="84"/>
    </row>
    <row r="22416" spans="25:25" x14ac:dyDescent="0.2">
      <c r="Y22416" s="84"/>
    </row>
    <row r="22417" spans="25:25" x14ac:dyDescent="0.2">
      <c r="Y22417" s="84"/>
    </row>
    <row r="22418" spans="25:25" x14ac:dyDescent="0.2">
      <c r="Y22418" s="84"/>
    </row>
    <row r="22419" spans="25:25" x14ac:dyDescent="0.2">
      <c r="Y22419" s="84"/>
    </row>
    <row r="22420" spans="25:25" x14ac:dyDescent="0.2">
      <c r="Y22420" s="84"/>
    </row>
    <row r="22421" spans="25:25" x14ac:dyDescent="0.2">
      <c r="Y22421" s="84"/>
    </row>
    <row r="22422" spans="25:25" x14ac:dyDescent="0.2">
      <c r="Y22422" s="84"/>
    </row>
    <row r="22423" spans="25:25" x14ac:dyDescent="0.2">
      <c r="Y22423" s="84"/>
    </row>
    <row r="22424" spans="25:25" x14ac:dyDescent="0.2">
      <c r="Y22424" s="84"/>
    </row>
    <row r="22425" spans="25:25" x14ac:dyDescent="0.2">
      <c r="Y22425" s="84"/>
    </row>
    <row r="22426" spans="25:25" x14ac:dyDescent="0.2">
      <c r="Y22426" s="84"/>
    </row>
    <row r="22427" spans="25:25" x14ac:dyDescent="0.2">
      <c r="Y22427" s="84"/>
    </row>
    <row r="22428" spans="25:25" x14ac:dyDescent="0.2">
      <c r="Y22428" s="84"/>
    </row>
    <row r="22429" spans="25:25" x14ac:dyDescent="0.2">
      <c r="Y22429" s="84"/>
    </row>
    <row r="22430" spans="25:25" x14ac:dyDescent="0.2">
      <c r="Y22430" s="84"/>
    </row>
    <row r="22431" spans="25:25" x14ac:dyDescent="0.2">
      <c r="Y22431" s="84"/>
    </row>
    <row r="22432" spans="25:25" x14ac:dyDescent="0.2">
      <c r="Y22432" s="84"/>
    </row>
    <row r="22433" spans="25:25" x14ac:dyDescent="0.2">
      <c r="Y22433" s="84"/>
    </row>
    <row r="22434" spans="25:25" x14ac:dyDescent="0.2">
      <c r="Y22434" s="84"/>
    </row>
    <row r="22435" spans="25:25" x14ac:dyDescent="0.2">
      <c r="Y22435" s="84"/>
    </row>
    <row r="22436" spans="25:25" x14ac:dyDescent="0.2">
      <c r="Y22436" s="84"/>
    </row>
    <row r="22437" spans="25:25" x14ac:dyDescent="0.2">
      <c r="Y22437" s="84"/>
    </row>
    <row r="22438" spans="25:25" x14ac:dyDescent="0.2">
      <c r="Y22438" s="84"/>
    </row>
    <row r="22439" spans="25:25" x14ac:dyDescent="0.2">
      <c r="Y22439" s="84"/>
    </row>
    <row r="22440" spans="25:25" x14ac:dyDescent="0.2">
      <c r="Y22440" s="84"/>
    </row>
    <row r="22441" spans="25:25" x14ac:dyDescent="0.2">
      <c r="Y22441" s="84"/>
    </row>
    <row r="22442" spans="25:25" x14ac:dyDescent="0.2">
      <c r="Y22442" s="84"/>
    </row>
    <row r="22443" spans="25:25" x14ac:dyDescent="0.2">
      <c r="Y22443" s="84"/>
    </row>
    <row r="22444" spans="25:25" x14ac:dyDescent="0.2">
      <c r="Y22444" s="84"/>
    </row>
    <row r="22445" spans="25:25" x14ac:dyDescent="0.2">
      <c r="Y22445" s="84"/>
    </row>
    <row r="22446" spans="25:25" x14ac:dyDescent="0.2">
      <c r="Y22446" s="84"/>
    </row>
    <row r="22447" spans="25:25" x14ac:dyDescent="0.2">
      <c r="Y22447" s="84"/>
    </row>
    <row r="22448" spans="25:25" x14ac:dyDescent="0.2">
      <c r="Y22448" s="84"/>
    </row>
    <row r="22449" spans="25:25" x14ac:dyDescent="0.2">
      <c r="Y22449" s="84"/>
    </row>
    <row r="22450" spans="25:25" x14ac:dyDescent="0.2">
      <c r="Y22450" s="84"/>
    </row>
    <row r="22451" spans="25:25" x14ac:dyDescent="0.2">
      <c r="Y22451" s="84"/>
    </row>
    <row r="22452" spans="25:25" x14ac:dyDescent="0.2">
      <c r="Y22452" s="84"/>
    </row>
    <row r="22453" spans="25:25" x14ac:dyDescent="0.2">
      <c r="Y22453" s="84"/>
    </row>
    <row r="22454" spans="25:25" x14ac:dyDescent="0.2">
      <c r="Y22454" s="84"/>
    </row>
    <row r="22455" spans="25:25" x14ac:dyDescent="0.2">
      <c r="Y22455" s="84"/>
    </row>
    <row r="22456" spans="25:25" x14ac:dyDescent="0.2">
      <c r="Y22456" s="84"/>
    </row>
    <row r="22457" spans="25:25" x14ac:dyDescent="0.2">
      <c r="Y22457" s="84"/>
    </row>
    <row r="22458" spans="25:25" x14ac:dyDescent="0.2">
      <c r="Y22458" s="84"/>
    </row>
    <row r="22459" spans="25:25" x14ac:dyDescent="0.2">
      <c r="Y22459" s="84"/>
    </row>
    <row r="22460" spans="25:25" x14ac:dyDescent="0.2">
      <c r="Y22460" s="84"/>
    </row>
    <row r="22461" spans="25:25" x14ac:dyDescent="0.2">
      <c r="Y22461" s="84"/>
    </row>
    <row r="22462" spans="25:25" x14ac:dyDescent="0.2">
      <c r="Y22462" s="84"/>
    </row>
    <row r="22463" spans="25:25" x14ac:dyDescent="0.2">
      <c r="Y22463" s="84"/>
    </row>
    <row r="22464" spans="25:25" x14ac:dyDescent="0.2">
      <c r="Y22464" s="84"/>
    </row>
    <row r="22465" spans="25:25" x14ac:dyDescent="0.2">
      <c r="Y22465" s="84"/>
    </row>
    <row r="22466" spans="25:25" x14ac:dyDescent="0.2">
      <c r="Y22466" s="84"/>
    </row>
    <row r="22467" spans="25:25" x14ac:dyDescent="0.2">
      <c r="Y22467" s="84"/>
    </row>
    <row r="22468" spans="25:25" x14ac:dyDescent="0.2">
      <c r="Y22468" s="84"/>
    </row>
    <row r="22469" spans="25:25" x14ac:dyDescent="0.2">
      <c r="Y22469" s="84"/>
    </row>
    <row r="22470" spans="25:25" x14ac:dyDescent="0.2">
      <c r="Y22470" s="84"/>
    </row>
    <row r="22471" spans="25:25" x14ac:dyDescent="0.2">
      <c r="Y22471" s="84"/>
    </row>
    <row r="22472" spans="25:25" x14ac:dyDescent="0.2">
      <c r="Y22472" s="84"/>
    </row>
    <row r="22473" spans="25:25" x14ac:dyDescent="0.2">
      <c r="Y22473" s="84"/>
    </row>
    <row r="22474" spans="25:25" x14ac:dyDescent="0.2">
      <c r="Y22474" s="84"/>
    </row>
    <row r="22475" spans="25:25" x14ac:dyDescent="0.2">
      <c r="Y22475" s="84"/>
    </row>
    <row r="22476" spans="25:25" x14ac:dyDescent="0.2">
      <c r="Y22476" s="84"/>
    </row>
    <row r="22477" spans="25:25" x14ac:dyDescent="0.2">
      <c r="Y22477" s="84"/>
    </row>
    <row r="22478" spans="25:25" x14ac:dyDescent="0.2">
      <c r="Y22478" s="84"/>
    </row>
    <row r="22479" spans="25:25" x14ac:dyDescent="0.2">
      <c r="Y22479" s="84"/>
    </row>
    <row r="22480" spans="25:25" x14ac:dyDescent="0.2">
      <c r="Y22480" s="84"/>
    </row>
    <row r="22481" spans="25:25" x14ac:dyDescent="0.2">
      <c r="Y22481" s="84"/>
    </row>
    <row r="22482" spans="25:25" x14ac:dyDescent="0.2">
      <c r="Y22482" s="84"/>
    </row>
    <row r="22483" spans="25:25" x14ac:dyDescent="0.2">
      <c r="Y22483" s="84"/>
    </row>
    <row r="22484" spans="25:25" x14ac:dyDescent="0.2">
      <c r="Y22484" s="84"/>
    </row>
    <row r="22485" spans="25:25" x14ac:dyDescent="0.2">
      <c r="Y22485" s="84"/>
    </row>
    <row r="22486" spans="25:25" x14ac:dyDescent="0.2">
      <c r="Y22486" s="84"/>
    </row>
    <row r="22487" spans="25:25" x14ac:dyDescent="0.2">
      <c r="Y22487" s="84"/>
    </row>
    <row r="22488" spans="25:25" x14ac:dyDescent="0.2">
      <c r="Y22488" s="84"/>
    </row>
    <row r="22489" spans="25:25" x14ac:dyDescent="0.2">
      <c r="Y22489" s="84"/>
    </row>
    <row r="22490" spans="25:25" x14ac:dyDescent="0.2">
      <c r="Y22490" s="84"/>
    </row>
    <row r="22491" spans="25:25" x14ac:dyDescent="0.2">
      <c r="Y22491" s="84"/>
    </row>
    <row r="22492" spans="25:25" x14ac:dyDescent="0.2">
      <c r="Y22492" s="84"/>
    </row>
    <row r="22493" spans="25:25" x14ac:dyDescent="0.2">
      <c r="Y22493" s="84"/>
    </row>
    <row r="22494" spans="25:25" x14ac:dyDescent="0.2">
      <c r="Y22494" s="84"/>
    </row>
    <row r="22495" spans="25:25" x14ac:dyDescent="0.2">
      <c r="Y22495" s="84"/>
    </row>
    <row r="22496" spans="25:25" x14ac:dyDescent="0.2">
      <c r="Y22496" s="84"/>
    </row>
    <row r="22497" spans="25:25" x14ac:dyDescent="0.2">
      <c r="Y22497" s="84"/>
    </row>
    <row r="22498" spans="25:25" x14ac:dyDescent="0.2">
      <c r="Y22498" s="84"/>
    </row>
    <row r="22499" spans="25:25" x14ac:dyDescent="0.2">
      <c r="Y22499" s="84"/>
    </row>
    <row r="22500" spans="25:25" x14ac:dyDescent="0.2">
      <c r="Y22500" s="84"/>
    </row>
    <row r="22501" spans="25:25" x14ac:dyDescent="0.2">
      <c r="Y22501" s="84"/>
    </row>
    <row r="22502" spans="25:25" x14ac:dyDescent="0.2">
      <c r="Y22502" s="84"/>
    </row>
    <row r="22503" spans="25:25" x14ac:dyDescent="0.2">
      <c r="Y22503" s="84"/>
    </row>
    <row r="22504" spans="25:25" x14ac:dyDescent="0.2">
      <c r="Y22504" s="84"/>
    </row>
    <row r="22505" spans="25:25" x14ac:dyDescent="0.2">
      <c r="Y22505" s="84"/>
    </row>
    <row r="22506" spans="25:25" x14ac:dyDescent="0.2">
      <c r="Y22506" s="84"/>
    </row>
    <row r="22507" spans="25:25" x14ac:dyDescent="0.2">
      <c r="Y22507" s="84"/>
    </row>
    <row r="22508" spans="25:25" x14ac:dyDescent="0.2">
      <c r="Y22508" s="84"/>
    </row>
    <row r="22509" spans="25:25" x14ac:dyDescent="0.2">
      <c r="Y22509" s="84"/>
    </row>
    <row r="22510" spans="25:25" x14ac:dyDescent="0.2">
      <c r="Y22510" s="84"/>
    </row>
    <row r="22511" spans="25:25" x14ac:dyDescent="0.2">
      <c r="Y22511" s="84"/>
    </row>
    <row r="22512" spans="25:25" x14ac:dyDescent="0.2">
      <c r="Y22512" s="84"/>
    </row>
    <row r="22513" spans="25:25" x14ac:dyDescent="0.2">
      <c r="Y22513" s="84"/>
    </row>
    <row r="22514" spans="25:25" x14ac:dyDescent="0.2">
      <c r="Y22514" s="84"/>
    </row>
    <row r="22515" spans="25:25" x14ac:dyDescent="0.2">
      <c r="Y22515" s="84"/>
    </row>
    <row r="22516" spans="25:25" x14ac:dyDescent="0.2">
      <c r="Y22516" s="84"/>
    </row>
    <row r="22517" spans="25:25" x14ac:dyDescent="0.2">
      <c r="Y22517" s="84"/>
    </row>
    <row r="22518" spans="25:25" x14ac:dyDescent="0.2">
      <c r="Y22518" s="84"/>
    </row>
    <row r="22519" spans="25:25" x14ac:dyDescent="0.2">
      <c r="Y22519" s="84"/>
    </row>
    <row r="22520" spans="25:25" x14ac:dyDescent="0.2">
      <c r="Y22520" s="84"/>
    </row>
    <row r="22521" spans="25:25" x14ac:dyDescent="0.2">
      <c r="Y22521" s="84"/>
    </row>
    <row r="22522" spans="25:25" x14ac:dyDescent="0.2">
      <c r="Y22522" s="84"/>
    </row>
    <row r="22523" spans="25:25" x14ac:dyDescent="0.2">
      <c r="Y22523" s="84"/>
    </row>
    <row r="22524" spans="25:25" x14ac:dyDescent="0.2">
      <c r="Y22524" s="84"/>
    </row>
    <row r="22525" spans="25:25" x14ac:dyDescent="0.2">
      <c r="Y22525" s="84"/>
    </row>
    <row r="22526" spans="25:25" x14ac:dyDescent="0.2">
      <c r="Y22526" s="84"/>
    </row>
    <row r="22527" spans="25:25" x14ac:dyDescent="0.2">
      <c r="Y22527" s="84"/>
    </row>
    <row r="22528" spans="25:25" x14ac:dyDescent="0.2">
      <c r="Y22528" s="84"/>
    </row>
    <row r="22529" spans="25:25" x14ac:dyDescent="0.2">
      <c r="Y22529" s="84"/>
    </row>
    <row r="22530" spans="25:25" x14ac:dyDescent="0.2">
      <c r="Y22530" s="84"/>
    </row>
    <row r="22531" spans="25:25" x14ac:dyDescent="0.2">
      <c r="Y22531" s="84"/>
    </row>
    <row r="22532" spans="25:25" x14ac:dyDescent="0.2">
      <c r="Y22532" s="84"/>
    </row>
    <row r="22533" spans="25:25" x14ac:dyDescent="0.2">
      <c r="Y22533" s="84"/>
    </row>
    <row r="22534" spans="25:25" x14ac:dyDescent="0.2">
      <c r="Y22534" s="84"/>
    </row>
    <row r="22535" spans="25:25" x14ac:dyDescent="0.2">
      <c r="Y22535" s="84"/>
    </row>
    <row r="22536" spans="25:25" x14ac:dyDescent="0.2">
      <c r="Y22536" s="84"/>
    </row>
    <row r="22537" spans="25:25" x14ac:dyDescent="0.2">
      <c r="Y22537" s="84"/>
    </row>
    <row r="22538" spans="25:25" x14ac:dyDescent="0.2">
      <c r="Y22538" s="84"/>
    </row>
    <row r="22539" spans="25:25" x14ac:dyDescent="0.2">
      <c r="Y22539" s="84"/>
    </row>
    <row r="22540" spans="25:25" x14ac:dyDescent="0.2">
      <c r="Y22540" s="84"/>
    </row>
    <row r="22541" spans="25:25" x14ac:dyDescent="0.2">
      <c r="Y22541" s="84"/>
    </row>
    <row r="22542" spans="25:25" x14ac:dyDescent="0.2">
      <c r="Y22542" s="84"/>
    </row>
    <row r="22543" spans="25:25" x14ac:dyDescent="0.2">
      <c r="Y22543" s="84"/>
    </row>
    <row r="22544" spans="25:25" x14ac:dyDescent="0.2">
      <c r="Y22544" s="84"/>
    </row>
    <row r="22545" spans="25:25" x14ac:dyDescent="0.2">
      <c r="Y22545" s="84"/>
    </row>
    <row r="22546" spans="25:25" x14ac:dyDescent="0.2">
      <c r="Y22546" s="84"/>
    </row>
    <row r="22547" spans="25:25" x14ac:dyDescent="0.2">
      <c r="Y22547" s="84"/>
    </row>
    <row r="22548" spans="25:25" x14ac:dyDescent="0.2">
      <c r="Y22548" s="84"/>
    </row>
    <row r="22549" spans="25:25" x14ac:dyDescent="0.2">
      <c r="Y22549" s="84"/>
    </row>
    <row r="22550" spans="25:25" x14ac:dyDescent="0.2">
      <c r="Y22550" s="84"/>
    </row>
    <row r="22551" spans="25:25" x14ac:dyDescent="0.2">
      <c r="Y22551" s="84"/>
    </row>
    <row r="22552" spans="25:25" x14ac:dyDescent="0.2">
      <c r="Y22552" s="84"/>
    </row>
    <row r="22553" spans="25:25" x14ac:dyDescent="0.2">
      <c r="Y22553" s="84"/>
    </row>
    <row r="22554" spans="25:25" x14ac:dyDescent="0.2">
      <c r="Y22554" s="84"/>
    </row>
    <row r="22555" spans="25:25" x14ac:dyDescent="0.2">
      <c r="Y22555" s="84"/>
    </row>
    <row r="22556" spans="25:25" x14ac:dyDescent="0.2">
      <c r="Y22556" s="84"/>
    </row>
    <row r="22557" spans="25:25" x14ac:dyDescent="0.2">
      <c r="Y22557" s="84"/>
    </row>
    <row r="22558" spans="25:25" x14ac:dyDescent="0.2">
      <c r="Y22558" s="84"/>
    </row>
    <row r="22559" spans="25:25" x14ac:dyDescent="0.2">
      <c r="Y22559" s="84"/>
    </row>
    <row r="22560" spans="25:25" x14ac:dyDescent="0.2">
      <c r="Y22560" s="84"/>
    </row>
    <row r="22561" spans="25:25" x14ac:dyDescent="0.2">
      <c r="Y22561" s="84"/>
    </row>
    <row r="22562" spans="25:25" x14ac:dyDescent="0.2">
      <c r="Y22562" s="84"/>
    </row>
    <row r="22563" spans="25:25" x14ac:dyDescent="0.2">
      <c r="Y22563" s="84"/>
    </row>
    <row r="22564" spans="25:25" x14ac:dyDescent="0.2">
      <c r="Y22564" s="84"/>
    </row>
    <row r="22565" spans="25:25" x14ac:dyDescent="0.2">
      <c r="Y22565" s="84"/>
    </row>
    <row r="22566" spans="25:25" x14ac:dyDescent="0.2">
      <c r="Y22566" s="84"/>
    </row>
    <row r="22567" spans="25:25" x14ac:dyDescent="0.2">
      <c r="Y22567" s="84"/>
    </row>
    <row r="22568" spans="25:25" x14ac:dyDescent="0.2">
      <c r="Y22568" s="84"/>
    </row>
    <row r="22569" spans="25:25" x14ac:dyDescent="0.2">
      <c r="Y22569" s="84"/>
    </row>
    <row r="22570" spans="25:25" x14ac:dyDescent="0.2">
      <c r="Y22570" s="84"/>
    </row>
    <row r="22571" spans="25:25" x14ac:dyDescent="0.2">
      <c r="Y22571" s="84"/>
    </row>
    <row r="22572" spans="25:25" x14ac:dyDescent="0.2">
      <c r="Y22572" s="84"/>
    </row>
    <row r="22573" spans="25:25" x14ac:dyDescent="0.2">
      <c r="Y22573" s="84"/>
    </row>
    <row r="22574" spans="25:25" x14ac:dyDescent="0.2">
      <c r="Y22574" s="84"/>
    </row>
    <row r="22575" spans="25:25" x14ac:dyDescent="0.2">
      <c r="Y22575" s="84"/>
    </row>
    <row r="22576" spans="25:25" x14ac:dyDescent="0.2">
      <c r="Y22576" s="84"/>
    </row>
    <row r="22577" spans="25:25" x14ac:dyDescent="0.2">
      <c r="Y22577" s="84"/>
    </row>
    <row r="22578" spans="25:25" x14ac:dyDescent="0.2">
      <c r="Y22578" s="84"/>
    </row>
    <row r="22579" spans="25:25" x14ac:dyDescent="0.2">
      <c r="Y22579" s="84"/>
    </row>
    <row r="22580" spans="25:25" x14ac:dyDescent="0.2">
      <c r="Y22580" s="84"/>
    </row>
    <row r="22581" spans="25:25" x14ac:dyDescent="0.2">
      <c r="Y22581" s="84"/>
    </row>
    <row r="22582" spans="25:25" x14ac:dyDescent="0.2">
      <c r="Y22582" s="84"/>
    </row>
    <row r="22583" spans="25:25" x14ac:dyDescent="0.2">
      <c r="Y22583" s="84"/>
    </row>
    <row r="22584" spans="25:25" x14ac:dyDescent="0.2">
      <c r="Y22584" s="84"/>
    </row>
    <row r="22585" spans="25:25" x14ac:dyDescent="0.2">
      <c r="Y22585" s="84"/>
    </row>
    <row r="22586" spans="25:25" x14ac:dyDescent="0.2">
      <c r="Y22586" s="84"/>
    </row>
    <row r="22587" spans="25:25" x14ac:dyDescent="0.2">
      <c r="Y22587" s="84"/>
    </row>
    <row r="22588" spans="25:25" x14ac:dyDescent="0.2">
      <c r="Y22588" s="84"/>
    </row>
    <row r="22589" spans="25:25" x14ac:dyDescent="0.2">
      <c r="Y22589" s="84"/>
    </row>
    <row r="22590" spans="25:25" x14ac:dyDescent="0.2">
      <c r="Y22590" s="84"/>
    </row>
    <row r="22591" spans="25:25" x14ac:dyDescent="0.2">
      <c r="Y22591" s="84"/>
    </row>
    <row r="22592" spans="25:25" x14ac:dyDescent="0.2">
      <c r="Y22592" s="84"/>
    </row>
    <row r="22593" spans="25:25" x14ac:dyDescent="0.2">
      <c r="Y22593" s="84"/>
    </row>
    <row r="22594" spans="25:25" x14ac:dyDescent="0.2">
      <c r="Y22594" s="84"/>
    </row>
    <row r="22595" spans="25:25" x14ac:dyDescent="0.2">
      <c r="Y22595" s="84"/>
    </row>
    <row r="22596" spans="25:25" x14ac:dyDescent="0.2">
      <c r="Y22596" s="84"/>
    </row>
    <row r="22597" spans="25:25" x14ac:dyDescent="0.2">
      <c r="Y22597" s="84"/>
    </row>
    <row r="22598" spans="25:25" x14ac:dyDescent="0.2">
      <c r="Y22598" s="84"/>
    </row>
    <row r="22599" spans="25:25" x14ac:dyDescent="0.2">
      <c r="Y22599" s="84"/>
    </row>
    <row r="22600" spans="25:25" x14ac:dyDescent="0.2">
      <c r="Y22600" s="84"/>
    </row>
    <row r="22601" spans="25:25" x14ac:dyDescent="0.2">
      <c r="Y22601" s="84"/>
    </row>
    <row r="22602" spans="25:25" x14ac:dyDescent="0.2">
      <c r="Y22602" s="84"/>
    </row>
    <row r="22603" spans="25:25" x14ac:dyDescent="0.2">
      <c r="Y22603" s="84"/>
    </row>
    <row r="22604" spans="25:25" x14ac:dyDescent="0.2">
      <c r="Y22604" s="84"/>
    </row>
    <row r="22605" spans="25:25" x14ac:dyDescent="0.2">
      <c r="Y22605" s="84"/>
    </row>
    <row r="22606" spans="25:25" x14ac:dyDescent="0.2">
      <c r="Y22606" s="84"/>
    </row>
    <row r="22607" spans="25:25" x14ac:dyDescent="0.2">
      <c r="Y22607" s="84"/>
    </row>
    <row r="22608" spans="25:25" x14ac:dyDescent="0.2">
      <c r="Y22608" s="84"/>
    </row>
    <row r="22609" spans="25:25" x14ac:dyDescent="0.2">
      <c r="Y22609" s="84"/>
    </row>
    <row r="22610" spans="25:25" x14ac:dyDescent="0.2">
      <c r="Y22610" s="84"/>
    </row>
    <row r="22611" spans="25:25" x14ac:dyDescent="0.2">
      <c r="Y22611" s="84"/>
    </row>
    <row r="22612" spans="25:25" x14ac:dyDescent="0.2">
      <c r="Y22612" s="84"/>
    </row>
    <row r="22613" spans="25:25" x14ac:dyDescent="0.2">
      <c r="Y22613" s="84"/>
    </row>
    <row r="22614" spans="25:25" x14ac:dyDescent="0.2">
      <c r="Y22614" s="84"/>
    </row>
    <row r="22615" spans="25:25" x14ac:dyDescent="0.2">
      <c r="Y22615" s="84"/>
    </row>
    <row r="22616" spans="25:25" x14ac:dyDescent="0.2">
      <c r="Y22616" s="84"/>
    </row>
    <row r="22617" spans="25:25" x14ac:dyDescent="0.2">
      <c r="Y22617" s="84"/>
    </row>
    <row r="22618" spans="25:25" x14ac:dyDescent="0.2">
      <c r="Y22618" s="84"/>
    </row>
    <row r="22619" spans="25:25" x14ac:dyDescent="0.2">
      <c r="Y22619" s="84"/>
    </row>
    <row r="22620" spans="25:25" x14ac:dyDescent="0.2">
      <c r="Y22620" s="84"/>
    </row>
    <row r="22621" spans="25:25" x14ac:dyDescent="0.2">
      <c r="Y22621" s="84"/>
    </row>
    <row r="22622" spans="25:25" x14ac:dyDescent="0.2">
      <c r="Y22622" s="84"/>
    </row>
    <row r="22623" spans="25:25" x14ac:dyDescent="0.2">
      <c r="Y22623" s="84"/>
    </row>
    <row r="22624" spans="25:25" x14ac:dyDescent="0.2">
      <c r="Y22624" s="84"/>
    </row>
    <row r="22625" spans="25:25" x14ac:dyDescent="0.2">
      <c r="Y22625" s="84"/>
    </row>
    <row r="22626" spans="25:25" x14ac:dyDescent="0.2">
      <c r="Y22626" s="84"/>
    </row>
    <row r="22627" spans="25:25" x14ac:dyDescent="0.2">
      <c r="Y22627" s="84"/>
    </row>
    <row r="22628" spans="25:25" x14ac:dyDescent="0.2">
      <c r="Y22628" s="84"/>
    </row>
    <row r="22629" spans="25:25" x14ac:dyDescent="0.2">
      <c r="Y22629" s="84"/>
    </row>
    <row r="22630" spans="25:25" x14ac:dyDescent="0.2">
      <c r="Y22630" s="84"/>
    </row>
    <row r="22631" spans="25:25" x14ac:dyDescent="0.2">
      <c r="Y22631" s="84"/>
    </row>
    <row r="22632" spans="25:25" x14ac:dyDescent="0.2">
      <c r="Y22632" s="84"/>
    </row>
    <row r="22633" spans="25:25" x14ac:dyDescent="0.2">
      <c r="Y22633" s="84"/>
    </row>
    <row r="22634" spans="25:25" x14ac:dyDescent="0.2">
      <c r="Y22634" s="84"/>
    </row>
    <row r="22635" spans="25:25" x14ac:dyDescent="0.2">
      <c r="Y22635" s="84"/>
    </row>
    <row r="22636" spans="25:25" x14ac:dyDescent="0.2">
      <c r="Y22636" s="84"/>
    </row>
    <row r="22637" spans="25:25" x14ac:dyDescent="0.2">
      <c r="Y22637" s="84"/>
    </row>
    <row r="22638" spans="25:25" x14ac:dyDescent="0.2">
      <c r="Y22638" s="84"/>
    </row>
    <row r="22639" spans="25:25" x14ac:dyDescent="0.2">
      <c r="Y22639" s="84"/>
    </row>
    <row r="22640" spans="25:25" x14ac:dyDescent="0.2">
      <c r="Y22640" s="84"/>
    </row>
    <row r="22641" spans="25:25" x14ac:dyDescent="0.2">
      <c r="Y22641" s="84"/>
    </row>
    <row r="22642" spans="25:25" x14ac:dyDescent="0.2">
      <c r="Y22642" s="84"/>
    </row>
    <row r="22643" spans="25:25" x14ac:dyDescent="0.2">
      <c r="Y22643" s="84"/>
    </row>
    <row r="22644" spans="25:25" x14ac:dyDescent="0.2">
      <c r="Y22644" s="84"/>
    </row>
    <row r="22645" spans="25:25" x14ac:dyDescent="0.2">
      <c r="Y22645" s="84"/>
    </row>
    <row r="22646" spans="25:25" x14ac:dyDescent="0.2">
      <c r="Y22646" s="84"/>
    </row>
    <row r="22647" spans="25:25" x14ac:dyDescent="0.2">
      <c r="Y22647" s="84"/>
    </row>
    <row r="22648" spans="25:25" x14ac:dyDescent="0.2">
      <c r="Y22648" s="84"/>
    </row>
    <row r="22649" spans="25:25" x14ac:dyDescent="0.2">
      <c r="Y22649" s="84"/>
    </row>
    <row r="22650" spans="25:25" x14ac:dyDescent="0.2">
      <c r="Y22650" s="84"/>
    </row>
    <row r="22651" spans="25:25" x14ac:dyDescent="0.2">
      <c r="Y22651" s="84"/>
    </row>
    <row r="22652" spans="25:25" x14ac:dyDescent="0.2">
      <c r="Y22652" s="84"/>
    </row>
    <row r="22653" spans="25:25" x14ac:dyDescent="0.2">
      <c r="Y22653" s="84"/>
    </row>
    <row r="22654" spans="25:25" x14ac:dyDescent="0.2">
      <c r="Y22654" s="84"/>
    </row>
    <row r="22655" spans="25:25" x14ac:dyDescent="0.2">
      <c r="Y22655" s="84"/>
    </row>
    <row r="22656" spans="25:25" x14ac:dyDescent="0.2">
      <c r="Y22656" s="84"/>
    </row>
    <row r="22657" spans="25:25" x14ac:dyDescent="0.2">
      <c r="Y22657" s="84"/>
    </row>
    <row r="22658" spans="25:25" x14ac:dyDescent="0.2">
      <c r="Y22658" s="84"/>
    </row>
    <row r="22659" spans="25:25" x14ac:dyDescent="0.2">
      <c r="Y22659" s="84"/>
    </row>
    <row r="22660" spans="25:25" x14ac:dyDescent="0.2">
      <c r="Y22660" s="84"/>
    </row>
    <row r="22661" spans="25:25" x14ac:dyDescent="0.2">
      <c r="Y22661" s="84"/>
    </row>
    <row r="22662" spans="25:25" x14ac:dyDescent="0.2">
      <c r="Y22662" s="84"/>
    </row>
    <row r="22663" spans="25:25" x14ac:dyDescent="0.2">
      <c r="Y22663" s="84"/>
    </row>
    <row r="22664" spans="25:25" x14ac:dyDescent="0.2">
      <c r="Y22664" s="84"/>
    </row>
    <row r="22665" spans="25:25" x14ac:dyDescent="0.2">
      <c r="Y22665" s="84"/>
    </row>
    <row r="22666" spans="25:25" x14ac:dyDescent="0.2">
      <c r="Y22666" s="84"/>
    </row>
    <row r="22667" spans="25:25" x14ac:dyDescent="0.2">
      <c r="Y22667" s="84"/>
    </row>
    <row r="22668" spans="25:25" x14ac:dyDescent="0.2">
      <c r="Y22668" s="84"/>
    </row>
    <row r="22669" spans="25:25" x14ac:dyDescent="0.2">
      <c r="Y22669" s="84"/>
    </row>
    <row r="22670" spans="25:25" x14ac:dyDescent="0.2">
      <c r="Y22670" s="84"/>
    </row>
    <row r="22671" spans="25:25" x14ac:dyDescent="0.2">
      <c r="Y22671" s="84"/>
    </row>
    <row r="22672" spans="25:25" x14ac:dyDescent="0.2">
      <c r="Y22672" s="84"/>
    </row>
    <row r="22673" spans="25:25" x14ac:dyDescent="0.2">
      <c r="Y22673" s="84"/>
    </row>
    <row r="22674" spans="25:25" x14ac:dyDescent="0.2">
      <c r="Y22674" s="84"/>
    </row>
    <row r="22675" spans="25:25" x14ac:dyDescent="0.2">
      <c r="Y22675" s="84"/>
    </row>
    <row r="22676" spans="25:25" x14ac:dyDescent="0.2">
      <c r="Y22676" s="84"/>
    </row>
    <row r="22677" spans="25:25" x14ac:dyDescent="0.2">
      <c r="Y22677" s="84"/>
    </row>
    <row r="22678" spans="25:25" x14ac:dyDescent="0.2">
      <c r="Y22678" s="84"/>
    </row>
    <row r="22679" spans="25:25" x14ac:dyDescent="0.2">
      <c r="Y22679" s="84"/>
    </row>
    <row r="22680" spans="25:25" x14ac:dyDescent="0.2">
      <c r="Y22680" s="84"/>
    </row>
    <row r="22681" spans="25:25" x14ac:dyDescent="0.2">
      <c r="Y22681" s="84"/>
    </row>
    <row r="22682" spans="25:25" x14ac:dyDescent="0.2">
      <c r="Y22682" s="84"/>
    </row>
    <row r="22683" spans="25:25" x14ac:dyDescent="0.2">
      <c r="Y22683" s="84"/>
    </row>
    <row r="22684" spans="25:25" x14ac:dyDescent="0.2">
      <c r="Y22684" s="84"/>
    </row>
    <row r="22685" spans="25:25" x14ac:dyDescent="0.2">
      <c r="Y22685" s="84"/>
    </row>
    <row r="22686" spans="25:25" x14ac:dyDescent="0.2">
      <c r="Y22686" s="84"/>
    </row>
    <row r="22687" spans="25:25" x14ac:dyDescent="0.2">
      <c r="Y22687" s="84"/>
    </row>
    <row r="22688" spans="25:25" x14ac:dyDescent="0.2">
      <c r="Y22688" s="84"/>
    </row>
    <row r="22689" spans="25:25" x14ac:dyDescent="0.2">
      <c r="Y22689" s="84"/>
    </row>
    <row r="22690" spans="25:25" x14ac:dyDescent="0.2">
      <c r="Y22690" s="84"/>
    </row>
    <row r="22691" spans="25:25" x14ac:dyDescent="0.2">
      <c r="Y22691" s="84"/>
    </row>
    <row r="22692" spans="25:25" x14ac:dyDescent="0.2">
      <c r="Y22692" s="84"/>
    </row>
    <row r="22693" spans="25:25" x14ac:dyDescent="0.2">
      <c r="Y22693" s="84"/>
    </row>
    <row r="22694" spans="25:25" x14ac:dyDescent="0.2">
      <c r="Y22694" s="84"/>
    </row>
    <row r="22695" spans="25:25" x14ac:dyDescent="0.2">
      <c r="Y22695" s="84"/>
    </row>
    <row r="22696" spans="25:25" x14ac:dyDescent="0.2">
      <c r="Y22696" s="84"/>
    </row>
    <row r="22697" spans="25:25" x14ac:dyDescent="0.2">
      <c r="Y22697" s="84"/>
    </row>
    <row r="22698" spans="25:25" x14ac:dyDescent="0.2">
      <c r="Y22698" s="84"/>
    </row>
    <row r="22699" spans="25:25" x14ac:dyDescent="0.2">
      <c r="Y22699" s="84"/>
    </row>
    <row r="22700" spans="25:25" x14ac:dyDescent="0.2">
      <c r="Y22700" s="84"/>
    </row>
    <row r="22701" spans="25:25" x14ac:dyDescent="0.2">
      <c r="Y22701" s="84"/>
    </row>
    <row r="22702" spans="25:25" x14ac:dyDescent="0.2">
      <c r="Y22702" s="84"/>
    </row>
    <row r="22703" spans="25:25" x14ac:dyDescent="0.2">
      <c r="Y22703" s="84"/>
    </row>
    <row r="22704" spans="25:25" x14ac:dyDescent="0.2">
      <c r="Y22704" s="84"/>
    </row>
    <row r="22705" spans="25:25" x14ac:dyDescent="0.2">
      <c r="Y22705" s="84"/>
    </row>
    <row r="22706" spans="25:25" x14ac:dyDescent="0.2">
      <c r="Y22706" s="84"/>
    </row>
    <row r="22707" spans="25:25" x14ac:dyDescent="0.2">
      <c r="Y22707" s="84"/>
    </row>
    <row r="22708" spans="25:25" x14ac:dyDescent="0.2">
      <c r="Y22708" s="84"/>
    </row>
    <row r="22709" spans="25:25" x14ac:dyDescent="0.2">
      <c r="Y22709" s="84"/>
    </row>
    <row r="22710" spans="25:25" x14ac:dyDescent="0.2">
      <c r="Y22710" s="84"/>
    </row>
    <row r="22711" spans="25:25" x14ac:dyDescent="0.2">
      <c r="Y22711" s="84"/>
    </row>
    <row r="22712" spans="25:25" x14ac:dyDescent="0.2">
      <c r="Y22712" s="84"/>
    </row>
    <row r="22713" spans="25:25" x14ac:dyDescent="0.2">
      <c r="Y22713" s="84"/>
    </row>
    <row r="22714" spans="25:25" x14ac:dyDescent="0.2">
      <c r="Y22714" s="84"/>
    </row>
    <row r="22715" spans="25:25" x14ac:dyDescent="0.2">
      <c r="Y22715" s="84"/>
    </row>
    <row r="22716" spans="25:25" x14ac:dyDescent="0.2">
      <c r="Y22716" s="84"/>
    </row>
    <row r="22717" spans="25:25" x14ac:dyDescent="0.2">
      <c r="Y22717" s="84"/>
    </row>
    <row r="22718" spans="25:25" x14ac:dyDescent="0.2">
      <c r="Y22718" s="84"/>
    </row>
    <row r="22719" spans="25:25" x14ac:dyDescent="0.2">
      <c r="Y22719" s="84"/>
    </row>
    <row r="22720" spans="25:25" x14ac:dyDescent="0.2">
      <c r="Y22720" s="84"/>
    </row>
    <row r="22721" spans="25:25" x14ac:dyDescent="0.2">
      <c r="Y22721" s="84"/>
    </row>
    <row r="22722" spans="25:25" x14ac:dyDescent="0.2">
      <c r="Y22722" s="84"/>
    </row>
    <row r="22723" spans="25:25" x14ac:dyDescent="0.2">
      <c r="Y22723" s="84"/>
    </row>
    <row r="22724" spans="25:25" x14ac:dyDescent="0.2">
      <c r="Y22724" s="84"/>
    </row>
    <row r="22725" spans="25:25" x14ac:dyDescent="0.2">
      <c r="Y22725" s="84"/>
    </row>
    <row r="22726" spans="25:25" x14ac:dyDescent="0.2">
      <c r="Y22726" s="84"/>
    </row>
    <row r="22727" spans="25:25" x14ac:dyDescent="0.2">
      <c r="Y22727" s="84"/>
    </row>
    <row r="22728" spans="25:25" x14ac:dyDescent="0.2">
      <c r="Y22728" s="84"/>
    </row>
    <row r="22729" spans="25:25" x14ac:dyDescent="0.2">
      <c r="Y22729" s="84"/>
    </row>
    <row r="22730" spans="25:25" x14ac:dyDescent="0.2">
      <c r="Y22730" s="84"/>
    </row>
    <row r="22731" spans="25:25" x14ac:dyDescent="0.2">
      <c r="Y22731" s="84"/>
    </row>
    <row r="22732" spans="25:25" x14ac:dyDescent="0.2">
      <c r="Y22732" s="84"/>
    </row>
    <row r="22733" spans="25:25" x14ac:dyDescent="0.2">
      <c r="Y22733" s="84"/>
    </row>
    <row r="22734" spans="25:25" x14ac:dyDescent="0.2">
      <c r="Y22734" s="84"/>
    </row>
    <row r="22735" spans="25:25" x14ac:dyDescent="0.2">
      <c r="Y22735" s="84"/>
    </row>
    <row r="22736" spans="25:25" x14ac:dyDescent="0.2">
      <c r="Y22736" s="84"/>
    </row>
    <row r="22737" spans="25:25" x14ac:dyDescent="0.2">
      <c r="Y22737" s="84"/>
    </row>
    <row r="22738" spans="25:25" x14ac:dyDescent="0.2">
      <c r="Y22738" s="84"/>
    </row>
    <row r="22739" spans="25:25" x14ac:dyDescent="0.2">
      <c r="Y22739" s="84"/>
    </row>
    <row r="22740" spans="25:25" x14ac:dyDescent="0.2">
      <c r="Y22740" s="84"/>
    </row>
    <row r="22741" spans="25:25" x14ac:dyDescent="0.2">
      <c r="Y22741" s="84"/>
    </row>
    <row r="22742" spans="25:25" x14ac:dyDescent="0.2">
      <c r="Y22742" s="84"/>
    </row>
    <row r="22743" spans="25:25" x14ac:dyDescent="0.2">
      <c r="Y22743" s="84"/>
    </row>
    <row r="22744" spans="25:25" x14ac:dyDescent="0.2">
      <c r="Y22744" s="84"/>
    </row>
    <row r="22745" spans="25:25" x14ac:dyDescent="0.2">
      <c r="Y22745" s="84"/>
    </row>
    <row r="22746" spans="25:25" x14ac:dyDescent="0.2">
      <c r="Y22746" s="84"/>
    </row>
    <row r="22747" spans="25:25" x14ac:dyDescent="0.2">
      <c r="Y22747" s="84"/>
    </row>
    <row r="22748" spans="25:25" x14ac:dyDescent="0.2">
      <c r="Y22748" s="84"/>
    </row>
    <row r="22749" spans="25:25" x14ac:dyDescent="0.2">
      <c r="Y22749" s="84"/>
    </row>
    <row r="22750" spans="25:25" x14ac:dyDescent="0.2">
      <c r="Y22750" s="84"/>
    </row>
    <row r="22751" spans="25:25" x14ac:dyDescent="0.2">
      <c r="Y22751" s="84"/>
    </row>
    <row r="22752" spans="25:25" x14ac:dyDescent="0.2">
      <c r="Y22752" s="84"/>
    </row>
    <row r="22753" spans="25:25" x14ac:dyDescent="0.2">
      <c r="Y22753" s="84"/>
    </row>
    <row r="22754" spans="25:25" x14ac:dyDescent="0.2">
      <c r="Y22754" s="84"/>
    </row>
    <row r="22755" spans="25:25" x14ac:dyDescent="0.2">
      <c r="Y22755" s="84"/>
    </row>
    <row r="22756" spans="25:25" x14ac:dyDescent="0.2">
      <c r="Y22756" s="84"/>
    </row>
    <row r="22757" spans="25:25" x14ac:dyDescent="0.2">
      <c r="Y22757" s="84"/>
    </row>
    <row r="22758" spans="25:25" x14ac:dyDescent="0.2">
      <c r="Y22758" s="84"/>
    </row>
    <row r="22759" spans="25:25" x14ac:dyDescent="0.2">
      <c r="Y22759" s="84"/>
    </row>
    <row r="22760" spans="25:25" x14ac:dyDescent="0.2">
      <c r="Y22760" s="84"/>
    </row>
    <row r="22761" spans="25:25" x14ac:dyDescent="0.2">
      <c r="Y22761" s="84"/>
    </row>
    <row r="22762" spans="25:25" x14ac:dyDescent="0.2">
      <c r="Y22762" s="84"/>
    </row>
    <row r="22763" spans="25:25" x14ac:dyDescent="0.2">
      <c r="Y22763" s="84"/>
    </row>
    <row r="22764" spans="25:25" x14ac:dyDescent="0.2">
      <c r="Y22764" s="84"/>
    </row>
    <row r="22765" spans="25:25" x14ac:dyDescent="0.2">
      <c r="Y22765" s="84"/>
    </row>
    <row r="22766" spans="25:25" x14ac:dyDescent="0.2">
      <c r="Y22766" s="84"/>
    </row>
    <row r="22767" spans="25:25" x14ac:dyDescent="0.2">
      <c r="Y22767" s="84"/>
    </row>
    <row r="22768" spans="25:25" x14ac:dyDescent="0.2">
      <c r="Y22768" s="84"/>
    </row>
    <row r="22769" spans="25:25" x14ac:dyDescent="0.2">
      <c r="Y22769" s="84"/>
    </row>
    <row r="22770" spans="25:25" x14ac:dyDescent="0.2">
      <c r="Y22770" s="84"/>
    </row>
    <row r="22771" spans="25:25" x14ac:dyDescent="0.2">
      <c r="Y22771" s="84"/>
    </row>
    <row r="22772" spans="25:25" x14ac:dyDescent="0.2">
      <c r="Y22772" s="84"/>
    </row>
    <row r="22773" spans="25:25" x14ac:dyDescent="0.2">
      <c r="Y22773" s="84"/>
    </row>
    <row r="22774" spans="25:25" x14ac:dyDescent="0.2">
      <c r="Y22774" s="84"/>
    </row>
    <row r="22775" spans="25:25" x14ac:dyDescent="0.2">
      <c r="Y22775" s="84"/>
    </row>
    <row r="22776" spans="25:25" x14ac:dyDescent="0.2">
      <c r="Y22776" s="84"/>
    </row>
    <row r="22777" spans="25:25" x14ac:dyDescent="0.2">
      <c r="Y22777" s="84"/>
    </row>
    <row r="22778" spans="25:25" x14ac:dyDescent="0.2">
      <c r="Y22778" s="84"/>
    </row>
    <row r="22779" spans="25:25" x14ac:dyDescent="0.2">
      <c r="Y22779" s="84"/>
    </row>
    <row r="22780" spans="25:25" x14ac:dyDescent="0.2">
      <c r="Y22780" s="84"/>
    </row>
    <row r="22781" spans="25:25" x14ac:dyDescent="0.2">
      <c r="Y22781" s="84"/>
    </row>
    <row r="22782" spans="25:25" x14ac:dyDescent="0.2">
      <c r="Y22782" s="84"/>
    </row>
    <row r="22783" spans="25:25" x14ac:dyDescent="0.2">
      <c r="Y22783" s="84"/>
    </row>
    <row r="22784" spans="25:25" x14ac:dyDescent="0.2">
      <c r="Y22784" s="84"/>
    </row>
    <row r="22785" spans="25:25" x14ac:dyDescent="0.2">
      <c r="Y22785" s="84"/>
    </row>
    <row r="22786" spans="25:25" x14ac:dyDescent="0.2">
      <c r="Y22786" s="84"/>
    </row>
    <row r="22787" spans="25:25" x14ac:dyDescent="0.2">
      <c r="Y22787" s="84"/>
    </row>
    <row r="22788" spans="25:25" x14ac:dyDescent="0.2">
      <c r="Y22788" s="84"/>
    </row>
    <row r="22789" spans="25:25" x14ac:dyDescent="0.2">
      <c r="Y22789" s="84"/>
    </row>
    <row r="22790" spans="25:25" x14ac:dyDescent="0.2">
      <c r="Y22790" s="84"/>
    </row>
    <row r="22791" spans="25:25" x14ac:dyDescent="0.2">
      <c r="Y22791" s="84"/>
    </row>
    <row r="22792" spans="25:25" x14ac:dyDescent="0.2">
      <c r="Y22792" s="84"/>
    </row>
    <row r="22793" spans="25:25" x14ac:dyDescent="0.2">
      <c r="Y22793" s="84"/>
    </row>
    <row r="22794" spans="25:25" x14ac:dyDescent="0.2">
      <c r="Y22794" s="84"/>
    </row>
    <row r="22795" spans="25:25" x14ac:dyDescent="0.2">
      <c r="Y22795" s="84"/>
    </row>
    <row r="22796" spans="25:25" x14ac:dyDescent="0.2">
      <c r="Y22796" s="84"/>
    </row>
    <row r="22797" spans="25:25" x14ac:dyDescent="0.2">
      <c r="Y22797" s="84"/>
    </row>
    <row r="22798" spans="25:25" x14ac:dyDescent="0.2">
      <c r="Y22798" s="84"/>
    </row>
    <row r="22799" spans="25:25" x14ac:dyDescent="0.2">
      <c r="Y22799" s="84"/>
    </row>
    <row r="22800" spans="25:25" x14ac:dyDescent="0.2">
      <c r="Y22800" s="84"/>
    </row>
    <row r="22801" spans="25:25" x14ac:dyDescent="0.2">
      <c r="Y22801" s="84"/>
    </row>
    <row r="22802" spans="25:25" x14ac:dyDescent="0.2">
      <c r="Y22802" s="84"/>
    </row>
    <row r="22803" spans="25:25" x14ac:dyDescent="0.2">
      <c r="Y22803" s="84"/>
    </row>
    <row r="22804" spans="25:25" x14ac:dyDescent="0.2">
      <c r="Y22804" s="84"/>
    </row>
    <row r="22805" spans="25:25" x14ac:dyDescent="0.2">
      <c r="Y22805" s="84"/>
    </row>
    <row r="22806" spans="25:25" x14ac:dyDescent="0.2">
      <c r="Y22806" s="84"/>
    </row>
    <row r="22807" spans="25:25" x14ac:dyDescent="0.2">
      <c r="Y22807" s="84"/>
    </row>
    <row r="22808" spans="25:25" x14ac:dyDescent="0.2">
      <c r="Y22808" s="84"/>
    </row>
    <row r="22809" spans="25:25" x14ac:dyDescent="0.2">
      <c r="Y22809" s="84"/>
    </row>
    <row r="22810" spans="25:25" x14ac:dyDescent="0.2">
      <c r="Y22810" s="84"/>
    </row>
    <row r="22811" spans="25:25" x14ac:dyDescent="0.2">
      <c r="Y22811" s="84"/>
    </row>
    <row r="22812" spans="25:25" x14ac:dyDescent="0.2">
      <c r="Y22812" s="84"/>
    </row>
    <row r="22813" spans="25:25" x14ac:dyDescent="0.2">
      <c r="Y22813" s="84"/>
    </row>
    <row r="22814" spans="25:25" x14ac:dyDescent="0.2">
      <c r="Y22814" s="84"/>
    </row>
    <row r="22815" spans="25:25" x14ac:dyDescent="0.2">
      <c r="Y22815" s="84"/>
    </row>
    <row r="22816" spans="25:25" x14ac:dyDescent="0.2">
      <c r="Y22816" s="84"/>
    </row>
    <row r="22817" spans="25:25" x14ac:dyDescent="0.2">
      <c r="Y22817" s="84"/>
    </row>
    <row r="22818" spans="25:25" x14ac:dyDescent="0.2">
      <c r="Y22818" s="84"/>
    </row>
    <row r="22819" spans="25:25" x14ac:dyDescent="0.2">
      <c r="Y22819" s="84"/>
    </row>
    <row r="22820" spans="25:25" x14ac:dyDescent="0.2">
      <c r="Y22820" s="84"/>
    </row>
    <row r="22821" spans="25:25" x14ac:dyDescent="0.2">
      <c r="Y22821" s="84"/>
    </row>
    <row r="22822" spans="25:25" x14ac:dyDescent="0.2">
      <c r="Y22822" s="84"/>
    </row>
    <row r="22823" spans="25:25" x14ac:dyDescent="0.2">
      <c r="Y22823" s="84"/>
    </row>
    <row r="22824" spans="25:25" x14ac:dyDescent="0.2">
      <c r="Y22824" s="84"/>
    </row>
    <row r="22825" spans="25:25" x14ac:dyDescent="0.2">
      <c r="Y22825" s="84"/>
    </row>
    <row r="22826" spans="25:25" x14ac:dyDescent="0.2">
      <c r="Y22826" s="84"/>
    </row>
    <row r="22827" spans="25:25" x14ac:dyDescent="0.2">
      <c r="Y22827" s="84"/>
    </row>
    <row r="22828" spans="25:25" x14ac:dyDescent="0.2">
      <c r="Y22828" s="84"/>
    </row>
    <row r="22829" spans="25:25" x14ac:dyDescent="0.2">
      <c r="Y22829" s="84"/>
    </row>
    <row r="22830" spans="25:25" x14ac:dyDescent="0.2">
      <c r="Y22830" s="84"/>
    </row>
    <row r="22831" spans="25:25" x14ac:dyDescent="0.2">
      <c r="Y22831" s="84"/>
    </row>
    <row r="22832" spans="25:25" x14ac:dyDescent="0.2">
      <c r="Y22832" s="84"/>
    </row>
    <row r="22833" spans="25:25" x14ac:dyDescent="0.2">
      <c r="Y22833" s="84"/>
    </row>
    <row r="22834" spans="25:25" x14ac:dyDescent="0.2">
      <c r="Y22834" s="84"/>
    </row>
    <row r="22835" spans="25:25" x14ac:dyDescent="0.2">
      <c r="Y22835" s="84"/>
    </row>
    <row r="22836" spans="25:25" x14ac:dyDescent="0.2">
      <c r="Y22836" s="84"/>
    </row>
    <row r="22837" spans="25:25" x14ac:dyDescent="0.2">
      <c r="Y22837" s="84"/>
    </row>
    <row r="22838" spans="25:25" x14ac:dyDescent="0.2">
      <c r="Y22838" s="84"/>
    </row>
    <row r="22839" spans="25:25" x14ac:dyDescent="0.2">
      <c r="Y22839" s="84"/>
    </row>
    <row r="22840" spans="25:25" x14ac:dyDescent="0.2">
      <c r="Y22840" s="84"/>
    </row>
    <row r="22841" spans="25:25" x14ac:dyDescent="0.2">
      <c r="Y22841" s="84"/>
    </row>
    <row r="22842" spans="25:25" x14ac:dyDescent="0.2">
      <c r="Y22842" s="84"/>
    </row>
    <row r="22843" spans="25:25" x14ac:dyDescent="0.2">
      <c r="Y22843" s="84"/>
    </row>
    <row r="22844" spans="25:25" x14ac:dyDescent="0.2">
      <c r="Y22844" s="84"/>
    </row>
    <row r="22845" spans="25:25" x14ac:dyDescent="0.2">
      <c r="Y22845" s="84"/>
    </row>
    <row r="22846" spans="25:25" x14ac:dyDescent="0.2">
      <c r="Y22846" s="84"/>
    </row>
    <row r="22847" spans="25:25" x14ac:dyDescent="0.2">
      <c r="Y22847" s="84"/>
    </row>
    <row r="22848" spans="25:25" x14ac:dyDescent="0.2">
      <c r="Y22848" s="84"/>
    </row>
    <row r="22849" spans="25:25" x14ac:dyDescent="0.2">
      <c r="Y22849" s="84"/>
    </row>
    <row r="22850" spans="25:25" x14ac:dyDescent="0.2">
      <c r="Y22850" s="84"/>
    </row>
    <row r="22851" spans="25:25" x14ac:dyDescent="0.2">
      <c r="Y22851" s="84"/>
    </row>
    <row r="22852" spans="25:25" x14ac:dyDescent="0.2">
      <c r="Y22852" s="84"/>
    </row>
    <row r="22853" spans="25:25" x14ac:dyDescent="0.2">
      <c r="Y22853" s="84"/>
    </row>
    <row r="22854" spans="25:25" x14ac:dyDescent="0.2">
      <c r="Y22854" s="84"/>
    </row>
    <row r="22855" spans="25:25" x14ac:dyDescent="0.2">
      <c r="Y22855" s="84"/>
    </row>
    <row r="22856" spans="25:25" x14ac:dyDescent="0.2">
      <c r="Y22856" s="84"/>
    </row>
    <row r="22857" spans="25:25" x14ac:dyDescent="0.2">
      <c r="Y22857" s="84"/>
    </row>
    <row r="22858" spans="25:25" x14ac:dyDescent="0.2">
      <c r="Y22858" s="84"/>
    </row>
    <row r="22859" spans="25:25" x14ac:dyDescent="0.2">
      <c r="Y22859" s="84"/>
    </row>
    <row r="22860" spans="25:25" x14ac:dyDescent="0.2">
      <c r="Y22860" s="84"/>
    </row>
    <row r="22861" spans="25:25" x14ac:dyDescent="0.2">
      <c r="Y22861" s="84"/>
    </row>
    <row r="22862" spans="25:25" x14ac:dyDescent="0.2">
      <c r="Y22862" s="84"/>
    </row>
    <row r="22863" spans="25:25" x14ac:dyDescent="0.2">
      <c r="Y22863" s="84"/>
    </row>
    <row r="22864" spans="25:25" x14ac:dyDescent="0.2">
      <c r="Y22864" s="84"/>
    </row>
    <row r="22865" spans="25:25" x14ac:dyDescent="0.2">
      <c r="Y22865" s="84"/>
    </row>
    <row r="22866" spans="25:25" x14ac:dyDescent="0.2">
      <c r="Y22866" s="84"/>
    </row>
    <row r="22867" spans="25:25" x14ac:dyDescent="0.2">
      <c r="Y22867" s="84"/>
    </row>
    <row r="22868" spans="25:25" x14ac:dyDescent="0.2">
      <c r="Y22868" s="84"/>
    </row>
    <row r="22869" spans="25:25" x14ac:dyDescent="0.2">
      <c r="Y22869" s="84"/>
    </row>
    <row r="22870" spans="25:25" x14ac:dyDescent="0.2">
      <c r="Y22870" s="84"/>
    </row>
    <row r="22871" spans="25:25" x14ac:dyDescent="0.2">
      <c r="Y22871" s="84"/>
    </row>
    <row r="22872" spans="25:25" x14ac:dyDescent="0.2">
      <c r="Y22872" s="84"/>
    </row>
    <row r="22873" spans="25:25" x14ac:dyDescent="0.2">
      <c r="Y22873" s="84"/>
    </row>
    <row r="22874" spans="25:25" x14ac:dyDescent="0.2">
      <c r="Y22874" s="84"/>
    </row>
    <row r="22875" spans="25:25" x14ac:dyDescent="0.2">
      <c r="Y22875" s="84"/>
    </row>
    <row r="22876" spans="25:25" x14ac:dyDescent="0.2">
      <c r="Y22876" s="84"/>
    </row>
    <row r="22877" spans="25:25" x14ac:dyDescent="0.2">
      <c r="Y22877" s="84"/>
    </row>
    <row r="22878" spans="25:25" x14ac:dyDescent="0.2">
      <c r="Y22878" s="84"/>
    </row>
    <row r="22879" spans="25:25" x14ac:dyDescent="0.2">
      <c r="Y22879" s="84"/>
    </row>
    <row r="22880" spans="25:25" x14ac:dyDescent="0.2">
      <c r="Y22880" s="84"/>
    </row>
    <row r="22881" spans="25:25" x14ac:dyDescent="0.2">
      <c r="Y22881" s="84"/>
    </row>
    <row r="22882" spans="25:25" x14ac:dyDescent="0.2">
      <c r="Y22882" s="84"/>
    </row>
    <row r="22883" spans="25:25" x14ac:dyDescent="0.2">
      <c r="Y22883" s="84"/>
    </row>
    <row r="22884" spans="25:25" x14ac:dyDescent="0.2">
      <c r="Y22884" s="84"/>
    </row>
    <row r="22885" spans="25:25" x14ac:dyDescent="0.2">
      <c r="Y22885" s="84"/>
    </row>
    <row r="22886" spans="25:25" x14ac:dyDescent="0.2">
      <c r="Y22886" s="84"/>
    </row>
    <row r="22887" spans="25:25" x14ac:dyDescent="0.2">
      <c r="Y22887" s="84"/>
    </row>
    <row r="22888" spans="25:25" x14ac:dyDescent="0.2">
      <c r="Y22888" s="84"/>
    </row>
    <row r="22889" spans="25:25" x14ac:dyDescent="0.2">
      <c r="Y22889" s="84"/>
    </row>
    <row r="22890" spans="25:25" x14ac:dyDescent="0.2">
      <c r="Y22890" s="84"/>
    </row>
    <row r="22891" spans="25:25" x14ac:dyDescent="0.2">
      <c r="Y22891" s="84"/>
    </row>
    <row r="22892" spans="25:25" x14ac:dyDescent="0.2">
      <c r="Y22892" s="84"/>
    </row>
    <row r="22893" spans="25:25" x14ac:dyDescent="0.2">
      <c r="Y22893" s="84"/>
    </row>
    <row r="22894" spans="25:25" x14ac:dyDescent="0.2">
      <c r="Y22894" s="84"/>
    </row>
    <row r="22895" spans="25:25" x14ac:dyDescent="0.2">
      <c r="Y22895" s="84"/>
    </row>
    <row r="22896" spans="25:25" x14ac:dyDescent="0.2">
      <c r="Y22896" s="84"/>
    </row>
    <row r="22897" spans="25:25" x14ac:dyDescent="0.2">
      <c r="Y22897" s="84"/>
    </row>
    <row r="22898" spans="25:25" x14ac:dyDescent="0.2">
      <c r="Y22898" s="84"/>
    </row>
    <row r="22899" spans="25:25" x14ac:dyDescent="0.2">
      <c r="Y22899" s="84"/>
    </row>
    <row r="22900" spans="25:25" x14ac:dyDescent="0.2">
      <c r="Y22900" s="84"/>
    </row>
    <row r="22901" spans="25:25" x14ac:dyDescent="0.2">
      <c r="Y22901" s="84"/>
    </row>
    <row r="22902" spans="25:25" x14ac:dyDescent="0.2">
      <c r="Y22902" s="84"/>
    </row>
    <row r="22903" spans="25:25" x14ac:dyDescent="0.2">
      <c r="Y22903" s="84"/>
    </row>
    <row r="22904" spans="25:25" x14ac:dyDescent="0.2">
      <c r="Y22904" s="84"/>
    </row>
    <row r="22905" spans="25:25" x14ac:dyDescent="0.2">
      <c r="Y22905" s="84"/>
    </row>
    <row r="22906" spans="25:25" x14ac:dyDescent="0.2">
      <c r="Y22906" s="84"/>
    </row>
    <row r="22907" spans="25:25" x14ac:dyDescent="0.2">
      <c r="Y22907" s="84"/>
    </row>
    <row r="22908" spans="25:25" x14ac:dyDescent="0.2">
      <c r="Y22908" s="84"/>
    </row>
    <row r="22909" spans="25:25" x14ac:dyDescent="0.2">
      <c r="Y22909" s="84"/>
    </row>
    <row r="22910" spans="25:25" x14ac:dyDescent="0.2">
      <c r="Y22910" s="84"/>
    </row>
    <row r="22911" spans="25:25" x14ac:dyDescent="0.2">
      <c r="Y22911" s="84"/>
    </row>
    <row r="22912" spans="25:25" x14ac:dyDescent="0.2">
      <c r="Y22912" s="84"/>
    </row>
    <row r="22913" spans="25:25" x14ac:dyDescent="0.2">
      <c r="Y22913" s="84"/>
    </row>
    <row r="22914" spans="25:25" x14ac:dyDescent="0.2">
      <c r="Y22914" s="84"/>
    </row>
    <row r="22915" spans="25:25" x14ac:dyDescent="0.2">
      <c r="Y22915" s="84"/>
    </row>
    <row r="22916" spans="25:25" x14ac:dyDescent="0.2">
      <c r="Y22916" s="84"/>
    </row>
    <row r="22917" spans="25:25" x14ac:dyDescent="0.2">
      <c r="Y22917" s="84"/>
    </row>
    <row r="22918" spans="25:25" x14ac:dyDescent="0.2">
      <c r="Y22918" s="84"/>
    </row>
    <row r="22919" spans="25:25" x14ac:dyDescent="0.2">
      <c r="Y22919" s="84"/>
    </row>
    <row r="22920" spans="25:25" x14ac:dyDescent="0.2">
      <c r="Y22920" s="84"/>
    </row>
    <row r="22921" spans="25:25" x14ac:dyDescent="0.2">
      <c r="Y22921" s="84"/>
    </row>
    <row r="22922" spans="25:25" x14ac:dyDescent="0.2">
      <c r="Y22922" s="84"/>
    </row>
    <row r="22923" spans="25:25" x14ac:dyDescent="0.2">
      <c r="Y22923" s="84"/>
    </row>
    <row r="22924" spans="25:25" x14ac:dyDescent="0.2">
      <c r="Y22924" s="84"/>
    </row>
    <row r="22925" spans="25:25" x14ac:dyDescent="0.2">
      <c r="Y22925" s="84"/>
    </row>
    <row r="22926" spans="25:25" x14ac:dyDescent="0.2">
      <c r="Y22926" s="84"/>
    </row>
    <row r="22927" spans="25:25" x14ac:dyDescent="0.2">
      <c r="Y22927" s="84"/>
    </row>
    <row r="22928" spans="25:25" x14ac:dyDescent="0.2">
      <c r="Y22928" s="84"/>
    </row>
    <row r="22929" spans="25:25" x14ac:dyDescent="0.2">
      <c r="Y22929" s="84"/>
    </row>
    <row r="22930" spans="25:25" x14ac:dyDescent="0.2">
      <c r="Y22930" s="84"/>
    </row>
    <row r="22931" spans="25:25" x14ac:dyDescent="0.2">
      <c r="Y22931" s="84"/>
    </row>
    <row r="22932" spans="25:25" x14ac:dyDescent="0.2">
      <c r="Y22932" s="84"/>
    </row>
    <row r="22933" spans="25:25" x14ac:dyDescent="0.2">
      <c r="Y22933" s="84"/>
    </row>
    <row r="22934" spans="25:25" x14ac:dyDescent="0.2">
      <c r="Y22934" s="84"/>
    </row>
    <row r="22935" spans="25:25" x14ac:dyDescent="0.2">
      <c r="Y22935" s="84"/>
    </row>
    <row r="22936" spans="25:25" x14ac:dyDescent="0.2">
      <c r="Y22936" s="84"/>
    </row>
    <row r="22937" spans="25:25" x14ac:dyDescent="0.2">
      <c r="Y22937" s="84"/>
    </row>
    <row r="22938" spans="25:25" x14ac:dyDescent="0.2">
      <c r="Y22938" s="84"/>
    </row>
    <row r="22939" spans="25:25" x14ac:dyDescent="0.2">
      <c r="Y22939" s="84"/>
    </row>
    <row r="22940" spans="25:25" x14ac:dyDescent="0.2">
      <c r="Y22940" s="84"/>
    </row>
    <row r="22941" spans="25:25" x14ac:dyDescent="0.2">
      <c r="Y22941" s="84"/>
    </row>
    <row r="22942" spans="25:25" x14ac:dyDescent="0.2">
      <c r="Y22942" s="84"/>
    </row>
    <row r="22943" spans="25:25" x14ac:dyDescent="0.2">
      <c r="Y22943" s="84"/>
    </row>
    <row r="22944" spans="25:25" x14ac:dyDescent="0.2">
      <c r="Y22944" s="84"/>
    </row>
    <row r="22945" spans="25:25" x14ac:dyDescent="0.2">
      <c r="Y22945" s="84"/>
    </row>
    <row r="22946" spans="25:25" x14ac:dyDescent="0.2">
      <c r="Y22946" s="84"/>
    </row>
    <row r="22947" spans="25:25" x14ac:dyDescent="0.2">
      <c r="Y22947" s="84"/>
    </row>
    <row r="22948" spans="25:25" x14ac:dyDescent="0.2">
      <c r="Y22948" s="84"/>
    </row>
    <row r="22949" spans="25:25" x14ac:dyDescent="0.2">
      <c r="Y22949" s="84"/>
    </row>
    <row r="22950" spans="25:25" x14ac:dyDescent="0.2">
      <c r="Y22950" s="84"/>
    </row>
    <row r="22951" spans="25:25" x14ac:dyDescent="0.2">
      <c r="Y22951" s="84"/>
    </row>
    <row r="22952" spans="25:25" x14ac:dyDescent="0.2">
      <c r="Y22952" s="84"/>
    </row>
    <row r="22953" spans="25:25" x14ac:dyDescent="0.2">
      <c r="Y22953" s="84"/>
    </row>
    <row r="22954" spans="25:25" x14ac:dyDescent="0.2">
      <c r="Y22954" s="84"/>
    </row>
    <row r="22955" spans="25:25" x14ac:dyDescent="0.2">
      <c r="Y22955" s="84"/>
    </row>
    <row r="22956" spans="25:25" x14ac:dyDescent="0.2">
      <c r="Y22956" s="84"/>
    </row>
    <row r="22957" spans="25:25" x14ac:dyDescent="0.2">
      <c r="Y22957" s="84"/>
    </row>
    <row r="22958" spans="25:25" x14ac:dyDescent="0.2">
      <c r="Y22958" s="84"/>
    </row>
    <row r="22959" spans="25:25" x14ac:dyDescent="0.2">
      <c r="Y22959" s="84"/>
    </row>
    <row r="22960" spans="25:25" x14ac:dyDescent="0.2">
      <c r="Y22960" s="84"/>
    </row>
    <row r="22961" spans="25:25" x14ac:dyDescent="0.2">
      <c r="Y22961" s="84"/>
    </row>
    <row r="22962" spans="25:25" x14ac:dyDescent="0.2">
      <c r="Y22962" s="84"/>
    </row>
    <row r="22963" spans="25:25" x14ac:dyDescent="0.2">
      <c r="Y22963" s="84"/>
    </row>
    <row r="22964" spans="25:25" x14ac:dyDescent="0.2">
      <c r="Y22964" s="84"/>
    </row>
    <row r="22965" spans="25:25" x14ac:dyDescent="0.2">
      <c r="Y22965" s="84"/>
    </row>
    <row r="22966" spans="25:25" x14ac:dyDescent="0.2">
      <c r="Y22966" s="84"/>
    </row>
    <row r="22967" spans="25:25" x14ac:dyDescent="0.2">
      <c r="Y22967" s="84"/>
    </row>
    <row r="22968" spans="25:25" x14ac:dyDescent="0.2">
      <c r="Y22968" s="84"/>
    </row>
    <row r="22969" spans="25:25" x14ac:dyDescent="0.2">
      <c r="Y22969" s="84"/>
    </row>
    <row r="22970" spans="25:25" x14ac:dyDescent="0.2">
      <c r="Y22970" s="84"/>
    </row>
    <row r="22971" spans="25:25" x14ac:dyDescent="0.2">
      <c r="Y22971" s="84"/>
    </row>
    <row r="22972" spans="25:25" x14ac:dyDescent="0.2">
      <c r="Y22972" s="84"/>
    </row>
    <row r="22973" spans="25:25" x14ac:dyDescent="0.2">
      <c r="Y22973" s="84"/>
    </row>
    <row r="22974" spans="25:25" x14ac:dyDescent="0.2">
      <c r="Y22974" s="84"/>
    </row>
    <row r="22975" spans="25:25" x14ac:dyDescent="0.2">
      <c r="Y22975" s="84"/>
    </row>
    <row r="22976" spans="25:25" x14ac:dyDescent="0.2">
      <c r="Y22976" s="84"/>
    </row>
    <row r="22977" spans="25:25" x14ac:dyDescent="0.2">
      <c r="Y22977" s="84"/>
    </row>
    <row r="22978" spans="25:25" x14ac:dyDescent="0.2">
      <c r="Y22978" s="84"/>
    </row>
    <row r="22979" spans="25:25" x14ac:dyDescent="0.2">
      <c r="Y22979" s="84"/>
    </row>
    <row r="22980" spans="25:25" x14ac:dyDescent="0.2">
      <c r="Y22980" s="84"/>
    </row>
    <row r="22981" spans="25:25" x14ac:dyDescent="0.2">
      <c r="Y22981" s="84"/>
    </row>
    <row r="22982" spans="25:25" x14ac:dyDescent="0.2">
      <c r="Y22982" s="84"/>
    </row>
    <row r="22983" spans="25:25" x14ac:dyDescent="0.2">
      <c r="Y22983" s="84"/>
    </row>
    <row r="22984" spans="25:25" x14ac:dyDescent="0.2">
      <c r="Y22984" s="84"/>
    </row>
    <row r="22985" spans="25:25" x14ac:dyDescent="0.2">
      <c r="Y22985" s="84"/>
    </row>
    <row r="22986" spans="25:25" x14ac:dyDescent="0.2">
      <c r="Y22986" s="84"/>
    </row>
    <row r="22987" spans="25:25" x14ac:dyDescent="0.2">
      <c r="Y22987" s="84"/>
    </row>
    <row r="22988" spans="25:25" x14ac:dyDescent="0.2">
      <c r="Y22988" s="84"/>
    </row>
    <row r="22989" spans="25:25" x14ac:dyDescent="0.2">
      <c r="Y22989" s="84"/>
    </row>
    <row r="22990" spans="25:25" x14ac:dyDescent="0.2">
      <c r="Y22990" s="84"/>
    </row>
    <row r="22991" spans="25:25" x14ac:dyDescent="0.2">
      <c r="Y22991" s="84"/>
    </row>
    <row r="22992" spans="25:25" x14ac:dyDescent="0.2">
      <c r="Y22992" s="84"/>
    </row>
    <row r="22993" spans="25:25" x14ac:dyDescent="0.2">
      <c r="Y22993" s="84"/>
    </row>
    <row r="22994" spans="25:25" x14ac:dyDescent="0.2">
      <c r="Y22994" s="84"/>
    </row>
    <row r="22995" spans="25:25" x14ac:dyDescent="0.2">
      <c r="Y22995" s="84"/>
    </row>
    <row r="22996" spans="25:25" x14ac:dyDescent="0.2">
      <c r="Y22996" s="84"/>
    </row>
    <row r="22997" spans="25:25" x14ac:dyDescent="0.2">
      <c r="Y22997" s="84"/>
    </row>
    <row r="22998" spans="25:25" x14ac:dyDescent="0.2">
      <c r="Y22998" s="84"/>
    </row>
    <row r="22999" spans="25:25" x14ac:dyDescent="0.2">
      <c r="Y22999" s="84"/>
    </row>
    <row r="23000" spans="25:25" x14ac:dyDescent="0.2">
      <c r="Y23000" s="84"/>
    </row>
    <row r="23001" spans="25:25" x14ac:dyDescent="0.2">
      <c r="Y23001" s="84"/>
    </row>
    <row r="23002" spans="25:25" x14ac:dyDescent="0.2">
      <c r="Y23002" s="84"/>
    </row>
    <row r="23003" spans="25:25" x14ac:dyDescent="0.2">
      <c r="Y23003" s="84"/>
    </row>
    <row r="23004" spans="25:25" x14ac:dyDescent="0.2">
      <c r="Y23004" s="84"/>
    </row>
    <row r="23005" spans="25:25" x14ac:dyDescent="0.2">
      <c r="Y23005" s="84"/>
    </row>
    <row r="23006" spans="25:25" x14ac:dyDescent="0.2">
      <c r="Y23006" s="84"/>
    </row>
    <row r="23007" spans="25:25" x14ac:dyDescent="0.2">
      <c r="Y23007" s="84"/>
    </row>
    <row r="23008" spans="25:25" x14ac:dyDescent="0.2">
      <c r="Y23008" s="84"/>
    </row>
    <row r="23009" spans="25:25" x14ac:dyDescent="0.2">
      <c r="Y23009" s="84"/>
    </row>
    <row r="23010" spans="25:25" x14ac:dyDescent="0.2">
      <c r="Y23010" s="84"/>
    </row>
    <row r="23011" spans="25:25" x14ac:dyDescent="0.2">
      <c r="Y23011" s="84"/>
    </row>
    <row r="23012" spans="25:25" x14ac:dyDescent="0.2">
      <c r="Y23012" s="84"/>
    </row>
    <row r="23013" spans="25:25" x14ac:dyDescent="0.2">
      <c r="Y23013" s="84"/>
    </row>
    <row r="23014" spans="25:25" x14ac:dyDescent="0.2">
      <c r="Y23014" s="84"/>
    </row>
    <row r="23015" spans="25:25" x14ac:dyDescent="0.2">
      <c r="Y23015" s="84"/>
    </row>
    <row r="23016" spans="25:25" x14ac:dyDescent="0.2">
      <c r="Y23016" s="84"/>
    </row>
    <row r="23017" spans="25:25" x14ac:dyDescent="0.2">
      <c r="Y23017" s="84"/>
    </row>
    <row r="23018" spans="25:25" x14ac:dyDescent="0.2">
      <c r="Y23018" s="84"/>
    </row>
    <row r="23019" spans="25:25" x14ac:dyDescent="0.2">
      <c r="Y23019" s="84"/>
    </row>
    <row r="23020" spans="25:25" x14ac:dyDescent="0.2">
      <c r="Y23020" s="84"/>
    </row>
    <row r="23021" spans="25:25" x14ac:dyDescent="0.2">
      <c r="Y23021" s="84"/>
    </row>
    <row r="23022" spans="25:25" x14ac:dyDescent="0.2">
      <c r="Y23022" s="84"/>
    </row>
    <row r="23023" spans="25:25" x14ac:dyDescent="0.2">
      <c r="Y23023" s="84"/>
    </row>
    <row r="23024" spans="25:25" x14ac:dyDescent="0.2">
      <c r="Y23024" s="84"/>
    </row>
    <row r="23025" spans="25:25" x14ac:dyDescent="0.2">
      <c r="Y23025" s="84"/>
    </row>
    <row r="23026" spans="25:25" x14ac:dyDescent="0.2">
      <c r="Y23026" s="84"/>
    </row>
    <row r="23027" spans="25:25" x14ac:dyDescent="0.2">
      <c r="Y23027" s="84"/>
    </row>
    <row r="23028" spans="25:25" x14ac:dyDescent="0.2">
      <c r="Y23028" s="84"/>
    </row>
    <row r="23029" spans="25:25" x14ac:dyDescent="0.2">
      <c r="Y23029" s="84"/>
    </row>
    <row r="23030" spans="25:25" x14ac:dyDescent="0.2">
      <c r="Y23030" s="84"/>
    </row>
    <row r="23031" spans="25:25" x14ac:dyDescent="0.2">
      <c r="Y23031" s="84"/>
    </row>
    <row r="23032" spans="25:25" x14ac:dyDescent="0.2">
      <c r="Y23032" s="84"/>
    </row>
    <row r="23033" spans="25:25" x14ac:dyDescent="0.2">
      <c r="Y23033" s="84"/>
    </row>
    <row r="23034" spans="25:25" x14ac:dyDescent="0.2">
      <c r="Y23034" s="84"/>
    </row>
    <row r="23035" spans="25:25" x14ac:dyDescent="0.2">
      <c r="Y23035" s="84"/>
    </row>
    <row r="23036" spans="25:25" x14ac:dyDescent="0.2">
      <c r="Y23036" s="84"/>
    </row>
    <row r="23037" spans="25:25" x14ac:dyDescent="0.2">
      <c r="Y23037" s="84"/>
    </row>
    <row r="23038" spans="25:25" x14ac:dyDescent="0.2">
      <c r="Y23038" s="84"/>
    </row>
    <row r="23039" spans="25:25" x14ac:dyDescent="0.2">
      <c r="Y23039" s="84"/>
    </row>
    <row r="23040" spans="25:25" x14ac:dyDescent="0.2">
      <c r="Y23040" s="84"/>
    </row>
    <row r="23041" spans="25:25" x14ac:dyDescent="0.2">
      <c r="Y23041" s="84"/>
    </row>
    <row r="23042" spans="25:25" x14ac:dyDescent="0.2">
      <c r="Y23042" s="84"/>
    </row>
    <row r="23043" spans="25:25" x14ac:dyDescent="0.2">
      <c r="Y23043" s="84"/>
    </row>
    <row r="23044" spans="25:25" x14ac:dyDescent="0.2">
      <c r="Y23044" s="84"/>
    </row>
    <row r="23045" spans="25:25" x14ac:dyDescent="0.2">
      <c r="Y23045" s="84"/>
    </row>
    <row r="23046" spans="25:25" x14ac:dyDescent="0.2">
      <c r="Y23046" s="84"/>
    </row>
    <row r="23047" spans="25:25" x14ac:dyDescent="0.2">
      <c r="Y23047" s="84"/>
    </row>
    <row r="23048" spans="25:25" x14ac:dyDescent="0.2">
      <c r="Y23048" s="84"/>
    </row>
    <row r="23049" spans="25:25" x14ac:dyDescent="0.2">
      <c r="Y23049" s="84"/>
    </row>
    <row r="23050" spans="25:25" x14ac:dyDescent="0.2">
      <c r="Y23050" s="84"/>
    </row>
    <row r="23051" spans="25:25" x14ac:dyDescent="0.2">
      <c r="Y23051" s="84"/>
    </row>
    <row r="23052" spans="25:25" x14ac:dyDescent="0.2">
      <c r="Y23052" s="84"/>
    </row>
    <row r="23053" spans="25:25" x14ac:dyDescent="0.2">
      <c r="Y23053" s="84"/>
    </row>
    <row r="23054" spans="25:25" x14ac:dyDescent="0.2">
      <c r="Y23054" s="84"/>
    </row>
    <row r="23055" spans="25:25" x14ac:dyDescent="0.2">
      <c r="Y23055" s="84"/>
    </row>
    <row r="23056" spans="25:25" x14ac:dyDescent="0.2">
      <c r="Y23056" s="84"/>
    </row>
    <row r="23057" spans="25:25" x14ac:dyDescent="0.2">
      <c r="Y23057" s="84"/>
    </row>
    <row r="23058" spans="25:25" x14ac:dyDescent="0.2">
      <c r="Y23058" s="84"/>
    </row>
    <row r="23059" spans="25:25" x14ac:dyDescent="0.2">
      <c r="Y23059" s="84"/>
    </row>
    <row r="23060" spans="25:25" x14ac:dyDescent="0.2">
      <c r="Y23060" s="84"/>
    </row>
    <row r="23061" spans="25:25" x14ac:dyDescent="0.2">
      <c r="Y23061" s="84"/>
    </row>
    <row r="23062" spans="25:25" x14ac:dyDescent="0.2">
      <c r="Y23062" s="84"/>
    </row>
    <row r="23063" spans="25:25" x14ac:dyDescent="0.2">
      <c r="Y23063" s="84"/>
    </row>
    <row r="23064" spans="25:25" x14ac:dyDescent="0.2">
      <c r="Y23064" s="84"/>
    </row>
    <row r="23065" spans="25:25" x14ac:dyDescent="0.2">
      <c r="Y23065" s="84"/>
    </row>
    <row r="23066" spans="25:25" x14ac:dyDescent="0.2">
      <c r="Y23066" s="84"/>
    </row>
    <row r="23067" spans="25:25" x14ac:dyDescent="0.2">
      <c r="Y23067" s="84"/>
    </row>
    <row r="23068" spans="25:25" x14ac:dyDescent="0.2">
      <c r="Y23068" s="84"/>
    </row>
    <row r="23069" spans="25:25" x14ac:dyDescent="0.2">
      <c r="Y23069" s="84"/>
    </row>
    <row r="23070" spans="25:25" x14ac:dyDescent="0.2">
      <c r="Y23070" s="84"/>
    </row>
    <row r="23071" spans="25:25" x14ac:dyDescent="0.2">
      <c r="Y23071" s="84"/>
    </row>
    <row r="23072" spans="25:25" x14ac:dyDescent="0.2">
      <c r="Y23072" s="84"/>
    </row>
    <row r="23073" spans="25:25" x14ac:dyDescent="0.2">
      <c r="Y23073" s="84"/>
    </row>
    <row r="23074" spans="25:25" x14ac:dyDescent="0.2">
      <c r="Y23074" s="84"/>
    </row>
    <row r="23075" spans="25:25" x14ac:dyDescent="0.2">
      <c r="Y23075" s="84"/>
    </row>
    <row r="23076" spans="25:25" x14ac:dyDescent="0.2">
      <c r="Y23076" s="84"/>
    </row>
    <row r="23077" spans="25:25" x14ac:dyDescent="0.2">
      <c r="Y23077" s="84"/>
    </row>
    <row r="23078" spans="25:25" x14ac:dyDescent="0.2">
      <c r="Y23078" s="84"/>
    </row>
    <row r="23079" spans="25:25" x14ac:dyDescent="0.2">
      <c r="Y23079" s="84"/>
    </row>
    <row r="23080" spans="25:25" x14ac:dyDescent="0.2">
      <c r="Y23080" s="84"/>
    </row>
    <row r="23081" spans="25:25" x14ac:dyDescent="0.2">
      <c r="Y23081" s="84"/>
    </row>
    <row r="23082" spans="25:25" x14ac:dyDescent="0.2">
      <c r="Y23082" s="84"/>
    </row>
    <row r="23083" spans="25:25" x14ac:dyDescent="0.2">
      <c r="Y23083" s="84"/>
    </row>
    <row r="23084" spans="25:25" x14ac:dyDescent="0.2">
      <c r="Y23084" s="84"/>
    </row>
    <row r="23085" spans="25:25" x14ac:dyDescent="0.2">
      <c r="Y23085" s="84"/>
    </row>
    <row r="23086" spans="25:25" x14ac:dyDescent="0.2">
      <c r="Y23086" s="84"/>
    </row>
    <row r="23087" spans="25:25" x14ac:dyDescent="0.2">
      <c r="Y23087" s="84"/>
    </row>
    <row r="23088" spans="25:25" x14ac:dyDescent="0.2">
      <c r="Y23088" s="84"/>
    </row>
    <row r="23089" spans="25:25" x14ac:dyDescent="0.2">
      <c r="Y23089" s="84"/>
    </row>
    <row r="23090" spans="25:25" x14ac:dyDescent="0.2">
      <c r="Y23090" s="84"/>
    </row>
    <row r="23091" spans="25:25" x14ac:dyDescent="0.2">
      <c r="Y23091" s="84"/>
    </row>
    <row r="23092" spans="25:25" x14ac:dyDescent="0.2">
      <c r="Y23092" s="84"/>
    </row>
    <row r="23093" spans="25:25" x14ac:dyDescent="0.2">
      <c r="Y23093" s="84"/>
    </row>
    <row r="23094" spans="25:25" x14ac:dyDescent="0.2">
      <c r="Y23094" s="84"/>
    </row>
    <row r="23095" spans="25:25" x14ac:dyDescent="0.2">
      <c r="Y23095" s="84"/>
    </row>
    <row r="23096" spans="25:25" x14ac:dyDescent="0.2">
      <c r="Y23096" s="84"/>
    </row>
    <row r="23097" spans="25:25" x14ac:dyDescent="0.2">
      <c r="Y23097" s="84"/>
    </row>
    <row r="23098" spans="25:25" x14ac:dyDescent="0.2">
      <c r="Y23098" s="84"/>
    </row>
    <row r="23099" spans="25:25" x14ac:dyDescent="0.2">
      <c r="Y23099" s="84"/>
    </row>
    <row r="23100" spans="25:25" x14ac:dyDescent="0.2">
      <c r="Y23100" s="84"/>
    </row>
    <row r="23101" spans="25:25" x14ac:dyDescent="0.2">
      <c r="Y23101" s="84"/>
    </row>
    <row r="23102" spans="25:25" x14ac:dyDescent="0.2">
      <c r="Y23102" s="84"/>
    </row>
    <row r="23103" spans="25:25" x14ac:dyDescent="0.2">
      <c r="Y23103" s="84"/>
    </row>
    <row r="23104" spans="25:25" x14ac:dyDescent="0.2">
      <c r="Y23104" s="84"/>
    </row>
    <row r="23105" spans="25:25" x14ac:dyDescent="0.2">
      <c r="Y23105" s="84"/>
    </row>
    <row r="23106" spans="25:25" x14ac:dyDescent="0.2">
      <c r="Y23106" s="84"/>
    </row>
    <row r="23107" spans="25:25" x14ac:dyDescent="0.2">
      <c r="Y23107" s="84"/>
    </row>
    <row r="23108" spans="25:25" x14ac:dyDescent="0.2">
      <c r="Y23108" s="84"/>
    </row>
    <row r="23109" spans="25:25" x14ac:dyDescent="0.2">
      <c r="Y23109" s="84"/>
    </row>
    <row r="23110" spans="25:25" x14ac:dyDescent="0.2">
      <c r="Y23110" s="84"/>
    </row>
    <row r="23111" spans="25:25" x14ac:dyDescent="0.2">
      <c r="Y23111" s="84"/>
    </row>
    <row r="23112" spans="25:25" x14ac:dyDescent="0.2">
      <c r="Y23112" s="84"/>
    </row>
    <row r="23113" spans="25:25" x14ac:dyDescent="0.2">
      <c r="Y23113" s="84"/>
    </row>
    <row r="23114" spans="25:25" x14ac:dyDescent="0.2">
      <c r="Y23114" s="84"/>
    </row>
    <row r="23115" spans="25:25" x14ac:dyDescent="0.2">
      <c r="Y23115" s="84"/>
    </row>
    <row r="23116" spans="25:25" x14ac:dyDescent="0.2">
      <c r="Y23116" s="84"/>
    </row>
    <row r="23117" spans="25:25" x14ac:dyDescent="0.2">
      <c r="Y23117" s="84"/>
    </row>
    <row r="23118" spans="25:25" x14ac:dyDescent="0.2">
      <c r="Y23118" s="84"/>
    </row>
    <row r="23119" spans="25:25" x14ac:dyDescent="0.2">
      <c r="Y23119" s="84"/>
    </row>
    <row r="23120" spans="25:25" x14ac:dyDescent="0.2">
      <c r="Y23120" s="84"/>
    </row>
    <row r="23121" spans="25:25" x14ac:dyDescent="0.2">
      <c r="Y23121" s="84"/>
    </row>
    <row r="23122" spans="25:25" x14ac:dyDescent="0.2">
      <c r="Y23122" s="84"/>
    </row>
    <row r="23123" spans="25:25" x14ac:dyDescent="0.2">
      <c r="Y23123" s="84"/>
    </row>
    <row r="23124" spans="25:25" x14ac:dyDescent="0.2">
      <c r="Y23124" s="84"/>
    </row>
    <row r="23125" spans="25:25" x14ac:dyDescent="0.2">
      <c r="Y23125" s="84"/>
    </row>
    <row r="23126" spans="25:25" x14ac:dyDescent="0.2">
      <c r="Y23126" s="84"/>
    </row>
    <row r="23127" spans="25:25" x14ac:dyDescent="0.2">
      <c r="Y23127" s="84"/>
    </row>
    <row r="23128" spans="25:25" x14ac:dyDescent="0.2">
      <c r="Y23128" s="84"/>
    </row>
    <row r="23129" spans="25:25" x14ac:dyDescent="0.2">
      <c r="Y23129" s="84"/>
    </row>
    <row r="23130" spans="25:25" x14ac:dyDescent="0.2">
      <c r="Y23130" s="84"/>
    </row>
    <row r="23131" spans="25:25" x14ac:dyDescent="0.2">
      <c r="Y23131" s="84"/>
    </row>
    <row r="23132" spans="25:25" x14ac:dyDescent="0.2">
      <c r="Y23132" s="84"/>
    </row>
    <row r="23133" spans="25:25" x14ac:dyDescent="0.2">
      <c r="Y23133" s="84"/>
    </row>
    <row r="23134" spans="25:25" x14ac:dyDescent="0.2">
      <c r="Y23134" s="84"/>
    </row>
    <row r="23135" spans="25:25" x14ac:dyDescent="0.2">
      <c r="Y23135" s="84"/>
    </row>
    <row r="23136" spans="25:25" x14ac:dyDescent="0.2">
      <c r="Y23136" s="84"/>
    </row>
    <row r="23137" spans="25:25" x14ac:dyDescent="0.2">
      <c r="Y23137" s="84"/>
    </row>
    <row r="23138" spans="25:25" x14ac:dyDescent="0.2">
      <c r="Y23138" s="84"/>
    </row>
    <row r="23139" spans="25:25" x14ac:dyDescent="0.2">
      <c r="Y23139" s="84"/>
    </row>
    <row r="23140" spans="25:25" x14ac:dyDescent="0.2">
      <c r="Y23140" s="84"/>
    </row>
    <row r="23141" spans="25:25" x14ac:dyDescent="0.2">
      <c r="Y23141" s="84"/>
    </row>
    <row r="23142" spans="25:25" x14ac:dyDescent="0.2">
      <c r="Y23142" s="84"/>
    </row>
    <row r="23143" spans="25:25" x14ac:dyDescent="0.2">
      <c r="Y23143" s="84"/>
    </row>
    <row r="23144" spans="25:25" x14ac:dyDescent="0.2">
      <c r="Y23144" s="84"/>
    </row>
    <row r="23145" spans="25:25" x14ac:dyDescent="0.2">
      <c r="Y23145" s="84"/>
    </row>
    <row r="23146" spans="25:25" x14ac:dyDescent="0.2">
      <c r="Y23146" s="84"/>
    </row>
    <row r="23147" spans="25:25" x14ac:dyDescent="0.2">
      <c r="Y23147" s="84"/>
    </row>
    <row r="23148" spans="25:25" x14ac:dyDescent="0.2">
      <c r="Y23148" s="84"/>
    </row>
    <row r="23149" spans="25:25" x14ac:dyDescent="0.2">
      <c r="Y23149" s="84"/>
    </row>
    <row r="23150" spans="25:25" x14ac:dyDescent="0.2">
      <c r="Y23150" s="84"/>
    </row>
    <row r="23151" spans="25:25" x14ac:dyDescent="0.2">
      <c r="Y23151" s="84"/>
    </row>
    <row r="23152" spans="25:25" x14ac:dyDescent="0.2">
      <c r="Y23152" s="84"/>
    </row>
    <row r="23153" spans="25:25" x14ac:dyDescent="0.2">
      <c r="Y23153" s="84"/>
    </row>
    <row r="23154" spans="25:25" x14ac:dyDescent="0.2">
      <c r="Y23154" s="84"/>
    </row>
    <row r="23155" spans="25:25" x14ac:dyDescent="0.2">
      <c r="Y23155" s="84"/>
    </row>
    <row r="23156" spans="25:25" x14ac:dyDescent="0.2">
      <c r="Y23156" s="84"/>
    </row>
    <row r="23157" spans="25:25" x14ac:dyDescent="0.2">
      <c r="Y23157" s="84"/>
    </row>
    <row r="23158" spans="25:25" x14ac:dyDescent="0.2">
      <c r="Y23158" s="84"/>
    </row>
    <row r="23159" spans="25:25" x14ac:dyDescent="0.2">
      <c r="Y23159" s="84"/>
    </row>
    <row r="23160" spans="25:25" x14ac:dyDescent="0.2">
      <c r="Y23160" s="84"/>
    </row>
    <row r="23161" spans="25:25" x14ac:dyDescent="0.2">
      <c r="Y23161" s="84"/>
    </row>
    <row r="23162" spans="25:25" x14ac:dyDescent="0.2">
      <c r="Y23162" s="84"/>
    </row>
    <row r="23163" spans="25:25" x14ac:dyDescent="0.2">
      <c r="Y23163" s="84"/>
    </row>
    <row r="23164" spans="25:25" x14ac:dyDescent="0.2">
      <c r="Y23164" s="84"/>
    </row>
    <row r="23165" spans="25:25" x14ac:dyDescent="0.2">
      <c r="Y23165" s="84"/>
    </row>
    <row r="23166" spans="25:25" x14ac:dyDescent="0.2">
      <c r="Y23166" s="84"/>
    </row>
    <row r="23167" spans="25:25" x14ac:dyDescent="0.2">
      <c r="Y23167" s="84"/>
    </row>
    <row r="23168" spans="25:25" x14ac:dyDescent="0.2">
      <c r="Y23168" s="84"/>
    </row>
    <row r="23169" spans="25:25" x14ac:dyDescent="0.2">
      <c r="Y23169" s="84"/>
    </row>
    <row r="23170" spans="25:25" x14ac:dyDescent="0.2">
      <c r="Y23170" s="84"/>
    </row>
    <row r="23171" spans="25:25" x14ac:dyDescent="0.2">
      <c r="Y23171" s="84"/>
    </row>
    <row r="23172" spans="25:25" x14ac:dyDescent="0.2">
      <c r="Y23172" s="84"/>
    </row>
    <row r="23173" spans="25:25" x14ac:dyDescent="0.2">
      <c r="Y23173" s="84"/>
    </row>
    <row r="23174" spans="25:25" x14ac:dyDescent="0.2">
      <c r="Y23174" s="84"/>
    </row>
    <row r="23175" spans="25:25" x14ac:dyDescent="0.2">
      <c r="Y23175" s="84"/>
    </row>
    <row r="23176" spans="25:25" x14ac:dyDescent="0.2">
      <c r="Y23176" s="84"/>
    </row>
    <row r="23177" spans="25:25" x14ac:dyDescent="0.2">
      <c r="Y23177" s="84"/>
    </row>
    <row r="23178" spans="25:25" x14ac:dyDescent="0.2">
      <c r="Y23178" s="84"/>
    </row>
    <row r="23179" spans="25:25" x14ac:dyDescent="0.2">
      <c r="Y23179" s="84"/>
    </row>
    <row r="23180" spans="25:25" x14ac:dyDescent="0.2">
      <c r="Y23180" s="84"/>
    </row>
    <row r="23181" spans="25:25" x14ac:dyDescent="0.2">
      <c r="Y23181" s="84"/>
    </row>
    <row r="23182" spans="25:25" x14ac:dyDescent="0.2">
      <c r="Y23182" s="84"/>
    </row>
    <row r="23183" spans="25:25" x14ac:dyDescent="0.2">
      <c r="Y23183" s="84"/>
    </row>
    <row r="23184" spans="25:25" x14ac:dyDescent="0.2">
      <c r="Y23184" s="84"/>
    </row>
    <row r="23185" spans="25:25" x14ac:dyDescent="0.2">
      <c r="Y23185" s="84"/>
    </row>
    <row r="23186" spans="25:25" x14ac:dyDescent="0.2">
      <c r="Y23186" s="84"/>
    </row>
    <row r="23187" spans="25:25" x14ac:dyDescent="0.2">
      <c r="Y23187" s="84"/>
    </row>
    <row r="23188" spans="25:25" x14ac:dyDescent="0.2">
      <c r="Y23188" s="84"/>
    </row>
    <row r="23189" spans="25:25" x14ac:dyDescent="0.2">
      <c r="Y23189" s="84"/>
    </row>
    <row r="23190" spans="25:25" x14ac:dyDescent="0.2">
      <c r="Y23190" s="84"/>
    </row>
    <row r="23191" spans="25:25" x14ac:dyDescent="0.2">
      <c r="Y23191" s="84"/>
    </row>
    <row r="23192" spans="25:25" x14ac:dyDescent="0.2">
      <c r="Y23192" s="84"/>
    </row>
    <row r="23193" spans="25:25" x14ac:dyDescent="0.2">
      <c r="Y23193" s="84"/>
    </row>
    <row r="23194" spans="25:25" x14ac:dyDescent="0.2">
      <c r="Y23194" s="84"/>
    </row>
    <row r="23195" spans="25:25" x14ac:dyDescent="0.2">
      <c r="Y23195" s="84"/>
    </row>
    <row r="23196" spans="25:25" x14ac:dyDescent="0.2">
      <c r="Y23196" s="84"/>
    </row>
    <row r="23197" spans="25:25" x14ac:dyDescent="0.2">
      <c r="Y23197" s="84"/>
    </row>
    <row r="23198" spans="25:25" x14ac:dyDescent="0.2">
      <c r="Y23198" s="84"/>
    </row>
    <row r="23199" spans="25:25" x14ac:dyDescent="0.2">
      <c r="Y23199" s="84"/>
    </row>
    <row r="23200" spans="25:25" x14ac:dyDescent="0.2">
      <c r="Y23200" s="84"/>
    </row>
    <row r="23201" spans="25:25" x14ac:dyDescent="0.2">
      <c r="Y23201" s="84"/>
    </row>
    <row r="23202" spans="25:25" x14ac:dyDescent="0.2">
      <c r="Y23202" s="84"/>
    </row>
    <row r="23203" spans="25:25" x14ac:dyDescent="0.2">
      <c r="Y23203" s="84"/>
    </row>
    <row r="23204" spans="25:25" x14ac:dyDescent="0.2">
      <c r="Y23204" s="84"/>
    </row>
    <row r="23205" spans="25:25" x14ac:dyDescent="0.2">
      <c r="Y23205" s="84"/>
    </row>
    <row r="23206" spans="25:25" x14ac:dyDescent="0.2">
      <c r="Y23206" s="84"/>
    </row>
    <row r="23207" spans="25:25" x14ac:dyDescent="0.2">
      <c r="Y23207" s="84"/>
    </row>
    <row r="23208" spans="25:25" x14ac:dyDescent="0.2">
      <c r="Y23208" s="84"/>
    </row>
    <row r="23209" spans="25:25" x14ac:dyDescent="0.2">
      <c r="Y23209" s="84"/>
    </row>
    <row r="23210" spans="25:25" x14ac:dyDescent="0.2">
      <c r="Y23210" s="84"/>
    </row>
    <row r="23211" spans="25:25" x14ac:dyDescent="0.2">
      <c r="Y23211" s="84"/>
    </row>
    <row r="23212" spans="25:25" x14ac:dyDescent="0.2">
      <c r="Y23212" s="84"/>
    </row>
    <row r="23213" spans="25:25" x14ac:dyDescent="0.2">
      <c r="Y23213" s="84"/>
    </row>
    <row r="23214" spans="25:25" x14ac:dyDescent="0.2">
      <c r="Y23214" s="84"/>
    </row>
    <row r="23215" spans="25:25" x14ac:dyDescent="0.2">
      <c r="Y23215" s="84"/>
    </row>
    <row r="23216" spans="25:25" x14ac:dyDescent="0.2">
      <c r="Y23216" s="84"/>
    </row>
    <row r="23217" spans="25:25" x14ac:dyDescent="0.2">
      <c r="Y23217" s="84"/>
    </row>
    <row r="23218" spans="25:25" x14ac:dyDescent="0.2">
      <c r="Y23218" s="84"/>
    </row>
    <row r="23219" spans="25:25" x14ac:dyDescent="0.2">
      <c r="Y23219" s="84"/>
    </row>
    <row r="23220" spans="25:25" x14ac:dyDescent="0.2">
      <c r="Y23220" s="84"/>
    </row>
    <row r="23221" spans="25:25" x14ac:dyDescent="0.2">
      <c r="Y23221" s="84"/>
    </row>
    <row r="23222" spans="25:25" x14ac:dyDescent="0.2">
      <c r="Y23222" s="84"/>
    </row>
    <row r="23223" spans="25:25" x14ac:dyDescent="0.2">
      <c r="Y23223" s="84"/>
    </row>
    <row r="23224" spans="25:25" x14ac:dyDescent="0.2">
      <c r="Y23224" s="84"/>
    </row>
    <row r="23225" spans="25:25" x14ac:dyDescent="0.2">
      <c r="Y23225" s="84"/>
    </row>
    <row r="23226" spans="25:25" x14ac:dyDescent="0.2">
      <c r="Y23226" s="84"/>
    </row>
    <row r="23227" spans="25:25" x14ac:dyDescent="0.2">
      <c r="Y23227" s="84"/>
    </row>
    <row r="23228" spans="25:25" x14ac:dyDescent="0.2">
      <c r="Y23228" s="84"/>
    </row>
    <row r="23229" spans="25:25" x14ac:dyDescent="0.2">
      <c r="Y23229" s="84"/>
    </row>
    <row r="23230" spans="25:25" x14ac:dyDescent="0.2">
      <c r="Y23230" s="84"/>
    </row>
    <row r="23231" spans="25:25" x14ac:dyDescent="0.2">
      <c r="Y23231" s="84"/>
    </row>
    <row r="23232" spans="25:25" x14ac:dyDescent="0.2">
      <c r="Y23232" s="84"/>
    </row>
    <row r="23233" spans="25:25" x14ac:dyDescent="0.2">
      <c r="Y23233" s="84"/>
    </row>
    <row r="23234" spans="25:25" x14ac:dyDescent="0.2">
      <c r="Y23234" s="84"/>
    </row>
    <row r="23235" spans="25:25" x14ac:dyDescent="0.2">
      <c r="Y23235" s="84"/>
    </row>
    <row r="23236" spans="25:25" x14ac:dyDescent="0.2">
      <c r="Y23236" s="84"/>
    </row>
    <row r="23237" spans="25:25" x14ac:dyDescent="0.2">
      <c r="Y23237" s="84"/>
    </row>
    <row r="23238" spans="25:25" x14ac:dyDescent="0.2">
      <c r="Y23238" s="84"/>
    </row>
    <row r="23239" spans="25:25" x14ac:dyDescent="0.2">
      <c r="Y23239" s="84"/>
    </row>
    <row r="23240" spans="25:25" x14ac:dyDescent="0.2">
      <c r="Y23240" s="84"/>
    </row>
    <row r="23241" spans="25:25" x14ac:dyDescent="0.2">
      <c r="Y23241" s="84"/>
    </row>
    <row r="23242" spans="25:25" x14ac:dyDescent="0.2">
      <c r="Y23242" s="84"/>
    </row>
    <row r="23243" spans="25:25" x14ac:dyDescent="0.2">
      <c r="Y23243" s="84"/>
    </row>
    <row r="23244" spans="25:25" x14ac:dyDescent="0.2">
      <c r="Y23244" s="84"/>
    </row>
    <row r="23245" spans="25:25" x14ac:dyDescent="0.2">
      <c r="Y23245" s="84"/>
    </row>
    <row r="23246" spans="25:25" x14ac:dyDescent="0.2">
      <c r="Y23246" s="84"/>
    </row>
    <row r="23247" spans="25:25" x14ac:dyDescent="0.2">
      <c r="Y23247" s="84"/>
    </row>
    <row r="23248" spans="25:25" x14ac:dyDescent="0.2">
      <c r="Y23248" s="84"/>
    </row>
    <row r="23249" spans="25:25" x14ac:dyDescent="0.2">
      <c r="Y23249" s="84"/>
    </row>
    <row r="23250" spans="25:25" x14ac:dyDescent="0.2">
      <c r="Y23250" s="84"/>
    </row>
    <row r="23251" spans="25:25" x14ac:dyDescent="0.2">
      <c r="Y23251" s="84"/>
    </row>
    <row r="23252" spans="25:25" x14ac:dyDescent="0.2">
      <c r="Y23252" s="84"/>
    </row>
    <row r="23253" spans="25:25" x14ac:dyDescent="0.2">
      <c r="Y23253" s="84"/>
    </row>
    <row r="23254" spans="25:25" x14ac:dyDescent="0.2">
      <c r="Y23254" s="84"/>
    </row>
    <row r="23255" spans="25:25" x14ac:dyDescent="0.2">
      <c r="Y23255" s="84"/>
    </row>
    <row r="23256" spans="25:25" x14ac:dyDescent="0.2">
      <c r="Y23256" s="84"/>
    </row>
    <row r="23257" spans="25:25" x14ac:dyDescent="0.2">
      <c r="Y23257" s="84"/>
    </row>
    <row r="23258" spans="25:25" x14ac:dyDescent="0.2">
      <c r="Y23258" s="84"/>
    </row>
    <row r="23259" spans="25:25" x14ac:dyDescent="0.2">
      <c r="Y23259" s="84"/>
    </row>
    <row r="23260" spans="25:25" x14ac:dyDescent="0.2">
      <c r="Y23260" s="84"/>
    </row>
    <row r="23261" spans="25:25" x14ac:dyDescent="0.2">
      <c r="Y23261" s="84"/>
    </row>
    <row r="23262" spans="25:25" x14ac:dyDescent="0.2">
      <c r="Y23262" s="84"/>
    </row>
    <row r="23263" spans="25:25" x14ac:dyDescent="0.2">
      <c r="Y23263" s="84"/>
    </row>
    <row r="23264" spans="25:25" x14ac:dyDescent="0.2">
      <c r="Y23264" s="84"/>
    </row>
    <row r="23265" spans="25:25" x14ac:dyDescent="0.2">
      <c r="Y23265" s="84"/>
    </row>
    <row r="23266" spans="25:25" x14ac:dyDescent="0.2">
      <c r="Y23266" s="84"/>
    </row>
    <row r="23267" spans="25:25" x14ac:dyDescent="0.2">
      <c r="Y23267" s="84"/>
    </row>
    <row r="23268" spans="25:25" x14ac:dyDescent="0.2">
      <c r="Y23268" s="84"/>
    </row>
    <row r="23269" spans="25:25" x14ac:dyDescent="0.2">
      <c r="Y23269" s="84"/>
    </row>
    <row r="23270" spans="25:25" x14ac:dyDescent="0.2">
      <c r="Y23270" s="84"/>
    </row>
    <row r="23271" spans="25:25" x14ac:dyDescent="0.2">
      <c r="Y23271" s="84"/>
    </row>
    <row r="23272" spans="25:25" x14ac:dyDescent="0.2">
      <c r="Y23272" s="84"/>
    </row>
    <row r="23273" spans="25:25" x14ac:dyDescent="0.2">
      <c r="Y23273" s="84"/>
    </row>
    <row r="23274" spans="25:25" x14ac:dyDescent="0.2">
      <c r="Y23274" s="84"/>
    </row>
    <row r="23275" spans="25:25" x14ac:dyDescent="0.2">
      <c r="Y23275" s="84"/>
    </row>
    <row r="23276" spans="25:25" x14ac:dyDescent="0.2">
      <c r="Y23276" s="84"/>
    </row>
    <row r="23277" spans="25:25" x14ac:dyDescent="0.2">
      <c r="Y23277" s="84"/>
    </row>
    <row r="23278" spans="25:25" x14ac:dyDescent="0.2">
      <c r="Y23278" s="84"/>
    </row>
    <row r="23279" spans="25:25" x14ac:dyDescent="0.2">
      <c r="Y23279" s="84"/>
    </row>
    <row r="23280" spans="25:25" x14ac:dyDescent="0.2">
      <c r="Y23280" s="84"/>
    </row>
    <row r="23281" spans="25:25" x14ac:dyDescent="0.2">
      <c r="Y23281" s="84"/>
    </row>
    <row r="23282" spans="25:25" x14ac:dyDescent="0.2">
      <c r="Y23282" s="84"/>
    </row>
    <row r="23283" spans="25:25" x14ac:dyDescent="0.2">
      <c r="Y23283" s="84"/>
    </row>
    <row r="23284" spans="25:25" x14ac:dyDescent="0.2">
      <c r="Y23284" s="84"/>
    </row>
    <row r="23285" spans="25:25" x14ac:dyDescent="0.2">
      <c r="Y23285" s="84"/>
    </row>
    <row r="23286" spans="25:25" x14ac:dyDescent="0.2">
      <c r="Y23286" s="84"/>
    </row>
    <row r="23287" spans="25:25" x14ac:dyDescent="0.2">
      <c r="Y23287" s="84"/>
    </row>
    <row r="23288" spans="25:25" x14ac:dyDescent="0.2">
      <c r="Y23288" s="84"/>
    </row>
    <row r="23289" spans="25:25" x14ac:dyDescent="0.2">
      <c r="Y23289" s="84"/>
    </row>
    <row r="23290" spans="25:25" x14ac:dyDescent="0.2">
      <c r="Y23290" s="84"/>
    </row>
    <row r="23291" spans="25:25" x14ac:dyDescent="0.2">
      <c r="Y23291" s="84"/>
    </row>
    <row r="23292" spans="25:25" x14ac:dyDescent="0.2">
      <c r="Y23292" s="84"/>
    </row>
    <row r="23293" spans="25:25" x14ac:dyDescent="0.2">
      <c r="Y23293" s="84"/>
    </row>
    <row r="23294" spans="25:25" x14ac:dyDescent="0.2">
      <c r="Y23294" s="84"/>
    </row>
    <row r="23295" spans="25:25" x14ac:dyDescent="0.2">
      <c r="Y23295" s="84"/>
    </row>
    <row r="23296" spans="25:25" x14ac:dyDescent="0.2">
      <c r="Y23296" s="84"/>
    </row>
    <row r="23297" spans="25:25" x14ac:dyDescent="0.2">
      <c r="Y23297" s="84"/>
    </row>
    <row r="23298" spans="25:25" x14ac:dyDescent="0.2">
      <c r="Y23298" s="84"/>
    </row>
    <row r="23299" spans="25:25" x14ac:dyDescent="0.2">
      <c r="Y23299" s="84"/>
    </row>
    <row r="23300" spans="25:25" x14ac:dyDescent="0.2">
      <c r="Y23300" s="84"/>
    </row>
    <row r="23301" spans="25:25" x14ac:dyDescent="0.2">
      <c r="Y23301" s="84"/>
    </row>
    <row r="23302" spans="25:25" x14ac:dyDescent="0.2">
      <c r="Y23302" s="84"/>
    </row>
    <row r="23303" spans="25:25" x14ac:dyDescent="0.2">
      <c r="Y23303" s="84"/>
    </row>
    <row r="23304" spans="25:25" x14ac:dyDescent="0.2">
      <c r="Y23304" s="84"/>
    </row>
    <row r="23305" spans="25:25" x14ac:dyDescent="0.2">
      <c r="Y23305" s="84"/>
    </row>
    <row r="23306" spans="25:25" x14ac:dyDescent="0.2">
      <c r="Y23306" s="84"/>
    </row>
    <row r="23307" spans="25:25" x14ac:dyDescent="0.2">
      <c r="Y23307" s="84"/>
    </row>
    <row r="23308" spans="25:25" x14ac:dyDescent="0.2">
      <c r="Y23308" s="84"/>
    </row>
    <row r="23309" spans="25:25" x14ac:dyDescent="0.2">
      <c r="Y23309" s="84"/>
    </row>
    <row r="23310" spans="25:25" x14ac:dyDescent="0.2">
      <c r="Y23310" s="84"/>
    </row>
    <row r="23311" spans="25:25" x14ac:dyDescent="0.2">
      <c r="Y23311" s="84"/>
    </row>
    <row r="23312" spans="25:25" x14ac:dyDescent="0.2">
      <c r="Y23312" s="84"/>
    </row>
    <row r="23313" spans="25:25" x14ac:dyDescent="0.2">
      <c r="Y23313" s="84"/>
    </row>
    <row r="23314" spans="25:25" x14ac:dyDescent="0.2">
      <c r="Y23314" s="84"/>
    </row>
    <row r="23315" spans="25:25" x14ac:dyDescent="0.2">
      <c r="Y23315" s="84"/>
    </row>
    <row r="23316" spans="25:25" x14ac:dyDescent="0.2">
      <c r="Y23316" s="84"/>
    </row>
    <row r="23317" spans="25:25" x14ac:dyDescent="0.2">
      <c r="Y23317" s="84"/>
    </row>
    <row r="23318" spans="25:25" x14ac:dyDescent="0.2">
      <c r="Y23318" s="84"/>
    </row>
    <row r="23319" spans="25:25" x14ac:dyDescent="0.2">
      <c r="Y23319" s="84"/>
    </row>
    <row r="23320" spans="25:25" x14ac:dyDescent="0.2">
      <c r="Y23320" s="84"/>
    </row>
    <row r="23321" spans="25:25" x14ac:dyDescent="0.2">
      <c r="Y23321" s="84"/>
    </row>
    <row r="23322" spans="25:25" x14ac:dyDescent="0.2">
      <c r="Y23322" s="84"/>
    </row>
    <row r="23323" spans="25:25" x14ac:dyDescent="0.2">
      <c r="Y23323" s="84"/>
    </row>
    <row r="23324" spans="25:25" x14ac:dyDescent="0.2">
      <c r="Y23324" s="84"/>
    </row>
    <row r="23325" spans="25:25" x14ac:dyDescent="0.2">
      <c r="Y23325" s="84"/>
    </row>
    <row r="23326" spans="25:25" x14ac:dyDescent="0.2">
      <c r="Y23326" s="84"/>
    </row>
    <row r="23327" spans="25:25" x14ac:dyDescent="0.2">
      <c r="Y23327" s="84"/>
    </row>
    <row r="23328" spans="25:25" x14ac:dyDescent="0.2">
      <c r="Y23328" s="84"/>
    </row>
    <row r="23329" spans="25:25" x14ac:dyDescent="0.2">
      <c r="Y23329" s="84"/>
    </row>
    <row r="23330" spans="25:25" x14ac:dyDescent="0.2">
      <c r="Y23330" s="84"/>
    </row>
    <row r="23331" spans="25:25" x14ac:dyDescent="0.2">
      <c r="Y23331" s="84"/>
    </row>
    <row r="23332" spans="25:25" x14ac:dyDescent="0.2">
      <c r="Y23332" s="84"/>
    </row>
    <row r="23333" spans="25:25" x14ac:dyDescent="0.2">
      <c r="Y23333" s="84"/>
    </row>
    <row r="23334" spans="25:25" x14ac:dyDescent="0.2">
      <c r="Y23334" s="84"/>
    </row>
    <row r="23335" spans="25:25" x14ac:dyDescent="0.2">
      <c r="Y23335" s="84"/>
    </row>
    <row r="23336" spans="25:25" x14ac:dyDescent="0.2">
      <c r="Y23336" s="84"/>
    </row>
    <row r="23337" spans="25:25" x14ac:dyDescent="0.2">
      <c r="Y23337" s="84"/>
    </row>
    <row r="23338" spans="25:25" x14ac:dyDescent="0.2">
      <c r="Y23338" s="84"/>
    </row>
    <row r="23339" spans="25:25" x14ac:dyDescent="0.2">
      <c r="Y23339" s="84"/>
    </row>
    <row r="23340" spans="25:25" x14ac:dyDescent="0.2">
      <c r="Y23340" s="84"/>
    </row>
    <row r="23341" spans="25:25" x14ac:dyDescent="0.2">
      <c r="Y23341" s="84"/>
    </row>
    <row r="23342" spans="25:25" x14ac:dyDescent="0.2">
      <c r="Y23342" s="84"/>
    </row>
    <row r="23343" spans="25:25" x14ac:dyDescent="0.2">
      <c r="Y23343" s="84"/>
    </row>
    <row r="23344" spans="25:25" x14ac:dyDescent="0.2">
      <c r="Y23344" s="84"/>
    </row>
    <row r="23345" spans="25:25" x14ac:dyDescent="0.2">
      <c r="Y23345" s="84"/>
    </row>
    <row r="23346" spans="25:25" x14ac:dyDescent="0.2">
      <c r="Y23346" s="84"/>
    </row>
    <row r="23347" spans="25:25" x14ac:dyDescent="0.2">
      <c r="Y23347" s="84"/>
    </row>
    <row r="23348" spans="25:25" x14ac:dyDescent="0.2">
      <c r="Y23348" s="84"/>
    </row>
    <row r="23349" spans="25:25" x14ac:dyDescent="0.2">
      <c r="Y23349" s="84"/>
    </row>
    <row r="23350" spans="25:25" x14ac:dyDescent="0.2">
      <c r="Y23350" s="84"/>
    </row>
    <row r="23351" spans="25:25" x14ac:dyDescent="0.2">
      <c r="Y23351" s="84"/>
    </row>
    <row r="23352" spans="25:25" x14ac:dyDescent="0.2">
      <c r="Y23352" s="84"/>
    </row>
    <row r="23353" spans="25:25" x14ac:dyDescent="0.2">
      <c r="Y23353" s="84"/>
    </row>
    <row r="23354" spans="25:25" x14ac:dyDescent="0.2">
      <c r="Y23354" s="84"/>
    </row>
    <row r="23355" spans="25:25" x14ac:dyDescent="0.2">
      <c r="Y23355" s="84"/>
    </row>
    <row r="23356" spans="25:25" x14ac:dyDescent="0.2">
      <c r="Y23356" s="84"/>
    </row>
    <row r="23357" spans="25:25" x14ac:dyDescent="0.2">
      <c r="Y23357" s="84"/>
    </row>
    <row r="23358" spans="25:25" x14ac:dyDescent="0.2">
      <c r="Y23358" s="84"/>
    </row>
    <row r="23359" spans="25:25" x14ac:dyDescent="0.2">
      <c r="Y23359" s="84"/>
    </row>
    <row r="23360" spans="25:25" x14ac:dyDescent="0.2">
      <c r="Y23360" s="84"/>
    </row>
    <row r="23361" spans="25:25" x14ac:dyDescent="0.2">
      <c r="Y23361" s="84"/>
    </row>
    <row r="23362" spans="25:25" x14ac:dyDescent="0.2">
      <c r="Y23362" s="84"/>
    </row>
    <row r="23363" spans="25:25" x14ac:dyDescent="0.2">
      <c r="Y23363" s="84"/>
    </row>
    <row r="23364" spans="25:25" x14ac:dyDescent="0.2">
      <c r="Y23364" s="84"/>
    </row>
    <row r="23365" spans="25:25" x14ac:dyDescent="0.2">
      <c r="Y23365" s="84"/>
    </row>
    <row r="23366" spans="25:25" x14ac:dyDescent="0.2">
      <c r="Y23366" s="84"/>
    </row>
    <row r="23367" spans="25:25" x14ac:dyDescent="0.2">
      <c r="Y23367" s="84"/>
    </row>
    <row r="23368" spans="25:25" x14ac:dyDescent="0.2">
      <c r="Y23368" s="84"/>
    </row>
    <row r="23369" spans="25:25" x14ac:dyDescent="0.2">
      <c r="Y23369" s="84"/>
    </row>
    <row r="23370" spans="25:25" x14ac:dyDescent="0.2">
      <c r="Y23370" s="84"/>
    </row>
    <row r="23371" spans="25:25" x14ac:dyDescent="0.2">
      <c r="Y23371" s="84"/>
    </row>
    <row r="23372" spans="25:25" x14ac:dyDescent="0.2">
      <c r="Y23372" s="84"/>
    </row>
    <row r="23373" spans="25:25" x14ac:dyDescent="0.2">
      <c r="Y23373" s="84"/>
    </row>
    <row r="23374" spans="25:25" x14ac:dyDescent="0.2">
      <c r="Y23374" s="84"/>
    </row>
    <row r="23375" spans="25:25" x14ac:dyDescent="0.2">
      <c r="Y23375" s="84"/>
    </row>
    <row r="23376" spans="25:25" x14ac:dyDescent="0.2">
      <c r="Y23376" s="84"/>
    </row>
    <row r="23377" spans="25:25" x14ac:dyDescent="0.2">
      <c r="Y23377" s="84"/>
    </row>
    <row r="23378" spans="25:25" x14ac:dyDescent="0.2">
      <c r="Y23378" s="84"/>
    </row>
    <row r="23379" spans="25:25" x14ac:dyDescent="0.2">
      <c r="Y23379" s="84"/>
    </row>
    <row r="23380" spans="25:25" x14ac:dyDescent="0.2">
      <c r="Y23380" s="84"/>
    </row>
    <row r="23381" spans="25:25" x14ac:dyDescent="0.2">
      <c r="Y23381" s="84"/>
    </row>
    <row r="23382" spans="25:25" x14ac:dyDescent="0.2">
      <c r="Y23382" s="84"/>
    </row>
    <row r="23383" spans="25:25" x14ac:dyDescent="0.2">
      <c r="Y23383" s="84"/>
    </row>
    <row r="23384" spans="25:25" x14ac:dyDescent="0.2">
      <c r="Y23384" s="84"/>
    </row>
    <row r="23385" spans="25:25" x14ac:dyDescent="0.2">
      <c r="Y23385" s="84"/>
    </row>
    <row r="23386" spans="25:25" x14ac:dyDescent="0.2">
      <c r="Y23386" s="84"/>
    </row>
    <row r="23387" spans="25:25" x14ac:dyDescent="0.2">
      <c r="Y23387" s="84"/>
    </row>
    <row r="23388" spans="25:25" x14ac:dyDescent="0.2">
      <c r="Y23388" s="84"/>
    </row>
    <row r="23389" spans="25:25" x14ac:dyDescent="0.2">
      <c r="Y23389" s="84"/>
    </row>
    <row r="23390" spans="25:25" x14ac:dyDescent="0.2">
      <c r="Y23390" s="84"/>
    </row>
    <row r="23391" spans="25:25" x14ac:dyDescent="0.2">
      <c r="Y23391" s="84"/>
    </row>
    <row r="23392" spans="25:25" x14ac:dyDescent="0.2">
      <c r="Y23392" s="84"/>
    </row>
    <row r="23393" spans="25:25" x14ac:dyDescent="0.2">
      <c r="Y23393" s="84"/>
    </row>
    <row r="23394" spans="25:25" x14ac:dyDescent="0.2">
      <c r="Y23394" s="84"/>
    </row>
    <row r="23395" spans="25:25" x14ac:dyDescent="0.2">
      <c r="Y23395" s="84"/>
    </row>
    <row r="23396" spans="25:25" x14ac:dyDescent="0.2">
      <c r="Y23396" s="84"/>
    </row>
    <row r="23397" spans="25:25" x14ac:dyDescent="0.2">
      <c r="Y23397" s="84"/>
    </row>
    <row r="23398" spans="25:25" x14ac:dyDescent="0.2">
      <c r="Y23398" s="84"/>
    </row>
    <row r="23399" spans="25:25" x14ac:dyDescent="0.2">
      <c r="Y23399" s="84"/>
    </row>
    <row r="23400" spans="25:25" x14ac:dyDescent="0.2">
      <c r="Y23400" s="84"/>
    </row>
    <row r="23401" spans="25:25" x14ac:dyDescent="0.2">
      <c r="Y23401" s="84"/>
    </row>
    <row r="23402" spans="25:25" x14ac:dyDescent="0.2">
      <c r="Y23402" s="84"/>
    </row>
    <row r="23403" spans="25:25" x14ac:dyDescent="0.2">
      <c r="Y23403" s="84"/>
    </row>
    <row r="23404" spans="25:25" x14ac:dyDescent="0.2">
      <c r="Y23404" s="84"/>
    </row>
    <row r="23405" spans="25:25" x14ac:dyDescent="0.2">
      <c r="Y23405" s="84"/>
    </row>
    <row r="23406" spans="25:25" x14ac:dyDescent="0.2">
      <c r="Y23406" s="84"/>
    </row>
    <row r="23407" spans="25:25" x14ac:dyDescent="0.2">
      <c r="Y23407" s="84"/>
    </row>
    <row r="23408" spans="25:25" x14ac:dyDescent="0.2">
      <c r="Y23408" s="84"/>
    </row>
    <row r="23409" spans="25:25" x14ac:dyDescent="0.2">
      <c r="Y23409" s="84"/>
    </row>
    <row r="23410" spans="25:25" x14ac:dyDescent="0.2">
      <c r="Y23410" s="84"/>
    </row>
    <row r="23411" spans="25:25" x14ac:dyDescent="0.2">
      <c r="Y23411" s="84"/>
    </row>
    <row r="23412" spans="25:25" x14ac:dyDescent="0.2">
      <c r="Y23412" s="84"/>
    </row>
    <row r="23413" spans="25:25" x14ac:dyDescent="0.2">
      <c r="Y23413" s="84"/>
    </row>
    <row r="23414" spans="25:25" x14ac:dyDescent="0.2">
      <c r="Y23414" s="84"/>
    </row>
    <row r="23415" spans="25:25" x14ac:dyDescent="0.2">
      <c r="Y23415" s="84"/>
    </row>
    <row r="23416" spans="25:25" x14ac:dyDescent="0.2">
      <c r="Y23416" s="84"/>
    </row>
    <row r="23417" spans="25:25" x14ac:dyDescent="0.2">
      <c r="Y23417" s="84"/>
    </row>
    <row r="23418" spans="25:25" x14ac:dyDescent="0.2">
      <c r="Y23418" s="84"/>
    </row>
    <row r="23419" spans="25:25" x14ac:dyDescent="0.2">
      <c r="Y23419" s="84"/>
    </row>
    <row r="23420" spans="25:25" x14ac:dyDescent="0.2">
      <c r="Y23420" s="84"/>
    </row>
    <row r="23421" spans="25:25" x14ac:dyDescent="0.2">
      <c r="Y23421" s="84"/>
    </row>
    <row r="23422" spans="25:25" x14ac:dyDescent="0.2">
      <c r="Y23422" s="84"/>
    </row>
    <row r="23423" spans="25:25" x14ac:dyDescent="0.2">
      <c r="Y23423" s="84"/>
    </row>
    <row r="23424" spans="25:25" x14ac:dyDescent="0.2">
      <c r="Y23424" s="84"/>
    </row>
    <row r="23425" spans="25:25" x14ac:dyDescent="0.2">
      <c r="Y23425" s="84"/>
    </row>
    <row r="23426" spans="25:25" x14ac:dyDescent="0.2">
      <c r="Y23426" s="84"/>
    </row>
    <row r="23427" spans="25:25" x14ac:dyDescent="0.2">
      <c r="Y23427" s="84"/>
    </row>
    <row r="23428" spans="25:25" x14ac:dyDescent="0.2">
      <c r="Y23428" s="84"/>
    </row>
    <row r="23429" spans="25:25" x14ac:dyDescent="0.2">
      <c r="Y23429" s="84"/>
    </row>
    <row r="23430" spans="25:25" x14ac:dyDescent="0.2">
      <c r="Y23430" s="84"/>
    </row>
    <row r="23431" spans="25:25" x14ac:dyDescent="0.2">
      <c r="Y23431" s="84"/>
    </row>
    <row r="23432" spans="25:25" x14ac:dyDescent="0.2">
      <c r="Y23432" s="84"/>
    </row>
    <row r="23433" spans="25:25" x14ac:dyDescent="0.2">
      <c r="Y23433" s="84"/>
    </row>
    <row r="23434" spans="25:25" x14ac:dyDescent="0.2">
      <c r="Y23434" s="84"/>
    </row>
    <row r="23435" spans="25:25" x14ac:dyDescent="0.2">
      <c r="Y23435" s="84"/>
    </row>
    <row r="23436" spans="25:25" x14ac:dyDescent="0.2">
      <c r="Y23436" s="84"/>
    </row>
    <row r="23437" spans="25:25" x14ac:dyDescent="0.2">
      <c r="Y23437" s="84"/>
    </row>
    <row r="23438" spans="25:25" x14ac:dyDescent="0.2">
      <c r="Y23438" s="84"/>
    </row>
    <row r="23439" spans="25:25" x14ac:dyDescent="0.2">
      <c r="Y23439" s="84"/>
    </row>
    <row r="23440" spans="25:25" x14ac:dyDescent="0.2">
      <c r="Y23440" s="84"/>
    </row>
    <row r="23441" spans="25:25" x14ac:dyDescent="0.2">
      <c r="Y23441" s="84"/>
    </row>
    <row r="23442" spans="25:25" x14ac:dyDescent="0.2">
      <c r="Y23442" s="84"/>
    </row>
    <row r="23443" spans="25:25" x14ac:dyDescent="0.2">
      <c r="Y23443" s="84"/>
    </row>
    <row r="23444" spans="25:25" x14ac:dyDescent="0.2">
      <c r="Y23444" s="84"/>
    </row>
    <row r="23445" spans="25:25" x14ac:dyDescent="0.2">
      <c r="Y23445" s="84"/>
    </row>
    <row r="23446" spans="25:25" x14ac:dyDescent="0.2">
      <c r="Y23446" s="84"/>
    </row>
    <row r="23447" spans="25:25" x14ac:dyDescent="0.2">
      <c r="Y23447" s="84"/>
    </row>
    <row r="23448" spans="25:25" x14ac:dyDescent="0.2">
      <c r="Y23448" s="84"/>
    </row>
    <row r="23449" spans="25:25" x14ac:dyDescent="0.2">
      <c r="Y23449" s="84"/>
    </row>
    <row r="23450" spans="25:25" x14ac:dyDescent="0.2">
      <c r="Y23450" s="84"/>
    </row>
    <row r="23451" spans="25:25" x14ac:dyDescent="0.2">
      <c r="Y23451" s="84"/>
    </row>
    <row r="23452" spans="25:25" x14ac:dyDescent="0.2">
      <c r="Y23452" s="84"/>
    </row>
    <row r="23453" spans="25:25" x14ac:dyDescent="0.2">
      <c r="Y23453" s="84"/>
    </row>
    <row r="23454" spans="25:25" x14ac:dyDescent="0.2">
      <c r="Y23454" s="84"/>
    </row>
    <row r="23455" spans="25:25" x14ac:dyDescent="0.2">
      <c r="Y23455" s="84"/>
    </row>
    <row r="23456" spans="25:25" x14ac:dyDescent="0.2">
      <c r="Y23456" s="84"/>
    </row>
    <row r="23457" spans="25:25" x14ac:dyDescent="0.2">
      <c r="Y23457" s="84"/>
    </row>
    <row r="23458" spans="25:25" x14ac:dyDescent="0.2">
      <c r="Y23458" s="84"/>
    </row>
    <row r="23459" spans="25:25" x14ac:dyDescent="0.2">
      <c r="Y23459" s="84"/>
    </row>
    <row r="23460" spans="25:25" x14ac:dyDescent="0.2">
      <c r="Y23460" s="84"/>
    </row>
    <row r="23461" spans="25:25" x14ac:dyDescent="0.2">
      <c r="Y23461" s="84"/>
    </row>
    <row r="23462" spans="25:25" x14ac:dyDescent="0.2">
      <c r="Y23462" s="84"/>
    </row>
    <row r="23463" spans="25:25" x14ac:dyDescent="0.2">
      <c r="Y23463" s="84"/>
    </row>
    <row r="23464" spans="25:25" x14ac:dyDescent="0.2">
      <c r="Y23464" s="84"/>
    </row>
    <row r="23465" spans="25:25" x14ac:dyDescent="0.2">
      <c r="Y23465" s="84"/>
    </row>
    <row r="23466" spans="25:25" x14ac:dyDescent="0.2">
      <c r="Y23466" s="84"/>
    </row>
    <row r="23467" spans="25:25" x14ac:dyDescent="0.2">
      <c r="Y23467" s="84"/>
    </row>
    <row r="23468" spans="25:25" x14ac:dyDescent="0.2">
      <c r="Y23468" s="84"/>
    </row>
    <row r="23469" spans="25:25" x14ac:dyDescent="0.2">
      <c r="Y23469" s="84"/>
    </row>
    <row r="23470" spans="25:25" x14ac:dyDescent="0.2">
      <c r="Y23470" s="84"/>
    </row>
    <row r="23471" spans="25:25" x14ac:dyDescent="0.2">
      <c r="Y23471" s="84"/>
    </row>
    <row r="23472" spans="25:25" x14ac:dyDescent="0.2">
      <c r="Y23472" s="84"/>
    </row>
    <row r="23473" spans="25:25" x14ac:dyDescent="0.2">
      <c r="Y23473" s="84"/>
    </row>
    <row r="23474" spans="25:25" x14ac:dyDescent="0.2">
      <c r="Y23474" s="84"/>
    </row>
    <row r="23475" spans="25:25" x14ac:dyDescent="0.2">
      <c r="Y23475" s="84"/>
    </row>
    <row r="23476" spans="25:25" x14ac:dyDescent="0.2">
      <c r="Y23476" s="84"/>
    </row>
    <row r="23477" spans="25:25" x14ac:dyDescent="0.2">
      <c r="Y23477" s="84"/>
    </row>
    <row r="23478" spans="25:25" x14ac:dyDescent="0.2">
      <c r="Y23478" s="84"/>
    </row>
    <row r="23479" spans="25:25" x14ac:dyDescent="0.2">
      <c r="Y23479" s="84"/>
    </row>
    <row r="23480" spans="25:25" x14ac:dyDescent="0.2">
      <c r="Y23480" s="84"/>
    </row>
    <row r="23481" spans="25:25" x14ac:dyDescent="0.2">
      <c r="Y23481" s="84"/>
    </row>
    <row r="23482" spans="25:25" x14ac:dyDescent="0.2">
      <c r="Y23482" s="84"/>
    </row>
    <row r="23483" spans="25:25" x14ac:dyDescent="0.2">
      <c r="Y23483" s="84"/>
    </row>
    <row r="23484" spans="25:25" x14ac:dyDescent="0.2">
      <c r="Y23484" s="84"/>
    </row>
    <row r="23485" spans="25:25" x14ac:dyDescent="0.2">
      <c r="Y23485" s="84"/>
    </row>
    <row r="23486" spans="25:25" x14ac:dyDescent="0.2">
      <c r="Y23486" s="84"/>
    </row>
    <row r="23487" spans="25:25" x14ac:dyDescent="0.2">
      <c r="Y23487" s="84"/>
    </row>
    <row r="23488" spans="25:25" x14ac:dyDescent="0.2">
      <c r="Y23488" s="84"/>
    </row>
    <row r="23489" spans="25:25" x14ac:dyDescent="0.2">
      <c r="Y23489" s="84"/>
    </row>
    <row r="23490" spans="25:25" x14ac:dyDescent="0.2">
      <c r="Y23490" s="84"/>
    </row>
    <row r="23491" spans="25:25" x14ac:dyDescent="0.2">
      <c r="Y23491" s="84"/>
    </row>
    <row r="23492" spans="25:25" x14ac:dyDescent="0.2">
      <c r="Y23492" s="84"/>
    </row>
    <row r="23493" spans="25:25" x14ac:dyDescent="0.2">
      <c r="Y23493" s="84"/>
    </row>
    <row r="23494" spans="25:25" x14ac:dyDescent="0.2">
      <c r="Y23494" s="84"/>
    </row>
    <row r="23495" spans="25:25" x14ac:dyDescent="0.2">
      <c r="Y23495" s="84"/>
    </row>
    <row r="23496" spans="25:25" x14ac:dyDescent="0.2">
      <c r="Y23496" s="84"/>
    </row>
    <row r="23497" spans="25:25" x14ac:dyDescent="0.2">
      <c r="Y23497" s="84"/>
    </row>
    <row r="23498" spans="25:25" x14ac:dyDescent="0.2">
      <c r="Y23498" s="84"/>
    </row>
    <row r="23499" spans="25:25" x14ac:dyDescent="0.2">
      <c r="Y23499" s="84"/>
    </row>
    <row r="23500" spans="25:25" x14ac:dyDescent="0.2">
      <c r="Y23500" s="84"/>
    </row>
    <row r="23501" spans="25:25" x14ac:dyDescent="0.2">
      <c r="Y23501" s="84"/>
    </row>
    <row r="23502" spans="25:25" x14ac:dyDescent="0.2">
      <c r="Y23502" s="84"/>
    </row>
    <row r="23503" spans="25:25" x14ac:dyDescent="0.2">
      <c r="Y23503" s="84"/>
    </row>
    <row r="23504" spans="25:25" x14ac:dyDescent="0.2">
      <c r="Y23504" s="84"/>
    </row>
    <row r="23505" spans="25:25" x14ac:dyDescent="0.2">
      <c r="Y23505" s="84"/>
    </row>
    <row r="23506" spans="25:25" x14ac:dyDescent="0.2">
      <c r="Y23506" s="84"/>
    </row>
    <row r="23507" spans="25:25" x14ac:dyDescent="0.2">
      <c r="Y23507" s="84"/>
    </row>
    <row r="23508" spans="25:25" x14ac:dyDescent="0.2">
      <c r="Y23508" s="84"/>
    </row>
    <row r="23509" spans="25:25" x14ac:dyDescent="0.2">
      <c r="Y23509" s="84"/>
    </row>
    <row r="23510" spans="25:25" x14ac:dyDescent="0.2">
      <c r="Y23510" s="84"/>
    </row>
    <row r="23511" spans="25:25" x14ac:dyDescent="0.2">
      <c r="Y23511" s="84"/>
    </row>
    <row r="23512" spans="25:25" x14ac:dyDescent="0.2">
      <c r="Y23512" s="84"/>
    </row>
    <row r="23513" spans="25:25" x14ac:dyDescent="0.2">
      <c r="Y23513" s="84"/>
    </row>
    <row r="23514" spans="25:25" x14ac:dyDescent="0.2">
      <c r="Y23514" s="84"/>
    </row>
    <row r="23515" spans="25:25" x14ac:dyDescent="0.2">
      <c r="Y23515" s="84"/>
    </row>
    <row r="23516" spans="25:25" x14ac:dyDescent="0.2">
      <c r="Y23516" s="84"/>
    </row>
    <row r="23517" spans="25:25" x14ac:dyDescent="0.2">
      <c r="Y23517" s="84"/>
    </row>
    <row r="23518" spans="25:25" x14ac:dyDescent="0.2">
      <c r="Y23518" s="84"/>
    </row>
    <row r="23519" spans="25:25" x14ac:dyDescent="0.2">
      <c r="Y23519" s="84"/>
    </row>
    <row r="23520" spans="25:25" x14ac:dyDescent="0.2">
      <c r="Y23520" s="84"/>
    </row>
    <row r="23521" spans="25:25" x14ac:dyDescent="0.2">
      <c r="Y23521" s="84"/>
    </row>
    <row r="23522" spans="25:25" x14ac:dyDescent="0.2">
      <c r="Y23522" s="84"/>
    </row>
    <row r="23523" spans="25:25" x14ac:dyDescent="0.2">
      <c r="Y23523" s="84"/>
    </row>
    <row r="23524" spans="25:25" x14ac:dyDescent="0.2">
      <c r="Y23524" s="84"/>
    </row>
    <row r="23525" spans="25:25" x14ac:dyDescent="0.2">
      <c r="Y23525" s="84"/>
    </row>
    <row r="23526" spans="25:25" x14ac:dyDescent="0.2">
      <c r="Y23526" s="84"/>
    </row>
    <row r="23527" spans="25:25" x14ac:dyDescent="0.2">
      <c r="Y23527" s="84"/>
    </row>
    <row r="23528" spans="25:25" x14ac:dyDescent="0.2">
      <c r="Y23528" s="84"/>
    </row>
    <row r="23529" spans="25:25" x14ac:dyDescent="0.2">
      <c r="Y23529" s="84"/>
    </row>
    <row r="23530" spans="25:25" x14ac:dyDescent="0.2">
      <c r="Y23530" s="84"/>
    </row>
    <row r="23531" spans="25:25" x14ac:dyDescent="0.2">
      <c r="Y23531" s="84"/>
    </row>
    <row r="23532" spans="25:25" x14ac:dyDescent="0.2">
      <c r="Y23532" s="84"/>
    </row>
    <row r="23533" spans="25:25" x14ac:dyDescent="0.2">
      <c r="Y23533" s="84"/>
    </row>
    <row r="23534" spans="25:25" x14ac:dyDescent="0.2">
      <c r="Y23534" s="84"/>
    </row>
    <row r="23535" spans="25:25" x14ac:dyDescent="0.2">
      <c r="Y23535" s="84"/>
    </row>
    <row r="23536" spans="25:25" x14ac:dyDescent="0.2">
      <c r="Y23536" s="84"/>
    </row>
    <row r="23537" spans="25:25" x14ac:dyDescent="0.2">
      <c r="Y23537" s="84"/>
    </row>
    <row r="23538" spans="25:25" x14ac:dyDescent="0.2">
      <c r="Y23538" s="84"/>
    </row>
    <row r="23539" spans="25:25" x14ac:dyDescent="0.2">
      <c r="Y23539" s="84"/>
    </row>
    <row r="23540" spans="25:25" x14ac:dyDescent="0.2">
      <c r="Y23540" s="84"/>
    </row>
    <row r="23541" spans="25:25" x14ac:dyDescent="0.2">
      <c r="Y23541" s="84"/>
    </row>
    <row r="23542" spans="25:25" x14ac:dyDescent="0.2">
      <c r="Y23542" s="84"/>
    </row>
    <row r="23543" spans="25:25" x14ac:dyDescent="0.2">
      <c r="Y23543" s="84"/>
    </row>
    <row r="23544" spans="25:25" x14ac:dyDescent="0.2">
      <c r="Y23544" s="84"/>
    </row>
    <row r="23545" spans="25:25" x14ac:dyDescent="0.2">
      <c r="Y23545" s="84"/>
    </row>
    <row r="23546" spans="25:25" x14ac:dyDescent="0.2">
      <c r="Y23546" s="84"/>
    </row>
    <row r="23547" spans="25:25" x14ac:dyDescent="0.2">
      <c r="Y23547" s="84"/>
    </row>
    <row r="23548" spans="25:25" x14ac:dyDescent="0.2">
      <c r="Y23548" s="84"/>
    </row>
    <row r="23549" spans="25:25" x14ac:dyDescent="0.2">
      <c r="Y23549" s="84"/>
    </row>
    <row r="23550" spans="25:25" x14ac:dyDescent="0.2">
      <c r="Y23550" s="84"/>
    </row>
    <row r="23551" spans="25:25" x14ac:dyDescent="0.2">
      <c r="Y23551" s="84"/>
    </row>
    <row r="23552" spans="25:25" x14ac:dyDescent="0.2">
      <c r="Y23552" s="84"/>
    </row>
    <row r="23553" spans="25:25" x14ac:dyDescent="0.2">
      <c r="Y23553" s="84"/>
    </row>
    <row r="23554" spans="25:25" x14ac:dyDescent="0.2">
      <c r="Y23554" s="84"/>
    </row>
    <row r="23555" spans="25:25" x14ac:dyDescent="0.2">
      <c r="Y23555" s="84"/>
    </row>
    <row r="23556" spans="25:25" x14ac:dyDescent="0.2">
      <c r="Y23556" s="84"/>
    </row>
    <row r="23557" spans="25:25" x14ac:dyDescent="0.2">
      <c r="Y23557" s="84"/>
    </row>
    <row r="23558" spans="25:25" x14ac:dyDescent="0.2">
      <c r="Y23558" s="84"/>
    </row>
    <row r="23559" spans="25:25" x14ac:dyDescent="0.2">
      <c r="Y23559" s="84"/>
    </row>
    <row r="23560" spans="25:25" x14ac:dyDescent="0.2">
      <c r="Y23560" s="84"/>
    </row>
    <row r="23561" spans="25:25" x14ac:dyDescent="0.2">
      <c r="Y23561" s="84"/>
    </row>
    <row r="23562" spans="25:25" x14ac:dyDescent="0.2">
      <c r="Y23562" s="84"/>
    </row>
    <row r="23563" spans="25:25" x14ac:dyDescent="0.2">
      <c r="Y23563" s="84"/>
    </row>
    <row r="23564" spans="25:25" x14ac:dyDescent="0.2">
      <c r="Y23564" s="84"/>
    </row>
    <row r="23565" spans="25:25" x14ac:dyDescent="0.2">
      <c r="Y23565" s="84"/>
    </row>
    <row r="23566" spans="25:25" x14ac:dyDescent="0.2">
      <c r="Y23566" s="84"/>
    </row>
    <row r="23567" spans="25:25" x14ac:dyDescent="0.2">
      <c r="Y23567" s="84"/>
    </row>
    <row r="23568" spans="25:25" x14ac:dyDescent="0.2">
      <c r="Y23568" s="84"/>
    </row>
    <row r="23569" spans="25:25" x14ac:dyDescent="0.2">
      <c r="Y23569" s="84"/>
    </row>
    <row r="23570" spans="25:25" x14ac:dyDescent="0.2">
      <c r="Y23570" s="84"/>
    </row>
    <row r="23571" spans="25:25" x14ac:dyDescent="0.2">
      <c r="Y23571" s="84"/>
    </row>
    <row r="23572" spans="25:25" x14ac:dyDescent="0.2">
      <c r="Y23572" s="84"/>
    </row>
    <row r="23573" spans="25:25" x14ac:dyDescent="0.2">
      <c r="Y23573" s="84"/>
    </row>
    <row r="23574" spans="25:25" x14ac:dyDescent="0.2">
      <c r="Y23574" s="84"/>
    </row>
    <row r="23575" spans="25:25" x14ac:dyDescent="0.2">
      <c r="Y23575" s="84"/>
    </row>
    <row r="23576" spans="25:25" x14ac:dyDescent="0.2">
      <c r="Y23576" s="84"/>
    </row>
    <row r="23577" spans="25:25" x14ac:dyDescent="0.2">
      <c r="Y23577" s="84"/>
    </row>
    <row r="23578" spans="25:25" x14ac:dyDescent="0.2">
      <c r="Y23578" s="84"/>
    </row>
    <row r="23579" spans="25:25" x14ac:dyDescent="0.2">
      <c r="Y23579" s="84"/>
    </row>
    <row r="23580" spans="25:25" x14ac:dyDescent="0.2">
      <c r="Y23580" s="84"/>
    </row>
    <row r="23581" spans="25:25" x14ac:dyDescent="0.2">
      <c r="Y23581" s="84"/>
    </row>
    <row r="23582" spans="25:25" x14ac:dyDescent="0.2">
      <c r="Y23582" s="84"/>
    </row>
    <row r="23583" spans="25:25" x14ac:dyDescent="0.2">
      <c r="Y23583" s="84"/>
    </row>
    <row r="23584" spans="25:25" x14ac:dyDescent="0.2">
      <c r="Y23584" s="84"/>
    </row>
    <row r="23585" spans="25:25" x14ac:dyDescent="0.2">
      <c r="Y23585" s="84"/>
    </row>
    <row r="23586" spans="25:25" x14ac:dyDescent="0.2">
      <c r="Y23586" s="84"/>
    </row>
    <row r="23587" spans="25:25" x14ac:dyDescent="0.2">
      <c r="Y23587" s="84"/>
    </row>
    <row r="23588" spans="25:25" x14ac:dyDescent="0.2">
      <c r="Y23588" s="84"/>
    </row>
    <row r="23589" spans="25:25" x14ac:dyDescent="0.2">
      <c r="Y23589" s="84"/>
    </row>
    <row r="23590" spans="25:25" x14ac:dyDescent="0.2">
      <c r="Y23590" s="84"/>
    </row>
    <row r="23591" spans="25:25" x14ac:dyDescent="0.2">
      <c r="Y23591" s="84"/>
    </row>
    <row r="23592" spans="25:25" x14ac:dyDescent="0.2">
      <c r="Y23592" s="84"/>
    </row>
    <row r="23593" spans="25:25" x14ac:dyDescent="0.2">
      <c r="Y23593" s="84"/>
    </row>
    <row r="23594" spans="25:25" x14ac:dyDescent="0.2">
      <c r="Y23594" s="84"/>
    </row>
    <row r="23595" spans="25:25" x14ac:dyDescent="0.2">
      <c r="Y23595" s="84"/>
    </row>
    <row r="23596" spans="25:25" x14ac:dyDescent="0.2">
      <c r="Y23596" s="84"/>
    </row>
    <row r="23597" spans="25:25" x14ac:dyDescent="0.2">
      <c r="Y23597" s="84"/>
    </row>
    <row r="23598" spans="25:25" x14ac:dyDescent="0.2">
      <c r="Y23598" s="84"/>
    </row>
    <row r="23599" spans="25:25" x14ac:dyDescent="0.2">
      <c r="Y23599" s="84"/>
    </row>
    <row r="23600" spans="25:25" x14ac:dyDescent="0.2">
      <c r="Y23600" s="84"/>
    </row>
    <row r="23601" spans="25:25" x14ac:dyDescent="0.2">
      <c r="Y23601" s="84"/>
    </row>
    <row r="23602" spans="25:25" x14ac:dyDescent="0.2">
      <c r="Y23602" s="84"/>
    </row>
    <row r="23603" spans="25:25" x14ac:dyDescent="0.2">
      <c r="Y23603" s="84"/>
    </row>
    <row r="23604" spans="25:25" x14ac:dyDescent="0.2">
      <c r="Y23604" s="84"/>
    </row>
    <row r="23605" spans="25:25" x14ac:dyDescent="0.2">
      <c r="Y23605" s="84"/>
    </row>
    <row r="23606" spans="25:25" x14ac:dyDescent="0.2">
      <c r="Y23606" s="84"/>
    </row>
    <row r="23607" spans="25:25" x14ac:dyDescent="0.2">
      <c r="Y23607" s="84"/>
    </row>
    <row r="23608" spans="25:25" x14ac:dyDescent="0.2">
      <c r="Y23608" s="84"/>
    </row>
    <row r="23609" spans="25:25" x14ac:dyDescent="0.2">
      <c r="Y23609" s="84"/>
    </row>
    <row r="23610" spans="25:25" x14ac:dyDescent="0.2">
      <c r="Y23610" s="84"/>
    </row>
    <row r="23611" spans="25:25" x14ac:dyDescent="0.2">
      <c r="Y23611" s="84"/>
    </row>
    <row r="23612" spans="25:25" x14ac:dyDescent="0.2">
      <c r="Y23612" s="84"/>
    </row>
    <row r="23613" spans="25:25" x14ac:dyDescent="0.2">
      <c r="Y23613" s="84"/>
    </row>
    <row r="23614" spans="25:25" x14ac:dyDescent="0.2">
      <c r="Y23614" s="84"/>
    </row>
    <row r="23615" spans="25:25" x14ac:dyDescent="0.2">
      <c r="Y23615" s="84"/>
    </row>
    <row r="23616" spans="25:25" x14ac:dyDescent="0.2">
      <c r="Y23616" s="84"/>
    </row>
    <row r="23617" spans="25:25" x14ac:dyDescent="0.2">
      <c r="Y23617" s="84"/>
    </row>
    <row r="23618" spans="25:25" x14ac:dyDescent="0.2">
      <c r="Y23618" s="84"/>
    </row>
    <row r="23619" spans="25:25" x14ac:dyDescent="0.2">
      <c r="Y23619" s="84"/>
    </row>
    <row r="23620" spans="25:25" x14ac:dyDescent="0.2">
      <c r="Y23620" s="84"/>
    </row>
    <row r="23621" spans="25:25" x14ac:dyDescent="0.2">
      <c r="Y23621" s="84"/>
    </row>
    <row r="23622" spans="25:25" x14ac:dyDescent="0.2">
      <c r="Y23622" s="84"/>
    </row>
    <row r="23623" spans="25:25" x14ac:dyDescent="0.2">
      <c r="Y23623" s="84"/>
    </row>
    <row r="23624" spans="25:25" x14ac:dyDescent="0.2">
      <c r="Y23624" s="84"/>
    </row>
    <row r="23625" spans="25:25" x14ac:dyDescent="0.2">
      <c r="Y23625" s="84"/>
    </row>
    <row r="23626" spans="25:25" x14ac:dyDescent="0.2">
      <c r="Y23626" s="84"/>
    </row>
    <row r="23627" spans="25:25" x14ac:dyDescent="0.2">
      <c r="Y23627" s="84"/>
    </row>
    <row r="23628" spans="25:25" x14ac:dyDescent="0.2">
      <c r="Y23628" s="84"/>
    </row>
    <row r="23629" spans="25:25" x14ac:dyDescent="0.2">
      <c r="Y23629" s="84"/>
    </row>
    <row r="23630" spans="25:25" x14ac:dyDescent="0.2">
      <c r="Y23630" s="84"/>
    </row>
    <row r="23631" spans="25:25" x14ac:dyDescent="0.2">
      <c r="Y23631" s="84"/>
    </row>
    <row r="23632" spans="25:25" x14ac:dyDescent="0.2">
      <c r="Y23632" s="84"/>
    </row>
    <row r="23633" spans="25:25" x14ac:dyDescent="0.2">
      <c r="Y23633" s="84"/>
    </row>
    <row r="23634" spans="25:25" x14ac:dyDescent="0.2">
      <c r="Y23634" s="84"/>
    </row>
    <row r="23635" spans="25:25" x14ac:dyDescent="0.2">
      <c r="Y23635" s="84"/>
    </row>
    <row r="23636" spans="25:25" x14ac:dyDescent="0.2">
      <c r="Y23636" s="84"/>
    </row>
    <row r="23637" spans="25:25" x14ac:dyDescent="0.2">
      <c r="Y23637" s="84"/>
    </row>
    <row r="23638" spans="25:25" x14ac:dyDescent="0.2">
      <c r="Y23638" s="84"/>
    </row>
    <row r="23639" spans="25:25" x14ac:dyDescent="0.2">
      <c r="Y23639" s="84"/>
    </row>
    <row r="23640" spans="25:25" x14ac:dyDescent="0.2">
      <c r="Y23640" s="84"/>
    </row>
    <row r="23641" spans="25:25" x14ac:dyDescent="0.2">
      <c r="Y23641" s="84"/>
    </row>
    <row r="23642" spans="25:25" x14ac:dyDescent="0.2">
      <c r="Y23642" s="84"/>
    </row>
    <row r="23643" spans="25:25" x14ac:dyDescent="0.2">
      <c r="Y23643" s="84"/>
    </row>
    <row r="23644" spans="25:25" x14ac:dyDescent="0.2">
      <c r="Y23644" s="84"/>
    </row>
    <row r="23645" spans="25:25" x14ac:dyDescent="0.2">
      <c r="Y23645" s="84"/>
    </row>
    <row r="23646" spans="25:25" x14ac:dyDescent="0.2">
      <c r="Y23646" s="84"/>
    </row>
    <row r="23647" spans="25:25" x14ac:dyDescent="0.2">
      <c r="Y23647" s="84"/>
    </row>
    <row r="23648" spans="25:25" x14ac:dyDescent="0.2">
      <c r="Y23648" s="84"/>
    </row>
    <row r="23649" spans="25:25" x14ac:dyDescent="0.2">
      <c r="Y23649" s="84"/>
    </row>
    <row r="23650" spans="25:25" x14ac:dyDescent="0.2">
      <c r="Y23650" s="84"/>
    </row>
    <row r="23651" spans="25:25" x14ac:dyDescent="0.2">
      <c r="Y23651" s="84"/>
    </row>
    <row r="23652" spans="25:25" x14ac:dyDescent="0.2">
      <c r="Y23652" s="84"/>
    </row>
    <row r="23653" spans="25:25" x14ac:dyDescent="0.2">
      <c r="Y23653" s="84"/>
    </row>
    <row r="23654" spans="25:25" x14ac:dyDescent="0.2">
      <c r="Y23654" s="84"/>
    </row>
    <row r="23655" spans="25:25" x14ac:dyDescent="0.2">
      <c r="Y23655" s="84"/>
    </row>
    <row r="23656" spans="25:25" x14ac:dyDescent="0.2">
      <c r="Y23656" s="84"/>
    </row>
    <row r="23657" spans="25:25" x14ac:dyDescent="0.2">
      <c r="Y23657" s="84"/>
    </row>
    <row r="23658" spans="25:25" x14ac:dyDescent="0.2">
      <c r="Y23658" s="84"/>
    </row>
    <row r="23659" spans="25:25" x14ac:dyDescent="0.2">
      <c r="Y23659" s="84"/>
    </row>
    <row r="23660" spans="25:25" x14ac:dyDescent="0.2">
      <c r="Y23660" s="84"/>
    </row>
    <row r="23661" spans="25:25" x14ac:dyDescent="0.2">
      <c r="Y23661" s="84"/>
    </row>
    <row r="23662" spans="25:25" x14ac:dyDescent="0.2">
      <c r="Y23662" s="84"/>
    </row>
    <row r="23663" spans="25:25" x14ac:dyDescent="0.2">
      <c r="Y23663" s="84"/>
    </row>
    <row r="23664" spans="25:25" x14ac:dyDescent="0.2">
      <c r="Y23664" s="84"/>
    </row>
    <row r="23665" spans="25:25" x14ac:dyDescent="0.2">
      <c r="Y23665" s="84"/>
    </row>
    <row r="23666" spans="25:25" x14ac:dyDescent="0.2">
      <c r="Y23666" s="84"/>
    </row>
    <row r="23667" spans="25:25" x14ac:dyDescent="0.2">
      <c r="Y23667" s="84"/>
    </row>
    <row r="23668" spans="25:25" x14ac:dyDescent="0.2">
      <c r="Y23668" s="84"/>
    </row>
    <row r="23669" spans="25:25" x14ac:dyDescent="0.2">
      <c r="Y23669" s="84"/>
    </row>
    <row r="23670" spans="25:25" x14ac:dyDescent="0.2">
      <c r="Y23670" s="84"/>
    </row>
    <row r="23671" spans="25:25" x14ac:dyDescent="0.2">
      <c r="Y23671" s="84"/>
    </row>
    <row r="23672" spans="25:25" x14ac:dyDescent="0.2">
      <c r="Y23672" s="84"/>
    </row>
    <row r="23673" spans="25:25" x14ac:dyDescent="0.2">
      <c r="Y23673" s="84"/>
    </row>
    <row r="23674" spans="25:25" x14ac:dyDescent="0.2">
      <c r="Y23674" s="84"/>
    </row>
    <row r="23675" spans="25:25" x14ac:dyDescent="0.2">
      <c r="Y23675" s="84"/>
    </row>
    <row r="23676" spans="25:25" x14ac:dyDescent="0.2">
      <c r="Y23676" s="84"/>
    </row>
    <row r="23677" spans="25:25" x14ac:dyDescent="0.2">
      <c r="Y23677" s="84"/>
    </row>
    <row r="23678" spans="25:25" x14ac:dyDescent="0.2">
      <c r="Y23678" s="84"/>
    </row>
    <row r="23679" spans="25:25" x14ac:dyDescent="0.2">
      <c r="Y23679" s="84"/>
    </row>
    <row r="23680" spans="25:25" x14ac:dyDescent="0.2">
      <c r="Y23680" s="84"/>
    </row>
    <row r="23681" spans="25:25" x14ac:dyDescent="0.2">
      <c r="Y23681" s="84"/>
    </row>
    <row r="23682" spans="25:25" x14ac:dyDescent="0.2">
      <c r="Y23682" s="84"/>
    </row>
    <row r="23683" spans="25:25" x14ac:dyDescent="0.2">
      <c r="Y23683" s="84"/>
    </row>
    <row r="23684" spans="25:25" x14ac:dyDescent="0.2">
      <c r="Y23684" s="84"/>
    </row>
    <row r="23685" spans="25:25" x14ac:dyDescent="0.2">
      <c r="Y23685" s="84"/>
    </row>
    <row r="23686" spans="25:25" x14ac:dyDescent="0.2">
      <c r="Y23686" s="84"/>
    </row>
    <row r="23687" spans="25:25" x14ac:dyDescent="0.2">
      <c r="Y23687" s="84"/>
    </row>
    <row r="23688" spans="25:25" x14ac:dyDescent="0.2">
      <c r="Y23688" s="84"/>
    </row>
    <row r="23689" spans="25:25" x14ac:dyDescent="0.2">
      <c r="Y23689" s="84"/>
    </row>
    <row r="23690" spans="25:25" x14ac:dyDescent="0.2">
      <c r="Y23690" s="84"/>
    </row>
    <row r="23691" spans="25:25" x14ac:dyDescent="0.2">
      <c r="Y23691" s="84"/>
    </row>
    <row r="23692" spans="25:25" x14ac:dyDescent="0.2">
      <c r="Y23692" s="84"/>
    </row>
    <row r="23693" spans="25:25" x14ac:dyDescent="0.2">
      <c r="Y23693" s="84"/>
    </row>
    <row r="23694" spans="25:25" x14ac:dyDescent="0.2">
      <c r="Y23694" s="84"/>
    </row>
    <row r="23695" spans="25:25" x14ac:dyDescent="0.2">
      <c r="Y23695" s="84"/>
    </row>
    <row r="23696" spans="25:25" x14ac:dyDescent="0.2">
      <c r="Y23696" s="84"/>
    </row>
    <row r="23697" spans="25:25" x14ac:dyDescent="0.2">
      <c r="Y23697" s="84"/>
    </row>
    <row r="23698" spans="25:25" x14ac:dyDescent="0.2">
      <c r="Y23698" s="84"/>
    </row>
    <row r="23699" spans="25:25" x14ac:dyDescent="0.2">
      <c r="Y23699" s="84"/>
    </row>
    <row r="23700" spans="25:25" x14ac:dyDescent="0.2">
      <c r="Y23700" s="84"/>
    </row>
    <row r="23701" spans="25:25" x14ac:dyDescent="0.2">
      <c r="Y23701" s="84"/>
    </row>
    <row r="23702" spans="25:25" x14ac:dyDescent="0.2">
      <c r="Y23702" s="84"/>
    </row>
    <row r="23703" spans="25:25" x14ac:dyDescent="0.2">
      <c r="Y23703" s="84"/>
    </row>
    <row r="23704" spans="25:25" x14ac:dyDescent="0.2">
      <c r="Y23704" s="84"/>
    </row>
    <row r="23705" spans="25:25" x14ac:dyDescent="0.2">
      <c r="Y23705" s="84"/>
    </row>
    <row r="23706" spans="25:25" x14ac:dyDescent="0.2">
      <c r="Y23706" s="84"/>
    </row>
    <row r="23707" spans="25:25" x14ac:dyDescent="0.2">
      <c r="Y23707" s="84"/>
    </row>
    <row r="23708" spans="25:25" x14ac:dyDescent="0.2">
      <c r="Y23708" s="84"/>
    </row>
    <row r="23709" spans="25:25" x14ac:dyDescent="0.2">
      <c r="Y23709" s="84"/>
    </row>
    <row r="23710" spans="25:25" x14ac:dyDescent="0.2">
      <c r="Y23710" s="84"/>
    </row>
    <row r="23711" spans="25:25" x14ac:dyDescent="0.2">
      <c r="Y23711" s="84"/>
    </row>
    <row r="23712" spans="25:25" x14ac:dyDescent="0.2">
      <c r="Y23712" s="84"/>
    </row>
    <row r="23713" spans="25:25" x14ac:dyDescent="0.2">
      <c r="Y23713" s="84"/>
    </row>
    <row r="23714" spans="25:25" x14ac:dyDescent="0.2">
      <c r="Y23714" s="84"/>
    </row>
    <row r="23715" spans="25:25" x14ac:dyDescent="0.2">
      <c r="Y23715" s="84"/>
    </row>
    <row r="23716" spans="25:25" x14ac:dyDescent="0.2">
      <c r="Y23716" s="84"/>
    </row>
    <row r="23717" spans="25:25" x14ac:dyDescent="0.2">
      <c r="Y23717" s="84"/>
    </row>
    <row r="23718" spans="25:25" x14ac:dyDescent="0.2">
      <c r="Y23718" s="84"/>
    </row>
    <row r="23719" spans="25:25" x14ac:dyDescent="0.2">
      <c r="Y23719" s="84"/>
    </row>
    <row r="23720" spans="25:25" x14ac:dyDescent="0.2">
      <c r="Y23720" s="84"/>
    </row>
    <row r="23721" spans="25:25" x14ac:dyDescent="0.2">
      <c r="Y23721" s="84"/>
    </row>
    <row r="23722" spans="25:25" x14ac:dyDescent="0.2">
      <c r="Y23722" s="84"/>
    </row>
    <row r="23723" spans="25:25" x14ac:dyDescent="0.2">
      <c r="Y23723" s="84"/>
    </row>
    <row r="23724" spans="25:25" x14ac:dyDescent="0.2">
      <c r="Y23724" s="84"/>
    </row>
    <row r="23725" spans="25:25" x14ac:dyDescent="0.2">
      <c r="Y23725" s="84"/>
    </row>
    <row r="23726" spans="25:25" x14ac:dyDescent="0.2">
      <c r="Y23726" s="84"/>
    </row>
    <row r="23727" spans="25:25" x14ac:dyDescent="0.2">
      <c r="Y23727" s="84"/>
    </row>
    <row r="23728" spans="25:25" x14ac:dyDescent="0.2">
      <c r="Y23728" s="84"/>
    </row>
    <row r="23729" spans="25:25" x14ac:dyDescent="0.2">
      <c r="Y23729" s="84"/>
    </row>
    <row r="23730" spans="25:25" x14ac:dyDescent="0.2">
      <c r="Y23730" s="84"/>
    </row>
    <row r="23731" spans="25:25" x14ac:dyDescent="0.2">
      <c r="Y23731" s="84"/>
    </row>
    <row r="23732" spans="25:25" x14ac:dyDescent="0.2">
      <c r="Y23732" s="84"/>
    </row>
    <row r="23733" spans="25:25" x14ac:dyDescent="0.2">
      <c r="Y23733" s="84"/>
    </row>
    <row r="23734" spans="25:25" x14ac:dyDescent="0.2">
      <c r="Y23734" s="84"/>
    </row>
    <row r="23735" spans="25:25" x14ac:dyDescent="0.2">
      <c r="Y23735" s="84"/>
    </row>
    <row r="23736" spans="25:25" x14ac:dyDescent="0.2">
      <c r="Y23736" s="84"/>
    </row>
    <row r="23737" spans="25:25" x14ac:dyDescent="0.2">
      <c r="Y23737" s="84"/>
    </row>
    <row r="23738" spans="25:25" x14ac:dyDescent="0.2">
      <c r="Y23738" s="84"/>
    </row>
    <row r="23739" spans="25:25" x14ac:dyDescent="0.2">
      <c r="Y23739" s="84"/>
    </row>
    <row r="23740" spans="25:25" x14ac:dyDescent="0.2">
      <c r="Y23740" s="84"/>
    </row>
    <row r="23741" spans="25:25" x14ac:dyDescent="0.2">
      <c r="Y23741" s="84"/>
    </row>
    <row r="23742" spans="25:25" x14ac:dyDescent="0.2">
      <c r="Y23742" s="84"/>
    </row>
    <row r="23743" spans="25:25" x14ac:dyDescent="0.2">
      <c r="Y23743" s="84"/>
    </row>
    <row r="23744" spans="25:25" x14ac:dyDescent="0.2">
      <c r="Y23744" s="84"/>
    </row>
    <row r="23745" spans="25:25" x14ac:dyDescent="0.2">
      <c r="Y23745" s="84"/>
    </row>
    <row r="23746" spans="25:25" x14ac:dyDescent="0.2">
      <c r="Y23746" s="84"/>
    </row>
    <row r="23747" spans="25:25" x14ac:dyDescent="0.2">
      <c r="Y23747" s="84"/>
    </row>
    <row r="23748" spans="25:25" x14ac:dyDescent="0.2">
      <c r="Y23748" s="84"/>
    </row>
    <row r="23749" spans="25:25" x14ac:dyDescent="0.2">
      <c r="Y23749" s="84"/>
    </row>
    <row r="23750" spans="25:25" x14ac:dyDescent="0.2">
      <c r="Y23750" s="84"/>
    </row>
    <row r="23751" spans="25:25" x14ac:dyDescent="0.2">
      <c r="Y23751" s="84"/>
    </row>
    <row r="23752" spans="25:25" x14ac:dyDescent="0.2">
      <c r="Y23752" s="84"/>
    </row>
    <row r="23753" spans="25:25" x14ac:dyDescent="0.2">
      <c r="Y23753" s="84"/>
    </row>
    <row r="23754" spans="25:25" x14ac:dyDescent="0.2">
      <c r="Y23754" s="84"/>
    </row>
    <row r="23755" spans="25:25" x14ac:dyDescent="0.2">
      <c r="Y23755" s="84"/>
    </row>
    <row r="23756" spans="25:25" x14ac:dyDescent="0.2">
      <c r="Y23756" s="84"/>
    </row>
    <row r="23757" spans="25:25" x14ac:dyDescent="0.2">
      <c r="Y23757" s="84"/>
    </row>
    <row r="23758" spans="25:25" x14ac:dyDescent="0.2">
      <c r="Y23758" s="84"/>
    </row>
    <row r="23759" spans="25:25" x14ac:dyDescent="0.2">
      <c r="Y23759" s="84"/>
    </row>
    <row r="23760" spans="25:25" x14ac:dyDescent="0.2">
      <c r="Y23760" s="84"/>
    </row>
    <row r="23761" spans="25:25" x14ac:dyDescent="0.2">
      <c r="Y23761" s="84"/>
    </row>
    <row r="23762" spans="25:25" x14ac:dyDescent="0.2">
      <c r="Y23762" s="84"/>
    </row>
    <row r="23763" spans="25:25" x14ac:dyDescent="0.2">
      <c r="Y23763" s="84"/>
    </row>
    <row r="23764" spans="25:25" x14ac:dyDescent="0.2">
      <c r="Y23764" s="84"/>
    </row>
    <row r="23765" spans="25:25" x14ac:dyDescent="0.2">
      <c r="Y23765" s="84"/>
    </row>
    <row r="23766" spans="25:25" x14ac:dyDescent="0.2">
      <c r="Y23766" s="84"/>
    </row>
    <row r="23767" spans="25:25" x14ac:dyDescent="0.2">
      <c r="Y23767" s="84"/>
    </row>
    <row r="23768" spans="25:25" x14ac:dyDescent="0.2">
      <c r="Y23768" s="84"/>
    </row>
    <row r="23769" spans="25:25" x14ac:dyDescent="0.2">
      <c r="Y23769" s="84"/>
    </row>
    <row r="23770" spans="25:25" x14ac:dyDescent="0.2">
      <c r="Y23770" s="84"/>
    </row>
    <row r="23771" spans="25:25" x14ac:dyDescent="0.2">
      <c r="Y23771" s="84"/>
    </row>
    <row r="23772" spans="25:25" x14ac:dyDescent="0.2">
      <c r="Y23772" s="84"/>
    </row>
    <row r="23773" spans="25:25" x14ac:dyDescent="0.2">
      <c r="Y23773" s="84"/>
    </row>
    <row r="23774" spans="25:25" x14ac:dyDescent="0.2">
      <c r="Y23774" s="84"/>
    </row>
    <row r="23775" spans="25:25" x14ac:dyDescent="0.2">
      <c r="Y23775" s="84"/>
    </row>
    <row r="23776" spans="25:25" x14ac:dyDescent="0.2">
      <c r="Y23776" s="84"/>
    </row>
    <row r="23777" spans="25:25" x14ac:dyDescent="0.2">
      <c r="Y23777" s="84"/>
    </row>
    <row r="23778" spans="25:25" x14ac:dyDescent="0.2">
      <c r="Y23778" s="84"/>
    </row>
    <row r="23779" spans="25:25" x14ac:dyDescent="0.2">
      <c r="Y23779" s="84"/>
    </row>
    <row r="23780" spans="25:25" x14ac:dyDescent="0.2">
      <c r="Y23780" s="84"/>
    </row>
    <row r="23781" spans="25:25" x14ac:dyDescent="0.2">
      <c r="Y23781" s="84"/>
    </row>
    <row r="23782" spans="25:25" x14ac:dyDescent="0.2">
      <c r="Y23782" s="84"/>
    </row>
    <row r="23783" spans="25:25" x14ac:dyDescent="0.2">
      <c r="Y23783" s="84"/>
    </row>
    <row r="23784" spans="25:25" x14ac:dyDescent="0.2">
      <c r="Y23784" s="84"/>
    </row>
    <row r="23785" spans="25:25" x14ac:dyDescent="0.2">
      <c r="Y23785" s="84"/>
    </row>
    <row r="23786" spans="25:25" x14ac:dyDescent="0.2">
      <c r="Y23786" s="84"/>
    </row>
    <row r="23787" spans="25:25" x14ac:dyDescent="0.2">
      <c r="Y23787" s="84"/>
    </row>
    <row r="23788" spans="25:25" x14ac:dyDescent="0.2">
      <c r="Y23788" s="84"/>
    </row>
    <row r="23789" spans="25:25" x14ac:dyDescent="0.2">
      <c r="Y23789" s="84"/>
    </row>
    <row r="23790" spans="25:25" x14ac:dyDescent="0.2">
      <c r="Y23790" s="84"/>
    </row>
    <row r="23791" spans="25:25" x14ac:dyDescent="0.2">
      <c r="Y23791" s="84"/>
    </row>
    <row r="23792" spans="25:25" x14ac:dyDescent="0.2">
      <c r="Y23792" s="84"/>
    </row>
    <row r="23793" spans="25:25" x14ac:dyDescent="0.2">
      <c r="Y23793" s="84"/>
    </row>
    <row r="23794" spans="25:25" x14ac:dyDescent="0.2">
      <c r="Y23794" s="84"/>
    </row>
    <row r="23795" spans="25:25" x14ac:dyDescent="0.2">
      <c r="Y23795" s="84"/>
    </row>
    <row r="23796" spans="25:25" x14ac:dyDescent="0.2">
      <c r="Y23796" s="84"/>
    </row>
    <row r="23797" spans="25:25" x14ac:dyDescent="0.2">
      <c r="Y23797" s="84"/>
    </row>
    <row r="23798" spans="25:25" x14ac:dyDescent="0.2">
      <c r="Y23798" s="84"/>
    </row>
    <row r="23799" spans="25:25" x14ac:dyDescent="0.2">
      <c r="Y23799" s="84"/>
    </row>
    <row r="23800" spans="25:25" x14ac:dyDescent="0.2">
      <c r="Y23800" s="84"/>
    </row>
    <row r="23801" spans="25:25" x14ac:dyDescent="0.2">
      <c r="Y23801" s="84"/>
    </row>
    <row r="23802" spans="25:25" x14ac:dyDescent="0.2">
      <c r="Y23802" s="84"/>
    </row>
    <row r="23803" spans="25:25" x14ac:dyDescent="0.2">
      <c r="Y23803" s="84"/>
    </row>
    <row r="23804" spans="25:25" x14ac:dyDescent="0.2">
      <c r="Y23804" s="84"/>
    </row>
    <row r="23805" spans="25:25" x14ac:dyDescent="0.2">
      <c r="Y23805" s="84"/>
    </row>
    <row r="23806" spans="25:25" x14ac:dyDescent="0.2">
      <c r="Y23806" s="84"/>
    </row>
    <row r="23807" spans="25:25" x14ac:dyDescent="0.2">
      <c r="Y23807" s="84"/>
    </row>
    <row r="23808" spans="25:25" x14ac:dyDescent="0.2">
      <c r="Y23808" s="84"/>
    </row>
    <row r="23809" spans="25:25" x14ac:dyDescent="0.2">
      <c r="Y23809" s="84"/>
    </row>
    <row r="23810" spans="25:25" x14ac:dyDescent="0.2">
      <c r="Y23810" s="84"/>
    </row>
    <row r="23811" spans="25:25" x14ac:dyDescent="0.2">
      <c r="Y23811" s="84"/>
    </row>
    <row r="23812" spans="25:25" x14ac:dyDescent="0.2">
      <c r="Y23812" s="84"/>
    </row>
    <row r="23813" spans="25:25" x14ac:dyDescent="0.2">
      <c r="Y23813" s="84"/>
    </row>
    <row r="23814" spans="25:25" x14ac:dyDescent="0.2">
      <c r="Y23814" s="84"/>
    </row>
    <row r="23815" spans="25:25" x14ac:dyDescent="0.2">
      <c r="Y23815" s="84"/>
    </row>
    <row r="23816" spans="25:25" x14ac:dyDescent="0.2">
      <c r="Y23816" s="84"/>
    </row>
    <row r="23817" spans="25:25" x14ac:dyDescent="0.2">
      <c r="Y23817" s="84"/>
    </row>
    <row r="23818" spans="25:25" x14ac:dyDescent="0.2">
      <c r="Y23818" s="84"/>
    </row>
    <row r="23819" spans="25:25" x14ac:dyDescent="0.2">
      <c r="Y23819" s="84"/>
    </row>
    <row r="23820" spans="25:25" x14ac:dyDescent="0.2">
      <c r="Y23820" s="84"/>
    </row>
    <row r="23821" spans="25:25" x14ac:dyDescent="0.2">
      <c r="Y23821" s="84"/>
    </row>
    <row r="23822" spans="25:25" x14ac:dyDescent="0.2">
      <c r="Y23822" s="84"/>
    </row>
    <row r="23823" spans="25:25" x14ac:dyDescent="0.2">
      <c r="Y23823" s="84"/>
    </row>
    <row r="23824" spans="25:25" x14ac:dyDescent="0.2">
      <c r="Y23824" s="84"/>
    </row>
    <row r="23825" spans="25:25" x14ac:dyDescent="0.2">
      <c r="Y23825" s="84"/>
    </row>
    <row r="23826" spans="25:25" x14ac:dyDescent="0.2">
      <c r="Y23826" s="84"/>
    </row>
    <row r="23827" spans="25:25" x14ac:dyDescent="0.2">
      <c r="Y23827" s="84"/>
    </row>
    <row r="23828" spans="25:25" x14ac:dyDescent="0.2">
      <c r="Y23828" s="84"/>
    </row>
    <row r="23829" spans="25:25" x14ac:dyDescent="0.2">
      <c r="Y23829" s="84"/>
    </row>
    <row r="23830" spans="25:25" x14ac:dyDescent="0.2">
      <c r="Y23830" s="84"/>
    </row>
    <row r="23831" spans="25:25" x14ac:dyDescent="0.2">
      <c r="Y23831" s="84"/>
    </row>
    <row r="23832" spans="25:25" x14ac:dyDescent="0.2">
      <c r="Y23832" s="84"/>
    </row>
    <row r="23833" spans="25:25" x14ac:dyDescent="0.2">
      <c r="Y23833" s="84"/>
    </row>
    <row r="23834" spans="25:25" x14ac:dyDescent="0.2">
      <c r="Y23834" s="84"/>
    </row>
    <row r="23835" spans="25:25" x14ac:dyDescent="0.2">
      <c r="Y23835" s="84"/>
    </row>
    <row r="23836" spans="25:25" x14ac:dyDescent="0.2">
      <c r="Y23836" s="84"/>
    </row>
    <row r="23837" spans="25:25" x14ac:dyDescent="0.2">
      <c r="Y23837" s="84"/>
    </row>
    <row r="23838" spans="25:25" x14ac:dyDescent="0.2">
      <c r="Y23838" s="84"/>
    </row>
    <row r="23839" spans="25:25" x14ac:dyDescent="0.2">
      <c r="Y23839" s="84"/>
    </row>
    <row r="23840" spans="25:25" x14ac:dyDescent="0.2">
      <c r="Y23840" s="84"/>
    </row>
    <row r="23841" spans="25:25" x14ac:dyDescent="0.2">
      <c r="Y23841" s="84"/>
    </row>
    <row r="23842" spans="25:25" x14ac:dyDescent="0.2">
      <c r="Y23842" s="84"/>
    </row>
    <row r="23843" spans="25:25" x14ac:dyDescent="0.2">
      <c r="Y23843" s="84"/>
    </row>
    <row r="23844" spans="25:25" x14ac:dyDescent="0.2">
      <c r="Y23844" s="84"/>
    </row>
    <row r="23845" spans="25:25" x14ac:dyDescent="0.2">
      <c r="Y23845" s="84"/>
    </row>
    <row r="23846" spans="25:25" x14ac:dyDescent="0.2">
      <c r="Y23846" s="84"/>
    </row>
    <row r="23847" spans="25:25" x14ac:dyDescent="0.2">
      <c r="Y23847" s="84"/>
    </row>
    <row r="23848" spans="25:25" x14ac:dyDescent="0.2">
      <c r="Y23848" s="84"/>
    </row>
    <row r="23849" spans="25:25" x14ac:dyDescent="0.2">
      <c r="Y23849" s="84"/>
    </row>
    <row r="23850" spans="25:25" x14ac:dyDescent="0.2">
      <c r="Y23850" s="84"/>
    </row>
    <row r="23851" spans="25:25" x14ac:dyDescent="0.2">
      <c r="Y23851" s="84"/>
    </row>
    <row r="23852" spans="25:25" x14ac:dyDescent="0.2">
      <c r="Y23852" s="84"/>
    </row>
    <row r="23853" spans="25:25" x14ac:dyDescent="0.2">
      <c r="Y23853" s="84"/>
    </row>
    <row r="23854" spans="25:25" x14ac:dyDescent="0.2">
      <c r="Y23854" s="84"/>
    </row>
    <row r="23855" spans="25:25" x14ac:dyDescent="0.2">
      <c r="Y23855" s="84"/>
    </row>
    <row r="23856" spans="25:25" x14ac:dyDescent="0.2">
      <c r="Y23856" s="84"/>
    </row>
    <row r="23857" spans="25:25" x14ac:dyDescent="0.2">
      <c r="Y23857" s="84"/>
    </row>
    <row r="23858" spans="25:25" x14ac:dyDescent="0.2">
      <c r="Y23858" s="84"/>
    </row>
    <row r="23859" spans="25:25" x14ac:dyDescent="0.2">
      <c r="Y23859" s="84"/>
    </row>
    <row r="23860" spans="25:25" x14ac:dyDescent="0.2">
      <c r="Y23860" s="84"/>
    </row>
    <row r="23861" spans="25:25" x14ac:dyDescent="0.2">
      <c r="Y23861" s="84"/>
    </row>
    <row r="23862" spans="25:25" x14ac:dyDescent="0.2">
      <c r="Y23862" s="84"/>
    </row>
    <row r="23863" spans="25:25" x14ac:dyDescent="0.2">
      <c r="Y23863" s="84"/>
    </row>
    <row r="23864" spans="25:25" x14ac:dyDescent="0.2">
      <c r="Y23864" s="84"/>
    </row>
    <row r="23865" spans="25:25" x14ac:dyDescent="0.2">
      <c r="Y23865" s="84"/>
    </row>
    <row r="23866" spans="25:25" x14ac:dyDescent="0.2">
      <c r="Y23866" s="84"/>
    </row>
    <row r="23867" spans="25:25" x14ac:dyDescent="0.2">
      <c r="Y23867" s="84"/>
    </row>
    <row r="23868" spans="25:25" x14ac:dyDescent="0.2">
      <c r="Y23868" s="84"/>
    </row>
    <row r="23869" spans="25:25" x14ac:dyDescent="0.2">
      <c r="Y23869" s="84"/>
    </row>
    <row r="23870" spans="25:25" x14ac:dyDescent="0.2">
      <c r="Y23870" s="84"/>
    </row>
    <row r="23871" spans="25:25" x14ac:dyDescent="0.2">
      <c r="Y23871" s="84"/>
    </row>
    <row r="23872" spans="25:25" x14ac:dyDescent="0.2">
      <c r="Y23872" s="84"/>
    </row>
    <row r="23873" spans="25:25" x14ac:dyDescent="0.2">
      <c r="Y23873" s="84"/>
    </row>
    <row r="23874" spans="25:25" x14ac:dyDescent="0.2">
      <c r="Y23874" s="84"/>
    </row>
    <row r="23875" spans="25:25" x14ac:dyDescent="0.2">
      <c r="Y23875" s="84"/>
    </row>
    <row r="23876" spans="25:25" x14ac:dyDescent="0.2">
      <c r="Y23876" s="84"/>
    </row>
    <row r="23877" spans="25:25" x14ac:dyDescent="0.2">
      <c r="Y23877" s="84"/>
    </row>
    <row r="23878" spans="25:25" x14ac:dyDescent="0.2">
      <c r="Y23878" s="84"/>
    </row>
    <row r="23879" spans="25:25" x14ac:dyDescent="0.2">
      <c r="Y23879" s="84"/>
    </row>
    <row r="23880" spans="25:25" x14ac:dyDescent="0.2">
      <c r="Y23880" s="84"/>
    </row>
    <row r="23881" spans="25:25" x14ac:dyDescent="0.2">
      <c r="Y23881" s="84"/>
    </row>
    <row r="23882" spans="25:25" x14ac:dyDescent="0.2">
      <c r="Y23882" s="84"/>
    </row>
    <row r="23883" spans="25:25" x14ac:dyDescent="0.2">
      <c r="Y23883" s="84"/>
    </row>
    <row r="23884" spans="25:25" x14ac:dyDescent="0.2">
      <c r="Y23884" s="84"/>
    </row>
    <row r="23885" spans="25:25" x14ac:dyDescent="0.2">
      <c r="Y23885" s="84"/>
    </row>
    <row r="23886" spans="25:25" x14ac:dyDescent="0.2">
      <c r="Y23886" s="84"/>
    </row>
    <row r="23887" spans="25:25" x14ac:dyDescent="0.2">
      <c r="Y23887" s="84"/>
    </row>
    <row r="23888" spans="25:25" x14ac:dyDescent="0.2">
      <c r="Y23888" s="84"/>
    </row>
    <row r="23889" spans="25:25" x14ac:dyDescent="0.2">
      <c r="Y23889" s="84"/>
    </row>
    <row r="23890" spans="25:25" x14ac:dyDescent="0.2">
      <c r="Y23890" s="84"/>
    </row>
    <row r="23891" spans="25:25" x14ac:dyDescent="0.2">
      <c r="Y23891" s="84"/>
    </row>
    <row r="23892" spans="25:25" x14ac:dyDescent="0.2">
      <c r="Y23892" s="84"/>
    </row>
    <row r="23893" spans="25:25" x14ac:dyDescent="0.2">
      <c r="Y23893" s="84"/>
    </row>
    <row r="23894" spans="25:25" x14ac:dyDescent="0.2">
      <c r="Y23894" s="84"/>
    </row>
    <row r="23895" spans="25:25" x14ac:dyDescent="0.2">
      <c r="Y23895" s="84"/>
    </row>
    <row r="23896" spans="25:25" x14ac:dyDescent="0.2">
      <c r="Y23896" s="84"/>
    </row>
    <row r="23897" spans="25:25" x14ac:dyDescent="0.2">
      <c r="Y23897" s="84"/>
    </row>
    <row r="23898" spans="25:25" x14ac:dyDescent="0.2">
      <c r="Y23898" s="84"/>
    </row>
    <row r="23899" spans="25:25" x14ac:dyDescent="0.2">
      <c r="Y23899" s="84"/>
    </row>
    <row r="23900" spans="25:25" x14ac:dyDescent="0.2">
      <c r="Y23900" s="84"/>
    </row>
    <row r="23901" spans="25:25" x14ac:dyDescent="0.2">
      <c r="Y23901" s="84"/>
    </row>
    <row r="23902" spans="25:25" x14ac:dyDescent="0.2">
      <c r="Y23902" s="84"/>
    </row>
    <row r="23903" spans="25:25" x14ac:dyDescent="0.2">
      <c r="Y23903" s="84"/>
    </row>
    <row r="23904" spans="25:25" x14ac:dyDescent="0.2">
      <c r="Y23904" s="84"/>
    </row>
    <row r="23905" spans="25:25" x14ac:dyDescent="0.2">
      <c r="Y23905" s="84"/>
    </row>
    <row r="23906" spans="25:25" x14ac:dyDescent="0.2">
      <c r="Y23906" s="84"/>
    </row>
    <row r="23907" spans="25:25" x14ac:dyDescent="0.2">
      <c r="Y23907" s="84"/>
    </row>
    <row r="23908" spans="25:25" x14ac:dyDescent="0.2">
      <c r="Y23908" s="84"/>
    </row>
    <row r="23909" spans="25:25" x14ac:dyDescent="0.2">
      <c r="Y23909" s="84"/>
    </row>
    <row r="23910" spans="25:25" x14ac:dyDescent="0.2">
      <c r="Y23910" s="84"/>
    </row>
    <row r="23911" spans="25:25" x14ac:dyDescent="0.2">
      <c r="Y23911" s="84"/>
    </row>
    <row r="23912" spans="25:25" x14ac:dyDescent="0.2">
      <c r="Y23912" s="84"/>
    </row>
    <row r="23913" spans="25:25" x14ac:dyDescent="0.2">
      <c r="Y23913" s="84"/>
    </row>
    <row r="23914" spans="25:25" x14ac:dyDescent="0.2">
      <c r="Y23914" s="84"/>
    </row>
    <row r="23915" spans="25:25" x14ac:dyDescent="0.2">
      <c r="Y23915" s="84"/>
    </row>
    <row r="23916" spans="25:25" x14ac:dyDescent="0.2">
      <c r="Y23916" s="84"/>
    </row>
    <row r="23917" spans="25:25" x14ac:dyDescent="0.2">
      <c r="Y23917" s="84"/>
    </row>
    <row r="23918" spans="25:25" x14ac:dyDescent="0.2">
      <c r="Y23918" s="84"/>
    </row>
    <row r="23919" spans="25:25" x14ac:dyDescent="0.2">
      <c r="Y23919" s="84"/>
    </row>
    <row r="23920" spans="25:25" x14ac:dyDescent="0.2">
      <c r="Y23920" s="84"/>
    </row>
    <row r="23921" spans="25:25" x14ac:dyDescent="0.2">
      <c r="Y23921" s="84"/>
    </row>
    <row r="23922" spans="25:25" x14ac:dyDescent="0.2">
      <c r="Y23922" s="84"/>
    </row>
    <row r="23923" spans="25:25" x14ac:dyDescent="0.2">
      <c r="Y23923" s="84"/>
    </row>
    <row r="23924" spans="25:25" x14ac:dyDescent="0.2">
      <c r="Y23924" s="84"/>
    </row>
    <row r="23925" spans="25:25" x14ac:dyDescent="0.2">
      <c r="Y23925" s="84"/>
    </row>
    <row r="23926" spans="25:25" x14ac:dyDescent="0.2">
      <c r="Y23926" s="84"/>
    </row>
    <row r="23927" spans="25:25" x14ac:dyDescent="0.2">
      <c r="Y23927" s="84"/>
    </row>
    <row r="23928" spans="25:25" x14ac:dyDescent="0.2">
      <c r="Y23928" s="84"/>
    </row>
    <row r="23929" spans="25:25" x14ac:dyDescent="0.2">
      <c r="Y23929" s="84"/>
    </row>
    <row r="23930" spans="25:25" x14ac:dyDescent="0.2">
      <c r="Y23930" s="84"/>
    </row>
    <row r="23931" spans="25:25" x14ac:dyDescent="0.2">
      <c r="Y23931" s="84"/>
    </row>
    <row r="23932" spans="25:25" x14ac:dyDescent="0.2">
      <c r="Y23932" s="84"/>
    </row>
    <row r="23933" spans="25:25" x14ac:dyDescent="0.2">
      <c r="Y23933" s="84"/>
    </row>
    <row r="23934" spans="25:25" x14ac:dyDescent="0.2">
      <c r="Y23934" s="84"/>
    </row>
    <row r="23935" spans="25:25" x14ac:dyDescent="0.2">
      <c r="Y23935" s="84"/>
    </row>
    <row r="23936" spans="25:25" x14ac:dyDescent="0.2">
      <c r="Y23936" s="84"/>
    </row>
    <row r="23937" spans="25:25" x14ac:dyDescent="0.2">
      <c r="Y23937" s="84"/>
    </row>
    <row r="23938" spans="25:25" x14ac:dyDescent="0.2">
      <c r="Y23938" s="84"/>
    </row>
    <row r="23939" spans="25:25" x14ac:dyDescent="0.2">
      <c r="Y23939" s="84"/>
    </row>
    <row r="23940" spans="25:25" x14ac:dyDescent="0.2">
      <c r="Y23940" s="84"/>
    </row>
    <row r="23941" spans="25:25" x14ac:dyDescent="0.2">
      <c r="Y23941" s="84"/>
    </row>
    <row r="23942" spans="25:25" x14ac:dyDescent="0.2">
      <c r="Y23942" s="84"/>
    </row>
    <row r="23943" spans="25:25" x14ac:dyDescent="0.2">
      <c r="Y23943" s="84"/>
    </row>
    <row r="23944" spans="25:25" x14ac:dyDescent="0.2">
      <c r="Y23944" s="84"/>
    </row>
    <row r="23945" spans="25:25" x14ac:dyDescent="0.2">
      <c r="Y23945" s="84"/>
    </row>
    <row r="23946" spans="25:25" x14ac:dyDescent="0.2">
      <c r="Y23946" s="84"/>
    </row>
    <row r="23947" spans="25:25" x14ac:dyDescent="0.2">
      <c r="Y23947" s="84"/>
    </row>
    <row r="23948" spans="25:25" x14ac:dyDescent="0.2">
      <c r="Y23948" s="84"/>
    </row>
    <row r="23949" spans="25:25" x14ac:dyDescent="0.2">
      <c r="Y23949" s="84"/>
    </row>
    <row r="23950" spans="25:25" x14ac:dyDescent="0.2">
      <c r="Y23950" s="84"/>
    </row>
    <row r="23951" spans="25:25" x14ac:dyDescent="0.2">
      <c r="Y23951" s="84"/>
    </row>
    <row r="23952" spans="25:25" x14ac:dyDescent="0.2">
      <c r="Y23952" s="84"/>
    </row>
    <row r="23953" spans="25:25" x14ac:dyDescent="0.2">
      <c r="Y23953" s="84"/>
    </row>
    <row r="23954" spans="25:25" x14ac:dyDescent="0.2">
      <c r="Y23954" s="84"/>
    </row>
    <row r="23955" spans="25:25" x14ac:dyDescent="0.2">
      <c r="Y23955" s="84"/>
    </row>
    <row r="23956" spans="25:25" x14ac:dyDescent="0.2">
      <c r="Y23956" s="84"/>
    </row>
    <row r="23957" spans="25:25" x14ac:dyDescent="0.2">
      <c r="Y23957" s="84"/>
    </row>
    <row r="23958" spans="25:25" x14ac:dyDescent="0.2">
      <c r="Y23958" s="84"/>
    </row>
    <row r="23959" spans="25:25" x14ac:dyDescent="0.2">
      <c r="Y23959" s="84"/>
    </row>
    <row r="23960" spans="25:25" x14ac:dyDescent="0.2">
      <c r="Y23960" s="84"/>
    </row>
    <row r="23961" spans="25:25" x14ac:dyDescent="0.2">
      <c r="Y23961" s="84"/>
    </row>
    <row r="23962" spans="25:25" x14ac:dyDescent="0.2">
      <c r="Y23962" s="84"/>
    </row>
    <row r="23963" spans="25:25" x14ac:dyDescent="0.2">
      <c r="Y23963" s="84"/>
    </row>
    <row r="23964" spans="25:25" x14ac:dyDescent="0.2">
      <c r="Y23964" s="84"/>
    </row>
    <row r="23965" spans="25:25" x14ac:dyDescent="0.2">
      <c r="Y23965" s="84"/>
    </row>
    <row r="23966" spans="25:25" x14ac:dyDescent="0.2">
      <c r="Y23966" s="84"/>
    </row>
    <row r="23967" spans="25:25" x14ac:dyDescent="0.2">
      <c r="Y23967" s="84"/>
    </row>
    <row r="23968" spans="25:25" x14ac:dyDescent="0.2">
      <c r="Y23968" s="84"/>
    </row>
    <row r="23969" spans="25:25" x14ac:dyDescent="0.2">
      <c r="Y23969" s="84"/>
    </row>
    <row r="23970" spans="25:25" x14ac:dyDescent="0.2">
      <c r="Y23970" s="84"/>
    </row>
    <row r="23971" spans="25:25" x14ac:dyDescent="0.2">
      <c r="Y23971" s="84"/>
    </row>
    <row r="23972" spans="25:25" x14ac:dyDescent="0.2">
      <c r="Y23972" s="84"/>
    </row>
    <row r="23973" spans="25:25" x14ac:dyDescent="0.2">
      <c r="Y23973" s="84"/>
    </row>
    <row r="23974" spans="25:25" x14ac:dyDescent="0.2">
      <c r="Y23974" s="84"/>
    </row>
    <row r="23975" spans="25:25" x14ac:dyDescent="0.2">
      <c r="Y23975" s="84"/>
    </row>
    <row r="23976" spans="25:25" x14ac:dyDescent="0.2">
      <c r="Y23976" s="84"/>
    </row>
    <row r="23977" spans="25:25" x14ac:dyDescent="0.2">
      <c r="Y23977" s="84"/>
    </row>
    <row r="23978" spans="25:25" x14ac:dyDescent="0.2">
      <c r="Y23978" s="84"/>
    </row>
    <row r="23979" spans="25:25" x14ac:dyDescent="0.2">
      <c r="Y23979" s="84"/>
    </row>
    <row r="23980" spans="25:25" x14ac:dyDescent="0.2">
      <c r="Y23980" s="84"/>
    </row>
    <row r="23981" spans="25:25" x14ac:dyDescent="0.2">
      <c r="Y23981" s="84"/>
    </row>
    <row r="23982" spans="25:25" x14ac:dyDescent="0.2">
      <c r="Y23982" s="84"/>
    </row>
    <row r="23983" spans="25:25" x14ac:dyDescent="0.2">
      <c r="Y23983" s="84"/>
    </row>
    <row r="23984" spans="25:25" x14ac:dyDescent="0.2">
      <c r="Y23984" s="84"/>
    </row>
    <row r="23985" spans="25:25" x14ac:dyDescent="0.2">
      <c r="Y23985" s="84"/>
    </row>
    <row r="23986" spans="25:25" x14ac:dyDescent="0.2">
      <c r="Y23986" s="84"/>
    </row>
    <row r="23987" spans="25:25" x14ac:dyDescent="0.2">
      <c r="Y23987" s="84"/>
    </row>
    <row r="23988" spans="25:25" x14ac:dyDescent="0.2">
      <c r="Y23988" s="84"/>
    </row>
    <row r="23989" spans="25:25" x14ac:dyDescent="0.2">
      <c r="Y23989" s="84"/>
    </row>
    <row r="23990" spans="25:25" x14ac:dyDescent="0.2">
      <c r="Y23990" s="84"/>
    </row>
    <row r="23991" spans="25:25" x14ac:dyDescent="0.2">
      <c r="Y23991" s="84"/>
    </row>
    <row r="23992" spans="25:25" x14ac:dyDescent="0.2">
      <c r="Y23992" s="84"/>
    </row>
    <row r="23993" spans="25:25" x14ac:dyDescent="0.2">
      <c r="Y23993" s="84"/>
    </row>
    <row r="23994" spans="25:25" x14ac:dyDescent="0.2">
      <c r="Y23994" s="84"/>
    </row>
    <row r="23995" spans="25:25" x14ac:dyDescent="0.2">
      <c r="Y23995" s="84"/>
    </row>
    <row r="23996" spans="25:25" x14ac:dyDescent="0.2">
      <c r="Y23996" s="84"/>
    </row>
    <row r="23997" spans="25:25" x14ac:dyDescent="0.2">
      <c r="Y23997" s="84"/>
    </row>
    <row r="23998" spans="25:25" x14ac:dyDescent="0.2">
      <c r="Y23998" s="84"/>
    </row>
    <row r="23999" spans="25:25" x14ac:dyDescent="0.2">
      <c r="Y23999" s="84"/>
    </row>
    <row r="24000" spans="25:25" x14ac:dyDescent="0.2">
      <c r="Y24000" s="84"/>
    </row>
    <row r="24001" spans="25:25" x14ac:dyDescent="0.2">
      <c r="Y24001" s="84"/>
    </row>
    <row r="24002" spans="25:25" x14ac:dyDescent="0.2">
      <c r="Y24002" s="84"/>
    </row>
    <row r="24003" spans="25:25" x14ac:dyDescent="0.2">
      <c r="Y24003" s="84"/>
    </row>
    <row r="24004" spans="25:25" x14ac:dyDescent="0.2">
      <c r="Y24004" s="84"/>
    </row>
    <row r="24005" spans="25:25" x14ac:dyDescent="0.2">
      <c r="Y24005" s="84"/>
    </row>
    <row r="24006" spans="25:25" x14ac:dyDescent="0.2">
      <c r="Y24006" s="84"/>
    </row>
    <row r="24007" spans="25:25" x14ac:dyDescent="0.2">
      <c r="Y24007" s="84"/>
    </row>
    <row r="24008" spans="25:25" x14ac:dyDescent="0.2">
      <c r="Y24008" s="84"/>
    </row>
    <row r="24009" spans="25:25" x14ac:dyDescent="0.2">
      <c r="Y24009" s="84"/>
    </row>
    <row r="24010" spans="25:25" x14ac:dyDescent="0.2">
      <c r="Y24010" s="84"/>
    </row>
    <row r="24011" spans="25:25" x14ac:dyDescent="0.2">
      <c r="Y24011" s="84"/>
    </row>
    <row r="24012" spans="25:25" x14ac:dyDescent="0.2">
      <c r="Y24012" s="84"/>
    </row>
    <row r="24013" spans="25:25" x14ac:dyDescent="0.2">
      <c r="Y24013" s="84"/>
    </row>
    <row r="24014" spans="25:25" x14ac:dyDescent="0.2">
      <c r="Y24014" s="84"/>
    </row>
    <row r="24015" spans="25:25" x14ac:dyDescent="0.2">
      <c r="Y24015" s="84"/>
    </row>
    <row r="24016" spans="25:25" x14ac:dyDescent="0.2">
      <c r="Y24016" s="84"/>
    </row>
    <row r="24017" spans="25:25" x14ac:dyDescent="0.2">
      <c r="Y24017" s="84"/>
    </row>
    <row r="24018" spans="25:25" x14ac:dyDescent="0.2">
      <c r="Y24018" s="84"/>
    </row>
    <row r="24019" spans="25:25" x14ac:dyDescent="0.2">
      <c r="Y24019" s="84"/>
    </row>
    <row r="24020" spans="25:25" x14ac:dyDescent="0.2">
      <c r="Y24020" s="84"/>
    </row>
    <row r="24021" spans="25:25" x14ac:dyDescent="0.2">
      <c r="Y24021" s="84"/>
    </row>
    <row r="24022" spans="25:25" x14ac:dyDescent="0.2">
      <c r="Y24022" s="84"/>
    </row>
    <row r="24023" spans="25:25" x14ac:dyDescent="0.2">
      <c r="Y24023" s="84"/>
    </row>
    <row r="24024" spans="25:25" x14ac:dyDescent="0.2">
      <c r="Y24024" s="84"/>
    </row>
    <row r="24025" spans="25:25" x14ac:dyDescent="0.2">
      <c r="Y24025" s="84"/>
    </row>
    <row r="24026" spans="25:25" x14ac:dyDescent="0.2">
      <c r="Y24026" s="84"/>
    </row>
    <row r="24027" spans="25:25" x14ac:dyDescent="0.2">
      <c r="Y24027" s="84"/>
    </row>
    <row r="24028" spans="25:25" x14ac:dyDescent="0.2">
      <c r="Y24028" s="84"/>
    </row>
    <row r="24029" spans="25:25" x14ac:dyDescent="0.2">
      <c r="Y24029" s="84"/>
    </row>
    <row r="24030" spans="25:25" x14ac:dyDescent="0.2">
      <c r="Y24030" s="84"/>
    </row>
    <row r="24031" spans="25:25" x14ac:dyDescent="0.2">
      <c r="Y24031" s="84"/>
    </row>
    <row r="24032" spans="25:25" x14ac:dyDescent="0.2">
      <c r="Y24032" s="84"/>
    </row>
    <row r="24033" spans="25:25" x14ac:dyDescent="0.2">
      <c r="Y24033" s="84"/>
    </row>
    <row r="24034" spans="25:25" x14ac:dyDescent="0.2">
      <c r="Y24034" s="84"/>
    </row>
    <row r="24035" spans="25:25" x14ac:dyDescent="0.2">
      <c r="Y24035" s="84"/>
    </row>
    <row r="24036" spans="25:25" x14ac:dyDescent="0.2">
      <c r="Y24036" s="84"/>
    </row>
    <row r="24037" spans="25:25" x14ac:dyDescent="0.2">
      <c r="Y24037" s="84"/>
    </row>
    <row r="24038" spans="25:25" x14ac:dyDescent="0.2">
      <c r="Y24038" s="84"/>
    </row>
    <row r="24039" spans="25:25" x14ac:dyDescent="0.2">
      <c r="Y24039" s="84"/>
    </row>
    <row r="24040" spans="25:25" x14ac:dyDescent="0.2">
      <c r="Y24040" s="84"/>
    </row>
    <row r="24041" spans="25:25" x14ac:dyDescent="0.2">
      <c r="Y24041" s="84"/>
    </row>
    <row r="24042" spans="25:25" x14ac:dyDescent="0.2">
      <c r="Y24042" s="84"/>
    </row>
    <row r="24043" spans="25:25" x14ac:dyDescent="0.2">
      <c r="Y24043" s="84"/>
    </row>
    <row r="24044" spans="25:25" x14ac:dyDescent="0.2">
      <c r="Y24044" s="84"/>
    </row>
    <row r="24045" spans="25:25" x14ac:dyDescent="0.2">
      <c r="Y24045" s="84"/>
    </row>
    <row r="24046" spans="25:25" x14ac:dyDescent="0.2">
      <c r="Y24046" s="84"/>
    </row>
    <row r="24047" spans="25:25" x14ac:dyDescent="0.2">
      <c r="Y24047" s="84"/>
    </row>
    <row r="24048" spans="25:25" x14ac:dyDescent="0.2">
      <c r="Y24048" s="84"/>
    </row>
    <row r="24049" spans="25:25" x14ac:dyDescent="0.2">
      <c r="Y24049" s="84"/>
    </row>
    <row r="24050" spans="25:25" x14ac:dyDescent="0.2">
      <c r="Y24050" s="84"/>
    </row>
    <row r="24051" spans="25:25" x14ac:dyDescent="0.2">
      <c r="Y24051" s="84"/>
    </row>
    <row r="24052" spans="25:25" x14ac:dyDescent="0.2">
      <c r="Y24052" s="84"/>
    </row>
    <row r="24053" spans="25:25" x14ac:dyDescent="0.2">
      <c r="Y24053" s="84"/>
    </row>
    <row r="24054" spans="25:25" x14ac:dyDescent="0.2">
      <c r="Y24054" s="84"/>
    </row>
    <row r="24055" spans="25:25" x14ac:dyDescent="0.2">
      <c r="Y24055" s="84"/>
    </row>
    <row r="24056" spans="25:25" x14ac:dyDescent="0.2">
      <c r="Y24056" s="84"/>
    </row>
    <row r="24057" spans="25:25" x14ac:dyDescent="0.2">
      <c r="Y24057" s="84"/>
    </row>
    <row r="24058" spans="25:25" x14ac:dyDescent="0.2">
      <c r="Y24058" s="84"/>
    </row>
    <row r="24059" spans="25:25" x14ac:dyDescent="0.2">
      <c r="Y24059" s="84"/>
    </row>
    <row r="24060" spans="25:25" x14ac:dyDescent="0.2">
      <c r="Y24060" s="84"/>
    </row>
    <row r="24061" spans="25:25" x14ac:dyDescent="0.2">
      <c r="Y24061" s="84"/>
    </row>
    <row r="24062" spans="25:25" x14ac:dyDescent="0.2">
      <c r="Y24062" s="84"/>
    </row>
    <row r="24063" spans="25:25" x14ac:dyDescent="0.2">
      <c r="Y24063" s="84"/>
    </row>
    <row r="24064" spans="25:25" x14ac:dyDescent="0.2">
      <c r="Y24064" s="84"/>
    </row>
    <row r="24065" spans="25:25" x14ac:dyDescent="0.2">
      <c r="Y24065" s="84"/>
    </row>
    <row r="24066" spans="25:25" x14ac:dyDescent="0.2">
      <c r="Y24066" s="84"/>
    </row>
    <row r="24067" spans="25:25" x14ac:dyDescent="0.2">
      <c r="Y24067" s="84"/>
    </row>
    <row r="24068" spans="25:25" x14ac:dyDescent="0.2">
      <c r="Y24068" s="84"/>
    </row>
    <row r="24069" spans="25:25" x14ac:dyDescent="0.2">
      <c r="Y24069" s="84"/>
    </row>
    <row r="24070" spans="25:25" x14ac:dyDescent="0.2">
      <c r="Y24070" s="84"/>
    </row>
    <row r="24071" spans="25:25" x14ac:dyDescent="0.2">
      <c r="Y24071" s="84"/>
    </row>
    <row r="24072" spans="25:25" x14ac:dyDescent="0.2">
      <c r="Y24072" s="84"/>
    </row>
    <row r="24073" spans="25:25" x14ac:dyDescent="0.2">
      <c r="Y24073" s="84"/>
    </row>
    <row r="24074" spans="25:25" x14ac:dyDescent="0.2">
      <c r="Y24074" s="84"/>
    </row>
    <row r="24075" spans="25:25" x14ac:dyDescent="0.2">
      <c r="Y24075" s="84"/>
    </row>
    <row r="24076" spans="25:25" x14ac:dyDescent="0.2">
      <c r="Y24076" s="84"/>
    </row>
    <row r="24077" spans="25:25" x14ac:dyDescent="0.2">
      <c r="Y24077" s="84"/>
    </row>
    <row r="24078" spans="25:25" x14ac:dyDescent="0.2">
      <c r="Y24078" s="84"/>
    </row>
    <row r="24079" spans="25:25" x14ac:dyDescent="0.2">
      <c r="Y24079" s="84"/>
    </row>
    <row r="24080" spans="25:25" x14ac:dyDescent="0.2">
      <c r="Y24080" s="84"/>
    </row>
    <row r="24081" spans="25:25" x14ac:dyDescent="0.2">
      <c r="Y24081" s="84"/>
    </row>
    <row r="24082" spans="25:25" x14ac:dyDescent="0.2">
      <c r="Y24082" s="84"/>
    </row>
    <row r="24083" spans="25:25" x14ac:dyDescent="0.2">
      <c r="Y24083" s="84"/>
    </row>
    <row r="24084" spans="25:25" x14ac:dyDescent="0.2">
      <c r="Y24084" s="84"/>
    </row>
    <row r="24085" spans="25:25" x14ac:dyDescent="0.2">
      <c r="Y24085" s="84"/>
    </row>
    <row r="24086" spans="25:25" x14ac:dyDescent="0.2">
      <c r="Y24086" s="84"/>
    </row>
    <row r="24087" spans="25:25" x14ac:dyDescent="0.2">
      <c r="Y24087" s="84"/>
    </row>
    <row r="24088" spans="25:25" x14ac:dyDescent="0.2">
      <c r="Y24088" s="84"/>
    </row>
    <row r="24089" spans="25:25" x14ac:dyDescent="0.2">
      <c r="Y24089" s="84"/>
    </row>
    <row r="24090" spans="25:25" x14ac:dyDescent="0.2">
      <c r="Y24090" s="84"/>
    </row>
    <row r="24091" spans="25:25" x14ac:dyDescent="0.2">
      <c r="Y24091" s="84"/>
    </row>
    <row r="24092" spans="25:25" x14ac:dyDescent="0.2">
      <c r="Y24092" s="84"/>
    </row>
    <row r="24093" spans="25:25" x14ac:dyDescent="0.2">
      <c r="Y24093" s="84"/>
    </row>
    <row r="24094" spans="25:25" x14ac:dyDescent="0.2">
      <c r="Y24094" s="84"/>
    </row>
    <row r="24095" spans="25:25" x14ac:dyDescent="0.2">
      <c r="Y24095" s="84"/>
    </row>
    <row r="24096" spans="25:25" x14ac:dyDescent="0.2">
      <c r="Y24096" s="84"/>
    </row>
    <row r="24097" spans="25:25" x14ac:dyDescent="0.2">
      <c r="Y24097" s="84"/>
    </row>
    <row r="24098" spans="25:25" x14ac:dyDescent="0.2">
      <c r="Y24098" s="84"/>
    </row>
    <row r="24099" spans="25:25" x14ac:dyDescent="0.2">
      <c r="Y24099" s="84"/>
    </row>
    <row r="24100" spans="25:25" x14ac:dyDescent="0.2">
      <c r="Y24100" s="84"/>
    </row>
    <row r="24101" spans="25:25" x14ac:dyDescent="0.2">
      <c r="Y24101" s="84"/>
    </row>
    <row r="24102" spans="25:25" x14ac:dyDescent="0.2">
      <c r="Y24102" s="84"/>
    </row>
    <row r="24103" spans="25:25" x14ac:dyDescent="0.2">
      <c r="Y24103" s="84"/>
    </row>
    <row r="24104" spans="25:25" x14ac:dyDescent="0.2">
      <c r="Y24104" s="84"/>
    </row>
    <row r="24105" spans="25:25" x14ac:dyDescent="0.2">
      <c r="Y24105" s="84"/>
    </row>
    <row r="24106" spans="25:25" x14ac:dyDescent="0.2">
      <c r="Y24106" s="84"/>
    </row>
    <row r="24107" spans="25:25" x14ac:dyDescent="0.2">
      <c r="Y24107" s="84"/>
    </row>
    <row r="24108" spans="25:25" x14ac:dyDescent="0.2">
      <c r="Y24108" s="84"/>
    </row>
    <row r="24109" spans="25:25" x14ac:dyDescent="0.2">
      <c r="Y24109" s="84"/>
    </row>
    <row r="24110" spans="25:25" x14ac:dyDescent="0.2">
      <c r="Y24110" s="84"/>
    </row>
    <row r="24111" spans="25:25" x14ac:dyDescent="0.2">
      <c r="Y24111" s="84"/>
    </row>
    <row r="24112" spans="25:25" x14ac:dyDescent="0.2">
      <c r="Y24112" s="84"/>
    </row>
    <row r="24113" spans="25:25" x14ac:dyDescent="0.2">
      <c r="Y24113" s="84"/>
    </row>
    <row r="24114" spans="25:25" x14ac:dyDescent="0.2">
      <c r="Y24114" s="84"/>
    </row>
    <row r="24115" spans="25:25" x14ac:dyDescent="0.2">
      <c r="Y24115" s="84"/>
    </row>
    <row r="24116" spans="25:25" x14ac:dyDescent="0.2">
      <c r="Y24116" s="84"/>
    </row>
    <row r="24117" spans="25:25" x14ac:dyDescent="0.2">
      <c r="Y24117" s="84"/>
    </row>
    <row r="24118" spans="25:25" x14ac:dyDescent="0.2">
      <c r="Y24118" s="84"/>
    </row>
    <row r="24119" spans="25:25" x14ac:dyDescent="0.2">
      <c r="Y24119" s="84"/>
    </row>
    <row r="24120" spans="25:25" x14ac:dyDescent="0.2">
      <c r="Y24120" s="84"/>
    </row>
    <row r="24121" spans="25:25" x14ac:dyDescent="0.2">
      <c r="Y24121" s="84"/>
    </row>
    <row r="24122" spans="25:25" x14ac:dyDescent="0.2">
      <c r="Y24122" s="84"/>
    </row>
    <row r="24123" spans="25:25" x14ac:dyDescent="0.2">
      <c r="Y24123" s="84"/>
    </row>
    <row r="24124" spans="25:25" x14ac:dyDescent="0.2">
      <c r="Y24124" s="84"/>
    </row>
    <row r="24125" spans="25:25" x14ac:dyDescent="0.2">
      <c r="Y24125" s="84"/>
    </row>
    <row r="24126" spans="25:25" x14ac:dyDescent="0.2">
      <c r="Y24126" s="84"/>
    </row>
    <row r="24127" spans="25:25" x14ac:dyDescent="0.2">
      <c r="Y24127" s="84"/>
    </row>
    <row r="24128" spans="25:25" x14ac:dyDescent="0.2">
      <c r="Y24128" s="84"/>
    </row>
    <row r="24129" spans="25:25" x14ac:dyDescent="0.2">
      <c r="Y24129" s="84"/>
    </row>
    <row r="24130" spans="25:25" x14ac:dyDescent="0.2">
      <c r="Y24130" s="84"/>
    </row>
    <row r="24131" spans="25:25" x14ac:dyDescent="0.2">
      <c r="Y24131" s="84"/>
    </row>
    <row r="24132" spans="25:25" x14ac:dyDescent="0.2">
      <c r="Y24132" s="84"/>
    </row>
    <row r="24133" spans="25:25" x14ac:dyDescent="0.2">
      <c r="Y24133" s="84"/>
    </row>
    <row r="24134" spans="25:25" x14ac:dyDescent="0.2">
      <c r="Y24134" s="84"/>
    </row>
    <row r="24135" spans="25:25" x14ac:dyDescent="0.2">
      <c r="Y24135" s="84"/>
    </row>
    <row r="24136" spans="25:25" x14ac:dyDescent="0.2">
      <c r="Y24136" s="84"/>
    </row>
    <row r="24137" spans="25:25" x14ac:dyDescent="0.2">
      <c r="Y24137" s="84"/>
    </row>
    <row r="24138" spans="25:25" x14ac:dyDescent="0.2">
      <c r="Y24138" s="84"/>
    </row>
    <row r="24139" spans="25:25" x14ac:dyDescent="0.2">
      <c r="Y24139" s="84"/>
    </row>
    <row r="24140" spans="25:25" x14ac:dyDescent="0.2">
      <c r="Y24140" s="84"/>
    </row>
    <row r="24141" spans="25:25" x14ac:dyDescent="0.2">
      <c r="Y24141" s="84"/>
    </row>
    <row r="24142" spans="25:25" x14ac:dyDescent="0.2">
      <c r="Y24142" s="84"/>
    </row>
    <row r="24143" spans="25:25" x14ac:dyDescent="0.2">
      <c r="Y24143" s="84"/>
    </row>
    <row r="24144" spans="25:25" x14ac:dyDescent="0.2">
      <c r="Y24144" s="84"/>
    </row>
    <row r="24145" spans="25:25" x14ac:dyDescent="0.2">
      <c r="Y24145" s="84"/>
    </row>
    <row r="24146" spans="25:25" x14ac:dyDescent="0.2">
      <c r="Y24146" s="84"/>
    </row>
    <row r="24147" spans="25:25" x14ac:dyDescent="0.2">
      <c r="Y24147" s="84"/>
    </row>
    <row r="24148" spans="25:25" x14ac:dyDescent="0.2">
      <c r="Y24148" s="84"/>
    </row>
    <row r="24149" spans="25:25" x14ac:dyDescent="0.2">
      <c r="Y24149" s="84"/>
    </row>
    <row r="24150" spans="25:25" x14ac:dyDescent="0.2">
      <c r="Y24150" s="84"/>
    </row>
    <row r="24151" spans="25:25" x14ac:dyDescent="0.2">
      <c r="Y24151" s="84"/>
    </row>
    <row r="24152" spans="25:25" x14ac:dyDescent="0.2">
      <c r="Y24152" s="84"/>
    </row>
    <row r="24153" spans="25:25" x14ac:dyDescent="0.2">
      <c r="Y24153" s="84"/>
    </row>
    <row r="24154" spans="25:25" x14ac:dyDescent="0.2">
      <c r="Y24154" s="84"/>
    </row>
    <row r="24155" spans="25:25" x14ac:dyDescent="0.2">
      <c r="Y24155" s="84"/>
    </row>
    <row r="24156" spans="25:25" x14ac:dyDescent="0.2">
      <c r="Y24156" s="84"/>
    </row>
    <row r="24157" spans="25:25" x14ac:dyDescent="0.2">
      <c r="Y24157" s="84"/>
    </row>
    <row r="24158" spans="25:25" x14ac:dyDescent="0.2">
      <c r="Y24158" s="84"/>
    </row>
    <row r="24159" spans="25:25" x14ac:dyDescent="0.2">
      <c r="Y24159" s="84"/>
    </row>
    <row r="24160" spans="25:25" x14ac:dyDescent="0.2">
      <c r="Y24160" s="84"/>
    </row>
    <row r="24161" spans="25:25" x14ac:dyDescent="0.2">
      <c r="Y24161" s="84"/>
    </row>
    <row r="24162" spans="25:25" x14ac:dyDescent="0.2">
      <c r="Y24162" s="84"/>
    </row>
    <row r="24163" spans="25:25" x14ac:dyDescent="0.2">
      <c r="Y24163" s="84"/>
    </row>
    <row r="24164" spans="25:25" x14ac:dyDescent="0.2">
      <c r="Y24164" s="84"/>
    </row>
    <row r="24165" spans="25:25" x14ac:dyDescent="0.2">
      <c r="Y24165" s="84"/>
    </row>
    <row r="24166" spans="25:25" x14ac:dyDescent="0.2">
      <c r="Y24166" s="84"/>
    </row>
    <row r="24167" spans="25:25" x14ac:dyDescent="0.2">
      <c r="Y24167" s="84"/>
    </row>
    <row r="24168" spans="25:25" x14ac:dyDescent="0.2">
      <c r="Y24168" s="84"/>
    </row>
    <row r="24169" spans="25:25" x14ac:dyDescent="0.2">
      <c r="Y24169" s="84"/>
    </row>
    <row r="24170" spans="25:25" x14ac:dyDescent="0.2">
      <c r="Y24170" s="84"/>
    </row>
    <row r="24171" spans="25:25" x14ac:dyDescent="0.2">
      <c r="Y24171" s="84"/>
    </row>
    <row r="24172" spans="25:25" x14ac:dyDescent="0.2">
      <c r="Y24172" s="84"/>
    </row>
    <row r="24173" spans="25:25" x14ac:dyDescent="0.2">
      <c r="Y24173" s="84"/>
    </row>
    <row r="24174" spans="25:25" x14ac:dyDescent="0.2">
      <c r="Y24174" s="84"/>
    </row>
    <row r="24175" spans="25:25" x14ac:dyDescent="0.2">
      <c r="Y24175" s="84"/>
    </row>
    <row r="24176" spans="25:25" x14ac:dyDescent="0.2">
      <c r="Y24176" s="84"/>
    </row>
    <row r="24177" spans="25:25" x14ac:dyDescent="0.2">
      <c r="Y24177" s="84"/>
    </row>
    <row r="24178" spans="25:25" x14ac:dyDescent="0.2">
      <c r="Y24178" s="84"/>
    </row>
    <row r="24179" spans="25:25" x14ac:dyDescent="0.2">
      <c r="Y24179" s="84"/>
    </row>
    <row r="24180" spans="25:25" x14ac:dyDescent="0.2">
      <c r="Y24180" s="84"/>
    </row>
    <row r="24181" spans="25:25" x14ac:dyDescent="0.2">
      <c r="Y24181" s="84"/>
    </row>
    <row r="24182" spans="25:25" x14ac:dyDescent="0.2">
      <c r="Y24182" s="84"/>
    </row>
    <row r="24183" spans="25:25" x14ac:dyDescent="0.2">
      <c r="Y24183" s="84"/>
    </row>
    <row r="24184" spans="25:25" x14ac:dyDescent="0.2">
      <c r="Y24184" s="84"/>
    </row>
    <row r="24185" spans="25:25" x14ac:dyDescent="0.2">
      <c r="Y24185" s="84"/>
    </row>
    <row r="24186" spans="25:25" x14ac:dyDescent="0.2">
      <c r="Y24186" s="84"/>
    </row>
    <row r="24187" spans="25:25" x14ac:dyDescent="0.2">
      <c r="Y24187" s="84"/>
    </row>
    <row r="24188" spans="25:25" x14ac:dyDescent="0.2">
      <c r="Y24188" s="84"/>
    </row>
    <row r="24189" spans="25:25" x14ac:dyDescent="0.2">
      <c r="Y24189" s="84"/>
    </row>
    <row r="24190" spans="25:25" x14ac:dyDescent="0.2">
      <c r="Y24190" s="84"/>
    </row>
    <row r="24191" spans="25:25" x14ac:dyDescent="0.2">
      <c r="Y24191" s="84"/>
    </row>
    <row r="24192" spans="25:25" x14ac:dyDescent="0.2">
      <c r="Y24192" s="84"/>
    </row>
    <row r="24193" spans="25:25" x14ac:dyDescent="0.2">
      <c r="Y24193" s="84"/>
    </row>
    <row r="24194" spans="25:25" x14ac:dyDescent="0.2">
      <c r="Y24194" s="84"/>
    </row>
    <row r="24195" spans="25:25" x14ac:dyDescent="0.2">
      <c r="Y24195" s="84"/>
    </row>
    <row r="24196" spans="25:25" x14ac:dyDescent="0.2">
      <c r="Y24196" s="84"/>
    </row>
    <row r="24197" spans="25:25" x14ac:dyDescent="0.2">
      <c r="Y24197" s="84"/>
    </row>
    <row r="24198" spans="25:25" x14ac:dyDescent="0.2">
      <c r="Y24198" s="84"/>
    </row>
    <row r="24199" spans="25:25" x14ac:dyDescent="0.2">
      <c r="Y24199" s="84"/>
    </row>
    <row r="24200" spans="25:25" x14ac:dyDescent="0.2">
      <c r="Y24200" s="84"/>
    </row>
    <row r="24201" spans="25:25" x14ac:dyDescent="0.2">
      <c r="Y24201" s="84"/>
    </row>
    <row r="24202" spans="25:25" x14ac:dyDescent="0.2">
      <c r="Y24202" s="84"/>
    </row>
    <row r="24203" spans="25:25" x14ac:dyDescent="0.2">
      <c r="Y24203" s="84"/>
    </row>
    <row r="24204" spans="25:25" x14ac:dyDescent="0.2">
      <c r="Y24204" s="84"/>
    </row>
    <row r="24205" spans="25:25" x14ac:dyDescent="0.2">
      <c r="Y24205" s="84"/>
    </row>
    <row r="24206" spans="25:25" x14ac:dyDescent="0.2">
      <c r="Y24206" s="84"/>
    </row>
    <row r="24207" spans="25:25" x14ac:dyDescent="0.2">
      <c r="Y24207" s="84"/>
    </row>
    <row r="24208" spans="25:25" x14ac:dyDescent="0.2">
      <c r="Y24208" s="84"/>
    </row>
    <row r="24209" spans="25:25" x14ac:dyDescent="0.2">
      <c r="Y24209" s="84"/>
    </row>
    <row r="24210" spans="25:25" x14ac:dyDescent="0.2">
      <c r="Y24210" s="84"/>
    </row>
    <row r="24211" spans="25:25" x14ac:dyDescent="0.2">
      <c r="Y24211" s="84"/>
    </row>
    <row r="24212" spans="25:25" x14ac:dyDescent="0.2">
      <c r="Y24212" s="84"/>
    </row>
    <row r="24213" spans="25:25" x14ac:dyDescent="0.2">
      <c r="Y24213" s="84"/>
    </row>
    <row r="24214" spans="25:25" x14ac:dyDescent="0.2">
      <c r="Y24214" s="84"/>
    </row>
    <row r="24215" spans="25:25" x14ac:dyDescent="0.2">
      <c r="Y24215" s="84"/>
    </row>
    <row r="24216" spans="25:25" x14ac:dyDescent="0.2">
      <c r="Y24216" s="84"/>
    </row>
    <row r="24217" spans="25:25" x14ac:dyDescent="0.2">
      <c r="Y24217" s="84"/>
    </row>
    <row r="24218" spans="25:25" x14ac:dyDescent="0.2">
      <c r="Y24218" s="84"/>
    </row>
    <row r="24219" spans="25:25" x14ac:dyDescent="0.2">
      <c r="Y24219" s="84"/>
    </row>
    <row r="24220" spans="25:25" x14ac:dyDescent="0.2">
      <c r="Y24220" s="84"/>
    </row>
    <row r="24221" spans="25:25" x14ac:dyDescent="0.2">
      <c r="Y24221" s="84"/>
    </row>
    <row r="24222" spans="25:25" x14ac:dyDescent="0.2">
      <c r="Y24222" s="84"/>
    </row>
    <row r="24223" spans="25:25" x14ac:dyDescent="0.2">
      <c r="Y24223" s="84"/>
    </row>
    <row r="24224" spans="25:25" x14ac:dyDescent="0.2">
      <c r="Y24224" s="84"/>
    </row>
    <row r="24225" spans="25:25" x14ac:dyDescent="0.2">
      <c r="Y24225" s="84"/>
    </row>
    <row r="24226" spans="25:25" x14ac:dyDescent="0.2">
      <c r="Y24226" s="84"/>
    </row>
    <row r="24227" spans="25:25" x14ac:dyDescent="0.2">
      <c r="Y24227" s="84"/>
    </row>
    <row r="24228" spans="25:25" x14ac:dyDescent="0.2">
      <c r="Y24228" s="84"/>
    </row>
    <row r="24229" spans="25:25" x14ac:dyDescent="0.2">
      <c r="Y24229" s="84"/>
    </row>
    <row r="24230" spans="25:25" x14ac:dyDescent="0.2">
      <c r="Y24230" s="84"/>
    </row>
    <row r="24231" spans="25:25" x14ac:dyDescent="0.2">
      <c r="Y24231" s="84"/>
    </row>
    <row r="24232" spans="25:25" x14ac:dyDescent="0.2">
      <c r="Y24232" s="84"/>
    </row>
    <row r="24233" spans="25:25" x14ac:dyDescent="0.2">
      <c r="Y24233" s="84"/>
    </row>
    <row r="24234" spans="25:25" x14ac:dyDescent="0.2">
      <c r="Y24234" s="84"/>
    </row>
    <row r="24235" spans="25:25" x14ac:dyDescent="0.2">
      <c r="Y24235" s="84"/>
    </row>
    <row r="24236" spans="25:25" x14ac:dyDescent="0.2">
      <c r="Y24236" s="84"/>
    </row>
    <row r="24237" spans="25:25" x14ac:dyDescent="0.2">
      <c r="Y24237" s="84"/>
    </row>
    <row r="24238" spans="25:25" x14ac:dyDescent="0.2">
      <c r="Y24238" s="84"/>
    </row>
    <row r="24239" spans="25:25" x14ac:dyDescent="0.2">
      <c r="Y24239" s="84"/>
    </row>
    <row r="24240" spans="25:25" x14ac:dyDescent="0.2">
      <c r="Y24240" s="84"/>
    </row>
    <row r="24241" spans="25:25" x14ac:dyDescent="0.2">
      <c r="Y24241" s="84"/>
    </row>
    <row r="24242" spans="25:25" x14ac:dyDescent="0.2">
      <c r="Y24242" s="84"/>
    </row>
    <row r="24243" spans="25:25" x14ac:dyDescent="0.2">
      <c r="Y24243" s="84"/>
    </row>
    <row r="24244" spans="25:25" x14ac:dyDescent="0.2">
      <c r="Y24244" s="84"/>
    </row>
    <row r="24245" spans="25:25" x14ac:dyDescent="0.2">
      <c r="Y24245" s="84"/>
    </row>
    <row r="24246" spans="25:25" x14ac:dyDescent="0.2">
      <c r="Y24246" s="84"/>
    </row>
    <row r="24247" spans="25:25" x14ac:dyDescent="0.2">
      <c r="Y24247" s="84"/>
    </row>
    <row r="24248" spans="25:25" x14ac:dyDescent="0.2">
      <c r="Y24248" s="84"/>
    </row>
    <row r="24249" spans="25:25" x14ac:dyDescent="0.2">
      <c r="Y24249" s="84"/>
    </row>
    <row r="24250" spans="25:25" x14ac:dyDescent="0.2">
      <c r="Y24250" s="84"/>
    </row>
    <row r="24251" spans="25:25" x14ac:dyDescent="0.2">
      <c r="Y24251" s="84"/>
    </row>
    <row r="24252" spans="25:25" x14ac:dyDescent="0.2">
      <c r="Y24252" s="84"/>
    </row>
    <row r="24253" spans="25:25" x14ac:dyDescent="0.2">
      <c r="Y24253" s="84"/>
    </row>
    <row r="24254" spans="25:25" x14ac:dyDescent="0.2">
      <c r="Y24254" s="84"/>
    </row>
    <row r="24255" spans="25:25" x14ac:dyDescent="0.2">
      <c r="Y24255" s="84"/>
    </row>
    <row r="24256" spans="25:25" x14ac:dyDescent="0.2">
      <c r="Y24256" s="84"/>
    </row>
    <row r="24257" spans="25:25" x14ac:dyDescent="0.2">
      <c r="Y24257" s="84"/>
    </row>
    <row r="24258" spans="25:25" x14ac:dyDescent="0.2">
      <c r="Y24258" s="84"/>
    </row>
    <row r="24259" spans="25:25" x14ac:dyDescent="0.2">
      <c r="Y24259" s="84"/>
    </row>
    <row r="24260" spans="25:25" x14ac:dyDescent="0.2">
      <c r="Y24260" s="84"/>
    </row>
    <row r="24261" spans="25:25" x14ac:dyDescent="0.2">
      <c r="Y24261" s="84"/>
    </row>
    <row r="24262" spans="25:25" x14ac:dyDescent="0.2">
      <c r="Y24262" s="84"/>
    </row>
    <row r="24263" spans="25:25" x14ac:dyDescent="0.2">
      <c r="Y24263" s="84"/>
    </row>
    <row r="24264" spans="25:25" x14ac:dyDescent="0.2">
      <c r="Y24264" s="84"/>
    </row>
    <row r="24265" spans="25:25" x14ac:dyDescent="0.2">
      <c r="Y24265" s="84"/>
    </row>
    <row r="24266" spans="25:25" x14ac:dyDescent="0.2">
      <c r="Y24266" s="84"/>
    </row>
    <row r="24267" spans="25:25" x14ac:dyDescent="0.2">
      <c r="Y24267" s="84"/>
    </row>
    <row r="24268" spans="25:25" x14ac:dyDescent="0.2">
      <c r="Y24268" s="84"/>
    </row>
    <row r="24269" spans="25:25" x14ac:dyDescent="0.2">
      <c r="Y24269" s="84"/>
    </row>
    <row r="24270" spans="25:25" x14ac:dyDescent="0.2">
      <c r="Y24270" s="84"/>
    </row>
    <row r="24271" spans="25:25" x14ac:dyDescent="0.2">
      <c r="Y24271" s="84"/>
    </row>
    <row r="24272" spans="25:25" x14ac:dyDescent="0.2">
      <c r="Y24272" s="84"/>
    </row>
    <row r="24273" spans="25:25" x14ac:dyDescent="0.2">
      <c r="Y24273" s="84"/>
    </row>
    <row r="24274" spans="25:25" x14ac:dyDescent="0.2">
      <c r="Y24274" s="84"/>
    </row>
    <row r="24275" spans="25:25" x14ac:dyDescent="0.2">
      <c r="Y24275" s="84"/>
    </row>
    <row r="24276" spans="25:25" x14ac:dyDescent="0.2">
      <c r="Y24276" s="84"/>
    </row>
    <row r="24277" spans="25:25" x14ac:dyDescent="0.2">
      <c r="Y24277" s="84"/>
    </row>
    <row r="24278" spans="25:25" x14ac:dyDescent="0.2">
      <c r="Y24278" s="84"/>
    </row>
    <row r="24279" spans="25:25" x14ac:dyDescent="0.2">
      <c r="Y24279" s="84"/>
    </row>
    <row r="24280" spans="25:25" x14ac:dyDescent="0.2">
      <c r="Y24280" s="84"/>
    </row>
    <row r="24281" spans="25:25" x14ac:dyDescent="0.2">
      <c r="Y24281" s="84"/>
    </row>
    <row r="24282" spans="25:25" x14ac:dyDescent="0.2">
      <c r="Y24282" s="84"/>
    </row>
    <row r="24283" spans="25:25" x14ac:dyDescent="0.2">
      <c r="Y24283" s="84"/>
    </row>
    <row r="24284" spans="25:25" x14ac:dyDescent="0.2">
      <c r="Y24284" s="84"/>
    </row>
    <row r="24285" spans="25:25" x14ac:dyDescent="0.2">
      <c r="Y24285" s="84"/>
    </row>
    <row r="24286" spans="25:25" x14ac:dyDescent="0.2">
      <c r="Y24286" s="84"/>
    </row>
    <row r="24287" spans="25:25" x14ac:dyDescent="0.2">
      <c r="Y24287" s="84"/>
    </row>
    <row r="24288" spans="25:25" x14ac:dyDescent="0.2">
      <c r="Y24288" s="84"/>
    </row>
    <row r="24289" spans="25:25" x14ac:dyDescent="0.2">
      <c r="Y24289" s="84"/>
    </row>
    <row r="24290" spans="25:25" x14ac:dyDescent="0.2">
      <c r="Y24290" s="84"/>
    </row>
    <row r="24291" spans="25:25" x14ac:dyDescent="0.2">
      <c r="Y24291" s="84"/>
    </row>
    <row r="24292" spans="25:25" x14ac:dyDescent="0.2">
      <c r="Y24292" s="84"/>
    </row>
    <row r="24293" spans="25:25" x14ac:dyDescent="0.2">
      <c r="Y24293" s="84"/>
    </row>
    <row r="24294" spans="25:25" x14ac:dyDescent="0.2">
      <c r="Y24294" s="84"/>
    </row>
    <row r="24295" spans="25:25" x14ac:dyDescent="0.2">
      <c r="Y24295" s="84"/>
    </row>
    <row r="24296" spans="25:25" x14ac:dyDescent="0.2">
      <c r="Y24296" s="84"/>
    </row>
    <row r="24297" spans="25:25" x14ac:dyDescent="0.2">
      <c r="Y24297" s="84"/>
    </row>
    <row r="24298" spans="25:25" x14ac:dyDescent="0.2">
      <c r="Y24298" s="84"/>
    </row>
    <row r="24299" spans="25:25" x14ac:dyDescent="0.2">
      <c r="Y24299" s="84"/>
    </row>
    <row r="24300" spans="25:25" x14ac:dyDescent="0.2">
      <c r="Y24300" s="84"/>
    </row>
    <row r="24301" spans="25:25" x14ac:dyDescent="0.2">
      <c r="Y24301" s="84"/>
    </row>
    <row r="24302" spans="25:25" x14ac:dyDescent="0.2">
      <c r="Y24302" s="84"/>
    </row>
    <row r="24303" spans="25:25" x14ac:dyDescent="0.2">
      <c r="Y24303" s="84"/>
    </row>
    <row r="24304" spans="25:25" x14ac:dyDescent="0.2">
      <c r="Y24304" s="84"/>
    </row>
    <row r="24305" spans="25:25" x14ac:dyDescent="0.2">
      <c r="Y24305" s="84"/>
    </row>
    <row r="24306" spans="25:25" x14ac:dyDescent="0.2">
      <c r="Y24306" s="84"/>
    </row>
    <row r="24307" spans="25:25" x14ac:dyDescent="0.2">
      <c r="Y24307" s="84"/>
    </row>
    <row r="24308" spans="25:25" x14ac:dyDescent="0.2">
      <c r="Y24308" s="84"/>
    </row>
    <row r="24309" spans="25:25" x14ac:dyDescent="0.2">
      <c r="Y24309" s="84"/>
    </row>
    <row r="24310" spans="25:25" x14ac:dyDescent="0.2">
      <c r="Y24310" s="84"/>
    </row>
    <row r="24311" spans="25:25" x14ac:dyDescent="0.2">
      <c r="Y24311" s="84"/>
    </row>
    <row r="24312" spans="25:25" x14ac:dyDescent="0.2">
      <c r="Y24312" s="84"/>
    </row>
    <row r="24313" spans="25:25" x14ac:dyDescent="0.2">
      <c r="Y24313" s="84"/>
    </row>
    <row r="24314" spans="25:25" x14ac:dyDescent="0.2">
      <c r="Y24314" s="84"/>
    </row>
    <row r="24315" spans="25:25" x14ac:dyDescent="0.2">
      <c r="Y24315" s="84"/>
    </row>
    <row r="24316" spans="25:25" x14ac:dyDescent="0.2">
      <c r="Y24316" s="84"/>
    </row>
    <row r="24317" spans="25:25" x14ac:dyDescent="0.2">
      <c r="Y24317" s="84"/>
    </row>
    <row r="24318" spans="25:25" x14ac:dyDescent="0.2">
      <c r="Y24318" s="84"/>
    </row>
    <row r="24319" spans="25:25" x14ac:dyDescent="0.2">
      <c r="Y24319" s="84"/>
    </row>
    <row r="24320" spans="25:25" x14ac:dyDescent="0.2">
      <c r="Y24320" s="84"/>
    </row>
    <row r="24321" spans="25:25" x14ac:dyDescent="0.2">
      <c r="Y24321" s="84"/>
    </row>
    <row r="24322" spans="25:25" x14ac:dyDescent="0.2">
      <c r="Y24322" s="84"/>
    </row>
    <row r="24323" spans="25:25" x14ac:dyDescent="0.2">
      <c r="Y24323" s="84"/>
    </row>
    <row r="24324" spans="25:25" x14ac:dyDescent="0.2">
      <c r="Y24324" s="84"/>
    </row>
    <row r="24325" spans="25:25" x14ac:dyDescent="0.2">
      <c r="Y24325" s="84"/>
    </row>
    <row r="24326" spans="25:25" x14ac:dyDescent="0.2">
      <c r="Y24326" s="84"/>
    </row>
    <row r="24327" spans="25:25" x14ac:dyDescent="0.2">
      <c r="Y24327" s="84"/>
    </row>
    <row r="24328" spans="25:25" x14ac:dyDescent="0.2">
      <c r="Y24328" s="84"/>
    </row>
    <row r="24329" spans="25:25" x14ac:dyDescent="0.2">
      <c r="Y24329" s="84"/>
    </row>
    <row r="24330" spans="25:25" x14ac:dyDescent="0.2">
      <c r="Y24330" s="84"/>
    </row>
    <row r="24331" spans="25:25" x14ac:dyDescent="0.2">
      <c r="Y24331" s="84"/>
    </row>
    <row r="24332" spans="25:25" x14ac:dyDescent="0.2">
      <c r="Y24332" s="84"/>
    </row>
    <row r="24333" spans="25:25" x14ac:dyDescent="0.2">
      <c r="Y24333" s="84"/>
    </row>
    <row r="24334" spans="25:25" x14ac:dyDescent="0.2">
      <c r="Y24334" s="84"/>
    </row>
    <row r="24335" spans="25:25" x14ac:dyDescent="0.2">
      <c r="Y24335" s="84"/>
    </row>
    <row r="24336" spans="25:25" x14ac:dyDescent="0.2">
      <c r="Y24336" s="84"/>
    </row>
    <row r="24337" spans="25:25" x14ac:dyDescent="0.2">
      <c r="Y24337" s="84"/>
    </row>
    <row r="24338" spans="25:25" x14ac:dyDescent="0.2">
      <c r="Y24338" s="84"/>
    </row>
    <row r="24339" spans="25:25" x14ac:dyDescent="0.2">
      <c r="Y24339" s="84"/>
    </row>
    <row r="24340" spans="25:25" x14ac:dyDescent="0.2">
      <c r="Y24340" s="84"/>
    </row>
    <row r="24341" spans="25:25" x14ac:dyDescent="0.2">
      <c r="Y24341" s="84"/>
    </row>
    <row r="24342" spans="25:25" x14ac:dyDescent="0.2">
      <c r="Y24342" s="84"/>
    </row>
    <row r="24343" spans="25:25" x14ac:dyDescent="0.2">
      <c r="Y24343" s="84"/>
    </row>
    <row r="24344" spans="25:25" x14ac:dyDescent="0.2">
      <c r="Y24344" s="84"/>
    </row>
    <row r="24345" spans="25:25" x14ac:dyDescent="0.2">
      <c r="Y24345" s="84"/>
    </row>
    <row r="24346" spans="25:25" x14ac:dyDescent="0.2">
      <c r="Y24346" s="84"/>
    </row>
    <row r="24347" spans="25:25" x14ac:dyDescent="0.2">
      <c r="Y24347" s="84"/>
    </row>
    <row r="24348" spans="25:25" x14ac:dyDescent="0.2">
      <c r="Y24348" s="84"/>
    </row>
    <row r="24349" spans="25:25" x14ac:dyDescent="0.2">
      <c r="Y24349" s="84"/>
    </row>
    <row r="24350" spans="25:25" x14ac:dyDescent="0.2">
      <c r="Y24350" s="84"/>
    </row>
    <row r="24351" spans="25:25" x14ac:dyDescent="0.2">
      <c r="Y24351" s="84"/>
    </row>
    <row r="24352" spans="25:25" x14ac:dyDescent="0.2">
      <c r="Y24352" s="84"/>
    </row>
    <row r="24353" spans="25:25" x14ac:dyDescent="0.2">
      <c r="Y24353" s="84"/>
    </row>
    <row r="24354" spans="25:25" x14ac:dyDescent="0.2">
      <c r="Y24354" s="84"/>
    </row>
    <row r="24355" spans="25:25" x14ac:dyDescent="0.2">
      <c r="Y24355" s="84"/>
    </row>
    <row r="24356" spans="25:25" x14ac:dyDescent="0.2">
      <c r="Y24356" s="84"/>
    </row>
    <row r="24357" spans="25:25" x14ac:dyDescent="0.2">
      <c r="Y24357" s="84"/>
    </row>
    <row r="24358" spans="25:25" x14ac:dyDescent="0.2">
      <c r="Y24358" s="84"/>
    </row>
    <row r="24359" spans="25:25" x14ac:dyDescent="0.2">
      <c r="Y24359" s="84"/>
    </row>
    <row r="24360" spans="25:25" x14ac:dyDescent="0.2">
      <c r="Y24360" s="84"/>
    </row>
    <row r="24361" spans="25:25" x14ac:dyDescent="0.2">
      <c r="Y24361" s="84"/>
    </row>
    <row r="24362" spans="25:25" x14ac:dyDescent="0.2">
      <c r="Y24362" s="84"/>
    </row>
    <row r="24363" spans="25:25" x14ac:dyDescent="0.2">
      <c r="Y24363" s="84"/>
    </row>
    <row r="24364" spans="25:25" x14ac:dyDescent="0.2">
      <c r="Y24364" s="84"/>
    </row>
    <row r="24365" spans="25:25" x14ac:dyDescent="0.2">
      <c r="Y24365" s="84"/>
    </row>
    <row r="24366" spans="25:25" x14ac:dyDescent="0.2">
      <c r="Y24366" s="84"/>
    </row>
    <row r="24367" spans="25:25" x14ac:dyDescent="0.2">
      <c r="Y24367" s="84"/>
    </row>
    <row r="24368" spans="25:25" x14ac:dyDescent="0.2">
      <c r="Y24368" s="84"/>
    </row>
    <row r="24369" spans="25:25" x14ac:dyDescent="0.2">
      <c r="Y24369" s="84"/>
    </row>
    <row r="24370" spans="25:25" x14ac:dyDescent="0.2">
      <c r="Y24370" s="84"/>
    </row>
    <row r="24371" spans="25:25" x14ac:dyDescent="0.2">
      <c r="Y24371" s="84"/>
    </row>
    <row r="24372" spans="25:25" x14ac:dyDescent="0.2">
      <c r="Y24372" s="84"/>
    </row>
    <row r="24373" spans="25:25" x14ac:dyDescent="0.2">
      <c r="Y24373" s="84"/>
    </row>
    <row r="24374" spans="25:25" x14ac:dyDescent="0.2">
      <c r="Y24374" s="84"/>
    </row>
    <row r="24375" spans="25:25" x14ac:dyDescent="0.2">
      <c r="Y24375" s="84"/>
    </row>
    <row r="24376" spans="25:25" x14ac:dyDescent="0.2">
      <c r="Y24376" s="84"/>
    </row>
    <row r="24377" spans="25:25" x14ac:dyDescent="0.2">
      <c r="Y24377" s="84"/>
    </row>
    <row r="24378" spans="25:25" x14ac:dyDescent="0.2">
      <c r="Y24378" s="84"/>
    </row>
    <row r="24379" spans="25:25" x14ac:dyDescent="0.2">
      <c r="Y24379" s="84"/>
    </row>
    <row r="24380" spans="25:25" x14ac:dyDescent="0.2">
      <c r="Y24380" s="84"/>
    </row>
    <row r="24381" spans="25:25" x14ac:dyDescent="0.2">
      <c r="Y24381" s="84"/>
    </row>
    <row r="24382" spans="25:25" x14ac:dyDescent="0.2">
      <c r="Y24382" s="84"/>
    </row>
    <row r="24383" spans="25:25" x14ac:dyDescent="0.2">
      <c r="Y24383" s="84"/>
    </row>
    <row r="24384" spans="25:25" x14ac:dyDescent="0.2">
      <c r="Y24384" s="84"/>
    </row>
    <row r="24385" spans="25:25" x14ac:dyDescent="0.2">
      <c r="Y24385" s="84"/>
    </row>
    <row r="24386" spans="25:25" x14ac:dyDescent="0.2">
      <c r="Y24386" s="84"/>
    </row>
    <row r="24387" spans="25:25" x14ac:dyDescent="0.2">
      <c r="Y24387" s="84"/>
    </row>
    <row r="24388" spans="25:25" x14ac:dyDescent="0.2">
      <c r="Y24388" s="84"/>
    </row>
    <row r="24389" spans="25:25" x14ac:dyDescent="0.2">
      <c r="Y24389" s="84"/>
    </row>
    <row r="24390" spans="25:25" x14ac:dyDescent="0.2">
      <c r="Y24390" s="84"/>
    </row>
    <row r="24391" spans="25:25" x14ac:dyDescent="0.2">
      <c r="Y24391" s="84"/>
    </row>
    <row r="24392" spans="25:25" x14ac:dyDescent="0.2">
      <c r="Y24392" s="84"/>
    </row>
    <row r="24393" spans="25:25" x14ac:dyDescent="0.2">
      <c r="Y24393" s="84"/>
    </row>
    <row r="24394" spans="25:25" x14ac:dyDescent="0.2">
      <c r="Y24394" s="84"/>
    </row>
    <row r="24395" spans="25:25" x14ac:dyDescent="0.2">
      <c r="Y24395" s="84"/>
    </row>
    <row r="24396" spans="25:25" x14ac:dyDescent="0.2">
      <c r="Y24396" s="84"/>
    </row>
    <row r="24397" spans="25:25" x14ac:dyDescent="0.2">
      <c r="Y24397" s="84"/>
    </row>
    <row r="24398" spans="25:25" x14ac:dyDescent="0.2">
      <c r="Y24398" s="84"/>
    </row>
    <row r="24399" spans="25:25" x14ac:dyDescent="0.2">
      <c r="Y24399" s="84"/>
    </row>
    <row r="24400" spans="25:25" x14ac:dyDescent="0.2">
      <c r="Y24400" s="84"/>
    </row>
    <row r="24401" spans="25:25" x14ac:dyDescent="0.2">
      <c r="Y24401" s="84"/>
    </row>
    <row r="24402" spans="25:25" x14ac:dyDescent="0.2">
      <c r="Y24402" s="84"/>
    </row>
    <row r="24403" spans="25:25" x14ac:dyDescent="0.2">
      <c r="Y24403" s="84"/>
    </row>
    <row r="24404" spans="25:25" x14ac:dyDescent="0.2">
      <c r="Y24404" s="84"/>
    </row>
    <row r="24405" spans="25:25" x14ac:dyDescent="0.2">
      <c r="Y24405" s="84"/>
    </row>
    <row r="24406" spans="25:25" x14ac:dyDescent="0.2">
      <c r="Y24406" s="84"/>
    </row>
    <row r="24407" spans="25:25" x14ac:dyDescent="0.2">
      <c r="Y24407" s="84"/>
    </row>
    <row r="24408" spans="25:25" x14ac:dyDescent="0.2">
      <c r="Y24408" s="84"/>
    </row>
    <row r="24409" spans="25:25" x14ac:dyDescent="0.2">
      <c r="Y24409" s="84"/>
    </row>
    <row r="24410" spans="25:25" x14ac:dyDescent="0.2">
      <c r="Y24410" s="84"/>
    </row>
    <row r="24411" spans="25:25" x14ac:dyDescent="0.2">
      <c r="Y24411" s="84"/>
    </row>
    <row r="24412" spans="25:25" x14ac:dyDescent="0.2">
      <c r="Y24412" s="84"/>
    </row>
    <row r="24413" spans="25:25" x14ac:dyDescent="0.2">
      <c r="Y24413" s="84"/>
    </row>
    <row r="24414" spans="25:25" x14ac:dyDescent="0.2">
      <c r="Y24414" s="84"/>
    </row>
    <row r="24415" spans="25:25" x14ac:dyDescent="0.2">
      <c r="Y24415" s="84"/>
    </row>
    <row r="24416" spans="25:25" x14ac:dyDescent="0.2">
      <c r="Y24416" s="84"/>
    </row>
    <row r="24417" spans="25:25" x14ac:dyDescent="0.2">
      <c r="Y24417" s="84"/>
    </row>
    <row r="24418" spans="25:25" x14ac:dyDescent="0.2">
      <c r="Y24418" s="84"/>
    </row>
    <row r="24419" spans="25:25" x14ac:dyDescent="0.2">
      <c r="Y24419" s="84"/>
    </row>
    <row r="24420" spans="25:25" x14ac:dyDescent="0.2">
      <c r="Y24420" s="84"/>
    </row>
    <row r="24421" spans="25:25" x14ac:dyDescent="0.2">
      <c r="Y24421" s="84"/>
    </row>
    <row r="24422" spans="25:25" x14ac:dyDescent="0.2">
      <c r="Y24422" s="84"/>
    </row>
    <row r="24423" spans="25:25" x14ac:dyDescent="0.2">
      <c r="Y24423" s="84"/>
    </row>
    <row r="24424" spans="25:25" x14ac:dyDescent="0.2">
      <c r="Y24424" s="84"/>
    </row>
    <row r="24425" spans="25:25" x14ac:dyDescent="0.2">
      <c r="Y24425" s="84"/>
    </row>
    <row r="24426" spans="25:25" x14ac:dyDescent="0.2">
      <c r="Y24426" s="84"/>
    </row>
    <row r="24427" spans="25:25" x14ac:dyDescent="0.2">
      <c r="Y24427" s="84"/>
    </row>
    <row r="24428" spans="25:25" x14ac:dyDescent="0.2">
      <c r="Y24428" s="84"/>
    </row>
    <row r="24429" spans="25:25" x14ac:dyDescent="0.2">
      <c r="Y24429" s="84"/>
    </row>
    <row r="24430" spans="25:25" x14ac:dyDescent="0.2">
      <c r="Y24430" s="84"/>
    </row>
    <row r="24431" spans="25:25" x14ac:dyDescent="0.2">
      <c r="Y24431" s="84"/>
    </row>
    <row r="24432" spans="25:25" x14ac:dyDescent="0.2">
      <c r="Y24432" s="84"/>
    </row>
    <row r="24433" spans="25:25" x14ac:dyDescent="0.2">
      <c r="Y24433" s="84"/>
    </row>
    <row r="24434" spans="25:25" x14ac:dyDescent="0.2">
      <c r="Y24434" s="84"/>
    </row>
    <row r="24435" spans="25:25" x14ac:dyDescent="0.2">
      <c r="Y24435" s="84"/>
    </row>
    <row r="24436" spans="25:25" x14ac:dyDescent="0.2">
      <c r="Y24436" s="84"/>
    </row>
    <row r="24437" spans="25:25" x14ac:dyDescent="0.2">
      <c r="Y24437" s="84"/>
    </row>
    <row r="24438" spans="25:25" x14ac:dyDescent="0.2">
      <c r="Y24438" s="84"/>
    </row>
    <row r="24439" spans="25:25" x14ac:dyDescent="0.2">
      <c r="Y24439" s="84"/>
    </row>
    <row r="24440" spans="25:25" x14ac:dyDescent="0.2">
      <c r="Y24440" s="84"/>
    </row>
    <row r="24441" spans="25:25" x14ac:dyDescent="0.2">
      <c r="Y24441" s="84"/>
    </row>
    <row r="24442" spans="25:25" x14ac:dyDescent="0.2">
      <c r="Y24442" s="84"/>
    </row>
    <row r="24443" spans="25:25" x14ac:dyDescent="0.2">
      <c r="Y24443" s="84"/>
    </row>
    <row r="24444" spans="25:25" x14ac:dyDescent="0.2">
      <c r="Y24444" s="84"/>
    </row>
    <row r="24445" spans="25:25" x14ac:dyDescent="0.2">
      <c r="Y24445" s="84"/>
    </row>
    <row r="24446" spans="25:25" x14ac:dyDescent="0.2">
      <c r="Y24446" s="84"/>
    </row>
    <row r="24447" spans="25:25" x14ac:dyDescent="0.2">
      <c r="Y24447" s="84"/>
    </row>
    <row r="24448" spans="25:25" x14ac:dyDescent="0.2">
      <c r="Y24448" s="84"/>
    </row>
    <row r="24449" spans="25:25" x14ac:dyDescent="0.2">
      <c r="Y24449" s="84"/>
    </row>
    <row r="24450" spans="25:25" x14ac:dyDescent="0.2">
      <c r="Y24450" s="84"/>
    </row>
    <row r="24451" spans="25:25" x14ac:dyDescent="0.2">
      <c r="Y24451" s="84"/>
    </row>
    <row r="24452" spans="25:25" x14ac:dyDescent="0.2">
      <c r="Y24452" s="84"/>
    </row>
    <row r="24453" spans="25:25" x14ac:dyDescent="0.2">
      <c r="Y24453" s="84"/>
    </row>
    <row r="24454" spans="25:25" x14ac:dyDescent="0.2">
      <c r="Y24454" s="84"/>
    </row>
    <row r="24455" spans="25:25" x14ac:dyDescent="0.2">
      <c r="Y24455" s="84"/>
    </row>
    <row r="24456" spans="25:25" x14ac:dyDescent="0.2">
      <c r="Y24456" s="84"/>
    </row>
    <row r="24457" spans="25:25" x14ac:dyDescent="0.2">
      <c r="Y24457" s="84"/>
    </row>
    <row r="24458" spans="25:25" x14ac:dyDescent="0.2">
      <c r="Y24458" s="84"/>
    </row>
    <row r="24459" spans="25:25" x14ac:dyDescent="0.2">
      <c r="Y24459" s="84"/>
    </row>
    <row r="24460" spans="25:25" x14ac:dyDescent="0.2">
      <c r="Y24460" s="84"/>
    </row>
    <row r="24461" spans="25:25" x14ac:dyDescent="0.2">
      <c r="Y24461" s="84"/>
    </row>
    <row r="24462" spans="25:25" x14ac:dyDescent="0.2">
      <c r="Y24462" s="84"/>
    </row>
    <row r="24463" spans="25:25" x14ac:dyDescent="0.2">
      <c r="Y24463" s="84"/>
    </row>
    <row r="24464" spans="25:25" x14ac:dyDescent="0.2">
      <c r="Y24464" s="84"/>
    </row>
    <row r="24465" spans="25:25" x14ac:dyDescent="0.2">
      <c r="Y24465" s="84"/>
    </row>
    <row r="24466" spans="25:25" x14ac:dyDescent="0.2">
      <c r="Y24466" s="84"/>
    </row>
    <row r="24467" spans="25:25" x14ac:dyDescent="0.2">
      <c r="Y24467" s="84"/>
    </row>
    <row r="24468" spans="25:25" x14ac:dyDescent="0.2">
      <c r="Y24468" s="84"/>
    </row>
    <row r="24469" spans="25:25" x14ac:dyDescent="0.2">
      <c r="Y24469" s="84"/>
    </row>
    <row r="24470" spans="25:25" x14ac:dyDescent="0.2">
      <c r="Y24470" s="84"/>
    </row>
    <row r="24471" spans="25:25" x14ac:dyDescent="0.2">
      <c r="Y24471" s="84"/>
    </row>
    <row r="24472" spans="25:25" x14ac:dyDescent="0.2">
      <c r="Y24472" s="84"/>
    </row>
    <row r="24473" spans="25:25" x14ac:dyDescent="0.2">
      <c r="Y24473" s="84"/>
    </row>
    <row r="24474" spans="25:25" x14ac:dyDescent="0.2">
      <c r="Y24474" s="84"/>
    </row>
    <row r="24475" spans="25:25" x14ac:dyDescent="0.2">
      <c r="Y24475" s="84"/>
    </row>
    <row r="24476" spans="25:25" x14ac:dyDescent="0.2">
      <c r="Y24476" s="84"/>
    </row>
    <row r="24477" spans="25:25" x14ac:dyDescent="0.2">
      <c r="Y24477" s="84"/>
    </row>
    <row r="24478" spans="25:25" x14ac:dyDescent="0.2">
      <c r="Y24478" s="84"/>
    </row>
    <row r="24479" spans="25:25" x14ac:dyDescent="0.2">
      <c r="Y24479" s="84"/>
    </row>
    <row r="24480" spans="25:25" x14ac:dyDescent="0.2">
      <c r="Y24480" s="84"/>
    </row>
    <row r="24481" spans="25:25" x14ac:dyDescent="0.2">
      <c r="Y24481" s="84"/>
    </row>
    <row r="24482" spans="25:25" x14ac:dyDescent="0.2">
      <c r="Y24482" s="84"/>
    </row>
    <row r="24483" spans="25:25" x14ac:dyDescent="0.2">
      <c r="Y24483" s="84"/>
    </row>
    <row r="24484" spans="25:25" x14ac:dyDescent="0.2">
      <c r="Y24484" s="84"/>
    </row>
    <row r="24485" spans="25:25" x14ac:dyDescent="0.2">
      <c r="Y24485" s="84"/>
    </row>
    <row r="24486" spans="25:25" x14ac:dyDescent="0.2">
      <c r="Y24486" s="84"/>
    </row>
    <row r="24487" spans="25:25" x14ac:dyDescent="0.2">
      <c r="Y24487" s="84"/>
    </row>
    <row r="24488" spans="25:25" x14ac:dyDescent="0.2">
      <c r="Y24488" s="84"/>
    </row>
    <row r="24489" spans="25:25" x14ac:dyDescent="0.2">
      <c r="Y24489" s="84"/>
    </row>
    <row r="24490" spans="25:25" x14ac:dyDescent="0.2">
      <c r="Y24490" s="84"/>
    </row>
    <row r="24491" spans="25:25" x14ac:dyDescent="0.2">
      <c r="Y24491" s="84"/>
    </row>
    <row r="24492" spans="25:25" x14ac:dyDescent="0.2">
      <c r="Y24492" s="84"/>
    </row>
    <row r="24493" spans="25:25" x14ac:dyDescent="0.2">
      <c r="Y24493" s="84"/>
    </row>
    <row r="24494" spans="25:25" x14ac:dyDescent="0.2">
      <c r="Y24494" s="84"/>
    </row>
    <row r="24495" spans="25:25" x14ac:dyDescent="0.2">
      <c r="Y24495" s="84"/>
    </row>
    <row r="24496" spans="25:25" x14ac:dyDescent="0.2">
      <c r="Y24496" s="84"/>
    </row>
    <row r="24497" spans="25:25" x14ac:dyDescent="0.2">
      <c r="Y24497" s="84"/>
    </row>
    <row r="24498" spans="25:25" x14ac:dyDescent="0.2">
      <c r="Y24498" s="84"/>
    </row>
    <row r="24499" spans="25:25" x14ac:dyDescent="0.2">
      <c r="Y24499" s="84"/>
    </row>
    <row r="24500" spans="25:25" x14ac:dyDescent="0.2">
      <c r="Y24500" s="84"/>
    </row>
    <row r="24501" spans="25:25" x14ac:dyDescent="0.2">
      <c r="Y24501" s="84"/>
    </row>
    <row r="24502" spans="25:25" x14ac:dyDescent="0.2">
      <c r="Y24502" s="84"/>
    </row>
    <row r="24503" spans="25:25" x14ac:dyDescent="0.2">
      <c r="Y24503" s="84"/>
    </row>
    <row r="24504" spans="25:25" x14ac:dyDescent="0.2">
      <c r="Y24504" s="84"/>
    </row>
    <row r="24505" spans="25:25" x14ac:dyDescent="0.2">
      <c r="Y24505" s="84"/>
    </row>
    <row r="24506" spans="25:25" x14ac:dyDescent="0.2">
      <c r="Y24506" s="84"/>
    </row>
    <row r="24507" spans="25:25" x14ac:dyDescent="0.2">
      <c r="Y24507" s="84"/>
    </row>
    <row r="24508" spans="25:25" x14ac:dyDescent="0.2">
      <c r="Y24508" s="84"/>
    </row>
    <row r="24509" spans="25:25" x14ac:dyDescent="0.2">
      <c r="Y24509" s="84"/>
    </row>
    <row r="24510" spans="25:25" x14ac:dyDescent="0.2">
      <c r="Y24510" s="84"/>
    </row>
    <row r="24511" spans="25:25" x14ac:dyDescent="0.2">
      <c r="Y24511" s="84"/>
    </row>
    <row r="24512" spans="25:25" x14ac:dyDescent="0.2">
      <c r="Y24512" s="84"/>
    </row>
    <row r="24513" spans="25:25" x14ac:dyDescent="0.2">
      <c r="Y24513" s="84"/>
    </row>
    <row r="24514" spans="25:25" x14ac:dyDescent="0.2">
      <c r="Y24514" s="84"/>
    </row>
    <row r="24515" spans="25:25" x14ac:dyDescent="0.2">
      <c r="Y24515" s="84"/>
    </row>
    <row r="24516" spans="25:25" x14ac:dyDescent="0.2">
      <c r="Y24516" s="84"/>
    </row>
    <row r="24517" spans="25:25" x14ac:dyDescent="0.2">
      <c r="Y24517" s="84"/>
    </row>
    <row r="24518" spans="25:25" x14ac:dyDescent="0.2">
      <c r="Y24518" s="84"/>
    </row>
    <row r="24519" spans="25:25" x14ac:dyDescent="0.2">
      <c r="Y24519" s="84"/>
    </row>
    <row r="24520" spans="25:25" x14ac:dyDescent="0.2">
      <c r="Y24520" s="84"/>
    </row>
    <row r="24521" spans="25:25" x14ac:dyDescent="0.2">
      <c r="Y24521" s="84"/>
    </row>
    <row r="24522" spans="25:25" x14ac:dyDescent="0.2">
      <c r="Y24522" s="84"/>
    </row>
    <row r="24523" spans="25:25" x14ac:dyDescent="0.2">
      <c r="Y24523" s="84"/>
    </row>
    <row r="24524" spans="25:25" x14ac:dyDescent="0.2">
      <c r="Y24524" s="84"/>
    </row>
    <row r="24525" spans="25:25" x14ac:dyDescent="0.2">
      <c r="Y24525" s="84"/>
    </row>
    <row r="24526" spans="25:25" x14ac:dyDescent="0.2">
      <c r="Y24526" s="84"/>
    </row>
    <row r="24527" spans="25:25" x14ac:dyDescent="0.2">
      <c r="Y24527" s="84"/>
    </row>
    <row r="24528" spans="25:25" x14ac:dyDescent="0.2">
      <c r="Y24528" s="84"/>
    </row>
    <row r="24529" spans="25:25" x14ac:dyDescent="0.2">
      <c r="Y24529" s="84"/>
    </row>
    <row r="24530" spans="25:25" x14ac:dyDescent="0.2">
      <c r="Y24530" s="84"/>
    </row>
    <row r="24531" spans="25:25" x14ac:dyDescent="0.2">
      <c r="Y24531" s="84"/>
    </row>
    <row r="24532" spans="25:25" x14ac:dyDescent="0.2">
      <c r="Y24532" s="84"/>
    </row>
    <row r="24533" spans="25:25" x14ac:dyDescent="0.2">
      <c r="Y24533" s="84"/>
    </row>
    <row r="24534" spans="25:25" x14ac:dyDescent="0.2">
      <c r="Y24534" s="84"/>
    </row>
    <row r="24535" spans="25:25" x14ac:dyDescent="0.2">
      <c r="Y24535" s="84"/>
    </row>
    <row r="24536" spans="25:25" x14ac:dyDescent="0.2">
      <c r="Y24536" s="84"/>
    </row>
    <row r="24537" spans="25:25" x14ac:dyDescent="0.2">
      <c r="Y24537" s="84"/>
    </row>
    <row r="24538" spans="25:25" x14ac:dyDescent="0.2">
      <c r="Y24538" s="84"/>
    </row>
    <row r="24539" spans="25:25" x14ac:dyDescent="0.2">
      <c r="Y24539" s="84"/>
    </row>
    <row r="24540" spans="25:25" x14ac:dyDescent="0.2">
      <c r="Y24540" s="84"/>
    </row>
    <row r="24541" spans="25:25" x14ac:dyDescent="0.2">
      <c r="Y24541" s="84"/>
    </row>
    <row r="24542" spans="25:25" x14ac:dyDescent="0.2">
      <c r="Y24542" s="84"/>
    </row>
    <row r="24543" spans="25:25" x14ac:dyDescent="0.2">
      <c r="Y24543" s="84"/>
    </row>
    <row r="24544" spans="25:25" x14ac:dyDescent="0.2">
      <c r="Y24544" s="84"/>
    </row>
    <row r="24545" spans="25:25" x14ac:dyDescent="0.2">
      <c r="Y24545" s="84"/>
    </row>
    <row r="24546" spans="25:25" x14ac:dyDescent="0.2">
      <c r="Y24546" s="84"/>
    </row>
    <row r="24547" spans="25:25" x14ac:dyDescent="0.2">
      <c r="Y24547" s="84"/>
    </row>
    <row r="24548" spans="25:25" x14ac:dyDescent="0.2">
      <c r="Y24548" s="84"/>
    </row>
    <row r="24549" spans="25:25" x14ac:dyDescent="0.2">
      <c r="Y24549" s="84"/>
    </row>
    <row r="24550" spans="25:25" x14ac:dyDescent="0.2">
      <c r="Y24550" s="84"/>
    </row>
    <row r="24551" spans="25:25" x14ac:dyDescent="0.2">
      <c r="Y24551" s="84"/>
    </row>
    <row r="24552" spans="25:25" x14ac:dyDescent="0.2">
      <c r="Y24552" s="84"/>
    </row>
    <row r="24553" spans="25:25" x14ac:dyDescent="0.2">
      <c r="Y24553" s="84"/>
    </row>
    <row r="24554" spans="25:25" x14ac:dyDescent="0.2">
      <c r="Y24554" s="84"/>
    </row>
    <row r="24555" spans="25:25" x14ac:dyDescent="0.2">
      <c r="Y24555" s="84"/>
    </row>
    <row r="24556" spans="25:25" x14ac:dyDescent="0.2">
      <c r="Y24556" s="84"/>
    </row>
    <row r="24557" spans="25:25" x14ac:dyDescent="0.2">
      <c r="Y24557" s="84"/>
    </row>
    <row r="24558" spans="25:25" x14ac:dyDescent="0.2">
      <c r="Y24558" s="84"/>
    </row>
    <row r="24559" spans="25:25" x14ac:dyDescent="0.2">
      <c r="Y24559" s="84"/>
    </row>
    <row r="24560" spans="25:25" x14ac:dyDescent="0.2">
      <c r="Y24560" s="84"/>
    </row>
    <row r="24561" spans="25:25" x14ac:dyDescent="0.2">
      <c r="Y24561" s="84"/>
    </row>
    <row r="24562" spans="25:25" x14ac:dyDescent="0.2">
      <c r="Y24562" s="84"/>
    </row>
    <row r="24563" spans="25:25" x14ac:dyDescent="0.2">
      <c r="Y24563" s="84"/>
    </row>
    <row r="24564" spans="25:25" x14ac:dyDescent="0.2">
      <c r="Y24564" s="84"/>
    </row>
    <row r="24565" spans="25:25" x14ac:dyDescent="0.2">
      <c r="Y24565" s="84"/>
    </row>
    <row r="24566" spans="25:25" x14ac:dyDescent="0.2">
      <c r="Y24566" s="84"/>
    </row>
    <row r="24567" spans="25:25" x14ac:dyDescent="0.2">
      <c r="Y24567" s="84"/>
    </row>
    <row r="24568" spans="25:25" x14ac:dyDescent="0.2">
      <c r="Y24568" s="84"/>
    </row>
    <row r="24569" spans="25:25" x14ac:dyDescent="0.2">
      <c r="Y24569" s="84"/>
    </row>
    <row r="24570" spans="25:25" x14ac:dyDescent="0.2">
      <c r="Y24570" s="84"/>
    </row>
    <row r="24571" spans="25:25" x14ac:dyDescent="0.2">
      <c r="Y24571" s="84"/>
    </row>
    <row r="24572" spans="25:25" x14ac:dyDescent="0.2">
      <c r="Y24572" s="84"/>
    </row>
    <row r="24573" spans="25:25" x14ac:dyDescent="0.2">
      <c r="Y24573" s="84"/>
    </row>
    <row r="24574" spans="25:25" x14ac:dyDescent="0.2">
      <c r="Y24574" s="84"/>
    </row>
    <row r="24575" spans="25:25" x14ac:dyDescent="0.2">
      <c r="Y24575" s="84"/>
    </row>
    <row r="24576" spans="25:25" x14ac:dyDescent="0.2">
      <c r="Y24576" s="84"/>
    </row>
    <row r="24577" spans="25:25" x14ac:dyDescent="0.2">
      <c r="Y24577" s="84"/>
    </row>
    <row r="24578" spans="25:25" x14ac:dyDescent="0.2">
      <c r="Y24578" s="84"/>
    </row>
    <row r="24579" spans="25:25" x14ac:dyDescent="0.2">
      <c r="Y24579" s="84"/>
    </row>
    <row r="24580" spans="25:25" x14ac:dyDescent="0.2">
      <c r="Y24580" s="84"/>
    </row>
    <row r="24581" spans="25:25" x14ac:dyDescent="0.2">
      <c r="Y24581" s="84"/>
    </row>
    <row r="24582" spans="25:25" x14ac:dyDescent="0.2">
      <c r="Y24582" s="84"/>
    </row>
    <row r="24583" spans="25:25" x14ac:dyDescent="0.2">
      <c r="Y24583" s="84"/>
    </row>
    <row r="24584" spans="25:25" x14ac:dyDescent="0.2">
      <c r="Y24584" s="84"/>
    </row>
    <row r="24585" spans="25:25" x14ac:dyDescent="0.2">
      <c r="Y24585" s="84"/>
    </row>
    <row r="24586" spans="25:25" x14ac:dyDescent="0.2">
      <c r="Y24586" s="84"/>
    </row>
    <row r="24587" spans="25:25" x14ac:dyDescent="0.2">
      <c r="Y24587" s="84"/>
    </row>
    <row r="24588" spans="25:25" x14ac:dyDescent="0.2">
      <c r="Y24588" s="84"/>
    </row>
    <row r="24589" spans="25:25" x14ac:dyDescent="0.2">
      <c r="Y24589" s="84"/>
    </row>
    <row r="24590" spans="25:25" x14ac:dyDescent="0.2">
      <c r="Y24590" s="84"/>
    </row>
    <row r="24591" spans="25:25" x14ac:dyDescent="0.2">
      <c r="Y24591" s="84"/>
    </row>
    <row r="24592" spans="25:25" x14ac:dyDescent="0.2">
      <c r="Y24592" s="84"/>
    </row>
    <row r="24593" spans="25:25" x14ac:dyDescent="0.2">
      <c r="Y24593" s="84"/>
    </row>
    <row r="24594" spans="25:25" x14ac:dyDescent="0.2">
      <c r="Y24594" s="84"/>
    </row>
    <row r="24595" spans="25:25" x14ac:dyDescent="0.2">
      <c r="Y24595" s="84"/>
    </row>
    <row r="24596" spans="25:25" x14ac:dyDescent="0.2">
      <c r="Y24596" s="84"/>
    </row>
    <row r="24597" spans="25:25" x14ac:dyDescent="0.2">
      <c r="Y24597" s="84"/>
    </row>
    <row r="24598" spans="25:25" x14ac:dyDescent="0.2">
      <c r="Y24598" s="84"/>
    </row>
    <row r="24599" spans="25:25" x14ac:dyDescent="0.2">
      <c r="Y24599" s="84"/>
    </row>
    <row r="24600" spans="25:25" x14ac:dyDescent="0.2">
      <c r="Y24600" s="84"/>
    </row>
    <row r="24601" spans="25:25" x14ac:dyDescent="0.2">
      <c r="Y24601" s="84"/>
    </row>
    <row r="24602" spans="25:25" x14ac:dyDescent="0.2">
      <c r="Y24602" s="84"/>
    </row>
    <row r="24603" spans="25:25" x14ac:dyDescent="0.2">
      <c r="Y24603" s="84"/>
    </row>
    <row r="24604" spans="25:25" x14ac:dyDescent="0.2">
      <c r="Y24604" s="84"/>
    </row>
    <row r="24605" spans="25:25" x14ac:dyDescent="0.2">
      <c r="Y24605" s="84"/>
    </row>
    <row r="24606" spans="25:25" x14ac:dyDescent="0.2">
      <c r="Y24606" s="84"/>
    </row>
    <row r="24607" spans="25:25" x14ac:dyDescent="0.2">
      <c r="Y24607" s="84"/>
    </row>
    <row r="24608" spans="25:25" x14ac:dyDescent="0.2">
      <c r="Y24608" s="84"/>
    </row>
    <row r="24609" spans="25:25" x14ac:dyDescent="0.2">
      <c r="Y24609" s="84"/>
    </row>
    <row r="24610" spans="25:25" x14ac:dyDescent="0.2">
      <c r="Y24610" s="84"/>
    </row>
    <row r="24611" spans="25:25" x14ac:dyDescent="0.2">
      <c r="Y24611" s="84"/>
    </row>
    <row r="24612" spans="25:25" x14ac:dyDescent="0.2">
      <c r="Y24612" s="84"/>
    </row>
    <row r="24613" spans="25:25" x14ac:dyDescent="0.2">
      <c r="Y24613" s="84"/>
    </row>
    <row r="24614" spans="25:25" x14ac:dyDescent="0.2">
      <c r="Y24614" s="84"/>
    </row>
    <row r="24615" spans="25:25" x14ac:dyDescent="0.2">
      <c r="Y24615" s="84"/>
    </row>
    <row r="24616" spans="25:25" x14ac:dyDescent="0.2">
      <c r="Y24616" s="84"/>
    </row>
    <row r="24617" spans="25:25" x14ac:dyDescent="0.2">
      <c r="Y24617" s="84"/>
    </row>
    <row r="24618" spans="25:25" x14ac:dyDescent="0.2">
      <c r="Y24618" s="84"/>
    </row>
    <row r="24619" spans="25:25" x14ac:dyDescent="0.2">
      <c r="Y24619" s="84"/>
    </row>
    <row r="24620" spans="25:25" x14ac:dyDescent="0.2">
      <c r="Y24620" s="84"/>
    </row>
    <row r="24621" spans="25:25" x14ac:dyDescent="0.2">
      <c r="Y24621" s="84"/>
    </row>
    <row r="24622" spans="25:25" x14ac:dyDescent="0.2">
      <c r="Y24622" s="84"/>
    </row>
    <row r="24623" spans="25:25" x14ac:dyDescent="0.2">
      <c r="Y24623" s="84"/>
    </row>
    <row r="24624" spans="25:25" x14ac:dyDescent="0.2">
      <c r="Y24624" s="84"/>
    </row>
    <row r="24625" spans="25:25" x14ac:dyDescent="0.2">
      <c r="Y24625" s="84"/>
    </row>
    <row r="24626" spans="25:25" x14ac:dyDescent="0.2">
      <c r="Y24626" s="84"/>
    </row>
    <row r="24627" spans="25:25" x14ac:dyDescent="0.2">
      <c r="Y24627" s="84"/>
    </row>
    <row r="24628" spans="25:25" x14ac:dyDescent="0.2">
      <c r="Y24628" s="84"/>
    </row>
    <row r="24629" spans="25:25" x14ac:dyDescent="0.2">
      <c r="Y24629" s="84"/>
    </row>
    <row r="24630" spans="25:25" x14ac:dyDescent="0.2">
      <c r="Y24630" s="84"/>
    </row>
    <row r="24631" spans="25:25" x14ac:dyDescent="0.2">
      <c r="Y24631" s="84"/>
    </row>
    <row r="24632" spans="25:25" x14ac:dyDescent="0.2">
      <c r="Y24632" s="84"/>
    </row>
    <row r="24633" spans="25:25" x14ac:dyDescent="0.2">
      <c r="Y24633" s="84"/>
    </row>
    <row r="24634" spans="25:25" x14ac:dyDescent="0.2">
      <c r="Y24634" s="84"/>
    </row>
    <row r="24635" spans="25:25" x14ac:dyDescent="0.2">
      <c r="Y24635" s="84"/>
    </row>
    <row r="24636" spans="25:25" x14ac:dyDescent="0.2">
      <c r="Y24636" s="84"/>
    </row>
    <row r="24637" spans="25:25" x14ac:dyDescent="0.2">
      <c r="Y24637" s="84"/>
    </row>
    <row r="24638" spans="25:25" x14ac:dyDescent="0.2">
      <c r="Y24638" s="84"/>
    </row>
    <row r="24639" spans="25:25" x14ac:dyDescent="0.2">
      <c r="Y24639" s="84"/>
    </row>
    <row r="24640" spans="25:25" x14ac:dyDescent="0.2">
      <c r="Y24640" s="84"/>
    </row>
    <row r="24641" spans="25:25" x14ac:dyDescent="0.2">
      <c r="Y24641" s="84"/>
    </row>
    <row r="24642" spans="25:25" x14ac:dyDescent="0.2">
      <c r="Y24642" s="84"/>
    </row>
    <row r="24643" spans="25:25" x14ac:dyDescent="0.2">
      <c r="Y24643" s="84"/>
    </row>
    <row r="24644" spans="25:25" x14ac:dyDescent="0.2">
      <c r="Y24644" s="84"/>
    </row>
    <row r="24645" spans="25:25" x14ac:dyDescent="0.2">
      <c r="Y24645" s="84"/>
    </row>
    <row r="24646" spans="25:25" x14ac:dyDescent="0.2">
      <c r="Y24646" s="84"/>
    </row>
    <row r="24647" spans="25:25" x14ac:dyDescent="0.2">
      <c r="Y24647" s="84"/>
    </row>
    <row r="24648" spans="25:25" x14ac:dyDescent="0.2">
      <c r="Y24648" s="84"/>
    </row>
    <row r="24649" spans="25:25" x14ac:dyDescent="0.2">
      <c r="Y24649" s="84"/>
    </row>
    <row r="24650" spans="25:25" x14ac:dyDescent="0.2">
      <c r="Y24650" s="84"/>
    </row>
    <row r="24651" spans="25:25" x14ac:dyDescent="0.2">
      <c r="Y24651" s="84"/>
    </row>
    <row r="24652" spans="25:25" x14ac:dyDescent="0.2">
      <c r="Y24652" s="84"/>
    </row>
    <row r="24653" spans="25:25" x14ac:dyDescent="0.2">
      <c r="Y24653" s="84"/>
    </row>
    <row r="24654" spans="25:25" x14ac:dyDescent="0.2">
      <c r="Y24654" s="84"/>
    </row>
    <row r="24655" spans="25:25" x14ac:dyDescent="0.2">
      <c r="Y24655" s="84"/>
    </row>
    <row r="24656" spans="25:25" x14ac:dyDescent="0.2">
      <c r="Y24656" s="84"/>
    </row>
    <row r="24657" spans="25:25" x14ac:dyDescent="0.2">
      <c r="Y24657" s="84"/>
    </row>
    <row r="24658" spans="25:25" x14ac:dyDescent="0.2">
      <c r="Y24658" s="84"/>
    </row>
    <row r="24659" spans="25:25" x14ac:dyDescent="0.2">
      <c r="Y24659" s="84"/>
    </row>
    <row r="24660" spans="25:25" x14ac:dyDescent="0.2">
      <c r="Y24660" s="84"/>
    </row>
    <row r="24661" spans="25:25" x14ac:dyDescent="0.2">
      <c r="Y24661" s="84"/>
    </row>
    <row r="24662" spans="25:25" x14ac:dyDescent="0.2">
      <c r="Y24662" s="84"/>
    </row>
    <row r="24663" spans="25:25" x14ac:dyDescent="0.2">
      <c r="Y24663" s="84"/>
    </row>
    <row r="24664" spans="25:25" x14ac:dyDescent="0.2">
      <c r="Y24664" s="84"/>
    </row>
    <row r="24665" spans="25:25" x14ac:dyDescent="0.2">
      <c r="Y24665" s="84"/>
    </row>
    <row r="24666" spans="25:25" x14ac:dyDescent="0.2">
      <c r="Y24666" s="84"/>
    </row>
    <row r="24667" spans="25:25" x14ac:dyDescent="0.2">
      <c r="Y24667" s="84"/>
    </row>
    <row r="24668" spans="25:25" x14ac:dyDescent="0.2">
      <c r="Y24668" s="84"/>
    </row>
    <row r="24669" spans="25:25" x14ac:dyDescent="0.2">
      <c r="Y24669" s="84"/>
    </row>
    <row r="24670" spans="25:25" x14ac:dyDescent="0.2">
      <c r="Y24670" s="84"/>
    </row>
    <row r="24671" spans="25:25" x14ac:dyDescent="0.2">
      <c r="Y24671" s="84"/>
    </row>
    <row r="24672" spans="25:25" x14ac:dyDescent="0.2">
      <c r="Y24672" s="84"/>
    </row>
    <row r="24673" spans="25:25" x14ac:dyDescent="0.2">
      <c r="Y24673" s="84"/>
    </row>
    <row r="24674" spans="25:25" x14ac:dyDescent="0.2">
      <c r="Y24674" s="84"/>
    </row>
    <row r="24675" spans="25:25" x14ac:dyDescent="0.2">
      <c r="Y24675" s="84"/>
    </row>
    <row r="24676" spans="25:25" x14ac:dyDescent="0.2">
      <c r="Y24676" s="84"/>
    </row>
    <row r="24677" spans="25:25" x14ac:dyDescent="0.2">
      <c r="Y24677" s="84"/>
    </row>
    <row r="24678" spans="25:25" x14ac:dyDescent="0.2">
      <c r="Y24678" s="84"/>
    </row>
    <row r="24679" spans="25:25" x14ac:dyDescent="0.2">
      <c r="Y24679" s="84"/>
    </row>
    <row r="24680" spans="25:25" x14ac:dyDescent="0.2">
      <c r="Y24680" s="84"/>
    </row>
    <row r="24681" spans="25:25" x14ac:dyDescent="0.2">
      <c r="Y24681" s="84"/>
    </row>
    <row r="24682" spans="25:25" x14ac:dyDescent="0.2">
      <c r="Y24682" s="84"/>
    </row>
    <row r="24683" spans="25:25" x14ac:dyDescent="0.2">
      <c r="Y24683" s="84"/>
    </row>
    <row r="24684" spans="25:25" x14ac:dyDescent="0.2">
      <c r="Y24684" s="84"/>
    </row>
    <row r="24685" spans="25:25" x14ac:dyDescent="0.2">
      <c r="Y24685" s="84"/>
    </row>
    <row r="24686" spans="25:25" x14ac:dyDescent="0.2">
      <c r="Y24686" s="84"/>
    </row>
    <row r="24687" spans="25:25" x14ac:dyDescent="0.2">
      <c r="Y24687" s="84"/>
    </row>
    <row r="24688" spans="25:25" x14ac:dyDescent="0.2">
      <c r="Y24688" s="84"/>
    </row>
    <row r="24689" spans="25:25" x14ac:dyDescent="0.2">
      <c r="Y24689" s="84"/>
    </row>
    <row r="24690" spans="25:25" x14ac:dyDescent="0.2">
      <c r="Y24690" s="84"/>
    </row>
    <row r="24691" spans="25:25" x14ac:dyDescent="0.2">
      <c r="Y24691" s="84"/>
    </row>
    <row r="24692" spans="25:25" x14ac:dyDescent="0.2">
      <c r="Y24692" s="84"/>
    </row>
    <row r="24693" spans="25:25" x14ac:dyDescent="0.2">
      <c r="Y24693" s="84"/>
    </row>
    <row r="24694" spans="25:25" x14ac:dyDescent="0.2">
      <c r="Y24694" s="84"/>
    </row>
    <row r="24695" spans="25:25" x14ac:dyDescent="0.2">
      <c r="Y24695" s="84"/>
    </row>
    <row r="24696" spans="25:25" x14ac:dyDescent="0.2">
      <c r="Y24696" s="84"/>
    </row>
    <row r="24697" spans="25:25" x14ac:dyDescent="0.2">
      <c r="Y24697" s="84"/>
    </row>
    <row r="24698" spans="25:25" x14ac:dyDescent="0.2">
      <c r="Y24698" s="84"/>
    </row>
    <row r="24699" spans="25:25" x14ac:dyDescent="0.2">
      <c r="Y24699" s="84"/>
    </row>
    <row r="24700" spans="25:25" x14ac:dyDescent="0.2">
      <c r="Y24700" s="84"/>
    </row>
    <row r="24701" spans="25:25" x14ac:dyDescent="0.2">
      <c r="Y24701" s="84"/>
    </row>
    <row r="24702" spans="25:25" x14ac:dyDescent="0.2">
      <c r="Y24702" s="84"/>
    </row>
    <row r="24703" spans="25:25" x14ac:dyDescent="0.2">
      <c r="Y24703" s="84"/>
    </row>
    <row r="24704" spans="25:25" x14ac:dyDescent="0.2">
      <c r="Y24704" s="84"/>
    </row>
    <row r="24705" spans="25:25" x14ac:dyDescent="0.2">
      <c r="Y24705" s="84"/>
    </row>
    <row r="24706" spans="25:25" x14ac:dyDescent="0.2">
      <c r="Y24706" s="84"/>
    </row>
    <row r="24707" spans="25:25" x14ac:dyDescent="0.2">
      <c r="Y24707" s="84"/>
    </row>
    <row r="24708" spans="25:25" x14ac:dyDescent="0.2">
      <c r="Y24708" s="84"/>
    </row>
    <row r="24709" spans="25:25" x14ac:dyDescent="0.2">
      <c r="Y24709" s="84"/>
    </row>
    <row r="24710" spans="25:25" x14ac:dyDescent="0.2">
      <c r="Y24710" s="84"/>
    </row>
    <row r="24711" spans="25:25" x14ac:dyDescent="0.2">
      <c r="Y24711" s="84"/>
    </row>
    <row r="24712" spans="25:25" x14ac:dyDescent="0.2">
      <c r="Y24712" s="84"/>
    </row>
    <row r="24713" spans="25:25" x14ac:dyDescent="0.2">
      <c r="Y24713" s="84"/>
    </row>
    <row r="24714" spans="25:25" x14ac:dyDescent="0.2">
      <c r="Y24714" s="84"/>
    </row>
    <row r="24715" spans="25:25" x14ac:dyDescent="0.2">
      <c r="Y24715" s="84"/>
    </row>
    <row r="24716" spans="25:25" x14ac:dyDescent="0.2">
      <c r="Y24716" s="84"/>
    </row>
    <row r="24717" spans="25:25" x14ac:dyDescent="0.2">
      <c r="Y24717" s="84"/>
    </row>
    <row r="24718" spans="25:25" x14ac:dyDescent="0.2">
      <c r="Y24718" s="84"/>
    </row>
    <row r="24719" spans="25:25" x14ac:dyDescent="0.2">
      <c r="Y24719" s="84"/>
    </row>
    <row r="24720" spans="25:25" x14ac:dyDescent="0.2">
      <c r="Y24720" s="84"/>
    </row>
    <row r="24721" spans="25:25" x14ac:dyDescent="0.2">
      <c r="Y24721" s="84"/>
    </row>
    <row r="24722" spans="25:25" x14ac:dyDescent="0.2">
      <c r="Y24722" s="84"/>
    </row>
    <row r="24723" spans="25:25" x14ac:dyDescent="0.2">
      <c r="Y24723" s="84"/>
    </row>
    <row r="24724" spans="25:25" x14ac:dyDescent="0.2">
      <c r="Y24724" s="84"/>
    </row>
    <row r="24725" spans="25:25" x14ac:dyDescent="0.2">
      <c r="Y24725" s="84"/>
    </row>
    <row r="24726" spans="25:25" x14ac:dyDescent="0.2">
      <c r="Y24726" s="84"/>
    </row>
    <row r="24727" spans="25:25" x14ac:dyDescent="0.2">
      <c r="Y24727" s="84"/>
    </row>
    <row r="24728" spans="25:25" x14ac:dyDescent="0.2">
      <c r="Y24728" s="84"/>
    </row>
    <row r="24729" spans="25:25" x14ac:dyDescent="0.2">
      <c r="Y24729" s="84"/>
    </row>
    <row r="24730" spans="25:25" x14ac:dyDescent="0.2">
      <c r="Y24730" s="84"/>
    </row>
    <row r="24731" spans="25:25" x14ac:dyDescent="0.2">
      <c r="Y24731" s="84"/>
    </row>
    <row r="24732" spans="25:25" x14ac:dyDescent="0.2">
      <c r="Y24732" s="84"/>
    </row>
    <row r="24733" spans="25:25" x14ac:dyDescent="0.2">
      <c r="Y24733" s="84"/>
    </row>
    <row r="24734" spans="25:25" x14ac:dyDescent="0.2">
      <c r="Y24734" s="84"/>
    </row>
    <row r="24735" spans="25:25" x14ac:dyDescent="0.2">
      <c r="Y24735" s="84"/>
    </row>
    <row r="24736" spans="25:25" x14ac:dyDescent="0.2">
      <c r="Y24736" s="84"/>
    </row>
    <row r="24737" spans="25:25" x14ac:dyDescent="0.2">
      <c r="Y24737" s="84"/>
    </row>
    <row r="24738" spans="25:25" x14ac:dyDescent="0.2">
      <c r="Y24738" s="84"/>
    </row>
    <row r="24739" spans="25:25" x14ac:dyDescent="0.2">
      <c r="Y24739" s="84"/>
    </row>
    <row r="24740" spans="25:25" x14ac:dyDescent="0.2">
      <c r="Y24740" s="84"/>
    </row>
    <row r="24741" spans="25:25" x14ac:dyDescent="0.2">
      <c r="Y24741" s="84"/>
    </row>
    <row r="24742" spans="25:25" x14ac:dyDescent="0.2">
      <c r="Y24742" s="84"/>
    </row>
    <row r="24743" spans="25:25" x14ac:dyDescent="0.2">
      <c r="Y24743" s="84"/>
    </row>
    <row r="24744" spans="25:25" x14ac:dyDescent="0.2">
      <c r="Y24744" s="84"/>
    </row>
    <row r="24745" spans="25:25" x14ac:dyDescent="0.2">
      <c r="Y24745" s="84"/>
    </row>
    <row r="24746" spans="25:25" x14ac:dyDescent="0.2">
      <c r="Y24746" s="84"/>
    </row>
    <row r="24747" spans="25:25" x14ac:dyDescent="0.2">
      <c r="Y24747" s="84"/>
    </row>
    <row r="24748" spans="25:25" x14ac:dyDescent="0.2">
      <c r="Y24748" s="84"/>
    </row>
    <row r="24749" spans="25:25" x14ac:dyDescent="0.2">
      <c r="Y24749" s="84"/>
    </row>
    <row r="24750" spans="25:25" x14ac:dyDescent="0.2">
      <c r="Y24750" s="84"/>
    </row>
    <row r="24751" spans="25:25" x14ac:dyDescent="0.2">
      <c r="Y24751" s="84"/>
    </row>
    <row r="24752" spans="25:25" x14ac:dyDescent="0.2">
      <c r="Y24752" s="84"/>
    </row>
    <row r="24753" spans="25:25" x14ac:dyDescent="0.2">
      <c r="Y24753" s="84"/>
    </row>
    <row r="24754" spans="25:25" x14ac:dyDescent="0.2">
      <c r="Y24754" s="84"/>
    </row>
    <row r="24755" spans="25:25" x14ac:dyDescent="0.2">
      <c r="Y24755" s="84"/>
    </row>
    <row r="24756" spans="25:25" x14ac:dyDescent="0.2">
      <c r="Y24756" s="84"/>
    </row>
    <row r="24757" spans="25:25" x14ac:dyDescent="0.2">
      <c r="Y24757" s="84"/>
    </row>
    <row r="24758" spans="25:25" x14ac:dyDescent="0.2">
      <c r="Y24758" s="84"/>
    </row>
    <row r="24759" spans="25:25" x14ac:dyDescent="0.2">
      <c r="Y24759" s="84"/>
    </row>
    <row r="24760" spans="25:25" x14ac:dyDescent="0.2">
      <c r="Y24760" s="84"/>
    </row>
    <row r="24761" spans="25:25" x14ac:dyDescent="0.2">
      <c r="Y24761" s="84"/>
    </row>
    <row r="24762" spans="25:25" x14ac:dyDescent="0.2">
      <c r="Y24762" s="84"/>
    </row>
    <row r="24763" spans="25:25" x14ac:dyDescent="0.2">
      <c r="Y24763" s="84"/>
    </row>
    <row r="24764" spans="25:25" x14ac:dyDescent="0.2">
      <c r="Y24764" s="84"/>
    </row>
    <row r="24765" spans="25:25" x14ac:dyDescent="0.2">
      <c r="Y24765" s="84"/>
    </row>
    <row r="24766" spans="25:25" x14ac:dyDescent="0.2">
      <c r="Y24766" s="84"/>
    </row>
    <row r="24767" spans="25:25" x14ac:dyDescent="0.2">
      <c r="Y24767" s="84"/>
    </row>
    <row r="24768" spans="25:25" x14ac:dyDescent="0.2">
      <c r="Y24768" s="84"/>
    </row>
    <row r="24769" spans="25:25" x14ac:dyDescent="0.2">
      <c r="Y24769" s="84"/>
    </row>
    <row r="24770" spans="25:25" x14ac:dyDescent="0.2">
      <c r="Y24770" s="84"/>
    </row>
    <row r="24771" spans="25:25" x14ac:dyDescent="0.2">
      <c r="Y24771" s="84"/>
    </row>
    <row r="24772" spans="25:25" x14ac:dyDescent="0.2">
      <c r="Y24772" s="84"/>
    </row>
    <row r="24773" spans="25:25" x14ac:dyDescent="0.2">
      <c r="Y24773" s="84"/>
    </row>
    <row r="24774" spans="25:25" x14ac:dyDescent="0.2">
      <c r="Y24774" s="84"/>
    </row>
    <row r="24775" spans="25:25" x14ac:dyDescent="0.2">
      <c r="Y24775" s="84"/>
    </row>
    <row r="24776" spans="25:25" x14ac:dyDescent="0.2">
      <c r="Y24776" s="84"/>
    </row>
    <row r="24777" spans="25:25" x14ac:dyDescent="0.2">
      <c r="Y24777" s="84"/>
    </row>
    <row r="24778" spans="25:25" x14ac:dyDescent="0.2">
      <c r="Y24778" s="84"/>
    </row>
    <row r="24779" spans="25:25" x14ac:dyDescent="0.2">
      <c r="Y24779" s="84"/>
    </row>
    <row r="24780" spans="25:25" x14ac:dyDescent="0.2">
      <c r="Y24780" s="84"/>
    </row>
    <row r="24781" spans="25:25" x14ac:dyDescent="0.2">
      <c r="Y24781" s="84"/>
    </row>
    <row r="24782" spans="25:25" x14ac:dyDescent="0.2">
      <c r="Y24782" s="84"/>
    </row>
    <row r="24783" spans="25:25" x14ac:dyDescent="0.2">
      <c r="Y24783" s="84"/>
    </row>
    <row r="24784" spans="25:25" x14ac:dyDescent="0.2">
      <c r="Y24784" s="84"/>
    </row>
    <row r="24785" spans="25:25" x14ac:dyDescent="0.2">
      <c r="Y24785" s="84"/>
    </row>
    <row r="24786" spans="25:25" x14ac:dyDescent="0.2">
      <c r="Y24786" s="84"/>
    </row>
    <row r="24787" spans="25:25" x14ac:dyDescent="0.2">
      <c r="Y24787" s="84"/>
    </row>
    <row r="24788" spans="25:25" x14ac:dyDescent="0.2">
      <c r="Y24788" s="84"/>
    </row>
    <row r="24789" spans="25:25" x14ac:dyDescent="0.2">
      <c r="Y24789" s="84"/>
    </row>
    <row r="24790" spans="25:25" x14ac:dyDescent="0.2">
      <c r="Y24790" s="84"/>
    </row>
    <row r="24791" spans="25:25" x14ac:dyDescent="0.2">
      <c r="Y24791" s="84"/>
    </row>
    <row r="24792" spans="25:25" x14ac:dyDescent="0.2">
      <c r="Y24792" s="84"/>
    </row>
    <row r="24793" spans="25:25" x14ac:dyDescent="0.2">
      <c r="Y24793" s="84"/>
    </row>
    <row r="24794" spans="25:25" x14ac:dyDescent="0.2">
      <c r="Y24794" s="84"/>
    </row>
    <row r="24795" spans="25:25" x14ac:dyDescent="0.2">
      <c r="Y24795" s="84"/>
    </row>
    <row r="24796" spans="25:25" x14ac:dyDescent="0.2">
      <c r="Y24796" s="84"/>
    </row>
    <row r="24797" spans="25:25" x14ac:dyDescent="0.2">
      <c r="Y24797" s="84"/>
    </row>
    <row r="24798" spans="25:25" x14ac:dyDescent="0.2">
      <c r="Y24798" s="84"/>
    </row>
    <row r="24799" spans="25:25" x14ac:dyDescent="0.2">
      <c r="Y24799" s="84"/>
    </row>
    <row r="24800" spans="25:25" x14ac:dyDescent="0.2">
      <c r="Y24800" s="84"/>
    </row>
    <row r="24801" spans="25:25" x14ac:dyDescent="0.2">
      <c r="Y24801" s="84"/>
    </row>
    <row r="24802" spans="25:25" x14ac:dyDescent="0.2">
      <c r="Y24802" s="84"/>
    </row>
    <row r="24803" spans="25:25" x14ac:dyDescent="0.2">
      <c r="Y24803" s="84"/>
    </row>
    <row r="24804" spans="25:25" x14ac:dyDescent="0.2">
      <c r="Y24804" s="84"/>
    </row>
    <row r="24805" spans="25:25" x14ac:dyDescent="0.2">
      <c r="Y24805" s="84"/>
    </row>
    <row r="24806" spans="25:25" x14ac:dyDescent="0.2">
      <c r="Y24806" s="84"/>
    </row>
    <row r="24807" spans="25:25" x14ac:dyDescent="0.2">
      <c r="Y24807" s="84"/>
    </row>
    <row r="24808" spans="25:25" x14ac:dyDescent="0.2">
      <c r="Y24808" s="84"/>
    </row>
    <row r="24809" spans="25:25" x14ac:dyDescent="0.2">
      <c r="Y24809" s="84"/>
    </row>
    <row r="24810" spans="25:25" x14ac:dyDescent="0.2">
      <c r="Y24810" s="84"/>
    </row>
    <row r="24811" spans="25:25" x14ac:dyDescent="0.2">
      <c r="Y24811" s="84"/>
    </row>
    <row r="24812" spans="25:25" x14ac:dyDescent="0.2">
      <c r="Y24812" s="84"/>
    </row>
    <row r="24813" spans="25:25" x14ac:dyDescent="0.2">
      <c r="Y24813" s="84"/>
    </row>
    <row r="24814" spans="25:25" x14ac:dyDescent="0.2">
      <c r="Y24814" s="84"/>
    </row>
    <row r="24815" spans="25:25" x14ac:dyDescent="0.2">
      <c r="Y24815" s="84"/>
    </row>
    <row r="24816" spans="25:25" x14ac:dyDescent="0.2">
      <c r="Y24816" s="84"/>
    </row>
    <row r="24817" spans="25:25" x14ac:dyDescent="0.2">
      <c r="Y24817" s="84"/>
    </row>
    <row r="24818" spans="25:25" x14ac:dyDescent="0.2">
      <c r="Y24818" s="84"/>
    </row>
    <row r="24819" spans="25:25" x14ac:dyDescent="0.2">
      <c r="Y24819" s="84"/>
    </row>
    <row r="24820" spans="25:25" x14ac:dyDescent="0.2">
      <c r="Y24820" s="84"/>
    </row>
    <row r="24821" spans="25:25" x14ac:dyDescent="0.2">
      <c r="Y24821" s="84"/>
    </row>
    <row r="24822" spans="25:25" x14ac:dyDescent="0.2">
      <c r="Y24822" s="84"/>
    </row>
    <row r="24823" spans="25:25" x14ac:dyDescent="0.2">
      <c r="Y24823" s="84"/>
    </row>
    <row r="24824" spans="25:25" x14ac:dyDescent="0.2">
      <c r="Y24824" s="84"/>
    </row>
    <row r="24825" spans="25:25" x14ac:dyDescent="0.2">
      <c r="Y24825" s="84"/>
    </row>
    <row r="24826" spans="25:25" x14ac:dyDescent="0.2">
      <c r="Y24826" s="84"/>
    </row>
    <row r="24827" spans="25:25" x14ac:dyDescent="0.2">
      <c r="Y24827" s="84"/>
    </row>
    <row r="24828" spans="25:25" x14ac:dyDescent="0.2">
      <c r="Y24828" s="84"/>
    </row>
    <row r="24829" spans="25:25" x14ac:dyDescent="0.2">
      <c r="Y24829" s="84"/>
    </row>
    <row r="24830" spans="25:25" x14ac:dyDescent="0.2">
      <c r="Y24830" s="84"/>
    </row>
    <row r="24831" spans="25:25" x14ac:dyDescent="0.2">
      <c r="Y24831" s="84"/>
    </row>
    <row r="24832" spans="25:25" x14ac:dyDescent="0.2">
      <c r="Y24832" s="84"/>
    </row>
    <row r="24833" spans="25:25" x14ac:dyDescent="0.2">
      <c r="Y24833" s="84"/>
    </row>
    <row r="24834" spans="25:25" x14ac:dyDescent="0.2">
      <c r="Y24834" s="84"/>
    </row>
    <row r="24835" spans="25:25" x14ac:dyDescent="0.2">
      <c r="Y24835" s="84"/>
    </row>
    <row r="24836" spans="25:25" x14ac:dyDescent="0.2">
      <c r="Y24836" s="84"/>
    </row>
    <row r="24837" spans="25:25" x14ac:dyDescent="0.2">
      <c r="Y24837" s="84"/>
    </row>
    <row r="24838" spans="25:25" x14ac:dyDescent="0.2">
      <c r="Y24838" s="84"/>
    </row>
    <row r="24839" spans="25:25" x14ac:dyDescent="0.2">
      <c r="Y24839" s="84"/>
    </row>
    <row r="24840" spans="25:25" x14ac:dyDescent="0.2">
      <c r="Y24840" s="84"/>
    </row>
    <row r="24841" spans="25:25" x14ac:dyDescent="0.2">
      <c r="Y24841" s="84"/>
    </row>
    <row r="24842" spans="25:25" x14ac:dyDescent="0.2">
      <c r="Y24842" s="84"/>
    </row>
    <row r="24843" spans="25:25" x14ac:dyDescent="0.2">
      <c r="Y24843" s="84"/>
    </row>
    <row r="24844" spans="25:25" x14ac:dyDescent="0.2">
      <c r="Y24844" s="84"/>
    </row>
    <row r="24845" spans="25:25" x14ac:dyDescent="0.2">
      <c r="Y24845" s="84"/>
    </row>
    <row r="24846" spans="25:25" x14ac:dyDescent="0.2">
      <c r="Y24846" s="84"/>
    </row>
    <row r="24847" spans="25:25" x14ac:dyDescent="0.2">
      <c r="Y24847" s="84"/>
    </row>
    <row r="24848" spans="25:25" x14ac:dyDescent="0.2">
      <c r="Y24848" s="84"/>
    </row>
    <row r="24849" spans="25:25" x14ac:dyDescent="0.2">
      <c r="Y24849" s="84"/>
    </row>
    <row r="24850" spans="25:25" x14ac:dyDescent="0.2">
      <c r="Y24850" s="84"/>
    </row>
    <row r="24851" spans="25:25" x14ac:dyDescent="0.2">
      <c r="Y24851" s="84"/>
    </row>
    <row r="24852" spans="25:25" x14ac:dyDescent="0.2">
      <c r="Y24852" s="84"/>
    </row>
    <row r="24853" spans="25:25" x14ac:dyDescent="0.2">
      <c r="Y24853" s="84"/>
    </row>
    <row r="24854" spans="25:25" x14ac:dyDescent="0.2">
      <c r="Y24854" s="84"/>
    </row>
    <row r="24855" spans="25:25" x14ac:dyDescent="0.2">
      <c r="Y24855" s="84"/>
    </row>
    <row r="24856" spans="25:25" x14ac:dyDescent="0.2">
      <c r="Y24856" s="84"/>
    </row>
    <row r="24857" spans="25:25" x14ac:dyDescent="0.2">
      <c r="Y24857" s="84"/>
    </row>
    <row r="24858" spans="25:25" x14ac:dyDescent="0.2">
      <c r="Y24858" s="84"/>
    </row>
    <row r="24859" spans="25:25" x14ac:dyDescent="0.2">
      <c r="Y24859" s="84"/>
    </row>
    <row r="24860" spans="25:25" x14ac:dyDescent="0.2">
      <c r="Y24860" s="84"/>
    </row>
    <row r="24861" spans="25:25" x14ac:dyDescent="0.2">
      <c r="Y24861" s="84"/>
    </row>
    <row r="24862" spans="25:25" x14ac:dyDescent="0.2">
      <c r="Y24862" s="84"/>
    </row>
    <row r="24863" spans="25:25" x14ac:dyDescent="0.2">
      <c r="Y24863" s="84"/>
    </row>
    <row r="24864" spans="25:25" x14ac:dyDescent="0.2">
      <c r="Y24864" s="84"/>
    </row>
    <row r="24865" spans="25:25" x14ac:dyDescent="0.2">
      <c r="Y24865" s="84"/>
    </row>
    <row r="24866" spans="25:25" x14ac:dyDescent="0.2">
      <c r="Y24866" s="84"/>
    </row>
    <row r="24867" spans="25:25" x14ac:dyDescent="0.2">
      <c r="Y24867" s="84"/>
    </row>
    <row r="24868" spans="25:25" x14ac:dyDescent="0.2">
      <c r="Y24868" s="84"/>
    </row>
    <row r="24869" spans="25:25" x14ac:dyDescent="0.2">
      <c r="Y24869" s="84"/>
    </row>
    <row r="24870" spans="25:25" x14ac:dyDescent="0.2">
      <c r="Y24870" s="84"/>
    </row>
    <row r="24871" spans="25:25" x14ac:dyDescent="0.2">
      <c r="Y24871" s="84"/>
    </row>
    <row r="24872" spans="25:25" x14ac:dyDescent="0.2">
      <c r="Y24872" s="84"/>
    </row>
    <row r="24873" spans="25:25" x14ac:dyDescent="0.2">
      <c r="Y24873" s="84"/>
    </row>
    <row r="24874" spans="25:25" x14ac:dyDescent="0.2">
      <c r="Y24874" s="84"/>
    </row>
    <row r="24875" spans="25:25" x14ac:dyDescent="0.2">
      <c r="Y24875" s="84"/>
    </row>
    <row r="24876" spans="25:25" x14ac:dyDescent="0.2">
      <c r="Y24876" s="84"/>
    </row>
    <row r="24877" spans="25:25" x14ac:dyDescent="0.2">
      <c r="Y24877" s="84"/>
    </row>
    <row r="24878" spans="25:25" x14ac:dyDescent="0.2">
      <c r="Y24878" s="84"/>
    </row>
    <row r="24879" spans="25:25" x14ac:dyDescent="0.2">
      <c r="Y24879" s="84"/>
    </row>
    <row r="24880" spans="25:25" x14ac:dyDescent="0.2">
      <c r="Y24880" s="84"/>
    </row>
    <row r="24881" spans="25:25" x14ac:dyDescent="0.2">
      <c r="Y24881" s="84"/>
    </row>
    <row r="24882" spans="25:25" x14ac:dyDescent="0.2">
      <c r="Y24882" s="84"/>
    </row>
    <row r="24883" spans="25:25" x14ac:dyDescent="0.2">
      <c r="Y24883" s="84"/>
    </row>
    <row r="24884" spans="25:25" x14ac:dyDescent="0.2">
      <c r="Y24884" s="84"/>
    </row>
    <row r="24885" spans="25:25" x14ac:dyDescent="0.2">
      <c r="Y24885" s="84"/>
    </row>
    <row r="24886" spans="25:25" x14ac:dyDescent="0.2">
      <c r="Y24886" s="84"/>
    </row>
    <row r="24887" spans="25:25" x14ac:dyDescent="0.2">
      <c r="Y24887" s="84"/>
    </row>
    <row r="24888" spans="25:25" x14ac:dyDescent="0.2">
      <c r="Y24888" s="84"/>
    </row>
    <row r="24889" spans="25:25" x14ac:dyDescent="0.2">
      <c r="Y24889" s="84"/>
    </row>
    <row r="24890" spans="25:25" x14ac:dyDescent="0.2">
      <c r="Y24890" s="84"/>
    </row>
    <row r="24891" spans="25:25" x14ac:dyDescent="0.2">
      <c r="Y24891" s="84"/>
    </row>
    <row r="24892" spans="25:25" x14ac:dyDescent="0.2">
      <c r="Y24892" s="84"/>
    </row>
    <row r="24893" spans="25:25" x14ac:dyDescent="0.2">
      <c r="Y24893" s="84"/>
    </row>
    <row r="24894" spans="25:25" x14ac:dyDescent="0.2">
      <c r="Y24894" s="84"/>
    </row>
    <row r="24895" spans="25:25" x14ac:dyDescent="0.2">
      <c r="Y24895" s="84"/>
    </row>
    <row r="24896" spans="25:25" x14ac:dyDescent="0.2">
      <c r="Y24896" s="84"/>
    </row>
    <row r="24897" spans="25:25" x14ac:dyDescent="0.2">
      <c r="Y24897" s="84"/>
    </row>
    <row r="24898" spans="25:25" x14ac:dyDescent="0.2">
      <c r="Y24898" s="84"/>
    </row>
    <row r="24899" spans="25:25" x14ac:dyDescent="0.2">
      <c r="Y24899" s="84"/>
    </row>
    <row r="24900" spans="25:25" x14ac:dyDescent="0.2">
      <c r="Y24900" s="84"/>
    </row>
    <row r="24901" spans="25:25" x14ac:dyDescent="0.2">
      <c r="Y24901" s="84"/>
    </row>
    <row r="24902" spans="25:25" x14ac:dyDescent="0.2">
      <c r="Y24902" s="84"/>
    </row>
    <row r="24903" spans="25:25" x14ac:dyDescent="0.2">
      <c r="Y24903" s="84"/>
    </row>
    <row r="24904" spans="25:25" x14ac:dyDescent="0.2">
      <c r="Y24904" s="84"/>
    </row>
    <row r="24905" spans="25:25" x14ac:dyDescent="0.2">
      <c r="Y24905" s="84"/>
    </row>
    <row r="24906" spans="25:25" x14ac:dyDescent="0.2">
      <c r="Y24906" s="84"/>
    </row>
    <row r="24907" spans="25:25" x14ac:dyDescent="0.2">
      <c r="Y24907" s="84"/>
    </row>
    <row r="24908" spans="25:25" x14ac:dyDescent="0.2">
      <c r="Y24908" s="84"/>
    </row>
    <row r="24909" spans="25:25" x14ac:dyDescent="0.2">
      <c r="Y24909" s="84"/>
    </row>
    <row r="24910" spans="25:25" x14ac:dyDescent="0.2">
      <c r="Y24910" s="84"/>
    </row>
    <row r="24911" spans="25:25" x14ac:dyDescent="0.2">
      <c r="Y24911" s="84"/>
    </row>
    <row r="24912" spans="25:25" x14ac:dyDescent="0.2">
      <c r="Y24912" s="84"/>
    </row>
    <row r="24913" spans="25:25" x14ac:dyDescent="0.2">
      <c r="Y24913" s="84"/>
    </row>
    <row r="24914" spans="25:25" x14ac:dyDescent="0.2">
      <c r="Y24914" s="84"/>
    </row>
    <row r="24915" spans="25:25" x14ac:dyDescent="0.2">
      <c r="Y24915" s="84"/>
    </row>
    <row r="24916" spans="25:25" x14ac:dyDescent="0.2">
      <c r="Y24916" s="84"/>
    </row>
    <row r="24917" spans="25:25" x14ac:dyDescent="0.2">
      <c r="Y24917" s="84"/>
    </row>
    <row r="24918" spans="25:25" x14ac:dyDescent="0.2">
      <c r="Y24918" s="84"/>
    </row>
    <row r="24919" spans="25:25" x14ac:dyDescent="0.2">
      <c r="Y24919" s="84"/>
    </row>
    <row r="24920" spans="25:25" x14ac:dyDescent="0.2">
      <c r="Y24920" s="84"/>
    </row>
    <row r="24921" spans="25:25" x14ac:dyDescent="0.2">
      <c r="Y24921" s="84"/>
    </row>
    <row r="24922" spans="25:25" x14ac:dyDescent="0.2">
      <c r="Y24922" s="84"/>
    </row>
    <row r="24923" spans="25:25" x14ac:dyDescent="0.2">
      <c r="Y24923" s="84"/>
    </row>
    <row r="24924" spans="25:25" x14ac:dyDescent="0.2">
      <c r="Y24924" s="84"/>
    </row>
    <row r="24925" spans="25:25" x14ac:dyDescent="0.2">
      <c r="Y24925" s="84"/>
    </row>
    <row r="24926" spans="25:25" x14ac:dyDescent="0.2">
      <c r="Y24926" s="84"/>
    </row>
    <row r="24927" spans="25:25" x14ac:dyDescent="0.2">
      <c r="Y24927" s="84"/>
    </row>
    <row r="24928" spans="25:25" x14ac:dyDescent="0.2">
      <c r="Y24928" s="84"/>
    </row>
    <row r="24929" spans="25:25" x14ac:dyDescent="0.2">
      <c r="Y24929" s="84"/>
    </row>
    <row r="24930" spans="25:25" x14ac:dyDescent="0.2">
      <c r="Y24930" s="84"/>
    </row>
    <row r="24931" spans="25:25" x14ac:dyDescent="0.2">
      <c r="Y24931" s="84"/>
    </row>
    <row r="24932" spans="25:25" x14ac:dyDescent="0.2">
      <c r="Y24932" s="84"/>
    </row>
    <row r="24933" spans="25:25" x14ac:dyDescent="0.2">
      <c r="Y24933" s="84"/>
    </row>
    <row r="24934" spans="25:25" x14ac:dyDescent="0.2">
      <c r="Y24934" s="84"/>
    </row>
    <row r="24935" spans="25:25" x14ac:dyDescent="0.2">
      <c r="Y24935" s="84"/>
    </row>
    <row r="24936" spans="25:25" x14ac:dyDescent="0.2">
      <c r="Y24936" s="84"/>
    </row>
    <row r="24937" spans="25:25" x14ac:dyDescent="0.2">
      <c r="Y24937" s="84"/>
    </row>
    <row r="24938" spans="25:25" x14ac:dyDescent="0.2">
      <c r="Y24938" s="84"/>
    </row>
    <row r="24939" spans="25:25" x14ac:dyDescent="0.2">
      <c r="Y24939" s="84"/>
    </row>
    <row r="24940" spans="25:25" x14ac:dyDescent="0.2">
      <c r="Y24940" s="84"/>
    </row>
    <row r="24941" spans="25:25" x14ac:dyDescent="0.2">
      <c r="Y24941" s="84"/>
    </row>
    <row r="24942" spans="25:25" x14ac:dyDescent="0.2">
      <c r="Y24942" s="84"/>
    </row>
    <row r="24943" spans="25:25" x14ac:dyDescent="0.2">
      <c r="Y24943" s="84"/>
    </row>
    <row r="24944" spans="25:25" x14ac:dyDescent="0.2">
      <c r="Y24944" s="84"/>
    </row>
    <row r="24945" spans="25:25" x14ac:dyDescent="0.2">
      <c r="Y24945" s="84"/>
    </row>
    <row r="24946" spans="25:25" x14ac:dyDescent="0.2">
      <c r="Y24946" s="84"/>
    </row>
    <row r="24947" spans="25:25" x14ac:dyDescent="0.2">
      <c r="Y24947" s="84"/>
    </row>
    <row r="24948" spans="25:25" x14ac:dyDescent="0.2">
      <c r="Y24948" s="84"/>
    </row>
    <row r="24949" spans="25:25" x14ac:dyDescent="0.2">
      <c r="Y24949" s="84"/>
    </row>
    <row r="24950" spans="25:25" x14ac:dyDescent="0.2">
      <c r="Y24950" s="84"/>
    </row>
    <row r="24951" spans="25:25" x14ac:dyDescent="0.2">
      <c r="Y24951" s="84"/>
    </row>
    <row r="24952" spans="25:25" x14ac:dyDescent="0.2">
      <c r="Y24952" s="84"/>
    </row>
    <row r="24953" spans="25:25" x14ac:dyDescent="0.2">
      <c r="Y24953" s="84"/>
    </row>
    <row r="24954" spans="25:25" x14ac:dyDescent="0.2">
      <c r="Y24954" s="84"/>
    </row>
    <row r="24955" spans="25:25" x14ac:dyDescent="0.2">
      <c r="Y24955" s="84"/>
    </row>
    <row r="24956" spans="25:25" x14ac:dyDescent="0.2">
      <c r="Y24956" s="84"/>
    </row>
    <row r="24957" spans="25:25" x14ac:dyDescent="0.2">
      <c r="Y24957" s="84"/>
    </row>
    <row r="24958" spans="25:25" x14ac:dyDescent="0.2">
      <c r="Y24958" s="84"/>
    </row>
    <row r="24959" spans="25:25" x14ac:dyDescent="0.2">
      <c r="Y24959" s="84"/>
    </row>
    <row r="24960" spans="25:25" x14ac:dyDescent="0.2">
      <c r="Y24960" s="84"/>
    </row>
    <row r="24961" spans="25:25" x14ac:dyDescent="0.2">
      <c r="Y24961" s="84"/>
    </row>
    <row r="24962" spans="25:25" x14ac:dyDescent="0.2">
      <c r="Y24962" s="84"/>
    </row>
    <row r="24963" spans="25:25" x14ac:dyDescent="0.2">
      <c r="Y24963" s="84"/>
    </row>
    <row r="24964" spans="25:25" x14ac:dyDescent="0.2">
      <c r="Y24964" s="84"/>
    </row>
    <row r="24965" spans="25:25" x14ac:dyDescent="0.2">
      <c r="Y24965" s="84"/>
    </row>
    <row r="24966" spans="25:25" x14ac:dyDescent="0.2">
      <c r="Y24966" s="84"/>
    </row>
    <row r="24967" spans="25:25" x14ac:dyDescent="0.2">
      <c r="Y24967" s="84"/>
    </row>
    <row r="24968" spans="25:25" x14ac:dyDescent="0.2">
      <c r="Y24968" s="84"/>
    </row>
    <row r="24969" spans="25:25" x14ac:dyDescent="0.2">
      <c r="Y24969" s="84"/>
    </row>
    <row r="24970" spans="25:25" x14ac:dyDescent="0.2">
      <c r="Y24970" s="84"/>
    </row>
    <row r="24971" spans="25:25" x14ac:dyDescent="0.2">
      <c r="Y24971" s="84"/>
    </row>
    <row r="24972" spans="25:25" x14ac:dyDescent="0.2">
      <c r="Y24972" s="84"/>
    </row>
    <row r="24973" spans="25:25" x14ac:dyDescent="0.2">
      <c r="Y24973" s="84"/>
    </row>
    <row r="24974" spans="25:25" x14ac:dyDescent="0.2">
      <c r="Y24974" s="84"/>
    </row>
    <row r="24975" spans="25:25" x14ac:dyDescent="0.2">
      <c r="Y24975" s="84"/>
    </row>
    <row r="24976" spans="25:25" x14ac:dyDescent="0.2">
      <c r="Y24976" s="84"/>
    </row>
    <row r="24977" spans="25:25" x14ac:dyDescent="0.2">
      <c r="Y24977" s="84"/>
    </row>
    <row r="24978" spans="25:25" x14ac:dyDescent="0.2">
      <c r="Y24978" s="84"/>
    </row>
    <row r="24979" spans="25:25" x14ac:dyDescent="0.2">
      <c r="Y24979" s="84"/>
    </row>
    <row r="24980" spans="25:25" x14ac:dyDescent="0.2">
      <c r="Y24980" s="84"/>
    </row>
    <row r="24981" spans="25:25" x14ac:dyDescent="0.2">
      <c r="Y24981" s="84"/>
    </row>
    <row r="24982" spans="25:25" x14ac:dyDescent="0.2">
      <c r="Y24982" s="84"/>
    </row>
    <row r="24983" spans="25:25" x14ac:dyDescent="0.2">
      <c r="Y24983" s="84"/>
    </row>
    <row r="24984" spans="25:25" x14ac:dyDescent="0.2">
      <c r="Y24984" s="84"/>
    </row>
    <row r="24985" spans="25:25" x14ac:dyDescent="0.2">
      <c r="Y24985" s="84"/>
    </row>
    <row r="24986" spans="25:25" x14ac:dyDescent="0.2">
      <c r="Y24986" s="84"/>
    </row>
    <row r="24987" spans="25:25" x14ac:dyDescent="0.2">
      <c r="Y24987" s="84"/>
    </row>
    <row r="24988" spans="25:25" x14ac:dyDescent="0.2">
      <c r="Y24988" s="84"/>
    </row>
    <row r="24989" spans="25:25" x14ac:dyDescent="0.2">
      <c r="Y24989" s="84"/>
    </row>
    <row r="24990" spans="25:25" x14ac:dyDescent="0.2">
      <c r="Y24990" s="84"/>
    </row>
    <row r="24991" spans="25:25" x14ac:dyDescent="0.2">
      <c r="Y24991" s="84"/>
    </row>
    <row r="24992" spans="25:25" x14ac:dyDescent="0.2">
      <c r="Y24992" s="84"/>
    </row>
    <row r="24993" spans="25:25" x14ac:dyDescent="0.2">
      <c r="Y24993" s="84"/>
    </row>
    <row r="24994" spans="25:25" x14ac:dyDescent="0.2">
      <c r="Y24994" s="84"/>
    </row>
    <row r="24995" spans="25:25" x14ac:dyDescent="0.2">
      <c r="Y24995" s="84"/>
    </row>
    <row r="24996" spans="25:25" x14ac:dyDescent="0.2">
      <c r="Y24996" s="84"/>
    </row>
    <row r="24997" spans="25:25" x14ac:dyDescent="0.2">
      <c r="Y24997" s="84"/>
    </row>
    <row r="24998" spans="25:25" x14ac:dyDescent="0.2">
      <c r="Y24998" s="84"/>
    </row>
    <row r="24999" spans="25:25" x14ac:dyDescent="0.2">
      <c r="Y24999" s="84"/>
    </row>
    <row r="25000" spans="25:25" x14ac:dyDescent="0.2">
      <c r="Y25000" s="84"/>
    </row>
    <row r="25001" spans="25:25" x14ac:dyDescent="0.2">
      <c r="Y25001" s="84"/>
    </row>
    <row r="25002" spans="25:25" x14ac:dyDescent="0.2">
      <c r="Y25002" s="84"/>
    </row>
    <row r="25003" spans="25:25" x14ac:dyDescent="0.2">
      <c r="Y25003" s="84"/>
    </row>
    <row r="25004" spans="25:25" x14ac:dyDescent="0.2">
      <c r="Y25004" s="84"/>
    </row>
    <row r="25005" spans="25:25" x14ac:dyDescent="0.2">
      <c r="Y25005" s="84"/>
    </row>
    <row r="25006" spans="25:25" x14ac:dyDescent="0.2">
      <c r="Y25006" s="84"/>
    </row>
    <row r="25007" spans="25:25" x14ac:dyDescent="0.2">
      <c r="Y25007" s="84"/>
    </row>
    <row r="25008" spans="25:25" x14ac:dyDescent="0.2">
      <c r="Y25008" s="84"/>
    </row>
    <row r="25009" spans="25:25" x14ac:dyDescent="0.2">
      <c r="Y25009" s="84"/>
    </row>
    <row r="25010" spans="25:25" x14ac:dyDescent="0.2">
      <c r="Y25010" s="84"/>
    </row>
    <row r="25011" spans="25:25" x14ac:dyDescent="0.2">
      <c r="Y25011" s="84"/>
    </row>
    <row r="25012" spans="25:25" x14ac:dyDescent="0.2">
      <c r="Y25012" s="84"/>
    </row>
    <row r="25013" spans="25:25" x14ac:dyDescent="0.2">
      <c r="Y25013" s="84"/>
    </row>
    <row r="25014" spans="25:25" x14ac:dyDescent="0.2">
      <c r="Y25014" s="84"/>
    </row>
    <row r="25015" spans="25:25" x14ac:dyDescent="0.2">
      <c r="Y25015" s="84"/>
    </row>
    <row r="25016" spans="25:25" x14ac:dyDescent="0.2">
      <c r="Y25016" s="84"/>
    </row>
    <row r="25017" spans="25:25" x14ac:dyDescent="0.2">
      <c r="Y25017" s="84"/>
    </row>
    <row r="25018" spans="25:25" x14ac:dyDescent="0.2">
      <c r="Y25018" s="84"/>
    </row>
    <row r="25019" spans="25:25" x14ac:dyDescent="0.2">
      <c r="Y25019" s="84"/>
    </row>
    <row r="25020" spans="25:25" x14ac:dyDescent="0.2">
      <c r="Y25020" s="84"/>
    </row>
    <row r="25021" spans="25:25" x14ac:dyDescent="0.2">
      <c r="Y25021" s="84"/>
    </row>
    <row r="25022" spans="25:25" x14ac:dyDescent="0.2">
      <c r="Y25022" s="84"/>
    </row>
    <row r="25023" spans="25:25" x14ac:dyDescent="0.2">
      <c r="Y25023" s="84"/>
    </row>
    <row r="25024" spans="25:25" x14ac:dyDescent="0.2">
      <c r="Y25024" s="84"/>
    </row>
    <row r="25025" spans="25:25" x14ac:dyDescent="0.2">
      <c r="Y25025" s="84"/>
    </row>
    <row r="25026" spans="25:25" x14ac:dyDescent="0.2">
      <c r="Y25026" s="84"/>
    </row>
    <row r="25027" spans="25:25" x14ac:dyDescent="0.2">
      <c r="Y25027" s="84"/>
    </row>
    <row r="25028" spans="25:25" x14ac:dyDescent="0.2">
      <c r="Y25028" s="84"/>
    </row>
    <row r="25029" spans="25:25" x14ac:dyDescent="0.2">
      <c r="Y25029" s="84"/>
    </row>
    <row r="25030" spans="25:25" x14ac:dyDescent="0.2">
      <c r="Y25030" s="84"/>
    </row>
    <row r="25031" spans="25:25" x14ac:dyDescent="0.2">
      <c r="Y25031" s="84"/>
    </row>
    <row r="25032" spans="25:25" x14ac:dyDescent="0.2">
      <c r="Y25032" s="84"/>
    </row>
    <row r="25033" spans="25:25" x14ac:dyDescent="0.2">
      <c r="Y25033" s="84"/>
    </row>
    <row r="25034" spans="25:25" x14ac:dyDescent="0.2">
      <c r="Y25034" s="84"/>
    </row>
    <row r="25035" spans="25:25" x14ac:dyDescent="0.2">
      <c r="Y25035" s="84"/>
    </row>
    <row r="25036" spans="25:25" x14ac:dyDescent="0.2">
      <c r="Y25036" s="84"/>
    </row>
    <row r="25037" spans="25:25" x14ac:dyDescent="0.2">
      <c r="Y25037" s="84"/>
    </row>
    <row r="25038" spans="25:25" x14ac:dyDescent="0.2">
      <c r="Y25038" s="84"/>
    </row>
    <row r="25039" spans="25:25" x14ac:dyDescent="0.2">
      <c r="Y25039" s="84"/>
    </row>
    <row r="25040" spans="25:25" x14ac:dyDescent="0.2">
      <c r="Y25040" s="84"/>
    </row>
    <row r="25041" spans="25:25" x14ac:dyDescent="0.2">
      <c r="Y25041" s="84"/>
    </row>
    <row r="25042" spans="25:25" x14ac:dyDescent="0.2">
      <c r="Y25042" s="84"/>
    </row>
    <row r="25043" spans="25:25" x14ac:dyDescent="0.2">
      <c r="Y25043" s="84"/>
    </row>
    <row r="25044" spans="25:25" x14ac:dyDescent="0.2">
      <c r="Y25044" s="84"/>
    </row>
    <row r="25045" spans="25:25" x14ac:dyDescent="0.2">
      <c r="Y25045" s="84"/>
    </row>
    <row r="25046" spans="25:25" x14ac:dyDescent="0.2">
      <c r="Y25046" s="84"/>
    </row>
    <row r="25047" spans="25:25" x14ac:dyDescent="0.2">
      <c r="Y25047" s="84"/>
    </row>
    <row r="25048" spans="25:25" x14ac:dyDescent="0.2">
      <c r="Y25048" s="84"/>
    </row>
    <row r="25049" spans="25:25" x14ac:dyDescent="0.2">
      <c r="Y25049" s="84"/>
    </row>
    <row r="25050" spans="25:25" x14ac:dyDescent="0.2">
      <c r="Y25050" s="84"/>
    </row>
    <row r="25051" spans="25:25" x14ac:dyDescent="0.2">
      <c r="Y25051" s="84"/>
    </row>
    <row r="25052" spans="25:25" x14ac:dyDescent="0.2">
      <c r="Y25052" s="84"/>
    </row>
    <row r="25053" spans="25:25" x14ac:dyDescent="0.2">
      <c r="Y25053" s="84"/>
    </row>
    <row r="25054" spans="25:25" x14ac:dyDescent="0.2">
      <c r="Y25054" s="84"/>
    </row>
    <row r="25055" spans="25:25" x14ac:dyDescent="0.2">
      <c r="Y25055" s="84"/>
    </row>
    <row r="25056" spans="25:25" x14ac:dyDescent="0.2">
      <c r="Y25056" s="84"/>
    </row>
    <row r="25057" spans="25:25" x14ac:dyDescent="0.2">
      <c r="Y25057" s="84"/>
    </row>
    <row r="25058" spans="25:25" x14ac:dyDescent="0.2">
      <c r="Y25058" s="84"/>
    </row>
    <row r="25059" spans="25:25" x14ac:dyDescent="0.2">
      <c r="Y25059" s="84"/>
    </row>
    <row r="25060" spans="25:25" x14ac:dyDescent="0.2">
      <c r="Y25060" s="84"/>
    </row>
    <row r="25061" spans="25:25" x14ac:dyDescent="0.2">
      <c r="Y25061" s="84"/>
    </row>
    <row r="25062" spans="25:25" x14ac:dyDescent="0.2">
      <c r="Y25062" s="84"/>
    </row>
    <row r="25063" spans="25:25" x14ac:dyDescent="0.2">
      <c r="Y25063" s="84"/>
    </row>
    <row r="25064" spans="25:25" x14ac:dyDescent="0.2">
      <c r="Y25064" s="84"/>
    </row>
    <row r="25065" spans="25:25" x14ac:dyDescent="0.2">
      <c r="Y25065" s="84"/>
    </row>
    <row r="25066" spans="25:25" x14ac:dyDescent="0.2">
      <c r="Y25066" s="84"/>
    </row>
    <row r="25067" spans="25:25" x14ac:dyDescent="0.2">
      <c r="Y25067" s="84"/>
    </row>
    <row r="25068" spans="25:25" x14ac:dyDescent="0.2">
      <c r="Y25068" s="84"/>
    </row>
    <row r="25069" spans="25:25" x14ac:dyDescent="0.2">
      <c r="Y25069" s="84"/>
    </row>
    <row r="25070" spans="25:25" x14ac:dyDescent="0.2">
      <c r="Y25070" s="84"/>
    </row>
    <row r="25071" spans="25:25" x14ac:dyDescent="0.2">
      <c r="Y25071" s="84"/>
    </row>
    <row r="25072" spans="25:25" x14ac:dyDescent="0.2">
      <c r="Y25072" s="84"/>
    </row>
    <row r="25073" spans="25:25" x14ac:dyDescent="0.2">
      <c r="Y25073" s="84"/>
    </row>
    <row r="25074" spans="25:25" x14ac:dyDescent="0.2">
      <c r="Y25074" s="84"/>
    </row>
    <row r="25075" spans="25:25" x14ac:dyDescent="0.2">
      <c r="Y25075" s="84"/>
    </row>
    <row r="25076" spans="25:25" x14ac:dyDescent="0.2">
      <c r="Y25076" s="84"/>
    </row>
    <row r="25077" spans="25:25" x14ac:dyDescent="0.2">
      <c r="Y25077" s="84"/>
    </row>
    <row r="25078" spans="25:25" x14ac:dyDescent="0.2">
      <c r="Y25078" s="84"/>
    </row>
    <row r="25079" spans="25:25" x14ac:dyDescent="0.2">
      <c r="Y25079" s="84"/>
    </row>
    <row r="25080" spans="25:25" x14ac:dyDescent="0.2">
      <c r="Y25080" s="84"/>
    </row>
    <row r="25081" spans="25:25" x14ac:dyDescent="0.2">
      <c r="Y25081" s="84"/>
    </row>
    <row r="25082" spans="25:25" x14ac:dyDescent="0.2">
      <c r="Y25082" s="84"/>
    </row>
    <row r="25083" spans="25:25" x14ac:dyDescent="0.2">
      <c r="Y25083" s="84"/>
    </row>
    <row r="25084" spans="25:25" x14ac:dyDescent="0.2">
      <c r="Y25084" s="84"/>
    </row>
    <row r="25085" spans="25:25" x14ac:dyDescent="0.2">
      <c r="Y25085" s="84"/>
    </row>
    <row r="25086" spans="25:25" x14ac:dyDescent="0.2">
      <c r="Y25086" s="84"/>
    </row>
    <row r="25087" spans="25:25" x14ac:dyDescent="0.2">
      <c r="Y25087" s="84"/>
    </row>
    <row r="25088" spans="25:25" x14ac:dyDescent="0.2">
      <c r="Y25088" s="84"/>
    </row>
    <row r="25089" spans="25:25" x14ac:dyDescent="0.2">
      <c r="Y25089" s="84"/>
    </row>
    <row r="25090" spans="25:25" x14ac:dyDescent="0.2">
      <c r="Y25090" s="84"/>
    </row>
    <row r="25091" spans="25:25" x14ac:dyDescent="0.2">
      <c r="Y25091" s="84"/>
    </row>
    <row r="25092" spans="25:25" x14ac:dyDescent="0.2">
      <c r="Y25092" s="84"/>
    </row>
    <row r="25093" spans="25:25" x14ac:dyDescent="0.2">
      <c r="Y25093" s="84"/>
    </row>
    <row r="25094" spans="25:25" x14ac:dyDescent="0.2">
      <c r="Y25094" s="84"/>
    </row>
    <row r="25095" spans="25:25" x14ac:dyDescent="0.2">
      <c r="Y25095" s="84"/>
    </row>
    <row r="25096" spans="25:25" x14ac:dyDescent="0.2">
      <c r="Y25096" s="84"/>
    </row>
    <row r="25097" spans="25:25" x14ac:dyDescent="0.2">
      <c r="Y25097" s="84"/>
    </row>
    <row r="25098" spans="25:25" x14ac:dyDescent="0.2">
      <c r="Y25098" s="84"/>
    </row>
    <row r="25099" spans="25:25" x14ac:dyDescent="0.2">
      <c r="Y25099" s="84"/>
    </row>
    <row r="25100" spans="25:25" x14ac:dyDescent="0.2">
      <c r="Y25100" s="84"/>
    </row>
    <row r="25101" spans="25:25" x14ac:dyDescent="0.2">
      <c r="Y25101" s="84"/>
    </row>
    <row r="25102" spans="25:25" x14ac:dyDescent="0.2">
      <c r="Y25102" s="84"/>
    </row>
    <row r="25103" spans="25:25" x14ac:dyDescent="0.2">
      <c r="Y25103" s="84"/>
    </row>
    <row r="25104" spans="25:25" x14ac:dyDescent="0.2">
      <c r="Y25104" s="84"/>
    </row>
    <row r="25105" spans="25:25" x14ac:dyDescent="0.2">
      <c r="Y25105" s="84"/>
    </row>
    <row r="25106" spans="25:25" x14ac:dyDescent="0.2">
      <c r="Y25106" s="84"/>
    </row>
    <row r="25107" spans="25:25" x14ac:dyDescent="0.2">
      <c r="Y25107" s="84"/>
    </row>
    <row r="25108" spans="25:25" x14ac:dyDescent="0.2">
      <c r="Y25108" s="84"/>
    </row>
    <row r="25109" spans="25:25" x14ac:dyDescent="0.2">
      <c r="Y25109" s="84"/>
    </row>
    <row r="25110" spans="25:25" x14ac:dyDescent="0.2">
      <c r="Y25110" s="84"/>
    </row>
    <row r="25111" spans="25:25" x14ac:dyDescent="0.2">
      <c r="Y25111" s="84"/>
    </row>
    <row r="25112" spans="25:25" x14ac:dyDescent="0.2">
      <c r="Y25112" s="84"/>
    </row>
    <row r="25113" spans="25:25" x14ac:dyDescent="0.2">
      <c r="Y25113" s="84"/>
    </row>
    <row r="25114" spans="25:25" x14ac:dyDescent="0.2">
      <c r="Y25114" s="84"/>
    </row>
    <row r="25115" spans="25:25" x14ac:dyDescent="0.2">
      <c r="Y25115" s="84"/>
    </row>
    <row r="25116" spans="25:25" x14ac:dyDescent="0.2">
      <c r="Y25116" s="84"/>
    </row>
    <row r="25117" spans="25:25" x14ac:dyDescent="0.2">
      <c r="Y25117" s="84"/>
    </row>
    <row r="25118" spans="25:25" x14ac:dyDescent="0.2">
      <c r="Y25118" s="84"/>
    </row>
    <row r="25119" spans="25:25" x14ac:dyDescent="0.2">
      <c r="Y25119" s="84"/>
    </row>
    <row r="25120" spans="25:25" x14ac:dyDescent="0.2">
      <c r="Y25120" s="84"/>
    </row>
    <row r="25121" spans="25:25" x14ac:dyDescent="0.2">
      <c r="Y25121" s="84"/>
    </row>
    <row r="25122" spans="25:25" x14ac:dyDescent="0.2">
      <c r="Y25122" s="84"/>
    </row>
    <row r="25123" spans="25:25" x14ac:dyDescent="0.2">
      <c r="Y25123" s="84"/>
    </row>
    <row r="25124" spans="25:25" x14ac:dyDescent="0.2">
      <c r="Y25124" s="84"/>
    </row>
    <row r="25125" spans="25:25" x14ac:dyDescent="0.2">
      <c r="Y25125" s="84"/>
    </row>
    <row r="25126" spans="25:25" x14ac:dyDescent="0.2">
      <c r="Y25126" s="84"/>
    </row>
    <row r="25127" spans="25:25" x14ac:dyDescent="0.2">
      <c r="Y25127" s="84"/>
    </row>
    <row r="25128" spans="25:25" x14ac:dyDescent="0.2">
      <c r="Y25128" s="84"/>
    </row>
    <row r="25129" spans="25:25" x14ac:dyDescent="0.2">
      <c r="Y25129" s="84"/>
    </row>
    <row r="25130" spans="25:25" x14ac:dyDescent="0.2">
      <c r="Y25130" s="84"/>
    </row>
    <row r="25131" spans="25:25" x14ac:dyDescent="0.2">
      <c r="Y25131" s="84"/>
    </row>
    <row r="25132" spans="25:25" x14ac:dyDescent="0.2">
      <c r="Y25132" s="84"/>
    </row>
    <row r="25133" spans="25:25" x14ac:dyDescent="0.2">
      <c r="Y25133" s="84"/>
    </row>
    <row r="25134" spans="25:25" x14ac:dyDescent="0.2">
      <c r="Y25134" s="84"/>
    </row>
    <row r="25135" spans="25:25" x14ac:dyDescent="0.2">
      <c r="Y25135" s="84"/>
    </row>
    <row r="25136" spans="25:25" x14ac:dyDescent="0.2">
      <c r="Y25136" s="84"/>
    </row>
    <row r="25137" spans="25:25" x14ac:dyDescent="0.2">
      <c r="Y25137" s="84"/>
    </row>
    <row r="25138" spans="25:25" x14ac:dyDescent="0.2">
      <c r="Y25138" s="84"/>
    </row>
    <row r="25139" spans="25:25" x14ac:dyDescent="0.2">
      <c r="Y25139" s="84"/>
    </row>
    <row r="25140" spans="25:25" x14ac:dyDescent="0.2">
      <c r="Y25140" s="84"/>
    </row>
    <row r="25141" spans="25:25" x14ac:dyDescent="0.2">
      <c r="Y25141" s="84"/>
    </row>
    <row r="25142" spans="25:25" x14ac:dyDescent="0.2">
      <c r="Y25142" s="84"/>
    </row>
    <row r="25143" spans="25:25" x14ac:dyDescent="0.2">
      <c r="Y25143" s="84"/>
    </row>
    <row r="25144" spans="25:25" x14ac:dyDescent="0.2">
      <c r="Y25144" s="84"/>
    </row>
    <row r="25145" spans="25:25" x14ac:dyDescent="0.2">
      <c r="Y25145" s="84"/>
    </row>
    <row r="25146" spans="25:25" x14ac:dyDescent="0.2">
      <c r="Y25146" s="84"/>
    </row>
    <row r="25147" spans="25:25" x14ac:dyDescent="0.2">
      <c r="Y25147" s="84"/>
    </row>
    <row r="25148" spans="25:25" x14ac:dyDescent="0.2">
      <c r="Y25148" s="84"/>
    </row>
    <row r="25149" spans="25:25" x14ac:dyDescent="0.2">
      <c r="Y25149" s="84"/>
    </row>
    <row r="25150" spans="25:25" x14ac:dyDescent="0.2">
      <c r="Y25150" s="84"/>
    </row>
    <row r="25151" spans="25:25" x14ac:dyDescent="0.2">
      <c r="Y25151" s="84"/>
    </row>
    <row r="25152" spans="25:25" x14ac:dyDescent="0.2">
      <c r="Y25152" s="84"/>
    </row>
    <row r="25153" spans="25:25" x14ac:dyDescent="0.2">
      <c r="Y25153" s="84"/>
    </row>
    <row r="25154" spans="25:25" x14ac:dyDescent="0.2">
      <c r="Y25154" s="84"/>
    </row>
    <row r="25155" spans="25:25" x14ac:dyDescent="0.2">
      <c r="Y25155" s="84"/>
    </row>
    <row r="25156" spans="25:25" x14ac:dyDescent="0.2">
      <c r="Y25156" s="84"/>
    </row>
    <row r="25157" spans="25:25" x14ac:dyDescent="0.2">
      <c r="Y25157" s="84"/>
    </row>
    <row r="25158" spans="25:25" x14ac:dyDescent="0.2">
      <c r="Y25158" s="84"/>
    </row>
    <row r="25159" spans="25:25" x14ac:dyDescent="0.2">
      <c r="Y25159" s="84"/>
    </row>
    <row r="25160" spans="25:25" x14ac:dyDescent="0.2">
      <c r="Y25160" s="84"/>
    </row>
    <row r="25161" spans="25:25" x14ac:dyDescent="0.2">
      <c r="Y25161" s="84"/>
    </row>
    <row r="25162" spans="25:25" x14ac:dyDescent="0.2">
      <c r="Y25162" s="84"/>
    </row>
    <row r="25163" spans="25:25" x14ac:dyDescent="0.2">
      <c r="Y25163" s="84"/>
    </row>
    <row r="25164" spans="25:25" x14ac:dyDescent="0.2">
      <c r="Y25164" s="84"/>
    </row>
    <row r="25165" spans="25:25" x14ac:dyDescent="0.2">
      <c r="Y25165" s="84"/>
    </row>
    <row r="25166" spans="25:25" x14ac:dyDescent="0.2">
      <c r="Y25166" s="84"/>
    </row>
    <row r="25167" spans="25:25" x14ac:dyDescent="0.2">
      <c r="Y25167" s="84"/>
    </row>
    <row r="25168" spans="25:25" x14ac:dyDescent="0.2">
      <c r="Y25168" s="84"/>
    </row>
    <row r="25169" spans="25:25" x14ac:dyDescent="0.2">
      <c r="Y25169" s="84"/>
    </row>
    <row r="25170" spans="25:25" x14ac:dyDescent="0.2">
      <c r="Y25170" s="84"/>
    </row>
    <row r="25171" spans="25:25" x14ac:dyDescent="0.2">
      <c r="Y25171" s="84"/>
    </row>
    <row r="25172" spans="25:25" x14ac:dyDescent="0.2">
      <c r="Y25172" s="84"/>
    </row>
    <row r="25173" spans="25:25" x14ac:dyDescent="0.2">
      <c r="Y25173" s="84"/>
    </row>
    <row r="25174" spans="25:25" x14ac:dyDescent="0.2">
      <c r="Y25174" s="84"/>
    </row>
    <row r="25175" spans="25:25" x14ac:dyDescent="0.2">
      <c r="Y25175" s="84"/>
    </row>
    <row r="25176" spans="25:25" x14ac:dyDescent="0.2">
      <c r="Y25176" s="84"/>
    </row>
    <row r="25177" spans="25:25" x14ac:dyDescent="0.2">
      <c r="Y25177" s="84"/>
    </row>
    <row r="25178" spans="25:25" x14ac:dyDescent="0.2">
      <c r="Y25178" s="84"/>
    </row>
    <row r="25179" spans="25:25" x14ac:dyDescent="0.2">
      <c r="Y25179" s="84"/>
    </row>
    <row r="25180" spans="25:25" x14ac:dyDescent="0.2">
      <c r="Y25180" s="84"/>
    </row>
    <row r="25181" spans="25:25" x14ac:dyDescent="0.2">
      <c r="Y25181" s="84"/>
    </row>
    <row r="25182" spans="25:25" x14ac:dyDescent="0.2">
      <c r="Y25182" s="84"/>
    </row>
    <row r="25183" spans="25:25" x14ac:dyDescent="0.2">
      <c r="Y25183" s="84"/>
    </row>
    <row r="25184" spans="25:25" x14ac:dyDescent="0.2">
      <c r="Y25184" s="84"/>
    </row>
    <row r="25185" spans="25:25" x14ac:dyDescent="0.2">
      <c r="Y25185" s="84"/>
    </row>
    <row r="25186" spans="25:25" x14ac:dyDescent="0.2">
      <c r="Y25186" s="84"/>
    </row>
    <row r="25187" spans="25:25" x14ac:dyDescent="0.2">
      <c r="Y25187" s="84"/>
    </row>
    <row r="25188" spans="25:25" x14ac:dyDescent="0.2">
      <c r="Y25188" s="84"/>
    </row>
    <row r="25189" spans="25:25" x14ac:dyDescent="0.2">
      <c r="Y25189" s="84"/>
    </row>
    <row r="25190" spans="25:25" x14ac:dyDescent="0.2">
      <c r="Y25190" s="84"/>
    </row>
    <row r="25191" spans="25:25" x14ac:dyDescent="0.2">
      <c r="Y25191" s="84"/>
    </row>
    <row r="25192" spans="25:25" x14ac:dyDescent="0.2">
      <c r="Y25192" s="84"/>
    </row>
    <row r="25193" spans="25:25" x14ac:dyDescent="0.2">
      <c r="Y25193" s="84"/>
    </row>
    <row r="25194" spans="25:25" x14ac:dyDescent="0.2">
      <c r="Y25194" s="84"/>
    </row>
    <row r="25195" spans="25:25" x14ac:dyDescent="0.2">
      <c r="Y25195" s="84"/>
    </row>
    <row r="25196" spans="25:25" x14ac:dyDescent="0.2">
      <c r="Y25196" s="84"/>
    </row>
    <row r="25197" spans="25:25" x14ac:dyDescent="0.2">
      <c r="Y25197" s="84"/>
    </row>
    <row r="25198" spans="25:25" x14ac:dyDescent="0.2">
      <c r="Y25198" s="84"/>
    </row>
    <row r="25199" spans="25:25" x14ac:dyDescent="0.2">
      <c r="Y25199" s="84"/>
    </row>
    <row r="25200" spans="25:25" x14ac:dyDescent="0.2">
      <c r="Y25200" s="84"/>
    </row>
    <row r="25201" spans="25:25" x14ac:dyDescent="0.2">
      <c r="Y25201" s="84"/>
    </row>
    <row r="25202" spans="25:25" x14ac:dyDescent="0.2">
      <c r="Y25202" s="84"/>
    </row>
    <row r="25203" spans="25:25" x14ac:dyDescent="0.2">
      <c r="Y25203" s="84"/>
    </row>
    <row r="25204" spans="25:25" x14ac:dyDescent="0.2">
      <c r="Y25204" s="84"/>
    </row>
    <row r="25205" spans="25:25" x14ac:dyDescent="0.2">
      <c r="Y25205" s="84"/>
    </row>
    <row r="25206" spans="25:25" x14ac:dyDescent="0.2">
      <c r="Y25206" s="84"/>
    </row>
    <row r="25207" spans="25:25" x14ac:dyDescent="0.2">
      <c r="Y25207" s="84"/>
    </row>
    <row r="25208" spans="25:25" x14ac:dyDescent="0.2">
      <c r="Y25208" s="84"/>
    </row>
    <row r="25209" spans="25:25" x14ac:dyDescent="0.2">
      <c r="Y25209" s="84"/>
    </row>
    <row r="25210" spans="25:25" x14ac:dyDescent="0.2">
      <c r="Y25210" s="84"/>
    </row>
    <row r="25211" spans="25:25" x14ac:dyDescent="0.2">
      <c r="Y25211" s="84"/>
    </row>
    <row r="25212" spans="25:25" x14ac:dyDescent="0.2">
      <c r="Y25212" s="84"/>
    </row>
    <row r="25213" spans="25:25" x14ac:dyDescent="0.2">
      <c r="Y25213" s="84"/>
    </row>
    <row r="25214" spans="25:25" x14ac:dyDescent="0.2">
      <c r="Y25214" s="84"/>
    </row>
    <row r="25215" spans="25:25" x14ac:dyDescent="0.2">
      <c r="Y25215" s="84"/>
    </row>
    <row r="25216" spans="25:25" x14ac:dyDescent="0.2">
      <c r="Y25216" s="84"/>
    </row>
    <row r="25217" spans="25:25" x14ac:dyDescent="0.2">
      <c r="Y25217" s="84"/>
    </row>
    <row r="25218" spans="25:25" x14ac:dyDescent="0.2">
      <c r="Y25218" s="84"/>
    </row>
    <row r="25219" spans="25:25" x14ac:dyDescent="0.2">
      <c r="Y25219" s="84"/>
    </row>
    <row r="25220" spans="25:25" x14ac:dyDescent="0.2">
      <c r="Y25220" s="84"/>
    </row>
    <row r="25221" spans="25:25" x14ac:dyDescent="0.2">
      <c r="Y25221" s="84"/>
    </row>
    <row r="25222" spans="25:25" x14ac:dyDescent="0.2">
      <c r="Y25222" s="84"/>
    </row>
    <row r="25223" spans="25:25" x14ac:dyDescent="0.2">
      <c r="Y25223" s="84"/>
    </row>
    <row r="25224" spans="25:25" x14ac:dyDescent="0.2">
      <c r="Y25224" s="84"/>
    </row>
    <row r="25225" spans="25:25" x14ac:dyDescent="0.2">
      <c r="Y25225" s="84"/>
    </row>
    <row r="25226" spans="25:25" x14ac:dyDescent="0.2">
      <c r="Y25226" s="84"/>
    </row>
    <row r="25227" spans="25:25" x14ac:dyDescent="0.2">
      <c r="Y25227" s="84"/>
    </row>
    <row r="25228" spans="25:25" x14ac:dyDescent="0.2">
      <c r="Y25228" s="84"/>
    </row>
    <row r="25229" spans="25:25" x14ac:dyDescent="0.2">
      <c r="Y25229" s="84"/>
    </row>
    <row r="25230" spans="25:25" x14ac:dyDescent="0.2">
      <c r="Y25230" s="84"/>
    </row>
    <row r="25231" spans="25:25" x14ac:dyDescent="0.2">
      <c r="Y25231" s="84"/>
    </row>
    <row r="25232" spans="25:25" x14ac:dyDescent="0.2">
      <c r="Y25232" s="84"/>
    </row>
    <row r="25233" spans="25:25" x14ac:dyDescent="0.2">
      <c r="Y25233" s="84"/>
    </row>
    <row r="25234" spans="25:25" x14ac:dyDescent="0.2">
      <c r="Y25234" s="84"/>
    </row>
    <row r="25235" spans="25:25" x14ac:dyDescent="0.2">
      <c r="Y25235" s="84"/>
    </row>
    <row r="25236" spans="25:25" x14ac:dyDescent="0.2">
      <c r="Y25236" s="84"/>
    </row>
    <row r="25237" spans="25:25" x14ac:dyDescent="0.2">
      <c r="Y25237" s="84"/>
    </row>
    <row r="25238" spans="25:25" x14ac:dyDescent="0.2">
      <c r="Y25238" s="84"/>
    </row>
    <row r="25239" spans="25:25" x14ac:dyDescent="0.2">
      <c r="Y25239" s="84"/>
    </row>
    <row r="25240" spans="25:25" x14ac:dyDescent="0.2">
      <c r="Y25240" s="84"/>
    </row>
    <row r="25241" spans="25:25" x14ac:dyDescent="0.2">
      <c r="Y25241" s="84"/>
    </row>
    <row r="25242" spans="25:25" x14ac:dyDescent="0.2">
      <c r="Y25242" s="84"/>
    </row>
    <row r="25243" spans="25:25" x14ac:dyDescent="0.2">
      <c r="Y25243" s="84"/>
    </row>
    <row r="25244" spans="25:25" x14ac:dyDescent="0.2">
      <c r="Y25244" s="84"/>
    </row>
    <row r="25245" spans="25:25" x14ac:dyDescent="0.2">
      <c r="Y25245" s="84"/>
    </row>
    <row r="25246" spans="25:25" x14ac:dyDescent="0.2">
      <c r="Y25246" s="84"/>
    </row>
    <row r="25247" spans="25:25" x14ac:dyDescent="0.2">
      <c r="Y25247" s="84"/>
    </row>
    <row r="25248" spans="25:25" x14ac:dyDescent="0.2">
      <c r="Y25248" s="84"/>
    </row>
    <row r="25249" spans="25:25" x14ac:dyDescent="0.2">
      <c r="Y25249" s="84"/>
    </row>
    <row r="25250" spans="25:25" x14ac:dyDescent="0.2">
      <c r="Y25250" s="84"/>
    </row>
    <row r="25251" spans="25:25" x14ac:dyDescent="0.2">
      <c r="Y25251" s="84"/>
    </row>
    <row r="25252" spans="25:25" x14ac:dyDescent="0.2">
      <c r="Y25252" s="84"/>
    </row>
    <row r="25253" spans="25:25" x14ac:dyDescent="0.2">
      <c r="Y25253" s="84"/>
    </row>
    <row r="25254" spans="25:25" x14ac:dyDescent="0.2">
      <c r="Y25254" s="84"/>
    </row>
    <row r="25255" spans="25:25" x14ac:dyDescent="0.2">
      <c r="Y25255" s="84"/>
    </row>
    <row r="25256" spans="25:25" x14ac:dyDescent="0.2">
      <c r="Y25256" s="84"/>
    </row>
    <row r="25257" spans="25:25" x14ac:dyDescent="0.2">
      <c r="Y25257" s="84"/>
    </row>
    <row r="25258" spans="25:25" x14ac:dyDescent="0.2">
      <c r="Y25258" s="84"/>
    </row>
    <row r="25259" spans="25:25" x14ac:dyDescent="0.2">
      <c r="Y25259" s="84"/>
    </row>
    <row r="25260" spans="25:25" x14ac:dyDescent="0.2">
      <c r="Y25260" s="84"/>
    </row>
    <row r="25261" spans="25:25" x14ac:dyDescent="0.2">
      <c r="Y25261" s="84"/>
    </row>
    <row r="25262" spans="25:25" x14ac:dyDescent="0.2">
      <c r="Y25262" s="84"/>
    </row>
    <row r="25263" spans="25:25" x14ac:dyDescent="0.2">
      <c r="Y25263" s="84"/>
    </row>
    <row r="25264" spans="25:25" x14ac:dyDescent="0.2">
      <c r="Y25264" s="84"/>
    </row>
    <row r="25265" spans="25:25" x14ac:dyDescent="0.2">
      <c r="Y25265" s="84"/>
    </row>
    <row r="25266" spans="25:25" x14ac:dyDescent="0.2">
      <c r="Y25266" s="84"/>
    </row>
    <row r="25267" spans="25:25" x14ac:dyDescent="0.2">
      <c r="Y25267" s="84"/>
    </row>
    <row r="25268" spans="25:25" x14ac:dyDescent="0.2">
      <c r="Y25268" s="84"/>
    </row>
    <row r="25269" spans="25:25" x14ac:dyDescent="0.2">
      <c r="Y25269" s="84"/>
    </row>
    <row r="25270" spans="25:25" x14ac:dyDescent="0.2">
      <c r="Y25270" s="84"/>
    </row>
    <row r="25271" spans="25:25" x14ac:dyDescent="0.2">
      <c r="Y25271" s="84"/>
    </row>
    <row r="25272" spans="25:25" x14ac:dyDescent="0.2">
      <c r="Y25272" s="84"/>
    </row>
    <row r="25273" spans="25:25" x14ac:dyDescent="0.2">
      <c r="Y25273" s="84"/>
    </row>
    <row r="25274" spans="25:25" x14ac:dyDescent="0.2">
      <c r="Y25274" s="84"/>
    </row>
    <row r="25275" spans="25:25" x14ac:dyDescent="0.2">
      <c r="Y25275" s="84"/>
    </row>
    <row r="25276" spans="25:25" x14ac:dyDescent="0.2">
      <c r="Y25276" s="84"/>
    </row>
    <row r="25277" spans="25:25" x14ac:dyDescent="0.2">
      <c r="Y25277" s="84"/>
    </row>
    <row r="25278" spans="25:25" x14ac:dyDescent="0.2">
      <c r="Y25278" s="84"/>
    </row>
    <row r="25279" spans="25:25" x14ac:dyDescent="0.2">
      <c r="Y25279" s="84"/>
    </row>
    <row r="25280" spans="25:25" x14ac:dyDescent="0.2">
      <c r="Y25280" s="84"/>
    </row>
    <row r="25281" spans="25:25" x14ac:dyDescent="0.2">
      <c r="Y25281" s="84"/>
    </row>
    <row r="25282" spans="25:25" x14ac:dyDescent="0.2">
      <c r="Y25282" s="84"/>
    </row>
    <row r="25283" spans="25:25" x14ac:dyDescent="0.2">
      <c r="Y25283" s="84"/>
    </row>
    <row r="25284" spans="25:25" x14ac:dyDescent="0.2">
      <c r="Y25284" s="84"/>
    </row>
    <row r="25285" spans="25:25" x14ac:dyDescent="0.2">
      <c r="Y25285" s="84"/>
    </row>
    <row r="25286" spans="25:25" x14ac:dyDescent="0.2">
      <c r="Y25286" s="84"/>
    </row>
    <row r="25287" spans="25:25" x14ac:dyDescent="0.2">
      <c r="Y25287" s="84"/>
    </row>
    <row r="25288" spans="25:25" x14ac:dyDescent="0.2">
      <c r="Y25288" s="84"/>
    </row>
    <row r="25289" spans="25:25" x14ac:dyDescent="0.2">
      <c r="Y25289" s="84"/>
    </row>
    <row r="25290" spans="25:25" x14ac:dyDescent="0.2">
      <c r="Y25290" s="84"/>
    </row>
    <row r="25291" spans="25:25" x14ac:dyDescent="0.2">
      <c r="Y25291" s="84"/>
    </row>
    <row r="25292" spans="25:25" x14ac:dyDescent="0.2">
      <c r="Y25292" s="84"/>
    </row>
    <row r="25293" spans="25:25" x14ac:dyDescent="0.2">
      <c r="Y25293" s="84"/>
    </row>
    <row r="25294" spans="25:25" x14ac:dyDescent="0.2">
      <c r="Y25294" s="84"/>
    </row>
    <row r="25295" spans="25:25" x14ac:dyDescent="0.2">
      <c r="Y25295" s="84"/>
    </row>
    <row r="25296" spans="25:25" x14ac:dyDescent="0.2">
      <c r="Y25296" s="84"/>
    </row>
    <row r="25297" spans="25:25" x14ac:dyDescent="0.2">
      <c r="Y25297" s="84"/>
    </row>
    <row r="25298" spans="25:25" x14ac:dyDescent="0.2">
      <c r="Y25298" s="84"/>
    </row>
    <row r="25299" spans="25:25" x14ac:dyDescent="0.2">
      <c r="Y25299" s="84"/>
    </row>
    <row r="25300" spans="25:25" x14ac:dyDescent="0.2">
      <c r="Y25300" s="84"/>
    </row>
    <row r="25301" spans="25:25" x14ac:dyDescent="0.2">
      <c r="Y25301" s="84"/>
    </row>
    <row r="25302" spans="25:25" x14ac:dyDescent="0.2">
      <c r="Y25302" s="84"/>
    </row>
    <row r="25303" spans="25:25" x14ac:dyDescent="0.2">
      <c r="Y25303" s="84"/>
    </row>
    <row r="25304" spans="25:25" x14ac:dyDescent="0.2">
      <c r="Y25304" s="84"/>
    </row>
    <row r="25305" spans="25:25" x14ac:dyDescent="0.2">
      <c r="Y25305" s="84"/>
    </row>
    <row r="25306" spans="25:25" x14ac:dyDescent="0.2">
      <c r="Y25306" s="84"/>
    </row>
    <row r="25307" spans="25:25" x14ac:dyDescent="0.2">
      <c r="Y25307" s="84"/>
    </row>
    <row r="25308" spans="25:25" x14ac:dyDescent="0.2">
      <c r="Y25308" s="84"/>
    </row>
    <row r="25309" spans="25:25" x14ac:dyDescent="0.2">
      <c r="Y25309" s="84"/>
    </row>
    <row r="25310" spans="25:25" x14ac:dyDescent="0.2">
      <c r="Y25310" s="84"/>
    </row>
    <row r="25311" spans="25:25" x14ac:dyDescent="0.2">
      <c r="Y25311" s="84"/>
    </row>
    <row r="25312" spans="25:25" x14ac:dyDescent="0.2">
      <c r="Y25312" s="84"/>
    </row>
    <row r="25313" spans="25:25" x14ac:dyDescent="0.2">
      <c r="Y25313" s="84"/>
    </row>
    <row r="25314" spans="25:25" x14ac:dyDescent="0.2">
      <c r="Y25314" s="84"/>
    </row>
    <row r="25315" spans="25:25" x14ac:dyDescent="0.2">
      <c r="Y25315" s="84"/>
    </row>
    <row r="25316" spans="25:25" x14ac:dyDescent="0.2">
      <c r="Y25316" s="84"/>
    </row>
    <row r="25317" spans="25:25" x14ac:dyDescent="0.2">
      <c r="Y25317" s="84"/>
    </row>
    <row r="25318" spans="25:25" x14ac:dyDescent="0.2">
      <c r="Y25318" s="84"/>
    </row>
    <row r="25319" spans="25:25" x14ac:dyDescent="0.2">
      <c r="Y25319" s="84"/>
    </row>
    <row r="25320" spans="25:25" x14ac:dyDescent="0.2">
      <c r="Y25320" s="84"/>
    </row>
    <row r="25321" spans="25:25" x14ac:dyDescent="0.2">
      <c r="Y25321" s="84"/>
    </row>
    <row r="25322" spans="25:25" x14ac:dyDescent="0.2">
      <c r="Y25322" s="84"/>
    </row>
    <row r="25323" spans="25:25" x14ac:dyDescent="0.2">
      <c r="Y25323" s="84"/>
    </row>
    <row r="25324" spans="25:25" x14ac:dyDescent="0.2">
      <c r="Y25324" s="84"/>
    </row>
    <row r="25325" spans="25:25" x14ac:dyDescent="0.2">
      <c r="Y25325" s="84"/>
    </row>
    <row r="25326" spans="25:25" x14ac:dyDescent="0.2">
      <c r="Y25326" s="84"/>
    </row>
    <row r="25327" spans="25:25" x14ac:dyDescent="0.2">
      <c r="Y25327" s="84"/>
    </row>
    <row r="25328" spans="25:25" x14ac:dyDescent="0.2">
      <c r="Y25328" s="84"/>
    </row>
    <row r="25329" spans="25:25" x14ac:dyDescent="0.2">
      <c r="Y25329" s="84"/>
    </row>
    <row r="25330" spans="25:25" x14ac:dyDescent="0.2">
      <c r="Y25330" s="84"/>
    </row>
    <row r="25331" spans="25:25" x14ac:dyDescent="0.2">
      <c r="Y25331" s="84"/>
    </row>
    <row r="25332" spans="25:25" x14ac:dyDescent="0.2">
      <c r="Y25332" s="84"/>
    </row>
    <row r="25333" spans="25:25" x14ac:dyDescent="0.2">
      <c r="Y25333" s="84"/>
    </row>
    <row r="25334" spans="25:25" x14ac:dyDescent="0.2">
      <c r="Y25334" s="84"/>
    </row>
    <row r="25335" spans="25:25" x14ac:dyDescent="0.2">
      <c r="Y25335" s="84"/>
    </row>
    <row r="25336" spans="25:25" x14ac:dyDescent="0.2">
      <c r="Y25336" s="84"/>
    </row>
    <row r="25337" spans="25:25" x14ac:dyDescent="0.2">
      <c r="Y25337" s="84"/>
    </row>
    <row r="25338" spans="25:25" x14ac:dyDescent="0.2">
      <c r="Y25338" s="84"/>
    </row>
    <row r="25339" spans="25:25" x14ac:dyDescent="0.2">
      <c r="Y25339" s="84"/>
    </row>
    <row r="25340" spans="25:25" x14ac:dyDescent="0.2">
      <c r="Y25340" s="84"/>
    </row>
    <row r="25341" spans="25:25" x14ac:dyDescent="0.2">
      <c r="Y25341" s="84"/>
    </row>
    <row r="25342" spans="25:25" x14ac:dyDescent="0.2">
      <c r="Y25342" s="84"/>
    </row>
    <row r="25343" spans="25:25" x14ac:dyDescent="0.2">
      <c r="Y25343" s="84"/>
    </row>
    <row r="25344" spans="25:25" x14ac:dyDescent="0.2">
      <c r="Y25344" s="84"/>
    </row>
    <row r="25345" spans="25:25" x14ac:dyDescent="0.2">
      <c r="Y25345" s="84"/>
    </row>
    <row r="25346" spans="25:25" x14ac:dyDescent="0.2">
      <c r="Y25346" s="84"/>
    </row>
    <row r="25347" spans="25:25" x14ac:dyDescent="0.2">
      <c r="Y25347" s="84"/>
    </row>
    <row r="25348" spans="25:25" x14ac:dyDescent="0.2">
      <c r="Y25348" s="84"/>
    </row>
    <row r="25349" spans="25:25" x14ac:dyDescent="0.2">
      <c r="Y25349" s="84"/>
    </row>
    <row r="25350" spans="25:25" x14ac:dyDescent="0.2">
      <c r="Y25350" s="84"/>
    </row>
    <row r="25351" spans="25:25" x14ac:dyDescent="0.2">
      <c r="Y25351" s="84"/>
    </row>
    <row r="25352" spans="25:25" x14ac:dyDescent="0.2">
      <c r="Y25352" s="84"/>
    </row>
    <row r="25353" spans="25:25" x14ac:dyDescent="0.2">
      <c r="Y25353" s="84"/>
    </row>
    <row r="25354" spans="25:25" x14ac:dyDescent="0.2">
      <c r="Y25354" s="84"/>
    </row>
    <row r="25355" spans="25:25" x14ac:dyDescent="0.2">
      <c r="Y25355" s="84"/>
    </row>
    <row r="25356" spans="25:25" x14ac:dyDescent="0.2">
      <c r="Y25356" s="84"/>
    </row>
    <row r="25357" spans="25:25" x14ac:dyDescent="0.2">
      <c r="Y25357" s="84"/>
    </row>
    <row r="25358" spans="25:25" x14ac:dyDescent="0.2">
      <c r="Y25358" s="84"/>
    </row>
    <row r="25359" spans="25:25" x14ac:dyDescent="0.2">
      <c r="Y25359" s="84"/>
    </row>
    <row r="25360" spans="25:25" x14ac:dyDescent="0.2">
      <c r="Y25360" s="84"/>
    </row>
    <row r="25361" spans="25:25" x14ac:dyDescent="0.2">
      <c r="Y25361" s="84"/>
    </row>
    <row r="25362" spans="25:25" x14ac:dyDescent="0.2">
      <c r="Y25362" s="84"/>
    </row>
    <row r="25363" spans="25:25" x14ac:dyDescent="0.2">
      <c r="Y25363" s="84"/>
    </row>
    <row r="25364" spans="25:25" x14ac:dyDescent="0.2">
      <c r="Y25364" s="84"/>
    </row>
    <row r="25365" spans="25:25" x14ac:dyDescent="0.2">
      <c r="Y25365" s="84"/>
    </row>
    <row r="25366" spans="25:25" x14ac:dyDescent="0.2">
      <c r="Y25366" s="84"/>
    </row>
    <row r="25367" spans="25:25" x14ac:dyDescent="0.2">
      <c r="Y25367" s="84"/>
    </row>
    <row r="25368" spans="25:25" x14ac:dyDescent="0.2">
      <c r="Y25368" s="84"/>
    </row>
    <row r="25369" spans="25:25" x14ac:dyDescent="0.2">
      <c r="Y25369" s="84"/>
    </row>
    <row r="25370" spans="25:25" x14ac:dyDescent="0.2">
      <c r="Y25370" s="84"/>
    </row>
    <row r="25371" spans="25:25" x14ac:dyDescent="0.2">
      <c r="Y25371" s="84"/>
    </row>
    <row r="25372" spans="25:25" x14ac:dyDescent="0.2">
      <c r="Y25372" s="84"/>
    </row>
    <row r="25373" spans="25:25" x14ac:dyDescent="0.2">
      <c r="Y25373" s="84"/>
    </row>
    <row r="25374" spans="25:25" x14ac:dyDescent="0.2">
      <c r="Y25374" s="84"/>
    </row>
    <row r="25375" spans="25:25" x14ac:dyDescent="0.2">
      <c r="Y25375" s="84"/>
    </row>
    <row r="25376" spans="25:25" x14ac:dyDescent="0.2">
      <c r="Y25376" s="84"/>
    </row>
    <row r="25377" spans="25:25" x14ac:dyDescent="0.2">
      <c r="Y25377" s="84"/>
    </row>
    <row r="25378" spans="25:25" x14ac:dyDescent="0.2">
      <c r="Y25378" s="84"/>
    </row>
    <row r="25379" spans="25:25" x14ac:dyDescent="0.2">
      <c r="Y25379" s="84"/>
    </row>
    <row r="25380" spans="25:25" x14ac:dyDescent="0.2">
      <c r="Y25380" s="84"/>
    </row>
    <row r="25381" spans="25:25" x14ac:dyDescent="0.2">
      <c r="Y25381" s="84"/>
    </row>
    <row r="25382" spans="25:25" x14ac:dyDescent="0.2">
      <c r="Y25382" s="84"/>
    </row>
    <row r="25383" spans="25:25" x14ac:dyDescent="0.2">
      <c r="Y25383" s="84"/>
    </row>
    <row r="25384" spans="25:25" x14ac:dyDescent="0.2">
      <c r="Y25384" s="84"/>
    </row>
    <row r="25385" spans="25:25" x14ac:dyDescent="0.2">
      <c r="Y25385" s="84"/>
    </row>
    <row r="25386" spans="25:25" x14ac:dyDescent="0.2">
      <c r="Y25386" s="84"/>
    </row>
    <row r="25387" spans="25:25" x14ac:dyDescent="0.2">
      <c r="Y25387" s="84"/>
    </row>
    <row r="25388" spans="25:25" x14ac:dyDescent="0.2">
      <c r="Y25388" s="84"/>
    </row>
    <row r="25389" spans="25:25" x14ac:dyDescent="0.2">
      <c r="Y25389" s="84"/>
    </row>
    <row r="25390" spans="25:25" x14ac:dyDescent="0.2">
      <c r="Y25390" s="84"/>
    </row>
    <row r="25391" spans="25:25" x14ac:dyDescent="0.2">
      <c r="Y25391" s="84"/>
    </row>
    <row r="25392" spans="25:25" x14ac:dyDescent="0.2">
      <c r="Y25392" s="84"/>
    </row>
    <row r="25393" spans="25:25" x14ac:dyDescent="0.2">
      <c r="Y25393" s="84"/>
    </row>
    <row r="25394" spans="25:25" x14ac:dyDescent="0.2">
      <c r="Y25394" s="84"/>
    </row>
    <row r="25395" spans="25:25" x14ac:dyDescent="0.2">
      <c r="Y25395" s="84"/>
    </row>
    <row r="25396" spans="25:25" x14ac:dyDescent="0.2">
      <c r="Y25396" s="84"/>
    </row>
    <row r="25397" spans="25:25" x14ac:dyDescent="0.2">
      <c r="Y25397" s="84"/>
    </row>
    <row r="25398" spans="25:25" x14ac:dyDescent="0.2">
      <c r="Y25398" s="84"/>
    </row>
    <row r="25399" spans="25:25" x14ac:dyDescent="0.2">
      <c r="Y25399" s="84"/>
    </row>
    <row r="25400" spans="25:25" x14ac:dyDescent="0.2">
      <c r="Y25400" s="84"/>
    </row>
    <row r="25401" spans="25:25" x14ac:dyDescent="0.2">
      <c r="Y25401" s="84"/>
    </row>
    <row r="25402" spans="25:25" x14ac:dyDescent="0.2">
      <c r="Y25402" s="84"/>
    </row>
    <row r="25403" spans="25:25" x14ac:dyDescent="0.2">
      <c r="Y25403" s="84"/>
    </row>
    <row r="25404" spans="25:25" x14ac:dyDescent="0.2">
      <c r="Y25404" s="84"/>
    </row>
    <row r="25405" spans="25:25" x14ac:dyDescent="0.2">
      <c r="Y25405" s="84"/>
    </row>
    <row r="25406" spans="25:25" x14ac:dyDescent="0.2">
      <c r="Y25406" s="84"/>
    </row>
    <row r="25407" spans="25:25" x14ac:dyDescent="0.2">
      <c r="Y25407" s="84"/>
    </row>
    <row r="25408" spans="25:25" x14ac:dyDescent="0.2">
      <c r="Y25408" s="84"/>
    </row>
    <row r="25409" spans="25:25" x14ac:dyDescent="0.2">
      <c r="Y25409" s="84"/>
    </row>
    <row r="25410" spans="25:25" x14ac:dyDescent="0.2">
      <c r="Y25410" s="84"/>
    </row>
    <row r="25411" spans="25:25" x14ac:dyDescent="0.2">
      <c r="Y25411" s="84"/>
    </row>
    <row r="25412" spans="25:25" x14ac:dyDescent="0.2">
      <c r="Y25412" s="84"/>
    </row>
    <row r="25413" spans="25:25" x14ac:dyDescent="0.2">
      <c r="Y25413" s="84"/>
    </row>
    <row r="25414" spans="25:25" x14ac:dyDescent="0.2">
      <c r="Y25414" s="84"/>
    </row>
    <row r="25415" spans="25:25" x14ac:dyDescent="0.2">
      <c r="Y25415" s="84"/>
    </row>
    <row r="25416" spans="25:25" x14ac:dyDescent="0.2">
      <c r="Y25416" s="84"/>
    </row>
    <row r="25417" spans="25:25" x14ac:dyDescent="0.2">
      <c r="Y25417" s="84"/>
    </row>
    <row r="25418" spans="25:25" x14ac:dyDescent="0.2">
      <c r="Y25418" s="84"/>
    </row>
    <row r="25419" spans="25:25" x14ac:dyDescent="0.2">
      <c r="Y25419" s="84"/>
    </row>
    <row r="25420" spans="25:25" x14ac:dyDescent="0.2">
      <c r="Y25420" s="84"/>
    </row>
    <row r="25421" spans="25:25" x14ac:dyDescent="0.2">
      <c r="Y25421" s="84"/>
    </row>
    <row r="25422" spans="25:25" x14ac:dyDescent="0.2">
      <c r="Y25422" s="84"/>
    </row>
    <row r="25423" spans="25:25" x14ac:dyDescent="0.2">
      <c r="Y25423" s="84"/>
    </row>
    <row r="25424" spans="25:25" x14ac:dyDescent="0.2">
      <c r="Y25424" s="84"/>
    </row>
    <row r="25425" spans="25:25" x14ac:dyDescent="0.2">
      <c r="Y25425" s="84"/>
    </row>
    <row r="25426" spans="25:25" x14ac:dyDescent="0.2">
      <c r="Y25426" s="84"/>
    </row>
    <row r="25427" spans="25:25" x14ac:dyDescent="0.2">
      <c r="Y25427" s="84"/>
    </row>
    <row r="25428" spans="25:25" x14ac:dyDescent="0.2">
      <c r="Y25428" s="84"/>
    </row>
    <row r="25429" spans="25:25" x14ac:dyDescent="0.2">
      <c r="Y25429" s="84"/>
    </row>
    <row r="25430" spans="25:25" x14ac:dyDescent="0.2">
      <c r="Y25430" s="84"/>
    </row>
    <row r="25431" spans="25:25" x14ac:dyDescent="0.2">
      <c r="Y25431" s="84"/>
    </row>
    <row r="25432" spans="25:25" x14ac:dyDescent="0.2">
      <c r="Y25432" s="84"/>
    </row>
    <row r="25433" spans="25:25" x14ac:dyDescent="0.2">
      <c r="Y25433" s="84"/>
    </row>
    <row r="25434" spans="25:25" x14ac:dyDescent="0.2">
      <c r="Y25434" s="84"/>
    </row>
    <row r="25435" spans="25:25" x14ac:dyDescent="0.2">
      <c r="Y25435" s="84"/>
    </row>
    <row r="25436" spans="25:25" x14ac:dyDescent="0.2">
      <c r="Y25436" s="84"/>
    </row>
    <row r="25437" spans="25:25" x14ac:dyDescent="0.2">
      <c r="Y25437" s="84"/>
    </row>
    <row r="25438" spans="25:25" x14ac:dyDescent="0.2">
      <c r="Y25438" s="84"/>
    </row>
    <row r="25439" spans="25:25" x14ac:dyDescent="0.2">
      <c r="Y25439" s="84"/>
    </row>
    <row r="25440" spans="25:25" x14ac:dyDescent="0.2">
      <c r="Y25440" s="84"/>
    </row>
    <row r="25441" spans="25:25" x14ac:dyDescent="0.2">
      <c r="Y25441" s="84"/>
    </row>
    <row r="25442" spans="25:25" x14ac:dyDescent="0.2">
      <c r="Y25442" s="84"/>
    </row>
    <row r="25443" spans="25:25" x14ac:dyDescent="0.2">
      <c r="Y25443" s="84"/>
    </row>
    <row r="25444" spans="25:25" x14ac:dyDescent="0.2">
      <c r="Y25444" s="84"/>
    </row>
    <row r="25445" spans="25:25" x14ac:dyDescent="0.2">
      <c r="Y25445" s="84"/>
    </row>
    <row r="25446" spans="25:25" x14ac:dyDescent="0.2">
      <c r="Y25446" s="84"/>
    </row>
    <row r="25447" spans="25:25" x14ac:dyDescent="0.2">
      <c r="Y25447" s="84"/>
    </row>
    <row r="25448" spans="25:25" x14ac:dyDescent="0.2">
      <c r="Y25448" s="84"/>
    </row>
    <row r="25449" spans="25:25" x14ac:dyDescent="0.2">
      <c r="Y25449" s="84"/>
    </row>
    <row r="25450" spans="25:25" x14ac:dyDescent="0.2">
      <c r="Y25450" s="84"/>
    </row>
    <row r="25451" spans="25:25" x14ac:dyDescent="0.2">
      <c r="Y25451" s="84"/>
    </row>
    <row r="25452" spans="25:25" x14ac:dyDescent="0.2">
      <c r="Y25452" s="84"/>
    </row>
    <row r="25453" spans="25:25" x14ac:dyDescent="0.2">
      <c r="Y25453" s="84"/>
    </row>
    <row r="25454" spans="25:25" x14ac:dyDescent="0.2">
      <c r="Y25454" s="84"/>
    </row>
    <row r="25455" spans="25:25" x14ac:dyDescent="0.2">
      <c r="Y25455" s="84"/>
    </row>
    <row r="25456" spans="25:25" x14ac:dyDescent="0.2">
      <c r="Y25456" s="84"/>
    </row>
    <row r="25457" spans="25:25" x14ac:dyDescent="0.2">
      <c r="Y25457" s="84"/>
    </row>
    <row r="25458" spans="25:25" x14ac:dyDescent="0.2">
      <c r="Y25458" s="84"/>
    </row>
    <row r="25459" spans="25:25" x14ac:dyDescent="0.2">
      <c r="Y25459" s="84"/>
    </row>
    <row r="25460" spans="25:25" x14ac:dyDescent="0.2">
      <c r="Y25460" s="84"/>
    </row>
    <row r="25461" spans="25:25" x14ac:dyDescent="0.2">
      <c r="Y25461" s="84"/>
    </row>
    <row r="25462" spans="25:25" x14ac:dyDescent="0.2">
      <c r="Y25462" s="84"/>
    </row>
    <row r="25463" spans="25:25" x14ac:dyDescent="0.2">
      <c r="Y25463" s="84"/>
    </row>
    <row r="25464" spans="25:25" x14ac:dyDescent="0.2">
      <c r="Y25464" s="84"/>
    </row>
    <row r="25465" spans="25:25" x14ac:dyDescent="0.2">
      <c r="Y25465" s="84"/>
    </row>
    <row r="25466" spans="25:25" x14ac:dyDescent="0.2">
      <c r="Y25466" s="84"/>
    </row>
    <row r="25467" spans="25:25" x14ac:dyDescent="0.2">
      <c r="Y25467" s="84"/>
    </row>
    <row r="25468" spans="25:25" x14ac:dyDescent="0.2">
      <c r="Y25468" s="84"/>
    </row>
    <row r="25469" spans="25:25" x14ac:dyDescent="0.2">
      <c r="Y25469" s="84"/>
    </row>
    <row r="25470" spans="25:25" x14ac:dyDescent="0.2">
      <c r="Y25470" s="84"/>
    </row>
    <row r="25471" spans="25:25" x14ac:dyDescent="0.2">
      <c r="Y25471" s="84"/>
    </row>
    <row r="25472" spans="25:25" x14ac:dyDescent="0.2">
      <c r="Y25472" s="84"/>
    </row>
    <row r="25473" spans="25:25" x14ac:dyDescent="0.2">
      <c r="Y25473" s="84"/>
    </row>
    <row r="25474" spans="25:25" x14ac:dyDescent="0.2">
      <c r="Y25474" s="84"/>
    </row>
    <row r="25475" spans="25:25" x14ac:dyDescent="0.2">
      <c r="Y25475" s="84"/>
    </row>
    <row r="25476" spans="25:25" x14ac:dyDescent="0.2">
      <c r="Y25476" s="84"/>
    </row>
    <row r="25477" spans="25:25" x14ac:dyDescent="0.2">
      <c r="Y25477" s="84"/>
    </row>
    <row r="25478" spans="25:25" x14ac:dyDescent="0.2">
      <c r="Y25478" s="84"/>
    </row>
    <row r="25479" spans="25:25" x14ac:dyDescent="0.2">
      <c r="Y25479" s="84"/>
    </row>
    <row r="25480" spans="25:25" x14ac:dyDescent="0.2">
      <c r="Y25480" s="84"/>
    </row>
    <row r="25481" spans="25:25" x14ac:dyDescent="0.2">
      <c r="Y25481" s="84"/>
    </row>
    <row r="25482" spans="25:25" x14ac:dyDescent="0.2">
      <c r="Y25482" s="84"/>
    </row>
    <row r="25483" spans="25:25" x14ac:dyDescent="0.2">
      <c r="Y25483" s="84"/>
    </row>
    <row r="25484" spans="25:25" x14ac:dyDescent="0.2">
      <c r="Y25484" s="84"/>
    </row>
    <row r="25485" spans="25:25" x14ac:dyDescent="0.2">
      <c r="Y25485" s="84"/>
    </row>
    <row r="25486" spans="25:25" x14ac:dyDescent="0.2">
      <c r="Y25486" s="84"/>
    </row>
    <row r="25487" spans="25:25" x14ac:dyDescent="0.2">
      <c r="Y25487" s="84"/>
    </row>
    <row r="25488" spans="25:25" x14ac:dyDescent="0.2">
      <c r="Y25488" s="84"/>
    </row>
    <row r="25489" spans="25:25" x14ac:dyDescent="0.2">
      <c r="Y25489" s="84"/>
    </row>
    <row r="25490" spans="25:25" x14ac:dyDescent="0.2">
      <c r="Y25490" s="84"/>
    </row>
    <row r="25491" spans="25:25" x14ac:dyDescent="0.2">
      <c r="Y25491" s="84"/>
    </row>
    <row r="25492" spans="25:25" x14ac:dyDescent="0.2">
      <c r="Y25492" s="84"/>
    </row>
    <row r="25493" spans="25:25" x14ac:dyDescent="0.2">
      <c r="Y25493" s="84"/>
    </row>
    <row r="25494" spans="25:25" x14ac:dyDescent="0.2">
      <c r="Y25494" s="84"/>
    </row>
    <row r="25495" spans="25:25" x14ac:dyDescent="0.2">
      <c r="Y25495" s="84"/>
    </row>
    <row r="25496" spans="25:25" x14ac:dyDescent="0.2">
      <c r="Y25496" s="84"/>
    </row>
    <row r="25497" spans="25:25" x14ac:dyDescent="0.2">
      <c r="Y25497" s="84"/>
    </row>
    <row r="25498" spans="25:25" x14ac:dyDescent="0.2">
      <c r="Y25498" s="84"/>
    </row>
    <row r="25499" spans="25:25" x14ac:dyDescent="0.2">
      <c r="Y25499" s="84"/>
    </row>
    <row r="25500" spans="25:25" x14ac:dyDescent="0.2">
      <c r="Y25500" s="84"/>
    </row>
    <row r="25501" spans="25:25" x14ac:dyDescent="0.2">
      <c r="Y25501" s="84"/>
    </row>
    <row r="25502" spans="25:25" x14ac:dyDescent="0.2">
      <c r="Y25502" s="84"/>
    </row>
    <row r="25503" spans="25:25" x14ac:dyDescent="0.2">
      <c r="Y25503" s="84"/>
    </row>
    <row r="25504" spans="25:25" x14ac:dyDescent="0.2">
      <c r="Y25504" s="84"/>
    </row>
    <row r="25505" spans="25:25" x14ac:dyDescent="0.2">
      <c r="Y25505" s="84"/>
    </row>
    <row r="25506" spans="25:25" x14ac:dyDescent="0.2">
      <c r="Y25506" s="84"/>
    </row>
    <row r="25507" spans="25:25" x14ac:dyDescent="0.2">
      <c r="Y25507" s="84"/>
    </row>
    <row r="25508" spans="25:25" x14ac:dyDescent="0.2">
      <c r="Y25508" s="84"/>
    </row>
    <row r="25509" spans="25:25" x14ac:dyDescent="0.2">
      <c r="Y25509" s="84"/>
    </row>
    <row r="25510" spans="25:25" x14ac:dyDescent="0.2">
      <c r="Y25510" s="84"/>
    </row>
    <row r="25511" spans="25:25" x14ac:dyDescent="0.2">
      <c r="Y25511" s="84"/>
    </row>
    <row r="25512" spans="25:25" x14ac:dyDescent="0.2">
      <c r="Y25512" s="84"/>
    </row>
    <row r="25513" spans="25:25" x14ac:dyDescent="0.2">
      <c r="Y25513" s="84"/>
    </row>
    <row r="25514" spans="25:25" x14ac:dyDescent="0.2">
      <c r="Y25514" s="84"/>
    </row>
    <row r="25515" spans="25:25" x14ac:dyDescent="0.2">
      <c r="Y25515" s="84"/>
    </row>
    <row r="25516" spans="25:25" x14ac:dyDescent="0.2">
      <c r="Y25516" s="84"/>
    </row>
    <row r="25517" spans="25:25" x14ac:dyDescent="0.2">
      <c r="Y25517" s="84"/>
    </row>
    <row r="25518" spans="25:25" x14ac:dyDescent="0.2">
      <c r="Y25518" s="84"/>
    </row>
    <row r="25519" spans="25:25" x14ac:dyDescent="0.2">
      <c r="Y25519" s="84"/>
    </row>
    <row r="25520" spans="25:25" x14ac:dyDescent="0.2">
      <c r="Y25520" s="84"/>
    </row>
    <row r="25521" spans="25:25" x14ac:dyDescent="0.2">
      <c r="Y25521" s="84"/>
    </row>
    <row r="25522" spans="25:25" x14ac:dyDescent="0.2">
      <c r="Y25522" s="84"/>
    </row>
    <row r="25523" spans="25:25" x14ac:dyDescent="0.2">
      <c r="Y25523" s="84"/>
    </row>
    <row r="25524" spans="25:25" x14ac:dyDescent="0.2">
      <c r="Y25524" s="84"/>
    </row>
    <row r="25525" spans="25:25" x14ac:dyDescent="0.2">
      <c r="Y25525" s="84"/>
    </row>
    <row r="25526" spans="25:25" x14ac:dyDescent="0.2">
      <c r="Y25526" s="84"/>
    </row>
    <row r="25527" spans="25:25" x14ac:dyDescent="0.2">
      <c r="Y25527" s="84"/>
    </row>
    <row r="25528" spans="25:25" x14ac:dyDescent="0.2">
      <c r="Y25528" s="84"/>
    </row>
    <row r="25529" spans="25:25" x14ac:dyDescent="0.2">
      <c r="Y25529" s="84"/>
    </row>
    <row r="25530" spans="25:25" x14ac:dyDescent="0.2">
      <c r="Y25530" s="84"/>
    </row>
    <row r="25531" spans="25:25" x14ac:dyDescent="0.2">
      <c r="Y25531" s="84"/>
    </row>
    <row r="25532" spans="25:25" x14ac:dyDescent="0.2">
      <c r="Y25532" s="84"/>
    </row>
    <row r="25533" spans="25:25" x14ac:dyDescent="0.2">
      <c r="Y25533" s="84"/>
    </row>
    <row r="25534" spans="25:25" x14ac:dyDescent="0.2">
      <c r="Y25534" s="84"/>
    </row>
    <row r="25535" spans="25:25" x14ac:dyDescent="0.2">
      <c r="Y25535" s="84"/>
    </row>
    <row r="25536" spans="25:25" x14ac:dyDescent="0.2">
      <c r="Y25536" s="84"/>
    </row>
    <row r="25537" spans="25:25" x14ac:dyDescent="0.2">
      <c r="Y25537" s="84"/>
    </row>
    <row r="25538" spans="25:25" x14ac:dyDescent="0.2">
      <c r="Y25538" s="84"/>
    </row>
    <row r="25539" spans="25:25" x14ac:dyDescent="0.2">
      <c r="Y25539" s="84"/>
    </row>
    <row r="25540" spans="25:25" x14ac:dyDescent="0.2">
      <c r="Y25540" s="84"/>
    </row>
    <row r="25541" spans="25:25" x14ac:dyDescent="0.2">
      <c r="Y25541" s="84"/>
    </row>
    <row r="25542" spans="25:25" x14ac:dyDescent="0.2">
      <c r="Y25542" s="84"/>
    </row>
    <row r="25543" spans="25:25" x14ac:dyDescent="0.2">
      <c r="Y25543" s="84"/>
    </row>
    <row r="25544" spans="25:25" x14ac:dyDescent="0.2">
      <c r="Y25544" s="84"/>
    </row>
    <row r="25545" spans="25:25" x14ac:dyDescent="0.2">
      <c r="Y25545" s="84"/>
    </row>
    <row r="25546" spans="25:25" x14ac:dyDescent="0.2">
      <c r="Y25546" s="84"/>
    </row>
    <row r="25547" spans="25:25" x14ac:dyDescent="0.2">
      <c r="Y25547" s="84"/>
    </row>
    <row r="25548" spans="25:25" x14ac:dyDescent="0.2">
      <c r="Y25548" s="84"/>
    </row>
    <row r="25549" spans="25:25" x14ac:dyDescent="0.2">
      <c r="Y25549" s="84"/>
    </row>
    <row r="25550" spans="25:25" x14ac:dyDescent="0.2">
      <c r="Y25550" s="84"/>
    </row>
    <row r="25551" spans="25:25" x14ac:dyDescent="0.2">
      <c r="Y25551" s="84"/>
    </row>
    <row r="25552" spans="25:25" x14ac:dyDescent="0.2">
      <c r="Y25552" s="84"/>
    </row>
    <row r="25553" spans="25:25" x14ac:dyDescent="0.2">
      <c r="Y25553" s="84"/>
    </row>
    <row r="25554" spans="25:25" x14ac:dyDescent="0.2">
      <c r="Y25554" s="84"/>
    </row>
    <row r="25555" spans="25:25" x14ac:dyDescent="0.2">
      <c r="Y25555" s="84"/>
    </row>
    <row r="25556" spans="25:25" x14ac:dyDescent="0.2">
      <c r="Y25556" s="84"/>
    </row>
    <row r="25557" spans="25:25" x14ac:dyDescent="0.2">
      <c r="Y25557" s="84"/>
    </row>
    <row r="25558" spans="25:25" x14ac:dyDescent="0.2">
      <c r="Y25558" s="84"/>
    </row>
    <row r="25559" spans="25:25" x14ac:dyDescent="0.2">
      <c r="Y25559" s="84"/>
    </row>
    <row r="25560" spans="25:25" x14ac:dyDescent="0.2">
      <c r="Y25560" s="84"/>
    </row>
    <row r="25561" spans="25:25" x14ac:dyDescent="0.2">
      <c r="Y25561" s="84"/>
    </row>
    <row r="25562" spans="25:25" x14ac:dyDescent="0.2">
      <c r="Y25562" s="84"/>
    </row>
    <row r="25563" spans="25:25" x14ac:dyDescent="0.2">
      <c r="Y25563" s="84"/>
    </row>
    <row r="25564" spans="25:25" x14ac:dyDescent="0.2">
      <c r="Y25564" s="84"/>
    </row>
    <row r="25565" spans="25:25" x14ac:dyDescent="0.2">
      <c r="Y25565" s="84"/>
    </row>
    <row r="25566" spans="25:25" x14ac:dyDescent="0.2">
      <c r="Y25566" s="84"/>
    </row>
    <row r="25567" spans="25:25" x14ac:dyDescent="0.2">
      <c r="Y25567" s="84"/>
    </row>
    <row r="25568" spans="25:25" x14ac:dyDescent="0.2">
      <c r="Y25568" s="84"/>
    </row>
    <row r="25569" spans="25:25" x14ac:dyDescent="0.2">
      <c r="Y25569" s="84"/>
    </row>
    <row r="25570" spans="25:25" x14ac:dyDescent="0.2">
      <c r="Y25570" s="84"/>
    </row>
    <row r="25571" spans="25:25" x14ac:dyDescent="0.2">
      <c r="Y25571" s="84"/>
    </row>
    <row r="25572" spans="25:25" x14ac:dyDescent="0.2">
      <c r="Y25572" s="84"/>
    </row>
    <row r="25573" spans="25:25" x14ac:dyDescent="0.2">
      <c r="Y25573" s="84"/>
    </row>
    <row r="25574" spans="25:25" x14ac:dyDescent="0.2">
      <c r="Y25574" s="84"/>
    </row>
    <row r="25575" spans="25:25" x14ac:dyDescent="0.2">
      <c r="Y25575" s="84"/>
    </row>
    <row r="25576" spans="25:25" x14ac:dyDescent="0.2">
      <c r="Y25576" s="84"/>
    </row>
    <row r="25577" spans="25:25" x14ac:dyDescent="0.2">
      <c r="Y25577" s="84"/>
    </row>
    <row r="25578" spans="25:25" x14ac:dyDescent="0.2">
      <c r="Y25578" s="84"/>
    </row>
    <row r="25579" spans="25:25" x14ac:dyDescent="0.2">
      <c r="Y25579" s="84"/>
    </row>
    <row r="25580" spans="25:25" x14ac:dyDescent="0.2">
      <c r="Y25580" s="84"/>
    </row>
    <row r="25581" spans="25:25" x14ac:dyDescent="0.2">
      <c r="Y25581" s="84"/>
    </row>
    <row r="25582" spans="25:25" x14ac:dyDescent="0.2">
      <c r="Y25582" s="84"/>
    </row>
    <row r="25583" spans="25:25" x14ac:dyDescent="0.2">
      <c r="Y25583" s="84"/>
    </row>
    <row r="25584" spans="25:25" x14ac:dyDescent="0.2">
      <c r="Y25584" s="84"/>
    </row>
    <row r="25585" spans="25:25" x14ac:dyDescent="0.2">
      <c r="Y25585" s="84"/>
    </row>
    <row r="25586" spans="25:25" x14ac:dyDescent="0.2">
      <c r="Y25586" s="84"/>
    </row>
    <row r="25587" spans="25:25" x14ac:dyDescent="0.2">
      <c r="Y25587" s="84"/>
    </row>
    <row r="25588" spans="25:25" x14ac:dyDescent="0.2">
      <c r="Y25588" s="84"/>
    </row>
    <row r="25589" spans="25:25" x14ac:dyDescent="0.2">
      <c r="Y25589" s="84"/>
    </row>
    <row r="25590" spans="25:25" x14ac:dyDescent="0.2">
      <c r="Y25590" s="84"/>
    </row>
    <row r="25591" spans="25:25" x14ac:dyDescent="0.2">
      <c r="Y25591" s="84"/>
    </row>
    <row r="25592" spans="25:25" x14ac:dyDescent="0.2">
      <c r="Y25592" s="84"/>
    </row>
    <row r="25593" spans="25:25" x14ac:dyDescent="0.2">
      <c r="Y25593" s="84"/>
    </row>
    <row r="25594" spans="25:25" x14ac:dyDescent="0.2">
      <c r="Y25594" s="84"/>
    </row>
    <row r="25595" spans="25:25" x14ac:dyDescent="0.2">
      <c r="Y25595" s="84"/>
    </row>
    <row r="25596" spans="25:25" x14ac:dyDescent="0.2">
      <c r="Y25596" s="84"/>
    </row>
    <row r="25597" spans="25:25" x14ac:dyDescent="0.2">
      <c r="Y25597" s="84"/>
    </row>
    <row r="25598" spans="25:25" x14ac:dyDescent="0.2">
      <c r="Y25598" s="84"/>
    </row>
    <row r="25599" spans="25:25" x14ac:dyDescent="0.2">
      <c r="Y25599" s="84"/>
    </row>
    <row r="25600" spans="25:25" x14ac:dyDescent="0.2">
      <c r="Y25600" s="84"/>
    </row>
    <row r="25601" spans="25:25" x14ac:dyDescent="0.2">
      <c r="Y25601" s="84"/>
    </row>
    <row r="25602" spans="25:25" x14ac:dyDescent="0.2">
      <c r="Y25602" s="84"/>
    </row>
    <row r="25603" spans="25:25" x14ac:dyDescent="0.2">
      <c r="Y25603" s="84"/>
    </row>
    <row r="25604" spans="25:25" x14ac:dyDescent="0.2">
      <c r="Y25604" s="84"/>
    </row>
    <row r="25605" spans="25:25" x14ac:dyDescent="0.2">
      <c r="Y25605" s="84"/>
    </row>
    <row r="25606" spans="25:25" x14ac:dyDescent="0.2">
      <c r="Y25606" s="84"/>
    </row>
    <row r="25607" spans="25:25" x14ac:dyDescent="0.2">
      <c r="Y25607" s="84"/>
    </row>
    <row r="25608" spans="25:25" x14ac:dyDescent="0.2">
      <c r="Y25608" s="84"/>
    </row>
    <row r="25609" spans="25:25" x14ac:dyDescent="0.2">
      <c r="Y25609" s="84"/>
    </row>
    <row r="25610" spans="25:25" x14ac:dyDescent="0.2">
      <c r="Y25610" s="84"/>
    </row>
    <row r="25611" spans="25:25" x14ac:dyDescent="0.2">
      <c r="Y25611" s="84"/>
    </row>
    <row r="25612" spans="25:25" x14ac:dyDescent="0.2">
      <c r="Y25612" s="84"/>
    </row>
    <row r="25613" spans="25:25" x14ac:dyDescent="0.2">
      <c r="Y25613" s="84"/>
    </row>
    <row r="25614" spans="25:25" x14ac:dyDescent="0.2">
      <c r="Y25614" s="84"/>
    </row>
    <row r="25615" spans="25:25" x14ac:dyDescent="0.2">
      <c r="Y25615" s="84"/>
    </row>
    <row r="25616" spans="25:25" x14ac:dyDescent="0.2">
      <c r="Y25616" s="84"/>
    </row>
    <row r="25617" spans="25:25" x14ac:dyDescent="0.2">
      <c r="Y25617" s="84"/>
    </row>
    <row r="25618" spans="25:25" x14ac:dyDescent="0.2">
      <c r="Y25618" s="84"/>
    </row>
    <row r="25619" spans="25:25" x14ac:dyDescent="0.2">
      <c r="Y25619" s="84"/>
    </row>
    <row r="25620" spans="25:25" x14ac:dyDescent="0.2">
      <c r="Y25620" s="84"/>
    </row>
    <row r="25621" spans="25:25" x14ac:dyDescent="0.2">
      <c r="Y25621" s="84"/>
    </row>
    <row r="25622" spans="25:25" x14ac:dyDescent="0.2">
      <c r="Y25622" s="84"/>
    </row>
    <row r="25623" spans="25:25" x14ac:dyDescent="0.2">
      <c r="Y25623" s="84"/>
    </row>
    <row r="25624" spans="25:25" x14ac:dyDescent="0.2">
      <c r="Y25624" s="84"/>
    </row>
    <row r="25625" spans="25:25" x14ac:dyDescent="0.2">
      <c r="Y25625" s="84"/>
    </row>
    <row r="25626" spans="25:25" x14ac:dyDescent="0.2">
      <c r="Y25626" s="84"/>
    </row>
    <row r="25627" spans="25:25" x14ac:dyDescent="0.2">
      <c r="Y25627" s="84"/>
    </row>
    <row r="25628" spans="25:25" x14ac:dyDescent="0.2">
      <c r="Y25628" s="84"/>
    </row>
    <row r="25629" spans="25:25" x14ac:dyDescent="0.2">
      <c r="Y25629" s="84"/>
    </row>
    <row r="25630" spans="25:25" x14ac:dyDescent="0.2">
      <c r="Y25630" s="84"/>
    </row>
    <row r="25631" spans="25:25" x14ac:dyDescent="0.2">
      <c r="Y25631" s="84"/>
    </row>
    <row r="25632" spans="25:25" x14ac:dyDescent="0.2">
      <c r="Y25632" s="84"/>
    </row>
    <row r="25633" spans="25:25" x14ac:dyDescent="0.2">
      <c r="Y25633" s="84"/>
    </row>
    <row r="25634" spans="25:25" x14ac:dyDescent="0.2">
      <c r="Y25634" s="84"/>
    </row>
    <row r="25635" spans="25:25" x14ac:dyDescent="0.2">
      <c r="Y25635" s="84"/>
    </row>
    <row r="25636" spans="25:25" x14ac:dyDescent="0.2">
      <c r="Y25636" s="84"/>
    </row>
    <row r="25637" spans="25:25" x14ac:dyDescent="0.2">
      <c r="Y25637" s="84"/>
    </row>
    <row r="25638" spans="25:25" x14ac:dyDescent="0.2">
      <c r="Y25638" s="84"/>
    </row>
    <row r="25639" spans="25:25" x14ac:dyDescent="0.2">
      <c r="Y25639" s="84"/>
    </row>
    <row r="25640" spans="25:25" x14ac:dyDescent="0.2">
      <c r="Y25640" s="84"/>
    </row>
    <row r="25641" spans="25:25" x14ac:dyDescent="0.2">
      <c r="Y25641" s="84"/>
    </row>
    <row r="25642" spans="25:25" x14ac:dyDescent="0.2">
      <c r="Y25642" s="84"/>
    </row>
    <row r="25643" spans="25:25" x14ac:dyDescent="0.2">
      <c r="Y25643" s="84"/>
    </row>
    <row r="25644" spans="25:25" x14ac:dyDescent="0.2">
      <c r="Y25644" s="84"/>
    </row>
    <row r="25645" spans="25:25" x14ac:dyDescent="0.2">
      <c r="Y25645" s="84"/>
    </row>
    <row r="25646" spans="25:25" x14ac:dyDescent="0.2">
      <c r="Y25646" s="84"/>
    </row>
    <row r="25647" spans="25:25" x14ac:dyDescent="0.2">
      <c r="Y25647" s="84"/>
    </row>
    <row r="25648" spans="25:25" x14ac:dyDescent="0.2">
      <c r="Y25648" s="84"/>
    </row>
    <row r="25649" spans="25:25" x14ac:dyDescent="0.2">
      <c r="Y25649" s="84"/>
    </row>
    <row r="25650" spans="25:25" x14ac:dyDescent="0.2">
      <c r="Y25650" s="84"/>
    </row>
    <row r="25651" spans="25:25" x14ac:dyDescent="0.2">
      <c r="Y25651" s="84"/>
    </row>
    <row r="25652" spans="25:25" x14ac:dyDescent="0.2">
      <c r="Y25652" s="84"/>
    </row>
    <row r="25653" spans="25:25" x14ac:dyDescent="0.2">
      <c r="Y25653" s="84"/>
    </row>
    <row r="25654" spans="25:25" x14ac:dyDescent="0.2">
      <c r="Y25654" s="84"/>
    </row>
    <row r="25655" spans="25:25" x14ac:dyDescent="0.2">
      <c r="Y25655" s="84"/>
    </row>
    <row r="25656" spans="25:25" x14ac:dyDescent="0.2">
      <c r="Y25656" s="84"/>
    </row>
    <row r="25657" spans="25:25" x14ac:dyDescent="0.2">
      <c r="Y25657" s="84"/>
    </row>
    <row r="25658" spans="25:25" x14ac:dyDescent="0.2">
      <c r="Y25658" s="84"/>
    </row>
    <row r="25659" spans="25:25" x14ac:dyDescent="0.2">
      <c r="Y25659" s="84"/>
    </row>
    <row r="25660" spans="25:25" x14ac:dyDescent="0.2">
      <c r="Y25660" s="84"/>
    </row>
    <row r="25661" spans="25:25" x14ac:dyDescent="0.2">
      <c r="Y25661" s="84"/>
    </row>
    <row r="25662" spans="25:25" x14ac:dyDescent="0.2">
      <c r="Y25662" s="84"/>
    </row>
    <row r="25663" spans="25:25" x14ac:dyDescent="0.2">
      <c r="Y25663" s="84"/>
    </row>
    <row r="25664" spans="25:25" x14ac:dyDescent="0.2">
      <c r="Y25664" s="84"/>
    </row>
    <row r="25665" spans="25:25" x14ac:dyDescent="0.2">
      <c r="Y25665" s="84"/>
    </row>
    <row r="25666" spans="25:25" x14ac:dyDescent="0.2">
      <c r="Y25666" s="84"/>
    </row>
    <row r="25667" spans="25:25" x14ac:dyDescent="0.2">
      <c r="Y25667" s="84"/>
    </row>
    <row r="25668" spans="25:25" x14ac:dyDescent="0.2">
      <c r="Y25668" s="84"/>
    </row>
    <row r="25669" spans="25:25" x14ac:dyDescent="0.2">
      <c r="Y25669" s="84"/>
    </row>
    <row r="25670" spans="25:25" x14ac:dyDescent="0.2">
      <c r="Y25670" s="84"/>
    </row>
    <row r="25671" spans="25:25" x14ac:dyDescent="0.2">
      <c r="Y25671" s="84"/>
    </row>
    <row r="25672" spans="25:25" x14ac:dyDescent="0.2">
      <c r="Y25672" s="84"/>
    </row>
    <row r="25673" spans="25:25" x14ac:dyDescent="0.2">
      <c r="Y25673" s="84"/>
    </row>
    <row r="25674" spans="25:25" x14ac:dyDescent="0.2">
      <c r="Y25674" s="84"/>
    </row>
    <row r="25675" spans="25:25" x14ac:dyDescent="0.2">
      <c r="Y25675" s="84"/>
    </row>
    <row r="25676" spans="25:25" x14ac:dyDescent="0.2">
      <c r="Y25676" s="84"/>
    </row>
    <row r="25677" spans="25:25" x14ac:dyDescent="0.2">
      <c r="Y25677" s="84"/>
    </row>
    <row r="25678" spans="25:25" x14ac:dyDescent="0.2">
      <c r="Y25678" s="84"/>
    </row>
    <row r="25679" spans="25:25" x14ac:dyDescent="0.2">
      <c r="Y25679" s="84"/>
    </row>
    <row r="25680" spans="25:25" x14ac:dyDescent="0.2">
      <c r="Y25680" s="84"/>
    </row>
    <row r="25681" spans="25:25" x14ac:dyDescent="0.2">
      <c r="Y25681" s="84"/>
    </row>
    <row r="25682" spans="25:25" x14ac:dyDescent="0.2">
      <c r="Y25682" s="84"/>
    </row>
    <row r="25683" spans="25:25" x14ac:dyDescent="0.2">
      <c r="Y25683" s="84"/>
    </row>
    <row r="25684" spans="25:25" x14ac:dyDescent="0.2">
      <c r="Y25684" s="84"/>
    </row>
    <row r="25685" spans="25:25" x14ac:dyDescent="0.2">
      <c r="Y25685" s="84"/>
    </row>
    <row r="25686" spans="25:25" x14ac:dyDescent="0.2">
      <c r="Y25686" s="84"/>
    </row>
    <row r="25687" spans="25:25" x14ac:dyDescent="0.2">
      <c r="Y25687" s="84"/>
    </row>
    <row r="25688" spans="25:25" x14ac:dyDescent="0.2">
      <c r="Y25688" s="84"/>
    </row>
    <row r="25689" spans="25:25" x14ac:dyDescent="0.2">
      <c r="Y25689" s="84"/>
    </row>
    <row r="25690" spans="25:25" x14ac:dyDescent="0.2">
      <c r="Y25690" s="84"/>
    </row>
    <row r="25691" spans="25:25" x14ac:dyDescent="0.2">
      <c r="Y25691" s="84"/>
    </row>
    <row r="25692" spans="25:25" x14ac:dyDescent="0.2">
      <c r="Y25692" s="84"/>
    </row>
    <row r="25693" spans="25:25" x14ac:dyDescent="0.2">
      <c r="Y25693" s="84"/>
    </row>
    <row r="25694" spans="25:25" x14ac:dyDescent="0.2">
      <c r="Y25694" s="84"/>
    </row>
    <row r="25695" spans="25:25" x14ac:dyDescent="0.2">
      <c r="Y25695" s="84"/>
    </row>
    <row r="25696" spans="25:25" x14ac:dyDescent="0.2">
      <c r="Y25696" s="84"/>
    </row>
    <row r="25697" spans="25:25" x14ac:dyDescent="0.2">
      <c r="Y25697" s="84"/>
    </row>
    <row r="25698" spans="25:25" x14ac:dyDescent="0.2">
      <c r="Y25698" s="84"/>
    </row>
    <row r="25699" spans="25:25" x14ac:dyDescent="0.2">
      <c r="Y25699" s="84"/>
    </row>
    <row r="25700" spans="25:25" x14ac:dyDescent="0.2">
      <c r="Y25700" s="84"/>
    </row>
    <row r="25701" spans="25:25" x14ac:dyDescent="0.2">
      <c r="Y25701" s="84"/>
    </row>
    <row r="25702" spans="25:25" x14ac:dyDescent="0.2">
      <c r="Y25702" s="84"/>
    </row>
    <row r="25703" spans="25:25" x14ac:dyDescent="0.2">
      <c r="Y25703" s="84"/>
    </row>
    <row r="25704" spans="25:25" x14ac:dyDescent="0.2">
      <c r="Y25704" s="84"/>
    </row>
    <row r="25705" spans="25:25" x14ac:dyDescent="0.2">
      <c r="Y25705" s="84"/>
    </row>
    <row r="25706" spans="25:25" x14ac:dyDescent="0.2">
      <c r="Y25706" s="84"/>
    </row>
    <row r="25707" spans="25:25" x14ac:dyDescent="0.2">
      <c r="Y25707" s="84"/>
    </row>
    <row r="25708" spans="25:25" x14ac:dyDescent="0.2">
      <c r="Y25708" s="84"/>
    </row>
    <row r="25709" spans="25:25" x14ac:dyDescent="0.2">
      <c r="Y25709" s="84"/>
    </row>
    <row r="25710" spans="25:25" x14ac:dyDescent="0.2">
      <c r="Y25710" s="84"/>
    </row>
    <row r="25711" spans="25:25" x14ac:dyDescent="0.2">
      <c r="Y25711" s="84"/>
    </row>
    <row r="25712" spans="25:25" x14ac:dyDescent="0.2">
      <c r="Y25712" s="84"/>
    </row>
    <row r="25713" spans="25:25" x14ac:dyDescent="0.2">
      <c r="Y25713" s="84"/>
    </row>
    <row r="25714" spans="25:25" x14ac:dyDescent="0.2">
      <c r="Y25714" s="84"/>
    </row>
    <row r="25715" spans="25:25" x14ac:dyDescent="0.2">
      <c r="Y25715" s="84"/>
    </row>
    <row r="25716" spans="25:25" x14ac:dyDescent="0.2">
      <c r="Y25716" s="84"/>
    </row>
    <row r="25717" spans="25:25" x14ac:dyDescent="0.2">
      <c r="Y25717" s="84"/>
    </row>
    <row r="25718" spans="25:25" x14ac:dyDescent="0.2">
      <c r="Y25718" s="84"/>
    </row>
    <row r="25719" spans="25:25" x14ac:dyDescent="0.2">
      <c r="Y25719" s="84"/>
    </row>
    <row r="25720" spans="25:25" x14ac:dyDescent="0.2">
      <c r="Y25720" s="84"/>
    </row>
    <row r="25721" spans="25:25" x14ac:dyDescent="0.2">
      <c r="Y25721" s="84"/>
    </row>
    <row r="25722" spans="25:25" x14ac:dyDescent="0.2">
      <c r="Y25722" s="84"/>
    </row>
    <row r="25723" spans="25:25" x14ac:dyDescent="0.2">
      <c r="Y25723" s="84"/>
    </row>
    <row r="25724" spans="25:25" x14ac:dyDescent="0.2">
      <c r="Y25724" s="84"/>
    </row>
    <row r="25725" spans="25:25" x14ac:dyDescent="0.2">
      <c r="Y25725" s="84"/>
    </row>
    <row r="25726" spans="25:25" x14ac:dyDescent="0.2">
      <c r="Y25726" s="84"/>
    </row>
    <row r="25727" spans="25:25" x14ac:dyDescent="0.2">
      <c r="Y25727" s="84"/>
    </row>
    <row r="25728" spans="25:25" x14ac:dyDescent="0.2">
      <c r="Y25728" s="84"/>
    </row>
    <row r="25729" spans="25:25" x14ac:dyDescent="0.2">
      <c r="Y25729" s="84"/>
    </row>
    <row r="25730" spans="25:25" x14ac:dyDescent="0.2">
      <c r="Y25730" s="84"/>
    </row>
    <row r="25731" spans="25:25" x14ac:dyDescent="0.2">
      <c r="Y25731" s="84"/>
    </row>
    <row r="25732" spans="25:25" x14ac:dyDescent="0.2">
      <c r="Y25732" s="84"/>
    </row>
    <row r="25733" spans="25:25" x14ac:dyDescent="0.2">
      <c r="Y25733" s="84"/>
    </row>
    <row r="25734" spans="25:25" x14ac:dyDescent="0.2">
      <c r="Y25734" s="84"/>
    </row>
    <row r="25735" spans="25:25" x14ac:dyDescent="0.2">
      <c r="Y25735" s="84"/>
    </row>
    <row r="25736" spans="25:25" x14ac:dyDescent="0.2">
      <c r="Y25736" s="84"/>
    </row>
    <row r="25737" spans="25:25" x14ac:dyDescent="0.2">
      <c r="Y25737" s="84"/>
    </row>
    <row r="25738" spans="25:25" x14ac:dyDescent="0.2">
      <c r="Y25738" s="84"/>
    </row>
    <row r="25739" spans="25:25" x14ac:dyDescent="0.2">
      <c r="Y25739" s="84"/>
    </row>
    <row r="25740" spans="25:25" x14ac:dyDescent="0.2">
      <c r="Y25740" s="84"/>
    </row>
    <row r="25741" spans="25:25" x14ac:dyDescent="0.2">
      <c r="Y25741" s="84"/>
    </row>
    <row r="25742" spans="25:25" x14ac:dyDescent="0.2">
      <c r="Y25742" s="84"/>
    </row>
    <row r="25743" spans="25:25" x14ac:dyDescent="0.2">
      <c r="Y25743" s="84"/>
    </row>
    <row r="25744" spans="25:25" x14ac:dyDescent="0.2">
      <c r="Y25744" s="84"/>
    </row>
    <row r="25745" spans="25:25" x14ac:dyDescent="0.2">
      <c r="Y25745" s="84"/>
    </row>
    <row r="25746" spans="25:25" x14ac:dyDescent="0.2">
      <c r="Y25746" s="84"/>
    </row>
    <row r="25747" spans="25:25" x14ac:dyDescent="0.2">
      <c r="Y25747" s="84"/>
    </row>
    <row r="25748" spans="25:25" x14ac:dyDescent="0.2">
      <c r="Y25748" s="84"/>
    </row>
    <row r="25749" spans="25:25" x14ac:dyDescent="0.2">
      <c r="Y25749" s="84"/>
    </row>
    <row r="25750" spans="25:25" x14ac:dyDescent="0.2">
      <c r="Y25750" s="84"/>
    </row>
    <row r="25751" spans="25:25" x14ac:dyDescent="0.2">
      <c r="Y25751" s="84"/>
    </row>
    <row r="25752" spans="25:25" x14ac:dyDescent="0.2">
      <c r="Y25752" s="84"/>
    </row>
    <row r="25753" spans="25:25" x14ac:dyDescent="0.2">
      <c r="Y25753" s="84"/>
    </row>
    <row r="25754" spans="25:25" x14ac:dyDescent="0.2">
      <c r="Y25754" s="84"/>
    </row>
    <row r="25755" spans="25:25" x14ac:dyDescent="0.2">
      <c r="Y25755" s="84"/>
    </row>
    <row r="25756" spans="25:25" x14ac:dyDescent="0.2">
      <c r="Y25756" s="84"/>
    </row>
    <row r="25757" spans="25:25" x14ac:dyDescent="0.2">
      <c r="Y25757" s="84"/>
    </row>
    <row r="25758" spans="25:25" x14ac:dyDescent="0.2">
      <c r="Y25758" s="84"/>
    </row>
    <row r="25759" spans="25:25" x14ac:dyDescent="0.2">
      <c r="Y25759" s="84"/>
    </row>
    <row r="25760" spans="25:25" x14ac:dyDescent="0.2">
      <c r="Y25760" s="84"/>
    </row>
    <row r="25761" spans="25:25" x14ac:dyDescent="0.2">
      <c r="Y25761" s="84"/>
    </row>
    <row r="25762" spans="25:25" x14ac:dyDescent="0.2">
      <c r="Y25762" s="84"/>
    </row>
    <row r="25763" spans="25:25" x14ac:dyDescent="0.2">
      <c r="Y25763" s="84"/>
    </row>
    <row r="25764" spans="25:25" x14ac:dyDescent="0.2">
      <c r="Y25764" s="84"/>
    </row>
    <row r="25765" spans="25:25" x14ac:dyDescent="0.2">
      <c r="Y25765" s="84"/>
    </row>
    <row r="25766" spans="25:25" x14ac:dyDescent="0.2">
      <c r="Y25766" s="84"/>
    </row>
    <row r="25767" spans="25:25" x14ac:dyDescent="0.2">
      <c r="Y25767" s="84"/>
    </row>
    <row r="25768" spans="25:25" x14ac:dyDescent="0.2">
      <c r="Y25768" s="84"/>
    </row>
    <row r="25769" spans="25:25" x14ac:dyDescent="0.2">
      <c r="Y25769" s="84"/>
    </row>
    <row r="25770" spans="25:25" x14ac:dyDescent="0.2">
      <c r="Y25770" s="84"/>
    </row>
    <row r="25771" spans="25:25" x14ac:dyDescent="0.2">
      <c r="Y25771" s="84"/>
    </row>
    <row r="25772" spans="25:25" x14ac:dyDescent="0.2">
      <c r="Y25772" s="84"/>
    </row>
    <row r="25773" spans="25:25" x14ac:dyDescent="0.2">
      <c r="Y25773" s="84"/>
    </row>
    <row r="25774" spans="25:25" x14ac:dyDescent="0.2">
      <c r="Y25774" s="84"/>
    </row>
    <row r="25775" spans="25:25" x14ac:dyDescent="0.2">
      <c r="Y25775" s="84"/>
    </row>
    <row r="25776" spans="25:25" x14ac:dyDescent="0.2">
      <c r="Y25776" s="84"/>
    </row>
    <row r="25777" spans="25:25" x14ac:dyDescent="0.2">
      <c r="Y25777" s="84"/>
    </row>
    <row r="25778" spans="25:25" x14ac:dyDescent="0.2">
      <c r="Y25778" s="84"/>
    </row>
    <row r="25779" spans="25:25" x14ac:dyDescent="0.2">
      <c r="Y25779" s="84"/>
    </row>
    <row r="25780" spans="25:25" x14ac:dyDescent="0.2">
      <c r="Y25780" s="84"/>
    </row>
    <row r="25781" spans="25:25" x14ac:dyDescent="0.2">
      <c r="Y25781" s="84"/>
    </row>
    <row r="25782" spans="25:25" x14ac:dyDescent="0.2">
      <c r="Y25782" s="84"/>
    </row>
    <row r="25783" spans="25:25" x14ac:dyDescent="0.2">
      <c r="Y25783" s="84"/>
    </row>
    <row r="25784" spans="25:25" x14ac:dyDescent="0.2">
      <c r="Y25784" s="84"/>
    </row>
    <row r="25785" spans="25:25" x14ac:dyDescent="0.2">
      <c r="Y25785" s="84"/>
    </row>
    <row r="25786" spans="25:25" x14ac:dyDescent="0.2">
      <c r="Y25786" s="84"/>
    </row>
    <row r="25787" spans="25:25" x14ac:dyDescent="0.2">
      <c r="Y25787" s="84"/>
    </row>
    <row r="25788" spans="25:25" x14ac:dyDescent="0.2">
      <c r="Y25788" s="84"/>
    </row>
    <row r="25789" spans="25:25" x14ac:dyDescent="0.2">
      <c r="Y25789" s="84"/>
    </row>
    <row r="25790" spans="25:25" x14ac:dyDescent="0.2">
      <c r="Y25790" s="84"/>
    </row>
    <row r="25791" spans="25:25" x14ac:dyDescent="0.2">
      <c r="Y25791" s="84"/>
    </row>
    <row r="25792" spans="25:25" x14ac:dyDescent="0.2">
      <c r="Y25792" s="84"/>
    </row>
    <row r="25793" spans="25:25" x14ac:dyDescent="0.2">
      <c r="Y25793" s="84"/>
    </row>
    <row r="25794" spans="25:25" x14ac:dyDescent="0.2">
      <c r="Y25794" s="84"/>
    </row>
    <row r="25795" spans="25:25" x14ac:dyDescent="0.2">
      <c r="Y25795" s="84"/>
    </row>
    <row r="25796" spans="25:25" x14ac:dyDescent="0.2">
      <c r="Y25796" s="84"/>
    </row>
    <row r="25797" spans="25:25" x14ac:dyDescent="0.2">
      <c r="Y25797" s="84"/>
    </row>
    <row r="25798" spans="25:25" x14ac:dyDescent="0.2">
      <c r="Y25798" s="84"/>
    </row>
    <row r="25799" spans="25:25" x14ac:dyDescent="0.2">
      <c r="Y25799" s="84"/>
    </row>
    <row r="25800" spans="25:25" x14ac:dyDescent="0.2">
      <c r="Y25800" s="84"/>
    </row>
    <row r="25801" spans="25:25" x14ac:dyDescent="0.2">
      <c r="Y25801" s="84"/>
    </row>
    <row r="25802" spans="25:25" x14ac:dyDescent="0.2">
      <c r="Y25802" s="84"/>
    </row>
    <row r="25803" spans="25:25" x14ac:dyDescent="0.2">
      <c r="Y25803" s="84"/>
    </row>
    <row r="25804" spans="25:25" x14ac:dyDescent="0.2">
      <c r="Y25804" s="84"/>
    </row>
    <row r="25805" spans="25:25" x14ac:dyDescent="0.2">
      <c r="Y25805" s="84"/>
    </row>
    <row r="25806" spans="25:25" x14ac:dyDescent="0.2">
      <c r="Y25806" s="84"/>
    </row>
    <row r="25807" spans="25:25" x14ac:dyDescent="0.2">
      <c r="Y25807" s="84"/>
    </row>
    <row r="25808" spans="25:25" x14ac:dyDescent="0.2">
      <c r="Y25808" s="84"/>
    </row>
    <row r="25809" spans="25:25" x14ac:dyDescent="0.2">
      <c r="Y25809" s="84"/>
    </row>
    <row r="25810" spans="25:25" x14ac:dyDescent="0.2">
      <c r="Y25810" s="84"/>
    </row>
    <row r="25811" spans="25:25" x14ac:dyDescent="0.2">
      <c r="Y25811" s="84"/>
    </row>
    <row r="25812" spans="25:25" x14ac:dyDescent="0.2">
      <c r="Y25812" s="84"/>
    </row>
    <row r="25813" spans="25:25" x14ac:dyDescent="0.2">
      <c r="Y25813" s="84"/>
    </row>
    <row r="25814" spans="25:25" x14ac:dyDescent="0.2">
      <c r="Y25814" s="84"/>
    </row>
    <row r="25815" spans="25:25" x14ac:dyDescent="0.2">
      <c r="Y25815" s="84"/>
    </row>
    <row r="25816" spans="25:25" x14ac:dyDescent="0.2">
      <c r="Y25816" s="84"/>
    </row>
    <row r="25817" spans="25:25" x14ac:dyDescent="0.2">
      <c r="Y25817" s="84"/>
    </row>
    <row r="25818" spans="25:25" x14ac:dyDescent="0.2">
      <c r="Y25818" s="84"/>
    </row>
    <row r="25819" spans="25:25" x14ac:dyDescent="0.2">
      <c r="Y25819" s="84"/>
    </row>
    <row r="25820" spans="25:25" x14ac:dyDescent="0.2">
      <c r="Y25820" s="84"/>
    </row>
    <row r="25821" spans="25:25" x14ac:dyDescent="0.2">
      <c r="Y25821" s="84"/>
    </row>
    <row r="25822" spans="25:25" x14ac:dyDescent="0.2">
      <c r="Y25822" s="84"/>
    </row>
    <row r="25823" spans="25:25" x14ac:dyDescent="0.2">
      <c r="Y25823" s="84"/>
    </row>
    <row r="25824" spans="25:25" x14ac:dyDescent="0.2">
      <c r="Y25824" s="84"/>
    </row>
    <row r="25825" spans="25:25" x14ac:dyDescent="0.2">
      <c r="Y25825" s="84"/>
    </row>
    <row r="25826" spans="25:25" x14ac:dyDescent="0.2">
      <c r="Y25826" s="84"/>
    </row>
    <row r="25827" spans="25:25" x14ac:dyDescent="0.2">
      <c r="Y25827" s="84"/>
    </row>
    <row r="25828" spans="25:25" x14ac:dyDescent="0.2">
      <c r="Y25828" s="84"/>
    </row>
    <row r="25829" spans="25:25" x14ac:dyDescent="0.2">
      <c r="Y25829" s="84"/>
    </row>
    <row r="25830" spans="25:25" x14ac:dyDescent="0.2">
      <c r="Y25830" s="84"/>
    </row>
    <row r="25831" spans="25:25" x14ac:dyDescent="0.2">
      <c r="Y25831" s="84"/>
    </row>
    <row r="25832" spans="25:25" x14ac:dyDescent="0.2">
      <c r="Y25832" s="84"/>
    </row>
    <row r="25833" spans="25:25" x14ac:dyDescent="0.2">
      <c r="Y25833" s="84"/>
    </row>
    <row r="25834" spans="25:25" x14ac:dyDescent="0.2">
      <c r="Y25834" s="84"/>
    </row>
    <row r="25835" spans="25:25" x14ac:dyDescent="0.2">
      <c r="Y25835" s="84"/>
    </row>
    <row r="25836" spans="25:25" x14ac:dyDescent="0.2">
      <c r="Y25836" s="84"/>
    </row>
    <row r="25837" spans="25:25" x14ac:dyDescent="0.2">
      <c r="Y25837" s="84"/>
    </row>
    <row r="25838" spans="25:25" x14ac:dyDescent="0.2">
      <c r="Y25838" s="84"/>
    </row>
    <row r="25839" spans="25:25" x14ac:dyDescent="0.2">
      <c r="Y25839" s="84"/>
    </row>
    <row r="25840" spans="25:25" x14ac:dyDescent="0.2">
      <c r="Y25840" s="84"/>
    </row>
    <row r="25841" spans="25:25" x14ac:dyDescent="0.2">
      <c r="Y25841" s="84"/>
    </row>
    <row r="25842" spans="25:25" x14ac:dyDescent="0.2">
      <c r="Y25842" s="84"/>
    </row>
    <row r="25843" spans="25:25" x14ac:dyDescent="0.2">
      <c r="Y25843" s="84"/>
    </row>
    <row r="25844" spans="25:25" x14ac:dyDescent="0.2">
      <c r="Y25844" s="84"/>
    </row>
    <row r="25845" spans="25:25" x14ac:dyDescent="0.2">
      <c r="Y25845" s="84"/>
    </row>
    <row r="25846" spans="25:25" x14ac:dyDescent="0.2">
      <c r="Y25846" s="84"/>
    </row>
    <row r="25847" spans="25:25" x14ac:dyDescent="0.2">
      <c r="Y25847" s="84"/>
    </row>
    <row r="25848" spans="25:25" x14ac:dyDescent="0.2">
      <c r="Y25848" s="84"/>
    </row>
    <row r="25849" spans="25:25" x14ac:dyDescent="0.2">
      <c r="Y25849" s="84"/>
    </row>
    <row r="25850" spans="25:25" x14ac:dyDescent="0.2">
      <c r="Y25850" s="84"/>
    </row>
    <row r="25851" spans="25:25" x14ac:dyDescent="0.2">
      <c r="Y25851" s="84"/>
    </row>
    <row r="25852" spans="25:25" x14ac:dyDescent="0.2">
      <c r="Y25852" s="84"/>
    </row>
    <row r="25853" spans="25:25" x14ac:dyDescent="0.2">
      <c r="Y25853" s="84"/>
    </row>
    <row r="25854" spans="25:25" x14ac:dyDescent="0.2">
      <c r="Y25854" s="84"/>
    </row>
    <row r="25855" spans="25:25" x14ac:dyDescent="0.2">
      <c r="Y25855" s="84"/>
    </row>
    <row r="25856" spans="25:25" x14ac:dyDescent="0.2">
      <c r="Y25856" s="84"/>
    </row>
    <row r="25857" spans="25:25" x14ac:dyDescent="0.2">
      <c r="Y25857" s="84"/>
    </row>
    <row r="25858" spans="25:25" x14ac:dyDescent="0.2">
      <c r="Y25858" s="84"/>
    </row>
    <row r="25859" spans="25:25" x14ac:dyDescent="0.2">
      <c r="Y25859" s="84"/>
    </row>
    <row r="25860" spans="25:25" x14ac:dyDescent="0.2">
      <c r="Y25860" s="84"/>
    </row>
    <row r="25861" spans="25:25" x14ac:dyDescent="0.2">
      <c r="Y25861" s="84"/>
    </row>
    <row r="25862" spans="25:25" x14ac:dyDescent="0.2">
      <c r="Y25862" s="84"/>
    </row>
    <row r="25863" spans="25:25" x14ac:dyDescent="0.2">
      <c r="Y25863" s="84"/>
    </row>
    <row r="25864" spans="25:25" x14ac:dyDescent="0.2">
      <c r="Y25864" s="84"/>
    </row>
    <row r="25865" spans="25:25" x14ac:dyDescent="0.2">
      <c r="Y25865" s="84"/>
    </row>
    <row r="25866" spans="25:25" x14ac:dyDescent="0.2">
      <c r="Y25866" s="84"/>
    </row>
    <row r="25867" spans="25:25" x14ac:dyDescent="0.2">
      <c r="Y25867" s="84"/>
    </row>
    <row r="25868" spans="25:25" x14ac:dyDescent="0.2">
      <c r="Y25868" s="84"/>
    </row>
    <row r="25869" spans="25:25" x14ac:dyDescent="0.2">
      <c r="Y25869" s="84"/>
    </row>
    <row r="25870" spans="25:25" x14ac:dyDescent="0.2">
      <c r="Y25870" s="84"/>
    </row>
    <row r="25871" spans="25:25" x14ac:dyDescent="0.2">
      <c r="Y25871" s="84"/>
    </row>
    <row r="25872" spans="25:25" x14ac:dyDescent="0.2">
      <c r="Y25872" s="84"/>
    </row>
    <row r="25873" spans="25:25" x14ac:dyDescent="0.2">
      <c r="Y25873" s="84"/>
    </row>
    <row r="25874" spans="25:25" x14ac:dyDescent="0.2">
      <c r="Y25874" s="84"/>
    </row>
    <row r="25875" spans="25:25" x14ac:dyDescent="0.2">
      <c r="Y25875" s="84"/>
    </row>
    <row r="25876" spans="25:25" x14ac:dyDescent="0.2">
      <c r="Y25876" s="84"/>
    </row>
    <row r="25877" spans="25:25" x14ac:dyDescent="0.2">
      <c r="Y25877" s="84"/>
    </row>
    <row r="25878" spans="25:25" x14ac:dyDescent="0.2">
      <c r="Y25878" s="84"/>
    </row>
    <row r="25879" spans="25:25" x14ac:dyDescent="0.2">
      <c r="Y25879" s="84"/>
    </row>
    <row r="25880" spans="25:25" x14ac:dyDescent="0.2">
      <c r="Y25880" s="84"/>
    </row>
    <row r="25881" spans="25:25" x14ac:dyDescent="0.2">
      <c r="Y25881" s="84"/>
    </row>
    <row r="25882" spans="25:25" x14ac:dyDescent="0.2">
      <c r="Y25882" s="84"/>
    </row>
    <row r="25883" spans="25:25" x14ac:dyDescent="0.2">
      <c r="Y25883" s="84"/>
    </row>
    <row r="25884" spans="25:25" x14ac:dyDescent="0.2">
      <c r="Y25884" s="84"/>
    </row>
    <row r="25885" spans="25:25" x14ac:dyDescent="0.2">
      <c r="Y25885" s="84"/>
    </row>
    <row r="25886" spans="25:25" x14ac:dyDescent="0.2">
      <c r="Y25886" s="84"/>
    </row>
    <row r="25887" spans="25:25" x14ac:dyDescent="0.2">
      <c r="Y25887" s="84"/>
    </row>
    <row r="25888" spans="25:25" x14ac:dyDescent="0.2">
      <c r="Y25888" s="84"/>
    </row>
    <row r="25889" spans="25:25" x14ac:dyDescent="0.2">
      <c r="Y25889" s="84"/>
    </row>
    <row r="25890" spans="25:25" x14ac:dyDescent="0.2">
      <c r="Y25890" s="84"/>
    </row>
    <row r="25891" spans="25:25" x14ac:dyDescent="0.2">
      <c r="Y25891" s="84"/>
    </row>
    <row r="25892" spans="25:25" x14ac:dyDescent="0.2">
      <c r="Y25892" s="84"/>
    </row>
    <row r="25893" spans="25:25" x14ac:dyDescent="0.2">
      <c r="Y25893" s="84"/>
    </row>
    <row r="25894" spans="25:25" x14ac:dyDescent="0.2">
      <c r="Y25894" s="84"/>
    </row>
    <row r="25895" spans="25:25" x14ac:dyDescent="0.2">
      <c r="Y25895" s="84"/>
    </row>
    <row r="25896" spans="25:25" x14ac:dyDescent="0.2">
      <c r="Y25896" s="84"/>
    </row>
    <row r="25897" spans="25:25" x14ac:dyDescent="0.2">
      <c r="Y25897" s="84"/>
    </row>
    <row r="25898" spans="25:25" x14ac:dyDescent="0.2">
      <c r="Y25898" s="84"/>
    </row>
    <row r="25899" spans="25:25" x14ac:dyDescent="0.2">
      <c r="Y25899" s="84"/>
    </row>
    <row r="25900" spans="25:25" x14ac:dyDescent="0.2">
      <c r="Y25900" s="84"/>
    </row>
    <row r="25901" spans="25:25" x14ac:dyDescent="0.2">
      <c r="Y25901" s="84"/>
    </row>
    <row r="25902" spans="25:25" x14ac:dyDescent="0.2">
      <c r="Y25902" s="84"/>
    </row>
    <row r="25903" spans="25:25" x14ac:dyDescent="0.2">
      <c r="Y25903" s="84"/>
    </row>
    <row r="25904" spans="25:25" x14ac:dyDescent="0.2">
      <c r="Y25904" s="84"/>
    </row>
    <row r="25905" spans="25:25" x14ac:dyDescent="0.2">
      <c r="Y25905" s="84"/>
    </row>
    <row r="25906" spans="25:25" x14ac:dyDescent="0.2">
      <c r="Y25906" s="84"/>
    </row>
    <row r="25907" spans="25:25" x14ac:dyDescent="0.2">
      <c r="Y25907" s="84"/>
    </row>
    <row r="25908" spans="25:25" x14ac:dyDescent="0.2">
      <c r="Y25908" s="84"/>
    </row>
    <row r="25909" spans="25:25" x14ac:dyDescent="0.2">
      <c r="Y25909" s="84"/>
    </row>
    <row r="25910" spans="25:25" x14ac:dyDescent="0.2">
      <c r="Y25910" s="84"/>
    </row>
    <row r="25911" spans="25:25" x14ac:dyDescent="0.2">
      <c r="Y25911" s="84"/>
    </row>
    <row r="25912" spans="25:25" x14ac:dyDescent="0.2">
      <c r="Y25912" s="84"/>
    </row>
    <row r="25913" spans="25:25" x14ac:dyDescent="0.2">
      <c r="Y25913" s="84"/>
    </row>
    <row r="25914" spans="25:25" x14ac:dyDescent="0.2">
      <c r="Y25914" s="84"/>
    </row>
    <row r="25915" spans="25:25" x14ac:dyDescent="0.2">
      <c r="Y25915" s="84"/>
    </row>
    <row r="25916" spans="25:25" x14ac:dyDescent="0.2">
      <c r="Y25916" s="84"/>
    </row>
    <row r="25917" spans="25:25" x14ac:dyDescent="0.2">
      <c r="Y25917" s="84"/>
    </row>
    <row r="25918" spans="25:25" x14ac:dyDescent="0.2">
      <c r="Y25918" s="84"/>
    </row>
    <row r="25919" spans="25:25" x14ac:dyDescent="0.2">
      <c r="Y25919" s="84"/>
    </row>
    <row r="25920" spans="25:25" x14ac:dyDescent="0.2">
      <c r="Y25920" s="84"/>
    </row>
    <row r="25921" spans="25:25" x14ac:dyDescent="0.2">
      <c r="Y25921" s="84"/>
    </row>
    <row r="25922" spans="25:25" x14ac:dyDescent="0.2">
      <c r="Y25922" s="84"/>
    </row>
    <row r="25923" spans="25:25" x14ac:dyDescent="0.2">
      <c r="Y25923" s="84"/>
    </row>
    <row r="25924" spans="25:25" x14ac:dyDescent="0.2">
      <c r="Y25924" s="84"/>
    </row>
    <row r="25925" spans="25:25" x14ac:dyDescent="0.2">
      <c r="Y25925" s="84"/>
    </row>
    <row r="25926" spans="25:25" x14ac:dyDescent="0.2">
      <c r="Y25926" s="84"/>
    </row>
    <row r="25927" spans="25:25" x14ac:dyDescent="0.2">
      <c r="Y25927" s="84"/>
    </row>
    <row r="25928" spans="25:25" x14ac:dyDescent="0.2">
      <c r="Y25928" s="84"/>
    </row>
    <row r="25929" spans="25:25" x14ac:dyDescent="0.2">
      <c r="Y25929" s="84"/>
    </row>
    <row r="25930" spans="25:25" x14ac:dyDescent="0.2">
      <c r="Y25930" s="84"/>
    </row>
    <row r="25931" spans="25:25" x14ac:dyDescent="0.2">
      <c r="Y25931" s="84"/>
    </row>
    <row r="25932" spans="25:25" x14ac:dyDescent="0.2">
      <c r="Y25932" s="84"/>
    </row>
    <row r="25933" spans="25:25" x14ac:dyDescent="0.2">
      <c r="Y25933" s="84"/>
    </row>
    <row r="25934" spans="25:25" x14ac:dyDescent="0.2">
      <c r="Y25934" s="84"/>
    </row>
    <row r="25935" spans="25:25" x14ac:dyDescent="0.2">
      <c r="Y25935" s="84"/>
    </row>
    <row r="25936" spans="25:25" x14ac:dyDescent="0.2">
      <c r="Y25936" s="84"/>
    </row>
    <row r="25937" spans="25:25" x14ac:dyDescent="0.2">
      <c r="Y25937" s="84"/>
    </row>
    <row r="25938" spans="25:25" x14ac:dyDescent="0.2">
      <c r="Y25938" s="84"/>
    </row>
    <row r="25939" spans="25:25" x14ac:dyDescent="0.2">
      <c r="Y25939" s="84"/>
    </row>
    <row r="25940" spans="25:25" x14ac:dyDescent="0.2">
      <c r="Y25940" s="84"/>
    </row>
    <row r="25941" spans="25:25" x14ac:dyDescent="0.2">
      <c r="Y25941" s="84"/>
    </row>
    <row r="25942" spans="25:25" x14ac:dyDescent="0.2">
      <c r="Y25942" s="84"/>
    </row>
    <row r="25943" spans="25:25" x14ac:dyDescent="0.2">
      <c r="Y25943" s="84"/>
    </row>
    <row r="25944" spans="25:25" x14ac:dyDescent="0.2">
      <c r="Y25944" s="84"/>
    </row>
    <row r="25945" spans="25:25" x14ac:dyDescent="0.2">
      <c r="Y25945" s="84"/>
    </row>
    <row r="25946" spans="25:25" x14ac:dyDescent="0.2">
      <c r="Y25946" s="84"/>
    </row>
    <row r="25947" spans="25:25" x14ac:dyDescent="0.2">
      <c r="Y25947" s="84"/>
    </row>
    <row r="25948" spans="25:25" x14ac:dyDescent="0.2">
      <c r="Y25948" s="84"/>
    </row>
    <row r="25949" spans="25:25" x14ac:dyDescent="0.2">
      <c r="Y25949" s="84"/>
    </row>
    <row r="25950" spans="25:25" x14ac:dyDescent="0.2">
      <c r="Y25950" s="84"/>
    </row>
    <row r="25951" spans="25:25" x14ac:dyDescent="0.2">
      <c r="Y25951" s="84"/>
    </row>
    <row r="25952" spans="25:25" x14ac:dyDescent="0.2">
      <c r="Y25952" s="84"/>
    </row>
    <row r="25953" spans="25:25" x14ac:dyDescent="0.2">
      <c r="Y25953" s="84"/>
    </row>
    <row r="25954" spans="25:25" x14ac:dyDescent="0.2">
      <c r="Y25954" s="84"/>
    </row>
    <row r="25955" spans="25:25" x14ac:dyDescent="0.2">
      <c r="Y25955" s="84"/>
    </row>
    <row r="25956" spans="25:25" x14ac:dyDescent="0.2">
      <c r="Y25956" s="84"/>
    </row>
    <row r="25957" spans="25:25" x14ac:dyDescent="0.2">
      <c r="Y25957" s="84"/>
    </row>
    <row r="25958" spans="25:25" x14ac:dyDescent="0.2">
      <c r="Y25958" s="84"/>
    </row>
    <row r="25959" spans="25:25" x14ac:dyDescent="0.2">
      <c r="Y25959" s="84"/>
    </row>
    <row r="25960" spans="25:25" x14ac:dyDescent="0.2">
      <c r="Y25960" s="84"/>
    </row>
    <row r="25961" spans="25:25" x14ac:dyDescent="0.2">
      <c r="Y25961" s="84"/>
    </row>
    <row r="25962" spans="25:25" x14ac:dyDescent="0.2">
      <c r="Y25962" s="84"/>
    </row>
    <row r="25963" spans="25:25" x14ac:dyDescent="0.2">
      <c r="Y25963" s="84"/>
    </row>
    <row r="25964" spans="25:25" x14ac:dyDescent="0.2">
      <c r="Y25964" s="84"/>
    </row>
    <row r="25965" spans="25:25" x14ac:dyDescent="0.2">
      <c r="Y25965" s="84"/>
    </row>
    <row r="25966" spans="25:25" x14ac:dyDescent="0.2">
      <c r="Y25966" s="84"/>
    </row>
    <row r="25967" spans="25:25" x14ac:dyDescent="0.2">
      <c r="Y25967" s="84"/>
    </row>
    <row r="25968" spans="25:25" x14ac:dyDescent="0.2">
      <c r="Y25968" s="84"/>
    </row>
    <row r="25969" spans="25:25" x14ac:dyDescent="0.2">
      <c r="Y25969" s="84"/>
    </row>
    <row r="25970" spans="25:25" x14ac:dyDescent="0.2">
      <c r="Y25970" s="84"/>
    </row>
    <row r="25971" spans="25:25" x14ac:dyDescent="0.2">
      <c r="Y25971" s="84"/>
    </row>
    <row r="25972" spans="25:25" x14ac:dyDescent="0.2">
      <c r="Y25972" s="84"/>
    </row>
    <row r="25973" spans="25:25" x14ac:dyDescent="0.2">
      <c r="Y25973" s="84"/>
    </row>
    <row r="25974" spans="25:25" x14ac:dyDescent="0.2">
      <c r="Y25974" s="84"/>
    </row>
    <row r="25975" spans="25:25" x14ac:dyDescent="0.2">
      <c r="Y25975" s="84"/>
    </row>
    <row r="25976" spans="25:25" x14ac:dyDescent="0.2">
      <c r="Y25976" s="84"/>
    </row>
    <row r="25977" spans="25:25" x14ac:dyDescent="0.2">
      <c r="Y25977" s="84"/>
    </row>
    <row r="25978" spans="25:25" x14ac:dyDescent="0.2">
      <c r="Y25978" s="84"/>
    </row>
    <row r="25979" spans="25:25" x14ac:dyDescent="0.2">
      <c r="Y25979" s="84"/>
    </row>
    <row r="25980" spans="25:25" x14ac:dyDescent="0.2">
      <c r="Y25980" s="84"/>
    </row>
    <row r="25981" spans="25:25" x14ac:dyDescent="0.2">
      <c r="Y25981" s="84"/>
    </row>
    <row r="25982" spans="25:25" x14ac:dyDescent="0.2">
      <c r="Y25982" s="84"/>
    </row>
    <row r="25983" spans="25:25" x14ac:dyDescent="0.2">
      <c r="Y25983" s="84"/>
    </row>
    <row r="25984" spans="25:25" x14ac:dyDescent="0.2">
      <c r="Y25984" s="84"/>
    </row>
    <row r="25985" spans="25:25" x14ac:dyDescent="0.2">
      <c r="Y25985" s="84"/>
    </row>
    <row r="25986" spans="25:25" x14ac:dyDescent="0.2">
      <c r="Y25986" s="84"/>
    </row>
    <row r="25987" spans="25:25" x14ac:dyDescent="0.2">
      <c r="Y25987" s="84"/>
    </row>
    <row r="25988" spans="25:25" x14ac:dyDescent="0.2">
      <c r="Y25988" s="84"/>
    </row>
    <row r="25989" spans="25:25" x14ac:dyDescent="0.2">
      <c r="Y25989" s="84"/>
    </row>
    <row r="25990" spans="25:25" x14ac:dyDescent="0.2">
      <c r="Y25990" s="84"/>
    </row>
    <row r="25991" spans="25:25" x14ac:dyDescent="0.2">
      <c r="Y25991" s="84"/>
    </row>
    <row r="25992" spans="25:25" x14ac:dyDescent="0.2">
      <c r="Y25992" s="84"/>
    </row>
    <row r="25993" spans="25:25" x14ac:dyDescent="0.2">
      <c r="Y25993" s="84"/>
    </row>
    <row r="25994" spans="25:25" x14ac:dyDescent="0.2">
      <c r="Y25994" s="84"/>
    </row>
    <row r="25995" spans="25:25" x14ac:dyDescent="0.2">
      <c r="Y25995" s="84"/>
    </row>
    <row r="25996" spans="25:25" x14ac:dyDescent="0.2">
      <c r="Y25996" s="84"/>
    </row>
    <row r="25997" spans="25:25" x14ac:dyDescent="0.2">
      <c r="Y25997" s="84"/>
    </row>
    <row r="25998" spans="25:25" x14ac:dyDescent="0.2">
      <c r="Y25998" s="84"/>
    </row>
    <row r="25999" spans="25:25" x14ac:dyDescent="0.2">
      <c r="Y25999" s="84"/>
    </row>
    <row r="26000" spans="25:25" x14ac:dyDescent="0.2">
      <c r="Y26000" s="84"/>
    </row>
    <row r="26001" spans="25:25" x14ac:dyDescent="0.2">
      <c r="Y26001" s="84"/>
    </row>
    <row r="26002" spans="25:25" x14ac:dyDescent="0.2">
      <c r="Y26002" s="84"/>
    </row>
    <row r="26003" spans="25:25" x14ac:dyDescent="0.2">
      <c r="Y26003" s="84"/>
    </row>
    <row r="26004" spans="25:25" x14ac:dyDescent="0.2">
      <c r="Y26004" s="84"/>
    </row>
    <row r="26005" spans="25:25" x14ac:dyDescent="0.2">
      <c r="Y26005" s="84"/>
    </row>
    <row r="26006" spans="25:25" x14ac:dyDescent="0.2">
      <c r="Y26006" s="84"/>
    </row>
    <row r="26007" spans="25:25" x14ac:dyDescent="0.2">
      <c r="Y26007" s="84"/>
    </row>
    <row r="26008" spans="25:25" x14ac:dyDescent="0.2">
      <c r="Y26008" s="84"/>
    </row>
    <row r="26009" spans="25:25" x14ac:dyDescent="0.2">
      <c r="Y26009" s="84"/>
    </row>
    <row r="26010" spans="25:25" x14ac:dyDescent="0.2">
      <c r="Y26010" s="84"/>
    </row>
    <row r="26011" spans="25:25" x14ac:dyDescent="0.2">
      <c r="Y26011" s="84"/>
    </row>
    <row r="26012" spans="25:25" x14ac:dyDescent="0.2">
      <c r="Y26012" s="84"/>
    </row>
    <row r="26013" spans="25:25" x14ac:dyDescent="0.2">
      <c r="Y26013" s="84"/>
    </row>
    <row r="26014" spans="25:25" x14ac:dyDescent="0.2">
      <c r="Y26014" s="84"/>
    </row>
    <row r="26015" spans="25:25" x14ac:dyDescent="0.2">
      <c r="Y26015" s="84"/>
    </row>
    <row r="26016" spans="25:25" x14ac:dyDescent="0.2">
      <c r="Y26016" s="84"/>
    </row>
    <row r="26017" spans="25:25" x14ac:dyDescent="0.2">
      <c r="Y26017" s="84"/>
    </row>
    <row r="26018" spans="25:25" x14ac:dyDescent="0.2">
      <c r="Y26018" s="84"/>
    </row>
    <row r="26019" spans="25:25" x14ac:dyDescent="0.2">
      <c r="Y26019" s="84"/>
    </row>
    <row r="26020" spans="25:25" x14ac:dyDescent="0.2">
      <c r="Y26020" s="84"/>
    </row>
    <row r="26021" spans="25:25" x14ac:dyDescent="0.2">
      <c r="Y26021" s="84"/>
    </row>
    <row r="26022" spans="25:25" x14ac:dyDescent="0.2">
      <c r="Y26022" s="84"/>
    </row>
    <row r="26023" spans="25:25" x14ac:dyDescent="0.2">
      <c r="Y26023" s="84"/>
    </row>
    <row r="26024" spans="25:25" x14ac:dyDescent="0.2">
      <c r="Y26024" s="84"/>
    </row>
    <row r="26025" spans="25:25" x14ac:dyDescent="0.2">
      <c r="Y26025" s="84"/>
    </row>
    <row r="26026" spans="25:25" x14ac:dyDescent="0.2">
      <c r="Y26026" s="84"/>
    </row>
    <row r="26027" spans="25:25" x14ac:dyDescent="0.2">
      <c r="Y26027" s="84"/>
    </row>
    <row r="26028" spans="25:25" x14ac:dyDescent="0.2">
      <c r="Y26028" s="84"/>
    </row>
    <row r="26029" spans="25:25" x14ac:dyDescent="0.2">
      <c r="Y26029" s="84"/>
    </row>
    <row r="26030" spans="25:25" x14ac:dyDescent="0.2">
      <c r="Y26030" s="84"/>
    </row>
    <row r="26031" spans="25:25" x14ac:dyDescent="0.2">
      <c r="Y26031" s="84"/>
    </row>
    <row r="26032" spans="25:25" x14ac:dyDescent="0.2">
      <c r="Y26032" s="84"/>
    </row>
    <row r="26033" spans="25:25" x14ac:dyDescent="0.2">
      <c r="Y26033" s="84"/>
    </row>
    <row r="26034" spans="25:25" x14ac:dyDescent="0.2">
      <c r="Y26034" s="84"/>
    </row>
    <row r="26035" spans="25:25" x14ac:dyDescent="0.2">
      <c r="Y26035" s="84"/>
    </row>
    <row r="26036" spans="25:25" x14ac:dyDescent="0.2">
      <c r="Y26036" s="84"/>
    </row>
    <row r="26037" spans="25:25" x14ac:dyDescent="0.2">
      <c r="Y26037" s="84"/>
    </row>
    <row r="26038" spans="25:25" x14ac:dyDescent="0.2">
      <c r="Y26038" s="84"/>
    </row>
    <row r="26039" spans="25:25" x14ac:dyDescent="0.2">
      <c r="Y26039" s="84"/>
    </row>
    <row r="26040" spans="25:25" x14ac:dyDescent="0.2">
      <c r="Y26040" s="84"/>
    </row>
    <row r="26041" spans="25:25" x14ac:dyDescent="0.2">
      <c r="Y26041" s="84"/>
    </row>
    <row r="26042" spans="25:25" x14ac:dyDescent="0.2">
      <c r="Y26042" s="84"/>
    </row>
    <row r="26043" spans="25:25" x14ac:dyDescent="0.2">
      <c r="Y26043" s="84"/>
    </row>
    <row r="26044" spans="25:25" x14ac:dyDescent="0.2">
      <c r="Y26044" s="84"/>
    </row>
    <row r="26045" spans="25:25" x14ac:dyDescent="0.2">
      <c r="Y26045" s="84"/>
    </row>
    <row r="26046" spans="25:25" x14ac:dyDescent="0.2">
      <c r="Y26046" s="84"/>
    </row>
    <row r="26047" spans="25:25" x14ac:dyDescent="0.2">
      <c r="Y26047" s="84"/>
    </row>
    <row r="26048" spans="25:25" x14ac:dyDescent="0.2">
      <c r="Y26048" s="84"/>
    </row>
    <row r="26049" spans="25:25" x14ac:dyDescent="0.2">
      <c r="Y26049" s="84"/>
    </row>
    <row r="26050" spans="25:25" x14ac:dyDescent="0.2">
      <c r="Y26050" s="84"/>
    </row>
    <row r="26051" spans="25:25" x14ac:dyDescent="0.2">
      <c r="Y26051" s="84"/>
    </row>
    <row r="26052" spans="25:25" x14ac:dyDescent="0.2">
      <c r="Y26052" s="84"/>
    </row>
    <row r="26053" spans="25:25" x14ac:dyDescent="0.2">
      <c r="Y26053" s="84"/>
    </row>
    <row r="26054" spans="25:25" x14ac:dyDescent="0.2">
      <c r="Y26054" s="84"/>
    </row>
    <row r="26055" spans="25:25" x14ac:dyDescent="0.2">
      <c r="Y26055" s="84"/>
    </row>
    <row r="26056" spans="25:25" x14ac:dyDescent="0.2">
      <c r="Y26056" s="84"/>
    </row>
    <row r="26057" spans="25:25" x14ac:dyDescent="0.2">
      <c r="Y26057" s="84"/>
    </row>
    <row r="26058" spans="25:25" x14ac:dyDescent="0.2">
      <c r="Y26058" s="84"/>
    </row>
    <row r="26059" spans="25:25" x14ac:dyDescent="0.2">
      <c r="Y26059" s="84"/>
    </row>
    <row r="26060" spans="25:25" x14ac:dyDescent="0.2">
      <c r="Y26060" s="84"/>
    </row>
    <row r="26061" spans="25:25" x14ac:dyDescent="0.2">
      <c r="Y26061" s="84"/>
    </row>
    <row r="26062" spans="25:25" x14ac:dyDescent="0.2">
      <c r="Y26062" s="84"/>
    </row>
    <row r="26063" spans="25:25" x14ac:dyDescent="0.2">
      <c r="Y26063" s="84"/>
    </row>
    <row r="26064" spans="25:25" x14ac:dyDescent="0.2">
      <c r="Y26064" s="84"/>
    </row>
    <row r="26065" spans="25:25" x14ac:dyDescent="0.2">
      <c r="Y26065" s="84"/>
    </row>
    <row r="26066" spans="25:25" x14ac:dyDescent="0.2">
      <c r="Y26066" s="84"/>
    </row>
    <row r="26067" spans="25:25" x14ac:dyDescent="0.2">
      <c r="Y26067" s="84"/>
    </row>
    <row r="26068" spans="25:25" x14ac:dyDescent="0.2">
      <c r="Y26068" s="84"/>
    </row>
    <row r="26069" spans="25:25" x14ac:dyDescent="0.2">
      <c r="Y26069" s="84"/>
    </row>
    <row r="26070" spans="25:25" x14ac:dyDescent="0.2">
      <c r="Y26070" s="84"/>
    </row>
    <row r="26071" spans="25:25" x14ac:dyDescent="0.2">
      <c r="Y26071" s="84"/>
    </row>
    <row r="26072" spans="25:25" x14ac:dyDescent="0.2">
      <c r="Y26072" s="84"/>
    </row>
    <row r="26073" spans="25:25" x14ac:dyDescent="0.2">
      <c r="Y26073" s="84"/>
    </row>
    <row r="26074" spans="25:25" x14ac:dyDescent="0.2">
      <c r="Y26074" s="84"/>
    </row>
    <row r="26075" spans="25:25" x14ac:dyDescent="0.2">
      <c r="Y26075" s="84"/>
    </row>
    <row r="26076" spans="25:25" x14ac:dyDescent="0.2">
      <c r="Y26076" s="84"/>
    </row>
    <row r="26077" spans="25:25" x14ac:dyDescent="0.2">
      <c r="Y26077" s="84"/>
    </row>
    <row r="26078" spans="25:25" x14ac:dyDescent="0.2">
      <c r="Y26078" s="84"/>
    </row>
    <row r="26079" spans="25:25" x14ac:dyDescent="0.2">
      <c r="Y26079" s="84"/>
    </row>
    <row r="26080" spans="25:25" x14ac:dyDescent="0.2">
      <c r="Y26080" s="84"/>
    </row>
    <row r="26081" spans="25:25" x14ac:dyDescent="0.2">
      <c r="Y26081" s="84"/>
    </row>
    <row r="26082" spans="25:25" x14ac:dyDescent="0.2">
      <c r="Y26082" s="84"/>
    </row>
    <row r="26083" spans="25:25" x14ac:dyDescent="0.2">
      <c r="Y26083" s="84"/>
    </row>
    <row r="26084" spans="25:25" x14ac:dyDescent="0.2">
      <c r="Y26084" s="84"/>
    </row>
    <row r="26085" spans="25:25" x14ac:dyDescent="0.2">
      <c r="Y26085" s="84"/>
    </row>
    <row r="26086" spans="25:25" x14ac:dyDescent="0.2">
      <c r="Y26086" s="84"/>
    </row>
    <row r="26087" spans="25:25" x14ac:dyDescent="0.2">
      <c r="Y26087" s="84"/>
    </row>
    <row r="26088" spans="25:25" x14ac:dyDescent="0.2">
      <c r="Y26088" s="84"/>
    </row>
    <row r="26089" spans="25:25" x14ac:dyDescent="0.2">
      <c r="Y26089" s="84"/>
    </row>
    <row r="26090" spans="25:25" x14ac:dyDescent="0.2">
      <c r="Y26090" s="84"/>
    </row>
    <row r="26091" spans="25:25" x14ac:dyDescent="0.2">
      <c r="Y26091" s="84"/>
    </row>
    <row r="26092" spans="25:25" x14ac:dyDescent="0.2">
      <c r="Y26092" s="84"/>
    </row>
    <row r="26093" spans="25:25" x14ac:dyDescent="0.2">
      <c r="Y26093" s="84"/>
    </row>
    <row r="26094" spans="25:25" x14ac:dyDescent="0.2">
      <c r="Y26094" s="84"/>
    </row>
    <row r="26095" spans="25:25" x14ac:dyDescent="0.2">
      <c r="Y26095" s="84"/>
    </row>
    <row r="26096" spans="25:25" x14ac:dyDescent="0.2">
      <c r="Y26096" s="84"/>
    </row>
    <row r="26097" spans="25:25" x14ac:dyDescent="0.2">
      <c r="Y26097" s="84"/>
    </row>
    <row r="26098" spans="25:25" x14ac:dyDescent="0.2">
      <c r="Y26098" s="84"/>
    </row>
    <row r="26099" spans="25:25" x14ac:dyDescent="0.2">
      <c r="Y26099" s="84"/>
    </row>
    <row r="26100" spans="25:25" x14ac:dyDescent="0.2">
      <c r="Y26100" s="84"/>
    </row>
    <row r="26101" spans="25:25" x14ac:dyDescent="0.2">
      <c r="Y26101" s="84"/>
    </row>
    <row r="26102" spans="25:25" x14ac:dyDescent="0.2">
      <c r="Y26102" s="84"/>
    </row>
    <row r="26103" spans="25:25" x14ac:dyDescent="0.2">
      <c r="Y26103" s="84"/>
    </row>
    <row r="26104" spans="25:25" x14ac:dyDescent="0.2">
      <c r="Y26104" s="84"/>
    </row>
    <row r="26105" spans="25:25" x14ac:dyDescent="0.2">
      <c r="Y26105" s="84"/>
    </row>
    <row r="26106" spans="25:25" x14ac:dyDescent="0.2">
      <c r="Y26106" s="84"/>
    </row>
    <row r="26107" spans="25:25" x14ac:dyDescent="0.2">
      <c r="Y26107" s="84"/>
    </row>
    <row r="26108" spans="25:25" x14ac:dyDescent="0.2">
      <c r="Y26108" s="84"/>
    </row>
    <row r="26109" spans="25:25" x14ac:dyDescent="0.2">
      <c r="Y26109" s="84"/>
    </row>
    <row r="26110" spans="25:25" x14ac:dyDescent="0.2">
      <c r="Y26110" s="84"/>
    </row>
    <row r="26111" spans="25:25" x14ac:dyDescent="0.2">
      <c r="Y26111" s="84"/>
    </row>
    <row r="26112" spans="25:25" x14ac:dyDescent="0.2">
      <c r="Y26112" s="84"/>
    </row>
    <row r="26113" spans="25:25" x14ac:dyDescent="0.2">
      <c r="Y26113" s="84"/>
    </row>
    <row r="26114" spans="25:25" x14ac:dyDescent="0.2">
      <c r="Y26114" s="84"/>
    </row>
    <row r="26115" spans="25:25" x14ac:dyDescent="0.2">
      <c r="Y26115" s="84"/>
    </row>
    <row r="26116" spans="25:25" x14ac:dyDescent="0.2">
      <c r="Y26116" s="84"/>
    </row>
    <row r="26117" spans="25:25" x14ac:dyDescent="0.2">
      <c r="Y26117" s="84"/>
    </row>
    <row r="26118" spans="25:25" x14ac:dyDescent="0.2">
      <c r="Y26118" s="84"/>
    </row>
    <row r="26119" spans="25:25" x14ac:dyDescent="0.2">
      <c r="Y26119" s="84"/>
    </row>
    <row r="26120" spans="25:25" x14ac:dyDescent="0.2">
      <c r="Y26120" s="84"/>
    </row>
    <row r="26121" spans="25:25" x14ac:dyDescent="0.2">
      <c r="Y26121" s="84"/>
    </row>
    <row r="26122" spans="25:25" x14ac:dyDescent="0.2">
      <c r="Y26122" s="84"/>
    </row>
    <row r="26123" spans="25:25" x14ac:dyDescent="0.2">
      <c r="Y26123" s="84"/>
    </row>
    <row r="26124" spans="25:25" x14ac:dyDescent="0.2">
      <c r="Y26124" s="84"/>
    </row>
    <row r="26125" spans="25:25" x14ac:dyDescent="0.2">
      <c r="Y26125" s="84"/>
    </row>
    <row r="26126" spans="25:25" x14ac:dyDescent="0.2">
      <c r="Y26126" s="84"/>
    </row>
    <row r="26127" spans="25:25" x14ac:dyDescent="0.2">
      <c r="Y26127" s="84"/>
    </row>
    <row r="26128" spans="25:25" x14ac:dyDescent="0.2">
      <c r="Y26128" s="84"/>
    </row>
    <row r="26129" spans="25:25" x14ac:dyDescent="0.2">
      <c r="Y26129" s="84"/>
    </row>
    <row r="26130" spans="25:25" x14ac:dyDescent="0.2">
      <c r="Y26130" s="84"/>
    </row>
    <row r="26131" spans="25:25" x14ac:dyDescent="0.2">
      <c r="Y26131" s="84"/>
    </row>
    <row r="26132" spans="25:25" x14ac:dyDescent="0.2">
      <c r="Y26132" s="84"/>
    </row>
    <row r="26133" spans="25:25" x14ac:dyDescent="0.2">
      <c r="Y26133" s="84"/>
    </row>
    <row r="26134" spans="25:25" x14ac:dyDescent="0.2">
      <c r="Y26134" s="84"/>
    </row>
    <row r="26135" spans="25:25" x14ac:dyDescent="0.2">
      <c r="Y26135" s="84"/>
    </row>
    <row r="26136" spans="25:25" x14ac:dyDescent="0.2">
      <c r="Y26136" s="84"/>
    </row>
    <row r="26137" spans="25:25" x14ac:dyDescent="0.2">
      <c r="Y26137" s="84"/>
    </row>
    <row r="26138" spans="25:25" x14ac:dyDescent="0.2">
      <c r="Y26138" s="84"/>
    </row>
    <row r="26139" spans="25:25" x14ac:dyDescent="0.2">
      <c r="Y26139" s="84"/>
    </row>
    <row r="26140" spans="25:25" x14ac:dyDescent="0.2">
      <c r="Y26140" s="84"/>
    </row>
    <row r="26141" spans="25:25" x14ac:dyDescent="0.2">
      <c r="Y26141" s="84"/>
    </row>
    <row r="26142" spans="25:25" x14ac:dyDescent="0.2">
      <c r="Y26142" s="84"/>
    </row>
    <row r="26143" spans="25:25" x14ac:dyDescent="0.2">
      <c r="Y26143" s="84"/>
    </row>
    <row r="26144" spans="25:25" x14ac:dyDescent="0.2">
      <c r="Y26144" s="84"/>
    </row>
    <row r="26145" spans="25:25" x14ac:dyDescent="0.2">
      <c r="Y26145" s="84"/>
    </row>
    <row r="26146" spans="25:25" x14ac:dyDescent="0.2">
      <c r="Y26146" s="84"/>
    </row>
    <row r="26147" spans="25:25" x14ac:dyDescent="0.2">
      <c r="Y26147" s="84"/>
    </row>
    <row r="26148" spans="25:25" x14ac:dyDescent="0.2">
      <c r="Y26148" s="84"/>
    </row>
    <row r="26149" spans="25:25" x14ac:dyDescent="0.2">
      <c r="Y26149" s="84"/>
    </row>
    <row r="26150" spans="25:25" x14ac:dyDescent="0.2">
      <c r="Y26150" s="84"/>
    </row>
    <row r="26151" spans="25:25" x14ac:dyDescent="0.2">
      <c r="Y26151" s="84"/>
    </row>
    <row r="26152" spans="25:25" x14ac:dyDescent="0.2">
      <c r="Y26152" s="84"/>
    </row>
    <row r="26153" spans="25:25" x14ac:dyDescent="0.2">
      <c r="Y26153" s="84"/>
    </row>
    <row r="26154" spans="25:25" x14ac:dyDescent="0.2">
      <c r="Y26154" s="84"/>
    </row>
    <row r="26155" spans="25:25" x14ac:dyDescent="0.2">
      <c r="Y26155" s="84"/>
    </row>
    <row r="26156" spans="25:25" x14ac:dyDescent="0.2">
      <c r="Y26156" s="84"/>
    </row>
    <row r="26157" spans="25:25" x14ac:dyDescent="0.2">
      <c r="Y26157" s="84"/>
    </row>
    <row r="26158" spans="25:25" x14ac:dyDescent="0.2">
      <c r="Y26158" s="84"/>
    </row>
    <row r="26159" spans="25:25" x14ac:dyDescent="0.2">
      <c r="Y26159" s="84"/>
    </row>
    <row r="26160" spans="25:25" x14ac:dyDescent="0.2">
      <c r="Y26160" s="84"/>
    </row>
    <row r="26161" spans="25:25" x14ac:dyDescent="0.2">
      <c r="Y26161" s="84"/>
    </row>
    <row r="26162" spans="25:25" x14ac:dyDescent="0.2">
      <c r="Y26162" s="84"/>
    </row>
    <row r="26163" spans="25:25" x14ac:dyDescent="0.2">
      <c r="Y26163" s="84"/>
    </row>
    <row r="26164" spans="25:25" x14ac:dyDescent="0.2">
      <c r="Y26164" s="84"/>
    </row>
    <row r="26165" spans="25:25" x14ac:dyDescent="0.2">
      <c r="Y26165" s="84"/>
    </row>
    <row r="26166" spans="25:25" x14ac:dyDescent="0.2">
      <c r="Y26166" s="84"/>
    </row>
    <row r="26167" spans="25:25" x14ac:dyDescent="0.2">
      <c r="Y26167" s="84"/>
    </row>
    <row r="26168" spans="25:25" x14ac:dyDescent="0.2">
      <c r="Y26168" s="84"/>
    </row>
    <row r="26169" spans="25:25" x14ac:dyDescent="0.2">
      <c r="Y26169" s="84"/>
    </row>
    <row r="26170" spans="25:25" x14ac:dyDescent="0.2">
      <c r="Y26170" s="84"/>
    </row>
    <row r="26171" spans="25:25" x14ac:dyDescent="0.2">
      <c r="Y26171" s="84"/>
    </row>
    <row r="26172" spans="25:25" x14ac:dyDescent="0.2">
      <c r="Y26172" s="84"/>
    </row>
    <row r="26173" spans="25:25" x14ac:dyDescent="0.2">
      <c r="Y26173" s="84"/>
    </row>
    <row r="26174" spans="25:25" x14ac:dyDescent="0.2">
      <c r="Y26174" s="84"/>
    </row>
    <row r="26175" spans="25:25" x14ac:dyDescent="0.2">
      <c r="Y26175" s="84"/>
    </row>
    <row r="26176" spans="25:25" x14ac:dyDescent="0.2">
      <c r="Y26176" s="84"/>
    </row>
    <row r="26177" spans="25:25" x14ac:dyDescent="0.2">
      <c r="Y26177" s="84"/>
    </row>
    <row r="26178" spans="25:25" x14ac:dyDescent="0.2">
      <c r="Y26178" s="84"/>
    </row>
    <row r="26179" spans="25:25" x14ac:dyDescent="0.2">
      <c r="Y26179" s="84"/>
    </row>
    <row r="26180" spans="25:25" x14ac:dyDescent="0.2">
      <c r="Y26180" s="84"/>
    </row>
    <row r="26181" spans="25:25" x14ac:dyDescent="0.2">
      <c r="Y26181" s="84"/>
    </row>
    <row r="26182" spans="25:25" x14ac:dyDescent="0.2">
      <c r="Y26182" s="84"/>
    </row>
    <row r="26183" spans="25:25" x14ac:dyDescent="0.2">
      <c r="Y26183" s="84"/>
    </row>
    <row r="26184" spans="25:25" x14ac:dyDescent="0.2">
      <c r="Y26184" s="84"/>
    </row>
    <row r="26185" spans="25:25" x14ac:dyDescent="0.2">
      <c r="Y26185" s="84"/>
    </row>
    <row r="26186" spans="25:25" x14ac:dyDescent="0.2">
      <c r="Y26186" s="84"/>
    </row>
    <row r="26187" spans="25:25" x14ac:dyDescent="0.2">
      <c r="Y26187" s="84"/>
    </row>
    <row r="26188" spans="25:25" x14ac:dyDescent="0.2">
      <c r="Y26188" s="84"/>
    </row>
    <row r="26189" spans="25:25" x14ac:dyDescent="0.2">
      <c r="Y26189" s="84"/>
    </row>
    <row r="26190" spans="25:25" x14ac:dyDescent="0.2">
      <c r="Y26190" s="84"/>
    </row>
    <row r="26191" spans="25:25" x14ac:dyDescent="0.2">
      <c r="Y26191" s="84"/>
    </row>
    <row r="26192" spans="25:25" x14ac:dyDescent="0.2">
      <c r="Y26192" s="84"/>
    </row>
    <row r="26193" spans="25:25" x14ac:dyDescent="0.2">
      <c r="Y26193" s="84"/>
    </row>
    <row r="26194" spans="25:25" x14ac:dyDescent="0.2">
      <c r="Y26194" s="84"/>
    </row>
    <row r="26195" spans="25:25" x14ac:dyDescent="0.2">
      <c r="Y26195" s="84"/>
    </row>
    <row r="26196" spans="25:25" x14ac:dyDescent="0.2">
      <c r="Y26196" s="84"/>
    </row>
    <row r="26197" spans="25:25" x14ac:dyDescent="0.2">
      <c r="Y26197" s="84"/>
    </row>
    <row r="26198" spans="25:25" x14ac:dyDescent="0.2">
      <c r="Y26198" s="84"/>
    </row>
    <row r="26199" spans="25:25" x14ac:dyDescent="0.2">
      <c r="Y26199" s="84"/>
    </row>
    <row r="26200" spans="25:25" x14ac:dyDescent="0.2">
      <c r="Y26200" s="84"/>
    </row>
    <row r="26201" spans="25:25" x14ac:dyDescent="0.2">
      <c r="Y26201" s="84"/>
    </row>
    <row r="26202" spans="25:25" x14ac:dyDescent="0.2">
      <c r="Y26202" s="84"/>
    </row>
    <row r="26203" spans="25:25" x14ac:dyDescent="0.2">
      <c r="Y26203" s="84"/>
    </row>
    <row r="26204" spans="25:25" x14ac:dyDescent="0.2">
      <c r="Y26204" s="84"/>
    </row>
    <row r="26205" spans="25:25" x14ac:dyDescent="0.2">
      <c r="Y26205" s="84"/>
    </row>
    <row r="26206" spans="25:25" x14ac:dyDescent="0.2">
      <c r="Y26206" s="84"/>
    </row>
    <row r="26207" spans="25:25" x14ac:dyDescent="0.2">
      <c r="Y26207" s="84"/>
    </row>
    <row r="26208" spans="25:25" x14ac:dyDescent="0.2">
      <c r="Y26208" s="84"/>
    </row>
    <row r="26209" spans="25:25" x14ac:dyDescent="0.2">
      <c r="Y26209" s="84"/>
    </row>
    <row r="26210" spans="25:25" x14ac:dyDescent="0.2">
      <c r="Y26210" s="84"/>
    </row>
    <row r="26211" spans="25:25" x14ac:dyDescent="0.2">
      <c r="Y26211" s="84"/>
    </row>
    <row r="26212" spans="25:25" x14ac:dyDescent="0.2">
      <c r="Y26212" s="84"/>
    </row>
    <row r="26213" spans="25:25" x14ac:dyDescent="0.2">
      <c r="Y26213" s="84"/>
    </row>
    <row r="26214" spans="25:25" x14ac:dyDescent="0.2">
      <c r="Y26214" s="84"/>
    </row>
    <row r="26215" spans="25:25" x14ac:dyDescent="0.2">
      <c r="Y26215" s="84"/>
    </row>
    <row r="26216" spans="25:25" x14ac:dyDescent="0.2">
      <c r="Y26216" s="84"/>
    </row>
    <row r="26217" spans="25:25" x14ac:dyDescent="0.2">
      <c r="Y26217" s="84"/>
    </row>
    <row r="26218" spans="25:25" x14ac:dyDescent="0.2">
      <c r="Y26218" s="84"/>
    </row>
    <row r="26219" spans="25:25" x14ac:dyDescent="0.2">
      <c r="Y26219" s="84"/>
    </row>
    <row r="26220" spans="25:25" x14ac:dyDescent="0.2">
      <c r="Y26220" s="84"/>
    </row>
    <row r="26221" spans="25:25" x14ac:dyDescent="0.2">
      <c r="Y26221" s="84"/>
    </row>
    <row r="26222" spans="25:25" x14ac:dyDescent="0.2">
      <c r="Y26222" s="84"/>
    </row>
    <row r="26223" spans="25:25" x14ac:dyDescent="0.2">
      <c r="Y26223" s="84"/>
    </row>
    <row r="26224" spans="25:25" x14ac:dyDescent="0.2">
      <c r="Y26224" s="84"/>
    </row>
    <row r="26225" spans="25:25" x14ac:dyDescent="0.2">
      <c r="Y26225" s="84"/>
    </row>
    <row r="26226" spans="25:25" x14ac:dyDescent="0.2">
      <c r="Y26226" s="84"/>
    </row>
    <row r="26227" spans="25:25" x14ac:dyDescent="0.2">
      <c r="Y26227" s="84"/>
    </row>
    <row r="26228" spans="25:25" x14ac:dyDescent="0.2">
      <c r="Y26228" s="84"/>
    </row>
    <row r="26229" spans="25:25" x14ac:dyDescent="0.2">
      <c r="Y26229" s="84"/>
    </row>
    <row r="26230" spans="25:25" x14ac:dyDescent="0.2">
      <c r="Y26230" s="84"/>
    </row>
    <row r="26231" spans="25:25" x14ac:dyDescent="0.2">
      <c r="Y26231" s="84"/>
    </row>
    <row r="26232" spans="25:25" x14ac:dyDescent="0.2">
      <c r="Y26232" s="84"/>
    </row>
    <row r="26233" spans="25:25" x14ac:dyDescent="0.2">
      <c r="Y26233" s="84"/>
    </row>
    <row r="26234" spans="25:25" x14ac:dyDescent="0.2">
      <c r="Y26234" s="84"/>
    </row>
    <row r="26235" spans="25:25" x14ac:dyDescent="0.2">
      <c r="Y26235" s="84"/>
    </row>
    <row r="26236" spans="25:25" x14ac:dyDescent="0.2">
      <c r="Y26236" s="84"/>
    </row>
    <row r="26237" spans="25:25" x14ac:dyDescent="0.2">
      <c r="Y26237" s="84"/>
    </row>
    <row r="26238" spans="25:25" x14ac:dyDescent="0.2">
      <c r="Y26238" s="84"/>
    </row>
    <row r="26239" spans="25:25" x14ac:dyDescent="0.2">
      <c r="Y26239" s="84"/>
    </row>
    <row r="26240" spans="25:25" x14ac:dyDescent="0.2">
      <c r="Y26240" s="84"/>
    </row>
    <row r="26241" spans="25:25" x14ac:dyDescent="0.2">
      <c r="Y26241" s="84"/>
    </row>
    <row r="26242" spans="25:25" x14ac:dyDescent="0.2">
      <c r="Y26242" s="84"/>
    </row>
    <row r="26243" spans="25:25" x14ac:dyDescent="0.2">
      <c r="Y26243" s="84"/>
    </row>
    <row r="26244" spans="25:25" x14ac:dyDescent="0.2">
      <c r="Y26244" s="84"/>
    </row>
    <row r="26245" spans="25:25" x14ac:dyDescent="0.2">
      <c r="Y26245" s="84"/>
    </row>
    <row r="26246" spans="25:25" x14ac:dyDescent="0.2">
      <c r="Y26246" s="84"/>
    </row>
    <row r="26247" spans="25:25" x14ac:dyDescent="0.2">
      <c r="Y26247" s="84"/>
    </row>
    <row r="26248" spans="25:25" x14ac:dyDescent="0.2">
      <c r="Y26248" s="84"/>
    </row>
    <row r="26249" spans="25:25" x14ac:dyDescent="0.2">
      <c r="Y26249" s="84"/>
    </row>
    <row r="26250" spans="25:25" x14ac:dyDescent="0.2">
      <c r="Y26250" s="84"/>
    </row>
    <row r="26251" spans="25:25" x14ac:dyDescent="0.2">
      <c r="Y26251" s="84"/>
    </row>
    <row r="26252" spans="25:25" x14ac:dyDescent="0.2">
      <c r="Y26252" s="84"/>
    </row>
    <row r="26253" spans="25:25" x14ac:dyDescent="0.2">
      <c r="Y26253" s="84"/>
    </row>
    <row r="26254" spans="25:25" x14ac:dyDescent="0.2">
      <c r="Y26254" s="84"/>
    </row>
    <row r="26255" spans="25:25" x14ac:dyDescent="0.2">
      <c r="Y26255" s="84"/>
    </row>
    <row r="26256" spans="25:25" x14ac:dyDescent="0.2">
      <c r="Y26256" s="84"/>
    </row>
    <row r="26257" spans="25:25" x14ac:dyDescent="0.2">
      <c r="Y26257" s="84"/>
    </row>
    <row r="26258" spans="25:25" x14ac:dyDescent="0.2">
      <c r="Y26258" s="84"/>
    </row>
    <row r="26259" spans="25:25" x14ac:dyDescent="0.2">
      <c r="Y26259" s="84"/>
    </row>
    <row r="26260" spans="25:25" x14ac:dyDescent="0.2">
      <c r="Y26260" s="84"/>
    </row>
    <row r="26261" spans="25:25" x14ac:dyDescent="0.2">
      <c r="Y26261" s="84"/>
    </row>
    <row r="26262" spans="25:25" x14ac:dyDescent="0.2">
      <c r="Y26262" s="84"/>
    </row>
    <row r="26263" spans="25:25" x14ac:dyDescent="0.2">
      <c r="Y26263" s="84"/>
    </row>
    <row r="26264" spans="25:25" x14ac:dyDescent="0.2">
      <c r="Y26264" s="84"/>
    </row>
    <row r="26265" spans="25:25" x14ac:dyDescent="0.2">
      <c r="Y26265" s="84"/>
    </row>
    <row r="26266" spans="25:25" x14ac:dyDescent="0.2">
      <c r="Y26266" s="84"/>
    </row>
    <row r="26267" spans="25:25" x14ac:dyDescent="0.2">
      <c r="Y26267" s="84"/>
    </row>
    <row r="26268" spans="25:25" x14ac:dyDescent="0.2">
      <c r="Y26268" s="84"/>
    </row>
    <row r="26269" spans="25:25" x14ac:dyDescent="0.2">
      <c r="Y26269" s="84"/>
    </row>
    <row r="26270" spans="25:25" x14ac:dyDescent="0.2">
      <c r="Y26270" s="84"/>
    </row>
    <row r="26271" spans="25:25" x14ac:dyDescent="0.2">
      <c r="Y26271" s="84"/>
    </row>
    <row r="26272" spans="25:25" x14ac:dyDescent="0.2">
      <c r="Y26272" s="84"/>
    </row>
    <row r="26273" spans="25:25" x14ac:dyDescent="0.2">
      <c r="Y26273" s="84"/>
    </row>
    <row r="26274" spans="25:25" x14ac:dyDescent="0.2">
      <c r="Y26274" s="84"/>
    </row>
    <row r="26275" spans="25:25" x14ac:dyDescent="0.2">
      <c r="Y26275" s="84"/>
    </row>
    <row r="26276" spans="25:25" x14ac:dyDescent="0.2">
      <c r="Y26276" s="84"/>
    </row>
    <row r="26277" spans="25:25" x14ac:dyDescent="0.2">
      <c r="Y26277" s="84"/>
    </row>
    <row r="26278" spans="25:25" x14ac:dyDescent="0.2">
      <c r="Y26278" s="84"/>
    </row>
    <row r="26279" spans="25:25" x14ac:dyDescent="0.2">
      <c r="Y26279" s="84"/>
    </row>
    <row r="26280" spans="25:25" x14ac:dyDescent="0.2">
      <c r="Y26280" s="84"/>
    </row>
    <row r="26281" spans="25:25" x14ac:dyDescent="0.2">
      <c r="Y26281" s="84"/>
    </row>
    <row r="26282" spans="25:25" x14ac:dyDescent="0.2">
      <c r="Y26282" s="84"/>
    </row>
    <row r="26283" spans="25:25" x14ac:dyDescent="0.2">
      <c r="Y26283" s="84"/>
    </row>
    <row r="26284" spans="25:25" x14ac:dyDescent="0.2">
      <c r="Y26284" s="84"/>
    </row>
    <row r="26285" spans="25:25" x14ac:dyDescent="0.2">
      <c r="Y26285" s="84"/>
    </row>
    <row r="26286" spans="25:25" x14ac:dyDescent="0.2">
      <c r="Y26286" s="84"/>
    </row>
    <row r="26287" spans="25:25" x14ac:dyDescent="0.2">
      <c r="Y26287" s="84"/>
    </row>
    <row r="26288" spans="25:25" x14ac:dyDescent="0.2">
      <c r="Y26288" s="84"/>
    </row>
    <row r="26289" spans="25:25" x14ac:dyDescent="0.2">
      <c r="Y26289" s="84"/>
    </row>
    <row r="26290" spans="25:25" x14ac:dyDescent="0.2">
      <c r="Y26290" s="84"/>
    </row>
    <row r="26291" spans="25:25" x14ac:dyDescent="0.2">
      <c r="Y26291" s="84"/>
    </row>
    <row r="26292" spans="25:25" x14ac:dyDescent="0.2">
      <c r="Y26292" s="84"/>
    </row>
    <row r="26293" spans="25:25" x14ac:dyDescent="0.2">
      <c r="Y26293" s="84"/>
    </row>
    <row r="26294" spans="25:25" x14ac:dyDescent="0.2">
      <c r="Y26294" s="84"/>
    </row>
    <row r="26295" spans="25:25" x14ac:dyDescent="0.2">
      <c r="Y26295" s="84"/>
    </row>
    <row r="26296" spans="25:25" x14ac:dyDescent="0.2">
      <c r="Y26296" s="84"/>
    </row>
    <row r="26297" spans="25:25" x14ac:dyDescent="0.2">
      <c r="Y26297" s="84"/>
    </row>
    <row r="26298" spans="25:25" x14ac:dyDescent="0.2">
      <c r="Y26298" s="84"/>
    </row>
    <row r="26299" spans="25:25" x14ac:dyDescent="0.2">
      <c r="Y26299" s="84"/>
    </row>
    <row r="26300" spans="25:25" x14ac:dyDescent="0.2">
      <c r="Y26300" s="84"/>
    </row>
    <row r="26301" spans="25:25" x14ac:dyDescent="0.2">
      <c r="Y26301" s="84"/>
    </row>
    <row r="26302" spans="25:25" x14ac:dyDescent="0.2">
      <c r="Y26302" s="84"/>
    </row>
    <row r="26303" spans="25:25" x14ac:dyDescent="0.2">
      <c r="Y26303" s="84"/>
    </row>
    <row r="26304" spans="25:25" x14ac:dyDescent="0.2">
      <c r="Y26304" s="84"/>
    </row>
    <row r="26305" spans="25:25" x14ac:dyDescent="0.2">
      <c r="Y26305" s="84"/>
    </row>
    <row r="26306" spans="25:25" x14ac:dyDescent="0.2">
      <c r="Y26306" s="84"/>
    </row>
    <row r="26307" spans="25:25" x14ac:dyDescent="0.2">
      <c r="Y26307" s="84"/>
    </row>
    <row r="26308" spans="25:25" x14ac:dyDescent="0.2">
      <c r="Y26308" s="84"/>
    </row>
    <row r="26309" spans="25:25" x14ac:dyDescent="0.2">
      <c r="Y26309" s="84"/>
    </row>
    <row r="26310" spans="25:25" x14ac:dyDescent="0.2">
      <c r="Y26310" s="84"/>
    </row>
    <row r="26311" spans="25:25" x14ac:dyDescent="0.2">
      <c r="Y26311" s="84"/>
    </row>
    <row r="26312" spans="25:25" x14ac:dyDescent="0.2">
      <c r="Y26312" s="84"/>
    </row>
    <row r="26313" spans="25:25" x14ac:dyDescent="0.2">
      <c r="Y26313" s="84"/>
    </row>
    <row r="26314" spans="25:25" x14ac:dyDescent="0.2">
      <c r="Y26314" s="84"/>
    </row>
    <row r="26315" spans="25:25" x14ac:dyDescent="0.2">
      <c r="Y26315" s="84"/>
    </row>
    <row r="26316" spans="25:25" x14ac:dyDescent="0.2">
      <c r="Y26316" s="84"/>
    </row>
    <row r="26317" spans="25:25" x14ac:dyDescent="0.2">
      <c r="Y26317" s="84"/>
    </row>
    <row r="26318" spans="25:25" x14ac:dyDescent="0.2">
      <c r="Y26318" s="84"/>
    </row>
    <row r="26319" spans="25:25" x14ac:dyDescent="0.2">
      <c r="Y26319" s="84"/>
    </row>
    <row r="26320" spans="25:25" x14ac:dyDescent="0.2">
      <c r="Y26320" s="84"/>
    </row>
    <row r="26321" spans="25:25" x14ac:dyDescent="0.2">
      <c r="Y26321" s="84"/>
    </row>
    <row r="26322" spans="25:25" x14ac:dyDescent="0.2">
      <c r="Y26322" s="84"/>
    </row>
    <row r="26323" spans="25:25" x14ac:dyDescent="0.2">
      <c r="Y26323" s="84"/>
    </row>
    <row r="26324" spans="25:25" x14ac:dyDescent="0.2">
      <c r="Y26324" s="84"/>
    </row>
    <row r="26325" spans="25:25" x14ac:dyDescent="0.2">
      <c r="Y26325" s="84"/>
    </row>
    <row r="26326" spans="25:25" x14ac:dyDescent="0.2">
      <c r="Y26326" s="84"/>
    </row>
    <row r="26327" spans="25:25" x14ac:dyDescent="0.2">
      <c r="Y26327" s="84"/>
    </row>
    <row r="26328" spans="25:25" x14ac:dyDescent="0.2">
      <c r="Y26328" s="84"/>
    </row>
    <row r="26329" spans="25:25" x14ac:dyDescent="0.2">
      <c r="Y26329" s="84"/>
    </row>
    <row r="26330" spans="25:25" x14ac:dyDescent="0.2">
      <c r="Y26330" s="84"/>
    </row>
    <row r="26331" spans="25:25" x14ac:dyDescent="0.2">
      <c r="Y26331" s="84"/>
    </row>
    <row r="26332" spans="25:25" x14ac:dyDescent="0.2">
      <c r="Y26332" s="84"/>
    </row>
    <row r="26333" spans="25:25" x14ac:dyDescent="0.2">
      <c r="Y26333" s="84"/>
    </row>
    <row r="26334" spans="25:25" x14ac:dyDescent="0.2">
      <c r="Y26334" s="84"/>
    </row>
    <row r="26335" spans="25:25" x14ac:dyDescent="0.2">
      <c r="Y26335" s="84"/>
    </row>
    <row r="26336" spans="25:25" x14ac:dyDescent="0.2">
      <c r="Y26336" s="84"/>
    </row>
    <row r="26337" spans="25:25" x14ac:dyDescent="0.2">
      <c r="Y26337" s="84"/>
    </row>
    <row r="26338" spans="25:25" x14ac:dyDescent="0.2">
      <c r="Y26338" s="84"/>
    </row>
    <row r="26339" spans="25:25" x14ac:dyDescent="0.2">
      <c r="Y26339" s="84"/>
    </row>
    <row r="26340" spans="25:25" x14ac:dyDescent="0.2">
      <c r="Y26340" s="84"/>
    </row>
    <row r="26341" spans="25:25" x14ac:dyDescent="0.2">
      <c r="Y26341" s="84"/>
    </row>
    <row r="26342" spans="25:25" x14ac:dyDescent="0.2">
      <c r="Y26342" s="84"/>
    </row>
    <row r="26343" spans="25:25" x14ac:dyDescent="0.2">
      <c r="Y26343" s="84"/>
    </row>
    <row r="26344" spans="25:25" x14ac:dyDescent="0.2">
      <c r="Y26344" s="84"/>
    </row>
    <row r="26345" spans="25:25" x14ac:dyDescent="0.2">
      <c r="Y26345" s="84"/>
    </row>
    <row r="26346" spans="25:25" x14ac:dyDescent="0.2">
      <c r="Y26346" s="84"/>
    </row>
    <row r="26347" spans="25:25" x14ac:dyDescent="0.2">
      <c r="Y26347" s="84"/>
    </row>
    <row r="26348" spans="25:25" x14ac:dyDescent="0.2">
      <c r="Y26348" s="84"/>
    </row>
    <row r="26349" spans="25:25" x14ac:dyDescent="0.2">
      <c r="Y26349" s="84"/>
    </row>
    <row r="26350" spans="25:25" x14ac:dyDescent="0.2">
      <c r="Y26350" s="84"/>
    </row>
    <row r="26351" spans="25:25" x14ac:dyDescent="0.2">
      <c r="Y26351" s="84"/>
    </row>
    <row r="26352" spans="25:25" x14ac:dyDescent="0.2">
      <c r="Y26352" s="84"/>
    </row>
    <row r="26353" spans="25:25" x14ac:dyDescent="0.2">
      <c r="Y26353" s="84"/>
    </row>
    <row r="26354" spans="25:25" x14ac:dyDescent="0.2">
      <c r="Y26354" s="84"/>
    </row>
    <row r="26355" spans="25:25" x14ac:dyDescent="0.2">
      <c r="Y26355" s="84"/>
    </row>
    <row r="26356" spans="25:25" x14ac:dyDescent="0.2">
      <c r="Y26356" s="84"/>
    </row>
    <row r="26357" spans="25:25" x14ac:dyDescent="0.2">
      <c r="Y26357" s="84"/>
    </row>
    <row r="26358" spans="25:25" x14ac:dyDescent="0.2">
      <c r="Y26358" s="84"/>
    </row>
    <row r="26359" spans="25:25" x14ac:dyDescent="0.2">
      <c r="Y26359" s="84"/>
    </row>
    <row r="26360" spans="25:25" x14ac:dyDescent="0.2">
      <c r="Y26360" s="84"/>
    </row>
    <row r="26361" spans="25:25" x14ac:dyDescent="0.2">
      <c r="Y26361" s="84"/>
    </row>
    <row r="26362" spans="25:25" x14ac:dyDescent="0.2">
      <c r="Y26362" s="84"/>
    </row>
    <row r="26363" spans="25:25" x14ac:dyDescent="0.2">
      <c r="Y26363" s="84"/>
    </row>
    <row r="26364" spans="25:25" x14ac:dyDescent="0.2">
      <c r="Y26364" s="84"/>
    </row>
    <row r="26365" spans="25:25" x14ac:dyDescent="0.2">
      <c r="Y26365" s="84"/>
    </row>
    <row r="26366" spans="25:25" x14ac:dyDescent="0.2">
      <c r="Y26366" s="84"/>
    </row>
    <row r="26367" spans="25:25" x14ac:dyDescent="0.2">
      <c r="Y26367" s="84"/>
    </row>
    <row r="26368" spans="25:25" x14ac:dyDescent="0.2">
      <c r="Y26368" s="84"/>
    </row>
    <row r="26369" spans="25:25" x14ac:dyDescent="0.2">
      <c r="Y26369" s="84"/>
    </row>
    <row r="26370" spans="25:25" x14ac:dyDescent="0.2">
      <c r="Y26370" s="84"/>
    </row>
    <row r="26371" spans="25:25" x14ac:dyDescent="0.2">
      <c r="Y26371" s="84"/>
    </row>
    <row r="26372" spans="25:25" x14ac:dyDescent="0.2">
      <c r="Y26372" s="84"/>
    </row>
    <row r="26373" spans="25:25" x14ac:dyDescent="0.2">
      <c r="Y26373" s="84"/>
    </row>
    <row r="26374" spans="25:25" x14ac:dyDescent="0.2">
      <c r="Y26374" s="84"/>
    </row>
    <row r="26375" spans="25:25" x14ac:dyDescent="0.2">
      <c r="Y26375" s="84"/>
    </row>
    <row r="26376" spans="25:25" x14ac:dyDescent="0.2">
      <c r="Y26376" s="84"/>
    </row>
    <row r="26377" spans="25:25" x14ac:dyDescent="0.2">
      <c r="Y26377" s="84"/>
    </row>
    <row r="26378" spans="25:25" x14ac:dyDescent="0.2">
      <c r="Y26378" s="84"/>
    </row>
    <row r="26379" spans="25:25" x14ac:dyDescent="0.2">
      <c r="Y26379" s="84"/>
    </row>
    <row r="26380" spans="25:25" x14ac:dyDescent="0.2">
      <c r="Y26380" s="84"/>
    </row>
    <row r="26381" spans="25:25" x14ac:dyDescent="0.2">
      <c r="Y26381" s="84"/>
    </row>
    <row r="26382" spans="25:25" x14ac:dyDescent="0.2">
      <c r="Y26382" s="84"/>
    </row>
    <row r="26383" spans="25:25" x14ac:dyDescent="0.2">
      <c r="Y26383" s="84"/>
    </row>
    <row r="26384" spans="25:25" x14ac:dyDescent="0.2">
      <c r="Y26384" s="84"/>
    </row>
    <row r="26385" spans="25:25" x14ac:dyDescent="0.2">
      <c r="Y26385" s="84"/>
    </row>
    <row r="26386" spans="25:25" x14ac:dyDescent="0.2">
      <c r="Y26386" s="84"/>
    </row>
    <row r="26387" spans="25:25" x14ac:dyDescent="0.2">
      <c r="Y26387" s="84"/>
    </row>
    <row r="26388" spans="25:25" x14ac:dyDescent="0.2">
      <c r="Y26388" s="84"/>
    </row>
    <row r="26389" spans="25:25" x14ac:dyDescent="0.2">
      <c r="Y26389" s="84"/>
    </row>
    <row r="26390" spans="25:25" x14ac:dyDescent="0.2">
      <c r="Y26390" s="84"/>
    </row>
    <row r="26391" spans="25:25" x14ac:dyDescent="0.2">
      <c r="Y26391" s="84"/>
    </row>
    <row r="26392" spans="25:25" x14ac:dyDescent="0.2">
      <c r="Y26392" s="84"/>
    </row>
    <row r="26393" spans="25:25" x14ac:dyDescent="0.2">
      <c r="Y26393" s="84"/>
    </row>
    <row r="26394" spans="25:25" x14ac:dyDescent="0.2">
      <c r="Y26394" s="84"/>
    </row>
    <row r="26395" spans="25:25" x14ac:dyDescent="0.2">
      <c r="Y26395" s="84"/>
    </row>
    <row r="26396" spans="25:25" x14ac:dyDescent="0.2">
      <c r="Y26396" s="84"/>
    </row>
    <row r="26397" spans="25:25" x14ac:dyDescent="0.2">
      <c r="Y26397" s="84"/>
    </row>
    <row r="26398" spans="25:25" x14ac:dyDescent="0.2">
      <c r="Y26398" s="84"/>
    </row>
    <row r="26399" spans="25:25" x14ac:dyDescent="0.2">
      <c r="Y26399" s="84"/>
    </row>
    <row r="26400" spans="25:25" x14ac:dyDescent="0.2">
      <c r="Y26400" s="84"/>
    </row>
    <row r="26401" spans="25:25" x14ac:dyDescent="0.2">
      <c r="Y26401" s="84"/>
    </row>
    <row r="26402" spans="25:25" x14ac:dyDescent="0.2">
      <c r="Y26402" s="84"/>
    </row>
    <row r="26403" spans="25:25" x14ac:dyDescent="0.2">
      <c r="Y26403" s="84"/>
    </row>
    <row r="26404" spans="25:25" x14ac:dyDescent="0.2">
      <c r="Y26404" s="84"/>
    </row>
    <row r="26405" spans="25:25" x14ac:dyDescent="0.2">
      <c r="Y26405" s="84"/>
    </row>
    <row r="26406" spans="25:25" x14ac:dyDescent="0.2">
      <c r="Y26406" s="84"/>
    </row>
    <row r="26407" spans="25:25" x14ac:dyDescent="0.2">
      <c r="Y26407" s="84"/>
    </row>
    <row r="26408" spans="25:25" x14ac:dyDescent="0.2">
      <c r="Y26408" s="84"/>
    </row>
    <row r="26409" spans="25:25" x14ac:dyDescent="0.2">
      <c r="Y26409" s="84"/>
    </row>
    <row r="26410" spans="25:25" x14ac:dyDescent="0.2">
      <c r="Y26410" s="84"/>
    </row>
    <row r="26411" spans="25:25" x14ac:dyDescent="0.2">
      <c r="Y26411" s="84"/>
    </row>
    <row r="26412" spans="25:25" x14ac:dyDescent="0.2">
      <c r="Y26412" s="84"/>
    </row>
    <row r="26413" spans="25:25" x14ac:dyDescent="0.2">
      <c r="Y26413" s="84"/>
    </row>
    <row r="26414" spans="25:25" x14ac:dyDescent="0.2">
      <c r="Y26414" s="84"/>
    </row>
    <row r="26415" spans="25:25" x14ac:dyDescent="0.2">
      <c r="Y26415" s="84"/>
    </row>
    <row r="26416" spans="25:25" x14ac:dyDescent="0.2">
      <c r="Y26416" s="84"/>
    </row>
    <row r="26417" spans="25:25" x14ac:dyDescent="0.2">
      <c r="Y26417" s="84"/>
    </row>
    <row r="26418" spans="25:25" x14ac:dyDescent="0.2">
      <c r="Y26418" s="84"/>
    </row>
    <row r="26419" spans="25:25" x14ac:dyDescent="0.2">
      <c r="Y26419" s="84"/>
    </row>
    <row r="26420" spans="25:25" x14ac:dyDescent="0.2">
      <c r="Y26420" s="84"/>
    </row>
    <row r="26421" spans="25:25" x14ac:dyDescent="0.2">
      <c r="Y26421" s="84"/>
    </row>
    <row r="26422" spans="25:25" x14ac:dyDescent="0.2">
      <c r="Y26422" s="84"/>
    </row>
    <row r="26423" spans="25:25" x14ac:dyDescent="0.2">
      <c r="Y26423" s="84"/>
    </row>
    <row r="26424" spans="25:25" x14ac:dyDescent="0.2">
      <c r="Y26424" s="84"/>
    </row>
    <row r="26425" spans="25:25" x14ac:dyDescent="0.2">
      <c r="Y26425" s="84"/>
    </row>
    <row r="26426" spans="25:25" x14ac:dyDescent="0.2">
      <c r="Y26426" s="84"/>
    </row>
    <row r="26427" spans="25:25" x14ac:dyDescent="0.2">
      <c r="Y26427" s="84"/>
    </row>
    <row r="26428" spans="25:25" x14ac:dyDescent="0.2">
      <c r="Y26428" s="84"/>
    </row>
    <row r="26429" spans="25:25" x14ac:dyDescent="0.2">
      <c r="Y26429" s="84"/>
    </row>
    <row r="26430" spans="25:25" x14ac:dyDescent="0.2">
      <c r="Y26430" s="84"/>
    </row>
    <row r="26431" spans="25:25" x14ac:dyDescent="0.2">
      <c r="Y26431" s="84"/>
    </row>
    <row r="26432" spans="25:25" x14ac:dyDescent="0.2">
      <c r="Y26432" s="84"/>
    </row>
    <row r="26433" spans="25:25" x14ac:dyDescent="0.2">
      <c r="Y26433" s="84"/>
    </row>
    <row r="26434" spans="25:25" x14ac:dyDescent="0.2">
      <c r="Y26434" s="84"/>
    </row>
    <row r="26435" spans="25:25" x14ac:dyDescent="0.2">
      <c r="Y26435" s="84"/>
    </row>
    <row r="26436" spans="25:25" x14ac:dyDescent="0.2">
      <c r="Y26436" s="84"/>
    </row>
    <row r="26437" spans="25:25" x14ac:dyDescent="0.2">
      <c r="Y26437" s="84"/>
    </row>
    <row r="26438" spans="25:25" x14ac:dyDescent="0.2">
      <c r="Y26438" s="84"/>
    </row>
    <row r="26439" spans="25:25" x14ac:dyDescent="0.2">
      <c r="Y26439" s="84"/>
    </row>
    <row r="26440" spans="25:25" x14ac:dyDescent="0.2">
      <c r="Y26440" s="84"/>
    </row>
    <row r="26441" spans="25:25" x14ac:dyDescent="0.2">
      <c r="Y26441" s="84"/>
    </row>
    <row r="26442" spans="25:25" x14ac:dyDescent="0.2">
      <c r="Y26442" s="84"/>
    </row>
    <row r="26443" spans="25:25" x14ac:dyDescent="0.2">
      <c r="Y26443" s="84"/>
    </row>
    <row r="26444" spans="25:25" x14ac:dyDescent="0.2">
      <c r="Y26444" s="84"/>
    </row>
    <row r="26445" spans="25:25" x14ac:dyDescent="0.2">
      <c r="Y26445" s="84"/>
    </row>
    <row r="26446" spans="25:25" x14ac:dyDescent="0.2">
      <c r="Y26446" s="84"/>
    </row>
    <row r="26447" spans="25:25" x14ac:dyDescent="0.2">
      <c r="Y26447" s="84"/>
    </row>
    <row r="26448" spans="25:25" x14ac:dyDescent="0.2">
      <c r="Y26448" s="84"/>
    </row>
    <row r="26449" spans="25:25" x14ac:dyDescent="0.2">
      <c r="Y26449" s="84"/>
    </row>
    <row r="26450" spans="25:25" x14ac:dyDescent="0.2">
      <c r="Y26450" s="84"/>
    </row>
    <row r="26451" spans="25:25" x14ac:dyDescent="0.2">
      <c r="Y26451" s="84"/>
    </row>
    <row r="26452" spans="25:25" x14ac:dyDescent="0.2">
      <c r="Y26452" s="84"/>
    </row>
    <row r="26453" spans="25:25" x14ac:dyDescent="0.2">
      <c r="Y26453" s="84"/>
    </row>
    <row r="26454" spans="25:25" x14ac:dyDescent="0.2">
      <c r="Y26454" s="84"/>
    </row>
    <row r="26455" spans="25:25" x14ac:dyDescent="0.2">
      <c r="Y26455" s="84"/>
    </row>
    <row r="26456" spans="25:25" x14ac:dyDescent="0.2">
      <c r="Y26456" s="84"/>
    </row>
    <row r="26457" spans="25:25" x14ac:dyDescent="0.2">
      <c r="Y26457" s="84"/>
    </row>
    <row r="26458" spans="25:25" x14ac:dyDescent="0.2">
      <c r="Y26458" s="84"/>
    </row>
    <row r="26459" spans="25:25" x14ac:dyDescent="0.2">
      <c r="Y26459" s="84"/>
    </row>
    <row r="26460" spans="25:25" x14ac:dyDescent="0.2">
      <c r="Y26460" s="84"/>
    </row>
    <row r="26461" spans="25:25" x14ac:dyDescent="0.2">
      <c r="Y26461" s="84"/>
    </row>
    <row r="26462" spans="25:25" x14ac:dyDescent="0.2">
      <c r="Y26462" s="84"/>
    </row>
    <row r="26463" spans="25:25" x14ac:dyDescent="0.2">
      <c r="Y26463" s="84"/>
    </row>
    <row r="26464" spans="25:25" x14ac:dyDescent="0.2">
      <c r="Y26464" s="84"/>
    </row>
    <row r="26465" spans="25:25" x14ac:dyDescent="0.2">
      <c r="Y26465" s="84"/>
    </row>
    <row r="26466" spans="25:25" x14ac:dyDescent="0.2">
      <c r="Y26466" s="84"/>
    </row>
    <row r="26467" spans="25:25" x14ac:dyDescent="0.2">
      <c r="Y26467" s="84"/>
    </row>
    <row r="26468" spans="25:25" x14ac:dyDescent="0.2">
      <c r="Y26468" s="84"/>
    </row>
    <row r="26469" spans="25:25" x14ac:dyDescent="0.2">
      <c r="Y26469" s="84"/>
    </row>
    <row r="26470" spans="25:25" x14ac:dyDescent="0.2">
      <c r="Y26470" s="84"/>
    </row>
    <row r="26471" spans="25:25" x14ac:dyDescent="0.2">
      <c r="Y26471" s="84"/>
    </row>
    <row r="26472" spans="25:25" x14ac:dyDescent="0.2">
      <c r="Y26472" s="84"/>
    </row>
    <row r="26473" spans="25:25" x14ac:dyDescent="0.2">
      <c r="Y26473" s="84"/>
    </row>
    <row r="26474" spans="25:25" x14ac:dyDescent="0.2">
      <c r="Y26474" s="84"/>
    </row>
    <row r="26475" spans="25:25" x14ac:dyDescent="0.2">
      <c r="Y26475" s="84"/>
    </row>
    <row r="26476" spans="25:25" x14ac:dyDescent="0.2">
      <c r="Y26476" s="84"/>
    </row>
    <row r="26477" spans="25:25" x14ac:dyDescent="0.2">
      <c r="Y26477" s="84"/>
    </row>
    <row r="26478" spans="25:25" x14ac:dyDescent="0.2">
      <c r="Y26478" s="84"/>
    </row>
    <row r="26479" spans="25:25" x14ac:dyDescent="0.2">
      <c r="Y26479" s="84"/>
    </row>
    <row r="26480" spans="25:25" x14ac:dyDescent="0.2">
      <c r="Y26480" s="84"/>
    </row>
    <row r="26481" spans="25:25" x14ac:dyDescent="0.2">
      <c r="Y26481" s="84"/>
    </row>
    <row r="26482" spans="25:25" x14ac:dyDescent="0.2">
      <c r="Y26482" s="84"/>
    </row>
    <row r="26483" spans="25:25" x14ac:dyDescent="0.2">
      <c r="Y26483" s="84"/>
    </row>
    <row r="26484" spans="25:25" x14ac:dyDescent="0.2">
      <c r="Y26484" s="84"/>
    </row>
    <row r="26485" spans="25:25" x14ac:dyDescent="0.2">
      <c r="Y26485" s="84"/>
    </row>
    <row r="26486" spans="25:25" x14ac:dyDescent="0.2">
      <c r="Y26486" s="84"/>
    </row>
    <row r="26487" spans="25:25" x14ac:dyDescent="0.2">
      <c r="Y26487" s="84"/>
    </row>
    <row r="26488" spans="25:25" x14ac:dyDescent="0.2">
      <c r="Y26488" s="84"/>
    </row>
    <row r="26489" spans="25:25" x14ac:dyDescent="0.2">
      <c r="Y26489" s="84"/>
    </row>
    <row r="26490" spans="25:25" x14ac:dyDescent="0.2">
      <c r="Y26490" s="84"/>
    </row>
    <row r="26491" spans="25:25" x14ac:dyDescent="0.2">
      <c r="Y26491" s="84"/>
    </row>
    <row r="26492" spans="25:25" x14ac:dyDescent="0.2">
      <c r="Y26492" s="84"/>
    </row>
    <row r="26493" spans="25:25" x14ac:dyDescent="0.2">
      <c r="Y26493" s="84"/>
    </row>
    <row r="26494" spans="25:25" x14ac:dyDescent="0.2">
      <c r="Y26494" s="84"/>
    </row>
    <row r="26495" spans="25:25" x14ac:dyDescent="0.2">
      <c r="Y26495" s="84"/>
    </row>
    <row r="26496" spans="25:25" x14ac:dyDescent="0.2">
      <c r="Y26496" s="84"/>
    </row>
    <row r="26497" spans="25:25" x14ac:dyDescent="0.2">
      <c r="Y26497" s="84"/>
    </row>
    <row r="26498" spans="25:25" x14ac:dyDescent="0.2">
      <c r="Y26498" s="84"/>
    </row>
    <row r="26499" spans="25:25" x14ac:dyDescent="0.2">
      <c r="Y26499" s="84"/>
    </row>
    <row r="26500" spans="25:25" x14ac:dyDescent="0.2">
      <c r="Y26500" s="84"/>
    </row>
    <row r="26501" spans="25:25" x14ac:dyDescent="0.2">
      <c r="Y26501" s="84"/>
    </row>
    <row r="26502" spans="25:25" x14ac:dyDescent="0.2">
      <c r="Y26502" s="84"/>
    </row>
    <row r="26503" spans="25:25" x14ac:dyDescent="0.2">
      <c r="Y26503" s="84"/>
    </row>
    <row r="26504" spans="25:25" x14ac:dyDescent="0.2">
      <c r="Y26504" s="84"/>
    </row>
    <row r="26505" spans="25:25" x14ac:dyDescent="0.2">
      <c r="Y26505" s="84"/>
    </row>
    <row r="26506" spans="25:25" x14ac:dyDescent="0.2">
      <c r="Y26506" s="84"/>
    </row>
    <row r="26507" spans="25:25" x14ac:dyDescent="0.2">
      <c r="Y26507" s="84"/>
    </row>
    <row r="26508" spans="25:25" x14ac:dyDescent="0.2">
      <c r="Y26508" s="84"/>
    </row>
    <row r="26509" spans="25:25" x14ac:dyDescent="0.2">
      <c r="Y26509" s="84"/>
    </row>
    <row r="26510" spans="25:25" x14ac:dyDescent="0.2">
      <c r="Y26510" s="84"/>
    </row>
    <row r="26511" spans="25:25" x14ac:dyDescent="0.2">
      <c r="Y26511" s="84"/>
    </row>
    <row r="26512" spans="25:25" x14ac:dyDescent="0.2">
      <c r="Y26512" s="84"/>
    </row>
    <row r="26513" spans="25:25" x14ac:dyDescent="0.2">
      <c r="Y26513" s="84"/>
    </row>
    <row r="26514" spans="25:25" x14ac:dyDescent="0.2">
      <c r="Y26514" s="84"/>
    </row>
    <row r="26515" spans="25:25" x14ac:dyDescent="0.2">
      <c r="Y26515" s="84"/>
    </row>
    <row r="26516" spans="25:25" x14ac:dyDescent="0.2">
      <c r="Y26516" s="84"/>
    </row>
    <row r="26517" spans="25:25" x14ac:dyDescent="0.2">
      <c r="Y26517" s="84"/>
    </row>
    <row r="26518" spans="25:25" x14ac:dyDescent="0.2">
      <c r="Y26518" s="84"/>
    </row>
    <row r="26519" spans="25:25" x14ac:dyDescent="0.2">
      <c r="Y26519" s="84"/>
    </row>
    <row r="26520" spans="25:25" x14ac:dyDescent="0.2">
      <c r="Y26520" s="84"/>
    </row>
    <row r="26521" spans="25:25" x14ac:dyDescent="0.2">
      <c r="Y26521" s="84"/>
    </row>
    <row r="26522" spans="25:25" x14ac:dyDescent="0.2">
      <c r="Y26522" s="84"/>
    </row>
    <row r="26523" spans="25:25" x14ac:dyDescent="0.2">
      <c r="Y26523" s="84"/>
    </row>
    <row r="26524" spans="25:25" x14ac:dyDescent="0.2">
      <c r="Y26524" s="84"/>
    </row>
    <row r="26525" spans="25:25" x14ac:dyDescent="0.2">
      <c r="Y26525" s="84"/>
    </row>
    <row r="26526" spans="25:25" x14ac:dyDescent="0.2">
      <c r="Y26526" s="84"/>
    </row>
    <row r="26527" spans="25:25" x14ac:dyDescent="0.2">
      <c r="Y26527" s="84"/>
    </row>
    <row r="26528" spans="25:25" x14ac:dyDescent="0.2">
      <c r="Y26528" s="84"/>
    </row>
    <row r="26529" spans="25:25" x14ac:dyDescent="0.2">
      <c r="Y26529" s="84"/>
    </row>
    <row r="26530" spans="25:25" x14ac:dyDescent="0.2">
      <c r="Y26530" s="84"/>
    </row>
    <row r="26531" spans="25:25" x14ac:dyDescent="0.2">
      <c r="Y26531" s="84"/>
    </row>
    <row r="26532" spans="25:25" x14ac:dyDescent="0.2">
      <c r="Y26532" s="84"/>
    </row>
    <row r="26533" spans="25:25" x14ac:dyDescent="0.2">
      <c r="Y26533" s="84"/>
    </row>
    <row r="26534" spans="25:25" x14ac:dyDescent="0.2">
      <c r="Y26534" s="84"/>
    </row>
    <row r="26535" spans="25:25" x14ac:dyDescent="0.2">
      <c r="Y26535" s="84"/>
    </row>
    <row r="26536" spans="25:25" x14ac:dyDescent="0.2">
      <c r="Y26536" s="84"/>
    </row>
    <row r="26537" spans="25:25" x14ac:dyDescent="0.2">
      <c r="Y26537" s="84"/>
    </row>
    <row r="26538" spans="25:25" x14ac:dyDescent="0.2">
      <c r="Y26538" s="84"/>
    </row>
    <row r="26539" spans="25:25" x14ac:dyDescent="0.2">
      <c r="Y26539" s="84"/>
    </row>
    <row r="26540" spans="25:25" x14ac:dyDescent="0.2">
      <c r="Y26540" s="84"/>
    </row>
    <row r="26541" spans="25:25" x14ac:dyDescent="0.2">
      <c r="Y26541" s="84"/>
    </row>
    <row r="26542" spans="25:25" x14ac:dyDescent="0.2">
      <c r="Y26542" s="84"/>
    </row>
    <row r="26543" spans="25:25" x14ac:dyDescent="0.2">
      <c r="Y26543" s="84"/>
    </row>
    <row r="26544" spans="25:25" x14ac:dyDescent="0.2">
      <c r="Y26544" s="84"/>
    </row>
    <row r="26545" spans="25:25" x14ac:dyDescent="0.2">
      <c r="Y26545" s="84"/>
    </row>
    <row r="26546" spans="25:25" x14ac:dyDescent="0.2">
      <c r="Y26546" s="84"/>
    </row>
    <row r="26547" spans="25:25" x14ac:dyDescent="0.2">
      <c r="Y26547" s="84"/>
    </row>
    <row r="26548" spans="25:25" x14ac:dyDescent="0.2">
      <c r="Y26548" s="84"/>
    </row>
    <row r="26549" spans="25:25" x14ac:dyDescent="0.2">
      <c r="Y26549" s="84"/>
    </row>
    <row r="26550" spans="25:25" x14ac:dyDescent="0.2">
      <c r="Y26550" s="84"/>
    </row>
    <row r="26551" spans="25:25" x14ac:dyDescent="0.2">
      <c r="Y26551" s="84"/>
    </row>
    <row r="26552" spans="25:25" x14ac:dyDescent="0.2">
      <c r="Y26552" s="84"/>
    </row>
    <row r="26553" spans="25:25" x14ac:dyDescent="0.2">
      <c r="Y26553" s="84"/>
    </row>
    <row r="26554" spans="25:25" x14ac:dyDescent="0.2">
      <c r="Y26554" s="84"/>
    </row>
    <row r="26555" spans="25:25" x14ac:dyDescent="0.2">
      <c r="Y26555" s="84"/>
    </row>
    <row r="26556" spans="25:25" x14ac:dyDescent="0.2">
      <c r="Y26556" s="84"/>
    </row>
    <row r="26557" spans="25:25" x14ac:dyDescent="0.2">
      <c r="Y26557" s="84"/>
    </row>
    <row r="26558" spans="25:25" x14ac:dyDescent="0.2">
      <c r="Y26558" s="84"/>
    </row>
    <row r="26559" spans="25:25" x14ac:dyDescent="0.2">
      <c r="Y26559" s="84"/>
    </row>
    <row r="26560" spans="25:25" x14ac:dyDescent="0.2">
      <c r="Y26560" s="84"/>
    </row>
    <row r="26561" spans="25:25" x14ac:dyDescent="0.2">
      <c r="Y26561" s="84"/>
    </row>
    <row r="26562" spans="25:25" x14ac:dyDescent="0.2">
      <c r="Y26562" s="84"/>
    </row>
    <row r="26563" spans="25:25" x14ac:dyDescent="0.2">
      <c r="Y26563" s="84"/>
    </row>
    <row r="26564" spans="25:25" x14ac:dyDescent="0.2">
      <c r="Y26564" s="84"/>
    </row>
    <row r="26565" spans="25:25" x14ac:dyDescent="0.2">
      <c r="Y26565" s="84"/>
    </row>
    <row r="26566" spans="25:25" x14ac:dyDescent="0.2">
      <c r="Y26566" s="84"/>
    </row>
    <row r="26567" spans="25:25" x14ac:dyDescent="0.2">
      <c r="Y26567" s="84"/>
    </row>
    <row r="26568" spans="25:25" x14ac:dyDescent="0.2">
      <c r="Y26568" s="84"/>
    </row>
    <row r="26569" spans="25:25" x14ac:dyDescent="0.2">
      <c r="Y26569" s="84"/>
    </row>
    <row r="26570" spans="25:25" x14ac:dyDescent="0.2">
      <c r="Y26570" s="84"/>
    </row>
    <row r="26571" spans="25:25" x14ac:dyDescent="0.2">
      <c r="Y26571" s="84"/>
    </row>
    <row r="26572" spans="25:25" x14ac:dyDescent="0.2">
      <c r="Y26572" s="84"/>
    </row>
    <row r="26573" spans="25:25" x14ac:dyDescent="0.2">
      <c r="Y26573" s="84"/>
    </row>
    <row r="26574" spans="25:25" x14ac:dyDescent="0.2">
      <c r="Y26574" s="84"/>
    </row>
    <row r="26575" spans="25:25" x14ac:dyDescent="0.2">
      <c r="Y26575" s="84"/>
    </row>
    <row r="26576" spans="25:25" x14ac:dyDescent="0.2">
      <c r="Y26576" s="84"/>
    </row>
    <row r="26577" spans="25:25" x14ac:dyDescent="0.2">
      <c r="Y26577" s="84"/>
    </row>
    <row r="26578" spans="25:25" x14ac:dyDescent="0.2">
      <c r="Y26578" s="84"/>
    </row>
    <row r="26579" spans="25:25" x14ac:dyDescent="0.2">
      <c r="Y26579" s="84"/>
    </row>
    <row r="26580" spans="25:25" x14ac:dyDescent="0.2">
      <c r="Y26580" s="84"/>
    </row>
    <row r="26581" spans="25:25" x14ac:dyDescent="0.2">
      <c r="Y26581" s="84"/>
    </row>
    <row r="26582" spans="25:25" x14ac:dyDescent="0.2">
      <c r="Y26582" s="84"/>
    </row>
    <row r="26583" spans="25:25" x14ac:dyDescent="0.2">
      <c r="Y26583" s="84"/>
    </row>
    <row r="26584" spans="25:25" x14ac:dyDescent="0.2">
      <c r="Y26584" s="84"/>
    </row>
    <row r="26585" spans="25:25" x14ac:dyDescent="0.2">
      <c r="Y26585" s="84"/>
    </row>
    <row r="26586" spans="25:25" x14ac:dyDescent="0.2">
      <c r="Y26586" s="84"/>
    </row>
    <row r="26587" spans="25:25" x14ac:dyDescent="0.2">
      <c r="Y26587" s="84"/>
    </row>
    <row r="26588" spans="25:25" x14ac:dyDescent="0.2">
      <c r="Y26588" s="84"/>
    </row>
    <row r="26589" spans="25:25" x14ac:dyDescent="0.2">
      <c r="Y26589" s="84"/>
    </row>
    <row r="26590" spans="25:25" x14ac:dyDescent="0.2">
      <c r="Y26590" s="84"/>
    </row>
    <row r="26591" spans="25:25" x14ac:dyDescent="0.2">
      <c r="Y26591" s="84"/>
    </row>
    <row r="26592" spans="25:25" x14ac:dyDescent="0.2">
      <c r="Y26592" s="84"/>
    </row>
    <row r="26593" spans="25:25" x14ac:dyDescent="0.2">
      <c r="Y26593" s="84"/>
    </row>
    <row r="26594" spans="25:25" x14ac:dyDescent="0.2">
      <c r="Y26594" s="84"/>
    </row>
    <row r="26595" spans="25:25" x14ac:dyDescent="0.2">
      <c r="Y26595" s="84"/>
    </row>
    <row r="26596" spans="25:25" x14ac:dyDescent="0.2">
      <c r="Y26596" s="84"/>
    </row>
    <row r="26597" spans="25:25" x14ac:dyDescent="0.2">
      <c r="Y26597" s="84"/>
    </row>
    <row r="26598" spans="25:25" x14ac:dyDescent="0.2">
      <c r="Y26598" s="84"/>
    </row>
    <row r="26599" spans="25:25" x14ac:dyDescent="0.2">
      <c r="Y26599" s="84"/>
    </row>
    <row r="26600" spans="25:25" x14ac:dyDescent="0.2">
      <c r="Y26600" s="84"/>
    </row>
    <row r="26601" spans="25:25" x14ac:dyDescent="0.2">
      <c r="Y26601" s="84"/>
    </row>
    <row r="26602" spans="25:25" x14ac:dyDescent="0.2">
      <c r="Y26602" s="84"/>
    </row>
    <row r="26603" spans="25:25" x14ac:dyDescent="0.2">
      <c r="Y26603" s="84"/>
    </row>
    <row r="26604" spans="25:25" x14ac:dyDescent="0.2">
      <c r="Y26604" s="84"/>
    </row>
    <row r="26605" spans="25:25" x14ac:dyDescent="0.2">
      <c r="Y26605" s="84"/>
    </row>
    <row r="26606" spans="25:25" x14ac:dyDescent="0.2">
      <c r="Y26606" s="84"/>
    </row>
    <row r="26607" spans="25:25" x14ac:dyDescent="0.2">
      <c r="Y26607" s="84"/>
    </row>
    <row r="26608" spans="25:25" x14ac:dyDescent="0.2">
      <c r="Y26608" s="84"/>
    </row>
    <row r="26609" spans="25:25" x14ac:dyDescent="0.2">
      <c r="Y26609" s="84"/>
    </row>
    <row r="26610" spans="25:25" x14ac:dyDescent="0.2">
      <c r="Y26610" s="84"/>
    </row>
    <row r="26611" spans="25:25" x14ac:dyDescent="0.2">
      <c r="Y26611" s="84"/>
    </row>
    <row r="26612" spans="25:25" x14ac:dyDescent="0.2">
      <c r="Y26612" s="84"/>
    </row>
    <row r="26613" spans="25:25" x14ac:dyDescent="0.2">
      <c r="Y26613" s="84"/>
    </row>
    <row r="26614" spans="25:25" x14ac:dyDescent="0.2">
      <c r="Y26614" s="84"/>
    </row>
    <row r="26615" spans="25:25" x14ac:dyDescent="0.2">
      <c r="Y26615" s="84"/>
    </row>
    <row r="26616" spans="25:25" x14ac:dyDescent="0.2">
      <c r="Y26616" s="84"/>
    </row>
    <row r="26617" spans="25:25" x14ac:dyDescent="0.2">
      <c r="Y26617" s="84"/>
    </row>
    <row r="26618" spans="25:25" x14ac:dyDescent="0.2">
      <c r="Y26618" s="84"/>
    </row>
    <row r="26619" spans="25:25" x14ac:dyDescent="0.2">
      <c r="Y26619" s="84"/>
    </row>
    <row r="26620" spans="25:25" x14ac:dyDescent="0.2">
      <c r="Y26620" s="84"/>
    </row>
    <row r="26621" spans="25:25" x14ac:dyDescent="0.2">
      <c r="Y26621" s="84"/>
    </row>
    <row r="26622" spans="25:25" x14ac:dyDescent="0.2">
      <c r="Y26622" s="84"/>
    </row>
    <row r="26623" spans="25:25" x14ac:dyDescent="0.2">
      <c r="Y26623" s="84"/>
    </row>
    <row r="26624" spans="25:25" x14ac:dyDescent="0.2">
      <c r="Y26624" s="84"/>
    </row>
    <row r="26625" spans="25:25" x14ac:dyDescent="0.2">
      <c r="Y26625" s="84"/>
    </row>
    <row r="26626" spans="25:25" x14ac:dyDescent="0.2">
      <c r="Y26626" s="84"/>
    </row>
    <row r="26627" spans="25:25" x14ac:dyDescent="0.2">
      <c r="Y26627" s="84"/>
    </row>
    <row r="26628" spans="25:25" x14ac:dyDescent="0.2">
      <c r="Y26628" s="84"/>
    </row>
    <row r="26629" spans="25:25" x14ac:dyDescent="0.2">
      <c r="Y26629" s="84"/>
    </row>
    <row r="26630" spans="25:25" x14ac:dyDescent="0.2">
      <c r="Y26630" s="84"/>
    </row>
    <row r="26631" spans="25:25" x14ac:dyDescent="0.2">
      <c r="Y26631" s="84"/>
    </row>
    <row r="26632" spans="25:25" x14ac:dyDescent="0.2">
      <c r="Y26632" s="84"/>
    </row>
    <row r="26633" spans="25:25" x14ac:dyDescent="0.2">
      <c r="Y26633" s="84"/>
    </row>
    <row r="26634" spans="25:25" x14ac:dyDescent="0.2">
      <c r="Y26634" s="84"/>
    </row>
    <row r="26635" spans="25:25" x14ac:dyDescent="0.2">
      <c r="Y26635" s="84"/>
    </row>
    <row r="26636" spans="25:25" x14ac:dyDescent="0.2">
      <c r="Y26636" s="84"/>
    </row>
    <row r="26637" spans="25:25" x14ac:dyDescent="0.2">
      <c r="Y26637" s="84"/>
    </row>
    <row r="26638" spans="25:25" x14ac:dyDescent="0.2">
      <c r="Y26638" s="84"/>
    </row>
    <row r="26639" spans="25:25" x14ac:dyDescent="0.2">
      <c r="Y26639" s="84"/>
    </row>
    <row r="26640" spans="25:25" x14ac:dyDescent="0.2">
      <c r="Y26640" s="84"/>
    </row>
    <row r="26641" spans="25:25" x14ac:dyDescent="0.2">
      <c r="Y26641" s="84"/>
    </row>
    <row r="26642" spans="25:25" x14ac:dyDescent="0.2">
      <c r="Y26642" s="84"/>
    </row>
    <row r="26643" spans="25:25" x14ac:dyDescent="0.2">
      <c r="Y26643" s="84"/>
    </row>
    <row r="26644" spans="25:25" x14ac:dyDescent="0.2">
      <c r="Y26644" s="84"/>
    </row>
    <row r="26645" spans="25:25" x14ac:dyDescent="0.2">
      <c r="Y26645" s="84"/>
    </row>
    <row r="26646" spans="25:25" x14ac:dyDescent="0.2">
      <c r="Y26646" s="84"/>
    </row>
    <row r="26647" spans="25:25" x14ac:dyDescent="0.2">
      <c r="Y26647" s="84"/>
    </row>
    <row r="26648" spans="25:25" x14ac:dyDescent="0.2">
      <c r="Y26648" s="84"/>
    </row>
    <row r="26649" spans="25:25" x14ac:dyDescent="0.2">
      <c r="Y26649" s="84"/>
    </row>
    <row r="26650" spans="25:25" x14ac:dyDescent="0.2">
      <c r="Y26650" s="84"/>
    </row>
    <row r="26651" spans="25:25" x14ac:dyDescent="0.2">
      <c r="Y26651" s="84"/>
    </row>
    <row r="26652" spans="25:25" x14ac:dyDescent="0.2">
      <c r="Y26652" s="84"/>
    </row>
    <row r="26653" spans="25:25" x14ac:dyDescent="0.2">
      <c r="Y26653" s="84"/>
    </row>
    <row r="26654" spans="25:25" x14ac:dyDescent="0.2">
      <c r="Y26654" s="84"/>
    </row>
    <row r="26655" spans="25:25" x14ac:dyDescent="0.2">
      <c r="Y26655" s="84"/>
    </row>
    <row r="26656" spans="25:25" x14ac:dyDescent="0.2">
      <c r="Y26656" s="84"/>
    </row>
    <row r="26657" spans="25:25" x14ac:dyDescent="0.2">
      <c r="Y26657" s="84"/>
    </row>
    <row r="26658" spans="25:25" x14ac:dyDescent="0.2">
      <c r="Y26658" s="84"/>
    </row>
    <row r="26659" spans="25:25" x14ac:dyDescent="0.2">
      <c r="Y26659" s="84"/>
    </row>
    <row r="26660" spans="25:25" x14ac:dyDescent="0.2">
      <c r="Y26660" s="84"/>
    </row>
    <row r="26661" spans="25:25" x14ac:dyDescent="0.2">
      <c r="Y26661" s="84"/>
    </row>
    <row r="26662" spans="25:25" x14ac:dyDescent="0.2">
      <c r="Y26662" s="84"/>
    </row>
    <row r="26663" spans="25:25" x14ac:dyDescent="0.2">
      <c r="Y26663" s="84"/>
    </row>
    <row r="26664" spans="25:25" x14ac:dyDescent="0.2">
      <c r="Y26664" s="84"/>
    </row>
    <row r="26665" spans="25:25" x14ac:dyDescent="0.2">
      <c r="Y26665" s="84"/>
    </row>
    <row r="26666" spans="25:25" x14ac:dyDescent="0.2">
      <c r="Y26666" s="84"/>
    </row>
    <row r="26667" spans="25:25" x14ac:dyDescent="0.2">
      <c r="Y26667" s="84"/>
    </row>
    <row r="26668" spans="25:25" x14ac:dyDescent="0.2">
      <c r="Y26668" s="84"/>
    </row>
    <row r="26669" spans="25:25" x14ac:dyDescent="0.2">
      <c r="Y26669" s="84"/>
    </row>
    <row r="26670" spans="25:25" x14ac:dyDescent="0.2">
      <c r="Y26670" s="84"/>
    </row>
    <row r="26671" spans="25:25" x14ac:dyDescent="0.2">
      <c r="Y26671" s="84"/>
    </row>
    <row r="26672" spans="25:25" x14ac:dyDescent="0.2">
      <c r="Y26672" s="84"/>
    </row>
    <row r="26673" spans="25:25" x14ac:dyDescent="0.2">
      <c r="Y26673" s="84"/>
    </row>
    <row r="26674" spans="25:25" x14ac:dyDescent="0.2">
      <c r="Y26674" s="84"/>
    </row>
    <row r="26675" spans="25:25" x14ac:dyDescent="0.2">
      <c r="Y26675" s="84"/>
    </row>
    <row r="26676" spans="25:25" x14ac:dyDescent="0.2">
      <c r="Y26676" s="84"/>
    </row>
    <row r="26677" spans="25:25" x14ac:dyDescent="0.2">
      <c r="Y26677" s="84"/>
    </row>
    <row r="26678" spans="25:25" x14ac:dyDescent="0.2">
      <c r="Y26678" s="84"/>
    </row>
    <row r="26679" spans="25:25" x14ac:dyDescent="0.2">
      <c r="Y26679" s="84"/>
    </row>
    <row r="26680" spans="25:25" x14ac:dyDescent="0.2">
      <c r="Y26680" s="84"/>
    </row>
    <row r="26681" spans="25:25" x14ac:dyDescent="0.2">
      <c r="Y26681" s="84"/>
    </row>
    <row r="26682" spans="25:25" x14ac:dyDescent="0.2">
      <c r="Y26682" s="84"/>
    </row>
    <row r="26683" spans="25:25" x14ac:dyDescent="0.2">
      <c r="Y26683" s="84"/>
    </row>
    <row r="26684" spans="25:25" x14ac:dyDescent="0.2">
      <c r="Y26684" s="84"/>
    </row>
    <row r="26685" spans="25:25" x14ac:dyDescent="0.2">
      <c r="Y26685" s="84"/>
    </row>
    <row r="26686" spans="25:25" x14ac:dyDescent="0.2">
      <c r="Y26686" s="84"/>
    </row>
    <row r="26687" spans="25:25" x14ac:dyDescent="0.2">
      <c r="Y26687" s="84"/>
    </row>
    <row r="26688" spans="25:25" x14ac:dyDescent="0.2">
      <c r="Y26688" s="84"/>
    </row>
    <row r="26689" spans="25:25" x14ac:dyDescent="0.2">
      <c r="Y26689" s="84"/>
    </row>
    <row r="26690" spans="25:25" x14ac:dyDescent="0.2">
      <c r="Y26690" s="84"/>
    </row>
    <row r="26691" spans="25:25" x14ac:dyDescent="0.2">
      <c r="Y26691" s="84"/>
    </row>
    <row r="26692" spans="25:25" x14ac:dyDescent="0.2">
      <c r="Y26692" s="84"/>
    </row>
    <row r="26693" spans="25:25" x14ac:dyDescent="0.2">
      <c r="Y26693" s="84"/>
    </row>
    <row r="26694" spans="25:25" x14ac:dyDescent="0.2">
      <c r="Y26694" s="84"/>
    </row>
    <row r="26695" spans="25:25" x14ac:dyDescent="0.2">
      <c r="Y26695" s="84"/>
    </row>
    <row r="26696" spans="25:25" x14ac:dyDescent="0.2">
      <c r="Y26696" s="84"/>
    </row>
    <row r="26697" spans="25:25" x14ac:dyDescent="0.2">
      <c r="Y26697" s="84"/>
    </row>
    <row r="26698" spans="25:25" x14ac:dyDescent="0.2">
      <c r="Y26698" s="84"/>
    </row>
    <row r="26699" spans="25:25" x14ac:dyDescent="0.2">
      <c r="Y26699" s="84"/>
    </row>
    <row r="26700" spans="25:25" x14ac:dyDescent="0.2">
      <c r="Y26700" s="84"/>
    </row>
    <row r="26701" spans="25:25" x14ac:dyDescent="0.2">
      <c r="Y26701" s="84"/>
    </row>
    <row r="26702" spans="25:25" x14ac:dyDescent="0.2">
      <c r="Y26702" s="84"/>
    </row>
    <row r="26703" spans="25:25" x14ac:dyDescent="0.2">
      <c r="Y26703" s="84"/>
    </row>
    <row r="26704" spans="25:25" x14ac:dyDescent="0.2">
      <c r="Y26704" s="84"/>
    </row>
    <row r="26705" spans="25:25" x14ac:dyDescent="0.2">
      <c r="Y26705" s="84"/>
    </row>
    <row r="26706" spans="25:25" x14ac:dyDescent="0.2">
      <c r="Y26706" s="84"/>
    </row>
    <row r="26707" spans="25:25" x14ac:dyDescent="0.2">
      <c r="Y26707" s="84"/>
    </row>
    <row r="26708" spans="25:25" x14ac:dyDescent="0.2">
      <c r="Y26708" s="84"/>
    </row>
    <row r="26709" spans="25:25" x14ac:dyDescent="0.2">
      <c r="Y26709" s="84"/>
    </row>
    <row r="26710" spans="25:25" x14ac:dyDescent="0.2">
      <c r="Y26710" s="84"/>
    </row>
    <row r="26711" spans="25:25" x14ac:dyDescent="0.2">
      <c r="Y26711" s="84"/>
    </row>
    <row r="26712" spans="25:25" x14ac:dyDescent="0.2">
      <c r="Y26712" s="84"/>
    </row>
    <row r="26713" spans="25:25" x14ac:dyDescent="0.2">
      <c r="Y26713" s="84"/>
    </row>
    <row r="26714" spans="25:25" x14ac:dyDescent="0.2">
      <c r="Y26714" s="84"/>
    </row>
    <row r="26715" spans="25:25" x14ac:dyDescent="0.2">
      <c r="Y26715" s="84"/>
    </row>
    <row r="26716" spans="25:25" x14ac:dyDescent="0.2">
      <c r="Y26716" s="84"/>
    </row>
    <row r="26717" spans="25:25" x14ac:dyDescent="0.2">
      <c r="Y26717" s="84"/>
    </row>
    <row r="26718" spans="25:25" x14ac:dyDescent="0.2">
      <c r="Y26718" s="84"/>
    </row>
    <row r="26719" spans="25:25" x14ac:dyDescent="0.2">
      <c r="Y26719" s="84"/>
    </row>
    <row r="26720" spans="25:25" x14ac:dyDescent="0.2">
      <c r="Y26720" s="84"/>
    </row>
    <row r="26721" spans="25:25" x14ac:dyDescent="0.2">
      <c r="Y26721" s="84"/>
    </row>
    <row r="26722" spans="25:25" x14ac:dyDescent="0.2">
      <c r="Y26722" s="84"/>
    </row>
    <row r="26723" spans="25:25" x14ac:dyDescent="0.2">
      <c r="Y26723" s="84"/>
    </row>
    <row r="26724" spans="25:25" x14ac:dyDescent="0.2">
      <c r="Y26724" s="84"/>
    </row>
    <row r="26725" spans="25:25" x14ac:dyDescent="0.2">
      <c r="Y26725" s="84"/>
    </row>
    <row r="26726" spans="25:25" x14ac:dyDescent="0.2">
      <c r="Y26726" s="84"/>
    </row>
    <row r="26727" spans="25:25" x14ac:dyDescent="0.2">
      <c r="Y26727" s="84"/>
    </row>
    <row r="26728" spans="25:25" x14ac:dyDescent="0.2">
      <c r="Y26728" s="84"/>
    </row>
    <row r="26729" spans="25:25" x14ac:dyDescent="0.2">
      <c r="Y26729" s="84"/>
    </row>
    <row r="26730" spans="25:25" x14ac:dyDescent="0.2">
      <c r="Y26730" s="84"/>
    </row>
    <row r="26731" spans="25:25" x14ac:dyDescent="0.2">
      <c r="Y26731" s="84"/>
    </row>
    <row r="26732" spans="25:25" x14ac:dyDescent="0.2">
      <c r="Y26732" s="84"/>
    </row>
    <row r="26733" spans="25:25" x14ac:dyDescent="0.2">
      <c r="Y26733" s="84"/>
    </row>
    <row r="26734" spans="25:25" x14ac:dyDescent="0.2">
      <c r="Y26734" s="84"/>
    </row>
    <row r="26735" spans="25:25" x14ac:dyDescent="0.2">
      <c r="Y26735" s="84"/>
    </row>
    <row r="26736" spans="25:25" x14ac:dyDescent="0.2">
      <c r="Y26736" s="84"/>
    </row>
    <row r="26737" spans="25:25" x14ac:dyDescent="0.2">
      <c r="Y26737" s="84"/>
    </row>
    <row r="26738" spans="25:25" x14ac:dyDescent="0.2">
      <c r="Y26738" s="84"/>
    </row>
    <row r="26739" spans="25:25" x14ac:dyDescent="0.2">
      <c r="Y26739" s="84"/>
    </row>
    <row r="26740" spans="25:25" x14ac:dyDescent="0.2">
      <c r="Y26740" s="84"/>
    </row>
    <row r="26741" spans="25:25" x14ac:dyDescent="0.2">
      <c r="Y26741" s="84"/>
    </row>
    <row r="26742" spans="25:25" x14ac:dyDescent="0.2">
      <c r="Y26742" s="84"/>
    </row>
    <row r="26743" spans="25:25" x14ac:dyDescent="0.2">
      <c r="Y26743" s="84"/>
    </row>
    <row r="26744" spans="25:25" x14ac:dyDescent="0.2">
      <c r="Y26744" s="84"/>
    </row>
    <row r="26745" spans="25:25" x14ac:dyDescent="0.2">
      <c r="Y26745" s="84"/>
    </row>
    <row r="26746" spans="25:25" x14ac:dyDescent="0.2">
      <c r="Y26746" s="84"/>
    </row>
    <row r="26747" spans="25:25" x14ac:dyDescent="0.2">
      <c r="Y26747" s="84"/>
    </row>
    <row r="26748" spans="25:25" x14ac:dyDescent="0.2">
      <c r="Y26748" s="84"/>
    </row>
    <row r="26749" spans="25:25" x14ac:dyDescent="0.2">
      <c r="Y26749" s="84"/>
    </row>
    <row r="26750" spans="25:25" x14ac:dyDescent="0.2">
      <c r="Y26750" s="84"/>
    </row>
    <row r="26751" spans="25:25" x14ac:dyDescent="0.2">
      <c r="Y26751" s="84"/>
    </row>
    <row r="26752" spans="25:25" x14ac:dyDescent="0.2">
      <c r="Y26752" s="84"/>
    </row>
    <row r="26753" spans="25:25" x14ac:dyDescent="0.2">
      <c r="Y26753" s="84"/>
    </row>
    <row r="26754" spans="25:25" x14ac:dyDescent="0.2">
      <c r="Y26754" s="84"/>
    </row>
    <row r="26755" spans="25:25" x14ac:dyDescent="0.2">
      <c r="Y26755" s="84"/>
    </row>
    <row r="26756" spans="25:25" x14ac:dyDescent="0.2">
      <c r="Y26756" s="84"/>
    </row>
    <row r="26757" spans="25:25" x14ac:dyDescent="0.2">
      <c r="Y26757" s="84"/>
    </row>
    <row r="26758" spans="25:25" x14ac:dyDescent="0.2">
      <c r="Y26758" s="84"/>
    </row>
    <row r="26759" spans="25:25" x14ac:dyDescent="0.2">
      <c r="Y26759" s="84"/>
    </row>
    <row r="26760" spans="25:25" x14ac:dyDescent="0.2">
      <c r="Y26760" s="84"/>
    </row>
    <row r="26761" spans="25:25" x14ac:dyDescent="0.2">
      <c r="Y26761" s="84"/>
    </row>
    <row r="26762" spans="25:25" x14ac:dyDescent="0.2">
      <c r="Y26762" s="84"/>
    </row>
    <row r="26763" spans="25:25" x14ac:dyDescent="0.2">
      <c r="Y26763" s="84"/>
    </row>
    <row r="26764" spans="25:25" x14ac:dyDescent="0.2">
      <c r="Y26764" s="84"/>
    </row>
    <row r="26765" spans="25:25" x14ac:dyDescent="0.2">
      <c r="Y26765" s="84"/>
    </row>
    <row r="26766" spans="25:25" x14ac:dyDescent="0.2">
      <c r="Y26766" s="84"/>
    </row>
    <row r="26767" spans="25:25" x14ac:dyDescent="0.2">
      <c r="Y26767" s="84"/>
    </row>
    <row r="26768" spans="25:25" x14ac:dyDescent="0.2">
      <c r="Y26768" s="84"/>
    </row>
    <row r="26769" spans="25:25" x14ac:dyDescent="0.2">
      <c r="Y26769" s="84"/>
    </row>
    <row r="26770" spans="25:25" x14ac:dyDescent="0.2">
      <c r="Y26770" s="84"/>
    </row>
    <row r="26771" spans="25:25" x14ac:dyDescent="0.2">
      <c r="Y26771" s="84"/>
    </row>
    <row r="26772" spans="25:25" x14ac:dyDescent="0.2">
      <c r="Y26772" s="84"/>
    </row>
    <row r="26773" spans="25:25" x14ac:dyDescent="0.2">
      <c r="Y26773" s="84"/>
    </row>
    <row r="26774" spans="25:25" x14ac:dyDescent="0.2">
      <c r="Y26774" s="84"/>
    </row>
    <row r="26775" spans="25:25" x14ac:dyDescent="0.2">
      <c r="Y26775" s="84"/>
    </row>
    <row r="26776" spans="25:25" x14ac:dyDescent="0.2">
      <c r="Y26776" s="84"/>
    </row>
    <row r="26777" spans="25:25" x14ac:dyDescent="0.2">
      <c r="Y26777" s="84"/>
    </row>
    <row r="26778" spans="25:25" x14ac:dyDescent="0.2">
      <c r="Y26778" s="84"/>
    </row>
    <row r="26779" spans="25:25" x14ac:dyDescent="0.2">
      <c r="Y26779" s="84"/>
    </row>
    <row r="26780" spans="25:25" x14ac:dyDescent="0.2">
      <c r="Y26780" s="84"/>
    </row>
    <row r="26781" spans="25:25" x14ac:dyDescent="0.2">
      <c r="Y26781" s="84"/>
    </row>
    <row r="26782" spans="25:25" x14ac:dyDescent="0.2">
      <c r="Y26782" s="84"/>
    </row>
    <row r="26783" spans="25:25" x14ac:dyDescent="0.2">
      <c r="Y26783" s="84"/>
    </row>
    <row r="26784" spans="25:25" x14ac:dyDescent="0.2">
      <c r="Y26784" s="84"/>
    </row>
    <row r="26785" spans="25:25" x14ac:dyDescent="0.2">
      <c r="Y26785" s="84"/>
    </row>
    <row r="26786" spans="25:25" x14ac:dyDescent="0.2">
      <c r="Y26786" s="84"/>
    </row>
    <row r="26787" spans="25:25" x14ac:dyDescent="0.2">
      <c r="Y26787" s="84"/>
    </row>
    <row r="26788" spans="25:25" x14ac:dyDescent="0.2">
      <c r="Y26788" s="84"/>
    </row>
    <row r="26789" spans="25:25" x14ac:dyDescent="0.2">
      <c r="Y26789" s="84"/>
    </row>
    <row r="26790" spans="25:25" x14ac:dyDescent="0.2">
      <c r="Y26790" s="84"/>
    </row>
    <row r="26791" spans="25:25" x14ac:dyDescent="0.2">
      <c r="Y26791" s="84"/>
    </row>
    <row r="26792" spans="25:25" x14ac:dyDescent="0.2">
      <c r="Y26792" s="84"/>
    </row>
    <row r="26793" spans="25:25" x14ac:dyDescent="0.2">
      <c r="Y26793" s="84"/>
    </row>
    <row r="26794" spans="25:25" x14ac:dyDescent="0.2">
      <c r="Y26794" s="84"/>
    </row>
    <row r="26795" spans="25:25" x14ac:dyDescent="0.2">
      <c r="Y26795" s="84"/>
    </row>
    <row r="26796" spans="25:25" x14ac:dyDescent="0.2">
      <c r="Y26796" s="84"/>
    </row>
    <row r="26797" spans="25:25" x14ac:dyDescent="0.2">
      <c r="Y26797" s="84"/>
    </row>
    <row r="26798" spans="25:25" x14ac:dyDescent="0.2">
      <c r="Y26798" s="84"/>
    </row>
    <row r="26799" spans="25:25" x14ac:dyDescent="0.2">
      <c r="Y26799" s="84"/>
    </row>
    <row r="26800" spans="25:25" x14ac:dyDescent="0.2">
      <c r="Y26800" s="84"/>
    </row>
    <row r="26801" spans="25:25" x14ac:dyDescent="0.2">
      <c r="Y26801" s="84"/>
    </row>
    <row r="26802" spans="25:25" x14ac:dyDescent="0.2">
      <c r="Y26802" s="84"/>
    </row>
    <row r="26803" spans="25:25" x14ac:dyDescent="0.2">
      <c r="Y26803" s="84"/>
    </row>
    <row r="26804" spans="25:25" x14ac:dyDescent="0.2">
      <c r="Y26804" s="84"/>
    </row>
    <row r="26805" spans="25:25" x14ac:dyDescent="0.2">
      <c r="Y26805" s="84"/>
    </row>
    <row r="26806" spans="25:25" x14ac:dyDescent="0.2">
      <c r="Y26806" s="84"/>
    </row>
    <row r="26807" spans="25:25" x14ac:dyDescent="0.2">
      <c r="Y26807" s="84"/>
    </row>
    <row r="26808" spans="25:25" x14ac:dyDescent="0.2">
      <c r="Y26808" s="84"/>
    </row>
    <row r="26809" spans="25:25" x14ac:dyDescent="0.2">
      <c r="Y26809" s="84"/>
    </row>
    <row r="26810" spans="25:25" x14ac:dyDescent="0.2">
      <c r="Y26810" s="84"/>
    </row>
    <row r="26811" spans="25:25" x14ac:dyDescent="0.2">
      <c r="Y26811" s="84"/>
    </row>
    <row r="26812" spans="25:25" x14ac:dyDescent="0.2">
      <c r="Y26812" s="84"/>
    </row>
    <row r="26813" spans="25:25" x14ac:dyDescent="0.2">
      <c r="Y26813" s="84"/>
    </row>
    <row r="26814" spans="25:25" x14ac:dyDescent="0.2">
      <c r="Y26814" s="84"/>
    </row>
    <row r="26815" spans="25:25" x14ac:dyDescent="0.2">
      <c r="Y26815" s="84"/>
    </row>
    <row r="26816" spans="25:25" x14ac:dyDescent="0.2">
      <c r="Y26816" s="84"/>
    </row>
    <row r="26817" spans="25:25" x14ac:dyDescent="0.2">
      <c r="Y26817" s="84"/>
    </row>
    <row r="26818" spans="25:25" x14ac:dyDescent="0.2">
      <c r="Y26818" s="84"/>
    </row>
    <row r="26819" spans="25:25" x14ac:dyDescent="0.2">
      <c r="Y26819" s="84"/>
    </row>
    <row r="26820" spans="25:25" x14ac:dyDescent="0.2">
      <c r="Y26820" s="84"/>
    </row>
    <row r="26821" spans="25:25" x14ac:dyDescent="0.2">
      <c r="Y26821" s="84"/>
    </row>
    <row r="26822" spans="25:25" x14ac:dyDescent="0.2">
      <c r="Y26822" s="84"/>
    </row>
    <row r="26823" spans="25:25" x14ac:dyDescent="0.2">
      <c r="Y26823" s="84"/>
    </row>
    <row r="26824" spans="25:25" x14ac:dyDescent="0.2">
      <c r="Y26824" s="84"/>
    </row>
    <row r="26825" spans="25:25" x14ac:dyDescent="0.2">
      <c r="Y26825" s="84"/>
    </row>
    <row r="26826" spans="25:25" x14ac:dyDescent="0.2">
      <c r="Y26826" s="84"/>
    </row>
    <row r="26827" spans="25:25" x14ac:dyDescent="0.2">
      <c r="Y26827" s="84"/>
    </row>
    <row r="26828" spans="25:25" x14ac:dyDescent="0.2">
      <c r="Y26828" s="84"/>
    </row>
    <row r="26829" spans="25:25" x14ac:dyDescent="0.2">
      <c r="Y26829" s="84"/>
    </row>
    <row r="26830" spans="25:25" x14ac:dyDescent="0.2">
      <c r="Y26830" s="84"/>
    </row>
    <row r="26831" spans="25:25" x14ac:dyDescent="0.2">
      <c r="Y26831" s="84"/>
    </row>
    <row r="26832" spans="25:25" x14ac:dyDescent="0.2">
      <c r="Y26832" s="84"/>
    </row>
    <row r="26833" spans="25:25" x14ac:dyDescent="0.2">
      <c r="Y26833" s="84"/>
    </row>
    <row r="26834" spans="25:25" x14ac:dyDescent="0.2">
      <c r="Y26834" s="84"/>
    </row>
    <row r="26835" spans="25:25" x14ac:dyDescent="0.2">
      <c r="Y26835" s="84"/>
    </row>
    <row r="26836" spans="25:25" x14ac:dyDescent="0.2">
      <c r="Y26836" s="84"/>
    </row>
    <row r="26837" spans="25:25" x14ac:dyDescent="0.2">
      <c r="Y26837" s="84"/>
    </row>
    <row r="26838" spans="25:25" x14ac:dyDescent="0.2">
      <c r="Y26838" s="84"/>
    </row>
    <row r="26839" spans="25:25" x14ac:dyDescent="0.2">
      <c r="Y26839" s="84"/>
    </row>
    <row r="26840" spans="25:25" x14ac:dyDescent="0.2">
      <c r="Y26840" s="84"/>
    </row>
    <row r="26841" spans="25:25" x14ac:dyDescent="0.2">
      <c r="Y26841" s="84"/>
    </row>
    <row r="26842" spans="25:25" x14ac:dyDescent="0.2">
      <c r="Y26842" s="84"/>
    </row>
    <row r="26843" spans="25:25" x14ac:dyDescent="0.2">
      <c r="Y26843" s="84"/>
    </row>
    <row r="26844" spans="25:25" x14ac:dyDescent="0.2">
      <c r="Y26844" s="84"/>
    </row>
    <row r="26845" spans="25:25" x14ac:dyDescent="0.2">
      <c r="Y26845" s="84"/>
    </row>
    <row r="26846" spans="25:25" x14ac:dyDescent="0.2">
      <c r="Y26846" s="84"/>
    </row>
    <row r="26847" spans="25:25" x14ac:dyDescent="0.2">
      <c r="Y26847" s="84"/>
    </row>
    <row r="26848" spans="25:25" x14ac:dyDescent="0.2">
      <c r="Y26848" s="84"/>
    </row>
    <row r="26849" spans="25:25" x14ac:dyDescent="0.2">
      <c r="Y26849" s="84"/>
    </row>
    <row r="26850" spans="25:25" x14ac:dyDescent="0.2">
      <c r="Y26850" s="84"/>
    </row>
    <row r="26851" spans="25:25" x14ac:dyDescent="0.2">
      <c r="Y26851" s="84"/>
    </row>
    <row r="26852" spans="25:25" x14ac:dyDescent="0.2">
      <c r="Y26852" s="84"/>
    </row>
    <row r="26853" spans="25:25" x14ac:dyDescent="0.2">
      <c r="Y26853" s="84"/>
    </row>
    <row r="26854" spans="25:25" x14ac:dyDescent="0.2">
      <c r="Y26854" s="84"/>
    </row>
    <row r="26855" spans="25:25" x14ac:dyDescent="0.2">
      <c r="Y26855" s="84"/>
    </row>
    <row r="26856" spans="25:25" x14ac:dyDescent="0.2">
      <c r="Y26856" s="84"/>
    </row>
    <row r="26857" spans="25:25" x14ac:dyDescent="0.2">
      <c r="Y26857" s="84"/>
    </row>
    <row r="26858" spans="25:25" x14ac:dyDescent="0.2">
      <c r="Y26858" s="84"/>
    </row>
    <row r="26859" spans="25:25" x14ac:dyDescent="0.2">
      <c r="Y26859" s="84"/>
    </row>
    <row r="26860" spans="25:25" x14ac:dyDescent="0.2">
      <c r="Y26860" s="84"/>
    </row>
    <row r="26861" spans="25:25" x14ac:dyDescent="0.2">
      <c r="Y26861" s="84"/>
    </row>
    <row r="26862" spans="25:25" x14ac:dyDescent="0.2">
      <c r="Y26862" s="84"/>
    </row>
    <row r="26863" spans="25:25" x14ac:dyDescent="0.2">
      <c r="Y26863" s="84"/>
    </row>
    <row r="26864" spans="25:25" x14ac:dyDescent="0.2">
      <c r="Y26864" s="84"/>
    </row>
    <row r="26865" spans="25:25" x14ac:dyDescent="0.2">
      <c r="Y26865" s="84"/>
    </row>
    <row r="26866" spans="25:25" x14ac:dyDescent="0.2">
      <c r="Y26866" s="84"/>
    </row>
    <row r="26867" spans="25:25" x14ac:dyDescent="0.2">
      <c r="Y26867" s="84"/>
    </row>
    <row r="26868" spans="25:25" x14ac:dyDescent="0.2">
      <c r="Y26868" s="84"/>
    </row>
    <row r="26869" spans="25:25" x14ac:dyDescent="0.2">
      <c r="Y26869" s="84"/>
    </row>
    <row r="26870" spans="25:25" x14ac:dyDescent="0.2">
      <c r="Y26870" s="84"/>
    </row>
    <row r="26871" spans="25:25" x14ac:dyDescent="0.2">
      <c r="Y26871" s="84"/>
    </row>
    <row r="26872" spans="25:25" x14ac:dyDescent="0.2">
      <c r="Y26872" s="84"/>
    </row>
    <row r="26873" spans="25:25" x14ac:dyDescent="0.2">
      <c r="Y26873" s="84"/>
    </row>
    <row r="26874" spans="25:25" x14ac:dyDescent="0.2">
      <c r="Y26874" s="84"/>
    </row>
    <row r="26875" spans="25:25" x14ac:dyDescent="0.2">
      <c r="Y26875" s="84"/>
    </row>
    <row r="26876" spans="25:25" x14ac:dyDescent="0.2">
      <c r="Y26876" s="84"/>
    </row>
    <row r="26877" spans="25:25" x14ac:dyDescent="0.2">
      <c r="Y26877" s="84"/>
    </row>
    <row r="26878" spans="25:25" x14ac:dyDescent="0.2">
      <c r="Y26878" s="84"/>
    </row>
    <row r="26879" spans="25:25" x14ac:dyDescent="0.2">
      <c r="Y26879" s="84"/>
    </row>
    <row r="26880" spans="25:25" x14ac:dyDescent="0.2">
      <c r="Y26880" s="84"/>
    </row>
    <row r="26881" spans="25:25" x14ac:dyDescent="0.2">
      <c r="Y26881" s="84"/>
    </row>
    <row r="26882" spans="25:25" x14ac:dyDescent="0.2">
      <c r="Y26882" s="84"/>
    </row>
    <row r="26883" spans="25:25" x14ac:dyDescent="0.2">
      <c r="Y26883" s="84"/>
    </row>
    <row r="26884" spans="25:25" x14ac:dyDescent="0.2">
      <c r="Y26884" s="84"/>
    </row>
    <row r="26885" spans="25:25" x14ac:dyDescent="0.2">
      <c r="Y26885" s="84"/>
    </row>
    <row r="26886" spans="25:25" x14ac:dyDescent="0.2">
      <c r="Y26886" s="84"/>
    </row>
    <row r="26887" spans="25:25" x14ac:dyDescent="0.2">
      <c r="Y26887" s="84"/>
    </row>
    <row r="26888" spans="25:25" x14ac:dyDescent="0.2">
      <c r="Y26888" s="84"/>
    </row>
    <row r="26889" spans="25:25" x14ac:dyDescent="0.2">
      <c r="Y26889" s="84"/>
    </row>
    <row r="26890" spans="25:25" x14ac:dyDescent="0.2">
      <c r="Y26890" s="84"/>
    </row>
    <row r="26891" spans="25:25" x14ac:dyDescent="0.2">
      <c r="Y26891" s="84"/>
    </row>
    <row r="26892" spans="25:25" x14ac:dyDescent="0.2">
      <c r="Y26892" s="84"/>
    </row>
    <row r="26893" spans="25:25" x14ac:dyDescent="0.2">
      <c r="Y26893" s="84"/>
    </row>
    <row r="26894" spans="25:25" x14ac:dyDescent="0.2">
      <c r="Y26894" s="84"/>
    </row>
    <row r="26895" spans="25:25" x14ac:dyDescent="0.2">
      <c r="Y26895" s="84"/>
    </row>
    <row r="26896" spans="25:25" x14ac:dyDescent="0.2">
      <c r="Y26896" s="84"/>
    </row>
    <row r="26897" spans="25:25" x14ac:dyDescent="0.2">
      <c r="Y26897" s="84"/>
    </row>
    <row r="26898" spans="25:25" x14ac:dyDescent="0.2">
      <c r="Y26898" s="84"/>
    </row>
    <row r="26899" spans="25:25" x14ac:dyDescent="0.2">
      <c r="Y26899" s="84"/>
    </row>
    <row r="26900" spans="25:25" x14ac:dyDescent="0.2">
      <c r="Y26900" s="84"/>
    </row>
    <row r="26901" spans="25:25" x14ac:dyDescent="0.2">
      <c r="Y26901" s="84"/>
    </row>
    <row r="26902" spans="25:25" x14ac:dyDescent="0.2">
      <c r="Y26902" s="84"/>
    </row>
    <row r="26903" spans="25:25" x14ac:dyDescent="0.2">
      <c r="Y26903" s="84"/>
    </row>
    <row r="26904" spans="25:25" x14ac:dyDescent="0.2">
      <c r="Y26904" s="84"/>
    </row>
    <row r="26905" spans="25:25" x14ac:dyDescent="0.2">
      <c r="Y26905" s="84"/>
    </row>
    <row r="26906" spans="25:25" x14ac:dyDescent="0.2">
      <c r="Y26906" s="84"/>
    </row>
    <row r="26907" spans="25:25" x14ac:dyDescent="0.2">
      <c r="Y26907" s="84"/>
    </row>
    <row r="26908" spans="25:25" x14ac:dyDescent="0.2">
      <c r="Y26908" s="84"/>
    </row>
    <row r="26909" spans="25:25" x14ac:dyDescent="0.2">
      <c r="Y26909" s="84"/>
    </row>
    <row r="26910" spans="25:25" x14ac:dyDescent="0.2">
      <c r="Y26910" s="84"/>
    </row>
    <row r="26911" spans="25:25" x14ac:dyDescent="0.2">
      <c r="Y26911" s="84"/>
    </row>
    <row r="26912" spans="25:25" x14ac:dyDescent="0.2">
      <c r="Y26912" s="84"/>
    </row>
    <row r="26913" spans="25:25" x14ac:dyDescent="0.2">
      <c r="Y26913" s="84"/>
    </row>
    <row r="26914" spans="25:25" x14ac:dyDescent="0.2">
      <c r="Y26914" s="84"/>
    </row>
    <row r="26915" spans="25:25" x14ac:dyDescent="0.2">
      <c r="Y26915" s="84"/>
    </row>
    <row r="26916" spans="25:25" x14ac:dyDescent="0.2">
      <c r="Y26916" s="84"/>
    </row>
    <row r="26917" spans="25:25" x14ac:dyDescent="0.2">
      <c r="Y26917" s="84"/>
    </row>
    <row r="26918" spans="25:25" x14ac:dyDescent="0.2">
      <c r="Y26918" s="84"/>
    </row>
    <row r="26919" spans="25:25" x14ac:dyDescent="0.2">
      <c r="Y26919" s="84"/>
    </row>
    <row r="26920" spans="25:25" x14ac:dyDescent="0.2">
      <c r="Y26920" s="84"/>
    </row>
    <row r="26921" spans="25:25" x14ac:dyDescent="0.2">
      <c r="Y26921" s="84"/>
    </row>
    <row r="26922" spans="25:25" x14ac:dyDescent="0.2">
      <c r="Y26922" s="84"/>
    </row>
    <row r="26923" spans="25:25" x14ac:dyDescent="0.2">
      <c r="Y26923" s="84"/>
    </row>
    <row r="26924" spans="25:25" x14ac:dyDescent="0.2">
      <c r="Y26924" s="84"/>
    </row>
    <row r="26925" spans="25:25" x14ac:dyDescent="0.2">
      <c r="Y26925" s="84"/>
    </row>
    <row r="26926" spans="25:25" x14ac:dyDescent="0.2">
      <c r="Y26926" s="84"/>
    </row>
    <row r="26927" spans="25:25" x14ac:dyDescent="0.2">
      <c r="Y26927" s="84"/>
    </row>
    <row r="26928" spans="25:25" x14ac:dyDescent="0.2">
      <c r="Y26928" s="84"/>
    </row>
    <row r="26929" spans="25:25" x14ac:dyDescent="0.2">
      <c r="Y26929" s="84"/>
    </row>
    <row r="26930" spans="25:25" x14ac:dyDescent="0.2">
      <c r="Y26930" s="84"/>
    </row>
    <row r="26931" spans="25:25" x14ac:dyDescent="0.2">
      <c r="Y26931" s="84"/>
    </row>
    <row r="26932" spans="25:25" x14ac:dyDescent="0.2">
      <c r="Y26932" s="84"/>
    </row>
    <row r="26933" spans="25:25" x14ac:dyDescent="0.2">
      <c r="Y26933" s="84"/>
    </row>
    <row r="26934" spans="25:25" x14ac:dyDescent="0.2">
      <c r="Y26934" s="84"/>
    </row>
    <row r="26935" spans="25:25" x14ac:dyDescent="0.2">
      <c r="Y26935" s="84"/>
    </row>
    <row r="26936" spans="25:25" x14ac:dyDescent="0.2">
      <c r="Y26936" s="84"/>
    </row>
    <row r="26937" spans="25:25" x14ac:dyDescent="0.2">
      <c r="Y26937" s="84"/>
    </row>
    <row r="26938" spans="25:25" x14ac:dyDescent="0.2">
      <c r="Y26938" s="84"/>
    </row>
    <row r="26939" spans="25:25" x14ac:dyDescent="0.2">
      <c r="Y26939" s="84"/>
    </row>
    <row r="26940" spans="25:25" x14ac:dyDescent="0.2">
      <c r="Y26940" s="84"/>
    </row>
    <row r="26941" spans="25:25" x14ac:dyDescent="0.2">
      <c r="Y26941" s="84"/>
    </row>
    <row r="26942" spans="25:25" x14ac:dyDescent="0.2">
      <c r="Y26942" s="84"/>
    </row>
    <row r="26943" spans="25:25" x14ac:dyDescent="0.2">
      <c r="Y26943" s="84"/>
    </row>
    <row r="26944" spans="25:25" x14ac:dyDescent="0.2">
      <c r="Y26944" s="84"/>
    </row>
    <row r="26945" spans="25:25" x14ac:dyDescent="0.2">
      <c r="Y26945" s="84"/>
    </row>
    <row r="26946" spans="25:25" x14ac:dyDescent="0.2">
      <c r="Y26946" s="84"/>
    </row>
    <row r="26947" spans="25:25" x14ac:dyDescent="0.2">
      <c r="Y26947" s="84"/>
    </row>
    <row r="26948" spans="25:25" x14ac:dyDescent="0.2">
      <c r="Y26948" s="84"/>
    </row>
    <row r="26949" spans="25:25" x14ac:dyDescent="0.2">
      <c r="Y26949" s="84"/>
    </row>
    <row r="26950" spans="25:25" x14ac:dyDescent="0.2">
      <c r="Y26950" s="84"/>
    </row>
    <row r="26951" spans="25:25" x14ac:dyDescent="0.2">
      <c r="Y26951" s="84"/>
    </row>
    <row r="26952" spans="25:25" x14ac:dyDescent="0.2">
      <c r="Y26952" s="84"/>
    </row>
    <row r="26953" spans="25:25" x14ac:dyDescent="0.2">
      <c r="Y26953" s="84"/>
    </row>
    <row r="26954" spans="25:25" x14ac:dyDescent="0.2">
      <c r="Y26954" s="84"/>
    </row>
    <row r="26955" spans="25:25" x14ac:dyDescent="0.2">
      <c r="Y26955" s="84"/>
    </row>
    <row r="26956" spans="25:25" x14ac:dyDescent="0.2">
      <c r="Y26956" s="84"/>
    </row>
    <row r="26957" spans="25:25" x14ac:dyDescent="0.2">
      <c r="Y26957" s="84"/>
    </row>
    <row r="26958" spans="25:25" x14ac:dyDescent="0.2">
      <c r="Y26958" s="84"/>
    </row>
    <row r="26959" spans="25:25" x14ac:dyDescent="0.2">
      <c r="Y26959" s="84"/>
    </row>
    <row r="26960" spans="25:25" x14ac:dyDescent="0.2">
      <c r="Y26960" s="84"/>
    </row>
    <row r="26961" spans="25:25" x14ac:dyDescent="0.2">
      <c r="Y26961" s="84"/>
    </row>
    <row r="26962" spans="25:25" x14ac:dyDescent="0.2">
      <c r="Y26962" s="84"/>
    </row>
    <row r="26963" spans="25:25" x14ac:dyDescent="0.2">
      <c r="Y26963" s="84"/>
    </row>
    <row r="26964" spans="25:25" x14ac:dyDescent="0.2">
      <c r="Y26964" s="84"/>
    </row>
    <row r="26965" spans="25:25" x14ac:dyDescent="0.2">
      <c r="Y26965" s="84"/>
    </row>
    <row r="26966" spans="25:25" x14ac:dyDescent="0.2">
      <c r="Y26966" s="84"/>
    </row>
    <row r="26967" spans="25:25" x14ac:dyDescent="0.2">
      <c r="Y26967" s="84"/>
    </row>
    <row r="26968" spans="25:25" x14ac:dyDescent="0.2">
      <c r="Y26968" s="84"/>
    </row>
    <row r="26969" spans="25:25" x14ac:dyDescent="0.2">
      <c r="Y26969" s="84"/>
    </row>
    <row r="26970" spans="25:25" x14ac:dyDescent="0.2">
      <c r="Y26970" s="84"/>
    </row>
    <row r="26971" spans="25:25" x14ac:dyDescent="0.2">
      <c r="Y26971" s="84"/>
    </row>
    <row r="26972" spans="25:25" x14ac:dyDescent="0.2">
      <c r="Y26972" s="84"/>
    </row>
    <row r="26973" spans="25:25" x14ac:dyDescent="0.2">
      <c r="Y26973" s="84"/>
    </row>
    <row r="26974" spans="25:25" x14ac:dyDescent="0.2">
      <c r="Y26974" s="84"/>
    </row>
    <row r="26975" spans="25:25" x14ac:dyDescent="0.2">
      <c r="Y26975" s="84"/>
    </row>
    <row r="26976" spans="25:25" x14ac:dyDescent="0.2">
      <c r="Y26976" s="84"/>
    </row>
    <row r="26977" spans="25:25" x14ac:dyDescent="0.2">
      <c r="Y26977" s="84"/>
    </row>
    <row r="26978" spans="25:25" x14ac:dyDescent="0.2">
      <c r="Y26978" s="84"/>
    </row>
    <row r="26979" spans="25:25" x14ac:dyDescent="0.2">
      <c r="Y26979" s="84"/>
    </row>
    <row r="26980" spans="25:25" x14ac:dyDescent="0.2">
      <c r="Y26980" s="84"/>
    </row>
    <row r="26981" spans="25:25" x14ac:dyDescent="0.2">
      <c r="Y26981" s="84"/>
    </row>
    <row r="26982" spans="25:25" x14ac:dyDescent="0.2">
      <c r="Y26982" s="84"/>
    </row>
    <row r="26983" spans="25:25" x14ac:dyDescent="0.2">
      <c r="Y26983" s="84"/>
    </row>
    <row r="26984" spans="25:25" x14ac:dyDescent="0.2">
      <c r="Y26984" s="84"/>
    </row>
    <row r="26985" spans="25:25" x14ac:dyDescent="0.2">
      <c r="Y26985" s="84"/>
    </row>
    <row r="26986" spans="25:25" x14ac:dyDescent="0.2">
      <c r="Y26986" s="84"/>
    </row>
    <row r="26987" spans="25:25" x14ac:dyDescent="0.2">
      <c r="Y26987" s="84"/>
    </row>
    <row r="26988" spans="25:25" x14ac:dyDescent="0.2">
      <c r="Y26988" s="84"/>
    </row>
    <row r="26989" spans="25:25" x14ac:dyDescent="0.2">
      <c r="Y26989" s="84"/>
    </row>
    <row r="26990" spans="25:25" x14ac:dyDescent="0.2">
      <c r="Y26990" s="84"/>
    </row>
    <row r="26991" spans="25:25" x14ac:dyDescent="0.2">
      <c r="Y26991" s="84"/>
    </row>
    <row r="26992" spans="25:25" x14ac:dyDescent="0.2">
      <c r="Y26992" s="84"/>
    </row>
    <row r="26993" spans="25:25" x14ac:dyDescent="0.2">
      <c r="Y26993" s="84"/>
    </row>
    <row r="26994" spans="25:25" x14ac:dyDescent="0.2">
      <c r="Y26994" s="84"/>
    </row>
    <row r="26995" spans="25:25" x14ac:dyDescent="0.2">
      <c r="Y26995" s="84"/>
    </row>
    <row r="26996" spans="25:25" x14ac:dyDescent="0.2">
      <c r="Y26996" s="84"/>
    </row>
    <row r="26997" spans="25:25" x14ac:dyDescent="0.2">
      <c r="Y26997" s="84"/>
    </row>
    <row r="26998" spans="25:25" x14ac:dyDescent="0.2">
      <c r="Y26998" s="84"/>
    </row>
    <row r="26999" spans="25:25" x14ac:dyDescent="0.2">
      <c r="Y26999" s="84"/>
    </row>
    <row r="27000" spans="25:25" x14ac:dyDescent="0.2">
      <c r="Y27000" s="84"/>
    </row>
    <row r="27001" spans="25:25" x14ac:dyDescent="0.2">
      <c r="Y27001" s="84"/>
    </row>
    <row r="27002" spans="25:25" x14ac:dyDescent="0.2">
      <c r="Y27002" s="84"/>
    </row>
    <row r="27003" spans="25:25" x14ac:dyDescent="0.2">
      <c r="Y27003" s="84"/>
    </row>
    <row r="27004" spans="25:25" x14ac:dyDescent="0.2">
      <c r="Y27004" s="84"/>
    </row>
    <row r="27005" spans="25:25" x14ac:dyDescent="0.2">
      <c r="Y27005" s="84"/>
    </row>
    <row r="27006" spans="25:25" x14ac:dyDescent="0.2">
      <c r="Y27006" s="84"/>
    </row>
    <row r="27007" spans="25:25" x14ac:dyDescent="0.2">
      <c r="Y27007" s="84"/>
    </row>
    <row r="27008" spans="25:25" x14ac:dyDescent="0.2">
      <c r="Y27008" s="84"/>
    </row>
    <row r="27009" spans="25:25" x14ac:dyDescent="0.2">
      <c r="Y27009" s="84"/>
    </row>
    <row r="27010" spans="25:25" x14ac:dyDescent="0.2">
      <c r="Y27010" s="84"/>
    </row>
    <row r="27011" spans="25:25" x14ac:dyDescent="0.2">
      <c r="Y27011" s="84"/>
    </row>
    <row r="27012" spans="25:25" x14ac:dyDescent="0.2">
      <c r="Y27012" s="84"/>
    </row>
    <row r="27013" spans="25:25" x14ac:dyDescent="0.2">
      <c r="Y27013" s="84"/>
    </row>
    <row r="27014" spans="25:25" x14ac:dyDescent="0.2">
      <c r="Y27014" s="84"/>
    </row>
    <row r="27015" spans="25:25" x14ac:dyDescent="0.2">
      <c r="Y27015" s="84"/>
    </row>
    <row r="27016" spans="25:25" x14ac:dyDescent="0.2">
      <c r="Y27016" s="84"/>
    </row>
    <row r="27017" spans="25:25" x14ac:dyDescent="0.2">
      <c r="Y27017" s="84"/>
    </row>
    <row r="27018" spans="25:25" x14ac:dyDescent="0.2">
      <c r="Y27018" s="84"/>
    </row>
    <row r="27019" spans="25:25" x14ac:dyDescent="0.2">
      <c r="Y27019" s="84"/>
    </row>
    <row r="27020" spans="25:25" x14ac:dyDescent="0.2">
      <c r="Y27020" s="84"/>
    </row>
    <row r="27021" spans="25:25" x14ac:dyDescent="0.2">
      <c r="Y27021" s="84"/>
    </row>
    <row r="27022" spans="25:25" x14ac:dyDescent="0.2">
      <c r="Y27022" s="84"/>
    </row>
    <row r="27023" spans="25:25" x14ac:dyDescent="0.2">
      <c r="Y27023" s="84"/>
    </row>
    <row r="27024" spans="25:25" x14ac:dyDescent="0.2">
      <c r="Y27024" s="84"/>
    </row>
    <row r="27025" spans="25:25" x14ac:dyDescent="0.2">
      <c r="Y27025" s="84"/>
    </row>
    <row r="27026" spans="25:25" x14ac:dyDescent="0.2">
      <c r="Y27026" s="84"/>
    </row>
    <row r="27027" spans="25:25" x14ac:dyDescent="0.2">
      <c r="Y27027" s="84"/>
    </row>
    <row r="27028" spans="25:25" x14ac:dyDescent="0.2">
      <c r="Y27028" s="84"/>
    </row>
    <row r="27029" spans="25:25" x14ac:dyDescent="0.2">
      <c r="Y27029" s="84"/>
    </row>
    <row r="27030" spans="25:25" x14ac:dyDescent="0.2">
      <c r="Y27030" s="84"/>
    </row>
    <row r="27031" spans="25:25" x14ac:dyDescent="0.2">
      <c r="Y27031" s="84"/>
    </row>
    <row r="27032" spans="25:25" x14ac:dyDescent="0.2">
      <c r="Y27032" s="84"/>
    </row>
    <row r="27033" spans="25:25" x14ac:dyDescent="0.2">
      <c r="Y27033" s="84"/>
    </row>
    <row r="27034" spans="25:25" x14ac:dyDescent="0.2">
      <c r="Y27034" s="84"/>
    </row>
    <row r="27035" spans="25:25" x14ac:dyDescent="0.2">
      <c r="Y27035" s="84"/>
    </row>
    <row r="27036" spans="25:25" x14ac:dyDescent="0.2">
      <c r="Y27036" s="84"/>
    </row>
    <row r="27037" spans="25:25" x14ac:dyDescent="0.2">
      <c r="Y27037" s="84"/>
    </row>
    <row r="27038" spans="25:25" x14ac:dyDescent="0.2">
      <c r="Y27038" s="84"/>
    </row>
    <row r="27039" spans="25:25" x14ac:dyDescent="0.2">
      <c r="Y27039" s="84"/>
    </row>
    <row r="27040" spans="25:25" x14ac:dyDescent="0.2">
      <c r="Y27040" s="84"/>
    </row>
    <row r="27041" spans="25:25" x14ac:dyDescent="0.2">
      <c r="Y27041" s="84"/>
    </row>
    <row r="27042" spans="25:25" x14ac:dyDescent="0.2">
      <c r="Y27042" s="84"/>
    </row>
    <row r="27043" spans="25:25" x14ac:dyDescent="0.2">
      <c r="Y27043" s="84"/>
    </row>
    <row r="27044" spans="25:25" x14ac:dyDescent="0.2">
      <c r="Y27044" s="84"/>
    </row>
    <row r="27045" spans="25:25" x14ac:dyDescent="0.2">
      <c r="Y27045" s="84"/>
    </row>
    <row r="27046" spans="25:25" x14ac:dyDescent="0.2">
      <c r="Y27046" s="84"/>
    </row>
    <row r="27047" spans="25:25" x14ac:dyDescent="0.2">
      <c r="Y27047" s="84"/>
    </row>
    <row r="27048" spans="25:25" x14ac:dyDescent="0.2">
      <c r="Y27048" s="84"/>
    </row>
    <row r="27049" spans="25:25" x14ac:dyDescent="0.2">
      <c r="Y27049" s="84"/>
    </row>
    <row r="27050" spans="25:25" x14ac:dyDescent="0.2">
      <c r="Y27050" s="84"/>
    </row>
    <row r="27051" spans="25:25" x14ac:dyDescent="0.2">
      <c r="Y27051" s="84"/>
    </row>
    <row r="27052" spans="25:25" x14ac:dyDescent="0.2">
      <c r="Y27052" s="84"/>
    </row>
    <row r="27053" spans="25:25" x14ac:dyDescent="0.2">
      <c r="Y27053" s="84"/>
    </row>
    <row r="27054" spans="25:25" x14ac:dyDescent="0.2">
      <c r="Y27054" s="84"/>
    </row>
    <row r="27055" spans="25:25" x14ac:dyDescent="0.2">
      <c r="Y27055" s="84"/>
    </row>
    <row r="27056" spans="25:25" x14ac:dyDescent="0.2">
      <c r="Y27056" s="84"/>
    </row>
    <row r="27057" spans="25:25" x14ac:dyDescent="0.2">
      <c r="Y27057" s="84"/>
    </row>
    <row r="27058" spans="25:25" x14ac:dyDescent="0.2">
      <c r="Y27058" s="84"/>
    </row>
    <row r="27059" spans="25:25" x14ac:dyDescent="0.2">
      <c r="Y27059" s="84"/>
    </row>
    <row r="27060" spans="25:25" x14ac:dyDescent="0.2">
      <c r="Y27060" s="84"/>
    </row>
    <row r="27061" spans="25:25" x14ac:dyDescent="0.2">
      <c r="Y27061" s="84"/>
    </row>
    <row r="27062" spans="25:25" x14ac:dyDescent="0.2">
      <c r="Y27062" s="84"/>
    </row>
    <row r="27063" spans="25:25" x14ac:dyDescent="0.2">
      <c r="Y27063" s="84"/>
    </row>
    <row r="27064" spans="25:25" x14ac:dyDescent="0.2">
      <c r="Y27064" s="84"/>
    </row>
    <row r="27065" spans="25:25" x14ac:dyDescent="0.2">
      <c r="Y27065" s="84"/>
    </row>
    <row r="27066" spans="25:25" x14ac:dyDescent="0.2">
      <c r="Y27066" s="84"/>
    </row>
    <row r="27067" spans="25:25" x14ac:dyDescent="0.2">
      <c r="Y27067" s="84"/>
    </row>
    <row r="27068" spans="25:25" x14ac:dyDescent="0.2">
      <c r="Y27068" s="84"/>
    </row>
    <row r="27069" spans="25:25" x14ac:dyDescent="0.2">
      <c r="Y27069" s="84"/>
    </row>
    <row r="27070" spans="25:25" x14ac:dyDescent="0.2">
      <c r="Y27070" s="84"/>
    </row>
    <row r="27071" spans="25:25" x14ac:dyDescent="0.2">
      <c r="Y27071" s="84"/>
    </row>
    <row r="27072" spans="25:25" x14ac:dyDescent="0.2">
      <c r="Y27072" s="84"/>
    </row>
    <row r="27073" spans="25:25" x14ac:dyDescent="0.2">
      <c r="Y27073" s="84"/>
    </row>
    <row r="27074" spans="25:25" x14ac:dyDescent="0.2">
      <c r="Y27074" s="84"/>
    </row>
    <row r="27075" spans="25:25" x14ac:dyDescent="0.2">
      <c r="Y27075" s="84"/>
    </row>
    <row r="27076" spans="25:25" x14ac:dyDescent="0.2">
      <c r="Y27076" s="84"/>
    </row>
    <row r="27077" spans="25:25" x14ac:dyDescent="0.2">
      <c r="Y27077" s="84"/>
    </row>
    <row r="27078" spans="25:25" x14ac:dyDescent="0.2">
      <c r="Y27078" s="84"/>
    </row>
    <row r="27079" spans="25:25" x14ac:dyDescent="0.2">
      <c r="Y27079" s="84"/>
    </row>
    <row r="27080" spans="25:25" x14ac:dyDescent="0.2">
      <c r="Y27080" s="84"/>
    </row>
    <row r="27081" spans="25:25" x14ac:dyDescent="0.2">
      <c r="Y27081" s="84"/>
    </row>
    <row r="27082" spans="25:25" x14ac:dyDescent="0.2">
      <c r="Y27082" s="84"/>
    </row>
    <row r="27083" spans="25:25" x14ac:dyDescent="0.2">
      <c r="Y27083" s="84"/>
    </row>
    <row r="27084" spans="25:25" x14ac:dyDescent="0.2">
      <c r="Y27084" s="84"/>
    </row>
    <row r="27085" spans="25:25" x14ac:dyDescent="0.2">
      <c r="Y27085" s="84"/>
    </row>
    <row r="27086" spans="25:25" x14ac:dyDescent="0.2">
      <c r="Y27086" s="84"/>
    </row>
    <row r="27087" spans="25:25" x14ac:dyDescent="0.2">
      <c r="Y27087" s="84"/>
    </row>
    <row r="27088" spans="25:25" x14ac:dyDescent="0.2">
      <c r="Y27088" s="84"/>
    </row>
    <row r="27089" spans="25:25" x14ac:dyDescent="0.2">
      <c r="Y27089" s="84"/>
    </row>
    <row r="27090" spans="25:25" x14ac:dyDescent="0.2">
      <c r="Y27090" s="84"/>
    </row>
    <row r="27091" spans="25:25" x14ac:dyDescent="0.2">
      <c r="Y27091" s="84"/>
    </row>
    <row r="27092" spans="25:25" x14ac:dyDescent="0.2">
      <c r="Y27092" s="84"/>
    </row>
    <row r="27093" spans="25:25" x14ac:dyDescent="0.2">
      <c r="Y27093" s="84"/>
    </row>
    <row r="27094" spans="25:25" x14ac:dyDescent="0.2">
      <c r="Y27094" s="84"/>
    </row>
    <row r="27095" spans="25:25" x14ac:dyDescent="0.2">
      <c r="Y27095" s="84"/>
    </row>
    <row r="27096" spans="25:25" x14ac:dyDescent="0.2">
      <c r="Y27096" s="84"/>
    </row>
    <row r="27097" spans="25:25" x14ac:dyDescent="0.2">
      <c r="Y27097" s="84"/>
    </row>
    <row r="27098" spans="25:25" x14ac:dyDescent="0.2">
      <c r="Y27098" s="84"/>
    </row>
    <row r="27099" spans="25:25" x14ac:dyDescent="0.2">
      <c r="Y27099" s="84"/>
    </row>
    <row r="27100" spans="25:25" x14ac:dyDescent="0.2">
      <c r="Y27100" s="84"/>
    </row>
    <row r="27101" spans="25:25" x14ac:dyDescent="0.2">
      <c r="Y27101" s="84"/>
    </row>
    <row r="27102" spans="25:25" x14ac:dyDescent="0.2">
      <c r="Y27102" s="84"/>
    </row>
    <row r="27103" spans="25:25" x14ac:dyDescent="0.2">
      <c r="Y27103" s="84"/>
    </row>
    <row r="27104" spans="25:25" x14ac:dyDescent="0.2">
      <c r="Y27104" s="84"/>
    </row>
    <row r="27105" spans="25:25" x14ac:dyDescent="0.2">
      <c r="Y27105" s="84"/>
    </row>
    <row r="27106" spans="25:25" x14ac:dyDescent="0.2">
      <c r="Y27106" s="84"/>
    </row>
    <row r="27107" spans="25:25" x14ac:dyDescent="0.2">
      <c r="Y27107" s="84"/>
    </row>
    <row r="27108" spans="25:25" x14ac:dyDescent="0.2">
      <c r="Y27108" s="84"/>
    </row>
    <row r="27109" spans="25:25" x14ac:dyDescent="0.2">
      <c r="Y27109" s="84"/>
    </row>
    <row r="27110" spans="25:25" x14ac:dyDescent="0.2">
      <c r="Y27110" s="84"/>
    </row>
    <row r="27111" spans="25:25" x14ac:dyDescent="0.2">
      <c r="Y27111" s="84"/>
    </row>
    <row r="27112" spans="25:25" x14ac:dyDescent="0.2">
      <c r="Y27112" s="84"/>
    </row>
    <row r="27113" spans="25:25" x14ac:dyDescent="0.2">
      <c r="Y27113" s="84"/>
    </row>
    <row r="27114" spans="25:25" x14ac:dyDescent="0.2">
      <c r="Y27114" s="84"/>
    </row>
    <row r="27115" spans="25:25" x14ac:dyDescent="0.2">
      <c r="Y27115" s="84"/>
    </row>
    <row r="27116" spans="25:25" x14ac:dyDescent="0.2">
      <c r="Y27116" s="84"/>
    </row>
    <row r="27117" spans="25:25" x14ac:dyDescent="0.2">
      <c r="Y27117" s="84"/>
    </row>
    <row r="27118" spans="25:25" x14ac:dyDescent="0.2">
      <c r="Y27118" s="84"/>
    </row>
    <row r="27119" spans="25:25" x14ac:dyDescent="0.2">
      <c r="Y27119" s="84"/>
    </row>
    <row r="27120" spans="25:25" x14ac:dyDescent="0.2">
      <c r="Y27120" s="84"/>
    </row>
    <row r="27121" spans="25:25" x14ac:dyDescent="0.2">
      <c r="Y27121" s="84"/>
    </row>
    <row r="27122" spans="25:25" x14ac:dyDescent="0.2">
      <c r="Y27122" s="84"/>
    </row>
    <row r="27123" spans="25:25" x14ac:dyDescent="0.2">
      <c r="Y27123" s="84"/>
    </row>
    <row r="27124" spans="25:25" x14ac:dyDescent="0.2">
      <c r="Y27124" s="84"/>
    </row>
    <row r="27125" spans="25:25" x14ac:dyDescent="0.2">
      <c r="Y27125" s="84"/>
    </row>
    <row r="27126" spans="25:25" x14ac:dyDescent="0.2">
      <c r="Y27126" s="84"/>
    </row>
    <row r="27127" spans="25:25" x14ac:dyDescent="0.2">
      <c r="Y27127" s="84"/>
    </row>
    <row r="27128" spans="25:25" x14ac:dyDescent="0.2">
      <c r="Y27128" s="84"/>
    </row>
    <row r="27129" spans="25:25" x14ac:dyDescent="0.2">
      <c r="Y27129" s="84"/>
    </row>
    <row r="27130" spans="25:25" x14ac:dyDescent="0.2">
      <c r="Y27130" s="84"/>
    </row>
    <row r="27131" spans="25:25" x14ac:dyDescent="0.2">
      <c r="Y27131" s="84"/>
    </row>
    <row r="27132" spans="25:25" x14ac:dyDescent="0.2">
      <c r="Y27132" s="84"/>
    </row>
    <row r="27133" spans="25:25" x14ac:dyDescent="0.2">
      <c r="Y27133" s="84"/>
    </row>
    <row r="27134" spans="25:25" x14ac:dyDescent="0.2">
      <c r="Y27134" s="84"/>
    </row>
    <row r="27135" spans="25:25" x14ac:dyDescent="0.2">
      <c r="Y27135" s="84"/>
    </row>
    <row r="27136" spans="25:25" x14ac:dyDescent="0.2">
      <c r="Y27136" s="84"/>
    </row>
    <row r="27137" spans="25:25" x14ac:dyDescent="0.2">
      <c r="Y27137" s="84"/>
    </row>
    <row r="27138" spans="25:25" x14ac:dyDescent="0.2">
      <c r="Y27138" s="84"/>
    </row>
    <row r="27139" spans="25:25" x14ac:dyDescent="0.2">
      <c r="Y27139" s="84"/>
    </row>
    <row r="27140" spans="25:25" x14ac:dyDescent="0.2">
      <c r="Y27140" s="84"/>
    </row>
    <row r="27141" spans="25:25" x14ac:dyDescent="0.2">
      <c r="Y27141" s="84"/>
    </row>
    <row r="27142" spans="25:25" x14ac:dyDescent="0.2">
      <c r="Y27142" s="84"/>
    </row>
    <row r="27143" spans="25:25" x14ac:dyDescent="0.2">
      <c r="Y27143" s="84"/>
    </row>
    <row r="27144" spans="25:25" x14ac:dyDescent="0.2">
      <c r="Y27144" s="84"/>
    </row>
    <row r="27145" spans="25:25" x14ac:dyDescent="0.2">
      <c r="Y27145" s="84"/>
    </row>
    <row r="27146" spans="25:25" x14ac:dyDescent="0.2">
      <c r="Y27146" s="84"/>
    </row>
    <row r="27147" spans="25:25" x14ac:dyDescent="0.2">
      <c r="Y27147" s="84"/>
    </row>
    <row r="27148" spans="25:25" x14ac:dyDescent="0.2">
      <c r="Y27148" s="84"/>
    </row>
    <row r="27149" spans="25:25" x14ac:dyDescent="0.2">
      <c r="Y27149" s="84"/>
    </row>
    <row r="27150" spans="25:25" x14ac:dyDescent="0.2">
      <c r="Y27150" s="84"/>
    </row>
    <row r="27151" spans="25:25" x14ac:dyDescent="0.2">
      <c r="Y27151" s="84"/>
    </row>
    <row r="27152" spans="25:25" x14ac:dyDescent="0.2">
      <c r="Y27152" s="84"/>
    </row>
    <row r="27153" spans="25:25" x14ac:dyDescent="0.2">
      <c r="Y27153" s="84"/>
    </row>
    <row r="27154" spans="25:25" x14ac:dyDescent="0.2">
      <c r="Y27154" s="84"/>
    </row>
    <row r="27155" spans="25:25" x14ac:dyDescent="0.2">
      <c r="Y27155" s="84"/>
    </row>
    <row r="27156" spans="25:25" x14ac:dyDescent="0.2">
      <c r="Y27156" s="84"/>
    </row>
    <row r="27157" spans="25:25" x14ac:dyDescent="0.2">
      <c r="Y27157" s="84"/>
    </row>
    <row r="27158" spans="25:25" x14ac:dyDescent="0.2">
      <c r="Y27158" s="84"/>
    </row>
    <row r="27159" spans="25:25" x14ac:dyDescent="0.2">
      <c r="Y27159" s="84"/>
    </row>
    <row r="27160" spans="25:25" x14ac:dyDescent="0.2">
      <c r="Y27160" s="84"/>
    </row>
    <row r="27161" spans="25:25" x14ac:dyDescent="0.2">
      <c r="Y27161" s="84"/>
    </row>
    <row r="27162" spans="25:25" x14ac:dyDescent="0.2">
      <c r="Y27162" s="84"/>
    </row>
    <row r="27163" spans="25:25" x14ac:dyDescent="0.2">
      <c r="Y27163" s="84"/>
    </row>
    <row r="27164" spans="25:25" x14ac:dyDescent="0.2">
      <c r="Y27164" s="84"/>
    </row>
    <row r="27165" spans="25:25" x14ac:dyDescent="0.2">
      <c r="Y27165" s="84"/>
    </row>
    <row r="27166" spans="25:25" x14ac:dyDescent="0.2">
      <c r="Y27166" s="84"/>
    </row>
    <row r="27167" spans="25:25" x14ac:dyDescent="0.2">
      <c r="Y27167" s="84"/>
    </row>
    <row r="27168" spans="25:25" x14ac:dyDescent="0.2">
      <c r="Y27168" s="84"/>
    </row>
    <row r="27169" spans="25:25" x14ac:dyDescent="0.2">
      <c r="Y27169" s="84"/>
    </row>
    <row r="27170" spans="25:25" x14ac:dyDescent="0.2">
      <c r="Y27170" s="84"/>
    </row>
    <row r="27171" spans="25:25" x14ac:dyDescent="0.2">
      <c r="Y27171" s="84"/>
    </row>
    <row r="27172" spans="25:25" x14ac:dyDescent="0.2">
      <c r="Y27172" s="84"/>
    </row>
    <row r="27173" spans="25:25" x14ac:dyDescent="0.2">
      <c r="Y27173" s="84"/>
    </row>
    <row r="27174" spans="25:25" x14ac:dyDescent="0.2">
      <c r="Y27174" s="84"/>
    </row>
    <row r="27175" spans="25:25" x14ac:dyDescent="0.2">
      <c r="Y27175" s="84"/>
    </row>
    <row r="27176" spans="25:25" x14ac:dyDescent="0.2">
      <c r="Y27176" s="84"/>
    </row>
    <row r="27177" spans="25:25" x14ac:dyDescent="0.2">
      <c r="Y27177" s="84"/>
    </row>
    <row r="27178" spans="25:25" x14ac:dyDescent="0.2">
      <c r="Y27178" s="84"/>
    </row>
    <row r="27179" spans="25:25" x14ac:dyDescent="0.2">
      <c r="Y27179" s="84"/>
    </row>
    <row r="27180" spans="25:25" x14ac:dyDescent="0.2">
      <c r="Y27180" s="84"/>
    </row>
    <row r="27181" spans="25:25" x14ac:dyDescent="0.2">
      <c r="Y27181" s="84"/>
    </row>
    <row r="27182" spans="25:25" x14ac:dyDescent="0.2">
      <c r="Y27182" s="84"/>
    </row>
    <row r="27183" spans="25:25" x14ac:dyDescent="0.2">
      <c r="Y27183" s="84"/>
    </row>
    <row r="27184" spans="25:25" x14ac:dyDescent="0.2">
      <c r="Y27184" s="84"/>
    </row>
    <row r="27185" spans="25:25" x14ac:dyDescent="0.2">
      <c r="Y27185" s="84"/>
    </row>
    <row r="27186" spans="25:25" x14ac:dyDescent="0.2">
      <c r="Y27186" s="84"/>
    </row>
    <row r="27187" spans="25:25" x14ac:dyDescent="0.2">
      <c r="Y27187" s="84"/>
    </row>
    <row r="27188" spans="25:25" x14ac:dyDescent="0.2">
      <c r="Y27188" s="84"/>
    </row>
    <row r="27189" spans="25:25" x14ac:dyDescent="0.2">
      <c r="Y27189" s="84"/>
    </row>
    <row r="27190" spans="25:25" x14ac:dyDescent="0.2">
      <c r="Y27190" s="84"/>
    </row>
    <row r="27191" spans="25:25" x14ac:dyDescent="0.2">
      <c r="Y27191" s="84"/>
    </row>
    <row r="27192" spans="25:25" x14ac:dyDescent="0.2">
      <c r="Y27192" s="84"/>
    </row>
    <row r="27193" spans="25:25" x14ac:dyDescent="0.2">
      <c r="Y27193" s="84"/>
    </row>
    <row r="27194" spans="25:25" x14ac:dyDescent="0.2">
      <c r="Y27194" s="84"/>
    </row>
    <row r="27195" spans="25:25" x14ac:dyDescent="0.2">
      <c r="Y27195" s="84"/>
    </row>
    <row r="27196" spans="25:25" x14ac:dyDescent="0.2">
      <c r="Y27196" s="84"/>
    </row>
    <row r="27197" spans="25:25" x14ac:dyDescent="0.2">
      <c r="Y27197" s="84"/>
    </row>
    <row r="27198" spans="25:25" x14ac:dyDescent="0.2">
      <c r="Y27198" s="84"/>
    </row>
    <row r="27199" spans="25:25" x14ac:dyDescent="0.2">
      <c r="Y27199" s="84"/>
    </row>
    <row r="27200" spans="25:25" x14ac:dyDescent="0.2">
      <c r="Y27200" s="84"/>
    </row>
    <row r="27201" spans="25:25" x14ac:dyDescent="0.2">
      <c r="Y27201" s="84"/>
    </row>
    <row r="27202" spans="25:25" x14ac:dyDescent="0.2">
      <c r="Y27202" s="84"/>
    </row>
    <row r="27203" spans="25:25" x14ac:dyDescent="0.2">
      <c r="Y27203" s="84"/>
    </row>
    <row r="27204" spans="25:25" x14ac:dyDescent="0.2">
      <c r="Y27204" s="84"/>
    </row>
    <row r="27205" spans="25:25" x14ac:dyDescent="0.2">
      <c r="Y27205" s="84"/>
    </row>
    <row r="27206" spans="25:25" x14ac:dyDescent="0.2">
      <c r="Y27206" s="84"/>
    </row>
    <row r="27207" spans="25:25" x14ac:dyDescent="0.2">
      <c r="Y27207" s="84"/>
    </row>
    <row r="27208" spans="25:25" x14ac:dyDescent="0.2">
      <c r="Y27208" s="84"/>
    </row>
    <row r="27209" spans="25:25" x14ac:dyDescent="0.2">
      <c r="Y27209" s="84"/>
    </row>
    <row r="27210" spans="25:25" x14ac:dyDescent="0.2">
      <c r="Y27210" s="84"/>
    </row>
    <row r="27211" spans="25:25" x14ac:dyDescent="0.2">
      <c r="Y27211" s="84"/>
    </row>
    <row r="27212" spans="25:25" x14ac:dyDescent="0.2">
      <c r="Y27212" s="84"/>
    </row>
    <row r="27213" spans="25:25" x14ac:dyDescent="0.2">
      <c r="Y27213" s="84"/>
    </row>
    <row r="27214" spans="25:25" x14ac:dyDescent="0.2">
      <c r="Y27214" s="84"/>
    </row>
    <row r="27215" spans="25:25" x14ac:dyDescent="0.2">
      <c r="Y27215" s="84"/>
    </row>
    <row r="27216" spans="25:25" x14ac:dyDescent="0.2">
      <c r="Y27216" s="84"/>
    </row>
    <row r="27217" spans="25:25" x14ac:dyDescent="0.2">
      <c r="Y27217" s="84"/>
    </row>
    <row r="27218" spans="25:25" x14ac:dyDescent="0.2">
      <c r="Y27218" s="84"/>
    </row>
    <row r="27219" spans="25:25" x14ac:dyDescent="0.2">
      <c r="Y27219" s="84"/>
    </row>
    <row r="27220" spans="25:25" x14ac:dyDescent="0.2">
      <c r="Y27220" s="84"/>
    </row>
    <row r="27221" spans="25:25" x14ac:dyDescent="0.2">
      <c r="Y27221" s="84"/>
    </row>
    <row r="27222" spans="25:25" x14ac:dyDescent="0.2">
      <c r="Y27222" s="84"/>
    </row>
    <row r="27223" spans="25:25" x14ac:dyDescent="0.2">
      <c r="Y27223" s="84"/>
    </row>
    <row r="27224" spans="25:25" x14ac:dyDescent="0.2">
      <c r="Y27224" s="84"/>
    </row>
    <row r="27225" spans="25:25" x14ac:dyDescent="0.2">
      <c r="Y27225" s="84"/>
    </row>
    <row r="27226" spans="25:25" x14ac:dyDescent="0.2">
      <c r="Y27226" s="84"/>
    </row>
    <row r="27227" spans="25:25" x14ac:dyDescent="0.2">
      <c r="Y27227" s="84"/>
    </row>
    <row r="27228" spans="25:25" x14ac:dyDescent="0.2">
      <c r="Y27228" s="84"/>
    </row>
    <row r="27229" spans="25:25" x14ac:dyDescent="0.2">
      <c r="Y27229" s="84"/>
    </row>
    <row r="27230" spans="25:25" x14ac:dyDescent="0.2">
      <c r="Y27230" s="84"/>
    </row>
    <row r="27231" spans="25:25" x14ac:dyDescent="0.2">
      <c r="Y27231" s="84"/>
    </row>
    <row r="27232" spans="25:25" x14ac:dyDescent="0.2">
      <c r="Y27232" s="84"/>
    </row>
    <row r="27233" spans="25:25" x14ac:dyDescent="0.2">
      <c r="Y27233" s="84"/>
    </row>
    <row r="27234" spans="25:25" x14ac:dyDescent="0.2">
      <c r="Y27234" s="84"/>
    </row>
    <row r="27235" spans="25:25" x14ac:dyDescent="0.2">
      <c r="Y27235" s="84"/>
    </row>
    <row r="27236" spans="25:25" x14ac:dyDescent="0.2">
      <c r="Y27236" s="84"/>
    </row>
    <row r="27237" spans="25:25" x14ac:dyDescent="0.2">
      <c r="Y27237" s="84"/>
    </row>
    <row r="27238" spans="25:25" x14ac:dyDescent="0.2">
      <c r="Y27238" s="84"/>
    </row>
    <row r="27239" spans="25:25" x14ac:dyDescent="0.2">
      <c r="Y27239" s="84"/>
    </row>
    <row r="27240" spans="25:25" x14ac:dyDescent="0.2">
      <c r="Y27240" s="84"/>
    </row>
    <row r="27241" spans="25:25" x14ac:dyDescent="0.2">
      <c r="Y27241" s="84"/>
    </row>
    <row r="27242" spans="25:25" x14ac:dyDescent="0.2">
      <c r="Y27242" s="84"/>
    </row>
    <row r="27243" spans="25:25" x14ac:dyDescent="0.2">
      <c r="Y27243" s="84"/>
    </row>
    <row r="27244" spans="25:25" x14ac:dyDescent="0.2">
      <c r="Y27244" s="84"/>
    </row>
    <row r="27245" spans="25:25" x14ac:dyDescent="0.2">
      <c r="Y27245" s="84"/>
    </row>
    <row r="27246" spans="25:25" x14ac:dyDescent="0.2">
      <c r="Y27246" s="84"/>
    </row>
    <row r="27247" spans="25:25" x14ac:dyDescent="0.2">
      <c r="Y27247" s="84"/>
    </row>
    <row r="27248" spans="25:25" x14ac:dyDescent="0.2">
      <c r="Y27248" s="84"/>
    </row>
    <row r="27249" spans="25:25" x14ac:dyDescent="0.2">
      <c r="Y27249" s="84"/>
    </row>
    <row r="27250" spans="25:25" x14ac:dyDescent="0.2">
      <c r="Y27250" s="84"/>
    </row>
    <row r="27251" spans="25:25" x14ac:dyDescent="0.2">
      <c r="Y27251" s="84"/>
    </row>
    <row r="27252" spans="25:25" x14ac:dyDescent="0.2">
      <c r="Y27252" s="84"/>
    </row>
    <row r="27253" spans="25:25" x14ac:dyDescent="0.2">
      <c r="Y27253" s="84"/>
    </row>
    <row r="27254" spans="25:25" x14ac:dyDescent="0.2">
      <c r="Y27254" s="84"/>
    </row>
    <row r="27255" spans="25:25" x14ac:dyDescent="0.2">
      <c r="Y27255" s="84"/>
    </row>
    <row r="27256" spans="25:25" x14ac:dyDescent="0.2">
      <c r="Y27256" s="84"/>
    </row>
    <row r="27257" spans="25:25" x14ac:dyDescent="0.2">
      <c r="Y27257" s="84"/>
    </row>
    <row r="27258" spans="25:25" x14ac:dyDescent="0.2">
      <c r="Y27258" s="84"/>
    </row>
    <row r="27259" spans="25:25" x14ac:dyDescent="0.2">
      <c r="Y27259" s="84"/>
    </row>
    <row r="27260" spans="25:25" x14ac:dyDescent="0.2">
      <c r="Y27260" s="84"/>
    </row>
    <row r="27261" spans="25:25" x14ac:dyDescent="0.2">
      <c r="Y27261" s="84"/>
    </row>
    <row r="27262" spans="25:25" x14ac:dyDescent="0.2">
      <c r="Y27262" s="84"/>
    </row>
    <row r="27263" spans="25:25" x14ac:dyDescent="0.2">
      <c r="Y27263" s="84"/>
    </row>
    <row r="27264" spans="25:25" x14ac:dyDescent="0.2">
      <c r="Y27264" s="84"/>
    </row>
    <row r="27265" spans="25:25" x14ac:dyDescent="0.2">
      <c r="Y27265" s="84"/>
    </row>
    <row r="27266" spans="25:25" x14ac:dyDescent="0.2">
      <c r="Y27266" s="84"/>
    </row>
    <row r="27267" spans="25:25" x14ac:dyDescent="0.2">
      <c r="Y27267" s="84"/>
    </row>
    <row r="27268" spans="25:25" x14ac:dyDescent="0.2">
      <c r="Y27268" s="84"/>
    </row>
    <row r="27269" spans="25:25" x14ac:dyDescent="0.2">
      <c r="Y27269" s="84"/>
    </row>
    <row r="27270" spans="25:25" x14ac:dyDescent="0.2">
      <c r="Y27270" s="84"/>
    </row>
    <row r="27271" spans="25:25" x14ac:dyDescent="0.2">
      <c r="Y27271" s="84"/>
    </row>
    <row r="27272" spans="25:25" x14ac:dyDescent="0.2">
      <c r="Y27272" s="84"/>
    </row>
    <row r="27273" spans="25:25" x14ac:dyDescent="0.2">
      <c r="Y27273" s="84"/>
    </row>
    <row r="27274" spans="25:25" x14ac:dyDescent="0.2">
      <c r="Y27274" s="84"/>
    </row>
    <row r="27275" spans="25:25" x14ac:dyDescent="0.2">
      <c r="Y27275" s="84"/>
    </row>
    <row r="27276" spans="25:25" x14ac:dyDescent="0.2">
      <c r="Y27276" s="84"/>
    </row>
    <row r="27277" spans="25:25" x14ac:dyDescent="0.2">
      <c r="Y27277" s="84"/>
    </row>
    <row r="27278" spans="25:25" x14ac:dyDescent="0.2">
      <c r="Y27278" s="84"/>
    </row>
    <row r="27279" spans="25:25" x14ac:dyDescent="0.2">
      <c r="Y27279" s="84"/>
    </row>
    <row r="27280" spans="25:25" x14ac:dyDescent="0.2">
      <c r="Y27280" s="84"/>
    </row>
    <row r="27281" spans="25:25" x14ac:dyDescent="0.2">
      <c r="Y27281" s="84"/>
    </row>
    <row r="27282" spans="25:25" x14ac:dyDescent="0.2">
      <c r="Y27282" s="84"/>
    </row>
    <row r="27283" spans="25:25" x14ac:dyDescent="0.2">
      <c r="Y27283" s="84"/>
    </row>
    <row r="27284" spans="25:25" x14ac:dyDescent="0.2">
      <c r="Y27284" s="84"/>
    </row>
    <row r="27285" spans="25:25" x14ac:dyDescent="0.2">
      <c r="Y27285" s="84"/>
    </row>
    <row r="27286" spans="25:25" x14ac:dyDescent="0.2">
      <c r="Y27286" s="84"/>
    </row>
    <row r="27287" spans="25:25" x14ac:dyDescent="0.2">
      <c r="Y27287" s="84"/>
    </row>
    <row r="27288" spans="25:25" x14ac:dyDescent="0.2">
      <c r="Y27288" s="84"/>
    </row>
    <row r="27289" spans="25:25" x14ac:dyDescent="0.2">
      <c r="Y27289" s="84"/>
    </row>
    <row r="27290" spans="25:25" x14ac:dyDescent="0.2">
      <c r="Y27290" s="84"/>
    </row>
    <row r="27291" spans="25:25" x14ac:dyDescent="0.2">
      <c r="Y27291" s="84"/>
    </row>
    <row r="27292" spans="25:25" x14ac:dyDescent="0.2">
      <c r="Y27292" s="84"/>
    </row>
    <row r="27293" spans="25:25" x14ac:dyDescent="0.2">
      <c r="Y27293" s="84"/>
    </row>
    <row r="27294" spans="25:25" x14ac:dyDescent="0.2">
      <c r="Y27294" s="84"/>
    </row>
    <row r="27295" spans="25:25" x14ac:dyDescent="0.2">
      <c r="Y27295" s="84"/>
    </row>
    <row r="27296" spans="25:25" x14ac:dyDescent="0.2">
      <c r="Y27296" s="84"/>
    </row>
    <row r="27297" spans="25:25" x14ac:dyDescent="0.2">
      <c r="Y27297" s="84"/>
    </row>
    <row r="27298" spans="25:25" x14ac:dyDescent="0.2">
      <c r="Y27298" s="84"/>
    </row>
    <row r="27299" spans="25:25" x14ac:dyDescent="0.2">
      <c r="Y27299" s="84"/>
    </row>
    <row r="27300" spans="25:25" x14ac:dyDescent="0.2">
      <c r="Y27300" s="84"/>
    </row>
    <row r="27301" spans="25:25" x14ac:dyDescent="0.2">
      <c r="Y27301" s="84"/>
    </row>
    <row r="27302" spans="25:25" x14ac:dyDescent="0.2">
      <c r="Y27302" s="84"/>
    </row>
    <row r="27303" spans="25:25" x14ac:dyDescent="0.2">
      <c r="Y27303" s="84"/>
    </row>
    <row r="27304" spans="25:25" x14ac:dyDescent="0.2">
      <c r="Y27304" s="84"/>
    </row>
    <row r="27305" spans="25:25" x14ac:dyDescent="0.2">
      <c r="Y27305" s="84"/>
    </row>
    <row r="27306" spans="25:25" x14ac:dyDescent="0.2">
      <c r="Y27306" s="84"/>
    </row>
    <row r="27307" spans="25:25" x14ac:dyDescent="0.2">
      <c r="Y27307" s="84"/>
    </row>
    <row r="27308" spans="25:25" x14ac:dyDescent="0.2">
      <c r="Y27308" s="84"/>
    </row>
    <row r="27309" spans="25:25" x14ac:dyDescent="0.2">
      <c r="Y27309" s="84"/>
    </row>
    <row r="27310" spans="25:25" x14ac:dyDescent="0.2">
      <c r="Y27310" s="84"/>
    </row>
    <row r="27311" spans="25:25" x14ac:dyDescent="0.2">
      <c r="Y27311" s="84"/>
    </row>
    <row r="27312" spans="25:25" x14ac:dyDescent="0.2">
      <c r="Y27312" s="84"/>
    </row>
    <row r="27313" spans="25:25" x14ac:dyDescent="0.2">
      <c r="Y27313" s="84"/>
    </row>
    <row r="27314" spans="25:25" x14ac:dyDescent="0.2">
      <c r="Y27314" s="84"/>
    </row>
    <row r="27315" spans="25:25" x14ac:dyDescent="0.2">
      <c r="Y27315" s="84"/>
    </row>
    <row r="27316" spans="25:25" x14ac:dyDescent="0.2">
      <c r="Y27316" s="84"/>
    </row>
    <row r="27317" spans="25:25" x14ac:dyDescent="0.2">
      <c r="Y27317" s="84"/>
    </row>
    <row r="27318" spans="25:25" x14ac:dyDescent="0.2">
      <c r="Y27318" s="84"/>
    </row>
    <row r="27319" spans="25:25" x14ac:dyDescent="0.2">
      <c r="Y27319" s="84"/>
    </row>
    <row r="27320" spans="25:25" x14ac:dyDescent="0.2">
      <c r="Y27320" s="84"/>
    </row>
    <row r="27321" spans="25:25" x14ac:dyDescent="0.2">
      <c r="Y27321" s="84"/>
    </row>
    <row r="27322" spans="25:25" x14ac:dyDescent="0.2">
      <c r="Y27322" s="84"/>
    </row>
    <row r="27323" spans="25:25" x14ac:dyDescent="0.2">
      <c r="Y27323" s="84"/>
    </row>
    <row r="27324" spans="25:25" x14ac:dyDescent="0.2">
      <c r="Y27324" s="84"/>
    </row>
    <row r="27325" spans="25:25" x14ac:dyDescent="0.2">
      <c r="Y27325" s="84"/>
    </row>
    <row r="27326" spans="25:25" x14ac:dyDescent="0.2">
      <c r="Y27326" s="84"/>
    </row>
    <row r="27327" spans="25:25" x14ac:dyDescent="0.2">
      <c r="Y27327" s="84"/>
    </row>
    <row r="27328" spans="25:25" x14ac:dyDescent="0.2">
      <c r="Y27328" s="84"/>
    </row>
    <row r="27329" spans="25:25" x14ac:dyDescent="0.2">
      <c r="Y27329" s="84"/>
    </row>
    <row r="27330" spans="25:25" x14ac:dyDescent="0.2">
      <c r="Y27330" s="84"/>
    </row>
    <row r="27331" spans="25:25" x14ac:dyDescent="0.2">
      <c r="Y27331" s="84"/>
    </row>
    <row r="27332" spans="25:25" x14ac:dyDescent="0.2">
      <c r="Y27332" s="84"/>
    </row>
    <row r="27333" spans="25:25" x14ac:dyDescent="0.2">
      <c r="Y27333" s="84"/>
    </row>
    <row r="27334" spans="25:25" x14ac:dyDescent="0.2">
      <c r="Y27334" s="84"/>
    </row>
    <row r="27335" spans="25:25" x14ac:dyDescent="0.2">
      <c r="Y27335" s="84"/>
    </row>
    <row r="27336" spans="25:25" x14ac:dyDescent="0.2">
      <c r="Y27336" s="84"/>
    </row>
    <row r="27337" spans="25:25" x14ac:dyDescent="0.2">
      <c r="Y27337" s="84"/>
    </row>
    <row r="27338" spans="25:25" x14ac:dyDescent="0.2">
      <c r="Y27338" s="84"/>
    </row>
    <row r="27339" spans="25:25" x14ac:dyDescent="0.2">
      <c r="Y27339" s="84"/>
    </row>
    <row r="27340" spans="25:25" x14ac:dyDescent="0.2">
      <c r="Y27340" s="84"/>
    </row>
    <row r="27341" spans="25:25" x14ac:dyDescent="0.2">
      <c r="Y27341" s="84"/>
    </row>
    <row r="27342" spans="25:25" x14ac:dyDescent="0.2">
      <c r="Y27342" s="84"/>
    </row>
    <row r="27343" spans="25:25" x14ac:dyDescent="0.2">
      <c r="Y27343" s="84"/>
    </row>
    <row r="27344" spans="25:25" x14ac:dyDescent="0.2">
      <c r="Y27344" s="84"/>
    </row>
    <row r="27345" spans="25:25" x14ac:dyDescent="0.2">
      <c r="Y27345" s="84"/>
    </row>
    <row r="27346" spans="25:25" x14ac:dyDescent="0.2">
      <c r="Y27346" s="84"/>
    </row>
    <row r="27347" spans="25:25" x14ac:dyDescent="0.2">
      <c r="Y27347" s="84"/>
    </row>
    <row r="27348" spans="25:25" x14ac:dyDescent="0.2">
      <c r="Y27348" s="84"/>
    </row>
    <row r="27349" spans="25:25" x14ac:dyDescent="0.2">
      <c r="Y27349" s="84"/>
    </row>
    <row r="27350" spans="25:25" x14ac:dyDescent="0.2">
      <c r="Y27350" s="84"/>
    </row>
    <row r="27351" spans="25:25" x14ac:dyDescent="0.2">
      <c r="Y27351" s="84"/>
    </row>
    <row r="27352" spans="25:25" x14ac:dyDescent="0.2">
      <c r="Y27352" s="84"/>
    </row>
    <row r="27353" spans="25:25" x14ac:dyDescent="0.2">
      <c r="Y27353" s="84"/>
    </row>
    <row r="27354" spans="25:25" x14ac:dyDescent="0.2">
      <c r="Y27354" s="84"/>
    </row>
    <row r="27355" spans="25:25" x14ac:dyDescent="0.2">
      <c r="Y27355" s="84"/>
    </row>
    <row r="27356" spans="25:25" x14ac:dyDescent="0.2">
      <c r="Y27356" s="84"/>
    </row>
    <row r="27357" spans="25:25" x14ac:dyDescent="0.2">
      <c r="Y27357" s="84"/>
    </row>
    <row r="27358" spans="25:25" x14ac:dyDescent="0.2">
      <c r="Y27358" s="84"/>
    </row>
    <row r="27359" spans="25:25" x14ac:dyDescent="0.2">
      <c r="Y27359" s="84"/>
    </row>
    <row r="27360" spans="25:25" x14ac:dyDescent="0.2">
      <c r="Y27360" s="84"/>
    </row>
    <row r="27361" spans="25:25" x14ac:dyDescent="0.2">
      <c r="Y27361" s="84"/>
    </row>
    <row r="27362" spans="25:25" x14ac:dyDescent="0.2">
      <c r="Y27362" s="84"/>
    </row>
    <row r="27363" spans="25:25" x14ac:dyDescent="0.2">
      <c r="Y27363" s="84"/>
    </row>
    <row r="27364" spans="25:25" x14ac:dyDescent="0.2">
      <c r="Y27364" s="84"/>
    </row>
    <row r="27365" spans="25:25" x14ac:dyDescent="0.2">
      <c r="Y27365" s="84"/>
    </row>
    <row r="27366" spans="25:25" x14ac:dyDescent="0.2">
      <c r="Y27366" s="84"/>
    </row>
    <row r="27367" spans="25:25" x14ac:dyDescent="0.2">
      <c r="Y27367" s="84"/>
    </row>
    <row r="27368" spans="25:25" x14ac:dyDescent="0.2">
      <c r="Y27368" s="84"/>
    </row>
    <row r="27369" spans="25:25" x14ac:dyDescent="0.2">
      <c r="Y27369" s="84"/>
    </row>
    <row r="27370" spans="25:25" x14ac:dyDescent="0.2">
      <c r="Y27370" s="84"/>
    </row>
    <row r="27371" spans="25:25" x14ac:dyDescent="0.2">
      <c r="Y27371" s="84"/>
    </row>
    <row r="27372" spans="25:25" x14ac:dyDescent="0.2">
      <c r="Y27372" s="84"/>
    </row>
    <row r="27373" spans="25:25" x14ac:dyDescent="0.2">
      <c r="Y27373" s="84"/>
    </row>
    <row r="27374" spans="25:25" x14ac:dyDescent="0.2">
      <c r="Y27374" s="84"/>
    </row>
    <row r="27375" spans="25:25" x14ac:dyDescent="0.2">
      <c r="Y27375" s="84"/>
    </row>
    <row r="27376" spans="25:25" x14ac:dyDescent="0.2">
      <c r="Y27376" s="84"/>
    </row>
    <row r="27377" spans="25:25" x14ac:dyDescent="0.2">
      <c r="Y27377" s="84"/>
    </row>
    <row r="27378" spans="25:25" x14ac:dyDescent="0.2">
      <c r="Y27378" s="84"/>
    </row>
    <row r="27379" spans="25:25" x14ac:dyDescent="0.2">
      <c r="Y27379" s="84"/>
    </row>
    <row r="27380" spans="25:25" x14ac:dyDescent="0.2">
      <c r="Y27380" s="84"/>
    </row>
    <row r="27381" spans="25:25" x14ac:dyDescent="0.2">
      <c r="Y27381" s="84"/>
    </row>
    <row r="27382" spans="25:25" x14ac:dyDescent="0.2">
      <c r="Y27382" s="84"/>
    </row>
    <row r="27383" spans="25:25" x14ac:dyDescent="0.2">
      <c r="Y27383" s="84"/>
    </row>
    <row r="27384" spans="25:25" x14ac:dyDescent="0.2">
      <c r="Y27384" s="84"/>
    </row>
    <row r="27385" spans="25:25" x14ac:dyDescent="0.2">
      <c r="Y27385" s="84"/>
    </row>
    <row r="27386" spans="25:25" x14ac:dyDescent="0.2">
      <c r="Y27386" s="84"/>
    </row>
    <row r="27387" spans="25:25" x14ac:dyDescent="0.2">
      <c r="Y27387" s="84"/>
    </row>
    <row r="27388" spans="25:25" x14ac:dyDescent="0.2">
      <c r="Y27388" s="84"/>
    </row>
    <row r="27389" spans="25:25" x14ac:dyDescent="0.2">
      <c r="Y27389" s="84"/>
    </row>
    <row r="27390" spans="25:25" x14ac:dyDescent="0.2">
      <c r="Y27390" s="84"/>
    </row>
    <row r="27391" spans="25:25" x14ac:dyDescent="0.2">
      <c r="Y27391" s="84"/>
    </row>
    <row r="27392" spans="25:25" x14ac:dyDescent="0.2">
      <c r="Y27392" s="84"/>
    </row>
    <row r="27393" spans="25:25" x14ac:dyDescent="0.2">
      <c r="Y27393" s="84"/>
    </row>
    <row r="27394" spans="25:25" x14ac:dyDescent="0.2">
      <c r="Y27394" s="84"/>
    </row>
    <row r="27395" spans="25:25" x14ac:dyDescent="0.2">
      <c r="Y27395" s="84"/>
    </row>
    <row r="27396" spans="25:25" x14ac:dyDescent="0.2">
      <c r="Y27396" s="84"/>
    </row>
    <row r="27397" spans="25:25" x14ac:dyDescent="0.2">
      <c r="Y27397" s="84"/>
    </row>
    <row r="27398" spans="25:25" x14ac:dyDescent="0.2">
      <c r="Y27398" s="84"/>
    </row>
    <row r="27399" spans="25:25" x14ac:dyDescent="0.2">
      <c r="Y27399" s="84"/>
    </row>
    <row r="27400" spans="25:25" x14ac:dyDescent="0.2">
      <c r="Y27400" s="84"/>
    </row>
    <row r="27401" spans="25:25" x14ac:dyDescent="0.2">
      <c r="Y27401" s="84"/>
    </row>
    <row r="27402" spans="25:25" x14ac:dyDescent="0.2">
      <c r="Y27402" s="84"/>
    </row>
    <row r="27403" spans="25:25" x14ac:dyDescent="0.2">
      <c r="Y27403" s="84"/>
    </row>
    <row r="27404" spans="25:25" x14ac:dyDescent="0.2">
      <c r="Y27404" s="84"/>
    </row>
    <row r="27405" spans="25:25" x14ac:dyDescent="0.2">
      <c r="Y27405" s="84"/>
    </row>
    <row r="27406" spans="25:25" x14ac:dyDescent="0.2">
      <c r="Y27406" s="84"/>
    </row>
    <row r="27407" spans="25:25" x14ac:dyDescent="0.2">
      <c r="Y27407" s="84"/>
    </row>
    <row r="27408" spans="25:25" x14ac:dyDescent="0.2">
      <c r="Y27408" s="84"/>
    </row>
    <row r="27409" spans="25:25" x14ac:dyDescent="0.2">
      <c r="Y27409" s="84"/>
    </row>
    <row r="27410" spans="25:25" x14ac:dyDescent="0.2">
      <c r="Y27410" s="84"/>
    </row>
    <row r="27411" spans="25:25" x14ac:dyDescent="0.2">
      <c r="Y27411" s="84"/>
    </row>
    <row r="27412" spans="25:25" x14ac:dyDescent="0.2">
      <c r="Y27412" s="84"/>
    </row>
    <row r="27413" spans="25:25" x14ac:dyDescent="0.2">
      <c r="Y27413" s="84"/>
    </row>
    <row r="27414" spans="25:25" x14ac:dyDescent="0.2">
      <c r="Y27414" s="84"/>
    </row>
    <row r="27415" spans="25:25" x14ac:dyDescent="0.2">
      <c r="Y27415" s="84"/>
    </row>
    <row r="27416" spans="25:25" x14ac:dyDescent="0.2">
      <c r="Y27416" s="84"/>
    </row>
    <row r="27417" spans="25:25" x14ac:dyDescent="0.2">
      <c r="Y27417" s="84"/>
    </row>
    <row r="27418" spans="25:25" x14ac:dyDescent="0.2">
      <c r="Y27418" s="84"/>
    </row>
    <row r="27419" spans="25:25" x14ac:dyDescent="0.2">
      <c r="Y27419" s="84"/>
    </row>
    <row r="27420" spans="25:25" x14ac:dyDescent="0.2">
      <c r="Y27420" s="84"/>
    </row>
    <row r="27421" spans="25:25" x14ac:dyDescent="0.2">
      <c r="Y27421" s="84"/>
    </row>
    <row r="27422" spans="25:25" x14ac:dyDescent="0.2">
      <c r="Y27422" s="84"/>
    </row>
    <row r="27423" spans="25:25" x14ac:dyDescent="0.2">
      <c r="Y27423" s="84"/>
    </row>
    <row r="27424" spans="25:25" x14ac:dyDescent="0.2">
      <c r="Y27424" s="84"/>
    </row>
    <row r="27425" spans="25:25" x14ac:dyDescent="0.2">
      <c r="Y27425" s="84"/>
    </row>
    <row r="27426" spans="25:25" x14ac:dyDescent="0.2">
      <c r="Y27426" s="84"/>
    </row>
    <row r="27427" spans="25:25" x14ac:dyDescent="0.2">
      <c r="Y27427" s="84"/>
    </row>
    <row r="27428" spans="25:25" x14ac:dyDescent="0.2">
      <c r="Y27428" s="84"/>
    </row>
    <row r="27429" spans="25:25" x14ac:dyDescent="0.2">
      <c r="Y27429" s="84"/>
    </row>
    <row r="27430" spans="25:25" x14ac:dyDescent="0.2">
      <c r="Y27430" s="84"/>
    </row>
    <row r="27431" spans="25:25" x14ac:dyDescent="0.2">
      <c r="Y27431" s="84"/>
    </row>
    <row r="27432" spans="25:25" x14ac:dyDescent="0.2">
      <c r="Y27432" s="84"/>
    </row>
    <row r="27433" spans="25:25" x14ac:dyDescent="0.2">
      <c r="Y27433" s="84"/>
    </row>
    <row r="27434" spans="25:25" x14ac:dyDescent="0.2">
      <c r="Y27434" s="84"/>
    </row>
    <row r="27435" spans="25:25" x14ac:dyDescent="0.2">
      <c r="Y27435" s="84"/>
    </row>
    <row r="27436" spans="25:25" x14ac:dyDescent="0.2">
      <c r="Y27436" s="84"/>
    </row>
    <row r="27437" spans="25:25" x14ac:dyDescent="0.2">
      <c r="Y27437" s="84"/>
    </row>
    <row r="27438" spans="25:25" x14ac:dyDescent="0.2">
      <c r="Y27438" s="84"/>
    </row>
    <row r="27439" spans="25:25" x14ac:dyDescent="0.2">
      <c r="Y27439" s="84"/>
    </row>
    <row r="27440" spans="25:25" x14ac:dyDescent="0.2">
      <c r="Y27440" s="84"/>
    </row>
    <row r="27441" spans="25:25" x14ac:dyDescent="0.2">
      <c r="Y27441" s="84"/>
    </row>
    <row r="27442" spans="25:25" x14ac:dyDescent="0.2">
      <c r="Y27442" s="84"/>
    </row>
    <row r="27443" spans="25:25" x14ac:dyDescent="0.2">
      <c r="Y27443" s="84"/>
    </row>
    <row r="27444" spans="25:25" x14ac:dyDescent="0.2">
      <c r="Y27444" s="84"/>
    </row>
    <row r="27445" spans="25:25" x14ac:dyDescent="0.2">
      <c r="Y27445" s="84"/>
    </row>
    <row r="27446" spans="25:25" x14ac:dyDescent="0.2">
      <c r="Y27446" s="84"/>
    </row>
    <row r="27447" spans="25:25" x14ac:dyDescent="0.2">
      <c r="Y27447" s="84"/>
    </row>
    <row r="27448" spans="25:25" x14ac:dyDescent="0.2">
      <c r="Y27448" s="84"/>
    </row>
    <row r="27449" spans="25:25" x14ac:dyDescent="0.2">
      <c r="Y27449" s="84"/>
    </row>
    <row r="27450" spans="25:25" x14ac:dyDescent="0.2">
      <c r="Y27450" s="84"/>
    </row>
    <row r="27451" spans="25:25" x14ac:dyDescent="0.2">
      <c r="Y27451" s="84"/>
    </row>
    <row r="27452" spans="25:25" x14ac:dyDescent="0.2">
      <c r="Y27452" s="84"/>
    </row>
    <row r="27453" spans="25:25" x14ac:dyDescent="0.2">
      <c r="Y27453" s="84"/>
    </row>
    <row r="27454" spans="25:25" x14ac:dyDescent="0.2">
      <c r="Y27454" s="84"/>
    </row>
    <row r="27455" spans="25:25" x14ac:dyDescent="0.2">
      <c r="Y27455" s="84"/>
    </row>
    <row r="27456" spans="25:25" x14ac:dyDescent="0.2">
      <c r="Y27456" s="84"/>
    </row>
    <row r="27457" spans="25:25" x14ac:dyDescent="0.2">
      <c r="Y27457" s="84"/>
    </row>
    <row r="27458" spans="25:25" x14ac:dyDescent="0.2">
      <c r="Y27458" s="84"/>
    </row>
    <row r="27459" spans="25:25" x14ac:dyDescent="0.2">
      <c r="Y27459" s="84"/>
    </row>
    <row r="27460" spans="25:25" x14ac:dyDescent="0.2">
      <c r="Y27460" s="84"/>
    </row>
    <row r="27461" spans="25:25" x14ac:dyDescent="0.2">
      <c r="Y27461" s="84"/>
    </row>
    <row r="27462" spans="25:25" x14ac:dyDescent="0.2">
      <c r="Y27462" s="84"/>
    </row>
    <row r="27463" spans="25:25" x14ac:dyDescent="0.2">
      <c r="Y27463" s="84"/>
    </row>
    <row r="27464" spans="25:25" x14ac:dyDescent="0.2">
      <c r="Y27464" s="84"/>
    </row>
    <row r="27465" spans="25:25" x14ac:dyDescent="0.2">
      <c r="Y27465" s="84"/>
    </row>
    <row r="27466" spans="25:25" x14ac:dyDescent="0.2">
      <c r="Y27466" s="84"/>
    </row>
    <row r="27467" spans="25:25" x14ac:dyDescent="0.2">
      <c r="Y27467" s="84"/>
    </row>
    <row r="27468" spans="25:25" x14ac:dyDescent="0.2">
      <c r="Y27468" s="84"/>
    </row>
    <row r="27469" spans="25:25" x14ac:dyDescent="0.2">
      <c r="Y27469" s="84"/>
    </row>
    <row r="27470" spans="25:25" x14ac:dyDescent="0.2">
      <c r="Y27470" s="84"/>
    </row>
    <row r="27471" spans="25:25" x14ac:dyDescent="0.2">
      <c r="Y27471" s="84"/>
    </row>
    <row r="27472" spans="25:25" x14ac:dyDescent="0.2">
      <c r="Y27472" s="84"/>
    </row>
    <row r="27473" spans="25:25" x14ac:dyDescent="0.2">
      <c r="Y27473" s="84"/>
    </row>
    <row r="27474" spans="25:25" x14ac:dyDescent="0.2">
      <c r="Y27474" s="84"/>
    </row>
    <row r="27475" spans="25:25" x14ac:dyDescent="0.2">
      <c r="Y27475" s="84"/>
    </row>
    <row r="27476" spans="25:25" x14ac:dyDescent="0.2">
      <c r="Y27476" s="84"/>
    </row>
    <row r="27477" spans="25:25" x14ac:dyDescent="0.2">
      <c r="Y27477" s="84"/>
    </row>
    <row r="27478" spans="25:25" x14ac:dyDescent="0.2">
      <c r="Y27478" s="84"/>
    </row>
    <row r="27479" spans="25:25" x14ac:dyDescent="0.2">
      <c r="Y27479" s="84"/>
    </row>
    <row r="27480" spans="25:25" x14ac:dyDescent="0.2">
      <c r="Y27480" s="84"/>
    </row>
    <row r="27481" spans="25:25" x14ac:dyDescent="0.2">
      <c r="Y27481" s="84"/>
    </row>
    <row r="27482" spans="25:25" x14ac:dyDescent="0.2">
      <c r="Y27482" s="84"/>
    </row>
    <row r="27483" spans="25:25" x14ac:dyDescent="0.2">
      <c r="Y27483" s="84"/>
    </row>
    <row r="27484" spans="25:25" x14ac:dyDescent="0.2">
      <c r="Y27484" s="84"/>
    </row>
    <row r="27485" spans="25:25" x14ac:dyDescent="0.2">
      <c r="Y27485" s="84"/>
    </row>
    <row r="27486" spans="25:25" x14ac:dyDescent="0.2">
      <c r="Y27486" s="84"/>
    </row>
    <row r="27487" spans="25:25" x14ac:dyDescent="0.2">
      <c r="Y27487" s="84"/>
    </row>
    <row r="27488" spans="25:25" x14ac:dyDescent="0.2">
      <c r="Y27488" s="84"/>
    </row>
    <row r="27489" spans="25:25" x14ac:dyDescent="0.2">
      <c r="Y27489" s="84"/>
    </row>
    <row r="27490" spans="25:25" x14ac:dyDescent="0.2">
      <c r="Y27490" s="84"/>
    </row>
    <row r="27491" spans="25:25" x14ac:dyDescent="0.2">
      <c r="Y27491" s="84"/>
    </row>
    <row r="27492" spans="25:25" x14ac:dyDescent="0.2">
      <c r="Y27492" s="84"/>
    </row>
    <row r="27493" spans="25:25" x14ac:dyDescent="0.2">
      <c r="Y27493" s="84"/>
    </row>
    <row r="27494" spans="25:25" x14ac:dyDescent="0.2">
      <c r="Y27494" s="84"/>
    </row>
    <row r="27495" spans="25:25" x14ac:dyDescent="0.2">
      <c r="Y27495" s="84"/>
    </row>
    <row r="27496" spans="25:25" x14ac:dyDescent="0.2">
      <c r="Y27496" s="84"/>
    </row>
    <row r="27497" spans="25:25" x14ac:dyDescent="0.2">
      <c r="Y27497" s="84"/>
    </row>
    <row r="27498" spans="25:25" x14ac:dyDescent="0.2">
      <c r="Y27498" s="84"/>
    </row>
    <row r="27499" spans="25:25" x14ac:dyDescent="0.2">
      <c r="Y27499" s="84"/>
    </row>
    <row r="27500" spans="25:25" x14ac:dyDescent="0.2">
      <c r="Y27500" s="84"/>
    </row>
    <row r="27501" spans="25:25" x14ac:dyDescent="0.2">
      <c r="Y27501" s="84"/>
    </row>
    <row r="27502" spans="25:25" x14ac:dyDescent="0.2">
      <c r="Y27502" s="84"/>
    </row>
    <row r="27503" spans="25:25" x14ac:dyDescent="0.2">
      <c r="Y27503" s="84"/>
    </row>
    <row r="27504" spans="25:25" x14ac:dyDescent="0.2">
      <c r="Y27504" s="84"/>
    </row>
    <row r="27505" spans="25:25" x14ac:dyDescent="0.2">
      <c r="Y27505" s="84"/>
    </row>
    <row r="27506" spans="25:25" x14ac:dyDescent="0.2">
      <c r="Y27506" s="84"/>
    </row>
    <row r="27507" spans="25:25" x14ac:dyDescent="0.2">
      <c r="Y27507" s="84"/>
    </row>
    <row r="27508" spans="25:25" x14ac:dyDescent="0.2">
      <c r="Y27508" s="84"/>
    </row>
    <row r="27509" spans="25:25" x14ac:dyDescent="0.2">
      <c r="Y27509" s="84"/>
    </row>
    <row r="27510" spans="25:25" x14ac:dyDescent="0.2">
      <c r="Y27510" s="84"/>
    </row>
    <row r="27511" spans="25:25" x14ac:dyDescent="0.2">
      <c r="Y27511" s="84"/>
    </row>
    <row r="27512" spans="25:25" x14ac:dyDescent="0.2">
      <c r="Y27512" s="84"/>
    </row>
    <row r="27513" spans="25:25" x14ac:dyDescent="0.2">
      <c r="Y27513" s="84"/>
    </row>
    <row r="27514" spans="25:25" x14ac:dyDescent="0.2">
      <c r="Y27514" s="84"/>
    </row>
    <row r="27515" spans="25:25" x14ac:dyDescent="0.2">
      <c r="Y27515" s="84"/>
    </row>
    <row r="27516" spans="25:25" x14ac:dyDescent="0.2">
      <c r="Y27516" s="84"/>
    </row>
    <row r="27517" spans="25:25" x14ac:dyDescent="0.2">
      <c r="Y27517" s="84"/>
    </row>
    <row r="27518" spans="25:25" x14ac:dyDescent="0.2">
      <c r="Y27518" s="84"/>
    </row>
    <row r="27519" spans="25:25" x14ac:dyDescent="0.2">
      <c r="Y27519" s="84"/>
    </row>
    <row r="27520" spans="25:25" x14ac:dyDescent="0.2">
      <c r="Y27520" s="84"/>
    </row>
    <row r="27521" spans="25:25" x14ac:dyDescent="0.2">
      <c r="Y27521" s="84"/>
    </row>
    <row r="27522" spans="25:25" x14ac:dyDescent="0.2">
      <c r="Y27522" s="84"/>
    </row>
    <row r="27523" spans="25:25" x14ac:dyDescent="0.2">
      <c r="Y27523" s="84"/>
    </row>
    <row r="27524" spans="25:25" x14ac:dyDescent="0.2">
      <c r="Y27524" s="84"/>
    </row>
    <row r="27525" spans="25:25" x14ac:dyDescent="0.2">
      <c r="Y27525" s="84"/>
    </row>
    <row r="27526" spans="25:25" x14ac:dyDescent="0.2">
      <c r="Y27526" s="84"/>
    </row>
    <row r="27527" spans="25:25" x14ac:dyDescent="0.2">
      <c r="Y27527" s="84"/>
    </row>
    <row r="27528" spans="25:25" x14ac:dyDescent="0.2">
      <c r="Y27528" s="84"/>
    </row>
    <row r="27529" spans="25:25" x14ac:dyDescent="0.2">
      <c r="Y27529" s="84"/>
    </row>
    <row r="27530" spans="25:25" x14ac:dyDescent="0.2">
      <c r="Y27530" s="84"/>
    </row>
    <row r="27531" spans="25:25" x14ac:dyDescent="0.2">
      <c r="Y27531" s="84"/>
    </row>
    <row r="27532" spans="25:25" x14ac:dyDescent="0.2">
      <c r="Y27532" s="84"/>
    </row>
    <row r="27533" spans="25:25" x14ac:dyDescent="0.2">
      <c r="Y27533" s="84"/>
    </row>
    <row r="27534" spans="25:25" x14ac:dyDescent="0.2">
      <c r="Y27534" s="84"/>
    </row>
    <row r="27535" spans="25:25" x14ac:dyDescent="0.2">
      <c r="Y27535" s="84"/>
    </row>
    <row r="27536" spans="25:25" x14ac:dyDescent="0.2">
      <c r="Y27536" s="84"/>
    </row>
    <row r="27537" spans="25:25" x14ac:dyDescent="0.2">
      <c r="Y27537" s="84"/>
    </row>
    <row r="27538" spans="25:25" x14ac:dyDescent="0.2">
      <c r="Y27538" s="84"/>
    </row>
    <row r="27539" spans="25:25" x14ac:dyDescent="0.2">
      <c r="Y27539" s="84"/>
    </row>
    <row r="27540" spans="25:25" x14ac:dyDescent="0.2">
      <c r="Y27540" s="84"/>
    </row>
    <row r="27541" spans="25:25" x14ac:dyDescent="0.2">
      <c r="Y27541" s="84"/>
    </row>
    <row r="27542" spans="25:25" x14ac:dyDescent="0.2">
      <c r="Y27542" s="84"/>
    </row>
    <row r="27543" spans="25:25" x14ac:dyDescent="0.2">
      <c r="Y27543" s="84"/>
    </row>
    <row r="27544" spans="25:25" x14ac:dyDescent="0.2">
      <c r="Y27544" s="84"/>
    </row>
    <row r="27545" spans="25:25" x14ac:dyDescent="0.2">
      <c r="Y27545" s="84"/>
    </row>
    <row r="27546" spans="25:25" x14ac:dyDescent="0.2">
      <c r="Y27546" s="84"/>
    </row>
    <row r="27547" spans="25:25" x14ac:dyDescent="0.2">
      <c r="Y27547" s="84"/>
    </row>
    <row r="27548" spans="25:25" x14ac:dyDescent="0.2">
      <c r="Y27548" s="84"/>
    </row>
    <row r="27549" spans="25:25" x14ac:dyDescent="0.2">
      <c r="Y27549" s="84"/>
    </row>
    <row r="27550" spans="25:25" x14ac:dyDescent="0.2">
      <c r="Y27550" s="84"/>
    </row>
    <row r="27551" spans="25:25" x14ac:dyDescent="0.2">
      <c r="Y27551" s="84"/>
    </row>
    <row r="27552" spans="25:25" x14ac:dyDescent="0.2">
      <c r="Y27552" s="84"/>
    </row>
    <row r="27553" spans="25:25" x14ac:dyDescent="0.2">
      <c r="Y27553" s="84"/>
    </row>
    <row r="27554" spans="25:25" x14ac:dyDescent="0.2">
      <c r="Y27554" s="84"/>
    </row>
    <row r="27555" spans="25:25" x14ac:dyDescent="0.2">
      <c r="Y27555" s="84"/>
    </row>
    <row r="27556" spans="25:25" x14ac:dyDescent="0.2">
      <c r="Y27556" s="84"/>
    </row>
    <row r="27557" spans="25:25" x14ac:dyDescent="0.2">
      <c r="Y27557" s="84"/>
    </row>
    <row r="27558" spans="25:25" x14ac:dyDescent="0.2">
      <c r="Y27558" s="84"/>
    </row>
    <row r="27559" spans="25:25" x14ac:dyDescent="0.2">
      <c r="Y27559" s="84"/>
    </row>
    <row r="27560" spans="25:25" x14ac:dyDescent="0.2">
      <c r="Y27560" s="84"/>
    </row>
    <row r="27561" spans="25:25" x14ac:dyDescent="0.2">
      <c r="Y27561" s="84"/>
    </row>
    <row r="27562" spans="25:25" x14ac:dyDescent="0.2">
      <c r="Y27562" s="84"/>
    </row>
    <row r="27563" spans="25:25" x14ac:dyDescent="0.2">
      <c r="Y27563" s="84"/>
    </row>
    <row r="27564" spans="25:25" x14ac:dyDescent="0.2">
      <c r="Y27564" s="84"/>
    </row>
    <row r="27565" spans="25:25" x14ac:dyDescent="0.2">
      <c r="Y27565" s="84"/>
    </row>
    <row r="27566" spans="25:25" x14ac:dyDescent="0.2">
      <c r="Y27566" s="84"/>
    </row>
    <row r="27567" spans="25:25" x14ac:dyDescent="0.2">
      <c r="Y27567" s="84"/>
    </row>
    <row r="27568" spans="25:25" x14ac:dyDescent="0.2">
      <c r="Y27568" s="84"/>
    </row>
    <row r="27569" spans="25:25" x14ac:dyDescent="0.2">
      <c r="Y27569" s="84"/>
    </row>
    <row r="27570" spans="25:25" x14ac:dyDescent="0.2">
      <c r="Y27570" s="84"/>
    </row>
    <row r="27571" spans="25:25" x14ac:dyDescent="0.2">
      <c r="Y27571" s="84"/>
    </row>
    <row r="27572" spans="25:25" x14ac:dyDescent="0.2">
      <c r="Y27572" s="84"/>
    </row>
    <row r="27573" spans="25:25" x14ac:dyDescent="0.2">
      <c r="Y27573" s="84"/>
    </row>
    <row r="27574" spans="25:25" x14ac:dyDescent="0.2">
      <c r="Y27574" s="84"/>
    </row>
    <row r="27575" spans="25:25" x14ac:dyDescent="0.2">
      <c r="Y27575" s="84"/>
    </row>
    <row r="27576" spans="25:25" x14ac:dyDescent="0.2">
      <c r="Y27576" s="84"/>
    </row>
    <row r="27577" spans="25:25" x14ac:dyDescent="0.2">
      <c r="Y27577" s="84"/>
    </row>
    <row r="27578" spans="25:25" x14ac:dyDescent="0.2">
      <c r="Y27578" s="84"/>
    </row>
    <row r="27579" spans="25:25" x14ac:dyDescent="0.2">
      <c r="Y27579" s="84"/>
    </row>
    <row r="27580" spans="25:25" x14ac:dyDescent="0.2">
      <c r="Y27580" s="84"/>
    </row>
    <row r="27581" spans="25:25" x14ac:dyDescent="0.2">
      <c r="Y27581" s="84"/>
    </row>
    <row r="27582" spans="25:25" x14ac:dyDescent="0.2">
      <c r="Y27582" s="84"/>
    </row>
    <row r="27583" spans="25:25" x14ac:dyDescent="0.2">
      <c r="Y27583" s="84"/>
    </row>
    <row r="27584" spans="25:25" x14ac:dyDescent="0.2">
      <c r="Y27584" s="84"/>
    </row>
    <row r="27585" spans="25:25" x14ac:dyDescent="0.2">
      <c r="Y27585" s="84"/>
    </row>
    <row r="27586" spans="25:25" x14ac:dyDescent="0.2">
      <c r="Y27586" s="84"/>
    </row>
    <row r="27587" spans="25:25" x14ac:dyDescent="0.2">
      <c r="Y27587" s="84"/>
    </row>
    <row r="27588" spans="25:25" x14ac:dyDescent="0.2">
      <c r="Y27588" s="84"/>
    </row>
    <row r="27589" spans="25:25" x14ac:dyDescent="0.2">
      <c r="Y27589" s="84"/>
    </row>
    <row r="27590" spans="25:25" x14ac:dyDescent="0.2">
      <c r="Y27590" s="84"/>
    </row>
    <row r="27591" spans="25:25" x14ac:dyDescent="0.2">
      <c r="Y27591" s="84"/>
    </row>
    <row r="27592" spans="25:25" x14ac:dyDescent="0.2">
      <c r="Y27592" s="84"/>
    </row>
    <row r="27593" spans="25:25" x14ac:dyDescent="0.2">
      <c r="Y27593" s="84"/>
    </row>
    <row r="27594" spans="25:25" x14ac:dyDescent="0.2">
      <c r="Y27594" s="84"/>
    </row>
    <row r="27595" spans="25:25" x14ac:dyDescent="0.2">
      <c r="Y27595" s="84"/>
    </row>
    <row r="27596" spans="25:25" x14ac:dyDescent="0.2">
      <c r="Y27596" s="84"/>
    </row>
    <row r="27597" spans="25:25" x14ac:dyDescent="0.2">
      <c r="Y27597" s="84"/>
    </row>
    <row r="27598" spans="25:25" x14ac:dyDescent="0.2">
      <c r="Y27598" s="84"/>
    </row>
    <row r="27599" spans="25:25" x14ac:dyDescent="0.2">
      <c r="Y27599" s="84"/>
    </row>
    <row r="27600" spans="25:25" x14ac:dyDescent="0.2">
      <c r="Y27600" s="84"/>
    </row>
    <row r="27601" spans="25:25" x14ac:dyDescent="0.2">
      <c r="Y27601" s="84"/>
    </row>
    <row r="27602" spans="25:25" x14ac:dyDescent="0.2">
      <c r="Y27602" s="84"/>
    </row>
    <row r="27603" spans="25:25" x14ac:dyDescent="0.2">
      <c r="Y27603" s="84"/>
    </row>
    <row r="27604" spans="25:25" x14ac:dyDescent="0.2">
      <c r="Y27604" s="84"/>
    </row>
    <row r="27605" spans="25:25" x14ac:dyDescent="0.2">
      <c r="Y27605" s="84"/>
    </row>
    <row r="27606" spans="25:25" x14ac:dyDescent="0.2">
      <c r="Y27606" s="84"/>
    </row>
    <row r="27607" spans="25:25" x14ac:dyDescent="0.2">
      <c r="Y27607" s="84"/>
    </row>
    <row r="27608" spans="25:25" x14ac:dyDescent="0.2">
      <c r="Y27608" s="84"/>
    </row>
    <row r="27609" spans="25:25" x14ac:dyDescent="0.2">
      <c r="Y27609" s="84"/>
    </row>
    <row r="27610" spans="25:25" x14ac:dyDescent="0.2">
      <c r="Y27610" s="84"/>
    </row>
    <row r="27611" spans="25:25" x14ac:dyDescent="0.2">
      <c r="Y27611" s="84"/>
    </row>
    <row r="27612" spans="25:25" x14ac:dyDescent="0.2">
      <c r="Y27612" s="84"/>
    </row>
    <row r="27613" spans="25:25" x14ac:dyDescent="0.2">
      <c r="Y27613" s="84"/>
    </row>
    <row r="27614" spans="25:25" x14ac:dyDescent="0.2">
      <c r="Y27614" s="84"/>
    </row>
    <row r="27615" spans="25:25" x14ac:dyDescent="0.2">
      <c r="Y27615" s="84"/>
    </row>
    <row r="27616" spans="25:25" x14ac:dyDescent="0.2">
      <c r="Y27616" s="84"/>
    </row>
    <row r="27617" spans="25:25" x14ac:dyDescent="0.2">
      <c r="Y27617" s="84"/>
    </row>
    <row r="27618" spans="25:25" x14ac:dyDescent="0.2">
      <c r="Y27618" s="84"/>
    </row>
    <row r="27619" spans="25:25" x14ac:dyDescent="0.2">
      <c r="Y27619" s="84"/>
    </row>
    <row r="27620" spans="25:25" x14ac:dyDescent="0.2">
      <c r="Y27620" s="84"/>
    </row>
    <row r="27621" spans="25:25" x14ac:dyDescent="0.2">
      <c r="Y27621" s="84"/>
    </row>
    <row r="27622" spans="25:25" x14ac:dyDescent="0.2">
      <c r="Y27622" s="84"/>
    </row>
    <row r="27623" spans="25:25" x14ac:dyDescent="0.2">
      <c r="Y27623" s="84"/>
    </row>
    <row r="27624" spans="25:25" x14ac:dyDescent="0.2">
      <c r="Y27624" s="84"/>
    </row>
    <row r="27625" spans="25:25" x14ac:dyDescent="0.2">
      <c r="Y27625" s="84"/>
    </row>
    <row r="27626" spans="25:25" x14ac:dyDescent="0.2">
      <c r="Y27626" s="84"/>
    </row>
    <row r="27627" spans="25:25" x14ac:dyDescent="0.2">
      <c r="Y27627" s="84"/>
    </row>
    <row r="27628" spans="25:25" x14ac:dyDescent="0.2">
      <c r="Y27628" s="84"/>
    </row>
    <row r="27629" spans="25:25" x14ac:dyDescent="0.2">
      <c r="Y27629" s="84"/>
    </row>
    <row r="27630" spans="25:25" x14ac:dyDescent="0.2">
      <c r="Y27630" s="84"/>
    </row>
    <row r="27631" spans="25:25" x14ac:dyDescent="0.2">
      <c r="Y27631" s="84"/>
    </row>
    <row r="27632" spans="25:25" x14ac:dyDescent="0.2">
      <c r="Y27632" s="84"/>
    </row>
    <row r="27633" spans="25:25" x14ac:dyDescent="0.2">
      <c r="Y27633" s="84"/>
    </row>
    <row r="27634" spans="25:25" x14ac:dyDescent="0.2">
      <c r="Y27634" s="84"/>
    </row>
    <row r="27635" spans="25:25" x14ac:dyDescent="0.2">
      <c r="Y27635" s="84"/>
    </row>
    <row r="27636" spans="25:25" x14ac:dyDescent="0.2">
      <c r="Y27636" s="84"/>
    </row>
    <row r="27637" spans="25:25" x14ac:dyDescent="0.2">
      <c r="Y27637" s="84"/>
    </row>
    <row r="27638" spans="25:25" x14ac:dyDescent="0.2">
      <c r="Y27638" s="84"/>
    </row>
    <row r="27639" spans="25:25" x14ac:dyDescent="0.2">
      <c r="Y27639" s="84"/>
    </row>
    <row r="27640" spans="25:25" x14ac:dyDescent="0.2">
      <c r="Y27640" s="84"/>
    </row>
    <row r="27641" spans="25:25" x14ac:dyDescent="0.2">
      <c r="Y27641" s="84"/>
    </row>
    <row r="27642" spans="25:25" x14ac:dyDescent="0.2">
      <c r="Y27642" s="84"/>
    </row>
    <row r="27643" spans="25:25" x14ac:dyDescent="0.2">
      <c r="Y27643" s="84"/>
    </row>
    <row r="27644" spans="25:25" x14ac:dyDescent="0.2">
      <c r="Y27644" s="84"/>
    </row>
    <row r="27645" spans="25:25" x14ac:dyDescent="0.2">
      <c r="Y27645" s="84"/>
    </row>
    <row r="27646" spans="25:25" x14ac:dyDescent="0.2">
      <c r="Y27646" s="84"/>
    </row>
    <row r="27647" spans="25:25" x14ac:dyDescent="0.2">
      <c r="Y27647" s="84"/>
    </row>
    <row r="27648" spans="25:25" x14ac:dyDescent="0.2">
      <c r="Y27648" s="84"/>
    </row>
    <row r="27649" spans="25:25" x14ac:dyDescent="0.2">
      <c r="Y27649" s="84"/>
    </row>
    <row r="27650" spans="25:25" x14ac:dyDescent="0.2">
      <c r="Y27650" s="84"/>
    </row>
    <row r="27651" spans="25:25" x14ac:dyDescent="0.2">
      <c r="Y27651" s="84"/>
    </row>
    <row r="27652" spans="25:25" x14ac:dyDescent="0.2">
      <c r="Y27652" s="84"/>
    </row>
    <row r="27653" spans="25:25" x14ac:dyDescent="0.2">
      <c r="Y27653" s="84"/>
    </row>
    <row r="27654" spans="25:25" x14ac:dyDescent="0.2">
      <c r="Y27654" s="84"/>
    </row>
    <row r="27655" spans="25:25" x14ac:dyDescent="0.2">
      <c r="Y27655" s="84"/>
    </row>
    <row r="27656" spans="25:25" x14ac:dyDescent="0.2">
      <c r="Y27656" s="84"/>
    </row>
    <row r="27657" spans="25:25" x14ac:dyDescent="0.2">
      <c r="Y27657" s="84"/>
    </row>
    <row r="27658" spans="25:25" x14ac:dyDescent="0.2">
      <c r="Y27658" s="84"/>
    </row>
    <row r="27659" spans="25:25" x14ac:dyDescent="0.2">
      <c r="Y27659" s="84"/>
    </row>
    <row r="27660" spans="25:25" x14ac:dyDescent="0.2">
      <c r="Y27660" s="84"/>
    </row>
    <row r="27661" spans="25:25" x14ac:dyDescent="0.2">
      <c r="Y27661" s="84"/>
    </row>
    <row r="27662" spans="25:25" x14ac:dyDescent="0.2">
      <c r="Y27662" s="84"/>
    </row>
    <row r="27663" spans="25:25" x14ac:dyDescent="0.2">
      <c r="Y27663" s="84"/>
    </row>
    <row r="27664" spans="25:25" x14ac:dyDescent="0.2">
      <c r="Y27664" s="84"/>
    </row>
    <row r="27665" spans="25:25" x14ac:dyDescent="0.2">
      <c r="Y27665" s="84"/>
    </row>
    <row r="27666" spans="25:25" x14ac:dyDescent="0.2">
      <c r="Y27666" s="84"/>
    </row>
    <row r="27667" spans="25:25" x14ac:dyDescent="0.2">
      <c r="Y27667" s="84"/>
    </row>
    <row r="27668" spans="25:25" x14ac:dyDescent="0.2">
      <c r="Y27668" s="84"/>
    </row>
    <row r="27669" spans="25:25" x14ac:dyDescent="0.2">
      <c r="Y27669" s="84"/>
    </row>
    <row r="27670" spans="25:25" x14ac:dyDescent="0.2">
      <c r="Y27670" s="84"/>
    </row>
    <row r="27671" spans="25:25" x14ac:dyDescent="0.2">
      <c r="Y27671" s="84"/>
    </row>
    <row r="27672" spans="25:25" x14ac:dyDescent="0.2">
      <c r="Y27672" s="84"/>
    </row>
    <row r="27673" spans="25:25" x14ac:dyDescent="0.2">
      <c r="Y27673" s="84"/>
    </row>
    <row r="27674" spans="25:25" x14ac:dyDescent="0.2">
      <c r="Y27674" s="84"/>
    </row>
    <row r="27675" spans="25:25" x14ac:dyDescent="0.2">
      <c r="Y27675" s="84"/>
    </row>
    <row r="27676" spans="25:25" x14ac:dyDescent="0.2">
      <c r="Y27676" s="84"/>
    </row>
    <row r="27677" spans="25:25" x14ac:dyDescent="0.2">
      <c r="Y27677" s="84"/>
    </row>
    <row r="27678" spans="25:25" x14ac:dyDescent="0.2">
      <c r="Y27678" s="84"/>
    </row>
    <row r="27679" spans="25:25" x14ac:dyDescent="0.2">
      <c r="Y27679" s="84"/>
    </row>
    <row r="27680" spans="25:25" x14ac:dyDescent="0.2">
      <c r="Y27680" s="84"/>
    </row>
    <row r="27681" spans="25:25" x14ac:dyDescent="0.2">
      <c r="Y27681" s="84"/>
    </row>
    <row r="27682" spans="25:25" x14ac:dyDescent="0.2">
      <c r="Y27682" s="84"/>
    </row>
    <row r="27683" spans="25:25" x14ac:dyDescent="0.2">
      <c r="Y27683" s="84"/>
    </row>
    <row r="27684" spans="25:25" x14ac:dyDescent="0.2">
      <c r="Y27684" s="84"/>
    </row>
    <row r="27685" spans="25:25" x14ac:dyDescent="0.2">
      <c r="Y27685" s="84"/>
    </row>
    <row r="27686" spans="25:25" x14ac:dyDescent="0.2">
      <c r="Y27686" s="84"/>
    </row>
    <row r="27687" spans="25:25" x14ac:dyDescent="0.2">
      <c r="Y27687" s="84"/>
    </row>
    <row r="27688" spans="25:25" x14ac:dyDescent="0.2">
      <c r="Y27688" s="84"/>
    </row>
    <row r="27689" spans="25:25" x14ac:dyDescent="0.2">
      <c r="Y27689" s="84"/>
    </row>
    <row r="27690" spans="25:25" x14ac:dyDescent="0.2">
      <c r="Y27690" s="84"/>
    </row>
    <row r="27691" spans="25:25" x14ac:dyDescent="0.2">
      <c r="Y27691" s="84"/>
    </row>
    <row r="27692" spans="25:25" x14ac:dyDescent="0.2">
      <c r="Y27692" s="84"/>
    </row>
    <row r="27693" spans="25:25" x14ac:dyDescent="0.2">
      <c r="Y27693" s="84"/>
    </row>
    <row r="27694" spans="25:25" x14ac:dyDescent="0.2">
      <c r="Y27694" s="84"/>
    </row>
    <row r="27695" spans="25:25" x14ac:dyDescent="0.2">
      <c r="Y27695" s="84"/>
    </row>
    <row r="27696" spans="25:25" x14ac:dyDescent="0.2">
      <c r="Y27696" s="84"/>
    </row>
    <row r="27697" spans="25:25" x14ac:dyDescent="0.2">
      <c r="Y27697" s="84"/>
    </row>
    <row r="27698" spans="25:25" x14ac:dyDescent="0.2">
      <c r="Y27698" s="84"/>
    </row>
    <row r="27699" spans="25:25" x14ac:dyDescent="0.2">
      <c r="Y27699" s="84"/>
    </row>
    <row r="27700" spans="25:25" x14ac:dyDescent="0.2">
      <c r="Y27700" s="84"/>
    </row>
    <row r="27701" spans="25:25" x14ac:dyDescent="0.2">
      <c r="Y27701" s="84"/>
    </row>
    <row r="27702" spans="25:25" x14ac:dyDescent="0.2">
      <c r="Y27702" s="84"/>
    </row>
    <row r="27703" spans="25:25" x14ac:dyDescent="0.2">
      <c r="Y27703" s="84"/>
    </row>
    <row r="27704" spans="25:25" x14ac:dyDescent="0.2">
      <c r="Y27704" s="84"/>
    </row>
    <row r="27705" spans="25:25" x14ac:dyDescent="0.2">
      <c r="Y27705" s="84"/>
    </row>
    <row r="27706" spans="25:25" x14ac:dyDescent="0.2">
      <c r="Y27706" s="84"/>
    </row>
    <row r="27707" spans="25:25" x14ac:dyDescent="0.2">
      <c r="Y27707" s="84"/>
    </row>
    <row r="27708" spans="25:25" x14ac:dyDescent="0.2">
      <c r="Y27708" s="84"/>
    </row>
    <row r="27709" spans="25:25" x14ac:dyDescent="0.2">
      <c r="Y27709" s="84"/>
    </row>
    <row r="27710" spans="25:25" x14ac:dyDescent="0.2">
      <c r="Y27710" s="84"/>
    </row>
    <row r="27711" spans="25:25" x14ac:dyDescent="0.2">
      <c r="Y27711" s="84"/>
    </row>
    <row r="27712" spans="25:25" x14ac:dyDescent="0.2">
      <c r="Y27712" s="84"/>
    </row>
    <row r="27713" spans="25:25" x14ac:dyDescent="0.2">
      <c r="Y27713" s="84"/>
    </row>
    <row r="27714" spans="25:25" x14ac:dyDescent="0.2">
      <c r="Y27714" s="84"/>
    </row>
    <row r="27715" spans="25:25" x14ac:dyDescent="0.2">
      <c r="Y27715" s="84"/>
    </row>
    <row r="27716" spans="25:25" x14ac:dyDescent="0.2">
      <c r="Y27716" s="84"/>
    </row>
    <row r="27717" spans="25:25" x14ac:dyDescent="0.2">
      <c r="Y27717" s="84"/>
    </row>
    <row r="27718" spans="25:25" x14ac:dyDescent="0.2">
      <c r="Y27718" s="84"/>
    </row>
    <row r="27719" spans="25:25" x14ac:dyDescent="0.2">
      <c r="Y27719" s="84"/>
    </row>
    <row r="27720" spans="25:25" x14ac:dyDescent="0.2">
      <c r="Y27720" s="84"/>
    </row>
    <row r="27721" spans="25:25" x14ac:dyDescent="0.2">
      <c r="Y27721" s="84"/>
    </row>
    <row r="27722" spans="25:25" x14ac:dyDescent="0.2">
      <c r="Y27722" s="84"/>
    </row>
    <row r="27723" spans="25:25" x14ac:dyDescent="0.2">
      <c r="Y27723" s="84"/>
    </row>
    <row r="27724" spans="25:25" x14ac:dyDescent="0.2">
      <c r="Y27724" s="84"/>
    </row>
    <row r="27725" spans="25:25" x14ac:dyDescent="0.2">
      <c r="Y27725" s="84"/>
    </row>
    <row r="27726" spans="25:25" x14ac:dyDescent="0.2">
      <c r="Y27726" s="84"/>
    </row>
    <row r="27727" spans="25:25" x14ac:dyDescent="0.2">
      <c r="Y27727" s="84"/>
    </row>
    <row r="27728" spans="25:25" x14ac:dyDescent="0.2">
      <c r="Y27728" s="84"/>
    </row>
    <row r="27729" spans="25:25" x14ac:dyDescent="0.2">
      <c r="Y27729" s="84"/>
    </row>
    <row r="27730" spans="25:25" x14ac:dyDescent="0.2">
      <c r="Y27730" s="84"/>
    </row>
    <row r="27731" spans="25:25" x14ac:dyDescent="0.2">
      <c r="Y27731" s="84"/>
    </row>
    <row r="27732" spans="25:25" x14ac:dyDescent="0.2">
      <c r="Y27732" s="84"/>
    </row>
    <row r="27733" spans="25:25" x14ac:dyDescent="0.2">
      <c r="Y27733" s="84"/>
    </row>
    <row r="27734" spans="25:25" x14ac:dyDescent="0.2">
      <c r="Y27734" s="84"/>
    </row>
    <row r="27735" spans="25:25" x14ac:dyDescent="0.2">
      <c r="Y27735" s="84"/>
    </row>
    <row r="27736" spans="25:25" x14ac:dyDescent="0.2">
      <c r="Y27736" s="84"/>
    </row>
    <row r="27737" spans="25:25" x14ac:dyDescent="0.2">
      <c r="Y27737" s="84"/>
    </row>
    <row r="27738" spans="25:25" x14ac:dyDescent="0.2">
      <c r="Y27738" s="84"/>
    </row>
    <row r="27739" spans="25:25" x14ac:dyDescent="0.2">
      <c r="Y27739" s="84"/>
    </row>
    <row r="27740" spans="25:25" x14ac:dyDescent="0.2">
      <c r="Y27740" s="84"/>
    </row>
    <row r="27741" spans="25:25" x14ac:dyDescent="0.2">
      <c r="Y27741" s="84"/>
    </row>
    <row r="27742" spans="25:25" x14ac:dyDescent="0.2">
      <c r="Y27742" s="84"/>
    </row>
    <row r="27743" spans="25:25" x14ac:dyDescent="0.2">
      <c r="Y27743" s="84"/>
    </row>
    <row r="27744" spans="25:25" x14ac:dyDescent="0.2">
      <c r="Y27744" s="84"/>
    </row>
    <row r="27745" spans="25:25" x14ac:dyDescent="0.2">
      <c r="Y27745" s="84"/>
    </row>
    <row r="27746" spans="25:25" x14ac:dyDescent="0.2">
      <c r="Y27746" s="84"/>
    </row>
    <row r="27747" spans="25:25" x14ac:dyDescent="0.2">
      <c r="Y27747" s="84"/>
    </row>
    <row r="27748" spans="25:25" x14ac:dyDescent="0.2">
      <c r="Y27748" s="84"/>
    </row>
    <row r="27749" spans="25:25" x14ac:dyDescent="0.2">
      <c r="Y27749" s="84"/>
    </row>
    <row r="27750" spans="25:25" x14ac:dyDescent="0.2">
      <c r="Y27750" s="84"/>
    </row>
    <row r="27751" spans="25:25" x14ac:dyDescent="0.2">
      <c r="Y27751" s="84"/>
    </row>
    <row r="27752" spans="25:25" x14ac:dyDescent="0.2">
      <c r="Y27752" s="84"/>
    </row>
    <row r="27753" spans="25:25" x14ac:dyDescent="0.2">
      <c r="Y27753" s="84"/>
    </row>
    <row r="27754" spans="25:25" x14ac:dyDescent="0.2">
      <c r="Y27754" s="84"/>
    </row>
    <row r="27755" spans="25:25" x14ac:dyDescent="0.2">
      <c r="Y27755" s="84"/>
    </row>
    <row r="27756" spans="25:25" x14ac:dyDescent="0.2">
      <c r="Y27756" s="84"/>
    </row>
    <row r="27757" spans="25:25" x14ac:dyDescent="0.2">
      <c r="Y27757" s="84"/>
    </row>
    <row r="27758" spans="25:25" x14ac:dyDescent="0.2">
      <c r="Y27758" s="84"/>
    </row>
    <row r="27759" spans="25:25" x14ac:dyDescent="0.2">
      <c r="Y27759" s="84"/>
    </row>
    <row r="27760" spans="25:25" x14ac:dyDescent="0.2">
      <c r="Y27760" s="84"/>
    </row>
    <row r="27761" spans="25:25" x14ac:dyDescent="0.2">
      <c r="Y27761" s="84"/>
    </row>
    <row r="27762" spans="25:25" x14ac:dyDescent="0.2">
      <c r="Y27762" s="84"/>
    </row>
    <row r="27763" spans="25:25" x14ac:dyDescent="0.2">
      <c r="Y27763" s="84"/>
    </row>
    <row r="27764" spans="25:25" x14ac:dyDescent="0.2">
      <c r="Y27764" s="84"/>
    </row>
    <row r="27765" spans="25:25" x14ac:dyDescent="0.2">
      <c r="Y27765" s="84"/>
    </row>
    <row r="27766" spans="25:25" x14ac:dyDescent="0.2">
      <c r="Y27766" s="84"/>
    </row>
    <row r="27767" spans="25:25" x14ac:dyDescent="0.2">
      <c r="Y27767" s="84"/>
    </row>
    <row r="27768" spans="25:25" x14ac:dyDescent="0.2">
      <c r="Y27768" s="84"/>
    </row>
    <row r="27769" spans="25:25" x14ac:dyDescent="0.2">
      <c r="Y27769" s="84"/>
    </row>
    <row r="27770" spans="25:25" x14ac:dyDescent="0.2">
      <c r="Y27770" s="84"/>
    </row>
    <row r="27771" spans="25:25" x14ac:dyDescent="0.2">
      <c r="Y27771" s="84"/>
    </row>
    <row r="27772" spans="25:25" x14ac:dyDescent="0.2">
      <c r="Y27772" s="84"/>
    </row>
    <row r="27773" spans="25:25" x14ac:dyDescent="0.2">
      <c r="Y27773" s="84"/>
    </row>
    <row r="27774" spans="25:25" x14ac:dyDescent="0.2">
      <c r="Y27774" s="84"/>
    </row>
    <row r="27775" spans="25:25" x14ac:dyDescent="0.2">
      <c r="Y27775" s="84"/>
    </row>
    <row r="27776" spans="25:25" x14ac:dyDescent="0.2">
      <c r="Y27776" s="84"/>
    </row>
    <row r="27777" spans="25:25" x14ac:dyDescent="0.2">
      <c r="Y27777" s="84"/>
    </row>
    <row r="27778" spans="25:25" x14ac:dyDescent="0.2">
      <c r="Y27778" s="84"/>
    </row>
    <row r="27779" spans="25:25" x14ac:dyDescent="0.2">
      <c r="Y27779" s="84"/>
    </row>
    <row r="27780" spans="25:25" x14ac:dyDescent="0.2">
      <c r="Y27780" s="84"/>
    </row>
    <row r="27781" spans="25:25" x14ac:dyDescent="0.2">
      <c r="Y27781" s="84"/>
    </row>
    <row r="27782" spans="25:25" x14ac:dyDescent="0.2">
      <c r="Y27782" s="84"/>
    </row>
    <row r="27783" spans="25:25" x14ac:dyDescent="0.2">
      <c r="Y27783" s="84"/>
    </row>
    <row r="27784" spans="25:25" x14ac:dyDescent="0.2">
      <c r="Y27784" s="84"/>
    </row>
    <row r="27785" spans="25:25" x14ac:dyDescent="0.2">
      <c r="Y27785" s="84"/>
    </row>
    <row r="27786" spans="25:25" x14ac:dyDescent="0.2">
      <c r="Y27786" s="84"/>
    </row>
    <row r="27787" spans="25:25" x14ac:dyDescent="0.2">
      <c r="Y27787" s="84"/>
    </row>
    <row r="27788" spans="25:25" x14ac:dyDescent="0.2">
      <c r="Y27788" s="84"/>
    </row>
    <row r="27789" spans="25:25" x14ac:dyDescent="0.2">
      <c r="Y27789" s="84"/>
    </row>
    <row r="27790" spans="25:25" x14ac:dyDescent="0.2">
      <c r="Y27790" s="84"/>
    </row>
    <row r="27791" spans="25:25" x14ac:dyDescent="0.2">
      <c r="Y27791" s="84"/>
    </row>
    <row r="27792" spans="25:25" x14ac:dyDescent="0.2">
      <c r="Y27792" s="84"/>
    </row>
    <row r="27793" spans="25:25" x14ac:dyDescent="0.2">
      <c r="Y27793" s="84"/>
    </row>
    <row r="27794" spans="25:25" x14ac:dyDescent="0.2">
      <c r="Y27794" s="84"/>
    </row>
    <row r="27795" spans="25:25" x14ac:dyDescent="0.2">
      <c r="Y27795" s="84"/>
    </row>
    <row r="27796" spans="25:25" x14ac:dyDescent="0.2">
      <c r="Y27796" s="84"/>
    </row>
    <row r="27797" spans="25:25" x14ac:dyDescent="0.2">
      <c r="Y27797" s="84"/>
    </row>
    <row r="27798" spans="25:25" x14ac:dyDescent="0.2">
      <c r="Y27798" s="84"/>
    </row>
    <row r="27799" spans="25:25" x14ac:dyDescent="0.2">
      <c r="Y27799" s="84"/>
    </row>
    <row r="27800" spans="25:25" x14ac:dyDescent="0.2">
      <c r="Y27800" s="84"/>
    </row>
    <row r="27801" spans="25:25" x14ac:dyDescent="0.2">
      <c r="Y27801" s="84"/>
    </row>
    <row r="27802" spans="25:25" x14ac:dyDescent="0.2">
      <c r="Y27802" s="84"/>
    </row>
    <row r="27803" spans="25:25" x14ac:dyDescent="0.2">
      <c r="Y27803" s="84"/>
    </row>
    <row r="27804" spans="25:25" x14ac:dyDescent="0.2">
      <c r="Y27804" s="84"/>
    </row>
    <row r="27805" spans="25:25" x14ac:dyDescent="0.2">
      <c r="Y27805" s="84"/>
    </row>
    <row r="27806" spans="25:25" x14ac:dyDescent="0.2">
      <c r="Y27806" s="84"/>
    </row>
    <row r="27807" spans="25:25" x14ac:dyDescent="0.2">
      <c r="Y27807" s="84"/>
    </row>
    <row r="27808" spans="25:25" x14ac:dyDescent="0.2">
      <c r="Y27808" s="84"/>
    </row>
    <row r="27809" spans="25:25" x14ac:dyDescent="0.2">
      <c r="Y27809" s="84"/>
    </row>
    <row r="27810" spans="25:25" x14ac:dyDescent="0.2">
      <c r="Y27810" s="84"/>
    </row>
    <row r="27811" spans="25:25" x14ac:dyDescent="0.2">
      <c r="Y27811" s="84"/>
    </row>
    <row r="27812" spans="25:25" x14ac:dyDescent="0.2">
      <c r="Y27812" s="84"/>
    </row>
    <row r="27813" spans="25:25" x14ac:dyDescent="0.2">
      <c r="Y27813" s="84"/>
    </row>
    <row r="27814" spans="25:25" x14ac:dyDescent="0.2">
      <c r="Y27814" s="84"/>
    </row>
    <row r="27815" spans="25:25" x14ac:dyDescent="0.2">
      <c r="Y27815" s="84"/>
    </row>
    <row r="27816" spans="25:25" x14ac:dyDescent="0.2">
      <c r="Y27816" s="84"/>
    </row>
    <row r="27817" spans="25:25" x14ac:dyDescent="0.2">
      <c r="Y27817" s="84"/>
    </row>
    <row r="27818" spans="25:25" x14ac:dyDescent="0.2">
      <c r="Y27818" s="84"/>
    </row>
    <row r="27819" spans="25:25" x14ac:dyDescent="0.2">
      <c r="Y27819" s="84"/>
    </row>
    <row r="27820" spans="25:25" x14ac:dyDescent="0.2">
      <c r="Y27820" s="84"/>
    </row>
    <row r="27821" spans="25:25" x14ac:dyDescent="0.2">
      <c r="Y27821" s="84"/>
    </row>
    <row r="27822" spans="25:25" x14ac:dyDescent="0.2">
      <c r="Y27822" s="84"/>
    </row>
    <row r="27823" spans="25:25" x14ac:dyDescent="0.2">
      <c r="Y27823" s="84"/>
    </row>
    <row r="27824" spans="25:25" x14ac:dyDescent="0.2">
      <c r="Y27824" s="84"/>
    </row>
    <row r="27825" spans="25:25" x14ac:dyDescent="0.2">
      <c r="Y27825" s="84"/>
    </row>
    <row r="27826" spans="25:25" x14ac:dyDescent="0.2">
      <c r="Y27826" s="84"/>
    </row>
    <row r="27827" spans="25:25" x14ac:dyDescent="0.2">
      <c r="Y27827" s="84"/>
    </row>
    <row r="27828" spans="25:25" x14ac:dyDescent="0.2">
      <c r="Y27828" s="84"/>
    </row>
    <row r="27829" spans="25:25" x14ac:dyDescent="0.2">
      <c r="Y27829" s="84"/>
    </row>
    <row r="27830" spans="25:25" x14ac:dyDescent="0.2">
      <c r="Y27830" s="84"/>
    </row>
    <row r="27831" spans="25:25" x14ac:dyDescent="0.2">
      <c r="Y27831" s="84"/>
    </row>
    <row r="27832" spans="25:25" x14ac:dyDescent="0.2">
      <c r="Y27832" s="84"/>
    </row>
    <row r="27833" spans="25:25" x14ac:dyDescent="0.2">
      <c r="Y27833" s="84"/>
    </row>
    <row r="27834" spans="25:25" x14ac:dyDescent="0.2">
      <c r="Y27834" s="84"/>
    </row>
    <row r="27835" spans="25:25" x14ac:dyDescent="0.2">
      <c r="Y27835" s="84"/>
    </row>
    <row r="27836" spans="25:25" x14ac:dyDescent="0.2">
      <c r="Y27836" s="84"/>
    </row>
    <row r="27837" spans="25:25" x14ac:dyDescent="0.2">
      <c r="Y27837" s="84"/>
    </row>
    <row r="27838" spans="25:25" x14ac:dyDescent="0.2">
      <c r="Y27838" s="84"/>
    </row>
    <row r="27839" spans="25:25" x14ac:dyDescent="0.2">
      <c r="Y27839" s="84"/>
    </row>
    <row r="27840" spans="25:25" x14ac:dyDescent="0.2">
      <c r="Y27840" s="84"/>
    </row>
    <row r="27841" spans="25:25" x14ac:dyDescent="0.2">
      <c r="Y27841" s="84"/>
    </row>
    <row r="27842" spans="25:25" x14ac:dyDescent="0.2">
      <c r="Y27842" s="84"/>
    </row>
    <row r="27843" spans="25:25" x14ac:dyDescent="0.2">
      <c r="Y27843" s="84"/>
    </row>
    <row r="27844" spans="25:25" x14ac:dyDescent="0.2">
      <c r="Y27844" s="84"/>
    </row>
    <row r="27845" spans="25:25" x14ac:dyDescent="0.2">
      <c r="Y27845" s="84"/>
    </row>
    <row r="27846" spans="25:25" x14ac:dyDescent="0.2">
      <c r="Y27846" s="84"/>
    </row>
    <row r="27847" spans="25:25" x14ac:dyDescent="0.2">
      <c r="Y27847" s="84"/>
    </row>
    <row r="27848" spans="25:25" x14ac:dyDescent="0.2">
      <c r="Y27848" s="84"/>
    </row>
    <row r="27849" spans="25:25" x14ac:dyDescent="0.2">
      <c r="Y27849" s="84"/>
    </row>
    <row r="27850" spans="25:25" x14ac:dyDescent="0.2">
      <c r="Y27850" s="84"/>
    </row>
    <row r="27851" spans="25:25" x14ac:dyDescent="0.2">
      <c r="Y27851" s="84"/>
    </row>
    <row r="27852" spans="25:25" x14ac:dyDescent="0.2">
      <c r="Y27852" s="84"/>
    </row>
    <row r="27853" spans="25:25" x14ac:dyDescent="0.2">
      <c r="Y27853" s="84"/>
    </row>
    <row r="27854" spans="25:25" x14ac:dyDescent="0.2">
      <c r="Y27854" s="84"/>
    </row>
    <row r="27855" spans="25:25" x14ac:dyDescent="0.2">
      <c r="Y27855" s="84"/>
    </row>
    <row r="27856" spans="25:25" x14ac:dyDescent="0.2">
      <c r="Y27856" s="84"/>
    </row>
    <row r="27857" spans="25:25" x14ac:dyDescent="0.2">
      <c r="Y27857" s="84"/>
    </row>
    <row r="27858" spans="25:25" x14ac:dyDescent="0.2">
      <c r="Y27858" s="84"/>
    </row>
    <row r="27859" spans="25:25" x14ac:dyDescent="0.2">
      <c r="Y27859" s="84"/>
    </row>
    <row r="27860" spans="25:25" x14ac:dyDescent="0.2">
      <c r="Y27860" s="84"/>
    </row>
    <row r="27861" spans="25:25" x14ac:dyDescent="0.2">
      <c r="Y27861" s="84"/>
    </row>
    <row r="27862" spans="25:25" x14ac:dyDescent="0.2">
      <c r="Y27862" s="84"/>
    </row>
    <row r="27863" spans="25:25" x14ac:dyDescent="0.2">
      <c r="Y27863" s="84"/>
    </row>
    <row r="27864" spans="25:25" x14ac:dyDescent="0.2">
      <c r="Y27864" s="84"/>
    </row>
    <row r="27865" spans="25:25" x14ac:dyDescent="0.2">
      <c r="Y27865" s="84"/>
    </row>
    <row r="27866" spans="25:25" x14ac:dyDescent="0.2">
      <c r="Y27866" s="84"/>
    </row>
    <row r="27867" spans="25:25" x14ac:dyDescent="0.2">
      <c r="Y27867" s="84"/>
    </row>
    <row r="27868" spans="25:25" x14ac:dyDescent="0.2">
      <c r="Y27868" s="84"/>
    </row>
    <row r="27869" spans="25:25" x14ac:dyDescent="0.2">
      <c r="Y27869" s="84"/>
    </row>
    <row r="27870" spans="25:25" x14ac:dyDescent="0.2">
      <c r="Y27870" s="84"/>
    </row>
    <row r="27871" spans="25:25" x14ac:dyDescent="0.2">
      <c r="Y27871" s="84"/>
    </row>
    <row r="27872" spans="25:25" x14ac:dyDescent="0.2">
      <c r="Y27872" s="84"/>
    </row>
    <row r="27873" spans="25:25" x14ac:dyDescent="0.2">
      <c r="Y27873" s="84"/>
    </row>
    <row r="27874" spans="25:25" x14ac:dyDescent="0.2">
      <c r="Y27874" s="84"/>
    </row>
    <row r="27875" spans="25:25" x14ac:dyDescent="0.2">
      <c r="Y27875" s="84"/>
    </row>
    <row r="27876" spans="25:25" x14ac:dyDescent="0.2">
      <c r="Y27876" s="84"/>
    </row>
    <row r="27877" spans="25:25" x14ac:dyDescent="0.2">
      <c r="Y27877" s="84"/>
    </row>
    <row r="27878" spans="25:25" x14ac:dyDescent="0.2">
      <c r="Y27878" s="84"/>
    </row>
    <row r="27879" spans="25:25" x14ac:dyDescent="0.2">
      <c r="Y27879" s="84"/>
    </row>
    <row r="27880" spans="25:25" x14ac:dyDescent="0.2">
      <c r="Y27880" s="84"/>
    </row>
    <row r="27881" spans="25:25" x14ac:dyDescent="0.2">
      <c r="Y27881" s="84"/>
    </row>
    <row r="27882" spans="25:25" x14ac:dyDescent="0.2">
      <c r="Y27882" s="84"/>
    </row>
    <row r="27883" spans="25:25" x14ac:dyDescent="0.2">
      <c r="Y27883" s="84"/>
    </row>
    <row r="27884" spans="25:25" x14ac:dyDescent="0.2">
      <c r="Y27884" s="84"/>
    </row>
    <row r="27885" spans="25:25" x14ac:dyDescent="0.2">
      <c r="Y27885" s="84"/>
    </row>
    <row r="27886" spans="25:25" x14ac:dyDescent="0.2">
      <c r="Y27886" s="84"/>
    </row>
    <row r="27887" spans="25:25" x14ac:dyDescent="0.2">
      <c r="Y27887" s="84"/>
    </row>
    <row r="27888" spans="25:25" x14ac:dyDescent="0.2">
      <c r="Y27888" s="84"/>
    </row>
    <row r="27889" spans="25:25" x14ac:dyDescent="0.2">
      <c r="Y27889" s="84"/>
    </row>
    <row r="27890" spans="25:25" x14ac:dyDescent="0.2">
      <c r="Y27890" s="84"/>
    </row>
    <row r="27891" spans="25:25" x14ac:dyDescent="0.2">
      <c r="Y27891" s="84"/>
    </row>
    <row r="27892" spans="25:25" x14ac:dyDescent="0.2">
      <c r="Y27892" s="84"/>
    </row>
    <row r="27893" spans="25:25" x14ac:dyDescent="0.2">
      <c r="Y27893" s="84"/>
    </row>
    <row r="27894" spans="25:25" x14ac:dyDescent="0.2">
      <c r="Y27894" s="84"/>
    </row>
    <row r="27895" spans="25:25" x14ac:dyDescent="0.2">
      <c r="Y27895" s="84"/>
    </row>
    <row r="27896" spans="25:25" x14ac:dyDescent="0.2">
      <c r="Y27896" s="84"/>
    </row>
    <row r="27897" spans="25:25" x14ac:dyDescent="0.2">
      <c r="Y27897" s="84"/>
    </row>
    <row r="27898" spans="25:25" x14ac:dyDescent="0.2">
      <c r="Y27898" s="84"/>
    </row>
    <row r="27899" spans="25:25" x14ac:dyDescent="0.2">
      <c r="Y27899" s="84"/>
    </row>
    <row r="27900" spans="25:25" x14ac:dyDescent="0.2">
      <c r="Y27900" s="84"/>
    </row>
    <row r="27901" spans="25:25" x14ac:dyDescent="0.2">
      <c r="Y27901" s="84"/>
    </row>
    <row r="27902" spans="25:25" x14ac:dyDescent="0.2">
      <c r="Y27902" s="84"/>
    </row>
    <row r="27903" spans="25:25" x14ac:dyDescent="0.2">
      <c r="Y27903" s="84"/>
    </row>
    <row r="27904" spans="25:25" x14ac:dyDescent="0.2">
      <c r="Y27904" s="84"/>
    </row>
    <row r="27905" spans="25:25" x14ac:dyDescent="0.2">
      <c r="Y27905" s="84"/>
    </row>
    <row r="27906" spans="25:25" x14ac:dyDescent="0.2">
      <c r="Y27906" s="84"/>
    </row>
    <row r="27907" spans="25:25" x14ac:dyDescent="0.2">
      <c r="Y27907" s="84"/>
    </row>
    <row r="27908" spans="25:25" x14ac:dyDescent="0.2">
      <c r="Y27908" s="84"/>
    </row>
    <row r="27909" spans="25:25" x14ac:dyDescent="0.2">
      <c r="Y27909" s="84"/>
    </row>
    <row r="27910" spans="25:25" x14ac:dyDescent="0.2">
      <c r="Y27910" s="84"/>
    </row>
    <row r="27911" spans="25:25" x14ac:dyDescent="0.2">
      <c r="Y27911" s="84"/>
    </row>
    <row r="27912" spans="25:25" x14ac:dyDescent="0.2">
      <c r="Y27912" s="84"/>
    </row>
    <row r="27913" spans="25:25" x14ac:dyDescent="0.2">
      <c r="Y27913" s="84"/>
    </row>
    <row r="27914" spans="25:25" x14ac:dyDescent="0.2">
      <c r="Y27914" s="84"/>
    </row>
    <row r="27915" spans="25:25" x14ac:dyDescent="0.2">
      <c r="Y27915" s="84"/>
    </row>
    <row r="27916" spans="25:25" x14ac:dyDescent="0.2">
      <c r="Y27916" s="84"/>
    </row>
    <row r="27917" spans="25:25" x14ac:dyDescent="0.2">
      <c r="Y27917" s="84"/>
    </row>
    <row r="27918" spans="25:25" x14ac:dyDescent="0.2">
      <c r="Y27918" s="84"/>
    </row>
    <row r="27919" spans="25:25" x14ac:dyDescent="0.2">
      <c r="Y27919" s="84"/>
    </row>
    <row r="27920" spans="25:25" x14ac:dyDescent="0.2">
      <c r="Y27920" s="84"/>
    </row>
    <row r="27921" spans="25:25" x14ac:dyDescent="0.2">
      <c r="Y27921" s="84"/>
    </row>
    <row r="27922" spans="25:25" x14ac:dyDescent="0.2">
      <c r="Y27922" s="84"/>
    </row>
    <row r="27923" spans="25:25" x14ac:dyDescent="0.2">
      <c r="Y27923" s="84"/>
    </row>
    <row r="27924" spans="25:25" x14ac:dyDescent="0.2">
      <c r="Y27924" s="84"/>
    </row>
    <row r="27925" spans="25:25" x14ac:dyDescent="0.2">
      <c r="Y27925" s="84"/>
    </row>
    <row r="27926" spans="25:25" x14ac:dyDescent="0.2">
      <c r="Y27926" s="84"/>
    </row>
    <row r="27927" spans="25:25" x14ac:dyDescent="0.2">
      <c r="Y27927" s="84"/>
    </row>
    <row r="27928" spans="25:25" x14ac:dyDescent="0.2">
      <c r="Y27928" s="84"/>
    </row>
    <row r="27929" spans="25:25" x14ac:dyDescent="0.2">
      <c r="Y27929" s="84"/>
    </row>
    <row r="27930" spans="25:25" x14ac:dyDescent="0.2">
      <c r="Y27930" s="84"/>
    </row>
    <row r="27931" spans="25:25" x14ac:dyDescent="0.2">
      <c r="Y27931" s="84"/>
    </row>
    <row r="27932" spans="25:25" x14ac:dyDescent="0.2">
      <c r="Y27932" s="84"/>
    </row>
    <row r="27933" spans="25:25" x14ac:dyDescent="0.2">
      <c r="Y27933" s="84"/>
    </row>
    <row r="27934" spans="25:25" x14ac:dyDescent="0.2">
      <c r="Y27934" s="84"/>
    </row>
    <row r="27935" spans="25:25" x14ac:dyDescent="0.2">
      <c r="Y27935" s="84"/>
    </row>
    <row r="27936" spans="25:25" x14ac:dyDescent="0.2">
      <c r="Y27936" s="84"/>
    </row>
    <row r="27937" spans="25:25" x14ac:dyDescent="0.2">
      <c r="Y27937" s="84"/>
    </row>
    <row r="27938" spans="25:25" x14ac:dyDescent="0.2">
      <c r="Y27938" s="84"/>
    </row>
    <row r="27939" spans="25:25" x14ac:dyDescent="0.2">
      <c r="Y27939" s="84"/>
    </row>
    <row r="27940" spans="25:25" x14ac:dyDescent="0.2">
      <c r="Y27940" s="84"/>
    </row>
    <row r="27941" spans="25:25" x14ac:dyDescent="0.2">
      <c r="Y27941" s="84"/>
    </row>
    <row r="27942" spans="25:25" x14ac:dyDescent="0.2">
      <c r="Y27942" s="84"/>
    </row>
    <row r="27943" spans="25:25" x14ac:dyDescent="0.2">
      <c r="Y27943" s="84"/>
    </row>
    <row r="27944" spans="25:25" x14ac:dyDescent="0.2">
      <c r="Y27944" s="84"/>
    </row>
    <row r="27945" spans="25:25" x14ac:dyDescent="0.2">
      <c r="Y27945" s="84"/>
    </row>
    <row r="27946" spans="25:25" x14ac:dyDescent="0.2">
      <c r="Y27946" s="84"/>
    </row>
    <row r="27947" spans="25:25" x14ac:dyDescent="0.2">
      <c r="Y27947" s="84"/>
    </row>
    <row r="27948" spans="25:25" x14ac:dyDescent="0.2">
      <c r="Y27948" s="84"/>
    </row>
    <row r="27949" spans="25:25" x14ac:dyDescent="0.2">
      <c r="Y27949" s="84"/>
    </row>
    <row r="27950" spans="25:25" x14ac:dyDescent="0.2">
      <c r="Y27950" s="84"/>
    </row>
    <row r="27951" spans="25:25" x14ac:dyDescent="0.2">
      <c r="Y27951" s="84"/>
    </row>
    <row r="27952" spans="25:25" x14ac:dyDescent="0.2">
      <c r="Y27952" s="84"/>
    </row>
    <row r="27953" spans="25:25" x14ac:dyDescent="0.2">
      <c r="Y27953" s="84"/>
    </row>
    <row r="27954" spans="25:25" x14ac:dyDescent="0.2">
      <c r="Y27954" s="84"/>
    </row>
    <row r="27955" spans="25:25" x14ac:dyDescent="0.2">
      <c r="Y27955" s="84"/>
    </row>
    <row r="27956" spans="25:25" x14ac:dyDescent="0.2">
      <c r="Y27956" s="84"/>
    </row>
    <row r="27957" spans="25:25" x14ac:dyDescent="0.2">
      <c r="Y27957" s="84"/>
    </row>
    <row r="27958" spans="25:25" x14ac:dyDescent="0.2">
      <c r="Y27958" s="84"/>
    </row>
    <row r="27959" spans="25:25" x14ac:dyDescent="0.2">
      <c r="Y27959" s="84"/>
    </row>
    <row r="27960" spans="25:25" x14ac:dyDescent="0.2">
      <c r="Y27960" s="84"/>
    </row>
    <row r="27961" spans="25:25" x14ac:dyDescent="0.2">
      <c r="Y27961" s="84"/>
    </row>
    <row r="27962" spans="25:25" x14ac:dyDescent="0.2">
      <c r="Y27962" s="84"/>
    </row>
    <row r="27963" spans="25:25" x14ac:dyDescent="0.2">
      <c r="Y27963" s="84"/>
    </row>
    <row r="27964" spans="25:25" x14ac:dyDescent="0.2">
      <c r="Y27964" s="84"/>
    </row>
    <row r="27965" spans="25:25" x14ac:dyDescent="0.2">
      <c r="Y27965" s="84"/>
    </row>
    <row r="27966" spans="25:25" x14ac:dyDescent="0.2">
      <c r="Y27966" s="84"/>
    </row>
    <row r="27967" spans="25:25" x14ac:dyDescent="0.2">
      <c r="Y27967" s="84"/>
    </row>
    <row r="27968" spans="25:25" x14ac:dyDescent="0.2">
      <c r="Y27968" s="84"/>
    </row>
    <row r="27969" spans="25:25" x14ac:dyDescent="0.2">
      <c r="Y27969" s="84"/>
    </row>
    <row r="27970" spans="25:25" x14ac:dyDescent="0.2">
      <c r="Y27970" s="84"/>
    </row>
    <row r="27971" spans="25:25" x14ac:dyDescent="0.2">
      <c r="Y27971" s="84"/>
    </row>
    <row r="27972" spans="25:25" x14ac:dyDescent="0.2">
      <c r="Y27972" s="84"/>
    </row>
    <row r="27973" spans="25:25" x14ac:dyDescent="0.2">
      <c r="Y27973" s="84"/>
    </row>
    <row r="27974" spans="25:25" x14ac:dyDescent="0.2">
      <c r="Y27974" s="84"/>
    </row>
    <row r="27975" spans="25:25" x14ac:dyDescent="0.2">
      <c r="Y27975" s="84"/>
    </row>
    <row r="27976" spans="25:25" x14ac:dyDescent="0.2">
      <c r="Y27976" s="84"/>
    </row>
    <row r="27977" spans="25:25" x14ac:dyDescent="0.2">
      <c r="Y27977" s="84"/>
    </row>
    <row r="27978" spans="25:25" x14ac:dyDescent="0.2">
      <c r="Y27978" s="84"/>
    </row>
    <row r="27979" spans="25:25" x14ac:dyDescent="0.2">
      <c r="Y27979" s="84"/>
    </row>
    <row r="27980" spans="25:25" x14ac:dyDescent="0.2">
      <c r="Y27980" s="84"/>
    </row>
    <row r="27981" spans="25:25" x14ac:dyDescent="0.2">
      <c r="Y27981" s="84"/>
    </row>
    <row r="27982" spans="25:25" x14ac:dyDescent="0.2">
      <c r="Y27982" s="84"/>
    </row>
    <row r="27983" spans="25:25" x14ac:dyDescent="0.2">
      <c r="Y27983" s="84"/>
    </row>
    <row r="27984" spans="25:25" x14ac:dyDescent="0.2">
      <c r="Y27984" s="84"/>
    </row>
    <row r="27985" spans="25:25" x14ac:dyDescent="0.2">
      <c r="Y27985" s="84"/>
    </row>
    <row r="27986" spans="25:25" x14ac:dyDescent="0.2">
      <c r="Y27986" s="84"/>
    </row>
    <row r="27987" spans="25:25" x14ac:dyDescent="0.2">
      <c r="Y27987" s="84"/>
    </row>
    <row r="27988" spans="25:25" x14ac:dyDescent="0.2">
      <c r="Y27988" s="84"/>
    </row>
    <row r="27989" spans="25:25" x14ac:dyDescent="0.2">
      <c r="Y27989" s="84"/>
    </row>
    <row r="27990" spans="25:25" x14ac:dyDescent="0.2">
      <c r="Y27990" s="84"/>
    </row>
    <row r="27991" spans="25:25" x14ac:dyDescent="0.2">
      <c r="Y27991" s="84"/>
    </row>
    <row r="27992" spans="25:25" x14ac:dyDescent="0.2">
      <c r="Y27992" s="84"/>
    </row>
    <row r="27993" spans="25:25" x14ac:dyDescent="0.2">
      <c r="Y27993" s="84"/>
    </row>
    <row r="27994" spans="25:25" x14ac:dyDescent="0.2">
      <c r="Y27994" s="84"/>
    </row>
    <row r="27995" spans="25:25" x14ac:dyDescent="0.2">
      <c r="Y27995" s="84"/>
    </row>
    <row r="27996" spans="25:25" x14ac:dyDescent="0.2">
      <c r="Y27996" s="84"/>
    </row>
    <row r="27997" spans="25:25" x14ac:dyDescent="0.2">
      <c r="Y27997" s="84"/>
    </row>
    <row r="27998" spans="25:25" x14ac:dyDescent="0.2">
      <c r="Y27998" s="84"/>
    </row>
    <row r="27999" spans="25:25" x14ac:dyDescent="0.2">
      <c r="Y27999" s="84"/>
    </row>
    <row r="28000" spans="25:25" x14ac:dyDescent="0.2">
      <c r="Y28000" s="84"/>
    </row>
    <row r="28001" spans="25:25" x14ac:dyDescent="0.2">
      <c r="Y28001" s="84"/>
    </row>
    <row r="28002" spans="25:25" x14ac:dyDescent="0.2">
      <c r="Y28002" s="84"/>
    </row>
    <row r="28003" spans="25:25" x14ac:dyDescent="0.2">
      <c r="Y28003" s="84"/>
    </row>
    <row r="28004" spans="25:25" x14ac:dyDescent="0.2">
      <c r="Y28004" s="84"/>
    </row>
    <row r="28005" spans="25:25" x14ac:dyDescent="0.2">
      <c r="Y28005" s="84"/>
    </row>
    <row r="28006" spans="25:25" x14ac:dyDescent="0.2">
      <c r="Y28006" s="84"/>
    </row>
    <row r="28007" spans="25:25" x14ac:dyDescent="0.2">
      <c r="Y28007" s="84"/>
    </row>
    <row r="28008" spans="25:25" x14ac:dyDescent="0.2">
      <c r="Y28008" s="84"/>
    </row>
    <row r="28009" spans="25:25" x14ac:dyDescent="0.2">
      <c r="Y28009" s="84"/>
    </row>
    <row r="28010" spans="25:25" x14ac:dyDescent="0.2">
      <c r="Y28010" s="84"/>
    </row>
    <row r="28011" spans="25:25" x14ac:dyDescent="0.2">
      <c r="Y28011" s="84"/>
    </row>
    <row r="28012" spans="25:25" x14ac:dyDescent="0.2">
      <c r="Y28012" s="84"/>
    </row>
    <row r="28013" spans="25:25" x14ac:dyDescent="0.2">
      <c r="Y28013" s="84"/>
    </row>
    <row r="28014" spans="25:25" x14ac:dyDescent="0.2">
      <c r="Y28014" s="84"/>
    </row>
    <row r="28015" spans="25:25" x14ac:dyDescent="0.2">
      <c r="Y28015" s="84"/>
    </row>
    <row r="28016" spans="25:25" x14ac:dyDescent="0.2">
      <c r="Y28016" s="84"/>
    </row>
    <row r="28017" spans="25:25" x14ac:dyDescent="0.2">
      <c r="Y28017" s="84"/>
    </row>
    <row r="28018" spans="25:25" x14ac:dyDescent="0.2">
      <c r="Y28018" s="84"/>
    </row>
    <row r="28019" spans="25:25" x14ac:dyDescent="0.2">
      <c r="Y28019" s="84"/>
    </row>
    <row r="28020" spans="25:25" x14ac:dyDescent="0.2">
      <c r="Y28020" s="84"/>
    </row>
    <row r="28021" spans="25:25" x14ac:dyDescent="0.2">
      <c r="Y28021" s="84"/>
    </row>
    <row r="28022" spans="25:25" x14ac:dyDescent="0.2">
      <c r="Y28022" s="84"/>
    </row>
    <row r="28023" spans="25:25" x14ac:dyDescent="0.2">
      <c r="Y28023" s="84"/>
    </row>
    <row r="28024" spans="25:25" x14ac:dyDescent="0.2">
      <c r="Y28024" s="84"/>
    </row>
    <row r="28025" spans="25:25" x14ac:dyDescent="0.2">
      <c r="Y28025" s="84"/>
    </row>
    <row r="28026" spans="25:25" x14ac:dyDescent="0.2">
      <c r="Y28026" s="84"/>
    </row>
    <row r="28027" spans="25:25" x14ac:dyDescent="0.2">
      <c r="Y28027" s="84"/>
    </row>
    <row r="28028" spans="25:25" x14ac:dyDescent="0.2">
      <c r="Y28028" s="84"/>
    </row>
    <row r="28029" spans="25:25" x14ac:dyDescent="0.2">
      <c r="Y28029" s="84"/>
    </row>
    <row r="28030" spans="25:25" x14ac:dyDescent="0.2">
      <c r="Y28030" s="84"/>
    </row>
    <row r="28031" spans="25:25" x14ac:dyDescent="0.2">
      <c r="Y28031" s="84"/>
    </row>
    <row r="28032" spans="25:25" x14ac:dyDescent="0.2">
      <c r="Y28032" s="84"/>
    </row>
    <row r="28033" spans="25:25" x14ac:dyDescent="0.2">
      <c r="Y28033" s="84"/>
    </row>
    <row r="28034" spans="25:25" x14ac:dyDescent="0.2">
      <c r="Y28034" s="84"/>
    </row>
    <row r="28035" spans="25:25" x14ac:dyDescent="0.2">
      <c r="Y28035" s="84"/>
    </row>
    <row r="28036" spans="25:25" x14ac:dyDescent="0.2">
      <c r="Y28036" s="84"/>
    </row>
    <row r="28037" spans="25:25" x14ac:dyDescent="0.2">
      <c r="Y28037" s="84"/>
    </row>
    <row r="28038" spans="25:25" x14ac:dyDescent="0.2">
      <c r="Y28038" s="84"/>
    </row>
    <row r="28039" spans="25:25" x14ac:dyDescent="0.2">
      <c r="Y28039" s="84"/>
    </row>
    <row r="28040" spans="25:25" x14ac:dyDescent="0.2">
      <c r="Y28040" s="84"/>
    </row>
    <row r="28041" spans="25:25" x14ac:dyDescent="0.2">
      <c r="Y28041" s="84"/>
    </row>
    <row r="28042" spans="25:25" x14ac:dyDescent="0.2">
      <c r="Y28042" s="84"/>
    </row>
    <row r="28043" spans="25:25" x14ac:dyDescent="0.2">
      <c r="Y28043" s="84"/>
    </row>
    <row r="28044" spans="25:25" x14ac:dyDescent="0.2">
      <c r="Y28044" s="84"/>
    </row>
    <row r="28045" spans="25:25" x14ac:dyDescent="0.2">
      <c r="Y28045" s="84"/>
    </row>
    <row r="28046" spans="25:25" x14ac:dyDescent="0.2">
      <c r="Y28046" s="84"/>
    </row>
    <row r="28047" spans="25:25" x14ac:dyDescent="0.2">
      <c r="Y28047" s="84"/>
    </row>
    <row r="28048" spans="25:25" x14ac:dyDescent="0.2">
      <c r="Y28048" s="84"/>
    </row>
    <row r="28049" spans="25:25" x14ac:dyDescent="0.2">
      <c r="Y28049" s="84"/>
    </row>
    <row r="28050" spans="25:25" x14ac:dyDescent="0.2">
      <c r="Y28050" s="84"/>
    </row>
    <row r="28051" spans="25:25" x14ac:dyDescent="0.2">
      <c r="Y28051" s="84"/>
    </row>
    <row r="28052" spans="25:25" x14ac:dyDescent="0.2">
      <c r="Y28052" s="84"/>
    </row>
    <row r="28053" spans="25:25" x14ac:dyDescent="0.2">
      <c r="Y28053" s="84"/>
    </row>
    <row r="28054" spans="25:25" x14ac:dyDescent="0.2">
      <c r="Y28054" s="84"/>
    </row>
    <row r="28055" spans="25:25" x14ac:dyDescent="0.2">
      <c r="Y28055" s="84"/>
    </row>
    <row r="28056" spans="25:25" x14ac:dyDescent="0.2">
      <c r="Y28056" s="84"/>
    </row>
    <row r="28057" spans="25:25" x14ac:dyDescent="0.2">
      <c r="Y28057" s="84"/>
    </row>
    <row r="28058" spans="25:25" x14ac:dyDescent="0.2">
      <c r="Y28058" s="84"/>
    </row>
    <row r="28059" spans="25:25" x14ac:dyDescent="0.2">
      <c r="Y28059" s="84"/>
    </row>
    <row r="28060" spans="25:25" x14ac:dyDescent="0.2">
      <c r="Y28060" s="84"/>
    </row>
    <row r="28061" spans="25:25" x14ac:dyDescent="0.2">
      <c r="Y28061" s="84"/>
    </row>
    <row r="28062" spans="25:25" x14ac:dyDescent="0.2">
      <c r="Y28062" s="84"/>
    </row>
    <row r="28063" spans="25:25" x14ac:dyDescent="0.2">
      <c r="Y28063" s="84"/>
    </row>
    <row r="28064" spans="25:25" x14ac:dyDescent="0.2">
      <c r="Y28064" s="84"/>
    </row>
    <row r="28065" spans="25:25" x14ac:dyDescent="0.2">
      <c r="Y28065" s="84"/>
    </row>
    <row r="28066" spans="25:25" x14ac:dyDescent="0.2">
      <c r="Y28066" s="84"/>
    </row>
    <row r="28067" spans="25:25" x14ac:dyDescent="0.2">
      <c r="Y28067" s="84"/>
    </row>
    <row r="28068" spans="25:25" x14ac:dyDescent="0.2">
      <c r="Y28068" s="84"/>
    </row>
    <row r="28069" spans="25:25" x14ac:dyDescent="0.2">
      <c r="Y28069" s="84"/>
    </row>
    <row r="28070" spans="25:25" x14ac:dyDescent="0.2">
      <c r="Y28070" s="84"/>
    </row>
    <row r="28071" spans="25:25" x14ac:dyDescent="0.2">
      <c r="Y28071" s="84"/>
    </row>
    <row r="28072" spans="25:25" x14ac:dyDescent="0.2">
      <c r="Y28072" s="84"/>
    </row>
    <row r="28073" spans="25:25" x14ac:dyDescent="0.2">
      <c r="Y28073" s="84"/>
    </row>
    <row r="28074" spans="25:25" x14ac:dyDescent="0.2">
      <c r="Y28074" s="84"/>
    </row>
    <row r="28075" spans="25:25" x14ac:dyDescent="0.2">
      <c r="Y28075" s="84"/>
    </row>
    <row r="28076" spans="25:25" x14ac:dyDescent="0.2">
      <c r="Y28076" s="84"/>
    </row>
    <row r="28077" spans="25:25" x14ac:dyDescent="0.2">
      <c r="Y28077" s="84"/>
    </row>
    <row r="28078" spans="25:25" x14ac:dyDescent="0.2">
      <c r="Y28078" s="84"/>
    </row>
    <row r="28079" spans="25:25" x14ac:dyDescent="0.2">
      <c r="Y28079" s="84"/>
    </row>
    <row r="28080" spans="25:25" x14ac:dyDescent="0.2">
      <c r="Y28080" s="84"/>
    </row>
    <row r="28081" spans="25:25" x14ac:dyDescent="0.2">
      <c r="Y28081" s="84"/>
    </row>
    <row r="28082" spans="25:25" x14ac:dyDescent="0.2">
      <c r="Y28082" s="84"/>
    </row>
    <row r="28083" spans="25:25" x14ac:dyDescent="0.2">
      <c r="Y28083" s="84"/>
    </row>
    <row r="28084" spans="25:25" x14ac:dyDescent="0.2">
      <c r="Y28084" s="84"/>
    </row>
    <row r="28085" spans="25:25" x14ac:dyDescent="0.2">
      <c r="Y28085" s="84"/>
    </row>
    <row r="28086" spans="25:25" x14ac:dyDescent="0.2">
      <c r="Y28086" s="84"/>
    </row>
    <row r="28087" spans="25:25" x14ac:dyDescent="0.2">
      <c r="Y28087" s="84"/>
    </row>
    <row r="28088" spans="25:25" x14ac:dyDescent="0.2">
      <c r="Y28088" s="84"/>
    </row>
    <row r="28089" spans="25:25" x14ac:dyDescent="0.2">
      <c r="Y28089" s="84"/>
    </row>
    <row r="28090" spans="25:25" x14ac:dyDescent="0.2">
      <c r="Y28090" s="84"/>
    </row>
    <row r="28091" spans="25:25" x14ac:dyDescent="0.2">
      <c r="Y28091" s="84"/>
    </row>
    <row r="28092" spans="25:25" x14ac:dyDescent="0.2">
      <c r="Y28092" s="84"/>
    </row>
    <row r="28093" spans="25:25" x14ac:dyDescent="0.2">
      <c r="Y28093" s="84"/>
    </row>
    <row r="28094" spans="25:25" x14ac:dyDescent="0.2">
      <c r="Y28094" s="84"/>
    </row>
    <row r="28095" spans="25:25" x14ac:dyDescent="0.2">
      <c r="Y28095" s="84"/>
    </row>
    <row r="28096" spans="25:25" x14ac:dyDescent="0.2">
      <c r="Y28096" s="84"/>
    </row>
    <row r="28097" spans="25:25" x14ac:dyDescent="0.2">
      <c r="Y28097" s="84"/>
    </row>
    <row r="28098" spans="25:25" x14ac:dyDescent="0.2">
      <c r="Y28098" s="84"/>
    </row>
    <row r="28099" spans="25:25" x14ac:dyDescent="0.2">
      <c r="Y28099" s="84"/>
    </row>
    <row r="28100" spans="25:25" x14ac:dyDescent="0.2">
      <c r="Y28100" s="84"/>
    </row>
    <row r="28101" spans="25:25" x14ac:dyDescent="0.2">
      <c r="Y28101" s="84"/>
    </row>
    <row r="28102" spans="25:25" x14ac:dyDescent="0.2">
      <c r="Y28102" s="84"/>
    </row>
    <row r="28103" spans="25:25" x14ac:dyDescent="0.2">
      <c r="Y28103" s="84"/>
    </row>
    <row r="28104" spans="25:25" x14ac:dyDescent="0.2">
      <c r="Y28104" s="84"/>
    </row>
    <row r="28105" spans="25:25" x14ac:dyDescent="0.2">
      <c r="Y28105" s="84"/>
    </row>
    <row r="28106" spans="25:25" x14ac:dyDescent="0.2">
      <c r="Y28106" s="84"/>
    </row>
    <row r="28107" spans="25:25" x14ac:dyDescent="0.2">
      <c r="Y28107" s="84"/>
    </row>
    <row r="28108" spans="25:25" x14ac:dyDescent="0.2">
      <c r="Y28108" s="84"/>
    </row>
    <row r="28109" spans="25:25" x14ac:dyDescent="0.2">
      <c r="Y28109" s="84"/>
    </row>
    <row r="28110" spans="25:25" x14ac:dyDescent="0.2">
      <c r="Y28110" s="84"/>
    </row>
    <row r="28111" spans="25:25" x14ac:dyDescent="0.2">
      <c r="Y28111" s="84"/>
    </row>
    <row r="28112" spans="25:25" x14ac:dyDescent="0.2">
      <c r="Y28112" s="84"/>
    </row>
    <row r="28113" spans="25:25" x14ac:dyDescent="0.2">
      <c r="Y28113" s="84"/>
    </row>
    <row r="28114" spans="25:25" x14ac:dyDescent="0.2">
      <c r="Y28114" s="84"/>
    </row>
    <row r="28115" spans="25:25" x14ac:dyDescent="0.2">
      <c r="Y28115" s="84"/>
    </row>
    <row r="28116" spans="25:25" x14ac:dyDescent="0.2">
      <c r="Y28116" s="84"/>
    </row>
    <row r="28117" spans="25:25" x14ac:dyDescent="0.2">
      <c r="Y28117" s="84"/>
    </row>
    <row r="28118" spans="25:25" x14ac:dyDescent="0.2">
      <c r="Y28118" s="84"/>
    </row>
    <row r="28119" spans="25:25" x14ac:dyDescent="0.2">
      <c r="Y28119" s="84"/>
    </row>
    <row r="28120" spans="25:25" x14ac:dyDescent="0.2">
      <c r="Y28120" s="84"/>
    </row>
    <row r="28121" spans="25:25" x14ac:dyDescent="0.2">
      <c r="Y28121" s="84"/>
    </row>
    <row r="28122" spans="25:25" x14ac:dyDescent="0.2">
      <c r="Y28122" s="84"/>
    </row>
    <row r="28123" spans="25:25" x14ac:dyDescent="0.2">
      <c r="Y28123" s="84"/>
    </row>
    <row r="28124" spans="25:25" x14ac:dyDescent="0.2">
      <c r="Y28124" s="84"/>
    </row>
    <row r="28125" spans="25:25" x14ac:dyDescent="0.2">
      <c r="Y28125" s="84"/>
    </row>
    <row r="28126" spans="25:25" x14ac:dyDescent="0.2">
      <c r="Y28126" s="84"/>
    </row>
    <row r="28127" spans="25:25" x14ac:dyDescent="0.2">
      <c r="Y28127" s="84"/>
    </row>
    <row r="28128" spans="25:25" x14ac:dyDescent="0.2">
      <c r="Y28128" s="84"/>
    </row>
    <row r="28129" spans="25:25" x14ac:dyDescent="0.2">
      <c r="Y28129" s="84"/>
    </row>
    <row r="28130" spans="25:25" x14ac:dyDescent="0.2">
      <c r="Y28130" s="84"/>
    </row>
    <row r="28131" spans="25:25" x14ac:dyDescent="0.2">
      <c r="Y28131" s="84"/>
    </row>
    <row r="28132" spans="25:25" x14ac:dyDescent="0.2">
      <c r="Y28132" s="84"/>
    </row>
    <row r="28133" spans="25:25" x14ac:dyDescent="0.2">
      <c r="Y28133" s="84"/>
    </row>
    <row r="28134" spans="25:25" x14ac:dyDescent="0.2">
      <c r="Y28134" s="84"/>
    </row>
    <row r="28135" spans="25:25" x14ac:dyDescent="0.2">
      <c r="Y28135" s="84"/>
    </row>
    <row r="28136" spans="25:25" x14ac:dyDescent="0.2">
      <c r="Y28136" s="84"/>
    </row>
    <row r="28137" spans="25:25" x14ac:dyDescent="0.2">
      <c r="Y28137" s="84"/>
    </row>
    <row r="28138" spans="25:25" x14ac:dyDescent="0.2">
      <c r="Y28138" s="84"/>
    </row>
    <row r="28139" spans="25:25" x14ac:dyDescent="0.2">
      <c r="Y28139" s="84"/>
    </row>
    <row r="28140" spans="25:25" x14ac:dyDescent="0.2">
      <c r="Y28140" s="84"/>
    </row>
    <row r="28141" spans="25:25" x14ac:dyDescent="0.2">
      <c r="Y28141" s="84"/>
    </row>
    <row r="28142" spans="25:25" x14ac:dyDescent="0.2">
      <c r="Y28142" s="84"/>
    </row>
    <row r="28143" spans="25:25" x14ac:dyDescent="0.2">
      <c r="Y28143" s="84"/>
    </row>
    <row r="28144" spans="25:25" x14ac:dyDescent="0.2">
      <c r="Y28144" s="84"/>
    </row>
    <row r="28145" spans="25:25" x14ac:dyDescent="0.2">
      <c r="Y28145" s="84"/>
    </row>
    <row r="28146" spans="25:25" x14ac:dyDescent="0.2">
      <c r="Y28146" s="84"/>
    </row>
    <row r="28147" spans="25:25" x14ac:dyDescent="0.2">
      <c r="Y28147" s="84"/>
    </row>
    <row r="28148" spans="25:25" x14ac:dyDescent="0.2">
      <c r="Y28148" s="84"/>
    </row>
    <row r="28149" spans="25:25" x14ac:dyDescent="0.2">
      <c r="Y28149" s="84"/>
    </row>
    <row r="28150" spans="25:25" x14ac:dyDescent="0.2">
      <c r="Y28150" s="84"/>
    </row>
    <row r="28151" spans="25:25" x14ac:dyDescent="0.2">
      <c r="Y28151" s="84"/>
    </row>
    <row r="28152" spans="25:25" x14ac:dyDescent="0.2">
      <c r="Y28152" s="84"/>
    </row>
    <row r="28153" spans="25:25" x14ac:dyDescent="0.2">
      <c r="Y28153" s="84"/>
    </row>
    <row r="28154" spans="25:25" x14ac:dyDescent="0.2">
      <c r="Y28154" s="84"/>
    </row>
    <row r="28155" spans="25:25" x14ac:dyDescent="0.2">
      <c r="Y28155" s="84"/>
    </row>
    <row r="28156" spans="25:25" x14ac:dyDescent="0.2">
      <c r="Y28156" s="84"/>
    </row>
    <row r="28157" spans="25:25" x14ac:dyDescent="0.2">
      <c r="Y28157" s="84"/>
    </row>
    <row r="28158" spans="25:25" x14ac:dyDescent="0.2">
      <c r="Y28158" s="84"/>
    </row>
    <row r="28159" spans="25:25" x14ac:dyDescent="0.2">
      <c r="Y28159" s="84"/>
    </row>
    <row r="28160" spans="25:25" x14ac:dyDescent="0.2">
      <c r="Y28160" s="84"/>
    </row>
    <row r="28161" spans="25:25" x14ac:dyDescent="0.2">
      <c r="Y28161" s="84"/>
    </row>
    <row r="28162" spans="25:25" x14ac:dyDescent="0.2">
      <c r="Y28162" s="84"/>
    </row>
    <row r="28163" spans="25:25" x14ac:dyDescent="0.2">
      <c r="Y28163" s="84"/>
    </row>
    <row r="28164" spans="25:25" x14ac:dyDescent="0.2">
      <c r="Y28164" s="84"/>
    </row>
    <row r="28165" spans="25:25" x14ac:dyDescent="0.2">
      <c r="Y28165" s="84"/>
    </row>
    <row r="28166" spans="25:25" x14ac:dyDescent="0.2">
      <c r="Y28166" s="84"/>
    </row>
    <row r="28167" spans="25:25" x14ac:dyDescent="0.2">
      <c r="Y28167" s="84"/>
    </row>
    <row r="28168" spans="25:25" x14ac:dyDescent="0.2">
      <c r="Y28168" s="84"/>
    </row>
    <row r="28169" spans="25:25" x14ac:dyDescent="0.2">
      <c r="Y28169" s="84"/>
    </row>
    <row r="28170" spans="25:25" x14ac:dyDescent="0.2">
      <c r="Y28170" s="84"/>
    </row>
    <row r="28171" spans="25:25" x14ac:dyDescent="0.2">
      <c r="Y28171" s="84"/>
    </row>
    <row r="28172" spans="25:25" x14ac:dyDescent="0.2">
      <c r="Y28172" s="84"/>
    </row>
    <row r="28173" spans="25:25" x14ac:dyDescent="0.2">
      <c r="Y28173" s="84"/>
    </row>
    <row r="28174" spans="25:25" x14ac:dyDescent="0.2">
      <c r="Y28174" s="84"/>
    </row>
    <row r="28175" spans="25:25" x14ac:dyDescent="0.2">
      <c r="Y28175" s="84"/>
    </row>
    <row r="28176" spans="25:25" x14ac:dyDescent="0.2">
      <c r="Y28176" s="84"/>
    </row>
    <row r="28177" spans="25:25" x14ac:dyDescent="0.2">
      <c r="Y28177" s="84"/>
    </row>
    <row r="28178" spans="25:25" x14ac:dyDescent="0.2">
      <c r="Y28178" s="84"/>
    </row>
    <row r="28179" spans="25:25" x14ac:dyDescent="0.2">
      <c r="Y28179" s="84"/>
    </row>
    <row r="28180" spans="25:25" x14ac:dyDescent="0.2">
      <c r="Y28180" s="84"/>
    </row>
    <row r="28181" spans="25:25" x14ac:dyDescent="0.2">
      <c r="Y28181" s="84"/>
    </row>
    <row r="28182" spans="25:25" x14ac:dyDescent="0.2">
      <c r="Y28182" s="84"/>
    </row>
    <row r="28183" spans="25:25" x14ac:dyDescent="0.2">
      <c r="Y28183" s="84"/>
    </row>
    <row r="28184" spans="25:25" x14ac:dyDescent="0.2">
      <c r="Y28184" s="84"/>
    </row>
    <row r="28185" spans="25:25" x14ac:dyDescent="0.2">
      <c r="Y28185" s="84"/>
    </row>
    <row r="28186" spans="25:25" x14ac:dyDescent="0.2">
      <c r="Y28186" s="84"/>
    </row>
    <row r="28187" spans="25:25" x14ac:dyDescent="0.2">
      <c r="Y28187" s="84"/>
    </row>
    <row r="28188" spans="25:25" x14ac:dyDescent="0.2">
      <c r="Y28188" s="84"/>
    </row>
    <row r="28189" spans="25:25" x14ac:dyDescent="0.2">
      <c r="Y28189" s="84"/>
    </row>
    <row r="28190" spans="25:25" x14ac:dyDescent="0.2">
      <c r="Y28190" s="84"/>
    </row>
    <row r="28191" spans="25:25" x14ac:dyDescent="0.2">
      <c r="Y28191" s="84"/>
    </row>
    <row r="28192" spans="25:25" x14ac:dyDescent="0.2">
      <c r="Y28192" s="84"/>
    </row>
    <row r="28193" spans="25:25" x14ac:dyDescent="0.2">
      <c r="Y28193" s="84"/>
    </row>
    <row r="28194" spans="25:25" x14ac:dyDescent="0.2">
      <c r="Y28194" s="84"/>
    </row>
    <row r="28195" spans="25:25" x14ac:dyDescent="0.2">
      <c r="Y28195" s="84"/>
    </row>
    <row r="28196" spans="25:25" x14ac:dyDescent="0.2">
      <c r="Y28196" s="84"/>
    </row>
    <row r="28197" spans="25:25" x14ac:dyDescent="0.2">
      <c r="Y28197" s="84"/>
    </row>
    <row r="28198" spans="25:25" x14ac:dyDescent="0.2">
      <c r="Y28198" s="84"/>
    </row>
    <row r="28199" spans="25:25" x14ac:dyDescent="0.2">
      <c r="Y28199" s="84"/>
    </row>
    <row r="28200" spans="25:25" x14ac:dyDescent="0.2">
      <c r="Y28200" s="84"/>
    </row>
    <row r="28201" spans="25:25" x14ac:dyDescent="0.2">
      <c r="Y28201" s="84"/>
    </row>
    <row r="28202" spans="25:25" x14ac:dyDescent="0.2">
      <c r="Y28202" s="84"/>
    </row>
    <row r="28203" spans="25:25" x14ac:dyDescent="0.2">
      <c r="Y28203" s="84"/>
    </row>
    <row r="28204" spans="25:25" x14ac:dyDescent="0.2">
      <c r="Y28204" s="84"/>
    </row>
    <row r="28205" spans="25:25" x14ac:dyDescent="0.2">
      <c r="Y28205" s="84"/>
    </row>
    <row r="28206" spans="25:25" x14ac:dyDescent="0.2">
      <c r="Y28206" s="84"/>
    </row>
    <row r="28207" spans="25:25" x14ac:dyDescent="0.2">
      <c r="Y28207" s="84"/>
    </row>
    <row r="28208" spans="25:25" x14ac:dyDescent="0.2">
      <c r="Y28208" s="84"/>
    </row>
    <row r="28209" spans="25:25" x14ac:dyDescent="0.2">
      <c r="Y28209" s="84"/>
    </row>
    <row r="28210" spans="25:25" x14ac:dyDescent="0.2">
      <c r="Y28210" s="84"/>
    </row>
    <row r="28211" spans="25:25" x14ac:dyDescent="0.2">
      <c r="Y28211" s="84"/>
    </row>
    <row r="28212" spans="25:25" x14ac:dyDescent="0.2">
      <c r="Y28212" s="84"/>
    </row>
    <row r="28213" spans="25:25" x14ac:dyDescent="0.2">
      <c r="Y28213" s="84"/>
    </row>
    <row r="28214" spans="25:25" x14ac:dyDescent="0.2">
      <c r="Y28214" s="84"/>
    </row>
    <row r="28215" spans="25:25" x14ac:dyDescent="0.2">
      <c r="Y28215" s="84"/>
    </row>
    <row r="28216" spans="25:25" x14ac:dyDescent="0.2">
      <c r="Y28216" s="84"/>
    </row>
    <row r="28217" spans="25:25" x14ac:dyDescent="0.2">
      <c r="Y28217" s="84"/>
    </row>
    <row r="28218" spans="25:25" x14ac:dyDescent="0.2">
      <c r="Y28218" s="84"/>
    </row>
    <row r="28219" spans="25:25" x14ac:dyDescent="0.2">
      <c r="Y28219" s="84"/>
    </row>
    <row r="28220" spans="25:25" x14ac:dyDescent="0.2">
      <c r="Y28220" s="84"/>
    </row>
    <row r="28221" spans="25:25" x14ac:dyDescent="0.2">
      <c r="Y28221" s="84"/>
    </row>
    <row r="28222" spans="25:25" x14ac:dyDescent="0.2">
      <c r="Y28222" s="84"/>
    </row>
    <row r="28223" spans="25:25" x14ac:dyDescent="0.2">
      <c r="Y28223" s="84"/>
    </row>
    <row r="28224" spans="25:25" x14ac:dyDescent="0.2">
      <c r="Y28224" s="84"/>
    </row>
    <row r="28225" spans="25:25" x14ac:dyDescent="0.2">
      <c r="Y28225" s="84"/>
    </row>
    <row r="28226" spans="25:25" x14ac:dyDescent="0.2">
      <c r="Y28226" s="84"/>
    </row>
    <row r="28227" spans="25:25" x14ac:dyDescent="0.2">
      <c r="Y28227" s="84"/>
    </row>
    <row r="28228" spans="25:25" x14ac:dyDescent="0.2">
      <c r="Y28228" s="84"/>
    </row>
    <row r="28229" spans="25:25" x14ac:dyDescent="0.2">
      <c r="Y28229" s="84"/>
    </row>
    <row r="28230" spans="25:25" x14ac:dyDescent="0.2">
      <c r="Y28230" s="84"/>
    </row>
    <row r="28231" spans="25:25" x14ac:dyDescent="0.2">
      <c r="Y28231" s="84"/>
    </row>
    <row r="28232" spans="25:25" x14ac:dyDescent="0.2">
      <c r="Y28232" s="84"/>
    </row>
    <row r="28233" spans="25:25" x14ac:dyDescent="0.2">
      <c r="Y28233" s="84"/>
    </row>
    <row r="28234" spans="25:25" x14ac:dyDescent="0.2">
      <c r="Y28234" s="84"/>
    </row>
    <row r="28235" spans="25:25" x14ac:dyDescent="0.2">
      <c r="Y28235" s="84"/>
    </row>
    <row r="28236" spans="25:25" x14ac:dyDescent="0.2">
      <c r="Y28236" s="84"/>
    </row>
    <row r="28237" spans="25:25" x14ac:dyDescent="0.2">
      <c r="Y28237" s="84"/>
    </row>
    <row r="28238" spans="25:25" x14ac:dyDescent="0.2">
      <c r="Y28238" s="84"/>
    </row>
    <row r="28239" spans="25:25" x14ac:dyDescent="0.2">
      <c r="Y28239" s="84"/>
    </row>
    <row r="28240" spans="25:25" x14ac:dyDescent="0.2">
      <c r="Y28240" s="84"/>
    </row>
    <row r="28241" spans="25:25" x14ac:dyDescent="0.2">
      <c r="Y28241" s="84"/>
    </row>
    <row r="28242" spans="25:25" x14ac:dyDescent="0.2">
      <c r="Y28242" s="84"/>
    </row>
    <row r="28243" spans="25:25" x14ac:dyDescent="0.2">
      <c r="Y28243" s="84"/>
    </row>
    <row r="28244" spans="25:25" x14ac:dyDescent="0.2">
      <c r="Y28244" s="84"/>
    </row>
    <row r="28245" spans="25:25" x14ac:dyDescent="0.2">
      <c r="Y28245" s="84"/>
    </row>
    <row r="28246" spans="25:25" x14ac:dyDescent="0.2">
      <c r="Y28246" s="84"/>
    </row>
    <row r="28247" spans="25:25" x14ac:dyDescent="0.2">
      <c r="Y28247" s="84"/>
    </row>
    <row r="28248" spans="25:25" x14ac:dyDescent="0.2">
      <c r="Y28248" s="84"/>
    </row>
    <row r="28249" spans="25:25" x14ac:dyDescent="0.2">
      <c r="Y28249" s="84"/>
    </row>
    <row r="28250" spans="25:25" x14ac:dyDescent="0.2">
      <c r="Y28250" s="84"/>
    </row>
    <row r="28251" spans="25:25" x14ac:dyDescent="0.2">
      <c r="Y28251" s="84"/>
    </row>
    <row r="28252" spans="25:25" x14ac:dyDescent="0.2">
      <c r="Y28252" s="84"/>
    </row>
    <row r="28253" spans="25:25" x14ac:dyDescent="0.2">
      <c r="Y28253" s="84"/>
    </row>
    <row r="28254" spans="25:25" x14ac:dyDescent="0.2">
      <c r="Y28254" s="84"/>
    </row>
    <row r="28255" spans="25:25" x14ac:dyDescent="0.2">
      <c r="Y28255" s="84"/>
    </row>
    <row r="28256" spans="25:25" x14ac:dyDescent="0.2">
      <c r="Y28256" s="84"/>
    </row>
    <row r="28257" spans="25:25" x14ac:dyDescent="0.2">
      <c r="Y28257" s="84"/>
    </row>
    <row r="28258" spans="25:25" x14ac:dyDescent="0.2">
      <c r="Y28258" s="84"/>
    </row>
    <row r="28259" spans="25:25" x14ac:dyDescent="0.2">
      <c r="Y28259" s="84"/>
    </row>
    <row r="28260" spans="25:25" x14ac:dyDescent="0.2">
      <c r="Y28260" s="84"/>
    </row>
    <row r="28261" spans="25:25" x14ac:dyDescent="0.2">
      <c r="Y28261" s="84"/>
    </row>
    <row r="28262" spans="25:25" x14ac:dyDescent="0.2">
      <c r="Y28262" s="84"/>
    </row>
    <row r="28263" spans="25:25" x14ac:dyDescent="0.2">
      <c r="Y28263" s="84"/>
    </row>
    <row r="28264" spans="25:25" x14ac:dyDescent="0.2">
      <c r="Y28264" s="84"/>
    </row>
    <row r="28265" spans="25:25" x14ac:dyDescent="0.2">
      <c r="Y28265" s="84"/>
    </row>
    <row r="28266" spans="25:25" x14ac:dyDescent="0.2">
      <c r="Y28266" s="84"/>
    </row>
    <row r="28267" spans="25:25" x14ac:dyDescent="0.2">
      <c r="Y28267" s="84"/>
    </row>
    <row r="28268" spans="25:25" x14ac:dyDescent="0.2">
      <c r="Y28268" s="84"/>
    </row>
    <row r="28269" spans="25:25" x14ac:dyDescent="0.2">
      <c r="Y28269" s="84"/>
    </row>
    <row r="28270" spans="25:25" x14ac:dyDescent="0.2">
      <c r="Y28270" s="84"/>
    </row>
    <row r="28271" spans="25:25" x14ac:dyDescent="0.2">
      <c r="Y28271" s="84"/>
    </row>
    <row r="28272" spans="25:25" x14ac:dyDescent="0.2">
      <c r="Y28272" s="84"/>
    </row>
    <row r="28273" spans="25:25" x14ac:dyDescent="0.2">
      <c r="Y28273" s="84"/>
    </row>
    <row r="28274" spans="25:25" x14ac:dyDescent="0.2">
      <c r="Y28274" s="84"/>
    </row>
    <row r="28275" spans="25:25" x14ac:dyDescent="0.2">
      <c r="Y28275" s="84"/>
    </row>
    <row r="28276" spans="25:25" x14ac:dyDescent="0.2">
      <c r="Y28276" s="84"/>
    </row>
    <row r="28277" spans="25:25" x14ac:dyDescent="0.2">
      <c r="Y28277" s="84"/>
    </row>
    <row r="28278" spans="25:25" x14ac:dyDescent="0.2">
      <c r="Y28278" s="84"/>
    </row>
    <row r="28279" spans="25:25" x14ac:dyDescent="0.2">
      <c r="Y28279" s="84"/>
    </row>
    <row r="28280" spans="25:25" x14ac:dyDescent="0.2">
      <c r="Y28280" s="84"/>
    </row>
    <row r="28281" spans="25:25" x14ac:dyDescent="0.2">
      <c r="Y28281" s="84"/>
    </row>
    <row r="28282" spans="25:25" x14ac:dyDescent="0.2">
      <c r="Y28282" s="84"/>
    </row>
    <row r="28283" spans="25:25" x14ac:dyDescent="0.2">
      <c r="Y28283" s="84"/>
    </row>
    <row r="28284" spans="25:25" x14ac:dyDescent="0.2">
      <c r="Y28284" s="84"/>
    </row>
    <row r="28285" spans="25:25" x14ac:dyDescent="0.2">
      <c r="Y28285" s="84"/>
    </row>
    <row r="28286" spans="25:25" x14ac:dyDescent="0.2">
      <c r="Y28286" s="84"/>
    </row>
    <row r="28287" spans="25:25" x14ac:dyDescent="0.2">
      <c r="Y28287" s="84"/>
    </row>
    <row r="28288" spans="25:25" x14ac:dyDescent="0.2">
      <c r="Y28288" s="84"/>
    </row>
    <row r="28289" spans="25:25" x14ac:dyDescent="0.2">
      <c r="Y28289" s="84"/>
    </row>
    <row r="28290" spans="25:25" x14ac:dyDescent="0.2">
      <c r="Y28290" s="84"/>
    </row>
    <row r="28291" spans="25:25" x14ac:dyDescent="0.2">
      <c r="Y28291" s="84"/>
    </row>
    <row r="28292" spans="25:25" x14ac:dyDescent="0.2">
      <c r="Y28292" s="84"/>
    </row>
    <row r="28293" spans="25:25" x14ac:dyDescent="0.2">
      <c r="Y28293" s="84"/>
    </row>
    <row r="28294" spans="25:25" x14ac:dyDescent="0.2">
      <c r="Y28294" s="84"/>
    </row>
    <row r="28295" spans="25:25" x14ac:dyDescent="0.2">
      <c r="Y28295" s="84"/>
    </row>
    <row r="28296" spans="25:25" x14ac:dyDescent="0.2">
      <c r="Y28296" s="84"/>
    </row>
    <row r="28297" spans="25:25" x14ac:dyDescent="0.2">
      <c r="Y28297" s="84"/>
    </row>
    <row r="28298" spans="25:25" x14ac:dyDescent="0.2">
      <c r="Y28298" s="84"/>
    </row>
    <row r="28299" spans="25:25" x14ac:dyDescent="0.2">
      <c r="Y28299" s="84"/>
    </row>
    <row r="28300" spans="25:25" x14ac:dyDescent="0.2">
      <c r="Y28300" s="84"/>
    </row>
    <row r="28301" spans="25:25" x14ac:dyDescent="0.2">
      <c r="Y28301" s="84"/>
    </row>
    <row r="28302" spans="25:25" x14ac:dyDescent="0.2">
      <c r="Y28302" s="84"/>
    </row>
    <row r="28303" spans="25:25" x14ac:dyDescent="0.2">
      <c r="Y28303" s="84"/>
    </row>
    <row r="28304" spans="25:25" x14ac:dyDescent="0.2">
      <c r="Y28304" s="84"/>
    </row>
    <row r="28305" spans="25:25" x14ac:dyDescent="0.2">
      <c r="Y28305" s="84"/>
    </row>
    <row r="28306" spans="25:25" x14ac:dyDescent="0.2">
      <c r="Y28306" s="84"/>
    </row>
    <row r="28307" spans="25:25" x14ac:dyDescent="0.2">
      <c r="Y28307" s="84"/>
    </row>
    <row r="28308" spans="25:25" x14ac:dyDescent="0.2">
      <c r="Y28308" s="84"/>
    </row>
    <row r="28309" spans="25:25" x14ac:dyDescent="0.2">
      <c r="Y28309" s="84"/>
    </row>
    <row r="28310" spans="25:25" x14ac:dyDescent="0.2">
      <c r="Y28310" s="84"/>
    </row>
    <row r="28311" spans="25:25" x14ac:dyDescent="0.2">
      <c r="Y28311" s="84"/>
    </row>
    <row r="28312" spans="25:25" x14ac:dyDescent="0.2">
      <c r="Y28312" s="84"/>
    </row>
    <row r="28313" spans="25:25" x14ac:dyDescent="0.2">
      <c r="Y28313" s="84"/>
    </row>
    <row r="28314" spans="25:25" x14ac:dyDescent="0.2">
      <c r="Y28314" s="84"/>
    </row>
    <row r="28315" spans="25:25" x14ac:dyDescent="0.2">
      <c r="Y28315" s="84"/>
    </row>
    <row r="28316" spans="25:25" x14ac:dyDescent="0.2">
      <c r="Y28316" s="84"/>
    </row>
    <row r="28317" spans="25:25" x14ac:dyDescent="0.2">
      <c r="Y28317" s="84"/>
    </row>
    <row r="28318" spans="25:25" x14ac:dyDescent="0.2">
      <c r="Y28318" s="84"/>
    </row>
    <row r="28319" spans="25:25" x14ac:dyDescent="0.2">
      <c r="Y28319" s="84"/>
    </row>
    <row r="28320" spans="25:25" x14ac:dyDescent="0.2">
      <c r="Y28320" s="84"/>
    </row>
    <row r="28321" spans="25:25" x14ac:dyDescent="0.2">
      <c r="Y28321" s="84"/>
    </row>
    <row r="28322" spans="25:25" x14ac:dyDescent="0.2">
      <c r="Y28322" s="84"/>
    </row>
    <row r="28323" spans="25:25" x14ac:dyDescent="0.2">
      <c r="Y28323" s="84"/>
    </row>
    <row r="28324" spans="25:25" x14ac:dyDescent="0.2">
      <c r="Y28324" s="84"/>
    </row>
    <row r="28325" spans="25:25" x14ac:dyDescent="0.2">
      <c r="Y28325" s="84"/>
    </row>
    <row r="28326" spans="25:25" x14ac:dyDescent="0.2">
      <c r="Y28326" s="84"/>
    </row>
    <row r="28327" spans="25:25" x14ac:dyDescent="0.2">
      <c r="Y28327" s="84"/>
    </row>
    <row r="28328" spans="25:25" x14ac:dyDescent="0.2">
      <c r="Y28328" s="84"/>
    </row>
    <row r="28329" spans="25:25" x14ac:dyDescent="0.2">
      <c r="Y28329" s="84"/>
    </row>
    <row r="28330" spans="25:25" x14ac:dyDescent="0.2">
      <c r="Y28330" s="84"/>
    </row>
    <row r="28331" spans="25:25" x14ac:dyDescent="0.2">
      <c r="Y28331" s="84"/>
    </row>
    <row r="28332" spans="25:25" x14ac:dyDescent="0.2">
      <c r="Y28332" s="84"/>
    </row>
    <row r="28333" spans="25:25" x14ac:dyDescent="0.2">
      <c r="Y28333" s="84"/>
    </row>
    <row r="28334" spans="25:25" x14ac:dyDescent="0.2">
      <c r="Y28334" s="84"/>
    </row>
    <row r="28335" spans="25:25" x14ac:dyDescent="0.2">
      <c r="Y28335" s="84"/>
    </row>
    <row r="28336" spans="25:25" x14ac:dyDescent="0.2">
      <c r="Y28336" s="84"/>
    </row>
    <row r="28337" spans="25:25" x14ac:dyDescent="0.2">
      <c r="Y28337" s="84"/>
    </row>
    <row r="28338" spans="25:25" x14ac:dyDescent="0.2">
      <c r="Y28338" s="84"/>
    </row>
    <row r="28339" spans="25:25" x14ac:dyDescent="0.2">
      <c r="Y28339" s="84"/>
    </row>
    <row r="28340" spans="25:25" x14ac:dyDescent="0.2">
      <c r="Y28340" s="84"/>
    </row>
    <row r="28341" spans="25:25" x14ac:dyDescent="0.2">
      <c r="Y28341" s="84"/>
    </row>
    <row r="28342" spans="25:25" x14ac:dyDescent="0.2">
      <c r="Y28342" s="84"/>
    </row>
    <row r="28343" spans="25:25" x14ac:dyDescent="0.2">
      <c r="Y28343" s="84"/>
    </row>
    <row r="28344" spans="25:25" x14ac:dyDescent="0.2">
      <c r="Y28344" s="84"/>
    </row>
    <row r="28345" spans="25:25" x14ac:dyDescent="0.2">
      <c r="Y28345" s="84"/>
    </row>
    <row r="28346" spans="25:25" x14ac:dyDescent="0.2">
      <c r="Y28346" s="84"/>
    </row>
    <row r="28347" spans="25:25" x14ac:dyDescent="0.2">
      <c r="Y28347" s="84"/>
    </row>
    <row r="28348" spans="25:25" x14ac:dyDescent="0.2">
      <c r="Y28348" s="84"/>
    </row>
    <row r="28349" spans="25:25" x14ac:dyDescent="0.2">
      <c r="Y28349" s="84"/>
    </row>
    <row r="28350" spans="25:25" x14ac:dyDescent="0.2">
      <c r="Y28350" s="84"/>
    </row>
    <row r="28351" spans="25:25" x14ac:dyDescent="0.2">
      <c r="Y28351" s="84"/>
    </row>
    <row r="28352" spans="25:25" x14ac:dyDescent="0.2">
      <c r="Y28352" s="84"/>
    </row>
    <row r="28353" spans="25:25" x14ac:dyDescent="0.2">
      <c r="Y28353" s="84"/>
    </row>
    <row r="28354" spans="25:25" x14ac:dyDescent="0.2">
      <c r="Y28354" s="84"/>
    </row>
    <row r="28355" spans="25:25" x14ac:dyDescent="0.2">
      <c r="Y28355" s="84"/>
    </row>
    <row r="28356" spans="25:25" x14ac:dyDescent="0.2">
      <c r="Y28356" s="84"/>
    </row>
    <row r="28357" spans="25:25" x14ac:dyDescent="0.2">
      <c r="Y28357" s="84"/>
    </row>
    <row r="28358" spans="25:25" x14ac:dyDescent="0.2">
      <c r="Y28358" s="84"/>
    </row>
    <row r="28359" spans="25:25" x14ac:dyDescent="0.2">
      <c r="Y28359" s="84"/>
    </row>
    <row r="28360" spans="25:25" x14ac:dyDescent="0.2">
      <c r="Y28360" s="84"/>
    </row>
    <row r="28361" spans="25:25" x14ac:dyDescent="0.2">
      <c r="Y28361" s="84"/>
    </row>
    <row r="28362" spans="25:25" x14ac:dyDescent="0.2">
      <c r="Y28362" s="84"/>
    </row>
    <row r="28363" spans="25:25" x14ac:dyDescent="0.2">
      <c r="Y28363" s="84"/>
    </row>
    <row r="28364" spans="25:25" x14ac:dyDescent="0.2">
      <c r="Y28364" s="84"/>
    </row>
    <row r="28365" spans="25:25" x14ac:dyDescent="0.2">
      <c r="Y28365" s="84"/>
    </row>
    <row r="28366" spans="25:25" x14ac:dyDescent="0.2">
      <c r="Y28366" s="84"/>
    </row>
    <row r="28367" spans="25:25" x14ac:dyDescent="0.2">
      <c r="Y28367" s="84"/>
    </row>
    <row r="28368" spans="25:25" x14ac:dyDescent="0.2">
      <c r="Y28368" s="84"/>
    </row>
    <row r="28369" spans="25:25" x14ac:dyDescent="0.2">
      <c r="Y28369" s="84"/>
    </row>
    <row r="28370" spans="25:25" x14ac:dyDescent="0.2">
      <c r="Y28370" s="84"/>
    </row>
    <row r="28371" spans="25:25" x14ac:dyDescent="0.2">
      <c r="Y28371" s="84"/>
    </row>
    <row r="28372" spans="25:25" x14ac:dyDescent="0.2">
      <c r="Y28372" s="84"/>
    </row>
    <row r="28373" spans="25:25" x14ac:dyDescent="0.2">
      <c r="Y28373" s="84"/>
    </row>
    <row r="28374" spans="25:25" x14ac:dyDescent="0.2">
      <c r="Y28374" s="84"/>
    </row>
    <row r="28375" spans="25:25" x14ac:dyDescent="0.2">
      <c r="Y28375" s="84"/>
    </row>
    <row r="28376" spans="25:25" x14ac:dyDescent="0.2">
      <c r="Y28376" s="84"/>
    </row>
    <row r="28377" spans="25:25" x14ac:dyDescent="0.2">
      <c r="Y28377" s="84"/>
    </row>
    <row r="28378" spans="25:25" x14ac:dyDescent="0.2">
      <c r="Y28378" s="84"/>
    </row>
    <row r="28379" spans="25:25" x14ac:dyDescent="0.2">
      <c r="Y28379" s="84"/>
    </row>
    <row r="28380" spans="25:25" x14ac:dyDescent="0.2">
      <c r="Y28380" s="84"/>
    </row>
    <row r="28381" spans="25:25" x14ac:dyDescent="0.2">
      <c r="Y28381" s="84"/>
    </row>
    <row r="28382" spans="25:25" x14ac:dyDescent="0.2">
      <c r="Y28382" s="84"/>
    </row>
    <row r="28383" spans="25:25" x14ac:dyDescent="0.2">
      <c r="Y28383" s="84"/>
    </row>
    <row r="28384" spans="25:25" x14ac:dyDescent="0.2">
      <c r="Y28384" s="84"/>
    </row>
    <row r="28385" spans="25:25" x14ac:dyDescent="0.2">
      <c r="Y28385" s="84"/>
    </row>
    <row r="28386" spans="25:25" x14ac:dyDescent="0.2">
      <c r="Y28386" s="84"/>
    </row>
    <row r="28387" spans="25:25" x14ac:dyDescent="0.2">
      <c r="Y28387" s="84"/>
    </row>
    <row r="28388" spans="25:25" x14ac:dyDescent="0.2">
      <c r="Y28388" s="84"/>
    </row>
    <row r="28389" spans="25:25" x14ac:dyDescent="0.2">
      <c r="Y28389" s="84"/>
    </row>
    <row r="28390" spans="25:25" x14ac:dyDescent="0.2">
      <c r="Y28390" s="84"/>
    </row>
    <row r="28391" spans="25:25" x14ac:dyDescent="0.2">
      <c r="Y28391" s="84"/>
    </row>
    <row r="28392" spans="25:25" x14ac:dyDescent="0.2">
      <c r="Y28392" s="84"/>
    </row>
    <row r="28393" spans="25:25" x14ac:dyDescent="0.2">
      <c r="Y28393" s="84"/>
    </row>
    <row r="28394" spans="25:25" x14ac:dyDescent="0.2">
      <c r="Y28394" s="84"/>
    </row>
    <row r="28395" spans="25:25" x14ac:dyDescent="0.2">
      <c r="Y28395" s="84"/>
    </row>
    <row r="28396" spans="25:25" x14ac:dyDescent="0.2">
      <c r="Y28396" s="84"/>
    </row>
    <row r="28397" spans="25:25" x14ac:dyDescent="0.2">
      <c r="Y28397" s="84"/>
    </row>
    <row r="28398" spans="25:25" x14ac:dyDescent="0.2">
      <c r="Y28398" s="84"/>
    </row>
    <row r="28399" spans="25:25" x14ac:dyDescent="0.2">
      <c r="Y28399" s="84"/>
    </row>
    <row r="28400" spans="25:25" x14ac:dyDescent="0.2">
      <c r="Y28400" s="84"/>
    </row>
    <row r="28401" spans="25:25" x14ac:dyDescent="0.2">
      <c r="Y28401" s="84"/>
    </row>
    <row r="28402" spans="25:25" x14ac:dyDescent="0.2">
      <c r="Y28402" s="84"/>
    </row>
    <row r="28403" spans="25:25" x14ac:dyDescent="0.2">
      <c r="Y28403" s="84"/>
    </row>
    <row r="28404" spans="25:25" x14ac:dyDescent="0.2">
      <c r="Y28404" s="84"/>
    </row>
    <row r="28405" spans="25:25" x14ac:dyDescent="0.2">
      <c r="Y28405" s="84"/>
    </row>
    <row r="28406" spans="25:25" x14ac:dyDescent="0.2">
      <c r="Y28406" s="84"/>
    </row>
    <row r="28407" spans="25:25" x14ac:dyDescent="0.2">
      <c r="Y28407" s="84"/>
    </row>
    <row r="28408" spans="25:25" x14ac:dyDescent="0.2">
      <c r="Y28408" s="84"/>
    </row>
    <row r="28409" spans="25:25" x14ac:dyDescent="0.2">
      <c r="Y28409" s="84"/>
    </row>
    <row r="28410" spans="25:25" x14ac:dyDescent="0.2">
      <c r="Y28410" s="84"/>
    </row>
    <row r="28411" spans="25:25" x14ac:dyDescent="0.2">
      <c r="Y28411" s="84"/>
    </row>
    <row r="28412" spans="25:25" x14ac:dyDescent="0.2">
      <c r="Y28412" s="84"/>
    </row>
    <row r="28413" spans="25:25" x14ac:dyDescent="0.2">
      <c r="Y28413" s="84"/>
    </row>
    <row r="28414" spans="25:25" x14ac:dyDescent="0.2">
      <c r="Y28414" s="84"/>
    </row>
    <row r="28415" spans="25:25" x14ac:dyDescent="0.2">
      <c r="Y28415" s="84"/>
    </row>
    <row r="28416" spans="25:25" x14ac:dyDescent="0.2">
      <c r="Y28416" s="84"/>
    </row>
    <row r="28417" spans="25:25" x14ac:dyDescent="0.2">
      <c r="Y28417" s="84"/>
    </row>
    <row r="28418" spans="25:25" x14ac:dyDescent="0.2">
      <c r="Y28418" s="84"/>
    </row>
    <row r="28419" spans="25:25" x14ac:dyDescent="0.2">
      <c r="Y28419" s="84"/>
    </row>
    <row r="28420" spans="25:25" x14ac:dyDescent="0.2">
      <c r="Y28420" s="84"/>
    </row>
    <row r="28421" spans="25:25" x14ac:dyDescent="0.2">
      <c r="Y28421" s="84"/>
    </row>
    <row r="28422" spans="25:25" x14ac:dyDescent="0.2">
      <c r="Y28422" s="84"/>
    </row>
    <row r="28423" spans="25:25" x14ac:dyDescent="0.2">
      <c r="Y28423" s="84"/>
    </row>
    <row r="28424" spans="25:25" x14ac:dyDescent="0.2">
      <c r="Y28424" s="84"/>
    </row>
    <row r="28425" spans="25:25" x14ac:dyDescent="0.2">
      <c r="Y28425" s="84"/>
    </row>
    <row r="28426" spans="25:25" x14ac:dyDescent="0.2">
      <c r="Y28426" s="84"/>
    </row>
    <row r="28427" spans="25:25" x14ac:dyDescent="0.2">
      <c r="Y28427" s="84"/>
    </row>
    <row r="28428" spans="25:25" x14ac:dyDescent="0.2">
      <c r="Y28428" s="84"/>
    </row>
    <row r="28429" spans="25:25" x14ac:dyDescent="0.2">
      <c r="Y28429" s="84"/>
    </row>
    <row r="28430" spans="25:25" x14ac:dyDescent="0.2">
      <c r="Y28430" s="84"/>
    </row>
    <row r="28431" spans="25:25" x14ac:dyDescent="0.2">
      <c r="Y28431" s="84"/>
    </row>
    <row r="28432" spans="25:25" x14ac:dyDescent="0.2">
      <c r="Y28432" s="84"/>
    </row>
    <row r="28433" spans="25:25" x14ac:dyDescent="0.2">
      <c r="Y28433" s="84"/>
    </row>
    <row r="28434" spans="25:25" x14ac:dyDescent="0.2">
      <c r="Y28434" s="84"/>
    </row>
    <row r="28435" spans="25:25" x14ac:dyDescent="0.2">
      <c r="Y28435" s="84"/>
    </row>
    <row r="28436" spans="25:25" x14ac:dyDescent="0.2">
      <c r="Y28436" s="84"/>
    </row>
    <row r="28437" spans="25:25" x14ac:dyDescent="0.2">
      <c r="Y28437" s="84"/>
    </row>
    <row r="28438" spans="25:25" x14ac:dyDescent="0.2">
      <c r="Y28438" s="84"/>
    </row>
    <row r="28439" spans="25:25" x14ac:dyDescent="0.2">
      <c r="Y28439" s="84"/>
    </row>
    <row r="28440" spans="25:25" x14ac:dyDescent="0.2">
      <c r="Y28440" s="84"/>
    </row>
    <row r="28441" spans="25:25" x14ac:dyDescent="0.2">
      <c r="Y28441" s="84"/>
    </row>
    <row r="28442" spans="25:25" x14ac:dyDescent="0.2">
      <c r="Y28442" s="84"/>
    </row>
    <row r="28443" spans="25:25" x14ac:dyDescent="0.2">
      <c r="Y28443" s="84"/>
    </row>
    <row r="28444" spans="25:25" x14ac:dyDescent="0.2">
      <c r="Y28444" s="84"/>
    </row>
    <row r="28445" spans="25:25" x14ac:dyDescent="0.2">
      <c r="Y28445" s="84"/>
    </row>
    <row r="28446" spans="25:25" x14ac:dyDescent="0.2">
      <c r="Y28446" s="84"/>
    </row>
    <row r="28447" spans="25:25" x14ac:dyDescent="0.2">
      <c r="Y28447" s="84"/>
    </row>
    <row r="28448" spans="25:25" x14ac:dyDescent="0.2">
      <c r="Y28448" s="84"/>
    </row>
    <row r="28449" spans="25:25" x14ac:dyDescent="0.2">
      <c r="Y28449" s="84"/>
    </row>
    <row r="28450" spans="25:25" x14ac:dyDescent="0.2">
      <c r="Y28450" s="84"/>
    </row>
    <row r="28451" spans="25:25" x14ac:dyDescent="0.2">
      <c r="Y28451" s="84"/>
    </row>
    <row r="28452" spans="25:25" x14ac:dyDescent="0.2">
      <c r="Y28452" s="84"/>
    </row>
    <row r="28453" spans="25:25" x14ac:dyDescent="0.2">
      <c r="Y28453" s="84"/>
    </row>
    <row r="28454" spans="25:25" x14ac:dyDescent="0.2">
      <c r="Y28454" s="84"/>
    </row>
    <row r="28455" spans="25:25" x14ac:dyDescent="0.2">
      <c r="Y28455" s="84"/>
    </row>
    <row r="28456" spans="25:25" x14ac:dyDescent="0.2">
      <c r="Y28456" s="84"/>
    </row>
    <row r="28457" spans="25:25" x14ac:dyDescent="0.2">
      <c r="Y28457" s="84"/>
    </row>
    <row r="28458" spans="25:25" x14ac:dyDescent="0.2">
      <c r="Y28458" s="84"/>
    </row>
    <row r="28459" spans="25:25" x14ac:dyDescent="0.2">
      <c r="Y28459" s="84"/>
    </row>
    <row r="28460" spans="25:25" x14ac:dyDescent="0.2">
      <c r="Y28460" s="84"/>
    </row>
    <row r="28461" spans="25:25" x14ac:dyDescent="0.2">
      <c r="Y28461" s="84"/>
    </row>
    <row r="28462" spans="25:25" x14ac:dyDescent="0.2">
      <c r="Y28462" s="84"/>
    </row>
    <row r="28463" spans="25:25" x14ac:dyDescent="0.2">
      <c r="Y28463" s="84"/>
    </row>
    <row r="28464" spans="25:25" x14ac:dyDescent="0.2">
      <c r="Y28464" s="84"/>
    </row>
    <row r="28465" spans="25:25" x14ac:dyDescent="0.2">
      <c r="Y28465" s="84"/>
    </row>
    <row r="28466" spans="25:25" x14ac:dyDescent="0.2">
      <c r="Y28466" s="84"/>
    </row>
    <row r="28467" spans="25:25" x14ac:dyDescent="0.2">
      <c r="Y28467" s="84"/>
    </row>
    <row r="28468" spans="25:25" x14ac:dyDescent="0.2">
      <c r="Y28468" s="84"/>
    </row>
    <row r="28469" spans="25:25" x14ac:dyDescent="0.2">
      <c r="Y28469" s="84"/>
    </row>
    <row r="28470" spans="25:25" x14ac:dyDescent="0.2">
      <c r="Y28470" s="84"/>
    </row>
    <row r="28471" spans="25:25" x14ac:dyDescent="0.2">
      <c r="Y28471" s="84"/>
    </row>
    <row r="28472" spans="25:25" x14ac:dyDescent="0.2">
      <c r="Y28472" s="84"/>
    </row>
    <row r="28473" spans="25:25" x14ac:dyDescent="0.2">
      <c r="Y28473" s="84"/>
    </row>
    <row r="28474" spans="25:25" x14ac:dyDescent="0.2">
      <c r="Y28474" s="84"/>
    </row>
    <row r="28475" spans="25:25" x14ac:dyDescent="0.2">
      <c r="Y28475" s="84"/>
    </row>
    <row r="28476" spans="25:25" x14ac:dyDescent="0.2">
      <c r="Y28476" s="84"/>
    </row>
    <row r="28477" spans="25:25" x14ac:dyDescent="0.2">
      <c r="Y28477" s="84"/>
    </row>
    <row r="28478" spans="25:25" x14ac:dyDescent="0.2">
      <c r="Y28478" s="84"/>
    </row>
    <row r="28479" spans="25:25" x14ac:dyDescent="0.2">
      <c r="Y28479" s="84"/>
    </row>
    <row r="28480" spans="25:25" x14ac:dyDescent="0.2">
      <c r="Y28480" s="84"/>
    </row>
    <row r="28481" spans="25:25" x14ac:dyDescent="0.2">
      <c r="Y28481" s="84"/>
    </row>
    <row r="28482" spans="25:25" x14ac:dyDescent="0.2">
      <c r="Y28482" s="84"/>
    </row>
    <row r="28483" spans="25:25" x14ac:dyDescent="0.2">
      <c r="Y28483" s="84"/>
    </row>
    <row r="28484" spans="25:25" x14ac:dyDescent="0.2">
      <c r="Y28484" s="84"/>
    </row>
    <row r="28485" spans="25:25" x14ac:dyDescent="0.2">
      <c r="Y28485" s="84"/>
    </row>
    <row r="28486" spans="25:25" x14ac:dyDescent="0.2">
      <c r="Y28486" s="84"/>
    </row>
    <row r="28487" spans="25:25" x14ac:dyDescent="0.2">
      <c r="Y28487" s="84"/>
    </row>
    <row r="28488" spans="25:25" x14ac:dyDescent="0.2">
      <c r="Y28488" s="84"/>
    </row>
    <row r="28489" spans="25:25" x14ac:dyDescent="0.2">
      <c r="Y28489" s="84"/>
    </row>
    <row r="28490" spans="25:25" x14ac:dyDescent="0.2">
      <c r="Y28490" s="84"/>
    </row>
    <row r="28491" spans="25:25" x14ac:dyDescent="0.2">
      <c r="Y28491" s="84"/>
    </row>
    <row r="28492" spans="25:25" x14ac:dyDescent="0.2">
      <c r="Y28492" s="84"/>
    </row>
    <row r="28493" spans="25:25" x14ac:dyDescent="0.2">
      <c r="Y28493" s="84"/>
    </row>
    <row r="28494" spans="25:25" x14ac:dyDescent="0.2">
      <c r="Y28494" s="84"/>
    </row>
    <row r="28495" spans="25:25" x14ac:dyDescent="0.2">
      <c r="Y28495" s="84"/>
    </row>
    <row r="28496" spans="25:25" x14ac:dyDescent="0.2">
      <c r="Y28496" s="84"/>
    </row>
    <row r="28497" spans="25:25" x14ac:dyDescent="0.2">
      <c r="Y28497" s="84"/>
    </row>
    <row r="28498" spans="25:25" x14ac:dyDescent="0.2">
      <c r="Y28498" s="84"/>
    </row>
    <row r="28499" spans="25:25" x14ac:dyDescent="0.2">
      <c r="Y28499" s="84"/>
    </row>
    <row r="28500" spans="25:25" x14ac:dyDescent="0.2">
      <c r="Y28500" s="84"/>
    </row>
    <row r="28501" spans="25:25" x14ac:dyDescent="0.2">
      <c r="Y28501" s="84"/>
    </row>
    <row r="28502" spans="25:25" x14ac:dyDescent="0.2">
      <c r="Y28502" s="84"/>
    </row>
    <row r="28503" spans="25:25" x14ac:dyDescent="0.2">
      <c r="Y28503" s="84"/>
    </row>
    <row r="28504" spans="25:25" x14ac:dyDescent="0.2">
      <c r="Y28504" s="84"/>
    </row>
    <row r="28505" spans="25:25" x14ac:dyDescent="0.2">
      <c r="Y28505" s="84"/>
    </row>
    <row r="28506" spans="25:25" x14ac:dyDescent="0.2">
      <c r="Y28506" s="84"/>
    </row>
    <row r="28507" spans="25:25" x14ac:dyDescent="0.2">
      <c r="Y28507" s="84"/>
    </row>
    <row r="28508" spans="25:25" x14ac:dyDescent="0.2">
      <c r="Y28508" s="84"/>
    </row>
    <row r="28509" spans="25:25" x14ac:dyDescent="0.2">
      <c r="Y28509" s="84"/>
    </row>
    <row r="28510" spans="25:25" x14ac:dyDescent="0.2">
      <c r="Y28510" s="84"/>
    </row>
    <row r="28511" spans="25:25" x14ac:dyDescent="0.2">
      <c r="Y28511" s="84"/>
    </row>
    <row r="28512" spans="25:25" x14ac:dyDescent="0.2">
      <c r="Y28512" s="84"/>
    </row>
    <row r="28513" spans="25:25" x14ac:dyDescent="0.2">
      <c r="Y28513" s="84"/>
    </row>
    <row r="28514" spans="25:25" x14ac:dyDescent="0.2">
      <c r="Y28514" s="84"/>
    </row>
    <row r="28515" spans="25:25" x14ac:dyDescent="0.2">
      <c r="Y28515" s="84"/>
    </row>
    <row r="28516" spans="25:25" x14ac:dyDescent="0.2">
      <c r="Y28516" s="84"/>
    </row>
    <row r="28517" spans="25:25" x14ac:dyDescent="0.2">
      <c r="Y28517" s="84"/>
    </row>
    <row r="28518" spans="25:25" x14ac:dyDescent="0.2">
      <c r="Y28518" s="84"/>
    </row>
    <row r="28519" spans="25:25" x14ac:dyDescent="0.2">
      <c r="Y28519" s="84"/>
    </row>
    <row r="28520" spans="25:25" x14ac:dyDescent="0.2">
      <c r="Y28520" s="84"/>
    </row>
    <row r="28521" spans="25:25" x14ac:dyDescent="0.2">
      <c r="Y28521" s="84"/>
    </row>
    <row r="28522" spans="25:25" x14ac:dyDescent="0.2">
      <c r="Y28522" s="84"/>
    </row>
    <row r="28523" spans="25:25" x14ac:dyDescent="0.2">
      <c r="Y28523" s="84"/>
    </row>
    <row r="28524" spans="25:25" x14ac:dyDescent="0.2">
      <c r="Y28524" s="84"/>
    </row>
    <row r="28525" spans="25:25" x14ac:dyDescent="0.2">
      <c r="Y28525" s="84"/>
    </row>
    <row r="28526" spans="25:25" x14ac:dyDescent="0.2">
      <c r="Y28526" s="84"/>
    </row>
    <row r="28527" spans="25:25" x14ac:dyDescent="0.2">
      <c r="Y28527" s="84"/>
    </row>
    <row r="28528" spans="25:25" x14ac:dyDescent="0.2">
      <c r="Y28528" s="84"/>
    </row>
    <row r="28529" spans="25:25" x14ac:dyDescent="0.2">
      <c r="Y28529" s="84"/>
    </row>
    <row r="28530" spans="25:25" x14ac:dyDescent="0.2">
      <c r="Y28530" s="84"/>
    </row>
    <row r="28531" spans="25:25" x14ac:dyDescent="0.2">
      <c r="Y28531" s="84"/>
    </row>
    <row r="28532" spans="25:25" x14ac:dyDescent="0.2">
      <c r="Y28532" s="84"/>
    </row>
    <row r="28533" spans="25:25" x14ac:dyDescent="0.2">
      <c r="Y28533" s="84"/>
    </row>
    <row r="28534" spans="25:25" x14ac:dyDescent="0.2">
      <c r="Y28534" s="84"/>
    </row>
    <row r="28535" spans="25:25" x14ac:dyDescent="0.2">
      <c r="Y28535" s="84"/>
    </row>
    <row r="28536" spans="25:25" x14ac:dyDescent="0.2">
      <c r="Y28536" s="84"/>
    </row>
    <row r="28537" spans="25:25" x14ac:dyDescent="0.2">
      <c r="Y28537" s="84"/>
    </row>
    <row r="28538" spans="25:25" x14ac:dyDescent="0.2">
      <c r="Y28538" s="84"/>
    </row>
    <row r="28539" spans="25:25" x14ac:dyDescent="0.2">
      <c r="Y28539" s="84"/>
    </row>
    <row r="28540" spans="25:25" x14ac:dyDescent="0.2">
      <c r="Y28540" s="84"/>
    </row>
    <row r="28541" spans="25:25" x14ac:dyDescent="0.2">
      <c r="Y28541" s="84"/>
    </row>
    <row r="28542" spans="25:25" x14ac:dyDescent="0.2">
      <c r="Y28542" s="84"/>
    </row>
    <row r="28543" spans="25:25" x14ac:dyDescent="0.2">
      <c r="Y28543" s="84"/>
    </row>
    <row r="28544" spans="25:25" x14ac:dyDescent="0.2">
      <c r="Y28544" s="84"/>
    </row>
    <row r="28545" spans="25:25" x14ac:dyDescent="0.2">
      <c r="Y28545" s="84"/>
    </row>
    <row r="28546" spans="25:25" x14ac:dyDescent="0.2">
      <c r="Y28546" s="84"/>
    </row>
    <row r="28547" spans="25:25" x14ac:dyDescent="0.2">
      <c r="Y28547" s="84"/>
    </row>
    <row r="28548" spans="25:25" x14ac:dyDescent="0.2">
      <c r="Y28548" s="84"/>
    </row>
    <row r="28549" spans="25:25" x14ac:dyDescent="0.2">
      <c r="Y28549" s="84"/>
    </row>
    <row r="28550" spans="25:25" x14ac:dyDescent="0.2">
      <c r="Y28550" s="84"/>
    </row>
    <row r="28551" spans="25:25" x14ac:dyDescent="0.2">
      <c r="Y28551" s="84"/>
    </row>
    <row r="28552" spans="25:25" x14ac:dyDescent="0.2">
      <c r="Y28552" s="84"/>
    </row>
    <row r="28553" spans="25:25" x14ac:dyDescent="0.2">
      <c r="Y28553" s="84"/>
    </row>
    <row r="28554" spans="25:25" x14ac:dyDescent="0.2">
      <c r="Y28554" s="84"/>
    </row>
    <row r="28555" spans="25:25" x14ac:dyDescent="0.2">
      <c r="Y28555" s="84"/>
    </row>
    <row r="28556" spans="25:25" x14ac:dyDescent="0.2">
      <c r="Y28556" s="84"/>
    </row>
    <row r="28557" spans="25:25" x14ac:dyDescent="0.2">
      <c r="Y28557" s="84"/>
    </row>
    <row r="28558" spans="25:25" x14ac:dyDescent="0.2">
      <c r="Y28558" s="84"/>
    </row>
    <row r="28559" spans="25:25" x14ac:dyDescent="0.2">
      <c r="Y28559" s="84"/>
    </row>
    <row r="28560" spans="25:25" x14ac:dyDescent="0.2">
      <c r="Y28560" s="84"/>
    </row>
    <row r="28561" spans="25:25" x14ac:dyDescent="0.2">
      <c r="Y28561" s="84"/>
    </row>
    <row r="28562" spans="25:25" x14ac:dyDescent="0.2">
      <c r="Y28562" s="84"/>
    </row>
    <row r="28563" spans="25:25" x14ac:dyDescent="0.2">
      <c r="Y28563" s="84"/>
    </row>
    <row r="28564" spans="25:25" x14ac:dyDescent="0.2">
      <c r="Y28564" s="84"/>
    </row>
    <row r="28565" spans="25:25" x14ac:dyDescent="0.2">
      <c r="Y28565" s="84"/>
    </row>
    <row r="28566" spans="25:25" x14ac:dyDescent="0.2">
      <c r="Y28566" s="84"/>
    </row>
    <row r="28567" spans="25:25" x14ac:dyDescent="0.2">
      <c r="Y28567" s="84"/>
    </row>
    <row r="28568" spans="25:25" x14ac:dyDescent="0.2">
      <c r="Y28568" s="84"/>
    </row>
    <row r="28569" spans="25:25" x14ac:dyDescent="0.2">
      <c r="Y28569" s="84"/>
    </row>
    <row r="28570" spans="25:25" x14ac:dyDescent="0.2">
      <c r="Y28570" s="84"/>
    </row>
    <row r="28571" spans="25:25" x14ac:dyDescent="0.2">
      <c r="Y28571" s="84"/>
    </row>
    <row r="28572" spans="25:25" x14ac:dyDescent="0.2">
      <c r="Y28572" s="84"/>
    </row>
    <row r="28573" spans="25:25" x14ac:dyDescent="0.2">
      <c r="Y28573" s="84"/>
    </row>
    <row r="28574" spans="25:25" x14ac:dyDescent="0.2">
      <c r="Y28574" s="84"/>
    </row>
    <row r="28575" spans="25:25" x14ac:dyDescent="0.2">
      <c r="Y28575" s="84"/>
    </row>
    <row r="28576" spans="25:25" x14ac:dyDescent="0.2">
      <c r="Y28576" s="84"/>
    </row>
    <row r="28577" spans="25:25" x14ac:dyDescent="0.2">
      <c r="Y28577" s="84"/>
    </row>
    <row r="28578" spans="25:25" x14ac:dyDescent="0.2">
      <c r="Y28578" s="84"/>
    </row>
    <row r="28579" spans="25:25" x14ac:dyDescent="0.2">
      <c r="Y28579" s="84"/>
    </row>
    <row r="28580" spans="25:25" x14ac:dyDescent="0.2">
      <c r="Y28580" s="84"/>
    </row>
    <row r="28581" spans="25:25" x14ac:dyDescent="0.2">
      <c r="Y28581" s="84"/>
    </row>
    <row r="28582" spans="25:25" x14ac:dyDescent="0.2">
      <c r="Y28582" s="84"/>
    </row>
    <row r="28583" spans="25:25" x14ac:dyDescent="0.2">
      <c r="Y28583" s="84"/>
    </row>
    <row r="28584" spans="25:25" x14ac:dyDescent="0.2">
      <c r="Y28584" s="84"/>
    </row>
    <row r="28585" spans="25:25" x14ac:dyDescent="0.2">
      <c r="Y28585" s="84"/>
    </row>
    <row r="28586" spans="25:25" x14ac:dyDescent="0.2">
      <c r="Y28586" s="84"/>
    </row>
    <row r="28587" spans="25:25" x14ac:dyDescent="0.2">
      <c r="Y28587" s="84"/>
    </row>
    <row r="28588" spans="25:25" x14ac:dyDescent="0.2">
      <c r="Y28588" s="84"/>
    </row>
    <row r="28589" spans="25:25" x14ac:dyDescent="0.2">
      <c r="Y28589" s="84"/>
    </row>
    <row r="28590" spans="25:25" x14ac:dyDescent="0.2">
      <c r="Y28590" s="84"/>
    </row>
    <row r="28591" spans="25:25" x14ac:dyDescent="0.2">
      <c r="Y28591" s="84"/>
    </row>
    <row r="28592" spans="25:25" x14ac:dyDescent="0.2">
      <c r="Y28592" s="84"/>
    </row>
    <row r="28593" spans="25:25" x14ac:dyDescent="0.2">
      <c r="Y28593" s="84"/>
    </row>
    <row r="28594" spans="25:25" x14ac:dyDescent="0.2">
      <c r="Y28594" s="84"/>
    </row>
    <row r="28595" spans="25:25" x14ac:dyDescent="0.2">
      <c r="Y28595" s="84"/>
    </row>
    <row r="28596" spans="25:25" x14ac:dyDescent="0.2">
      <c r="Y28596" s="84"/>
    </row>
    <row r="28597" spans="25:25" x14ac:dyDescent="0.2">
      <c r="Y28597" s="84"/>
    </row>
    <row r="28598" spans="25:25" x14ac:dyDescent="0.2">
      <c r="Y28598" s="84"/>
    </row>
    <row r="28599" spans="25:25" x14ac:dyDescent="0.2">
      <c r="Y28599" s="84"/>
    </row>
    <row r="28600" spans="25:25" x14ac:dyDescent="0.2">
      <c r="Y28600" s="84"/>
    </row>
    <row r="28601" spans="25:25" x14ac:dyDescent="0.2">
      <c r="Y28601" s="84"/>
    </row>
    <row r="28602" spans="25:25" x14ac:dyDescent="0.2">
      <c r="Y28602" s="84"/>
    </row>
    <row r="28603" spans="25:25" x14ac:dyDescent="0.2">
      <c r="Y28603" s="84"/>
    </row>
    <row r="28604" spans="25:25" x14ac:dyDescent="0.2">
      <c r="Y28604" s="84"/>
    </row>
    <row r="28605" spans="25:25" x14ac:dyDescent="0.2">
      <c r="Y28605" s="84"/>
    </row>
    <row r="28606" spans="25:25" x14ac:dyDescent="0.2">
      <c r="Y28606" s="84"/>
    </row>
    <row r="28607" spans="25:25" x14ac:dyDescent="0.2">
      <c r="Y28607" s="84"/>
    </row>
    <row r="28608" spans="25:25" x14ac:dyDescent="0.2">
      <c r="Y28608" s="84"/>
    </row>
    <row r="28609" spans="25:25" x14ac:dyDescent="0.2">
      <c r="Y28609" s="84"/>
    </row>
    <row r="28610" spans="25:25" x14ac:dyDescent="0.2">
      <c r="Y28610" s="84"/>
    </row>
    <row r="28611" spans="25:25" x14ac:dyDescent="0.2">
      <c r="Y28611" s="84"/>
    </row>
    <row r="28612" spans="25:25" x14ac:dyDescent="0.2">
      <c r="Y28612" s="84"/>
    </row>
    <row r="28613" spans="25:25" x14ac:dyDescent="0.2">
      <c r="Y28613" s="84"/>
    </row>
    <row r="28614" spans="25:25" x14ac:dyDescent="0.2">
      <c r="Y28614" s="84"/>
    </row>
    <row r="28615" spans="25:25" x14ac:dyDescent="0.2">
      <c r="Y28615" s="84"/>
    </row>
    <row r="28616" spans="25:25" x14ac:dyDescent="0.2">
      <c r="Y28616" s="84"/>
    </row>
    <row r="28617" spans="25:25" x14ac:dyDescent="0.2">
      <c r="Y28617" s="84"/>
    </row>
    <row r="28618" spans="25:25" x14ac:dyDescent="0.2">
      <c r="Y28618" s="84"/>
    </row>
    <row r="28619" spans="25:25" x14ac:dyDescent="0.2">
      <c r="Y28619" s="84"/>
    </row>
    <row r="28620" spans="25:25" x14ac:dyDescent="0.2">
      <c r="Y28620" s="84"/>
    </row>
    <row r="28621" spans="25:25" x14ac:dyDescent="0.2">
      <c r="Y28621" s="84"/>
    </row>
    <row r="28622" spans="25:25" x14ac:dyDescent="0.2">
      <c r="Y28622" s="84"/>
    </row>
    <row r="28623" spans="25:25" x14ac:dyDescent="0.2">
      <c r="Y28623" s="84"/>
    </row>
    <row r="28624" spans="25:25" x14ac:dyDescent="0.2">
      <c r="Y28624" s="84"/>
    </row>
    <row r="28625" spans="25:25" x14ac:dyDescent="0.2">
      <c r="Y28625" s="84"/>
    </row>
    <row r="28626" spans="25:25" x14ac:dyDescent="0.2">
      <c r="Y28626" s="84"/>
    </row>
    <row r="28627" spans="25:25" x14ac:dyDescent="0.2">
      <c r="Y28627" s="84"/>
    </row>
    <row r="28628" spans="25:25" x14ac:dyDescent="0.2">
      <c r="Y28628" s="84"/>
    </row>
    <row r="28629" spans="25:25" x14ac:dyDescent="0.2">
      <c r="Y28629" s="84"/>
    </row>
    <row r="28630" spans="25:25" x14ac:dyDescent="0.2">
      <c r="Y28630" s="84"/>
    </row>
    <row r="28631" spans="25:25" x14ac:dyDescent="0.2">
      <c r="Y28631" s="84"/>
    </row>
    <row r="28632" spans="25:25" x14ac:dyDescent="0.2">
      <c r="Y28632" s="84"/>
    </row>
    <row r="28633" spans="25:25" x14ac:dyDescent="0.2">
      <c r="Y28633" s="84"/>
    </row>
    <row r="28634" spans="25:25" x14ac:dyDescent="0.2">
      <c r="Y28634" s="84"/>
    </row>
    <row r="28635" spans="25:25" x14ac:dyDescent="0.2">
      <c r="Y28635" s="84"/>
    </row>
    <row r="28636" spans="25:25" x14ac:dyDescent="0.2">
      <c r="Y28636" s="84"/>
    </row>
    <row r="28637" spans="25:25" x14ac:dyDescent="0.2">
      <c r="Y28637" s="84"/>
    </row>
    <row r="28638" spans="25:25" x14ac:dyDescent="0.2">
      <c r="Y28638" s="84"/>
    </row>
    <row r="28639" spans="25:25" x14ac:dyDescent="0.2">
      <c r="Y28639" s="84"/>
    </row>
    <row r="28640" spans="25:25" x14ac:dyDescent="0.2">
      <c r="Y28640" s="84"/>
    </row>
    <row r="28641" spans="25:25" x14ac:dyDescent="0.2">
      <c r="Y28641" s="84"/>
    </row>
    <row r="28642" spans="25:25" x14ac:dyDescent="0.2">
      <c r="Y28642" s="84"/>
    </row>
    <row r="28643" spans="25:25" x14ac:dyDescent="0.2">
      <c r="Y28643" s="84"/>
    </row>
    <row r="28644" spans="25:25" x14ac:dyDescent="0.2">
      <c r="Y28644" s="84"/>
    </row>
    <row r="28645" spans="25:25" x14ac:dyDescent="0.2">
      <c r="Y28645" s="84"/>
    </row>
    <row r="28646" spans="25:25" x14ac:dyDescent="0.2">
      <c r="Y28646" s="84"/>
    </row>
    <row r="28647" spans="25:25" x14ac:dyDescent="0.2">
      <c r="Y28647" s="84"/>
    </row>
    <row r="28648" spans="25:25" x14ac:dyDescent="0.2">
      <c r="Y28648" s="84"/>
    </row>
    <row r="28649" spans="25:25" x14ac:dyDescent="0.2">
      <c r="Y28649" s="84"/>
    </row>
    <row r="28650" spans="25:25" x14ac:dyDescent="0.2">
      <c r="Y28650" s="84"/>
    </row>
    <row r="28651" spans="25:25" x14ac:dyDescent="0.2">
      <c r="Y28651" s="84"/>
    </row>
    <row r="28652" spans="25:25" x14ac:dyDescent="0.2">
      <c r="Y28652" s="84"/>
    </row>
    <row r="28653" spans="25:25" x14ac:dyDescent="0.2">
      <c r="Y28653" s="84"/>
    </row>
    <row r="28654" spans="25:25" x14ac:dyDescent="0.2">
      <c r="Y28654" s="84"/>
    </row>
    <row r="28655" spans="25:25" x14ac:dyDescent="0.2">
      <c r="Y28655" s="84"/>
    </row>
    <row r="28656" spans="25:25" x14ac:dyDescent="0.2">
      <c r="Y28656" s="84"/>
    </row>
    <row r="28657" spans="25:25" x14ac:dyDescent="0.2">
      <c r="Y28657" s="84"/>
    </row>
    <row r="28658" spans="25:25" x14ac:dyDescent="0.2">
      <c r="Y28658" s="84"/>
    </row>
    <row r="28659" spans="25:25" x14ac:dyDescent="0.2">
      <c r="Y28659" s="84"/>
    </row>
    <row r="28660" spans="25:25" x14ac:dyDescent="0.2">
      <c r="Y28660" s="84"/>
    </row>
    <row r="28661" spans="25:25" x14ac:dyDescent="0.2">
      <c r="Y28661" s="84"/>
    </row>
    <row r="28662" spans="25:25" x14ac:dyDescent="0.2">
      <c r="Y28662" s="84"/>
    </row>
    <row r="28663" spans="25:25" x14ac:dyDescent="0.2">
      <c r="Y28663" s="84"/>
    </row>
    <row r="28664" spans="25:25" x14ac:dyDescent="0.2">
      <c r="Y28664" s="84"/>
    </row>
    <row r="28665" spans="25:25" x14ac:dyDescent="0.2">
      <c r="Y28665" s="84"/>
    </row>
    <row r="28666" spans="25:25" x14ac:dyDescent="0.2">
      <c r="Y28666" s="84"/>
    </row>
    <row r="28667" spans="25:25" x14ac:dyDescent="0.2">
      <c r="Y28667" s="84"/>
    </row>
    <row r="28668" spans="25:25" x14ac:dyDescent="0.2">
      <c r="Y28668" s="84"/>
    </row>
    <row r="28669" spans="25:25" x14ac:dyDescent="0.2">
      <c r="Y28669" s="84"/>
    </row>
    <row r="28670" spans="25:25" x14ac:dyDescent="0.2">
      <c r="Y28670" s="84"/>
    </row>
    <row r="28671" spans="25:25" x14ac:dyDescent="0.2">
      <c r="Y28671" s="84"/>
    </row>
    <row r="28672" spans="25:25" x14ac:dyDescent="0.2">
      <c r="Y28672" s="84"/>
    </row>
    <row r="28673" spans="25:25" x14ac:dyDescent="0.2">
      <c r="Y28673" s="84"/>
    </row>
    <row r="28674" spans="25:25" x14ac:dyDescent="0.2">
      <c r="Y28674" s="84"/>
    </row>
    <row r="28675" spans="25:25" x14ac:dyDescent="0.2">
      <c r="Y28675" s="84"/>
    </row>
    <row r="28676" spans="25:25" x14ac:dyDescent="0.2">
      <c r="Y28676" s="84"/>
    </row>
    <row r="28677" spans="25:25" x14ac:dyDescent="0.2">
      <c r="Y28677" s="84"/>
    </row>
    <row r="28678" spans="25:25" x14ac:dyDescent="0.2">
      <c r="Y28678" s="84"/>
    </row>
    <row r="28679" spans="25:25" x14ac:dyDescent="0.2">
      <c r="Y28679" s="84"/>
    </row>
    <row r="28680" spans="25:25" x14ac:dyDescent="0.2">
      <c r="Y28680" s="84"/>
    </row>
    <row r="28681" spans="25:25" x14ac:dyDescent="0.2">
      <c r="Y28681" s="84"/>
    </row>
    <row r="28682" spans="25:25" x14ac:dyDescent="0.2">
      <c r="Y28682" s="84"/>
    </row>
    <row r="28683" spans="25:25" x14ac:dyDescent="0.2">
      <c r="Y28683" s="84"/>
    </row>
    <row r="28684" spans="25:25" x14ac:dyDescent="0.2">
      <c r="Y28684" s="84"/>
    </row>
    <row r="28685" spans="25:25" x14ac:dyDescent="0.2">
      <c r="Y28685" s="84"/>
    </row>
    <row r="28686" spans="25:25" x14ac:dyDescent="0.2">
      <c r="Y28686" s="84"/>
    </row>
    <row r="28687" spans="25:25" x14ac:dyDescent="0.2">
      <c r="Y28687" s="84"/>
    </row>
    <row r="28688" spans="25:25" x14ac:dyDescent="0.2">
      <c r="Y28688" s="84"/>
    </row>
    <row r="28689" spans="25:25" x14ac:dyDescent="0.2">
      <c r="Y28689" s="84"/>
    </row>
    <row r="28690" spans="25:25" x14ac:dyDescent="0.2">
      <c r="Y28690" s="84"/>
    </row>
    <row r="28691" spans="25:25" x14ac:dyDescent="0.2">
      <c r="Y28691" s="84"/>
    </row>
    <row r="28692" spans="25:25" x14ac:dyDescent="0.2">
      <c r="Y28692" s="84"/>
    </row>
    <row r="28693" spans="25:25" x14ac:dyDescent="0.2">
      <c r="Y28693" s="84"/>
    </row>
    <row r="28694" spans="25:25" x14ac:dyDescent="0.2">
      <c r="Y28694" s="84"/>
    </row>
    <row r="28695" spans="25:25" x14ac:dyDescent="0.2">
      <c r="Y28695" s="84"/>
    </row>
    <row r="28696" spans="25:25" x14ac:dyDescent="0.2">
      <c r="Y28696" s="84"/>
    </row>
    <row r="28697" spans="25:25" x14ac:dyDescent="0.2">
      <c r="Y28697" s="84"/>
    </row>
    <row r="28698" spans="25:25" x14ac:dyDescent="0.2">
      <c r="Y28698" s="84"/>
    </row>
    <row r="28699" spans="25:25" x14ac:dyDescent="0.2">
      <c r="Y28699" s="84"/>
    </row>
    <row r="28700" spans="25:25" x14ac:dyDescent="0.2">
      <c r="Y28700" s="84"/>
    </row>
    <row r="28701" spans="25:25" x14ac:dyDescent="0.2">
      <c r="Y28701" s="84"/>
    </row>
    <row r="28702" spans="25:25" x14ac:dyDescent="0.2">
      <c r="Y28702" s="84"/>
    </row>
    <row r="28703" spans="25:25" x14ac:dyDescent="0.2">
      <c r="Y28703" s="84"/>
    </row>
    <row r="28704" spans="25:25" x14ac:dyDescent="0.2">
      <c r="Y28704" s="84"/>
    </row>
    <row r="28705" spans="25:25" x14ac:dyDescent="0.2">
      <c r="Y28705" s="84"/>
    </row>
    <row r="28706" spans="25:25" x14ac:dyDescent="0.2">
      <c r="Y28706" s="84"/>
    </row>
    <row r="28707" spans="25:25" x14ac:dyDescent="0.2">
      <c r="Y28707" s="84"/>
    </row>
    <row r="28708" spans="25:25" x14ac:dyDescent="0.2">
      <c r="Y28708" s="84"/>
    </row>
    <row r="28709" spans="25:25" x14ac:dyDescent="0.2">
      <c r="Y28709" s="84"/>
    </row>
    <row r="28710" spans="25:25" x14ac:dyDescent="0.2">
      <c r="Y28710" s="84"/>
    </row>
    <row r="28711" spans="25:25" x14ac:dyDescent="0.2">
      <c r="Y28711" s="84"/>
    </row>
    <row r="28712" spans="25:25" x14ac:dyDescent="0.2">
      <c r="Y28712" s="84"/>
    </row>
    <row r="28713" spans="25:25" x14ac:dyDescent="0.2">
      <c r="Y28713" s="84"/>
    </row>
    <row r="28714" spans="25:25" x14ac:dyDescent="0.2">
      <c r="Y28714" s="84"/>
    </row>
    <row r="28715" spans="25:25" x14ac:dyDescent="0.2">
      <c r="Y28715" s="84"/>
    </row>
    <row r="28716" spans="25:25" x14ac:dyDescent="0.2">
      <c r="Y28716" s="84"/>
    </row>
    <row r="28717" spans="25:25" x14ac:dyDescent="0.2">
      <c r="Y28717" s="84"/>
    </row>
    <row r="28718" spans="25:25" x14ac:dyDescent="0.2">
      <c r="Y28718" s="84"/>
    </row>
    <row r="28719" spans="25:25" x14ac:dyDescent="0.2">
      <c r="Y28719" s="84"/>
    </row>
    <row r="28720" spans="25:25" x14ac:dyDescent="0.2">
      <c r="Y28720" s="84"/>
    </row>
    <row r="28721" spans="25:25" x14ac:dyDescent="0.2">
      <c r="Y28721" s="84"/>
    </row>
    <row r="28722" spans="25:25" x14ac:dyDescent="0.2">
      <c r="Y28722" s="84"/>
    </row>
    <row r="28723" spans="25:25" x14ac:dyDescent="0.2">
      <c r="Y28723" s="84"/>
    </row>
    <row r="28724" spans="25:25" x14ac:dyDescent="0.2">
      <c r="Y28724" s="84"/>
    </row>
    <row r="28725" spans="25:25" x14ac:dyDescent="0.2">
      <c r="Y28725" s="84"/>
    </row>
    <row r="28726" spans="25:25" x14ac:dyDescent="0.2">
      <c r="Y28726" s="84"/>
    </row>
    <row r="28727" spans="25:25" x14ac:dyDescent="0.2">
      <c r="Y28727" s="84"/>
    </row>
    <row r="28728" spans="25:25" x14ac:dyDescent="0.2">
      <c r="Y28728" s="84"/>
    </row>
    <row r="28729" spans="25:25" x14ac:dyDescent="0.2">
      <c r="Y28729" s="84"/>
    </row>
    <row r="28730" spans="25:25" x14ac:dyDescent="0.2">
      <c r="Y28730" s="84"/>
    </row>
    <row r="28731" spans="25:25" x14ac:dyDescent="0.2">
      <c r="Y28731" s="84"/>
    </row>
    <row r="28732" spans="25:25" x14ac:dyDescent="0.2">
      <c r="Y28732" s="84"/>
    </row>
    <row r="28733" spans="25:25" x14ac:dyDescent="0.2">
      <c r="Y28733" s="84"/>
    </row>
    <row r="28734" spans="25:25" x14ac:dyDescent="0.2">
      <c r="Y28734" s="84"/>
    </row>
    <row r="28735" spans="25:25" x14ac:dyDescent="0.2">
      <c r="Y28735" s="84"/>
    </row>
    <row r="28736" spans="25:25" x14ac:dyDescent="0.2">
      <c r="Y28736" s="84"/>
    </row>
    <row r="28737" spans="25:25" x14ac:dyDescent="0.2">
      <c r="Y28737" s="84"/>
    </row>
    <row r="28738" spans="25:25" x14ac:dyDescent="0.2">
      <c r="Y28738" s="84"/>
    </row>
    <row r="28739" spans="25:25" x14ac:dyDescent="0.2">
      <c r="Y28739" s="84"/>
    </row>
    <row r="28740" spans="25:25" x14ac:dyDescent="0.2">
      <c r="Y28740" s="84"/>
    </row>
    <row r="28741" spans="25:25" x14ac:dyDescent="0.2">
      <c r="Y28741" s="84"/>
    </row>
    <row r="28742" spans="25:25" x14ac:dyDescent="0.2">
      <c r="Y28742" s="84"/>
    </row>
    <row r="28743" spans="25:25" x14ac:dyDescent="0.2">
      <c r="Y28743" s="84"/>
    </row>
    <row r="28744" spans="25:25" x14ac:dyDescent="0.2">
      <c r="Y28744" s="84"/>
    </row>
    <row r="28745" spans="25:25" x14ac:dyDescent="0.2">
      <c r="Y28745" s="84"/>
    </row>
    <row r="28746" spans="25:25" x14ac:dyDescent="0.2">
      <c r="Y28746" s="84"/>
    </row>
    <row r="28747" spans="25:25" x14ac:dyDescent="0.2">
      <c r="Y28747" s="84"/>
    </row>
    <row r="28748" spans="25:25" x14ac:dyDescent="0.2">
      <c r="Y28748" s="84"/>
    </row>
    <row r="28749" spans="25:25" x14ac:dyDescent="0.2">
      <c r="Y28749" s="84"/>
    </row>
    <row r="28750" spans="25:25" x14ac:dyDescent="0.2">
      <c r="Y28750" s="84"/>
    </row>
    <row r="28751" spans="25:25" x14ac:dyDescent="0.2">
      <c r="Y28751" s="84"/>
    </row>
    <row r="28752" spans="25:25" x14ac:dyDescent="0.2">
      <c r="Y28752" s="84"/>
    </row>
    <row r="28753" spans="25:25" x14ac:dyDescent="0.2">
      <c r="Y28753" s="84"/>
    </row>
    <row r="28754" spans="25:25" x14ac:dyDescent="0.2">
      <c r="Y28754" s="84"/>
    </row>
    <row r="28755" spans="25:25" x14ac:dyDescent="0.2">
      <c r="Y28755" s="84"/>
    </row>
    <row r="28756" spans="25:25" x14ac:dyDescent="0.2">
      <c r="Y28756" s="84"/>
    </row>
    <row r="28757" spans="25:25" x14ac:dyDescent="0.2">
      <c r="Y28757" s="84"/>
    </row>
    <row r="28758" spans="25:25" x14ac:dyDescent="0.2">
      <c r="Y28758" s="84"/>
    </row>
    <row r="28759" spans="25:25" x14ac:dyDescent="0.2">
      <c r="Y28759" s="84"/>
    </row>
    <row r="28760" spans="25:25" x14ac:dyDescent="0.2">
      <c r="Y28760" s="84"/>
    </row>
    <row r="28761" spans="25:25" x14ac:dyDescent="0.2">
      <c r="Y28761" s="84"/>
    </row>
    <row r="28762" spans="25:25" x14ac:dyDescent="0.2">
      <c r="Y28762" s="84"/>
    </row>
    <row r="28763" spans="25:25" x14ac:dyDescent="0.2">
      <c r="Y28763" s="84"/>
    </row>
    <row r="28764" spans="25:25" x14ac:dyDescent="0.2">
      <c r="Y28764" s="84"/>
    </row>
    <row r="28765" spans="25:25" x14ac:dyDescent="0.2">
      <c r="Y28765" s="84"/>
    </row>
    <row r="28766" spans="25:25" x14ac:dyDescent="0.2">
      <c r="Y28766" s="84"/>
    </row>
    <row r="28767" spans="25:25" x14ac:dyDescent="0.2">
      <c r="Y28767" s="84"/>
    </row>
    <row r="28768" spans="25:25" x14ac:dyDescent="0.2">
      <c r="Y28768" s="84"/>
    </row>
    <row r="28769" spans="25:25" x14ac:dyDescent="0.2">
      <c r="Y28769" s="84"/>
    </row>
    <row r="28770" spans="25:25" x14ac:dyDescent="0.2">
      <c r="Y28770" s="84"/>
    </row>
    <row r="28771" spans="25:25" x14ac:dyDescent="0.2">
      <c r="Y28771" s="84"/>
    </row>
    <row r="28772" spans="25:25" x14ac:dyDescent="0.2">
      <c r="Y28772" s="84"/>
    </row>
    <row r="28773" spans="25:25" x14ac:dyDescent="0.2">
      <c r="Y28773" s="84"/>
    </row>
    <row r="28774" spans="25:25" x14ac:dyDescent="0.2">
      <c r="Y28774" s="84"/>
    </row>
    <row r="28775" spans="25:25" x14ac:dyDescent="0.2">
      <c r="Y28775" s="84"/>
    </row>
    <row r="28776" spans="25:25" x14ac:dyDescent="0.2">
      <c r="Y28776" s="84"/>
    </row>
    <row r="28777" spans="25:25" x14ac:dyDescent="0.2">
      <c r="Y28777" s="84"/>
    </row>
    <row r="28778" spans="25:25" x14ac:dyDescent="0.2">
      <c r="Y28778" s="84"/>
    </row>
    <row r="28779" spans="25:25" x14ac:dyDescent="0.2">
      <c r="Y28779" s="84"/>
    </row>
    <row r="28780" spans="25:25" x14ac:dyDescent="0.2">
      <c r="Y28780" s="84"/>
    </row>
    <row r="28781" spans="25:25" x14ac:dyDescent="0.2">
      <c r="Y28781" s="84"/>
    </row>
    <row r="28782" spans="25:25" x14ac:dyDescent="0.2">
      <c r="Y28782" s="84"/>
    </row>
    <row r="28783" spans="25:25" x14ac:dyDescent="0.2">
      <c r="Y28783" s="84"/>
    </row>
    <row r="28784" spans="25:25" x14ac:dyDescent="0.2">
      <c r="Y28784" s="84"/>
    </row>
    <row r="28785" spans="25:25" x14ac:dyDescent="0.2">
      <c r="Y28785" s="84"/>
    </row>
    <row r="28786" spans="25:25" x14ac:dyDescent="0.2">
      <c r="Y28786" s="84"/>
    </row>
    <row r="28787" spans="25:25" x14ac:dyDescent="0.2">
      <c r="Y28787" s="84"/>
    </row>
    <row r="28788" spans="25:25" x14ac:dyDescent="0.2">
      <c r="Y28788" s="84"/>
    </row>
    <row r="28789" spans="25:25" x14ac:dyDescent="0.2">
      <c r="Y28789" s="84"/>
    </row>
    <row r="28790" spans="25:25" x14ac:dyDescent="0.2">
      <c r="Y28790" s="84"/>
    </row>
    <row r="28791" spans="25:25" x14ac:dyDescent="0.2">
      <c r="Y28791" s="84"/>
    </row>
    <row r="28792" spans="25:25" x14ac:dyDescent="0.2">
      <c r="Y28792" s="84"/>
    </row>
    <row r="28793" spans="25:25" x14ac:dyDescent="0.2">
      <c r="Y28793" s="84"/>
    </row>
    <row r="28794" spans="25:25" x14ac:dyDescent="0.2">
      <c r="Y28794" s="84"/>
    </row>
    <row r="28795" spans="25:25" x14ac:dyDescent="0.2">
      <c r="Y28795" s="84"/>
    </row>
    <row r="28796" spans="25:25" x14ac:dyDescent="0.2">
      <c r="Y28796" s="84"/>
    </row>
    <row r="28797" spans="25:25" x14ac:dyDescent="0.2">
      <c r="Y28797" s="84"/>
    </row>
    <row r="28798" spans="25:25" x14ac:dyDescent="0.2">
      <c r="Y28798" s="84"/>
    </row>
    <row r="28799" spans="25:25" x14ac:dyDescent="0.2">
      <c r="Y28799" s="84"/>
    </row>
    <row r="28800" spans="25:25" x14ac:dyDescent="0.2">
      <c r="Y28800" s="84"/>
    </row>
    <row r="28801" spans="25:25" x14ac:dyDescent="0.2">
      <c r="Y28801" s="84"/>
    </row>
    <row r="28802" spans="25:25" x14ac:dyDescent="0.2">
      <c r="Y28802" s="84"/>
    </row>
    <row r="28803" spans="25:25" x14ac:dyDescent="0.2">
      <c r="Y28803" s="84"/>
    </row>
    <row r="28804" spans="25:25" x14ac:dyDescent="0.2">
      <c r="Y28804" s="84"/>
    </row>
    <row r="28805" spans="25:25" x14ac:dyDescent="0.2">
      <c r="Y28805" s="84"/>
    </row>
    <row r="28806" spans="25:25" x14ac:dyDescent="0.2">
      <c r="Y28806" s="84"/>
    </row>
    <row r="28807" spans="25:25" x14ac:dyDescent="0.2">
      <c r="Y28807" s="84"/>
    </row>
    <row r="28808" spans="25:25" x14ac:dyDescent="0.2">
      <c r="Y28808" s="84"/>
    </row>
    <row r="28809" spans="25:25" x14ac:dyDescent="0.2">
      <c r="Y28809" s="84"/>
    </row>
    <row r="28810" spans="25:25" x14ac:dyDescent="0.2">
      <c r="Y28810" s="84"/>
    </row>
    <row r="28811" spans="25:25" x14ac:dyDescent="0.2">
      <c r="Y28811" s="84"/>
    </row>
    <row r="28812" spans="25:25" x14ac:dyDescent="0.2">
      <c r="Y28812" s="84"/>
    </row>
    <row r="28813" spans="25:25" x14ac:dyDescent="0.2">
      <c r="Y28813" s="84"/>
    </row>
    <row r="28814" spans="25:25" x14ac:dyDescent="0.2">
      <c r="Y28814" s="84"/>
    </row>
    <row r="28815" spans="25:25" x14ac:dyDescent="0.2">
      <c r="Y28815" s="84"/>
    </row>
    <row r="28816" spans="25:25" x14ac:dyDescent="0.2">
      <c r="Y28816" s="84"/>
    </row>
    <row r="28817" spans="25:25" x14ac:dyDescent="0.2">
      <c r="Y28817" s="84"/>
    </row>
    <row r="28818" spans="25:25" x14ac:dyDescent="0.2">
      <c r="Y28818" s="84"/>
    </row>
    <row r="28819" spans="25:25" x14ac:dyDescent="0.2">
      <c r="Y28819" s="84"/>
    </row>
    <row r="28820" spans="25:25" x14ac:dyDescent="0.2">
      <c r="Y28820" s="84"/>
    </row>
    <row r="28821" spans="25:25" x14ac:dyDescent="0.2">
      <c r="Y28821" s="84"/>
    </row>
    <row r="28822" spans="25:25" x14ac:dyDescent="0.2">
      <c r="Y28822" s="84"/>
    </row>
    <row r="28823" spans="25:25" x14ac:dyDescent="0.2">
      <c r="Y28823" s="84"/>
    </row>
    <row r="28824" spans="25:25" x14ac:dyDescent="0.2">
      <c r="Y28824" s="84"/>
    </row>
    <row r="28825" spans="25:25" x14ac:dyDescent="0.2">
      <c r="Y28825" s="84"/>
    </row>
    <row r="28826" spans="25:25" x14ac:dyDescent="0.2">
      <c r="Y28826" s="84"/>
    </row>
    <row r="28827" spans="25:25" x14ac:dyDescent="0.2">
      <c r="Y28827" s="84"/>
    </row>
    <row r="28828" spans="25:25" x14ac:dyDescent="0.2">
      <c r="Y28828" s="84"/>
    </row>
    <row r="28829" spans="25:25" x14ac:dyDescent="0.2">
      <c r="Y28829" s="84"/>
    </row>
    <row r="28830" spans="25:25" x14ac:dyDescent="0.2">
      <c r="Y28830" s="84"/>
    </row>
    <row r="28831" spans="25:25" x14ac:dyDescent="0.2">
      <c r="Y28831" s="84"/>
    </row>
    <row r="28832" spans="25:25" x14ac:dyDescent="0.2">
      <c r="Y28832" s="84"/>
    </row>
    <row r="28833" spans="25:25" x14ac:dyDescent="0.2">
      <c r="Y28833" s="84"/>
    </row>
    <row r="28834" spans="25:25" x14ac:dyDescent="0.2">
      <c r="Y28834" s="84"/>
    </row>
    <row r="28835" spans="25:25" x14ac:dyDescent="0.2">
      <c r="Y28835" s="84"/>
    </row>
    <row r="28836" spans="25:25" x14ac:dyDescent="0.2">
      <c r="Y28836" s="84"/>
    </row>
    <row r="28837" spans="25:25" x14ac:dyDescent="0.2">
      <c r="Y28837" s="84"/>
    </row>
    <row r="28838" spans="25:25" x14ac:dyDescent="0.2">
      <c r="Y28838" s="84"/>
    </row>
    <row r="28839" spans="25:25" x14ac:dyDescent="0.2">
      <c r="Y28839" s="84"/>
    </row>
    <row r="28840" spans="25:25" x14ac:dyDescent="0.2">
      <c r="Y28840" s="84"/>
    </row>
    <row r="28841" spans="25:25" x14ac:dyDescent="0.2">
      <c r="Y28841" s="84"/>
    </row>
    <row r="28842" spans="25:25" x14ac:dyDescent="0.2">
      <c r="Y28842" s="84"/>
    </row>
    <row r="28843" spans="25:25" x14ac:dyDescent="0.2">
      <c r="Y28843" s="84"/>
    </row>
    <row r="28844" spans="25:25" x14ac:dyDescent="0.2">
      <c r="Y28844" s="84"/>
    </row>
    <row r="28845" spans="25:25" x14ac:dyDescent="0.2">
      <c r="Y28845" s="84"/>
    </row>
    <row r="28846" spans="25:25" x14ac:dyDescent="0.2">
      <c r="Y28846" s="84"/>
    </row>
    <row r="28847" spans="25:25" x14ac:dyDescent="0.2">
      <c r="Y28847" s="84"/>
    </row>
    <row r="28848" spans="25:25" x14ac:dyDescent="0.2">
      <c r="Y28848" s="84"/>
    </row>
    <row r="28849" spans="25:25" x14ac:dyDescent="0.2">
      <c r="Y28849" s="84"/>
    </row>
    <row r="28850" spans="25:25" x14ac:dyDescent="0.2">
      <c r="Y28850" s="84"/>
    </row>
    <row r="28851" spans="25:25" x14ac:dyDescent="0.2">
      <c r="Y28851" s="84"/>
    </row>
    <row r="28852" spans="25:25" x14ac:dyDescent="0.2">
      <c r="Y28852" s="84"/>
    </row>
    <row r="28853" spans="25:25" x14ac:dyDescent="0.2">
      <c r="Y28853" s="84"/>
    </row>
    <row r="28854" spans="25:25" x14ac:dyDescent="0.2">
      <c r="Y28854" s="84"/>
    </row>
    <row r="28855" spans="25:25" x14ac:dyDescent="0.2">
      <c r="Y28855" s="84"/>
    </row>
    <row r="28856" spans="25:25" x14ac:dyDescent="0.2">
      <c r="Y28856" s="84"/>
    </row>
    <row r="28857" spans="25:25" x14ac:dyDescent="0.2">
      <c r="Y28857" s="84"/>
    </row>
    <row r="28858" spans="25:25" x14ac:dyDescent="0.2">
      <c r="Y28858" s="84"/>
    </row>
    <row r="28859" spans="25:25" x14ac:dyDescent="0.2">
      <c r="Y28859" s="84"/>
    </row>
    <row r="28860" spans="25:25" x14ac:dyDescent="0.2">
      <c r="Y28860" s="84"/>
    </row>
    <row r="28861" spans="25:25" x14ac:dyDescent="0.2">
      <c r="Y28861" s="84"/>
    </row>
    <row r="28862" spans="25:25" x14ac:dyDescent="0.2">
      <c r="Y28862" s="84"/>
    </row>
    <row r="28863" spans="25:25" x14ac:dyDescent="0.2">
      <c r="Y28863" s="84"/>
    </row>
    <row r="28864" spans="25:25" x14ac:dyDescent="0.2">
      <c r="Y28864" s="84"/>
    </row>
    <row r="28865" spans="25:25" x14ac:dyDescent="0.2">
      <c r="Y28865" s="84"/>
    </row>
    <row r="28866" spans="25:25" x14ac:dyDescent="0.2">
      <c r="Y28866" s="84"/>
    </row>
    <row r="28867" spans="25:25" x14ac:dyDescent="0.2">
      <c r="Y28867" s="84"/>
    </row>
    <row r="28868" spans="25:25" x14ac:dyDescent="0.2">
      <c r="Y28868" s="84"/>
    </row>
    <row r="28869" spans="25:25" x14ac:dyDescent="0.2">
      <c r="Y28869" s="84"/>
    </row>
    <row r="28870" spans="25:25" x14ac:dyDescent="0.2">
      <c r="Y28870" s="84"/>
    </row>
    <row r="28871" spans="25:25" x14ac:dyDescent="0.2">
      <c r="Y28871" s="84"/>
    </row>
    <row r="28872" spans="25:25" x14ac:dyDescent="0.2">
      <c r="Y28872" s="84"/>
    </row>
    <row r="28873" spans="25:25" x14ac:dyDescent="0.2">
      <c r="Y28873" s="84"/>
    </row>
    <row r="28874" spans="25:25" x14ac:dyDescent="0.2">
      <c r="Y28874" s="84"/>
    </row>
    <row r="28875" spans="25:25" x14ac:dyDescent="0.2">
      <c r="Y28875" s="84"/>
    </row>
    <row r="28876" spans="25:25" x14ac:dyDescent="0.2">
      <c r="Y28876" s="84"/>
    </row>
    <row r="28877" spans="25:25" x14ac:dyDescent="0.2">
      <c r="Y28877" s="84"/>
    </row>
    <row r="28878" spans="25:25" x14ac:dyDescent="0.2">
      <c r="Y28878" s="84"/>
    </row>
    <row r="28879" spans="25:25" x14ac:dyDescent="0.2">
      <c r="Y28879" s="84"/>
    </row>
    <row r="28880" spans="25:25" x14ac:dyDescent="0.2">
      <c r="Y28880" s="84"/>
    </row>
    <row r="28881" spans="25:25" x14ac:dyDescent="0.2">
      <c r="Y28881" s="84"/>
    </row>
    <row r="28882" spans="25:25" x14ac:dyDescent="0.2">
      <c r="Y28882" s="84"/>
    </row>
    <row r="28883" spans="25:25" x14ac:dyDescent="0.2">
      <c r="Y28883" s="84"/>
    </row>
    <row r="28884" spans="25:25" x14ac:dyDescent="0.2">
      <c r="Y28884" s="84"/>
    </row>
    <row r="28885" spans="25:25" x14ac:dyDescent="0.2">
      <c r="Y28885" s="84"/>
    </row>
    <row r="28886" spans="25:25" x14ac:dyDescent="0.2">
      <c r="Y28886" s="84"/>
    </row>
    <row r="28887" spans="25:25" x14ac:dyDescent="0.2">
      <c r="Y28887" s="84"/>
    </row>
    <row r="28888" spans="25:25" x14ac:dyDescent="0.2">
      <c r="Y28888" s="84"/>
    </row>
    <row r="28889" spans="25:25" x14ac:dyDescent="0.2">
      <c r="Y28889" s="84"/>
    </row>
    <row r="28890" spans="25:25" x14ac:dyDescent="0.2">
      <c r="Y28890" s="84"/>
    </row>
    <row r="28891" spans="25:25" x14ac:dyDescent="0.2">
      <c r="Y28891" s="84"/>
    </row>
    <row r="28892" spans="25:25" x14ac:dyDescent="0.2">
      <c r="Y28892" s="84"/>
    </row>
    <row r="28893" spans="25:25" x14ac:dyDescent="0.2">
      <c r="Y28893" s="84"/>
    </row>
    <row r="28894" spans="25:25" x14ac:dyDescent="0.2">
      <c r="Y28894" s="84"/>
    </row>
    <row r="28895" spans="25:25" x14ac:dyDescent="0.2">
      <c r="Y28895" s="84"/>
    </row>
    <row r="28896" spans="25:25" x14ac:dyDescent="0.2">
      <c r="Y28896" s="84"/>
    </row>
    <row r="28897" spans="25:25" x14ac:dyDescent="0.2">
      <c r="Y28897" s="84"/>
    </row>
    <row r="28898" spans="25:25" x14ac:dyDescent="0.2">
      <c r="Y28898" s="84"/>
    </row>
    <row r="28899" spans="25:25" x14ac:dyDescent="0.2">
      <c r="Y28899" s="84"/>
    </row>
    <row r="28900" spans="25:25" x14ac:dyDescent="0.2">
      <c r="Y28900" s="84"/>
    </row>
    <row r="28901" spans="25:25" x14ac:dyDescent="0.2">
      <c r="Y28901" s="84"/>
    </row>
    <row r="28902" spans="25:25" x14ac:dyDescent="0.2">
      <c r="Y28902" s="84"/>
    </row>
    <row r="28903" spans="25:25" x14ac:dyDescent="0.2">
      <c r="Y28903" s="84"/>
    </row>
    <row r="28904" spans="25:25" x14ac:dyDescent="0.2">
      <c r="Y28904" s="84"/>
    </row>
    <row r="28905" spans="25:25" x14ac:dyDescent="0.2">
      <c r="Y28905" s="84"/>
    </row>
    <row r="28906" spans="25:25" x14ac:dyDescent="0.2">
      <c r="Y28906" s="84"/>
    </row>
    <row r="28907" spans="25:25" x14ac:dyDescent="0.2">
      <c r="Y28907" s="84"/>
    </row>
    <row r="28908" spans="25:25" x14ac:dyDescent="0.2">
      <c r="Y28908" s="84"/>
    </row>
    <row r="28909" spans="25:25" x14ac:dyDescent="0.2">
      <c r="Y28909" s="84"/>
    </row>
    <row r="28910" spans="25:25" x14ac:dyDescent="0.2">
      <c r="Y28910" s="84"/>
    </row>
    <row r="28911" spans="25:25" x14ac:dyDescent="0.2">
      <c r="Y28911" s="84"/>
    </row>
    <row r="28912" spans="25:25" x14ac:dyDescent="0.2">
      <c r="Y28912" s="84"/>
    </row>
    <row r="28913" spans="25:25" x14ac:dyDescent="0.2">
      <c r="Y28913" s="84"/>
    </row>
    <row r="28914" spans="25:25" x14ac:dyDescent="0.2">
      <c r="Y28914" s="84"/>
    </row>
    <row r="28915" spans="25:25" x14ac:dyDescent="0.2">
      <c r="Y28915" s="84"/>
    </row>
    <row r="28916" spans="25:25" x14ac:dyDescent="0.2">
      <c r="Y28916" s="84"/>
    </row>
    <row r="28917" spans="25:25" x14ac:dyDescent="0.2">
      <c r="Y28917" s="84"/>
    </row>
    <row r="28918" spans="25:25" x14ac:dyDescent="0.2">
      <c r="Y28918" s="84"/>
    </row>
    <row r="28919" spans="25:25" x14ac:dyDescent="0.2">
      <c r="Y28919" s="84"/>
    </row>
    <row r="28920" spans="25:25" x14ac:dyDescent="0.2">
      <c r="Y28920" s="84"/>
    </row>
    <row r="28921" spans="25:25" x14ac:dyDescent="0.2">
      <c r="Y28921" s="84"/>
    </row>
    <row r="28922" spans="25:25" x14ac:dyDescent="0.2">
      <c r="Y28922" s="84"/>
    </row>
    <row r="28923" spans="25:25" x14ac:dyDescent="0.2">
      <c r="Y28923" s="84"/>
    </row>
    <row r="28924" spans="25:25" x14ac:dyDescent="0.2">
      <c r="Y28924" s="84"/>
    </row>
    <row r="28925" spans="25:25" x14ac:dyDescent="0.2">
      <c r="Y28925" s="84"/>
    </row>
    <row r="28926" spans="25:25" x14ac:dyDescent="0.2">
      <c r="Y28926" s="84"/>
    </row>
    <row r="28927" spans="25:25" x14ac:dyDescent="0.2">
      <c r="Y28927" s="84"/>
    </row>
    <row r="28928" spans="25:25" x14ac:dyDescent="0.2">
      <c r="Y28928" s="84"/>
    </row>
    <row r="28929" spans="25:25" x14ac:dyDescent="0.2">
      <c r="Y28929" s="84"/>
    </row>
    <row r="28930" spans="25:25" x14ac:dyDescent="0.2">
      <c r="Y28930" s="84"/>
    </row>
    <row r="28931" spans="25:25" x14ac:dyDescent="0.2">
      <c r="Y28931" s="84"/>
    </row>
    <row r="28932" spans="25:25" x14ac:dyDescent="0.2">
      <c r="Y28932" s="84"/>
    </row>
    <row r="28933" spans="25:25" x14ac:dyDescent="0.2">
      <c r="Y28933" s="84"/>
    </row>
    <row r="28934" spans="25:25" x14ac:dyDescent="0.2">
      <c r="Y28934" s="84"/>
    </row>
    <row r="28935" spans="25:25" x14ac:dyDescent="0.2">
      <c r="Y28935" s="84"/>
    </row>
    <row r="28936" spans="25:25" x14ac:dyDescent="0.2">
      <c r="Y28936" s="84"/>
    </row>
    <row r="28937" spans="25:25" x14ac:dyDescent="0.2">
      <c r="Y28937" s="84"/>
    </row>
    <row r="28938" spans="25:25" x14ac:dyDescent="0.2">
      <c r="Y28938" s="84"/>
    </row>
    <row r="28939" spans="25:25" x14ac:dyDescent="0.2">
      <c r="Y28939" s="84"/>
    </row>
    <row r="28940" spans="25:25" x14ac:dyDescent="0.2">
      <c r="Y28940" s="84"/>
    </row>
    <row r="28941" spans="25:25" x14ac:dyDescent="0.2">
      <c r="Y28941" s="84"/>
    </row>
    <row r="28942" spans="25:25" x14ac:dyDescent="0.2">
      <c r="Y28942" s="84"/>
    </row>
    <row r="28943" spans="25:25" x14ac:dyDescent="0.2">
      <c r="Y28943" s="84"/>
    </row>
    <row r="28944" spans="25:25" x14ac:dyDescent="0.2">
      <c r="Y28944" s="84"/>
    </row>
    <row r="28945" spans="25:25" x14ac:dyDescent="0.2">
      <c r="Y28945" s="84"/>
    </row>
    <row r="28946" spans="25:25" x14ac:dyDescent="0.2">
      <c r="Y28946" s="84"/>
    </row>
    <row r="28947" spans="25:25" x14ac:dyDescent="0.2">
      <c r="Y28947" s="84"/>
    </row>
    <row r="28948" spans="25:25" x14ac:dyDescent="0.2">
      <c r="Y28948" s="84"/>
    </row>
    <row r="28949" spans="25:25" x14ac:dyDescent="0.2">
      <c r="Y28949" s="84"/>
    </row>
    <row r="28950" spans="25:25" x14ac:dyDescent="0.2">
      <c r="Y28950" s="84"/>
    </row>
    <row r="28951" spans="25:25" x14ac:dyDescent="0.2">
      <c r="Y28951" s="84"/>
    </row>
    <row r="28952" spans="25:25" x14ac:dyDescent="0.2">
      <c r="Y28952" s="84"/>
    </row>
    <row r="28953" spans="25:25" x14ac:dyDescent="0.2">
      <c r="Y28953" s="84"/>
    </row>
    <row r="28954" spans="25:25" x14ac:dyDescent="0.2">
      <c r="Y28954" s="84"/>
    </row>
    <row r="28955" spans="25:25" x14ac:dyDescent="0.2">
      <c r="Y28955" s="84"/>
    </row>
    <row r="28956" spans="25:25" x14ac:dyDescent="0.2">
      <c r="Y28956" s="84"/>
    </row>
    <row r="28957" spans="25:25" x14ac:dyDescent="0.2">
      <c r="Y28957" s="84"/>
    </row>
    <row r="28958" spans="25:25" x14ac:dyDescent="0.2">
      <c r="Y28958" s="84"/>
    </row>
    <row r="28959" spans="25:25" x14ac:dyDescent="0.2">
      <c r="Y28959" s="84"/>
    </row>
    <row r="28960" spans="25:25" x14ac:dyDescent="0.2">
      <c r="Y28960" s="84"/>
    </row>
    <row r="28961" spans="25:25" x14ac:dyDescent="0.2">
      <c r="Y28961" s="84"/>
    </row>
    <row r="28962" spans="25:25" x14ac:dyDescent="0.2">
      <c r="Y28962" s="84"/>
    </row>
    <row r="28963" spans="25:25" x14ac:dyDescent="0.2">
      <c r="Y28963" s="84"/>
    </row>
    <row r="28964" spans="25:25" x14ac:dyDescent="0.2">
      <c r="Y28964" s="84"/>
    </row>
    <row r="28965" spans="25:25" x14ac:dyDescent="0.2">
      <c r="Y28965" s="84"/>
    </row>
    <row r="28966" spans="25:25" x14ac:dyDescent="0.2">
      <c r="Y28966" s="84"/>
    </row>
    <row r="28967" spans="25:25" x14ac:dyDescent="0.2">
      <c r="Y28967" s="84"/>
    </row>
    <row r="28968" spans="25:25" x14ac:dyDescent="0.2">
      <c r="Y28968" s="84"/>
    </row>
    <row r="28969" spans="25:25" x14ac:dyDescent="0.2">
      <c r="Y28969" s="84"/>
    </row>
    <row r="28970" spans="25:25" x14ac:dyDescent="0.2">
      <c r="Y28970" s="84"/>
    </row>
    <row r="28971" spans="25:25" x14ac:dyDescent="0.2">
      <c r="Y28971" s="84"/>
    </row>
    <row r="28972" spans="25:25" x14ac:dyDescent="0.2">
      <c r="Y28972" s="84"/>
    </row>
    <row r="28973" spans="25:25" x14ac:dyDescent="0.2">
      <c r="Y28973" s="84"/>
    </row>
    <row r="28974" spans="25:25" x14ac:dyDescent="0.2">
      <c r="Y28974" s="84"/>
    </row>
    <row r="28975" spans="25:25" x14ac:dyDescent="0.2">
      <c r="Y28975" s="84"/>
    </row>
    <row r="28976" spans="25:25" x14ac:dyDescent="0.2">
      <c r="Y28976" s="84"/>
    </row>
    <row r="28977" spans="25:25" x14ac:dyDescent="0.2">
      <c r="Y28977" s="84"/>
    </row>
    <row r="28978" spans="25:25" x14ac:dyDescent="0.2">
      <c r="Y28978" s="84"/>
    </row>
    <row r="28979" spans="25:25" x14ac:dyDescent="0.2">
      <c r="Y28979" s="84"/>
    </row>
    <row r="28980" spans="25:25" x14ac:dyDescent="0.2">
      <c r="Y28980" s="84"/>
    </row>
    <row r="28981" spans="25:25" x14ac:dyDescent="0.2">
      <c r="Y28981" s="84"/>
    </row>
    <row r="28982" spans="25:25" x14ac:dyDescent="0.2">
      <c r="Y28982" s="84"/>
    </row>
    <row r="28983" spans="25:25" x14ac:dyDescent="0.2">
      <c r="Y28983" s="84"/>
    </row>
    <row r="28984" spans="25:25" x14ac:dyDescent="0.2">
      <c r="Y28984" s="84"/>
    </row>
    <row r="28985" spans="25:25" x14ac:dyDescent="0.2">
      <c r="Y28985" s="84"/>
    </row>
    <row r="28986" spans="25:25" x14ac:dyDescent="0.2">
      <c r="Y28986" s="84"/>
    </row>
    <row r="28987" spans="25:25" x14ac:dyDescent="0.2">
      <c r="Y28987" s="84"/>
    </row>
    <row r="28988" spans="25:25" x14ac:dyDescent="0.2">
      <c r="Y28988" s="84"/>
    </row>
    <row r="28989" spans="25:25" x14ac:dyDescent="0.2">
      <c r="Y28989" s="84"/>
    </row>
    <row r="28990" spans="25:25" x14ac:dyDescent="0.2">
      <c r="Y28990" s="84"/>
    </row>
    <row r="28991" spans="25:25" x14ac:dyDescent="0.2">
      <c r="Y28991" s="84"/>
    </row>
    <row r="28992" spans="25:25" x14ac:dyDescent="0.2">
      <c r="Y28992" s="84"/>
    </row>
    <row r="28993" spans="25:25" x14ac:dyDescent="0.2">
      <c r="Y28993" s="84"/>
    </row>
    <row r="28994" spans="25:25" x14ac:dyDescent="0.2">
      <c r="Y28994" s="84"/>
    </row>
    <row r="28995" spans="25:25" x14ac:dyDescent="0.2">
      <c r="Y28995" s="84"/>
    </row>
    <row r="28996" spans="25:25" x14ac:dyDescent="0.2">
      <c r="Y28996" s="84"/>
    </row>
    <row r="28997" spans="25:25" x14ac:dyDescent="0.2">
      <c r="Y28997" s="84"/>
    </row>
    <row r="28998" spans="25:25" x14ac:dyDescent="0.2">
      <c r="Y28998" s="84"/>
    </row>
    <row r="28999" spans="25:25" x14ac:dyDescent="0.2">
      <c r="Y28999" s="84"/>
    </row>
    <row r="29000" spans="25:25" x14ac:dyDescent="0.2">
      <c r="Y29000" s="84"/>
    </row>
    <row r="29001" spans="25:25" x14ac:dyDescent="0.2">
      <c r="Y29001" s="84"/>
    </row>
    <row r="29002" spans="25:25" x14ac:dyDescent="0.2">
      <c r="Y29002" s="84"/>
    </row>
    <row r="29003" spans="25:25" x14ac:dyDescent="0.2">
      <c r="Y29003" s="84"/>
    </row>
    <row r="29004" spans="25:25" x14ac:dyDescent="0.2">
      <c r="Y29004" s="84"/>
    </row>
    <row r="29005" spans="25:25" x14ac:dyDescent="0.2">
      <c r="Y29005" s="84"/>
    </row>
    <row r="29006" spans="25:25" x14ac:dyDescent="0.2">
      <c r="Y29006" s="84"/>
    </row>
    <row r="29007" spans="25:25" x14ac:dyDescent="0.2">
      <c r="Y29007" s="84"/>
    </row>
    <row r="29008" spans="25:25" x14ac:dyDescent="0.2">
      <c r="Y29008" s="84"/>
    </row>
    <row r="29009" spans="25:25" x14ac:dyDescent="0.2">
      <c r="Y29009" s="84"/>
    </row>
    <row r="29010" spans="25:25" x14ac:dyDescent="0.2">
      <c r="Y29010" s="84"/>
    </row>
    <row r="29011" spans="25:25" x14ac:dyDescent="0.2">
      <c r="Y29011" s="84"/>
    </row>
    <row r="29012" spans="25:25" x14ac:dyDescent="0.2">
      <c r="Y29012" s="84"/>
    </row>
    <row r="29013" spans="25:25" x14ac:dyDescent="0.2">
      <c r="Y29013" s="84"/>
    </row>
    <row r="29014" spans="25:25" x14ac:dyDescent="0.2">
      <c r="Y29014" s="84"/>
    </row>
    <row r="29015" spans="25:25" x14ac:dyDescent="0.2">
      <c r="Y29015" s="84"/>
    </row>
    <row r="29016" spans="25:25" x14ac:dyDescent="0.2">
      <c r="Y29016" s="84"/>
    </row>
    <row r="29017" spans="25:25" x14ac:dyDescent="0.2">
      <c r="Y29017" s="84"/>
    </row>
    <row r="29018" spans="25:25" x14ac:dyDescent="0.2">
      <c r="Y29018" s="84"/>
    </row>
    <row r="29019" spans="25:25" x14ac:dyDescent="0.2">
      <c r="Y29019" s="84"/>
    </row>
    <row r="29020" spans="25:25" x14ac:dyDescent="0.2">
      <c r="Y29020" s="84"/>
    </row>
    <row r="29021" spans="25:25" x14ac:dyDescent="0.2">
      <c r="Y29021" s="84"/>
    </row>
    <row r="29022" spans="25:25" x14ac:dyDescent="0.2">
      <c r="Y29022" s="84"/>
    </row>
    <row r="29023" spans="25:25" x14ac:dyDescent="0.2">
      <c r="Y29023" s="84"/>
    </row>
    <row r="29024" spans="25:25" x14ac:dyDescent="0.2">
      <c r="Y29024" s="84"/>
    </row>
    <row r="29025" spans="25:25" x14ac:dyDescent="0.2">
      <c r="Y29025" s="84"/>
    </row>
    <row r="29026" spans="25:25" x14ac:dyDescent="0.2">
      <c r="Y29026" s="84"/>
    </row>
    <row r="29027" spans="25:25" x14ac:dyDescent="0.2">
      <c r="Y29027" s="84"/>
    </row>
    <row r="29028" spans="25:25" x14ac:dyDescent="0.2">
      <c r="Y29028" s="84"/>
    </row>
    <row r="29029" spans="25:25" x14ac:dyDescent="0.2">
      <c r="Y29029" s="84"/>
    </row>
    <row r="29030" spans="25:25" x14ac:dyDescent="0.2">
      <c r="Y29030" s="84"/>
    </row>
    <row r="29031" spans="25:25" x14ac:dyDescent="0.2">
      <c r="Y29031" s="84"/>
    </row>
    <row r="29032" spans="25:25" x14ac:dyDescent="0.2">
      <c r="Y29032" s="84"/>
    </row>
    <row r="29033" spans="25:25" x14ac:dyDescent="0.2">
      <c r="Y29033" s="84"/>
    </row>
    <row r="29034" spans="25:25" x14ac:dyDescent="0.2">
      <c r="Y29034" s="84"/>
    </row>
    <row r="29035" spans="25:25" x14ac:dyDescent="0.2">
      <c r="Y29035" s="84"/>
    </row>
    <row r="29036" spans="25:25" x14ac:dyDescent="0.2">
      <c r="Y29036" s="84"/>
    </row>
    <row r="29037" spans="25:25" x14ac:dyDescent="0.2">
      <c r="Y29037" s="84"/>
    </row>
    <row r="29038" spans="25:25" x14ac:dyDescent="0.2">
      <c r="Y29038" s="84"/>
    </row>
    <row r="29039" spans="25:25" x14ac:dyDescent="0.2">
      <c r="Y29039" s="84"/>
    </row>
    <row r="29040" spans="25:25" x14ac:dyDescent="0.2">
      <c r="Y29040" s="84"/>
    </row>
    <row r="29041" spans="25:25" x14ac:dyDescent="0.2">
      <c r="Y29041" s="84"/>
    </row>
    <row r="29042" spans="25:25" x14ac:dyDescent="0.2">
      <c r="Y29042" s="84"/>
    </row>
    <row r="29043" spans="25:25" x14ac:dyDescent="0.2">
      <c r="Y29043" s="84"/>
    </row>
    <row r="29044" spans="25:25" x14ac:dyDescent="0.2">
      <c r="Y29044" s="84"/>
    </row>
    <row r="29045" spans="25:25" x14ac:dyDescent="0.2">
      <c r="Y29045" s="84"/>
    </row>
    <row r="29046" spans="25:25" x14ac:dyDescent="0.2">
      <c r="Y29046" s="84"/>
    </row>
    <row r="29047" spans="25:25" x14ac:dyDescent="0.2">
      <c r="Y29047" s="84"/>
    </row>
    <row r="29048" spans="25:25" x14ac:dyDescent="0.2">
      <c r="Y29048" s="84"/>
    </row>
    <row r="29049" spans="25:25" x14ac:dyDescent="0.2">
      <c r="Y29049" s="84"/>
    </row>
    <row r="29050" spans="25:25" x14ac:dyDescent="0.2">
      <c r="Y29050" s="84"/>
    </row>
    <row r="29051" spans="25:25" x14ac:dyDescent="0.2">
      <c r="Y29051" s="84"/>
    </row>
    <row r="29052" spans="25:25" x14ac:dyDescent="0.2">
      <c r="Y29052" s="84"/>
    </row>
    <row r="29053" spans="25:25" x14ac:dyDescent="0.2">
      <c r="Y29053" s="84"/>
    </row>
    <row r="29054" spans="25:25" x14ac:dyDescent="0.2">
      <c r="Y29054" s="84"/>
    </row>
    <row r="29055" spans="25:25" x14ac:dyDescent="0.2">
      <c r="Y29055" s="84"/>
    </row>
    <row r="29056" spans="25:25" x14ac:dyDescent="0.2">
      <c r="Y29056" s="84"/>
    </row>
    <row r="29057" spans="25:25" x14ac:dyDescent="0.2">
      <c r="Y29057" s="84"/>
    </row>
    <row r="29058" spans="25:25" x14ac:dyDescent="0.2">
      <c r="Y29058" s="84"/>
    </row>
    <row r="29059" spans="25:25" x14ac:dyDescent="0.2">
      <c r="Y29059" s="84"/>
    </row>
    <row r="29060" spans="25:25" x14ac:dyDescent="0.2">
      <c r="Y29060" s="84"/>
    </row>
    <row r="29061" spans="25:25" x14ac:dyDescent="0.2">
      <c r="Y29061" s="84"/>
    </row>
    <row r="29062" spans="25:25" x14ac:dyDescent="0.2">
      <c r="Y29062" s="84"/>
    </row>
    <row r="29063" spans="25:25" x14ac:dyDescent="0.2">
      <c r="Y29063" s="84"/>
    </row>
    <row r="29064" spans="25:25" x14ac:dyDescent="0.2">
      <c r="Y29064" s="84"/>
    </row>
    <row r="29065" spans="25:25" x14ac:dyDescent="0.2">
      <c r="Y29065" s="84"/>
    </row>
    <row r="29066" spans="25:25" x14ac:dyDescent="0.2">
      <c r="Y29066" s="84"/>
    </row>
    <row r="29067" spans="25:25" x14ac:dyDescent="0.2">
      <c r="Y29067" s="84"/>
    </row>
    <row r="29068" spans="25:25" x14ac:dyDescent="0.2">
      <c r="Y29068" s="84"/>
    </row>
    <row r="29069" spans="25:25" x14ac:dyDescent="0.2">
      <c r="Y29069" s="84"/>
    </row>
    <row r="29070" spans="25:25" x14ac:dyDescent="0.2">
      <c r="Y29070" s="84"/>
    </row>
    <row r="29071" spans="25:25" x14ac:dyDescent="0.2">
      <c r="Y29071" s="84"/>
    </row>
    <row r="29072" spans="25:25" x14ac:dyDescent="0.2">
      <c r="Y29072" s="84"/>
    </row>
    <row r="29073" spans="25:25" x14ac:dyDescent="0.2">
      <c r="Y29073" s="84"/>
    </row>
    <row r="29074" spans="25:25" x14ac:dyDescent="0.2">
      <c r="Y29074" s="84"/>
    </row>
    <row r="29075" spans="25:25" x14ac:dyDescent="0.2">
      <c r="Y29075" s="84"/>
    </row>
    <row r="29076" spans="25:25" x14ac:dyDescent="0.2">
      <c r="Y29076" s="84"/>
    </row>
    <row r="29077" spans="25:25" x14ac:dyDescent="0.2">
      <c r="Y29077" s="84"/>
    </row>
    <row r="29078" spans="25:25" x14ac:dyDescent="0.2">
      <c r="Y29078" s="84"/>
    </row>
    <row r="29079" spans="25:25" x14ac:dyDescent="0.2">
      <c r="Y29079" s="84"/>
    </row>
    <row r="29080" spans="25:25" x14ac:dyDescent="0.2">
      <c r="Y29080" s="84"/>
    </row>
    <row r="29081" spans="25:25" x14ac:dyDescent="0.2">
      <c r="Y29081" s="84"/>
    </row>
    <row r="29082" spans="25:25" x14ac:dyDescent="0.2">
      <c r="Y29082" s="84"/>
    </row>
    <row r="29083" spans="25:25" x14ac:dyDescent="0.2">
      <c r="Y29083" s="84"/>
    </row>
    <row r="29084" spans="25:25" x14ac:dyDescent="0.2">
      <c r="Y29084" s="84"/>
    </row>
    <row r="29085" spans="25:25" x14ac:dyDescent="0.2">
      <c r="Y29085" s="84"/>
    </row>
    <row r="29086" spans="25:25" x14ac:dyDescent="0.2">
      <c r="Y29086" s="84"/>
    </row>
    <row r="29087" spans="25:25" x14ac:dyDescent="0.2">
      <c r="Y29087" s="84"/>
    </row>
    <row r="29088" spans="25:25" x14ac:dyDescent="0.2">
      <c r="Y29088" s="84"/>
    </row>
    <row r="29089" spans="25:25" x14ac:dyDescent="0.2">
      <c r="Y29089" s="84"/>
    </row>
    <row r="29090" spans="25:25" x14ac:dyDescent="0.2">
      <c r="Y29090" s="84"/>
    </row>
    <row r="29091" spans="25:25" x14ac:dyDescent="0.2">
      <c r="Y29091" s="84"/>
    </row>
    <row r="29092" spans="25:25" x14ac:dyDescent="0.2">
      <c r="Y29092" s="84"/>
    </row>
    <row r="29093" spans="25:25" x14ac:dyDescent="0.2">
      <c r="Y29093" s="84"/>
    </row>
    <row r="29094" spans="25:25" x14ac:dyDescent="0.2">
      <c r="Y29094" s="84"/>
    </row>
    <row r="29095" spans="25:25" x14ac:dyDescent="0.2">
      <c r="Y29095" s="84"/>
    </row>
    <row r="29096" spans="25:25" x14ac:dyDescent="0.2">
      <c r="Y29096" s="84"/>
    </row>
    <row r="29097" spans="25:25" x14ac:dyDescent="0.2">
      <c r="Y29097" s="84"/>
    </row>
    <row r="29098" spans="25:25" x14ac:dyDescent="0.2">
      <c r="Y29098" s="84"/>
    </row>
    <row r="29099" spans="25:25" x14ac:dyDescent="0.2">
      <c r="Y29099" s="84"/>
    </row>
    <row r="29100" spans="25:25" x14ac:dyDescent="0.2">
      <c r="Y29100" s="84"/>
    </row>
    <row r="29101" spans="25:25" x14ac:dyDescent="0.2">
      <c r="Y29101" s="84"/>
    </row>
    <row r="29102" spans="25:25" x14ac:dyDescent="0.2">
      <c r="Y29102" s="84"/>
    </row>
    <row r="29103" spans="25:25" x14ac:dyDescent="0.2">
      <c r="Y29103" s="84"/>
    </row>
    <row r="29104" spans="25:25" x14ac:dyDescent="0.2">
      <c r="Y29104" s="84"/>
    </row>
    <row r="29105" spans="25:25" x14ac:dyDescent="0.2">
      <c r="Y29105" s="84"/>
    </row>
    <row r="29106" spans="25:25" x14ac:dyDescent="0.2">
      <c r="Y29106" s="84"/>
    </row>
    <row r="29107" spans="25:25" x14ac:dyDescent="0.2">
      <c r="Y29107" s="84"/>
    </row>
    <row r="29108" spans="25:25" x14ac:dyDescent="0.2">
      <c r="Y29108" s="84"/>
    </row>
    <row r="29109" spans="25:25" x14ac:dyDescent="0.2">
      <c r="Y29109" s="84"/>
    </row>
    <row r="29110" spans="25:25" x14ac:dyDescent="0.2">
      <c r="Y29110" s="84"/>
    </row>
    <row r="29111" spans="25:25" x14ac:dyDescent="0.2">
      <c r="Y29111" s="84"/>
    </row>
    <row r="29112" spans="25:25" x14ac:dyDescent="0.2">
      <c r="Y29112" s="84"/>
    </row>
    <row r="29113" spans="25:25" x14ac:dyDescent="0.2">
      <c r="Y29113" s="84"/>
    </row>
    <row r="29114" spans="25:25" x14ac:dyDescent="0.2">
      <c r="Y29114" s="84"/>
    </row>
    <row r="29115" spans="25:25" x14ac:dyDescent="0.2">
      <c r="Y29115" s="84"/>
    </row>
    <row r="29116" spans="25:25" x14ac:dyDescent="0.2">
      <c r="Y29116" s="84"/>
    </row>
    <row r="29117" spans="25:25" x14ac:dyDescent="0.2">
      <c r="Y29117" s="84"/>
    </row>
    <row r="29118" spans="25:25" x14ac:dyDescent="0.2">
      <c r="Y29118" s="84"/>
    </row>
    <row r="29119" spans="25:25" x14ac:dyDescent="0.2">
      <c r="Y29119" s="84"/>
    </row>
    <row r="29120" spans="25:25" x14ac:dyDescent="0.2">
      <c r="Y29120" s="84"/>
    </row>
    <row r="29121" spans="25:25" x14ac:dyDescent="0.2">
      <c r="Y29121" s="84"/>
    </row>
    <row r="29122" spans="25:25" x14ac:dyDescent="0.2">
      <c r="Y29122" s="84"/>
    </row>
    <row r="29123" spans="25:25" x14ac:dyDescent="0.2">
      <c r="Y29123" s="84"/>
    </row>
    <row r="29124" spans="25:25" x14ac:dyDescent="0.2">
      <c r="Y29124" s="84"/>
    </row>
    <row r="29125" spans="25:25" x14ac:dyDescent="0.2">
      <c r="Y29125" s="84"/>
    </row>
    <row r="29126" spans="25:25" x14ac:dyDescent="0.2">
      <c r="Y29126" s="84"/>
    </row>
    <row r="29127" spans="25:25" x14ac:dyDescent="0.2">
      <c r="Y29127" s="84"/>
    </row>
    <row r="29128" spans="25:25" x14ac:dyDescent="0.2">
      <c r="Y29128" s="84"/>
    </row>
    <row r="29129" spans="25:25" x14ac:dyDescent="0.2">
      <c r="Y29129" s="84"/>
    </row>
    <row r="29130" spans="25:25" x14ac:dyDescent="0.2">
      <c r="Y29130" s="84"/>
    </row>
    <row r="29131" spans="25:25" x14ac:dyDescent="0.2">
      <c r="Y29131" s="84"/>
    </row>
    <row r="29132" spans="25:25" x14ac:dyDescent="0.2">
      <c r="Y29132" s="84"/>
    </row>
    <row r="29133" spans="25:25" x14ac:dyDescent="0.2">
      <c r="Y29133" s="84"/>
    </row>
    <row r="29134" spans="25:25" x14ac:dyDescent="0.2">
      <c r="Y29134" s="84"/>
    </row>
    <row r="29135" spans="25:25" x14ac:dyDescent="0.2">
      <c r="Y29135" s="84"/>
    </row>
    <row r="29136" spans="25:25" x14ac:dyDescent="0.2">
      <c r="Y29136" s="84"/>
    </row>
    <row r="29137" spans="25:25" x14ac:dyDescent="0.2">
      <c r="Y29137" s="84"/>
    </row>
    <row r="29138" spans="25:25" x14ac:dyDescent="0.2">
      <c r="Y29138" s="84"/>
    </row>
    <row r="29139" spans="25:25" x14ac:dyDescent="0.2">
      <c r="Y29139" s="84"/>
    </row>
    <row r="29140" spans="25:25" x14ac:dyDescent="0.2">
      <c r="Y29140" s="84"/>
    </row>
    <row r="29141" spans="25:25" x14ac:dyDescent="0.2">
      <c r="Y29141" s="84"/>
    </row>
    <row r="29142" spans="25:25" x14ac:dyDescent="0.2">
      <c r="Y29142" s="84"/>
    </row>
    <row r="29143" spans="25:25" x14ac:dyDescent="0.2">
      <c r="Y29143" s="84"/>
    </row>
    <row r="29144" spans="25:25" x14ac:dyDescent="0.2">
      <c r="Y29144" s="84"/>
    </row>
    <row r="29145" spans="25:25" x14ac:dyDescent="0.2">
      <c r="Y29145" s="84"/>
    </row>
    <row r="29146" spans="25:25" x14ac:dyDescent="0.2">
      <c r="Y29146" s="84"/>
    </row>
    <row r="29147" spans="25:25" x14ac:dyDescent="0.2">
      <c r="Y29147" s="84"/>
    </row>
    <row r="29148" spans="25:25" x14ac:dyDescent="0.2">
      <c r="Y29148" s="84"/>
    </row>
    <row r="29149" spans="25:25" x14ac:dyDescent="0.2">
      <c r="Y29149" s="84"/>
    </row>
    <row r="29150" spans="25:25" x14ac:dyDescent="0.2">
      <c r="Y29150" s="84"/>
    </row>
    <row r="29151" spans="25:25" x14ac:dyDescent="0.2">
      <c r="Y29151" s="84"/>
    </row>
    <row r="29152" spans="25:25" x14ac:dyDescent="0.2">
      <c r="Y29152" s="84"/>
    </row>
    <row r="29153" spans="25:25" x14ac:dyDescent="0.2">
      <c r="Y29153" s="84"/>
    </row>
    <row r="29154" spans="25:25" x14ac:dyDescent="0.2">
      <c r="Y29154" s="84"/>
    </row>
    <row r="29155" spans="25:25" x14ac:dyDescent="0.2">
      <c r="Y29155" s="84"/>
    </row>
    <row r="29156" spans="25:25" x14ac:dyDescent="0.2">
      <c r="Y29156" s="84"/>
    </row>
    <row r="29157" spans="25:25" x14ac:dyDescent="0.2">
      <c r="Y29157" s="84"/>
    </row>
    <row r="29158" spans="25:25" x14ac:dyDescent="0.2">
      <c r="Y29158" s="84"/>
    </row>
    <row r="29159" spans="25:25" x14ac:dyDescent="0.2">
      <c r="Y29159" s="84"/>
    </row>
    <row r="29160" spans="25:25" x14ac:dyDescent="0.2">
      <c r="Y29160" s="84"/>
    </row>
    <row r="29161" spans="25:25" x14ac:dyDescent="0.2">
      <c r="Y29161" s="84"/>
    </row>
    <row r="29162" spans="25:25" x14ac:dyDescent="0.2">
      <c r="Y29162" s="84"/>
    </row>
    <row r="29163" spans="25:25" x14ac:dyDescent="0.2">
      <c r="Y29163" s="84"/>
    </row>
    <row r="29164" spans="25:25" x14ac:dyDescent="0.2">
      <c r="Y29164" s="84"/>
    </row>
    <row r="29165" spans="25:25" x14ac:dyDescent="0.2">
      <c r="Y29165" s="84"/>
    </row>
    <row r="29166" spans="25:25" x14ac:dyDescent="0.2">
      <c r="Y29166" s="84"/>
    </row>
    <row r="29167" spans="25:25" x14ac:dyDescent="0.2">
      <c r="Y29167" s="84"/>
    </row>
    <row r="29168" spans="25:25" x14ac:dyDescent="0.2">
      <c r="Y29168" s="84"/>
    </row>
    <row r="29169" spans="25:25" x14ac:dyDescent="0.2">
      <c r="Y29169" s="84"/>
    </row>
    <row r="29170" spans="25:25" x14ac:dyDescent="0.2">
      <c r="Y29170" s="84"/>
    </row>
    <row r="29171" spans="25:25" x14ac:dyDescent="0.2">
      <c r="Y29171" s="84"/>
    </row>
    <row r="29172" spans="25:25" x14ac:dyDescent="0.2">
      <c r="Y29172" s="84"/>
    </row>
    <row r="29173" spans="25:25" x14ac:dyDescent="0.2">
      <c r="Y29173" s="84"/>
    </row>
    <row r="29174" spans="25:25" x14ac:dyDescent="0.2">
      <c r="Y29174" s="84"/>
    </row>
    <row r="29175" spans="25:25" x14ac:dyDescent="0.2">
      <c r="Y29175" s="84"/>
    </row>
    <row r="29176" spans="25:25" x14ac:dyDescent="0.2">
      <c r="Y29176" s="84"/>
    </row>
    <row r="29177" spans="25:25" x14ac:dyDescent="0.2">
      <c r="Y29177" s="84"/>
    </row>
    <row r="29178" spans="25:25" x14ac:dyDescent="0.2">
      <c r="Y29178" s="84"/>
    </row>
    <row r="29179" spans="25:25" x14ac:dyDescent="0.2">
      <c r="Y29179" s="84"/>
    </row>
    <row r="29180" spans="25:25" x14ac:dyDescent="0.2">
      <c r="Y29180" s="84"/>
    </row>
    <row r="29181" spans="25:25" x14ac:dyDescent="0.2">
      <c r="Y29181" s="84"/>
    </row>
    <row r="29182" spans="25:25" x14ac:dyDescent="0.2">
      <c r="Y29182" s="84"/>
    </row>
    <row r="29183" spans="25:25" x14ac:dyDescent="0.2">
      <c r="Y29183" s="84"/>
    </row>
    <row r="29184" spans="25:25" x14ac:dyDescent="0.2">
      <c r="Y29184" s="84"/>
    </row>
    <row r="29185" spans="25:25" x14ac:dyDescent="0.2">
      <c r="Y29185" s="84"/>
    </row>
    <row r="29186" spans="25:25" x14ac:dyDescent="0.2">
      <c r="Y29186" s="84"/>
    </row>
    <row r="29187" spans="25:25" x14ac:dyDescent="0.2">
      <c r="Y29187" s="84"/>
    </row>
    <row r="29188" spans="25:25" x14ac:dyDescent="0.2">
      <c r="Y29188" s="84"/>
    </row>
    <row r="29189" spans="25:25" x14ac:dyDescent="0.2">
      <c r="Y29189" s="84"/>
    </row>
    <row r="29190" spans="25:25" x14ac:dyDescent="0.2">
      <c r="Y29190" s="84"/>
    </row>
    <row r="29191" spans="25:25" x14ac:dyDescent="0.2">
      <c r="Y29191" s="84"/>
    </row>
    <row r="29192" spans="25:25" x14ac:dyDescent="0.2">
      <c r="Y29192" s="84"/>
    </row>
    <row r="29193" spans="25:25" x14ac:dyDescent="0.2">
      <c r="Y29193" s="84"/>
    </row>
    <row r="29194" spans="25:25" x14ac:dyDescent="0.2">
      <c r="Y29194" s="84"/>
    </row>
    <row r="29195" spans="25:25" x14ac:dyDescent="0.2">
      <c r="Y29195" s="84"/>
    </row>
    <row r="29196" spans="25:25" x14ac:dyDescent="0.2">
      <c r="Y29196" s="84"/>
    </row>
    <row r="29197" spans="25:25" x14ac:dyDescent="0.2">
      <c r="Y29197" s="84"/>
    </row>
    <row r="29198" spans="25:25" x14ac:dyDescent="0.2">
      <c r="Y29198" s="84"/>
    </row>
    <row r="29199" spans="25:25" x14ac:dyDescent="0.2">
      <c r="Y29199" s="84"/>
    </row>
    <row r="29200" spans="25:25" x14ac:dyDescent="0.2">
      <c r="Y29200" s="84"/>
    </row>
    <row r="29201" spans="25:25" x14ac:dyDescent="0.2">
      <c r="Y29201" s="84"/>
    </row>
    <row r="29202" spans="25:25" x14ac:dyDescent="0.2">
      <c r="Y29202" s="84"/>
    </row>
    <row r="29203" spans="25:25" x14ac:dyDescent="0.2">
      <c r="Y29203" s="84"/>
    </row>
    <row r="29204" spans="25:25" x14ac:dyDescent="0.2">
      <c r="Y29204" s="84"/>
    </row>
    <row r="29205" spans="25:25" x14ac:dyDescent="0.2">
      <c r="Y29205" s="84"/>
    </row>
    <row r="29206" spans="25:25" x14ac:dyDescent="0.2">
      <c r="Y29206" s="84"/>
    </row>
    <row r="29207" spans="25:25" x14ac:dyDescent="0.2">
      <c r="Y29207" s="84"/>
    </row>
    <row r="29208" spans="25:25" x14ac:dyDescent="0.2">
      <c r="Y29208" s="84"/>
    </row>
    <row r="29209" spans="25:25" x14ac:dyDescent="0.2">
      <c r="Y29209" s="84"/>
    </row>
    <row r="29210" spans="25:25" x14ac:dyDescent="0.2">
      <c r="Y29210" s="84"/>
    </row>
    <row r="29211" spans="25:25" x14ac:dyDescent="0.2">
      <c r="Y29211" s="84"/>
    </row>
    <row r="29212" spans="25:25" x14ac:dyDescent="0.2">
      <c r="Y29212" s="84"/>
    </row>
    <row r="29213" spans="25:25" x14ac:dyDescent="0.2">
      <c r="Y29213" s="84"/>
    </row>
    <row r="29214" spans="25:25" x14ac:dyDescent="0.2">
      <c r="Y29214" s="84"/>
    </row>
    <row r="29215" spans="25:25" x14ac:dyDescent="0.2">
      <c r="Y29215" s="84"/>
    </row>
    <row r="29216" spans="25:25" x14ac:dyDescent="0.2">
      <c r="Y29216" s="84"/>
    </row>
    <row r="29217" spans="25:25" x14ac:dyDescent="0.2">
      <c r="Y29217" s="84"/>
    </row>
    <row r="29218" spans="25:25" x14ac:dyDescent="0.2">
      <c r="Y29218" s="84"/>
    </row>
    <row r="29219" spans="25:25" x14ac:dyDescent="0.2">
      <c r="Y29219" s="84"/>
    </row>
    <row r="29220" spans="25:25" x14ac:dyDescent="0.2">
      <c r="Y29220" s="84"/>
    </row>
    <row r="29221" spans="25:25" x14ac:dyDescent="0.2">
      <c r="Y29221" s="84"/>
    </row>
    <row r="29222" spans="25:25" x14ac:dyDescent="0.2">
      <c r="Y29222" s="84"/>
    </row>
    <row r="29223" spans="25:25" x14ac:dyDescent="0.2">
      <c r="Y29223" s="84"/>
    </row>
    <row r="29224" spans="25:25" x14ac:dyDescent="0.2">
      <c r="Y29224" s="84"/>
    </row>
    <row r="29225" spans="25:25" x14ac:dyDescent="0.2">
      <c r="Y29225" s="84"/>
    </row>
    <row r="29226" spans="25:25" x14ac:dyDescent="0.2">
      <c r="Y29226" s="84"/>
    </row>
    <row r="29227" spans="25:25" x14ac:dyDescent="0.2">
      <c r="Y29227" s="84"/>
    </row>
    <row r="29228" spans="25:25" x14ac:dyDescent="0.2">
      <c r="Y29228" s="84"/>
    </row>
    <row r="29229" spans="25:25" x14ac:dyDescent="0.2">
      <c r="Y29229" s="84"/>
    </row>
    <row r="29230" spans="25:25" x14ac:dyDescent="0.2">
      <c r="Y29230" s="84"/>
    </row>
    <row r="29231" spans="25:25" x14ac:dyDescent="0.2">
      <c r="Y29231" s="84"/>
    </row>
    <row r="29232" spans="25:25" x14ac:dyDescent="0.2">
      <c r="Y29232" s="84"/>
    </row>
    <row r="29233" spans="25:25" x14ac:dyDescent="0.2">
      <c r="Y29233" s="84"/>
    </row>
    <row r="29234" spans="25:25" x14ac:dyDescent="0.2">
      <c r="Y29234" s="84"/>
    </row>
    <row r="29235" spans="25:25" x14ac:dyDescent="0.2">
      <c r="Y29235" s="84"/>
    </row>
    <row r="29236" spans="25:25" x14ac:dyDescent="0.2">
      <c r="Y29236" s="84"/>
    </row>
    <row r="29237" spans="25:25" x14ac:dyDescent="0.2">
      <c r="Y29237" s="84"/>
    </row>
    <row r="29238" spans="25:25" x14ac:dyDescent="0.2">
      <c r="Y29238" s="84"/>
    </row>
    <row r="29239" spans="25:25" x14ac:dyDescent="0.2">
      <c r="Y29239" s="84"/>
    </row>
    <row r="29240" spans="25:25" x14ac:dyDescent="0.2">
      <c r="Y29240" s="84"/>
    </row>
    <row r="29241" spans="25:25" x14ac:dyDescent="0.2">
      <c r="Y29241" s="84"/>
    </row>
    <row r="29242" spans="25:25" x14ac:dyDescent="0.2">
      <c r="Y29242" s="84"/>
    </row>
    <row r="29243" spans="25:25" x14ac:dyDescent="0.2">
      <c r="Y29243" s="84"/>
    </row>
    <row r="29244" spans="25:25" x14ac:dyDescent="0.2">
      <c r="Y29244" s="84"/>
    </row>
    <row r="29245" spans="25:25" x14ac:dyDescent="0.2">
      <c r="Y29245" s="84"/>
    </row>
    <row r="29246" spans="25:25" x14ac:dyDescent="0.2">
      <c r="Y29246" s="84"/>
    </row>
    <row r="29247" spans="25:25" x14ac:dyDescent="0.2">
      <c r="Y29247" s="84"/>
    </row>
    <row r="29248" spans="25:25" x14ac:dyDescent="0.2">
      <c r="Y29248" s="84"/>
    </row>
    <row r="29249" spans="25:25" x14ac:dyDescent="0.2">
      <c r="Y29249" s="84"/>
    </row>
    <row r="29250" spans="25:25" x14ac:dyDescent="0.2">
      <c r="Y29250" s="84"/>
    </row>
    <row r="29251" spans="25:25" x14ac:dyDescent="0.2">
      <c r="Y29251" s="84"/>
    </row>
    <row r="29252" spans="25:25" x14ac:dyDescent="0.2">
      <c r="Y29252" s="84"/>
    </row>
    <row r="29253" spans="25:25" x14ac:dyDescent="0.2">
      <c r="Y29253" s="84"/>
    </row>
    <row r="29254" spans="25:25" x14ac:dyDescent="0.2">
      <c r="Y29254" s="84"/>
    </row>
    <row r="29255" spans="25:25" x14ac:dyDescent="0.2">
      <c r="Y29255" s="84"/>
    </row>
    <row r="29256" spans="25:25" x14ac:dyDescent="0.2">
      <c r="Y29256" s="84"/>
    </row>
    <row r="29257" spans="25:25" x14ac:dyDescent="0.2">
      <c r="Y29257" s="84"/>
    </row>
    <row r="29258" spans="25:25" x14ac:dyDescent="0.2">
      <c r="Y29258" s="84"/>
    </row>
    <row r="29259" spans="25:25" x14ac:dyDescent="0.2">
      <c r="Y29259" s="84"/>
    </row>
    <row r="29260" spans="25:25" x14ac:dyDescent="0.2">
      <c r="Y29260" s="84"/>
    </row>
    <row r="29261" spans="25:25" x14ac:dyDescent="0.2">
      <c r="Y29261" s="84"/>
    </row>
    <row r="29262" spans="25:25" x14ac:dyDescent="0.2">
      <c r="Y29262" s="84"/>
    </row>
    <row r="29263" spans="25:25" x14ac:dyDescent="0.2">
      <c r="Y29263" s="84"/>
    </row>
    <row r="29264" spans="25:25" x14ac:dyDescent="0.2">
      <c r="Y29264" s="84"/>
    </row>
    <row r="29265" spans="25:25" x14ac:dyDescent="0.2">
      <c r="Y29265" s="84"/>
    </row>
    <row r="29266" spans="25:25" x14ac:dyDescent="0.2">
      <c r="Y29266" s="84"/>
    </row>
    <row r="29267" spans="25:25" x14ac:dyDescent="0.2">
      <c r="Y29267" s="84"/>
    </row>
    <row r="29268" spans="25:25" x14ac:dyDescent="0.2">
      <c r="Y29268" s="84"/>
    </row>
    <row r="29269" spans="25:25" x14ac:dyDescent="0.2">
      <c r="Y29269" s="84"/>
    </row>
    <row r="29270" spans="25:25" x14ac:dyDescent="0.2">
      <c r="Y29270" s="84"/>
    </row>
    <row r="29271" spans="25:25" x14ac:dyDescent="0.2">
      <c r="Y29271" s="84"/>
    </row>
    <row r="29272" spans="25:25" x14ac:dyDescent="0.2">
      <c r="Y29272" s="84"/>
    </row>
    <row r="29273" spans="25:25" x14ac:dyDescent="0.2">
      <c r="Y29273" s="84"/>
    </row>
    <row r="29274" spans="25:25" x14ac:dyDescent="0.2">
      <c r="Y29274" s="84"/>
    </row>
    <row r="29275" spans="25:25" x14ac:dyDescent="0.2">
      <c r="Y29275" s="84"/>
    </row>
    <row r="29276" spans="25:25" x14ac:dyDescent="0.2">
      <c r="Y29276" s="84"/>
    </row>
    <row r="29277" spans="25:25" x14ac:dyDescent="0.2">
      <c r="Y29277" s="84"/>
    </row>
    <row r="29278" spans="25:25" x14ac:dyDescent="0.2">
      <c r="Y29278" s="84"/>
    </row>
    <row r="29279" spans="25:25" x14ac:dyDescent="0.2">
      <c r="Y29279" s="84"/>
    </row>
    <row r="29280" spans="25:25" x14ac:dyDescent="0.2">
      <c r="Y29280" s="84"/>
    </row>
    <row r="29281" spans="25:25" x14ac:dyDescent="0.2">
      <c r="Y29281" s="84"/>
    </row>
    <row r="29282" spans="25:25" x14ac:dyDescent="0.2">
      <c r="Y29282" s="84"/>
    </row>
    <row r="29283" spans="25:25" x14ac:dyDescent="0.2">
      <c r="Y29283" s="84"/>
    </row>
    <row r="29284" spans="25:25" x14ac:dyDescent="0.2">
      <c r="Y29284" s="84"/>
    </row>
    <row r="29285" spans="25:25" x14ac:dyDescent="0.2">
      <c r="Y29285" s="84"/>
    </row>
    <row r="29286" spans="25:25" x14ac:dyDescent="0.2">
      <c r="Y29286" s="84"/>
    </row>
    <row r="29287" spans="25:25" x14ac:dyDescent="0.2">
      <c r="Y29287" s="84"/>
    </row>
    <row r="29288" spans="25:25" x14ac:dyDescent="0.2">
      <c r="Y29288" s="84"/>
    </row>
    <row r="29289" spans="25:25" x14ac:dyDescent="0.2">
      <c r="Y29289" s="84"/>
    </row>
    <row r="29290" spans="25:25" x14ac:dyDescent="0.2">
      <c r="Y29290" s="84"/>
    </row>
    <row r="29291" spans="25:25" x14ac:dyDescent="0.2">
      <c r="Y29291" s="84"/>
    </row>
    <row r="29292" spans="25:25" x14ac:dyDescent="0.2">
      <c r="Y29292" s="84"/>
    </row>
    <row r="29293" spans="25:25" x14ac:dyDescent="0.2">
      <c r="Y29293" s="84"/>
    </row>
    <row r="29294" spans="25:25" x14ac:dyDescent="0.2">
      <c r="Y29294" s="84"/>
    </row>
    <row r="29295" spans="25:25" x14ac:dyDescent="0.2">
      <c r="Y29295" s="84"/>
    </row>
    <row r="29296" spans="25:25" x14ac:dyDescent="0.2">
      <c r="Y29296" s="84"/>
    </row>
    <row r="29297" spans="25:25" x14ac:dyDescent="0.2">
      <c r="Y29297" s="84"/>
    </row>
    <row r="29298" spans="25:25" x14ac:dyDescent="0.2">
      <c r="Y29298" s="84"/>
    </row>
    <row r="29299" spans="25:25" x14ac:dyDescent="0.2">
      <c r="Y29299" s="84"/>
    </row>
    <row r="29300" spans="25:25" x14ac:dyDescent="0.2">
      <c r="Y29300" s="84"/>
    </row>
    <row r="29301" spans="25:25" x14ac:dyDescent="0.2">
      <c r="Y29301" s="84"/>
    </row>
    <row r="29302" spans="25:25" x14ac:dyDescent="0.2">
      <c r="Y29302" s="84"/>
    </row>
    <row r="29303" spans="25:25" x14ac:dyDescent="0.2">
      <c r="Y29303" s="84"/>
    </row>
    <row r="29304" spans="25:25" x14ac:dyDescent="0.2">
      <c r="Y29304" s="84"/>
    </row>
    <row r="29305" spans="25:25" x14ac:dyDescent="0.2">
      <c r="Y29305" s="84"/>
    </row>
    <row r="29306" spans="25:25" x14ac:dyDescent="0.2">
      <c r="Y29306" s="84"/>
    </row>
    <row r="29307" spans="25:25" x14ac:dyDescent="0.2">
      <c r="Y29307" s="84"/>
    </row>
    <row r="29308" spans="25:25" x14ac:dyDescent="0.2">
      <c r="Y29308" s="84"/>
    </row>
    <row r="29309" spans="25:25" x14ac:dyDescent="0.2">
      <c r="Y29309" s="84"/>
    </row>
    <row r="29310" spans="25:25" x14ac:dyDescent="0.2">
      <c r="Y29310" s="84"/>
    </row>
    <row r="29311" spans="25:25" x14ac:dyDescent="0.2">
      <c r="Y29311" s="84"/>
    </row>
    <row r="29312" spans="25:25" x14ac:dyDescent="0.2">
      <c r="Y29312" s="84"/>
    </row>
    <row r="29313" spans="25:25" x14ac:dyDescent="0.2">
      <c r="Y29313" s="84"/>
    </row>
    <row r="29314" spans="25:25" x14ac:dyDescent="0.2">
      <c r="Y29314" s="84"/>
    </row>
    <row r="29315" spans="25:25" x14ac:dyDescent="0.2">
      <c r="Y29315" s="84"/>
    </row>
    <row r="29316" spans="25:25" x14ac:dyDescent="0.2">
      <c r="Y29316" s="84"/>
    </row>
    <row r="29317" spans="25:25" x14ac:dyDescent="0.2">
      <c r="Y29317" s="84"/>
    </row>
    <row r="29318" spans="25:25" x14ac:dyDescent="0.2">
      <c r="Y29318" s="84"/>
    </row>
    <row r="29319" spans="25:25" x14ac:dyDescent="0.2">
      <c r="Y29319" s="84"/>
    </row>
    <row r="29320" spans="25:25" x14ac:dyDescent="0.2">
      <c r="Y29320" s="84"/>
    </row>
    <row r="29321" spans="25:25" x14ac:dyDescent="0.2">
      <c r="Y29321" s="84"/>
    </row>
    <row r="29322" spans="25:25" x14ac:dyDescent="0.2">
      <c r="Y29322" s="84"/>
    </row>
    <row r="29323" spans="25:25" x14ac:dyDescent="0.2">
      <c r="Y29323" s="84"/>
    </row>
    <row r="29324" spans="25:25" x14ac:dyDescent="0.2">
      <c r="Y29324" s="84"/>
    </row>
    <row r="29325" spans="25:25" x14ac:dyDescent="0.2">
      <c r="Y29325" s="84"/>
    </row>
    <row r="29326" spans="25:25" x14ac:dyDescent="0.2">
      <c r="Y29326" s="84"/>
    </row>
    <row r="29327" spans="25:25" x14ac:dyDescent="0.2">
      <c r="Y29327" s="84"/>
    </row>
    <row r="29328" spans="25:25" x14ac:dyDescent="0.2">
      <c r="Y29328" s="84"/>
    </row>
    <row r="29329" spans="25:25" x14ac:dyDescent="0.2">
      <c r="Y29329" s="84"/>
    </row>
    <row r="29330" spans="25:25" x14ac:dyDescent="0.2">
      <c r="Y29330" s="84"/>
    </row>
    <row r="29331" spans="25:25" x14ac:dyDescent="0.2">
      <c r="Y29331" s="84"/>
    </row>
    <row r="29332" spans="25:25" x14ac:dyDescent="0.2">
      <c r="Y29332" s="84"/>
    </row>
    <row r="29333" spans="25:25" x14ac:dyDescent="0.2">
      <c r="Y29333" s="84"/>
    </row>
    <row r="29334" spans="25:25" x14ac:dyDescent="0.2">
      <c r="Y29334" s="84"/>
    </row>
    <row r="29335" spans="25:25" x14ac:dyDescent="0.2">
      <c r="Y29335" s="84"/>
    </row>
    <row r="29336" spans="25:25" x14ac:dyDescent="0.2">
      <c r="Y29336" s="84"/>
    </row>
    <row r="29337" spans="25:25" x14ac:dyDescent="0.2">
      <c r="Y29337" s="84"/>
    </row>
    <row r="29338" spans="25:25" x14ac:dyDescent="0.2">
      <c r="Y29338" s="84"/>
    </row>
    <row r="29339" spans="25:25" x14ac:dyDescent="0.2">
      <c r="Y29339" s="84"/>
    </row>
    <row r="29340" spans="25:25" x14ac:dyDescent="0.2">
      <c r="Y29340" s="84"/>
    </row>
    <row r="29341" spans="25:25" x14ac:dyDescent="0.2">
      <c r="Y29341" s="84"/>
    </row>
    <row r="29342" spans="25:25" x14ac:dyDescent="0.2">
      <c r="Y29342" s="84"/>
    </row>
    <row r="29343" spans="25:25" x14ac:dyDescent="0.2">
      <c r="Y29343" s="84"/>
    </row>
    <row r="29344" spans="25:25" x14ac:dyDescent="0.2">
      <c r="Y29344" s="84"/>
    </row>
    <row r="29345" spans="25:25" x14ac:dyDescent="0.2">
      <c r="Y29345" s="84"/>
    </row>
    <row r="29346" spans="25:25" x14ac:dyDescent="0.2">
      <c r="Y29346" s="84"/>
    </row>
    <row r="29347" spans="25:25" x14ac:dyDescent="0.2">
      <c r="Y29347" s="84"/>
    </row>
    <row r="29348" spans="25:25" x14ac:dyDescent="0.2">
      <c r="Y29348" s="84"/>
    </row>
    <row r="29349" spans="25:25" x14ac:dyDescent="0.2">
      <c r="Y29349" s="84"/>
    </row>
    <row r="29350" spans="25:25" x14ac:dyDescent="0.2">
      <c r="Y29350" s="84"/>
    </row>
    <row r="29351" spans="25:25" x14ac:dyDescent="0.2">
      <c r="Y29351" s="84"/>
    </row>
    <row r="29352" spans="25:25" x14ac:dyDescent="0.2">
      <c r="Y29352" s="84"/>
    </row>
    <row r="29353" spans="25:25" x14ac:dyDescent="0.2">
      <c r="Y29353" s="84"/>
    </row>
    <row r="29354" spans="25:25" x14ac:dyDescent="0.2">
      <c r="Y29354" s="84"/>
    </row>
    <row r="29355" spans="25:25" x14ac:dyDescent="0.2">
      <c r="Y29355" s="84"/>
    </row>
    <row r="29356" spans="25:25" x14ac:dyDescent="0.2">
      <c r="Y29356" s="84"/>
    </row>
    <row r="29357" spans="25:25" x14ac:dyDescent="0.2">
      <c r="Y29357" s="84"/>
    </row>
    <row r="29358" spans="25:25" x14ac:dyDescent="0.2">
      <c r="Y29358" s="84"/>
    </row>
    <row r="29359" spans="25:25" x14ac:dyDescent="0.2">
      <c r="Y29359" s="84"/>
    </row>
    <row r="29360" spans="25:25" x14ac:dyDescent="0.2">
      <c r="Y29360" s="84"/>
    </row>
    <row r="29361" spans="25:25" x14ac:dyDescent="0.2">
      <c r="Y29361" s="84"/>
    </row>
    <row r="29362" spans="25:25" x14ac:dyDescent="0.2">
      <c r="Y29362" s="84"/>
    </row>
    <row r="29363" spans="25:25" x14ac:dyDescent="0.2">
      <c r="Y29363" s="84"/>
    </row>
    <row r="29364" spans="25:25" x14ac:dyDescent="0.2">
      <c r="Y29364" s="84"/>
    </row>
    <row r="29365" spans="25:25" x14ac:dyDescent="0.2">
      <c r="Y29365" s="84"/>
    </row>
    <row r="29366" spans="25:25" x14ac:dyDescent="0.2">
      <c r="Y29366" s="84"/>
    </row>
    <row r="29367" spans="25:25" x14ac:dyDescent="0.2">
      <c r="Y29367" s="84"/>
    </row>
    <row r="29368" spans="25:25" x14ac:dyDescent="0.2">
      <c r="Y29368" s="84"/>
    </row>
    <row r="29369" spans="25:25" x14ac:dyDescent="0.2">
      <c r="Y29369" s="84"/>
    </row>
    <row r="29370" spans="25:25" x14ac:dyDescent="0.2">
      <c r="Y29370" s="84"/>
    </row>
    <row r="29371" spans="25:25" x14ac:dyDescent="0.2">
      <c r="Y29371" s="84"/>
    </row>
    <row r="29372" spans="25:25" x14ac:dyDescent="0.2">
      <c r="Y29372" s="84"/>
    </row>
    <row r="29373" spans="25:25" x14ac:dyDescent="0.2">
      <c r="Y29373" s="84"/>
    </row>
    <row r="29374" spans="25:25" x14ac:dyDescent="0.2">
      <c r="Y29374" s="84"/>
    </row>
    <row r="29375" spans="25:25" x14ac:dyDescent="0.2">
      <c r="Y29375" s="84"/>
    </row>
    <row r="29376" spans="25:25" x14ac:dyDescent="0.2">
      <c r="Y29376" s="84"/>
    </row>
    <row r="29377" spans="25:25" x14ac:dyDescent="0.2">
      <c r="Y29377" s="84"/>
    </row>
    <row r="29378" spans="25:25" x14ac:dyDescent="0.2">
      <c r="Y29378" s="84"/>
    </row>
    <row r="29379" spans="25:25" x14ac:dyDescent="0.2">
      <c r="Y29379" s="84"/>
    </row>
    <row r="29380" spans="25:25" x14ac:dyDescent="0.2">
      <c r="Y29380" s="84"/>
    </row>
    <row r="29381" spans="25:25" x14ac:dyDescent="0.2">
      <c r="Y29381" s="84"/>
    </row>
    <row r="29382" spans="25:25" x14ac:dyDescent="0.2">
      <c r="Y29382" s="84"/>
    </row>
    <row r="29383" spans="25:25" x14ac:dyDescent="0.2">
      <c r="Y29383" s="84"/>
    </row>
    <row r="29384" spans="25:25" x14ac:dyDescent="0.2">
      <c r="Y29384" s="84"/>
    </row>
    <row r="29385" spans="25:25" x14ac:dyDescent="0.2">
      <c r="Y29385" s="84"/>
    </row>
    <row r="29386" spans="25:25" x14ac:dyDescent="0.2">
      <c r="Y29386" s="84"/>
    </row>
    <row r="29387" spans="25:25" x14ac:dyDescent="0.2">
      <c r="Y29387" s="84"/>
    </row>
    <row r="29388" spans="25:25" x14ac:dyDescent="0.2">
      <c r="Y29388" s="84"/>
    </row>
    <row r="29389" spans="25:25" x14ac:dyDescent="0.2">
      <c r="Y29389" s="84"/>
    </row>
    <row r="29390" spans="25:25" x14ac:dyDescent="0.2">
      <c r="Y29390" s="84"/>
    </row>
    <row r="29391" spans="25:25" x14ac:dyDescent="0.2">
      <c r="Y29391" s="84"/>
    </row>
    <row r="29392" spans="25:25" x14ac:dyDescent="0.2">
      <c r="Y29392" s="84"/>
    </row>
    <row r="29393" spans="25:25" x14ac:dyDescent="0.2">
      <c r="Y29393" s="84"/>
    </row>
    <row r="29394" spans="25:25" x14ac:dyDescent="0.2">
      <c r="Y29394" s="84"/>
    </row>
    <row r="29395" spans="25:25" x14ac:dyDescent="0.2">
      <c r="Y29395" s="84"/>
    </row>
    <row r="29396" spans="25:25" x14ac:dyDescent="0.2">
      <c r="Y29396" s="84"/>
    </row>
    <row r="29397" spans="25:25" x14ac:dyDescent="0.2">
      <c r="Y29397" s="84"/>
    </row>
    <row r="29398" spans="25:25" x14ac:dyDescent="0.2">
      <c r="Y29398" s="84"/>
    </row>
    <row r="29399" spans="25:25" x14ac:dyDescent="0.2">
      <c r="Y29399" s="84"/>
    </row>
    <row r="29400" spans="25:25" x14ac:dyDescent="0.2">
      <c r="Y29400" s="84"/>
    </row>
    <row r="29401" spans="25:25" x14ac:dyDescent="0.2">
      <c r="Y29401" s="84"/>
    </row>
    <row r="29402" spans="25:25" x14ac:dyDescent="0.2">
      <c r="Y29402" s="84"/>
    </row>
    <row r="29403" spans="25:25" x14ac:dyDescent="0.2">
      <c r="Y29403" s="84"/>
    </row>
    <row r="29404" spans="25:25" x14ac:dyDescent="0.2">
      <c r="Y29404" s="84"/>
    </row>
    <row r="29405" spans="25:25" x14ac:dyDescent="0.2">
      <c r="Y29405" s="84"/>
    </row>
    <row r="29406" spans="25:25" x14ac:dyDescent="0.2">
      <c r="Y29406" s="84"/>
    </row>
    <row r="29407" spans="25:25" x14ac:dyDescent="0.2">
      <c r="Y29407" s="84"/>
    </row>
    <row r="29408" spans="25:25" x14ac:dyDescent="0.2">
      <c r="Y29408" s="84"/>
    </row>
    <row r="29409" spans="25:25" x14ac:dyDescent="0.2">
      <c r="Y29409" s="84"/>
    </row>
    <row r="29410" spans="25:25" x14ac:dyDescent="0.2">
      <c r="Y29410" s="84"/>
    </row>
    <row r="29411" spans="25:25" x14ac:dyDescent="0.2">
      <c r="Y29411" s="84"/>
    </row>
    <row r="29412" spans="25:25" x14ac:dyDescent="0.2">
      <c r="Y29412" s="84"/>
    </row>
    <row r="29413" spans="25:25" x14ac:dyDescent="0.2">
      <c r="Y29413" s="84"/>
    </row>
    <row r="29414" spans="25:25" x14ac:dyDescent="0.2">
      <c r="Y29414" s="84"/>
    </row>
    <row r="29415" spans="25:25" x14ac:dyDescent="0.2">
      <c r="Y29415" s="84"/>
    </row>
    <row r="29416" spans="25:25" x14ac:dyDescent="0.2">
      <c r="Y29416" s="84"/>
    </row>
    <row r="29417" spans="25:25" x14ac:dyDescent="0.2">
      <c r="Y29417" s="84"/>
    </row>
    <row r="29418" spans="25:25" x14ac:dyDescent="0.2">
      <c r="Y29418" s="84"/>
    </row>
    <row r="29419" spans="25:25" x14ac:dyDescent="0.2">
      <c r="Y29419" s="84"/>
    </row>
    <row r="29420" spans="25:25" x14ac:dyDescent="0.2">
      <c r="Y29420" s="84"/>
    </row>
    <row r="29421" spans="25:25" x14ac:dyDescent="0.2">
      <c r="Y29421" s="84"/>
    </row>
    <row r="29422" spans="25:25" x14ac:dyDescent="0.2">
      <c r="Y29422" s="84"/>
    </row>
    <row r="29423" spans="25:25" x14ac:dyDescent="0.2">
      <c r="Y29423" s="84"/>
    </row>
    <row r="29424" spans="25:25" x14ac:dyDescent="0.2">
      <c r="Y29424" s="84"/>
    </row>
    <row r="29425" spans="25:25" x14ac:dyDescent="0.2">
      <c r="Y29425" s="84"/>
    </row>
    <row r="29426" spans="25:25" x14ac:dyDescent="0.2">
      <c r="Y29426" s="84"/>
    </row>
    <row r="29427" spans="25:25" x14ac:dyDescent="0.2">
      <c r="Y29427" s="84"/>
    </row>
    <row r="29428" spans="25:25" x14ac:dyDescent="0.2">
      <c r="Y29428" s="84"/>
    </row>
    <row r="29429" spans="25:25" x14ac:dyDescent="0.2">
      <c r="Y29429" s="84"/>
    </row>
    <row r="29430" spans="25:25" x14ac:dyDescent="0.2">
      <c r="Y29430" s="84"/>
    </row>
    <row r="29431" spans="25:25" x14ac:dyDescent="0.2">
      <c r="Y29431" s="84"/>
    </row>
    <row r="29432" spans="25:25" x14ac:dyDescent="0.2">
      <c r="Y29432" s="84"/>
    </row>
    <row r="29433" spans="25:25" x14ac:dyDescent="0.2">
      <c r="Y29433" s="84"/>
    </row>
    <row r="29434" spans="25:25" x14ac:dyDescent="0.2">
      <c r="Y29434" s="84"/>
    </row>
    <row r="29435" spans="25:25" x14ac:dyDescent="0.2">
      <c r="Y29435" s="84"/>
    </row>
    <row r="29436" spans="25:25" x14ac:dyDescent="0.2">
      <c r="Y29436" s="84"/>
    </row>
    <row r="29437" spans="25:25" x14ac:dyDescent="0.2">
      <c r="Y29437" s="84"/>
    </row>
    <row r="29438" spans="25:25" x14ac:dyDescent="0.2">
      <c r="Y29438" s="84"/>
    </row>
    <row r="29439" spans="25:25" x14ac:dyDescent="0.2">
      <c r="Y29439" s="84"/>
    </row>
    <row r="29440" spans="25:25" x14ac:dyDescent="0.2">
      <c r="Y29440" s="84"/>
    </row>
    <row r="29441" spans="25:25" x14ac:dyDescent="0.2">
      <c r="Y29441" s="84"/>
    </row>
    <row r="29442" spans="25:25" x14ac:dyDescent="0.2">
      <c r="Y29442" s="84"/>
    </row>
    <row r="29443" spans="25:25" x14ac:dyDescent="0.2">
      <c r="Y29443" s="84"/>
    </row>
    <row r="29444" spans="25:25" x14ac:dyDescent="0.2">
      <c r="Y29444" s="84"/>
    </row>
    <row r="29445" spans="25:25" x14ac:dyDescent="0.2">
      <c r="Y29445" s="84"/>
    </row>
    <row r="29446" spans="25:25" x14ac:dyDescent="0.2">
      <c r="Y29446" s="84"/>
    </row>
    <row r="29447" spans="25:25" x14ac:dyDescent="0.2">
      <c r="Y29447" s="84"/>
    </row>
    <row r="29448" spans="25:25" x14ac:dyDescent="0.2">
      <c r="Y29448" s="84"/>
    </row>
    <row r="29449" spans="25:25" x14ac:dyDescent="0.2">
      <c r="Y29449" s="84"/>
    </row>
    <row r="29450" spans="25:25" x14ac:dyDescent="0.2">
      <c r="Y29450" s="84"/>
    </row>
    <row r="29451" spans="25:25" x14ac:dyDescent="0.2">
      <c r="Y29451" s="84"/>
    </row>
    <row r="29452" spans="25:25" x14ac:dyDescent="0.2">
      <c r="Y29452" s="84"/>
    </row>
    <row r="29453" spans="25:25" x14ac:dyDescent="0.2">
      <c r="Y29453" s="84"/>
    </row>
    <row r="29454" spans="25:25" x14ac:dyDescent="0.2">
      <c r="Y29454" s="84"/>
    </row>
    <row r="29455" spans="25:25" x14ac:dyDescent="0.2">
      <c r="Y29455" s="84"/>
    </row>
    <row r="29456" spans="25:25" x14ac:dyDescent="0.2">
      <c r="Y29456" s="84"/>
    </row>
    <row r="29457" spans="25:25" x14ac:dyDescent="0.2">
      <c r="Y29457" s="84"/>
    </row>
    <row r="29458" spans="25:25" x14ac:dyDescent="0.2">
      <c r="Y29458" s="84"/>
    </row>
    <row r="29459" spans="25:25" x14ac:dyDescent="0.2">
      <c r="Y29459" s="84"/>
    </row>
    <row r="29460" spans="25:25" x14ac:dyDescent="0.2">
      <c r="Y29460" s="84"/>
    </row>
    <row r="29461" spans="25:25" x14ac:dyDescent="0.2">
      <c r="Y29461" s="84"/>
    </row>
    <row r="29462" spans="25:25" x14ac:dyDescent="0.2">
      <c r="Y29462" s="84"/>
    </row>
    <row r="29463" spans="25:25" x14ac:dyDescent="0.2">
      <c r="Y29463" s="84"/>
    </row>
    <row r="29464" spans="25:25" x14ac:dyDescent="0.2">
      <c r="Y29464" s="84"/>
    </row>
    <row r="29465" spans="25:25" x14ac:dyDescent="0.2">
      <c r="Y29465" s="84"/>
    </row>
    <row r="29466" spans="25:25" x14ac:dyDescent="0.2">
      <c r="Y29466" s="84"/>
    </row>
    <row r="29467" spans="25:25" x14ac:dyDescent="0.2">
      <c r="Y29467" s="84"/>
    </row>
    <row r="29468" spans="25:25" x14ac:dyDescent="0.2">
      <c r="Y29468" s="84"/>
    </row>
    <row r="29469" spans="25:25" x14ac:dyDescent="0.2">
      <c r="Y29469" s="84"/>
    </row>
    <row r="29470" spans="25:25" x14ac:dyDescent="0.2">
      <c r="Y29470" s="84"/>
    </row>
    <row r="29471" spans="25:25" x14ac:dyDescent="0.2">
      <c r="Y29471" s="84"/>
    </row>
    <row r="29472" spans="25:25" x14ac:dyDescent="0.2">
      <c r="Y29472" s="84"/>
    </row>
    <row r="29473" spans="25:25" x14ac:dyDescent="0.2">
      <c r="Y29473" s="84"/>
    </row>
    <row r="29474" spans="25:25" x14ac:dyDescent="0.2">
      <c r="Y29474" s="84"/>
    </row>
    <row r="29475" spans="25:25" x14ac:dyDescent="0.2">
      <c r="Y29475" s="84"/>
    </row>
    <row r="29476" spans="25:25" x14ac:dyDescent="0.2">
      <c r="Y29476" s="84"/>
    </row>
    <row r="29477" spans="25:25" x14ac:dyDescent="0.2">
      <c r="Y29477" s="84"/>
    </row>
    <row r="29478" spans="25:25" x14ac:dyDescent="0.2">
      <c r="Y29478" s="84"/>
    </row>
    <row r="29479" spans="25:25" x14ac:dyDescent="0.2">
      <c r="Y29479" s="84"/>
    </row>
    <row r="29480" spans="25:25" x14ac:dyDescent="0.2">
      <c r="Y29480" s="84"/>
    </row>
    <row r="29481" spans="25:25" x14ac:dyDescent="0.2">
      <c r="Y29481" s="84"/>
    </row>
    <row r="29482" spans="25:25" x14ac:dyDescent="0.2">
      <c r="Y29482" s="84"/>
    </row>
    <row r="29483" spans="25:25" x14ac:dyDescent="0.2">
      <c r="Y29483" s="84"/>
    </row>
    <row r="29484" spans="25:25" x14ac:dyDescent="0.2">
      <c r="Y29484" s="84"/>
    </row>
    <row r="29485" spans="25:25" x14ac:dyDescent="0.2">
      <c r="Y29485" s="84"/>
    </row>
    <row r="29486" spans="25:25" x14ac:dyDescent="0.2">
      <c r="Y29486" s="84"/>
    </row>
    <row r="29487" spans="25:25" x14ac:dyDescent="0.2">
      <c r="Y29487" s="84"/>
    </row>
    <row r="29488" spans="25:25" x14ac:dyDescent="0.2">
      <c r="Y29488" s="84"/>
    </row>
    <row r="29489" spans="25:25" x14ac:dyDescent="0.2">
      <c r="Y29489" s="84"/>
    </row>
    <row r="29490" spans="25:25" x14ac:dyDescent="0.2">
      <c r="Y29490" s="84"/>
    </row>
    <row r="29491" spans="25:25" x14ac:dyDescent="0.2">
      <c r="Y29491" s="84"/>
    </row>
    <row r="29492" spans="25:25" x14ac:dyDescent="0.2">
      <c r="Y29492" s="84"/>
    </row>
    <row r="29493" spans="25:25" x14ac:dyDescent="0.2">
      <c r="Y29493" s="84"/>
    </row>
    <row r="29494" spans="25:25" x14ac:dyDescent="0.2">
      <c r="Y29494" s="84"/>
    </row>
    <row r="29495" spans="25:25" x14ac:dyDescent="0.2">
      <c r="Y29495" s="84"/>
    </row>
    <row r="29496" spans="25:25" x14ac:dyDescent="0.2">
      <c r="Y29496" s="84"/>
    </row>
    <row r="29497" spans="25:25" x14ac:dyDescent="0.2">
      <c r="Y29497" s="84"/>
    </row>
    <row r="29498" spans="25:25" x14ac:dyDescent="0.2">
      <c r="Y29498" s="84"/>
    </row>
    <row r="29499" spans="25:25" x14ac:dyDescent="0.2">
      <c r="Y29499" s="84"/>
    </row>
    <row r="29500" spans="25:25" x14ac:dyDescent="0.2">
      <c r="Y29500" s="84"/>
    </row>
    <row r="29501" spans="25:25" x14ac:dyDescent="0.2">
      <c r="Y29501" s="84"/>
    </row>
    <row r="29502" spans="25:25" x14ac:dyDescent="0.2">
      <c r="Y29502" s="84"/>
    </row>
    <row r="29503" spans="25:25" x14ac:dyDescent="0.2">
      <c r="Y29503" s="84"/>
    </row>
    <row r="29504" spans="25:25" x14ac:dyDescent="0.2">
      <c r="Y29504" s="84"/>
    </row>
    <row r="29505" spans="25:25" x14ac:dyDescent="0.2">
      <c r="Y29505" s="84"/>
    </row>
    <row r="29506" spans="25:25" x14ac:dyDescent="0.2">
      <c r="Y29506" s="84"/>
    </row>
    <row r="29507" spans="25:25" x14ac:dyDescent="0.2">
      <c r="Y29507" s="84"/>
    </row>
    <row r="29508" spans="25:25" x14ac:dyDescent="0.2">
      <c r="Y29508" s="84"/>
    </row>
    <row r="29509" spans="25:25" x14ac:dyDescent="0.2">
      <c r="Y29509" s="84"/>
    </row>
    <row r="29510" spans="25:25" x14ac:dyDescent="0.2">
      <c r="Y29510" s="84"/>
    </row>
    <row r="29511" spans="25:25" x14ac:dyDescent="0.2">
      <c r="Y29511" s="84"/>
    </row>
    <row r="29512" spans="25:25" x14ac:dyDescent="0.2">
      <c r="Y29512" s="84"/>
    </row>
    <row r="29513" spans="25:25" x14ac:dyDescent="0.2">
      <c r="Y29513" s="84"/>
    </row>
    <row r="29514" spans="25:25" x14ac:dyDescent="0.2">
      <c r="Y29514" s="84"/>
    </row>
    <row r="29515" spans="25:25" x14ac:dyDescent="0.2">
      <c r="Y29515" s="84"/>
    </row>
    <row r="29516" spans="25:25" x14ac:dyDescent="0.2">
      <c r="Y29516" s="84"/>
    </row>
    <row r="29517" spans="25:25" x14ac:dyDescent="0.2">
      <c r="Y29517" s="84"/>
    </row>
    <row r="29518" spans="25:25" x14ac:dyDescent="0.2">
      <c r="Y29518" s="84"/>
    </row>
    <row r="29519" spans="25:25" x14ac:dyDescent="0.2">
      <c r="Y29519" s="84"/>
    </row>
    <row r="29520" spans="25:25" x14ac:dyDescent="0.2">
      <c r="Y29520" s="84"/>
    </row>
    <row r="29521" spans="25:25" x14ac:dyDescent="0.2">
      <c r="Y29521" s="84"/>
    </row>
    <row r="29522" spans="25:25" x14ac:dyDescent="0.2">
      <c r="Y29522" s="84"/>
    </row>
    <row r="29523" spans="25:25" x14ac:dyDescent="0.2">
      <c r="Y29523" s="84"/>
    </row>
    <row r="29524" spans="25:25" x14ac:dyDescent="0.2">
      <c r="Y29524" s="84"/>
    </row>
    <row r="29525" spans="25:25" x14ac:dyDescent="0.2">
      <c r="Y29525" s="84"/>
    </row>
    <row r="29526" spans="25:25" x14ac:dyDescent="0.2">
      <c r="Y29526" s="84"/>
    </row>
    <row r="29527" spans="25:25" x14ac:dyDescent="0.2">
      <c r="Y29527" s="84"/>
    </row>
    <row r="29528" spans="25:25" x14ac:dyDescent="0.2">
      <c r="Y29528" s="84"/>
    </row>
    <row r="29529" spans="25:25" x14ac:dyDescent="0.2">
      <c r="Y29529" s="84"/>
    </row>
    <row r="29530" spans="25:25" x14ac:dyDescent="0.2">
      <c r="Y29530" s="84"/>
    </row>
    <row r="29531" spans="25:25" x14ac:dyDescent="0.2">
      <c r="Y29531" s="84"/>
    </row>
    <row r="29532" spans="25:25" x14ac:dyDescent="0.2">
      <c r="Y29532" s="84"/>
    </row>
    <row r="29533" spans="25:25" x14ac:dyDescent="0.2">
      <c r="Y29533" s="84"/>
    </row>
    <row r="29534" spans="25:25" x14ac:dyDescent="0.2">
      <c r="Y29534" s="84"/>
    </row>
    <row r="29535" spans="25:25" x14ac:dyDescent="0.2">
      <c r="Y29535" s="84"/>
    </row>
    <row r="29536" spans="25:25" x14ac:dyDescent="0.2">
      <c r="Y29536" s="84"/>
    </row>
    <row r="29537" spans="25:25" x14ac:dyDescent="0.2">
      <c r="Y29537" s="84"/>
    </row>
    <row r="29538" spans="25:25" x14ac:dyDescent="0.2">
      <c r="Y29538" s="84"/>
    </row>
    <row r="29539" spans="25:25" x14ac:dyDescent="0.2">
      <c r="Y29539" s="84"/>
    </row>
    <row r="29540" spans="25:25" x14ac:dyDescent="0.2">
      <c r="Y29540" s="84"/>
    </row>
    <row r="29541" spans="25:25" x14ac:dyDescent="0.2">
      <c r="Y29541" s="84"/>
    </row>
    <row r="29542" spans="25:25" x14ac:dyDescent="0.2">
      <c r="Y29542" s="84"/>
    </row>
    <row r="29543" spans="25:25" x14ac:dyDescent="0.2">
      <c r="Y29543" s="84"/>
    </row>
    <row r="29544" spans="25:25" x14ac:dyDescent="0.2">
      <c r="Y29544" s="84"/>
    </row>
    <row r="29545" spans="25:25" x14ac:dyDescent="0.2">
      <c r="Y29545" s="84"/>
    </row>
    <row r="29546" spans="25:25" x14ac:dyDescent="0.2">
      <c r="Y29546" s="84"/>
    </row>
    <row r="29547" spans="25:25" x14ac:dyDescent="0.2">
      <c r="Y29547" s="84"/>
    </row>
    <row r="29548" spans="25:25" x14ac:dyDescent="0.2">
      <c r="Y29548" s="84"/>
    </row>
    <row r="29549" spans="25:25" x14ac:dyDescent="0.2">
      <c r="Y29549" s="84"/>
    </row>
    <row r="29550" spans="25:25" x14ac:dyDescent="0.2">
      <c r="Y29550" s="84"/>
    </row>
    <row r="29551" spans="25:25" x14ac:dyDescent="0.2">
      <c r="Y29551" s="84"/>
    </row>
    <row r="29552" spans="25:25" x14ac:dyDescent="0.2">
      <c r="Y29552" s="84"/>
    </row>
    <row r="29553" spans="25:25" x14ac:dyDescent="0.2">
      <c r="Y29553" s="84"/>
    </row>
    <row r="29554" spans="25:25" x14ac:dyDescent="0.2">
      <c r="Y29554" s="84"/>
    </row>
    <row r="29555" spans="25:25" x14ac:dyDescent="0.2">
      <c r="Y29555" s="84"/>
    </row>
    <row r="29556" spans="25:25" x14ac:dyDescent="0.2">
      <c r="Y29556" s="84"/>
    </row>
    <row r="29557" spans="25:25" x14ac:dyDescent="0.2">
      <c r="Y29557" s="84"/>
    </row>
    <row r="29558" spans="25:25" x14ac:dyDescent="0.2">
      <c r="Y29558" s="84"/>
    </row>
    <row r="29559" spans="25:25" x14ac:dyDescent="0.2">
      <c r="Y29559" s="84"/>
    </row>
    <row r="29560" spans="25:25" x14ac:dyDescent="0.2">
      <c r="Y29560" s="84"/>
    </row>
    <row r="29561" spans="25:25" x14ac:dyDescent="0.2">
      <c r="Y29561" s="84"/>
    </row>
    <row r="29562" spans="25:25" x14ac:dyDescent="0.2">
      <c r="Y29562" s="84"/>
    </row>
    <row r="29563" spans="25:25" x14ac:dyDescent="0.2">
      <c r="Y29563" s="84"/>
    </row>
    <row r="29564" spans="25:25" x14ac:dyDescent="0.2">
      <c r="Y29564" s="84"/>
    </row>
    <row r="29565" spans="25:25" x14ac:dyDescent="0.2">
      <c r="Y29565" s="84"/>
    </row>
    <row r="29566" spans="25:25" x14ac:dyDescent="0.2">
      <c r="Y29566" s="84"/>
    </row>
    <row r="29567" spans="25:25" x14ac:dyDescent="0.2">
      <c r="Y29567" s="84"/>
    </row>
    <row r="29568" spans="25:25" x14ac:dyDescent="0.2">
      <c r="Y29568" s="84"/>
    </row>
    <row r="29569" spans="25:25" x14ac:dyDescent="0.2">
      <c r="Y29569" s="84"/>
    </row>
    <row r="29570" spans="25:25" x14ac:dyDescent="0.2">
      <c r="Y29570" s="84"/>
    </row>
    <row r="29571" spans="25:25" x14ac:dyDescent="0.2">
      <c r="Y29571" s="84"/>
    </row>
    <row r="29572" spans="25:25" x14ac:dyDescent="0.2">
      <c r="Y29572" s="84"/>
    </row>
    <row r="29573" spans="25:25" x14ac:dyDescent="0.2">
      <c r="Y29573" s="84"/>
    </row>
    <row r="29574" spans="25:25" x14ac:dyDescent="0.2">
      <c r="Y29574" s="84"/>
    </row>
    <row r="29575" spans="25:25" x14ac:dyDescent="0.2">
      <c r="Y29575" s="84"/>
    </row>
    <row r="29576" spans="25:25" x14ac:dyDescent="0.2">
      <c r="Y29576" s="84"/>
    </row>
    <row r="29577" spans="25:25" x14ac:dyDescent="0.2">
      <c r="Y29577" s="84"/>
    </row>
    <row r="29578" spans="25:25" x14ac:dyDescent="0.2">
      <c r="Y29578" s="84"/>
    </row>
    <row r="29579" spans="25:25" x14ac:dyDescent="0.2">
      <c r="Y29579" s="84"/>
    </row>
    <row r="29580" spans="25:25" x14ac:dyDescent="0.2">
      <c r="Y29580" s="84"/>
    </row>
    <row r="29581" spans="25:25" x14ac:dyDescent="0.2">
      <c r="Y29581" s="84"/>
    </row>
    <row r="29582" spans="25:25" x14ac:dyDescent="0.2">
      <c r="Y29582" s="84"/>
    </row>
    <row r="29583" spans="25:25" x14ac:dyDescent="0.2">
      <c r="Y29583" s="84"/>
    </row>
    <row r="29584" spans="25:25" x14ac:dyDescent="0.2">
      <c r="Y29584" s="84"/>
    </row>
    <row r="29585" spans="25:25" x14ac:dyDescent="0.2">
      <c r="Y29585" s="84"/>
    </row>
    <row r="29586" spans="25:25" x14ac:dyDescent="0.2">
      <c r="Y29586" s="84"/>
    </row>
    <row r="29587" spans="25:25" x14ac:dyDescent="0.2">
      <c r="Y29587" s="84"/>
    </row>
    <row r="29588" spans="25:25" x14ac:dyDescent="0.2">
      <c r="Y29588" s="84"/>
    </row>
    <row r="29589" spans="25:25" x14ac:dyDescent="0.2">
      <c r="Y29589" s="84"/>
    </row>
    <row r="29590" spans="25:25" x14ac:dyDescent="0.2">
      <c r="Y29590" s="84"/>
    </row>
    <row r="29591" spans="25:25" x14ac:dyDescent="0.2">
      <c r="Y29591" s="84"/>
    </row>
    <row r="29592" spans="25:25" x14ac:dyDescent="0.2">
      <c r="Y29592" s="84"/>
    </row>
    <row r="29593" spans="25:25" x14ac:dyDescent="0.2">
      <c r="Y29593" s="84"/>
    </row>
    <row r="29594" spans="25:25" x14ac:dyDescent="0.2">
      <c r="Y29594" s="84"/>
    </row>
    <row r="29595" spans="25:25" x14ac:dyDescent="0.2">
      <c r="Y29595" s="84"/>
    </row>
    <row r="29596" spans="25:25" x14ac:dyDescent="0.2">
      <c r="Y29596" s="84"/>
    </row>
    <row r="29597" spans="25:25" x14ac:dyDescent="0.2">
      <c r="Y29597" s="84"/>
    </row>
    <row r="29598" spans="25:25" x14ac:dyDescent="0.2">
      <c r="Y29598" s="84"/>
    </row>
    <row r="29599" spans="25:25" x14ac:dyDescent="0.2">
      <c r="Y29599" s="84"/>
    </row>
    <row r="29600" spans="25:25" x14ac:dyDescent="0.2">
      <c r="Y29600" s="84"/>
    </row>
    <row r="29601" spans="25:25" x14ac:dyDescent="0.2">
      <c r="Y29601" s="84"/>
    </row>
    <row r="29602" spans="25:25" x14ac:dyDescent="0.2">
      <c r="Y29602" s="84"/>
    </row>
    <row r="29603" spans="25:25" x14ac:dyDescent="0.2">
      <c r="Y29603" s="84"/>
    </row>
    <row r="29604" spans="25:25" x14ac:dyDescent="0.2">
      <c r="Y29604" s="84"/>
    </row>
    <row r="29605" spans="25:25" x14ac:dyDescent="0.2">
      <c r="Y29605" s="84"/>
    </row>
    <row r="29606" spans="25:25" x14ac:dyDescent="0.2">
      <c r="Y29606" s="84"/>
    </row>
    <row r="29607" spans="25:25" x14ac:dyDescent="0.2">
      <c r="Y29607" s="84"/>
    </row>
    <row r="29608" spans="25:25" x14ac:dyDescent="0.2">
      <c r="Y29608" s="84"/>
    </row>
    <row r="29609" spans="25:25" x14ac:dyDescent="0.2">
      <c r="Y29609" s="84"/>
    </row>
    <row r="29610" spans="25:25" x14ac:dyDescent="0.2">
      <c r="Y29610" s="84"/>
    </row>
    <row r="29611" spans="25:25" x14ac:dyDescent="0.2">
      <c r="Y29611" s="84"/>
    </row>
    <row r="29612" spans="25:25" x14ac:dyDescent="0.2">
      <c r="Y29612" s="84"/>
    </row>
    <row r="29613" spans="25:25" x14ac:dyDescent="0.2">
      <c r="Y29613" s="84"/>
    </row>
    <row r="29614" spans="25:25" x14ac:dyDescent="0.2">
      <c r="Y29614" s="84"/>
    </row>
    <row r="29615" spans="25:25" x14ac:dyDescent="0.2">
      <c r="Y29615" s="84"/>
    </row>
    <row r="29616" spans="25:25" x14ac:dyDescent="0.2">
      <c r="Y29616" s="84"/>
    </row>
    <row r="29617" spans="25:25" x14ac:dyDescent="0.2">
      <c r="Y29617" s="84"/>
    </row>
    <row r="29618" spans="25:25" x14ac:dyDescent="0.2">
      <c r="Y29618" s="84"/>
    </row>
    <row r="29619" spans="25:25" x14ac:dyDescent="0.2">
      <c r="Y29619" s="84"/>
    </row>
    <row r="29620" spans="25:25" x14ac:dyDescent="0.2">
      <c r="Y29620" s="84"/>
    </row>
    <row r="29621" spans="25:25" x14ac:dyDescent="0.2">
      <c r="Y29621" s="84"/>
    </row>
    <row r="29622" spans="25:25" x14ac:dyDescent="0.2">
      <c r="Y29622" s="84"/>
    </row>
    <row r="29623" spans="25:25" x14ac:dyDescent="0.2">
      <c r="Y29623" s="84"/>
    </row>
    <row r="29624" spans="25:25" x14ac:dyDescent="0.2">
      <c r="Y29624" s="84"/>
    </row>
    <row r="29625" spans="25:25" x14ac:dyDescent="0.2">
      <c r="Y29625" s="84"/>
    </row>
    <row r="29626" spans="25:25" x14ac:dyDescent="0.2">
      <c r="Y29626" s="84"/>
    </row>
    <row r="29627" spans="25:25" x14ac:dyDescent="0.2">
      <c r="Y29627" s="84"/>
    </row>
    <row r="29628" spans="25:25" x14ac:dyDescent="0.2">
      <c r="Y29628" s="84"/>
    </row>
    <row r="29629" spans="25:25" x14ac:dyDescent="0.2">
      <c r="Y29629" s="84"/>
    </row>
    <row r="29630" spans="25:25" x14ac:dyDescent="0.2">
      <c r="Y29630" s="84"/>
    </row>
    <row r="29631" spans="25:25" x14ac:dyDescent="0.2">
      <c r="Y29631" s="84"/>
    </row>
    <row r="29632" spans="25:25" x14ac:dyDescent="0.2">
      <c r="Y29632" s="84"/>
    </row>
    <row r="29633" spans="25:25" x14ac:dyDescent="0.2">
      <c r="Y29633" s="84"/>
    </row>
    <row r="29634" spans="25:25" x14ac:dyDescent="0.2">
      <c r="Y29634" s="84"/>
    </row>
    <row r="29635" spans="25:25" x14ac:dyDescent="0.2">
      <c r="Y29635" s="84"/>
    </row>
    <row r="29636" spans="25:25" x14ac:dyDescent="0.2">
      <c r="Y29636" s="84"/>
    </row>
    <row r="29637" spans="25:25" x14ac:dyDescent="0.2">
      <c r="Y29637" s="84"/>
    </row>
    <row r="29638" spans="25:25" x14ac:dyDescent="0.2">
      <c r="Y29638" s="84"/>
    </row>
    <row r="29639" spans="25:25" x14ac:dyDescent="0.2">
      <c r="Y29639" s="84"/>
    </row>
    <row r="29640" spans="25:25" x14ac:dyDescent="0.2">
      <c r="Y29640" s="84"/>
    </row>
    <row r="29641" spans="25:25" x14ac:dyDescent="0.2">
      <c r="Y29641" s="84"/>
    </row>
    <row r="29642" spans="25:25" x14ac:dyDescent="0.2">
      <c r="Y29642" s="84"/>
    </row>
    <row r="29643" spans="25:25" x14ac:dyDescent="0.2">
      <c r="Y29643" s="84"/>
    </row>
    <row r="29644" spans="25:25" x14ac:dyDescent="0.2">
      <c r="Y29644" s="84"/>
    </row>
    <row r="29645" spans="25:25" x14ac:dyDescent="0.2">
      <c r="Y29645" s="84"/>
    </row>
    <row r="29646" spans="25:25" x14ac:dyDescent="0.2">
      <c r="Y29646" s="84"/>
    </row>
    <row r="29647" spans="25:25" x14ac:dyDescent="0.2">
      <c r="Y29647" s="84"/>
    </row>
    <row r="29648" spans="25:25" x14ac:dyDescent="0.2">
      <c r="Y29648" s="84"/>
    </row>
    <row r="29649" spans="25:25" x14ac:dyDescent="0.2">
      <c r="Y29649" s="84"/>
    </row>
    <row r="29650" spans="25:25" x14ac:dyDescent="0.2">
      <c r="Y29650" s="84"/>
    </row>
    <row r="29651" spans="25:25" x14ac:dyDescent="0.2">
      <c r="Y29651" s="84"/>
    </row>
    <row r="29652" spans="25:25" x14ac:dyDescent="0.2">
      <c r="Y29652" s="84"/>
    </row>
    <row r="29653" spans="25:25" x14ac:dyDescent="0.2">
      <c r="Y29653" s="84"/>
    </row>
    <row r="29654" spans="25:25" x14ac:dyDescent="0.2">
      <c r="Y29654" s="84"/>
    </row>
    <row r="29655" spans="25:25" x14ac:dyDescent="0.2">
      <c r="Y29655" s="84"/>
    </row>
    <row r="29656" spans="25:25" x14ac:dyDescent="0.2">
      <c r="Y29656" s="84"/>
    </row>
    <row r="29657" spans="25:25" x14ac:dyDescent="0.2">
      <c r="Y29657" s="84"/>
    </row>
    <row r="29658" spans="25:25" x14ac:dyDescent="0.2">
      <c r="Y29658" s="84"/>
    </row>
    <row r="29659" spans="25:25" x14ac:dyDescent="0.2">
      <c r="Y29659" s="84"/>
    </row>
    <row r="29660" spans="25:25" x14ac:dyDescent="0.2">
      <c r="Y29660" s="84"/>
    </row>
    <row r="29661" spans="25:25" x14ac:dyDescent="0.2">
      <c r="Y29661" s="84"/>
    </row>
    <row r="29662" spans="25:25" x14ac:dyDescent="0.2">
      <c r="Y29662" s="84"/>
    </row>
    <row r="29663" spans="25:25" x14ac:dyDescent="0.2">
      <c r="Y29663" s="84"/>
    </row>
    <row r="29664" spans="25:25" x14ac:dyDescent="0.2">
      <c r="Y29664" s="84"/>
    </row>
    <row r="29665" spans="25:25" x14ac:dyDescent="0.2">
      <c r="Y29665" s="84"/>
    </row>
    <row r="29666" spans="25:25" x14ac:dyDescent="0.2">
      <c r="Y29666" s="84"/>
    </row>
    <row r="29667" spans="25:25" x14ac:dyDescent="0.2">
      <c r="Y29667" s="84"/>
    </row>
    <row r="29668" spans="25:25" x14ac:dyDescent="0.2">
      <c r="Y29668" s="84"/>
    </row>
    <row r="29669" spans="25:25" x14ac:dyDescent="0.2">
      <c r="Y29669" s="84"/>
    </row>
    <row r="29670" spans="25:25" x14ac:dyDescent="0.2">
      <c r="Y29670" s="84"/>
    </row>
    <row r="29671" spans="25:25" x14ac:dyDescent="0.2">
      <c r="Y29671" s="84"/>
    </row>
    <row r="29672" spans="25:25" x14ac:dyDescent="0.2">
      <c r="Y29672" s="84"/>
    </row>
    <row r="29673" spans="25:25" x14ac:dyDescent="0.2">
      <c r="Y29673" s="84"/>
    </row>
    <row r="29674" spans="25:25" x14ac:dyDescent="0.2">
      <c r="Y29674" s="84"/>
    </row>
    <row r="29675" spans="25:25" x14ac:dyDescent="0.2">
      <c r="Y29675" s="84"/>
    </row>
    <row r="29676" spans="25:25" x14ac:dyDescent="0.2">
      <c r="Y29676" s="84"/>
    </row>
    <row r="29677" spans="25:25" x14ac:dyDescent="0.2">
      <c r="Y29677" s="84"/>
    </row>
    <row r="29678" spans="25:25" x14ac:dyDescent="0.2">
      <c r="Y29678" s="84"/>
    </row>
    <row r="29679" spans="25:25" x14ac:dyDescent="0.2">
      <c r="Y29679" s="84"/>
    </row>
    <row r="29680" spans="25:25" x14ac:dyDescent="0.2">
      <c r="Y29680" s="84"/>
    </row>
    <row r="29681" spans="25:25" x14ac:dyDescent="0.2">
      <c r="Y29681" s="84"/>
    </row>
    <row r="29682" spans="25:25" x14ac:dyDescent="0.2">
      <c r="Y29682" s="84"/>
    </row>
    <row r="29683" spans="25:25" x14ac:dyDescent="0.2">
      <c r="Y29683" s="84"/>
    </row>
    <row r="29684" spans="25:25" x14ac:dyDescent="0.2">
      <c r="Y29684" s="84"/>
    </row>
    <row r="29685" spans="25:25" x14ac:dyDescent="0.2">
      <c r="Y29685" s="84"/>
    </row>
    <row r="29686" spans="25:25" x14ac:dyDescent="0.2">
      <c r="Y29686" s="84"/>
    </row>
    <row r="29687" spans="25:25" x14ac:dyDescent="0.2">
      <c r="Y29687" s="84"/>
    </row>
    <row r="29688" spans="25:25" x14ac:dyDescent="0.2">
      <c r="Y29688" s="84"/>
    </row>
    <row r="29689" spans="25:25" x14ac:dyDescent="0.2">
      <c r="Y29689" s="84"/>
    </row>
    <row r="29690" spans="25:25" x14ac:dyDescent="0.2">
      <c r="Y29690" s="84"/>
    </row>
    <row r="29691" spans="25:25" x14ac:dyDescent="0.2">
      <c r="Y29691" s="84"/>
    </row>
    <row r="29692" spans="25:25" x14ac:dyDescent="0.2">
      <c r="Y29692" s="84"/>
    </row>
    <row r="29693" spans="25:25" x14ac:dyDescent="0.2">
      <c r="Y29693" s="84"/>
    </row>
    <row r="29694" spans="25:25" x14ac:dyDescent="0.2">
      <c r="Y29694" s="84"/>
    </row>
    <row r="29695" spans="25:25" x14ac:dyDescent="0.2">
      <c r="Y29695" s="84"/>
    </row>
    <row r="29696" spans="25:25" x14ac:dyDescent="0.2">
      <c r="Y29696" s="84"/>
    </row>
    <row r="29697" spans="25:25" x14ac:dyDescent="0.2">
      <c r="Y29697" s="84"/>
    </row>
    <row r="29698" spans="25:25" x14ac:dyDescent="0.2">
      <c r="Y29698" s="84"/>
    </row>
    <row r="29699" spans="25:25" x14ac:dyDescent="0.2">
      <c r="Y29699" s="84"/>
    </row>
    <row r="29700" spans="25:25" x14ac:dyDescent="0.2">
      <c r="Y29700" s="84"/>
    </row>
    <row r="29701" spans="25:25" x14ac:dyDescent="0.2">
      <c r="Y29701" s="84"/>
    </row>
    <row r="29702" spans="25:25" x14ac:dyDescent="0.2">
      <c r="Y29702" s="84"/>
    </row>
    <row r="29703" spans="25:25" x14ac:dyDescent="0.2">
      <c r="Y29703" s="84"/>
    </row>
    <row r="29704" spans="25:25" x14ac:dyDescent="0.2">
      <c r="Y29704" s="84"/>
    </row>
    <row r="29705" spans="25:25" x14ac:dyDescent="0.2">
      <c r="Y29705" s="84"/>
    </row>
    <row r="29706" spans="25:25" x14ac:dyDescent="0.2">
      <c r="Y29706" s="84"/>
    </row>
    <row r="29707" spans="25:25" x14ac:dyDescent="0.2">
      <c r="Y29707" s="84"/>
    </row>
    <row r="29708" spans="25:25" x14ac:dyDescent="0.2">
      <c r="Y29708" s="84"/>
    </row>
    <row r="29709" spans="25:25" x14ac:dyDescent="0.2">
      <c r="Y29709" s="84"/>
    </row>
    <row r="29710" spans="25:25" x14ac:dyDescent="0.2">
      <c r="Y29710" s="84"/>
    </row>
    <row r="29711" spans="25:25" x14ac:dyDescent="0.2">
      <c r="Y29711" s="84"/>
    </row>
    <row r="29712" spans="25:25" x14ac:dyDescent="0.2">
      <c r="Y29712" s="84"/>
    </row>
    <row r="29713" spans="25:25" x14ac:dyDescent="0.2">
      <c r="Y29713" s="84"/>
    </row>
    <row r="29714" spans="25:25" x14ac:dyDescent="0.2">
      <c r="Y29714" s="84"/>
    </row>
    <row r="29715" spans="25:25" x14ac:dyDescent="0.2">
      <c r="Y29715" s="84"/>
    </row>
    <row r="29716" spans="25:25" x14ac:dyDescent="0.2">
      <c r="Y29716" s="84"/>
    </row>
    <row r="29717" spans="25:25" x14ac:dyDescent="0.2">
      <c r="Y29717" s="84"/>
    </row>
    <row r="29718" spans="25:25" x14ac:dyDescent="0.2">
      <c r="Y29718" s="84"/>
    </row>
    <row r="29719" spans="25:25" x14ac:dyDescent="0.2">
      <c r="Y29719" s="84"/>
    </row>
    <row r="29720" spans="25:25" x14ac:dyDescent="0.2">
      <c r="Y29720" s="84"/>
    </row>
    <row r="29721" spans="25:25" x14ac:dyDescent="0.2">
      <c r="Y29721" s="84"/>
    </row>
    <row r="29722" spans="25:25" x14ac:dyDescent="0.2">
      <c r="Y29722" s="84"/>
    </row>
    <row r="29723" spans="25:25" x14ac:dyDescent="0.2">
      <c r="Y29723" s="84"/>
    </row>
    <row r="29724" spans="25:25" x14ac:dyDescent="0.2">
      <c r="Y29724" s="84"/>
    </row>
    <row r="29725" spans="25:25" x14ac:dyDescent="0.2">
      <c r="Y29725" s="84"/>
    </row>
    <row r="29726" spans="25:25" x14ac:dyDescent="0.2">
      <c r="Y29726" s="84"/>
    </row>
    <row r="29727" spans="25:25" x14ac:dyDescent="0.2">
      <c r="Y29727" s="84"/>
    </row>
    <row r="29728" spans="25:25" x14ac:dyDescent="0.2">
      <c r="Y29728" s="84"/>
    </row>
    <row r="29729" spans="25:25" x14ac:dyDescent="0.2">
      <c r="Y29729" s="84"/>
    </row>
    <row r="29730" spans="25:25" x14ac:dyDescent="0.2">
      <c r="Y29730" s="84"/>
    </row>
    <row r="29731" spans="25:25" x14ac:dyDescent="0.2">
      <c r="Y29731" s="84"/>
    </row>
    <row r="29732" spans="25:25" x14ac:dyDescent="0.2">
      <c r="Y29732" s="84"/>
    </row>
    <row r="29733" spans="25:25" x14ac:dyDescent="0.2">
      <c r="Y29733" s="84"/>
    </row>
    <row r="29734" spans="25:25" x14ac:dyDescent="0.2">
      <c r="Y29734" s="84"/>
    </row>
    <row r="29735" spans="25:25" x14ac:dyDescent="0.2">
      <c r="Y29735" s="84"/>
    </row>
    <row r="29736" spans="25:25" x14ac:dyDescent="0.2">
      <c r="Y29736" s="84"/>
    </row>
    <row r="29737" spans="25:25" x14ac:dyDescent="0.2">
      <c r="Y29737" s="84"/>
    </row>
    <row r="29738" spans="25:25" x14ac:dyDescent="0.2">
      <c r="Y29738" s="84"/>
    </row>
    <row r="29739" spans="25:25" x14ac:dyDescent="0.2">
      <c r="Y29739" s="84"/>
    </row>
    <row r="29740" spans="25:25" x14ac:dyDescent="0.2">
      <c r="Y29740" s="84"/>
    </row>
    <row r="29741" spans="25:25" x14ac:dyDescent="0.2">
      <c r="Y29741" s="84"/>
    </row>
    <row r="29742" spans="25:25" x14ac:dyDescent="0.2">
      <c r="Y29742" s="84"/>
    </row>
    <row r="29743" spans="25:25" x14ac:dyDescent="0.2">
      <c r="Y29743" s="84"/>
    </row>
    <row r="29744" spans="25:25" x14ac:dyDescent="0.2">
      <c r="Y29744" s="84"/>
    </row>
    <row r="29745" spans="25:25" x14ac:dyDescent="0.2">
      <c r="Y29745" s="84"/>
    </row>
    <row r="29746" spans="25:25" x14ac:dyDescent="0.2">
      <c r="Y29746" s="84"/>
    </row>
    <row r="29747" spans="25:25" x14ac:dyDescent="0.2">
      <c r="Y29747" s="84"/>
    </row>
    <row r="29748" spans="25:25" x14ac:dyDescent="0.2">
      <c r="Y29748" s="84"/>
    </row>
    <row r="29749" spans="25:25" x14ac:dyDescent="0.2">
      <c r="Y29749" s="84"/>
    </row>
    <row r="29750" spans="25:25" x14ac:dyDescent="0.2">
      <c r="Y29750" s="84"/>
    </row>
    <row r="29751" spans="25:25" x14ac:dyDescent="0.2">
      <c r="Y29751" s="84"/>
    </row>
    <row r="29752" spans="25:25" x14ac:dyDescent="0.2">
      <c r="Y29752" s="84"/>
    </row>
    <row r="29753" spans="25:25" x14ac:dyDescent="0.2">
      <c r="Y29753" s="84"/>
    </row>
    <row r="29754" spans="25:25" x14ac:dyDescent="0.2">
      <c r="Y29754" s="84"/>
    </row>
    <row r="29755" spans="25:25" x14ac:dyDescent="0.2">
      <c r="Y29755" s="84"/>
    </row>
    <row r="29756" spans="25:25" x14ac:dyDescent="0.2">
      <c r="Y29756" s="84"/>
    </row>
    <row r="29757" spans="25:25" x14ac:dyDescent="0.2">
      <c r="Y29757" s="84"/>
    </row>
    <row r="29758" spans="25:25" x14ac:dyDescent="0.2">
      <c r="Y29758" s="84"/>
    </row>
    <row r="29759" spans="25:25" x14ac:dyDescent="0.2">
      <c r="Y29759" s="84"/>
    </row>
    <row r="29760" spans="25:25" x14ac:dyDescent="0.2">
      <c r="Y29760" s="84"/>
    </row>
    <row r="29761" spans="25:25" x14ac:dyDescent="0.2">
      <c r="Y29761" s="84"/>
    </row>
    <row r="29762" spans="25:25" x14ac:dyDescent="0.2">
      <c r="Y29762" s="84"/>
    </row>
    <row r="29763" spans="25:25" x14ac:dyDescent="0.2">
      <c r="Y29763" s="84"/>
    </row>
    <row r="29764" spans="25:25" x14ac:dyDescent="0.2">
      <c r="Y29764" s="84"/>
    </row>
    <row r="29765" spans="25:25" x14ac:dyDescent="0.2">
      <c r="Y29765" s="84"/>
    </row>
    <row r="29766" spans="25:25" x14ac:dyDescent="0.2">
      <c r="Y29766" s="84"/>
    </row>
    <row r="29767" spans="25:25" x14ac:dyDescent="0.2">
      <c r="Y29767" s="84"/>
    </row>
    <row r="29768" spans="25:25" x14ac:dyDescent="0.2">
      <c r="Y29768" s="84"/>
    </row>
    <row r="29769" spans="25:25" x14ac:dyDescent="0.2">
      <c r="Y29769" s="84"/>
    </row>
    <row r="29770" spans="25:25" x14ac:dyDescent="0.2">
      <c r="Y29770" s="84"/>
    </row>
    <row r="29771" spans="25:25" x14ac:dyDescent="0.2">
      <c r="Y29771" s="84"/>
    </row>
    <row r="29772" spans="25:25" x14ac:dyDescent="0.2">
      <c r="Y29772" s="84"/>
    </row>
    <row r="29773" spans="25:25" x14ac:dyDescent="0.2">
      <c r="Y29773" s="84"/>
    </row>
    <row r="29774" spans="25:25" x14ac:dyDescent="0.2">
      <c r="Y29774" s="84"/>
    </row>
    <row r="29775" spans="25:25" x14ac:dyDescent="0.2">
      <c r="Y29775" s="84"/>
    </row>
    <row r="29776" spans="25:25" x14ac:dyDescent="0.2">
      <c r="Y29776" s="84"/>
    </row>
    <row r="29777" spans="25:25" x14ac:dyDescent="0.2">
      <c r="Y29777" s="84"/>
    </row>
    <row r="29778" spans="25:25" x14ac:dyDescent="0.2">
      <c r="Y29778" s="84"/>
    </row>
    <row r="29779" spans="25:25" x14ac:dyDescent="0.2">
      <c r="Y29779" s="84"/>
    </row>
    <row r="29780" spans="25:25" x14ac:dyDescent="0.2">
      <c r="Y29780" s="84"/>
    </row>
    <row r="29781" spans="25:25" x14ac:dyDescent="0.2">
      <c r="Y29781" s="84"/>
    </row>
    <row r="29782" spans="25:25" x14ac:dyDescent="0.2">
      <c r="Y29782" s="84"/>
    </row>
    <row r="29783" spans="25:25" x14ac:dyDescent="0.2">
      <c r="Y29783" s="84"/>
    </row>
    <row r="29784" spans="25:25" x14ac:dyDescent="0.2">
      <c r="Y29784" s="84"/>
    </row>
    <row r="29785" spans="25:25" x14ac:dyDescent="0.2">
      <c r="Y29785" s="84"/>
    </row>
    <row r="29786" spans="25:25" x14ac:dyDescent="0.2">
      <c r="Y29786" s="84"/>
    </row>
    <row r="29787" spans="25:25" x14ac:dyDescent="0.2">
      <c r="Y29787" s="84"/>
    </row>
    <row r="29788" spans="25:25" x14ac:dyDescent="0.2">
      <c r="Y29788" s="84"/>
    </row>
    <row r="29789" spans="25:25" x14ac:dyDescent="0.2">
      <c r="Y29789" s="84"/>
    </row>
    <row r="29790" spans="25:25" x14ac:dyDescent="0.2">
      <c r="Y29790" s="84"/>
    </row>
    <row r="29791" spans="25:25" x14ac:dyDescent="0.2">
      <c r="Y29791" s="84"/>
    </row>
    <row r="29792" spans="25:25" x14ac:dyDescent="0.2">
      <c r="Y29792" s="84"/>
    </row>
    <row r="29793" spans="25:25" x14ac:dyDescent="0.2">
      <c r="Y29793" s="84"/>
    </row>
    <row r="29794" spans="25:25" x14ac:dyDescent="0.2">
      <c r="Y29794" s="84"/>
    </row>
    <row r="29795" spans="25:25" x14ac:dyDescent="0.2">
      <c r="Y29795" s="84"/>
    </row>
    <row r="29796" spans="25:25" x14ac:dyDescent="0.2">
      <c r="Y29796" s="84"/>
    </row>
    <row r="29797" spans="25:25" x14ac:dyDescent="0.2">
      <c r="Y29797" s="84"/>
    </row>
    <row r="29798" spans="25:25" x14ac:dyDescent="0.2">
      <c r="Y29798" s="84"/>
    </row>
    <row r="29799" spans="25:25" x14ac:dyDescent="0.2">
      <c r="Y29799" s="84"/>
    </row>
    <row r="29800" spans="25:25" x14ac:dyDescent="0.2">
      <c r="Y29800" s="84"/>
    </row>
    <row r="29801" spans="25:25" x14ac:dyDescent="0.2">
      <c r="Y29801" s="84"/>
    </row>
    <row r="29802" spans="25:25" x14ac:dyDescent="0.2">
      <c r="Y29802" s="84"/>
    </row>
    <row r="29803" spans="25:25" x14ac:dyDescent="0.2">
      <c r="Y29803" s="84"/>
    </row>
    <row r="29804" spans="25:25" x14ac:dyDescent="0.2">
      <c r="Y29804" s="84"/>
    </row>
    <row r="29805" spans="25:25" x14ac:dyDescent="0.2">
      <c r="Y29805" s="84"/>
    </row>
    <row r="29806" spans="25:25" x14ac:dyDescent="0.2">
      <c r="Y29806" s="84"/>
    </row>
    <row r="29807" spans="25:25" x14ac:dyDescent="0.2">
      <c r="Y29807" s="84"/>
    </row>
    <row r="29808" spans="25:25" x14ac:dyDescent="0.2">
      <c r="Y29808" s="84"/>
    </row>
    <row r="29809" spans="25:25" x14ac:dyDescent="0.2">
      <c r="Y29809" s="84"/>
    </row>
    <row r="29810" spans="25:25" x14ac:dyDescent="0.2">
      <c r="Y29810" s="84"/>
    </row>
    <row r="29811" spans="25:25" x14ac:dyDescent="0.2">
      <c r="Y29811" s="84"/>
    </row>
    <row r="29812" spans="25:25" x14ac:dyDescent="0.2">
      <c r="Y29812" s="84"/>
    </row>
    <row r="29813" spans="25:25" x14ac:dyDescent="0.2">
      <c r="Y29813" s="84"/>
    </row>
    <row r="29814" spans="25:25" x14ac:dyDescent="0.2">
      <c r="Y29814" s="84"/>
    </row>
    <row r="29815" spans="25:25" x14ac:dyDescent="0.2">
      <c r="Y29815" s="84"/>
    </row>
    <row r="29816" spans="25:25" x14ac:dyDescent="0.2">
      <c r="Y29816" s="84"/>
    </row>
    <row r="29817" spans="25:25" x14ac:dyDescent="0.2">
      <c r="Y29817" s="84"/>
    </row>
    <row r="29818" spans="25:25" x14ac:dyDescent="0.2">
      <c r="Y29818" s="84"/>
    </row>
    <row r="29819" spans="25:25" x14ac:dyDescent="0.2">
      <c r="Y29819" s="84"/>
    </row>
    <row r="29820" spans="25:25" x14ac:dyDescent="0.2">
      <c r="Y29820" s="84"/>
    </row>
    <row r="29821" spans="25:25" x14ac:dyDescent="0.2">
      <c r="Y29821" s="84"/>
    </row>
    <row r="29822" spans="25:25" x14ac:dyDescent="0.2">
      <c r="Y29822" s="84"/>
    </row>
    <row r="29823" spans="25:25" x14ac:dyDescent="0.2">
      <c r="Y29823" s="84"/>
    </row>
    <row r="29824" spans="25:25" x14ac:dyDescent="0.2">
      <c r="Y29824" s="84"/>
    </row>
    <row r="29825" spans="25:25" x14ac:dyDescent="0.2">
      <c r="Y29825" s="84"/>
    </row>
    <row r="29826" spans="25:25" x14ac:dyDescent="0.2">
      <c r="Y29826" s="84"/>
    </row>
    <row r="29827" spans="25:25" x14ac:dyDescent="0.2">
      <c r="Y29827" s="84"/>
    </row>
    <row r="29828" spans="25:25" x14ac:dyDescent="0.2">
      <c r="Y29828" s="84"/>
    </row>
    <row r="29829" spans="25:25" x14ac:dyDescent="0.2">
      <c r="Y29829" s="84"/>
    </row>
    <row r="29830" spans="25:25" x14ac:dyDescent="0.2">
      <c r="Y29830" s="84"/>
    </row>
    <row r="29831" spans="25:25" x14ac:dyDescent="0.2">
      <c r="Y29831" s="84"/>
    </row>
    <row r="29832" spans="25:25" x14ac:dyDescent="0.2">
      <c r="Y29832" s="84"/>
    </row>
    <row r="29833" spans="25:25" x14ac:dyDescent="0.2">
      <c r="Y29833" s="84"/>
    </row>
    <row r="29834" spans="25:25" x14ac:dyDescent="0.2">
      <c r="Y29834" s="84"/>
    </row>
    <row r="29835" spans="25:25" x14ac:dyDescent="0.2">
      <c r="Y29835" s="84"/>
    </row>
    <row r="29836" spans="25:25" x14ac:dyDescent="0.2">
      <c r="Y29836" s="84"/>
    </row>
    <row r="29837" spans="25:25" x14ac:dyDescent="0.2">
      <c r="Y29837" s="84"/>
    </row>
    <row r="29838" spans="25:25" x14ac:dyDescent="0.2">
      <c r="Y29838" s="84"/>
    </row>
    <row r="29839" spans="25:25" x14ac:dyDescent="0.2">
      <c r="Y29839" s="84"/>
    </row>
    <row r="29840" spans="25:25" x14ac:dyDescent="0.2">
      <c r="Y29840" s="84"/>
    </row>
    <row r="29841" spans="25:25" x14ac:dyDescent="0.2">
      <c r="Y29841" s="84"/>
    </row>
    <row r="29842" spans="25:25" x14ac:dyDescent="0.2">
      <c r="Y29842" s="84"/>
    </row>
    <row r="29843" spans="25:25" x14ac:dyDescent="0.2">
      <c r="Y29843" s="84"/>
    </row>
    <row r="29844" spans="25:25" x14ac:dyDescent="0.2">
      <c r="Y29844" s="84"/>
    </row>
    <row r="29845" spans="25:25" x14ac:dyDescent="0.2">
      <c r="Y29845" s="84"/>
    </row>
    <row r="29846" spans="25:25" x14ac:dyDescent="0.2">
      <c r="Y29846" s="84"/>
    </row>
    <row r="29847" spans="25:25" x14ac:dyDescent="0.2">
      <c r="Y29847" s="84"/>
    </row>
    <row r="29848" spans="25:25" x14ac:dyDescent="0.2">
      <c r="Y29848" s="84"/>
    </row>
    <row r="29849" spans="25:25" x14ac:dyDescent="0.2">
      <c r="Y29849" s="84"/>
    </row>
    <row r="29850" spans="25:25" x14ac:dyDescent="0.2">
      <c r="Y29850" s="84"/>
    </row>
    <row r="29851" spans="25:25" x14ac:dyDescent="0.2">
      <c r="Y29851" s="84"/>
    </row>
    <row r="29852" spans="25:25" x14ac:dyDescent="0.2">
      <c r="Y29852" s="84"/>
    </row>
    <row r="29853" spans="25:25" x14ac:dyDescent="0.2">
      <c r="Y29853" s="84"/>
    </row>
    <row r="29854" spans="25:25" x14ac:dyDescent="0.2">
      <c r="Y29854" s="84"/>
    </row>
    <row r="29855" spans="25:25" x14ac:dyDescent="0.2">
      <c r="Y29855" s="84"/>
    </row>
    <row r="29856" spans="25:25" x14ac:dyDescent="0.2">
      <c r="Y29856" s="84"/>
    </row>
    <row r="29857" spans="25:25" x14ac:dyDescent="0.2">
      <c r="Y29857" s="84"/>
    </row>
    <row r="29858" spans="25:25" x14ac:dyDescent="0.2">
      <c r="Y29858" s="84"/>
    </row>
    <row r="29859" spans="25:25" x14ac:dyDescent="0.2">
      <c r="Y29859" s="84"/>
    </row>
    <row r="29860" spans="25:25" x14ac:dyDescent="0.2">
      <c r="Y29860" s="84"/>
    </row>
    <row r="29861" spans="25:25" x14ac:dyDescent="0.2">
      <c r="Y29861" s="84"/>
    </row>
    <row r="29862" spans="25:25" x14ac:dyDescent="0.2">
      <c r="Y29862" s="84"/>
    </row>
    <row r="29863" spans="25:25" x14ac:dyDescent="0.2">
      <c r="Y29863" s="84"/>
    </row>
    <row r="29864" spans="25:25" x14ac:dyDescent="0.2">
      <c r="Y29864" s="84"/>
    </row>
    <row r="29865" spans="25:25" x14ac:dyDescent="0.2">
      <c r="Y29865" s="84"/>
    </row>
    <row r="29866" spans="25:25" x14ac:dyDescent="0.2">
      <c r="Y29866" s="84"/>
    </row>
    <row r="29867" spans="25:25" x14ac:dyDescent="0.2">
      <c r="Y29867" s="84"/>
    </row>
    <row r="29868" spans="25:25" x14ac:dyDescent="0.2">
      <c r="Y29868" s="84"/>
    </row>
    <row r="29869" spans="25:25" x14ac:dyDescent="0.2">
      <c r="Y29869" s="84"/>
    </row>
    <row r="29870" spans="25:25" x14ac:dyDescent="0.2">
      <c r="Y29870" s="84"/>
    </row>
    <row r="29871" spans="25:25" x14ac:dyDescent="0.2">
      <c r="Y29871" s="84"/>
    </row>
    <row r="29872" spans="25:25" x14ac:dyDescent="0.2">
      <c r="Y29872" s="84"/>
    </row>
    <row r="29873" spans="25:25" x14ac:dyDescent="0.2">
      <c r="Y29873" s="84"/>
    </row>
    <row r="29874" spans="25:25" x14ac:dyDescent="0.2">
      <c r="Y29874" s="84"/>
    </row>
    <row r="29875" spans="25:25" x14ac:dyDescent="0.2">
      <c r="Y29875" s="84"/>
    </row>
    <row r="29876" spans="25:25" x14ac:dyDescent="0.2">
      <c r="Y29876" s="84"/>
    </row>
    <row r="29877" spans="25:25" x14ac:dyDescent="0.2">
      <c r="Y29877" s="84"/>
    </row>
    <row r="29878" spans="25:25" x14ac:dyDescent="0.2">
      <c r="Y29878" s="84"/>
    </row>
    <row r="29879" spans="25:25" x14ac:dyDescent="0.2">
      <c r="Y29879" s="84"/>
    </row>
    <row r="29880" spans="25:25" x14ac:dyDescent="0.2">
      <c r="Y29880" s="84"/>
    </row>
    <row r="29881" spans="25:25" x14ac:dyDescent="0.2">
      <c r="Y29881" s="84"/>
    </row>
    <row r="29882" spans="25:25" x14ac:dyDescent="0.2">
      <c r="Y29882" s="84"/>
    </row>
    <row r="29883" spans="25:25" x14ac:dyDescent="0.2">
      <c r="Y29883" s="84"/>
    </row>
    <row r="29884" spans="25:25" x14ac:dyDescent="0.2">
      <c r="Y29884" s="84"/>
    </row>
    <row r="29885" spans="25:25" x14ac:dyDescent="0.2">
      <c r="Y29885" s="84"/>
    </row>
    <row r="29886" spans="25:25" x14ac:dyDescent="0.2">
      <c r="Y29886" s="84"/>
    </row>
    <row r="29887" spans="25:25" x14ac:dyDescent="0.2">
      <c r="Y29887" s="84"/>
    </row>
    <row r="29888" spans="25:25" x14ac:dyDescent="0.2">
      <c r="Y29888" s="84"/>
    </row>
    <row r="29889" spans="25:25" x14ac:dyDescent="0.2">
      <c r="Y29889" s="84"/>
    </row>
    <row r="29890" spans="25:25" x14ac:dyDescent="0.2">
      <c r="Y29890" s="84"/>
    </row>
    <row r="29891" spans="25:25" x14ac:dyDescent="0.2">
      <c r="Y29891" s="84"/>
    </row>
    <row r="29892" spans="25:25" x14ac:dyDescent="0.2">
      <c r="Y29892" s="84"/>
    </row>
    <row r="29893" spans="25:25" x14ac:dyDescent="0.2">
      <c r="Y29893" s="84"/>
    </row>
    <row r="29894" spans="25:25" x14ac:dyDescent="0.2">
      <c r="Y29894" s="84"/>
    </row>
    <row r="29895" spans="25:25" x14ac:dyDescent="0.2">
      <c r="Y29895" s="84"/>
    </row>
    <row r="29896" spans="25:25" x14ac:dyDescent="0.2">
      <c r="Y29896" s="84"/>
    </row>
    <row r="29897" spans="25:25" x14ac:dyDescent="0.2">
      <c r="Y29897" s="84"/>
    </row>
    <row r="29898" spans="25:25" x14ac:dyDescent="0.2">
      <c r="Y29898" s="84"/>
    </row>
    <row r="29899" spans="25:25" x14ac:dyDescent="0.2">
      <c r="Y29899" s="84"/>
    </row>
    <row r="29900" spans="25:25" x14ac:dyDescent="0.2">
      <c r="Y29900" s="84"/>
    </row>
    <row r="29901" spans="25:25" x14ac:dyDescent="0.2">
      <c r="Y29901" s="84"/>
    </row>
    <row r="29902" spans="25:25" x14ac:dyDescent="0.2">
      <c r="Y29902" s="84"/>
    </row>
    <row r="29903" spans="25:25" x14ac:dyDescent="0.2">
      <c r="Y29903" s="84"/>
    </row>
    <row r="29904" spans="25:25" x14ac:dyDescent="0.2">
      <c r="Y29904" s="84"/>
    </row>
    <row r="29905" spans="25:25" x14ac:dyDescent="0.2">
      <c r="Y29905" s="84"/>
    </row>
    <row r="29906" spans="25:25" x14ac:dyDescent="0.2">
      <c r="Y29906" s="84"/>
    </row>
    <row r="29907" spans="25:25" x14ac:dyDescent="0.2">
      <c r="Y29907" s="84"/>
    </row>
    <row r="29908" spans="25:25" x14ac:dyDescent="0.2">
      <c r="Y29908" s="84"/>
    </row>
    <row r="29909" spans="25:25" x14ac:dyDescent="0.2">
      <c r="Y29909" s="84"/>
    </row>
    <row r="29910" spans="25:25" x14ac:dyDescent="0.2">
      <c r="Y29910" s="84"/>
    </row>
    <row r="29911" spans="25:25" x14ac:dyDescent="0.2">
      <c r="Y29911" s="84"/>
    </row>
    <row r="29912" spans="25:25" x14ac:dyDescent="0.2">
      <c r="Y29912" s="84"/>
    </row>
    <row r="29913" spans="25:25" x14ac:dyDescent="0.2">
      <c r="Y29913" s="84"/>
    </row>
    <row r="29914" spans="25:25" x14ac:dyDescent="0.2">
      <c r="Y29914" s="84"/>
    </row>
    <row r="29915" spans="25:25" x14ac:dyDescent="0.2">
      <c r="Y29915" s="84"/>
    </row>
    <row r="29916" spans="25:25" x14ac:dyDescent="0.2">
      <c r="Y29916" s="84"/>
    </row>
    <row r="29917" spans="25:25" x14ac:dyDescent="0.2">
      <c r="Y29917" s="84"/>
    </row>
    <row r="29918" spans="25:25" x14ac:dyDescent="0.2">
      <c r="Y29918" s="84"/>
    </row>
    <row r="29919" spans="25:25" x14ac:dyDescent="0.2">
      <c r="Y29919" s="84"/>
    </row>
    <row r="29920" spans="25:25" x14ac:dyDescent="0.2">
      <c r="Y29920" s="84"/>
    </row>
    <row r="29921" spans="25:25" x14ac:dyDescent="0.2">
      <c r="Y29921" s="84"/>
    </row>
    <row r="29922" spans="25:25" x14ac:dyDescent="0.2">
      <c r="Y29922" s="84"/>
    </row>
    <row r="29923" spans="25:25" x14ac:dyDescent="0.2">
      <c r="Y29923" s="84"/>
    </row>
    <row r="29924" spans="25:25" x14ac:dyDescent="0.2">
      <c r="Y29924" s="84"/>
    </row>
    <row r="29925" spans="25:25" x14ac:dyDescent="0.2">
      <c r="Y29925" s="84"/>
    </row>
    <row r="29926" spans="25:25" x14ac:dyDescent="0.2">
      <c r="Y29926" s="84"/>
    </row>
    <row r="29927" spans="25:25" x14ac:dyDescent="0.2">
      <c r="Y29927" s="84"/>
    </row>
    <row r="29928" spans="25:25" x14ac:dyDescent="0.2">
      <c r="Y29928" s="84"/>
    </row>
    <row r="29929" spans="25:25" x14ac:dyDescent="0.2">
      <c r="Y29929" s="84"/>
    </row>
    <row r="29930" spans="25:25" x14ac:dyDescent="0.2">
      <c r="Y29930" s="84"/>
    </row>
    <row r="29931" spans="25:25" x14ac:dyDescent="0.2">
      <c r="Y29931" s="84"/>
    </row>
    <row r="29932" spans="25:25" x14ac:dyDescent="0.2">
      <c r="Y29932" s="84"/>
    </row>
    <row r="29933" spans="25:25" x14ac:dyDescent="0.2">
      <c r="Y29933" s="84"/>
    </row>
    <row r="29934" spans="25:25" x14ac:dyDescent="0.2">
      <c r="Y29934" s="84"/>
    </row>
    <row r="29935" spans="25:25" x14ac:dyDescent="0.2">
      <c r="Y29935" s="84"/>
    </row>
    <row r="29936" spans="25:25" x14ac:dyDescent="0.2">
      <c r="Y29936" s="84"/>
    </row>
    <row r="29937" spans="25:25" x14ac:dyDescent="0.2">
      <c r="Y29937" s="84"/>
    </row>
    <row r="29938" spans="25:25" x14ac:dyDescent="0.2">
      <c r="Y29938" s="84"/>
    </row>
    <row r="29939" spans="25:25" x14ac:dyDescent="0.2">
      <c r="Y29939" s="84"/>
    </row>
    <row r="29940" spans="25:25" x14ac:dyDescent="0.2">
      <c r="Y29940" s="84"/>
    </row>
    <row r="29941" spans="25:25" x14ac:dyDescent="0.2">
      <c r="Y29941" s="84"/>
    </row>
    <row r="29942" spans="25:25" x14ac:dyDescent="0.2">
      <c r="Y29942" s="84"/>
    </row>
    <row r="29943" spans="25:25" x14ac:dyDescent="0.2">
      <c r="Y29943" s="84"/>
    </row>
    <row r="29944" spans="25:25" x14ac:dyDescent="0.2">
      <c r="Y29944" s="84"/>
    </row>
    <row r="29945" spans="25:25" x14ac:dyDescent="0.2">
      <c r="Y29945" s="84"/>
    </row>
    <row r="29946" spans="25:25" x14ac:dyDescent="0.2">
      <c r="Y29946" s="84"/>
    </row>
    <row r="29947" spans="25:25" x14ac:dyDescent="0.2">
      <c r="Y29947" s="84"/>
    </row>
    <row r="29948" spans="25:25" x14ac:dyDescent="0.2">
      <c r="Y29948" s="84"/>
    </row>
    <row r="29949" spans="25:25" x14ac:dyDescent="0.2">
      <c r="Y29949" s="84"/>
    </row>
    <row r="29950" spans="25:25" x14ac:dyDescent="0.2">
      <c r="Y29950" s="84"/>
    </row>
    <row r="29951" spans="25:25" x14ac:dyDescent="0.2">
      <c r="Y29951" s="84"/>
    </row>
    <row r="29952" spans="25:25" x14ac:dyDescent="0.2">
      <c r="Y29952" s="84"/>
    </row>
    <row r="29953" spans="25:25" x14ac:dyDescent="0.2">
      <c r="Y29953" s="84"/>
    </row>
    <row r="29954" spans="25:25" x14ac:dyDescent="0.2">
      <c r="Y29954" s="84"/>
    </row>
    <row r="29955" spans="25:25" x14ac:dyDescent="0.2">
      <c r="Y29955" s="84"/>
    </row>
    <row r="29956" spans="25:25" x14ac:dyDescent="0.2">
      <c r="Y29956" s="84"/>
    </row>
    <row r="29957" spans="25:25" x14ac:dyDescent="0.2">
      <c r="Y29957" s="84"/>
    </row>
    <row r="29958" spans="25:25" x14ac:dyDescent="0.2">
      <c r="Y29958" s="84"/>
    </row>
    <row r="29959" spans="25:25" x14ac:dyDescent="0.2">
      <c r="Y29959" s="84"/>
    </row>
    <row r="29960" spans="25:25" x14ac:dyDescent="0.2">
      <c r="Y29960" s="84"/>
    </row>
    <row r="29961" spans="25:25" x14ac:dyDescent="0.2">
      <c r="Y29961" s="84"/>
    </row>
    <row r="29962" spans="25:25" x14ac:dyDescent="0.2">
      <c r="Y29962" s="84"/>
    </row>
    <row r="29963" spans="25:25" x14ac:dyDescent="0.2">
      <c r="Y29963" s="84"/>
    </row>
    <row r="29964" spans="25:25" x14ac:dyDescent="0.2">
      <c r="Y29964" s="84"/>
    </row>
    <row r="29965" spans="25:25" x14ac:dyDescent="0.2">
      <c r="Y29965" s="84"/>
    </row>
    <row r="29966" spans="25:25" x14ac:dyDescent="0.2">
      <c r="Y29966" s="84"/>
    </row>
    <row r="29967" spans="25:25" x14ac:dyDescent="0.2">
      <c r="Y29967" s="84"/>
    </row>
    <row r="29968" spans="25:25" x14ac:dyDescent="0.2">
      <c r="Y29968" s="84"/>
    </row>
    <row r="29969" spans="25:25" x14ac:dyDescent="0.2">
      <c r="Y29969" s="84"/>
    </row>
    <row r="29970" spans="25:25" x14ac:dyDescent="0.2">
      <c r="Y29970" s="84"/>
    </row>
    <row r="29971" spans="25:25" x14ac:dyDescent="0.2">
      <c r="Y29971" s="84"/>
    </row>
    <row r="29972" spans="25:25" x14ac:dyDescent="0.2">
      <c r="Y29972" s="84"/>
    </row>
    <row r="29973" spans="25:25" x14ac:dyDescent="0.2">
      <c r="Y29973" s="84"/>
    </row>
    <row r="29974" spans="25:25" x14ac:dyDescent="0.2">
      <c r="Y29974" s="84"/>
    </row>
    <row r="29975" spans="25:25" x14ac:dyDescent="0.2">
      <c r="Y29975" s="84"/>
    </row>
    <row r="29976" spans="25:25" x14ac:dyDescent="0.2">
      <c r="Y29976" s="84"/>
    </row>
    <row r="29977" spans="25:25" x14ac:dyDescent="0.2">
      <c r="Y29977" s="84"/>
    </row>
    <row r="29978" spans="25:25" x14ac:dyDescent="0.2">
      <c r="Y29978" s="84"/>
    </row>
    <row r="29979" spans="25:25" x14ac:dyDescent="0.2">
      <c r="Y29979" s="84"/>
    </row>
    <row r="29980" spans="25:25" x14ac:dyDescent="0.2">
      <c r="Y29980" s="84"/>
    </row>
    <row r="29981" spans="25:25" x14ac:dyDescent="0.2">
      <c r="Y29981" s="84"/>
    </row>
    <row r="29982" spans="25:25" x14ac:dyDescent="0.2">
      <c r="Y29982" s="84"/>
    </row>
    <row r="29983" spans="25:25" x14ac:dyDescent="0.2">
      <c r="Y29983" s="84"/>
    </row>
    <row r="29984" spans="25:25" x14ac:dyDescent="0.2">
      <c r="Y29984" s="84"/>
    </row>
    <row r="29985" spans="25:25" x14ac:dyDescent="0.2">
      <c r="Y29985" s="84"/>
    </row>
    <row r="29986" spans="25:25" x14ac:dyDescent="0.2">
      <c r="Y29986" s="84"/>
    </row>
    <row r="29987" spans="25:25" x14ac:dyDescent="0.2">
      <c r="Y29987" s="84"/>
    </row>
    <row r="29988" spans="25:25" x14ac:dyDescent="0.2">
      <c r="Y29988" s="84"/>
    </row>
    <row r="29989" spans="25:25" x14ac:dyDescent="0.2">
      <c r="Y29989" s="84"/>
    </row>
    <row r="29990" spans="25:25" x14ac:dyDescent="0.2">
      <c r="Y29990" s="84"/>
    </row>
    <row r="29991" spans="25:25" x14ac:dyDescent="0.2">
      <c r="Y29991" s="84"/>
    </row>
    <row r="29992" spans="25:25" x14ac:dyDescent="0.2">
      <c r="Y29992" s="84"/>
    </row>
    <row r="29993" spans="25:25" x14ac:dyDescent="0.2">
      <c r="Y29993" s="84"/>
    </row>
    <row r="29994" spans="25:25" x14ac:dyDescent="0.2">
      <c r="Y29994" s="84"/>
    </row>
    <row r="29995" spans="25:25" x14ac:dyDescent="0.2">
      <c r="Y29995" s="84"/>
    </row>
    <row r="29996" spans="25:25" x14ac:dyDescent="0.2">
      <c r="Y29996" s="84"/>
    </row>
    <row r="29997" spans="25:25" x14ac:dyDescent="0.2">
      <c r="Y29997" s="84"/>
    </row>
    <row r="29998" spans="25:25" x14ac:dyDescent="0.2">
      <c r="Y29998" s="84"/>
    </row>
    <row r="29999" spans="25:25" x14ac:dyDescent="0.2">
      <c r="Y29999" s="84"/>
    </row>
    <row r="30000" spans="25:25" x14ac:dyDescent="0.2">
      <c r="Y30000" s="84"/>
    </row>
    <row r="30001" spans="25:25" x14ac:dyDescent="0.2">
      <c r="Y30001" s="84"/>
    </row>
    <row r="30002" spans="25:25" x14ac:dyDescent="0.2">
      <c r="Y30002" s="84"/>
    </row>
    <row r="30003" spans="25:25" x14ac:dyDescent="0.2">
      <c r="Y30003" s="84"/>
    </row>
    <row r="30004" spans="25:25" x14ac:dyDescent="0.2">
      <c r="Y30004" s="84"/>
    </row>
    <row r="30005" spans="25:25" x14ac:dyDescent="0.2">
      <c r="Y30005" s="84"/>
    </row>
    <row r="30006" spans="25:25" x14ac:dyDescent="0.2">
      <c r="Y30006" s="84"/>
    </row>
    <row r="30007" spans="25:25" x14ac:dyDescent="0.2">
      <c r="Y30007" s="84"/>
    </row>
    <row r="30008" spans="25:25" x14ac:dyDescent="0.2">
      <c r="Y30008" s="84"/>
    </row>
    <row r="30009" spans="25:25" x14ac:dyDescent="0.2">
      <c r="Y30009" s="84"/>
    </row>
    <row r="30010" spans="25:25" x14ac:dyDescent="0.2">
      <c r="Y30010" s="84"/>
    </row>
    <row r="30011" spans="25:25" x14ac:dyDescent="0.2">
      <c r="Y30011" s="84"/>
    </row>
    <row r="30012" spans="25:25" x14ac:dyDescent="0.2">
      <c r="Y30012" s="84"/>
    </row>
    <row r="30013" spans="25:25" x14ac:dyDescent="0.2">
      <c r="Y30013" s="84"/>
    </row>
    <row r="30014" spans="25:25" x14ac:dyDescent="0.2">
      <c r="Y30014" s="84"/>
    </row>
    <row r="30015" spans="25:25" x14ac:dyDescent="0.2">
      <c r="Y30015" s="84"/>
    </row>
    <row r="30016" spans="25:25" x14ac:dyDescent="0.2">
      <c r="Y30016" s="84"/>
    </row>
    <row r="30017" spans="25:25" x14ac:dyDescent="0.2">
      <c r="Y30017" s="84"/>
    </row>
    <row r="30018" spans="25:25" x14ac:dyDescent="0.2">
      <c r="Y30018" s="84"/>
    </row>
    <row r="30019" spans="25:25" x14ac:dyDescent="0.2">
      <c r="Y30019" s="84"/>
    </row>
    <row r="30020" spans="25:25" x14ac:dyDescent="0.2">
      <c r="Y30020" s="84"/>
    </row>
    <row r="30021" spans="25:25" x14ac:dyDescent="0.2">
      <c r="Y30021" s="84"/>
    </row>
    <row r="30022" spans="25:25" x14ac:dyDescent="0.2">
      <c r="Y30022" s="84"/>
    </row>
    <row r="30023" spans="25:25" x14ac:dyDescent="0.2">
      <c r="Y30023" s="84"/>
    </row>
    <row r="30024" spans="25:25" x14ac:dyDescent="0.2">
      <c r="Y30024" s="84"/>
    </row>
    <row r="30025" spans="25:25" x14ac:dyDescent="0.2">
      <c r="Y30025" s="84"/>
    </row>
    <row r="30026" spans="25:25" x14ac:dyDescent="0.2">
      <c r="Y30026" s="84"/>
    </row>
    <row r="30027" spans="25:25" x14ac:dyDescent="0.2">
      <c r="Y30027" s="84"/>
    </row>
    <row r="30028" spans="25:25" x14ac:dyDescent="0.2">
      <c r="Y30028" s="84"/>
    </row>
    <row r="30029" spans="25:25" x14ac:dyDescent="0.2">
      <c r="Y30029" s="84"/>
    </row>
    <row r="30030" spans="25:25" x14ac:dyDescent="0.2">
      <c r="Y30030" s="84"/>
    </row>
    <row r="30031" spans="25:25" x14ac:dyDescent="0.2">
      <c r="Y30031" s="84"/>
    </row>
    <row r="30032" spans="25:25" x14ac:dyDescent="0.2">
      <c r="Y30032" s="84"/>
    </row>
    <row r="30033" spans="25:25" x14ac:dyDescent="0.2">
      <c r="Y30033" s="84"/>
    </row>
    <row r="30034" spans="25:25" x14ac:dyDescent="0.2">
      <c r="Y30034" s="84"/>
    </row>
    <row r="30035" spans="25:25" x14ac:dyDescent="0.2">
      <c r="Y30035" s="84"/>
    </row>
    <row r="30036" spans="25:25" x14ac:dyDescent="0.2">
      <c r="Y30036" s="84"/>
    </row>
    <row r="30037" spans="25:25" x14ac:dyDescent="0.2">
      <c r="Y30037" s="84"/>
    </row>
    <row r="30038" spans="25:25" x14ac:dyDescent="0.2">
      <c r="Y30038" s="84"/>
    </row>
    <row r="30039" spans="25:25" x14ac:dyDescent="0.2">
      <c r="Y30039" s="84"/>
    </row>
    <row r="30040" spans="25:25" x14ac:dyDescent="0.2">
      <c r="Y30040" s="84"/>
    </row>
    <row r="30041" spans="25:25" x14ac:dyDescent="0.2">
      <c r="Y30041" s="84"/>
    </row>
    <row r="30042" spans="25:25" x14ac:dyDescent="0.2">
      <c r="Y30042" s="84"/>
    </row>
    <row r="30043" spans="25:25" x14ac:dyDescent="0.2">
      <c r="Y30043" s="84"/>
    </row>
    <row r="30044" spans="25:25" x14ac:dyDescent="0.2">
      <c r="Y30044" s="84"/>
    </row>
    <row r="30045" spans="25:25" x14ac:dyDescent="0.2">
      <c r="Y30045" s="84"/>
    </row>
    <row r="30046" spans="25:25" x14ac:dyDescent="0.2">
      <c r="Y30046" s="84"/>
    </row>
    <row r="30047" spans="25:25" x14ac:dyDescent="0.2">
      <c r="Y30047" s="84"/>
    </row>
    <row r="30048" spans="25:25" x14ac:dyDescent="0.2">
      <c r="Y30048" s="84"/>
    </row>
    <row r="30049" spans="25:25" x14ac:dyDescent="0.2">
      <c r="Y30049" s="84"/>
    </row>
    <row r="30050" spans="25:25" x14ac:dyDescent="0.2">
      <c r="Y30050" s="84"/>
    </row>
    <row r="30051" spans="25:25" x14ac:dyDescent="0.2">
      <c r="Y30051" s="84"/>
    </row>
    <row r="30052" spans="25:25" x14ac:dyDescent="0.2">
      <c r="Y30052" s="84"/>
    </row>
    <row r="30053" spans="25:25" x14ac:dyDescent="0.2">
      <c r="Y30053" s="84"/>
    </row>
    <row r="30054" spans="25:25" x14ac:dyDescent="0.2">
      <c r="Y30054" s="84"/>
    </row>
    <row r="30055" spans="25:25" x14ac:dyDescent="0.2">
      <c r="Y30055" s="84"/>
    </row>
    <row r="30056" spans="25:25" x14ac:dyDescent="0.2">
      <c r="Y30056" s="84"/>
    </row>
    <row r="30057" spans="25:25" x14ac:dyDescent="0.2">
      <c r="Y30057" s="84"/>
    </row>
    <row r="30058" spans="25:25" x14ac:dyDescent="0.2">
      <c r="Y30058" s="84"/>
    </row>
    <row r="30059" spans="25:25" x14ac:dyDescent="0.2">
      <c r="Y30059" s="84"/>
    </row>
    <row r="30060" spans="25:25" x14ac:dyDescent="0.2">
      <c r="Y30060" s="84"/>
    </row>
    <row r="30061" spans="25:25" x14ac:dyDescent="0.2">
      <c r="Y30061" s="84"/>
    </row>
    <row r="30062" spans="25:25" x14ac:dyDescent="0.2">
      <c r="Y30062" s="84"/>
    </row>
    <row r="30063" spans="25:25" x14ac:dyDescent="0.2">
      <c r="Y30063" s="84"/>
    </row>
    <row r="30064" spans="25:25" x14ac:dyDescent="0.2">
      <c r="Y30064" s="84"/>
    </row>
    <row r="30065" spans="25:25" x14ac:dyDescent="0.2">
      <c r="Y30065" s="84"/>
    </row>
    <row r="30066" spans="25:25" x14ac:dyDescent="0.2">
      <c r="Y30066" s="84"/>
    </row>
    <row r="30067" spans="25:25" x14ac:dyDescent="0.2">
      <c r="Y30067" s="84"/>
    </row>
    <row r="30068" spans="25:25" x14ac:dyDescent="0.2">
      <c r="Y30068" s="84"/>
    </row>
    <row r="30069" spans="25:25" x14ac:dyDescent="0.2">
      <c r="Y30069" s="84"/>
    </row>
    <row r="30070" spans="25:25" x14ac:dyDescent="0.2">
      <c r="Y30070" s="84"/>
    </row>
    <row r="30071" spans="25:25" x14ac:dyDescent="0.2">
      <c r="Y30071" s="84"/>
    </row>
    <row r="30072" spans="25:25" x14ac:dyDescent="0.2">
      <c r="Y30072" s="84"/>
    </row>
    <row r="30073" spans="25:25" x14ac:dyDescent="0.2">
      <c r="Y30073" s="84"/>
    </row>
    <row r="30074" spans="25:25" x14ac:dyDescent="0.2">
      <c r="Y30074" s="84"/>
    </row>
    <row r="30075" spans="25:25" x14ac:dyDescent="0.2">
      <c r="Y30075" s="84"/>
    </row>
    <row r="30076" spans="25:25" x14ac:dyDescent="0.2">
      <c r="Y30076" s="84"/>
    </row>
    <row r="30077" spans="25:25" x14ac:dyDescent="0.2">
      <c r="Y30077" s="84"/>
    </row>
    <row r="30078" spans="25:25" x14ac:dyDescent="0.2">
      <c r="Y30078" s="84"/>
    </row>
    <row r="30079" spans="25:25" x14ac:dyDescent="0.2">
      <c r="Y30079" s="84"/>
    </row>
    <row r="30080" spans="25:25" x14ac:dyDescent="0.2">
      <c r="Y30080" s="84"/>
    </row>
    <row r="30081" spans="25:25" x14ac:dyDescent="0.2">
      <c r="Y30081" s="84"/>
    </row>
    <row r="30082" spans="25:25" x14ac:dyDescent="0.2">
      <c r="Y30082" s="84"/>
    </row>
    <row r="30083" spans="25:25" x14ac:dyDescent="0.2">
      <c r="Y30083" s="84"/>
    </row>
    <row r="30084" spans="25:25" x14ac:dyDescent="0.2">
      <c r="Y30084" s="84"/>
    </row>
    <row r="30085" spans="25:25" x14ac:dyDescent="0.2">
      <c r="Y30085" s="84"/>
    </row>
    <row r="30086" spans="25:25" x14ac:dyDescent="0.2">
      <c r="Y30086" s="84"/>
    </row>
    <row r="30087" spans="25:25" x14ac:dyDescent="0.2">
      <c r="Y30087" s="84"/>
    </row>
    <row r="30088" spans="25:25" x14ac:dyDescent="0.2">
      <c r="Y30088" s="84"/>
    </row>
    <row r="30089" spans="25:25" x14ac:dyDescent="0.2">
      <c r="Y30089" s="84"/>
    </row>
    <row r="30090" spans="25:25" x14ac:dyDescent="0.2">
      <c r="Y30090" s="84"/>
    </row>
    <row r="30091" spans="25:25" x14ac:dyDescent="0.2">
      <c r="Y30091" s="84"/>
    </row>
    <row r="30092" spans="25:25" x14ac:dyDescent="0.2">
      <c r="Y30092" s="84"/>
    </row>
    <row r="30093" spans="25:25" x14ac:dyDescent="0.2">
      <c r="Y30093" s="84"/>
    </row>
    <row r="30094" spans="25:25" x14ac:dyDescent="0.2">
      <c r="Y30094" s="84"/>
    </row>
    <row r="30095" spans="25:25" x14ac:dyDescent="0.2">
      <c r="Y30095" s="84"/>
    </row>
    <row r="30096" spans="25:25" x14ac:dyDescent="0.2">
      <c r="Y30096" s="84"/>
    </row>
    <row r="30097" spans="25:25" x14ac:dyDescent="0.2">
      <c r="Y30097" s="84"/>
    </row>
    <row r="30098" spans="25:25" x14ac:dyDescent="0.2">
      <c r="Y30098" s="84"/>
    </row>
    <row r="30099" spans="25:25" x14ac:dyDescent="0.2">
      <c r="Y30099" s="84"/>
    </row>
    <row r="30100" spans="25:25" x14ac:dyDescent="0.2">
      <c r="Y30100" s="84"/>
    </row>
    <row r="30101" spans="25:25" x14ac:dyDescent="0.2">
      <c r="Y30101" s="84"/>
    </row>
    <row r="30102" spans="25:25" x14ac:dyDescent="0.2">
      <c r="Y30102" s="84"/>
    </row>
    <row r="30103" spans="25:25" x14ac:dyDescent="0.2">
      <c r="Y30103" s="84"/>
    </row>
    <row r="30104" spans="25:25" x14ac:dyDescent="0.2">
      <c r="Y30104" s="84"/>
    </row>
    <row r="30105" spans="25:25" x14ac:dyDescent="0.2">
      <c r="Y30105" s="84"/>
    </row>
    <row r="30106" spans="25:25" x14ac:dyDescent="0.2">
      <c r="Y30106" s="84"/>
    </row>
    <row r="30107" spans="25:25" x14ac:dyDescent="0.2">
      <c r="Y30107" s="84"/>
    </row>
    <row r="30108" spans="25:25" x14ac:dyDescent="0.2">
      <c r="Y30108" s="84"/>
    </row>
    <row r="30109" spans="25:25" x14ac:dyDescent="0.2">
      <c r="Y30109" s="84"/>
    </row>
    <row r="30110" spans="25:25" x14ac:dyDescent="0.2">
      <c r="Y30110" s="84"/>
    </row>
    <row r="30111" spans="25:25" x14ac:dyDescent="0.2">
      <c r="Y30111" s="84"/>
    </row>
    <row r="30112" spans="25:25" x14ac:dyDescent="0.2">
      <c r="Y30112" s="84"/>
    </row>
    <row r="30113" spans="25:25" x14ac:dyDescent="0.2">
      <c r="Y30113" s="84"/>
    </row>
    <row r="30114" spans="25:25" x14ac:dyDescent="0.2">
      <c r="Y30114" s="84"/>
    </row>
    <row r="30115" spans="25:25" x14ac:dyDescent="0.2">
      <c r="Y30115" s="84"/>
    </row>
    <row r="30116" spans="25:25" x14ac:dyDescent="0.2">
      <c r="Y30116" s="84"/>
    </row>
    <row r="30117" spans="25:25" x14ac:dyDescent="0.2">
      <c r="Y30117" s="84"/>
    </row>
    <row r="30118" spans="25:25" x14ac:dyDescent="0.2">
      <c r="Y30118" s="84"/>
    </row>
    <row r="30119" spans="25:25" x14ac:dyDescent="0.2">
      <c r="Y30119" s="84"/>
    </row>
    <row r="30120" spans="25:25" x14ac:dyDescent="0.2">
      <c r="Y30120" s="84"/>
    </row>
    <row r="30121" spans="25:25" x14ac:dyDescent="0.2">
      <c r="Y30121" s="84"/>
    </row>
    <row r="30122" spans="25:25" x14ac:dyDescent="0.2">
      <c r="Y30122" s="84"/>
    </row>
    <row r="30123" spans="25:25" x14ac:dyDescent="0.2">
      <c r="Y30123" s="84"/>
    </row>
    <row r="30124" spans="25:25" x14ac:dyDescent="0.2">
      <c r="Y30124" s="84"/>
    </row>
    <row r="30125" spans="25:25" x14ac:dyDescent="0.2">
      <c r="Y30125" s="84"/>
    </row>
    <row r="30126" spans="25:25" x14ac:dyDescent="0.2">
      <c r="Y30126" s="84"/>
    </row>
    <row r="30127" spans="25:25" x14ac:dyDescent="0.2">
      <c r="Y30127" s="84"/>
    </row>
    <row r="30128" spans="25:25" x14ac:dyDescent="0.2">
      <c r="Y30128" s="84"/>
    </row>
    <row r="30129" spans="25:25" x14ac:dyDescent="0.2">
      <c r="Y30129" s="84"/>
    </row>
    <row r="30130" spans="25:25" x14ac:dyDescent="0.2">
      <c r="Y30130" s="84"/>
    </row>
    <row r="30131" spans="25:25" x14ac:dyDescent="0.2">
      <c r="Y30131" s="84"/>
    </row>
    <row r="30132" spans="25:25" x14ac:dyDescent="0.2">
      <c r="Y30132" s="84"/>
    </row>
    <row r="30133" spans="25:25" x14ac:dyDescent="0.2">
      <c r="Y30133" s="84"/>
    </row>
    <row r="30134" spans="25:25" x14ac:dyDescent="0.2">
      <c r="Y30134" s="84"/>
    </row>
    <row r="30135" spans="25:25" x14ac:dyDescent="0.2">
      <c r="Y30135" s="84"/>
    </row>
    <row r="30136" spans="25:25" x14ac:dyDescent="0.2">
      <c r="Y30136" s="84"/>
    </row>
    <row r="30137" spans="25:25" x14ac:dyDescent="0.2">
      <c r="Y30137" s="84"/>
    </row>
    <row r="30138" spans="25:25" x14ac:dyDescent="0.2">
      <c r="Y30138" s="84"/>
    </row>
    <row r="30139" spans="25:25" x14ac:dyDescent="0.2">
      <c r="Y30139" s="84"/>
    </row>
    <row r="30140" spans="25:25" x14ac:dyDescent="0.2">
      <c r="Y30140" s="84"/>
    </row>
    <row r="30141" spans="25:25" x14ac:dyDescent="0.2">
      <c r="Y30141" s="84"/>
    </row>
    <row r="30142" spans="25:25" x14ac:dyDescent="0.2">
      <c r="Y30142" s="84"/>
    </row>
    <row r="30143" spans="25:25" x14ac:dyDescent="0.2">
      <c r="Y30143" s="84"/>
    </row>
    <row r="30144" spans="25:25" x14ac:dyDescent="0.2">
      <c r="Y30144" s="84"/>
    </row>
    <row r="30145" spans="25:25" x14ac:dyDescent="0.2">
      <c r="Y30145" s="84"/>
    </row>
    <row r="30146" spans="25:25" x14ac:dyDescent="0.2">
      <c r="Y30146" s="84"/>
    </row>
    <row r="30147" spans="25:25" x14ac:dyDescent="0.2">
      <c r="Y30147" s="84"/>
    </row>
    <row r="30148" spans="25:25" x14ac:dyDescent="0.2">
      <c r="Y30148" s="84"/>
    </row>
    <row r="30149" spans="25:25" x14ac:dyDescent="0.2">
      <c r="Y30149" s="84"/>
    </row>
    <row r="30150" spans="25:25" x14ac:dyDescent="0.2">
      <c r="Y30150" s="84"/>
    </row>
    <row r="30151" spans="25:25" x14ac:dyDescent="0.2">
      <c r="Y30151" s="84"/>
    </row>
    <row r="30152" spans="25:25" x14ac:dyDescent="0.2">
      <c r="Y30152" s="84"/>
    </row>
    <row r="30153" spans="25:25" x14ac:dyDescent="0.2">
      <c r="Y30153" s="84"/>
    </row>
    <row r="30154" spans="25:25" x14ac:dyDescent="0.2">
      <c r="Y30154" s="84"/>
    </row>
    <row r="30155" spans="25:25" x14ac:dyDescent="0.2">
      <c r="Y30155" s="84"/>
    </row>
    <row r="30156" spans="25:25" x14ac:dyDescent="0.2">
      <c r="Y30156" s="84"/>
    </row>
    <row r="30157" spans="25:25" x14ac:dyDescent="0.2">
      <c r="Y30157" s="84"/>
    </row>
    <row r="30158" spans="25:25" x14ac:dyDescent="0.2">
      <c r="Y30158" s="84"/>
    </row>
    <row r="30159" spans="25:25" x14ac:dyDescent="0.2">
      <c r="Y30159" s="84"/>
    </row>
    <row r="30160" spans="25:25" x14ac:dyDescent="0.2">
      <c r="Y30160" s="84"/>
    </row>
    <row r="30161" spans="25:25" x14ac:dyDescent="0.2">
      <c r="Y30161" s="84"/>
    </row>
    <row r="30162" spans="25:25" x14ac:dyDescent="0.2">
      <c r="Y30162" s="84"/>
    </row>
    <row r="30163" spans="25:25" x14ac:dyDescent="0.2">
      <c r="Y30163" s="84"/>
    </row>
    <row r="30164" spans="25:25" x14ac:dyDescent="0.2">
      <c r="Y30164" s="84"/>
    </row>
    <row r="30165" spans="25:25" x14ac:dyDescent="0.2">
      <c r="Y30165" s="84"/>
    </row>
    <row r="30166" spans="25:25" x14ac:dyDescent="0.2">
      <c r="Y30166" s="84"/>
    </row>
    <row r="30167" spans="25:25" x14ac:dyDescent="0.2">
      <c r="Y30167" s="84"/>
    </row>
    <row r="30168" spans="25:25" x14ac:dyDescent="0.2">
      <c r="Y30168" s="84"/>
    </row>
    <row r="30169" spans="25:25" x14ac:dyDescent="0.2">
      <c r="Y30169" s="84"/>
    </row>
    <row r="30170" spans="25:25" x14ac:dyDescent="0.2">
      <c r="Y30170" s="84"/>
    </row>
    <row r="30171" spans="25:25" x14ac:dyDescent="0.2">
      <c r="Y30171" s="84"/>
    </row>
    <row r="30172" spans="25:25" x14ac:dyDescent="0.2">
      <c r="Y30172" s="84"/>
    </row>
    <row r="30173" spans="25:25" x14ac:dyDescent="0.2">
      <c r="Y30173" s="84"/>
    </row>
    <row r="30174" spans="25:25" x14ac:dyDescent="0.2">
      <c r="Y30174" s="84"/>
    </row>
    <row r="30175" spans="25:25" x14ac:dyDescent="0.2">
      <c r="Y30175" s="84"/>
    </row>
    <row r="30176" spans="25:25" x14ac:dyDescent="0.2">
      <c r="Y30176" s="84"/>
    </row>
    <row r="30177" spans="25:25" x14ac:dyDescent="0.2">
      <c r="Y30177" s="84"/>
    </row>
    <row r="30178" spans="25:25" x14ac:dyDescent="0.2">
      <c r="Y30178" s="84"/>
    </row>
    <row r="30179" spans="25:25" x14ac:dyDescent="0.2">
      <c r="Y30179" s="84"/>
    </row>
    <row r="30180" spans="25:25" x14ac:dyDescent="0.2">
      <c r="Y30180" s="84"/>
    </row>
    <row r="30181" spans="25:25" x14ac:dyDescent="0.2">
      <c r="Y30181" s="84"/>
    </row>
    <row r="30182" spans="25:25" x14ac:dyDescent="0.2">
      <c r="Y30182" s="84"/>
    </row>
    <row r="30183" spans="25:25" x14ac:dyDescent="0.2">
      <c r="Y30183" s="84"/>
    </row>
    <row r="30184" spans="25:25" x14ac:dyDescent="0.2">
      <c r="Y30184" s="84"/>
    </row>
    <row r="30185" spans="25:25" x14ac:dyDescent="0.2">
      <c r="Y30185" s="84"/>
    </row>
    <row r="30186" spans="25:25" x14ac:dyDescent="0.2">
      <c r="Y30186" s="84"/>
    </row>
    <row r="30187" spans="25:25" x14ac:dyDescent="0.2">
      <c r="Y30187" s="84"/>
    </row>
    <row r="30188" spans="25:25" x14ac:dyDescent="0.2">
      <c r="Y30188" s="84"/>
    </row>
    <row r="30189" spans="25:25" x14ac:dyDescent="0.2">
      <c r="Y30189" s="84"/>
    </row>
    <row r="30190" spans="25:25" x14ac:dyDescent="0.2">
      <c r="Y30190" s="84"/>
    </row>
    <row r="30191" spans="25:25" x14ac:dyDescent="0.2">
      <c r="Y30191" s="84"/>
    </row>
    <row r="30192" spans="25:25" x14ac:dyDescent="0.2">
      <c r="Y30192" s="84"/>
    </row>
    <row r="30193" spans="25:25" x14ac:dyDescent="0.2">
      <c r="Y30193" s="84"/>
    </row>
    <row r="30194" spans="25:25" x14ac:dyDescent="0.2">
      <c r="Y30194" s="84"/>
    </row>
    <row r="30195" spans="25:25" x14ac:dyDescent="0.2">
      <c r="Y30195" s="84"/>
    </row>
    <row r="30196" spans="25:25" x14ac:dyDescent="0.2">
      <c r="Y30196" s="84"/>
    </row>
    <row r="30197" spans="25:25" x14ac:dyDescent="0.2">
      <c r="Y30197" s="84"/>
    </row>
    <row r="30198" spans="25:25" x14ac:dyDescent="0.2">
      <c r="Y30198" s="84"/>
    </row>
    <row r="30199" spans="25:25" x14ac:dyDescent="0.2">
      <c r="Y30199" s="84"/>
    </row>
    <row r="30200" spans="25:25" x14ac:dyDescent="0.2">
      <c r="Y30200" s="84"/>
    </row>
    <row r="30201" spans="25:25" x14ac:dyDescent="0.2">
      <c r="Y30201" s="84"/>
    </row>
    <row r="30202" spans="25:25" x14ac:dyDescent="0.2">
      <c r="Y30202" s="84"/>
    </row>
    <row r="30203" spans="25:25" x14ac:dyDescent="0.2">
      <c r="Y30203" s="84"/>
    </row>
    <row r="30204" spans="25:25" x14ac:dyDescent="0.2">
      <c r="Y30204" s="84"/>
    </row>
    <row r="30205" spans="25:25" x14ac:dyDescent="0.2">
      <c r="Y30205" s="84"/>
    </row>
    <row r="30206" spans="25:25" x14ac:dyDescent="0.2">
      <c r="Y30206" s="84"/>
    </row>
    <row r="30207" spans="25:25" x14ac:dyDescent="0.2">
      <c r="Y30207" s="84"/>
    </row>
    <row r="30208" spans="25:25" x14ac:dyDescent="0.2">
      <c r="Y30208" s="84"/>
    </row>
    <row r="30209" spans="25:25" x14ac:dyDescent="0.2">
      <c r="Y30209" s="84"/>
    </row>
    <row r="30210" spans="25:25" x14ac:dyDescent="0.2">
      <c r="Y30210" s="84"/>
    </row>
    <row r="30211" spans="25:25" x14ac:dyDescent="0.2">
      <c r="Y30211" s="84"/>
    </row>
    <row r="30212" spans="25:25" x14ac:dyDescent="0.2">
      <c r="Y30212" s="84"/>
    </row>
    <row r="30213" spans="25:25" x14ac:dyDescent="0.2">
      <c r="Y30213" s="84"/>
    </row>
    <row r="30214" spans="25:25" x14ac:dyDescent="0.2">
      <c r="Y30214" s="84"/>
    </row>
    <row r="30215" spans="25:25" x14ac:dyDescent="0.2">
      <c r="Y30215" s="84"/>
    </row>
    <row r="30216" spans="25:25" x14ac:dyDescent="0.2">
      <c r="Y30216" s="84"/>
    </row>
    <row r="30217" spans="25:25" x14ac:dyDescent="0.2">
      <c r="Y30217" s="84"/>
    </row>
    <row r="30218" spans="25:25" x14ac:dyDescent="0.2">
      <c r="Y30218" s="84"/>
    </row>
    <row r="30219" spans="25:25" x14ac:dyDescent="0.2">
      <c r="Y30219" s="84"/>
    </row>
    <row r="30220" spans="25:25" x14ac:dyDescent="0.2">
      <c r="Y30220" s="84"/>
    </row>
    <row r="30221" spans="25:25" x14ac:dyDescent="0.2">
      <c r="Y30221" s="84"/>
    </row>
    <row r="30222" spans="25:25" x14ac:dyDescent="0.2">
      <c r="Y30222" s="84"/>
    </row>
    <row r="30223" spans="25:25" x14ac:dyDescent="0.2">
      <c r="Y30223" s="84"/>
    </row>
    <row r="30224" spans="25:25" x14ac:dyDescent="0.2">
      <c r="Y30224" s="84"/>
    </row>
    <row r="30225" spans="25:25" x14ac:dyDescent="0.2">
      <c r="Y30225" s="84"/>
    </row>
    <row r="30226" spans="25:25" x14ac:dyDescent="0.2">
      <c r="Y30226" s="84"/>
    </row>
    <row r="30227" spans="25:25" x14ac:dyDescent="0.2">
      <c r="Y30227" s="84"/>
    </row>
    <row r="30228" spans="25:25" x14ac:dyDescent="0.2">
      <c r="Y30228" s="84"/>
    </row>
    <row r="30229" spans="25:25" x14ac:dyDescent="0.2">
      <c r="Y30229" s="84"/>
    </row>
    <row r="30230" spans="25:25" x14ac:dyDescent="0.2">
      <c r="Y30230" s="84"/>
    </row>
    <row r="30231" spans="25:25" x14ac:dyDescent="0.2">
      <c r="Y30231" s="84"/>
    </row>
    <row r="30232" spans="25:25" x14ac:dyDescent="0.2">
      <c r="Y30232" s="84"/>
    </row>
    <row r="30233" spans="25:25" x14ac:dyDescent="0.2">
      <c r="Y30233" s="84"/>
    </row>
    <row r="30234" spans="25:25" x14ac:dyDescent="0.2">
      <c r="Y30234" s="84"/>
    </row>
    <row r="30235" spans="25:25" x14ac:dyDescent="0.2">
      <c r="Y30235" s="84"/>
    </row>
    <row r="30236" spans="25:25" x14ac:dyDescent="0.2">
      <c r="Y30236" s="84"/>
    </row>
    <row r="30237" spans="25:25" x14ac:dyDescent="0.2">
      <c r="Y30237" s="84"/>
    </row>
    <row r="30238" spans="25:25" x14ac:dyDescent="0.2">
      <c r="Y30238" s="84"/>
    </row>
    <row r="30239" spans="25:25" x14ac:dyDescent="0.2">
      <c r="Y30239" s="84"/>
    </row>
    <row r="30240" spans="25:25" x14ac:dyDescent="0.2">
      <c r="Y30240" s="84"/>
    </row>
    <row r="30241" spans="25:25" x14ac:dyDescent="0.2">
      <c r="Y30241" s="84"/>
    </row>
    <row r="30242" spans="25:25" x14ac:dyDescent="0.2">
      <c r="Y30242" s="84"/>
    </row>
    <row r="30243" spans="25:25" x14ac:dyDescent="0.2">
      <c r="Y30243" s="84"/>
    </row>
    <row r="30244" spans="25:25" x14ac:dyDescent="0.2">
      <c r="Y30244" s="84"/>
    </row>
    <row r="30245" spans="25:25" x14ac:dyDescent="0.2">
      <c r="Y30245" s="84"/>
    </row>
    <row r="30246" spans="25:25" x14ac:dyDescent="0.2">
      <c r="Y30246" s="84"/>
    </row>
    <row r="30247" spans="25:25" x14ac:dyDescent="0.2">
      <c r="Y30247" s="84"/>
    </row>
    <row r="30248" spans="25:25" x14ac:dyDescent="0.2">
      <c r="Y30248" s="84"/>
    </row>
    <row r="30249" spans="25:25" x14ac:dyDescent="0.2">
      <c r="Y30249" s="84"/>
    </row>
    <row r="30250" spans="25:25" x14ac:dyDescent="0.2">
      <c r="Y30250" s="84"/>
    </row>
    <row r="30251" spans="25:25" x14ac:dyDescent="0.2">
      <c r="Y30251" s="84"/>
    </row>
    <row r="30252" spans="25:25" x14ac:dyDescent="0.2">
      <c r="Y30252" s="84"/>
    </row>
    <row r="30253" spans="25:25" x14ac:dyDescent="0.2">
      <c r="Y30253" s="84"/>
    </row>
    <row r="30254" spans="25:25" x14ac:dyDescent="0.2">
      <c r="Y30254" s="84"/>
    </row>
    <row r="30255" spans="25:25" x14ac:dyDescent="0.2">
      <c r="Y30255" s="84"/>
    </row>
    <row r="30256" spans="25:25" x14ac:dyDescent="0.2">
      <c r="Y30256" s="84"/>
    </row>
    <row r="30257" spans="25:25" x14ac:dyDescent="0.2">
      <c r="Y30257" s="84"/>
    </row>
    <row r="30258" spans="25:25" x14ac:dyDescent="0.2">
      <c r="Y30258" s="84"/>
    </row>
    <row r="30259" spans="25:25" x14ac:dyDescent="0.2">
      <c r="Y30259" s="84"/>
    </row>
    <row r="30260" spans="25:25" x14ac:dyDescent="0.2">
      <c r="Y30260" s="84"/>
    </row>
    <row r="30261" spans="25:25" x14ac:dyDescent="0.2">
      <c r="Y30261" s="84"/>
    </row>
    <row r="30262" spans="25:25" x14ac:dyDescent="0.2">
      <c r="Y30262" s="84"/>
    </row>
    <row r="30263" spans="25:25" x14ac:dyDescent="0.2">
      <c r="Y30263" s="84"/>
    </row>
    <row r="30264" spans="25:25" x14ac:dyDescent="0.2">
      <c r="Y30264" s="84"/>
    </row>
    <row r="30265" spans="25:25" x14ac:dyDescent="0.2">
      <c r="Y30265" s="84"/>
    </row>
    <row r="30266" spans="25:25" x14ac:dyDescent="0.2">
      <c r="Y30266" s="84"/>
    </row>
    <row r="30267" spans="25:25" x14ac:dyDescent="0.2">
      <c r="Y30267" s="84"/>
    </row>
    <row r="30268" spans="25:25" x14ac:dyDescent="0.2">
      <c r="Y30268" s="84"/>
    </row>
    <row r="30269" spans="25:25" x14ac:dyDescent="0.2">
      <c r="Y30269" s="84"/>
    </row>
    <row r="30270" spans="25:25" x14ac:dyDescent="0.2">
      <c r="Y30270" s="84"/>
    </row>
    <row r="30271" spans="25:25" x14ac:dyDescent="0.2">
      <c r="Y30271" s="84"/>
    </row>
    <row r="30272" spans="25:25" x14ac:dyDescent="0.2">
      <c r="Y30272" s="84"/>
    </row>
    <row r="30273" spans="25:25" x14ac:dyDescent="0.2">
      <c r="Y30273" s="84"/>
    </row>
    <row r="30274" spans="25:25" x14ac:dyDescent="0.2">
      <c r="Y30274" s="84"/>
    </row>
    <row r="30275" spans="25:25" x14ac:dyDescent="0.2">
      <c r="Y30275" s="84"/>
    </row>
    <row r="30276" spans="25:25" x14ac:dyDescent="0.2">
      <c r="Y30276" s="84"/>
    </row>
    <row r="30277" spans="25:25" x14ac:dyDescent="0.2">
      <c r="Y30277" s="84"/>
    </row>
    <row r="30278" spans="25:25" x14ac:dyDescent="0.2">
      <c r="Y30278" s="84"/>
    </row>
    <row r="30279" spans="25:25" x14ac:dyDescent="0.2">
      <c r="Y30279" s="84"/>
    </row>
    <row r="30280" spans="25:25" x14ac:dyDescent="0.2">
      <c r="Y30280" s="84"/>
    </row>
    <row r="30281" spans="25:25" x14ac:dyDescent="0.2">
      <c r="Y30281" s="84"/>
    </row>
    <row r="30282" spans="25:25" x14ac:dyDescent="0.2">
      <c r="Y30282" s="84"/>
    </row>
    <row r="30283" spans="25:25" x14ac:dyDescent="0.2">
      <c r="Y30283" s="84"/>
    </row>
    <row r="30284" spans="25:25" x14ac:dyDescent="0.2">
      <c r="Y30284" s="84"/>
    </row>
    <row r="30285" spans="25:25" x14ac:dyDescent="0.2">
      <c r="Y30285" s="84"/>
    </row>
    <row r="30286" spans="25:25" x14ac:dyDescent="0.2">
      <c r="Y30286" s="84"/>
    </row>
    <row r="30287" spans="25:25" x14ac:dyDescent="0.2">
      <c r="Y30287" s="84"/>
    </row>
    <row r="30288" spans="25:25" x14ac:dyDescent="0.2">
      <c r="Y30288" s="84"/>
    </row>
    <row r="30289" spans="25:25" x14ac:dyDescent="0.2">
      <c r="Y30289" s="84"/>
    </row>
    <row r="30290" spans="25:25" x14ac:dyDescent="0.2">
      <c r="Y30290" s="84"/>
    </row>
    <row r="30291" spans="25:25" x14ac:dyDescent="0.2">
      <c r="Y30291" s="84"/>
    </row>
    <row r="30292" spans="25:25" x14ac:dyDescent="0.2">
      <c r="Y30292" s="84"/>
    </row>
    <row r="30293" spans="25:25" x14ac:dyDescent="0.2">
      <c r="Y30293" s="84"/>
    </row>
    <row r="30294" spans="25:25" x14ac:dyDescent="0.2">
      <c r="Y30294" s="84"/>
    </row>
    <row r="30295" spans="25:25" x14ac:dyDescent="0.2">
      <c r="Y30295" s="84"/>
    </row>
    <row r="30296" spans="25:25" x14ac:dyDescent="0.2">
      <c r="Y30296" s="84"/>
    </row>
    <row r="30297" spans="25:25" x14ac:dyDescent="0.2">
      <c r="Y30297" s="84"/>
    </row>
    <row r="30298" spans="25:25" x14ac:dyDescent="0.2">
      <c r="Y30298" s="84"/>
    </row>
    <row r="30299" spans="25:25" x14ac:dyDescent="0.2">
      <c r="Y30299" s="84"/>
    </row>
    <row r="30300" spans="25:25" x14ac:dyDescent="0.2">
      <c r="Y30300" s="84"/>
    </row>
    <row r="30301" spans="25:25" x14ac:dyDescent="0.2">
      <c r="Y30301" s="84"/>
    </row>
    <row r="30302" spans="25:25" x14ac:dyDescent="0.2">
      <c r="Y30302" s="84"/>
    </row>
    <row r="30303" spans="25:25" x14ac:dyDescent="0.2">
      <c r="Y30303" s="84"/>
    </row>
    <row r="30304" spans="25:25" x14ac:dyDescent="0.2">
      <c r="Y30304" s="84"/>
    </row>
    <row r="30305" spans="25:25" x14ac:dyDescent="0.2">
      <c r="Y30305" s="84"/>
    </row>
    <row r="30306" spans="25:25" x14ac:dyDescent="0.2">
      <c r="Y30306" s="84"/>
    </row>
    <row r="30307" spans="25:25" x14ac:dyDescent="0.2">
      <c r="Y30307" s="84"/>
    </row>
    <row r="30308" spans="25:25" x14ac:dyDescent="0.2">
      <c r="Y30308" s="84"/>
    </row>
    <row r="30309" spans="25:25" x14ac:dyDescent="0.2">
      <c r="Y30309" s="84"/>
    </row>
    <row r="30310" spans="25:25" x14ac:dyDescent="0.2">
      <c r="Y30310" s="84"/>
    </row>
    <row r="30311" spans="25:25" x14ac:dyDescent="0.2">
      <c r="Y30311" s="84"/>
    </row>
    <row r="30312" spans="25:25" x14ac:dyDescent="0.2">
      <c r="Y30312" s="84"/>
    </row>
    <row r="30313" spans="25:25" x14ac:dyDescent="0.2">
      <c r="Y30313" s="84"/>
    </row>
    <row r="30314" spans="25:25" x14ac:dyDescent="0.2">
      <c r="Y30314" s="84"/>
    </row>
    <row r="30315" spans="25:25" x14ac:dyDescent="0.2">
      <c r="Y30315" s="84"/>
    </row>
    <row r="30316" spans="25:25" x14ac:dyDescent="0.2">
      <c r="Y30316" s="84"/>
    </row>
    <row r="30317" spans="25:25" x14ac:dyDescent="0.2">
      <c r="Y30317" s="84"/>
    </row>
    <row r="30318" spans="25:25" x14ac:dyDescent="0.2">
      <c r="Y30318" s="84"/>
    </row>
    <row r="30319" spans="25:25" x14ac:dyDescent="0.2">
      <c r="Y30319" s="84"/>
    </row>
    <row r="30320" spans="25:25" x14ac:dyDescent="0.2">
      <c r="Y30320" s="84"/>
    </row>
    <row r="30321" spans="25:25" x14ac:dyDescent="0.2">
      <c r="Y30321" s="84"/>
    </row>
    <row r="30322" spans="25:25" x14ac:dyDescent="0.2">
      <c r="Y30322" s="84"/>
    </row>
    <row r="30323" spans="25:25" x14ac:dyDescent="0.2">
      <c r="Y30323" s="84"/>
    </row>
    <row r="30324" spans="25:25" x14ac:dyDescent="0.2">
      <c r="Y30324" s="84"/>
    </row>
    <row r="30325" spans="25:25" x14ac:dyDescent="0.2">
      <c r="Y30325" s="84"/>
    </row>
    <row r="30326" spans="25:25" x14ac:dyDescent="0.2">
      <c r="Y30326" s="84"/>
    </row>
    <row r="30327" spans="25:25" x14ac:dyDescent="0.2">
      <c r="Y30327" s="84"/>
    </row>
    <row r="30328" spans="25:25" x14ac:dyDescent="0.2">
      <c r="Y30328" s="84"/>
    </row>
    <row r="30329" spans="25:25" x14ac:dyDescent="0.2">
      <c r="Y30329" s="84"/>
    </row>
    <row r="30330" spans="25:25" x14ac:dyDescent="0.2">
      <c r="Y30330" s="84"/>
    </row>
    <row r="30331" spans="25:25" x14ac:dyDescent="0.2">
      <c r="Y30331" s="84"/>
    </row>
    <row r="30332" spans="25:25" x14ac:dyDescent="0.2">
      <c r="Y30332" s="84"/>
    </row>
    <row r="30333" spans="25:25" x14ac:dyDescent="0.2">
      <c r="Y30333" s="84"/>
    </row>
    <row r="30334" spans="25:25" x14ac:dyDescent="0.2">
      <c r="Y30334" s="84"/>
    </row>
    <row r="30335" spans="25:25" x14ac:dyDescent="0.2">
      <c r="Y30335" s="84"/>
    </row>
    <row r="30336" spans="25:25" x14ac:dyDescent="0.2">
      <c r="Y30336" s="84"/>
    </row>
    <row r="30337" spans="25:25" x14ac:dyDescent="0.2">
      <c r="Y30337" s="84"/>
    </row>
    <row r="30338" spans="25:25" x14ac:dyDescent="0.2">
      <c r="Y30338" s="84"/>
    </row>
    <row r="30339" spans="25:25" x14ac:dyDescent="0.2">
      <c r="Y30339" s="84"/>
    </row>
    <row r="30340" spans="25:25" x14ac:dyDescent="0.2">
      <c r="Y30340" s="84"/>
    </row>
    <row r="30341" spans="25:25" x14ac:dyDescent="0.2">
      <c r="Y30341" s="84"/>
    </row>
    <row r="30342" spans="25:25" x14ac:dyDescent="0.2">
      <c r="Y30342" s="84"/>
    </row>
    <row r="30343" spans="25:25" x14ac:dyDescent="0.2">
      <c r="Y30343" s="84"/>
    </row>
    <row r="30344" spans="25:25" x14ac:dyDescent="0.2">
      <c r="Y30344" s="84"/>
    </row>
    <row r="30345" spans="25:25" x14ac:dyDescent="0.2">
      <c r="Y30345" s="84"/>
    </row>
    <row r="30346" spans="25:25" x14ac:dyDescent="0.2">
      <c r="Y30346" s="84"/>
    </row>
    <row r="30347" spans="25:25" x14ac:dyDescent="0.2">
      <c r="Y30347" s="84"/>
    </row>
    <row r="30348" spans="25:25" x14ac:dyDescent="0.2">
      <c r="Y30348" s="84"/>
    </row>
    <row r="30349" spans="25:25" x14ac:dyDescent="0.2">
      <c r="Y30349" s="84"/>
    </row>
    <row r="30350" spans="25:25" x14ac:dyDescent="0.2">
      <c r="Y30350" s="84"/>
    </row>
    <row r="30351" spans="25:25" x14ac:dyDescent="0.2">
      <c r="Y30351" s="84"/>
    </row>
    <row r="30352" spans="25:25" x14ac:dyDescent="0.2">
      <c r="Y30352" s="84"/>
    </row>
    <row r="30353" spans="25:25" x14ac:dyDescent="0.2">
      <c r="Y30353" s="84"/>
    </row>
    <row r="30354" spans="25:25" x14ac:dyDescent="0.2">
      <c r="Y30354" s="84"/>
    </row>
    <row r="30355" spans="25:25" x14ac:dyDescent="0.2">
      <c r="Y30355" s="84"/>
    </row>
    <row r="30356" spans="25:25" x14ac:dyDescent="0.2">
      <c r="Y30356" s="84"/>
    </row>
    <row r="30357" spans="25:25" x14ac:dyDescent="0.2">
      <c r="Y30357" s="84"/>
    </row>
    <row r="30358" spans="25:25" x14ac:dyDescent="0.2">
      <c r="Y30358" s="84"/>
    </row>
    <row r="30359" spans="25:25" x14ac:dyDescent="0.2">
      <c r="Y30359" s="84"/>
    </row>
    <row r="30360" spans="25:25" x14ac:dyDescent="0.2">
      <c r="Y30360" s="84"/>
    </row>
    <row r="30361" spans="25:25" x14ac:dyDescent="0.2">
      <c r="Y30361" s="84"/>
    </row>
    <row r="30362" spans="25:25" x14ac:dyDescent="0.2">
      <c r="Y30362" s="84"/>
    </row>
    <row r="30363" spans="25:25" x14ac:dyDescent="0.2">
      <c r="Y30363" s="84"/>
    </row>
    <row r="30364" spans="25:25" x14ac:dyDescent="0.2">
      <c r="Y30364" s="84"/>
    </row>
    <row r="30365" spans="25:25" x14ac:dyDescent="0.2">
      <c r="Y30365" s="84"/>
    </row>
    <row r="30366" spans="25:25" x14ac:dyDescent="0.2">
      <c r="Y30366" s="84"/>
    </row>
    <row r="30367" spans="25:25" x14ac:dyDescent="0.2">
      <c r="Y30367" s="84"/>
    </row>
    <row r="30368" spans="25:25" x14ac:dyDescent="0.2">
      <c r="Y30368" s="84"/>
    </row>
    <row r="30369" spans="25:25" x14ac:dyDescent="0.2">
      <c r="Y30369" s="84"/>
    </row>
    <row r="30370" spans="25:25" x14ac:dyDescent="0.2">
      <c r="Y30370" s="84"/>
    </row>
    <row r="30371" spans="25:25" x14ac:dyDescent="0.2">
      <c r="Y30371" s="84"/>
    </row>
    <row r="30372" spans="25:25" x14ac:dyDescent="0.2">
      <c r="Y30372" s="84"/>
    </row>
    <row r="30373" spans="25:25" x14ac:dyDescent="0.2">
      <c r="Y30373" s="84"/>
    </row>
    <row r="30374" spans="25:25" x14ac:dyDescent="0.2">
      <c r="Y30374" s="84"/>
    </row>
    <row r="30375" spans="25:25" x14ac:dyDescent="0.2">
      <c r="Y30375" s="84"/>
    </row>
    <row r="30376" spans="25:25" x14ac:dyDescent="0.2">
      <c r="Y30376" s="84"/>
    </row>
    <row r="30377" spans="25:25" x14ac:dyDescent="0.2">
      <c r="Y30377" s="84"/>
    </row>
    <row r="30378" spans="25:25" x14ac:dyDescent="0.2">
      <c r="Y30378" s="84"/>
    </row>
    <row r="30379" spans="25:25" x14ac:dyDescent="0.2">
      <c r="Y30379" s="84"/>
    </row>
    <row r="30380" spans="25:25" x14ac:dyDescent="0.2">
      <c r="Y30380" s="84"/>
    </row>
    <row r="30381" spans="25:25" x14ac:dyDescent="0.2">
      <c r="Y30381" s="84"/>
    </row>
    <row r="30382" spans="25:25" x14ac:dyDescent="0.2">
      <c r="Y30382" s="84"/>
    </row>
    <row r="30383" spans="25:25" x14ac:dyDescent="0.2">
      <c r="Y30383" s="84"/>
    </row>
    <row r="30384" spans="25:25" x14ac:dyDescent="0.2">
      <c r="Y30384" s="84"/>
    </row>
    <row r="30385" spans="25:25" x14ac:dyDescent="0.2">
      <c r="Y30385" s="84"/>
    </row>
    <row r="30386" spans="25:25" x14ac:dyDescent="0.2">
      <c r="Y30386" s="84"/>
    </row>
    <row r="30387" spans="25:25" x14ac:dyDescent="0.2">
      <c r="Y30387" s="84"/>
    </row>
    <row r="30388" spans="25:25" x14ac:dyDescent="0.2">
      <c r="Y30388" s="84"/>
    </row>
    <row r="30389" spans="25:25" x14ac:dyDescent="0.2">
      <c r="Y30389" s="84"/>
    </row>
    <row r="30390" spans="25:25" x14ac:dyDescent="0.2">
      <c r="Y30390" s="84"/>
    </row>
    <row r="30391" spans="25:25" x14ac:dyDescent="0.2">
      <c r="Y30391" s="84"/>
    </row>
    <row r="30392" spans="25:25" x14ac:dyDescent="0.2">
      <c r="Y30392" s="84"/>
    </row>
    <row r="30393" spans="25:25" x14ac:dyDescent="0.2">
      <c r="Y30393" s="84"/>
    </row>
    <row r="30394" spans="25:25" x14ac:dyDescent="0.2">
      <c r="Y30394" s="84"/>
    </row>
    <row r="30395" spans="25:25" x14ac:dyDescent="0.2">
      <c r="Y30395" s="84"/>
    </row>
    <row r="30396" spans="25:25" x14ac:dyDescent="0.2">
      <c r="Y30396" s="84"/>
    </row>
    <row r="30397" spans="25:25" x14ac:dyDescent="0.2">
      <c r="Y30397" s="84"/>
    </row>
    <row r="30398" spans="25:25" x14ac:dyDescent="0.2">
      <c r="Y30398" s="84"/>
    </row>
    <row r="30399" spans="25:25" x14ac:dyDescent="0.2">
      <c r="Y30399" s="84"/>
    </row>
    <row r="30400" spans="25:25" x14ac:dyDescent="0.2">
      <c r="Y30400" s="84"/>
    </row>
    <row r="30401" spans="25:25" x14ac:dyDescent="0.2">
      <c r="Y30401" s="84"/>
    </row>
    <row r="30402" spans="25:25" x14ac:dyDescent="0.2">
      <c r="Y30402" s="84"/>
    </row>
    <row r="30403" spans="25:25" x14ac:dyDescent="0.2">
      <c r="Y30403" s="84"/>
    </row>
    <row r="30404" spans="25:25" x14ac:dyDescent="0.2">
      <c r="Y30404" s="84"/>
    </row>
    <row r="30405" spans="25:25" x14ac:dyDescent="0.2">
      <c r="Y30405" s="84"/>
    </row>
    <row r="30406" spans="25:25" x14ac:dyDescent="0.2">
      <c r="Y30406" s="84"/>
    </row>
    <row r="30407" spans="25:25" x14ac:dyDescent="0.2">
      <c r="Y30407" s="84"/>
    </row>
    <row r="30408" spans="25:25" x14ac:dyDescent="0.2">
      <c r="Y30408" s="84"/>
    </row>
    <row r="30409" spans="25:25" x14ac:dyDescent="0.2">
      <c r="Y30409" s="84"/>
    </row>
    <row r="30410" spans="25:25" x14ac:dyDescent="0.2">
      <c r="Y30410" s="84"/>
    </row>
    <row r="30411" spans="25:25" x14ac:dyDescent="0.2">
      <c r="Y30411" s="84"/>
    </row>
    <row r="30412" spans="25:25" x14ac:dyDescent="0.2">
      <c r="Y30412" s="84"/>
    </row>
    <row r="30413" spans="25:25" x14ac:dyDescent="0.2">
      <c r="Y30413" s="84"/>
    </row>
    <row r="30414" spans="25:25" x14ac:dyDescent="0.2">
      <c r="Y30414" s="84"/>
    </row>
    <row r="30415" spans="25:25" x14ac:dyDescent="0.2">
      <c r="Y30415" s="84"/>
    </row>
    <row r="30416" spans="25:25" x14ac:dyDescent="0.2">
      <c r="Y30416" s="84"/>
    </row>
    <row r="30417" spans="25:25" x14ac:dyDescent="0.2">
      <c r="Y30417" s="84"/>
    </row>
    <row r="30418" spans="25:25" x14ac:dyDescent="0.2">
      <c r="Y30418" s="84"/>
    </row>
    <row r="30419" spans="25:25" x14ac:dyDescent="0.2">
      <c r="Y30419" s="84"/>
    </row>
    <row r="30420" spans="25:25" x14ac:dyDescent="0.2">
      <c r="Y30420" s="84"/>
    </row>
    <row r="30421" spans="25:25" x14ac:dyDescent="0.2">
      <c r="Y30421" s="84"/>
    </row>
    <row r="30422" spans="25:25" x14ac:dyDescent="0.2">
      <c r="Y30422" s="84"/>
    </row>
    <row r="30423" spans="25:25" x14ac:dyDescent="0.2">
      <c r="Y30423" s="84"/>
    </row>
    <row r="30424" spans="25:25" x14ac:dyDescent="0.2">
      <c r="Y30424" s="84"/>
    </row>
    <row r="30425" spans="25:25" x14ac:dyDescent="0.2">
      <c r="Y30425" s="84"/>
    </row>
    <row r="30426" spans="25:25" x14ac:dyDescent="0.2">
      <c r="Y30426" s="84"/>
    </row>
    <row r="30427" spans="25:25" x14ac:dyDescent="0.2">
      <c r="Y30427" s="84"/>
    </row>
    <row r="30428" spans="25:25" x14ac:dyDescent="0.2">
      <c r="Y30428" s="84"/>
    </row>
    <row r="30429" spans="25:25" x14ac:dyDescent="0.2">
      <c r="Y30429" s="84"/>
    </row>
    <row r="30430" spans="25:25" x14ac:dyDescent="0.2">
      <c r="Y30430" s="84"/>
    </row>
    <row r="30431" spans="25:25" x14ac:dyDescent="0.2">
      <c r="Y30431" s="84"/>
    </row>
    <row r="30432" spans="25:25" x14ac:dyDescent="0.2">
      <c r="Y30432" s="84"/>
    </row>
    <row r="30433" spans="25:25" x14ac:dyDescent="0.2">
      <c r="Y30433" s="84"/>
    </row>
    <row r="30434" spans="25:25" x14ac:dyDescent="0.2">
      <c r="Y30434" s="84"/>
    </row>
    <row r="30435" spans="25:25" x14ac:dyDescent="0.2">
      <c r="Y30435" s="84"/>
    </row>
    <row r="30436" spans="25:25" x14ac:dyDescent="0.2">
      <c r="Y30436" s="84"/>
    </row>
    <row r="30437" spans="25:25" x14ac:dyDescent="0.2">
      <c r="Y30437" s="84"/>
    </row>
    <row r="30438" spans="25:25" x14ac:dyDescent="0.2">
      <c r="Y30438" s="84"/>
    </row>
    <row r="30439" spans="25:25" x14ac:dyDescent="0.2">
      <c r="Y30439" s="84"/>
    </row>
    <row r="30440" spans="25:25" x14ac:dyDescent="0.2">
      <c r="Y30440" s="84"/>
    </row>
    <row r="30441" spans="25:25" x14ac:dyDescent="0.2">
      <c r="Y30441" s="84"/>
    </row>
    <row r="30442" spans="25:25" x14ac:dyDescent="0.2">
      <c r="Y30442" s="84"/>
    </row>
    <row r="30443" spans="25:25" x14ac:dyDescent="0.2">
      <c r="Y30443" s="84"/>
    </row>
    <row r="30444" spans="25:25" x14ac:dyDescent="0.2">
      <c r="Y30444" s="84"/>
    </row>
    <row r="30445" spans="25:25" x14ac:dyDescent="0.2">
      <c r="Y30445" s="84"/>
    </row>
    <row r="30446" spans="25:25" x14ac:dyDescent="0.2">
      <c r="Y30446" s="84"/>
    </row>
    <row r="30447" spans="25:25" x14ac:dyDescent="0.2">
      <c r="Y30447" s="84"/>
    </row>
    <row r="30448" spans="25:25" x14ac:dyDescent="0.2">
      <c r="Y30448" s="84"/>
    </row>
    <row r="30449" spans="25:25" x14ac:dyDescent="0.2">
      <c r="Y30449" s="84"/>
    </row>
    <row r="30450" spans="25:25" x14ac:dyDescent="0.2">
      <c r="Y30450" s="84"/>
    </row>
    <row r="30451" spans="25:25" x14ac:dyDescent="0.2">
      <c r="Y30451" s="84"/>
    </row>
    <row r="30452" spans="25:25" x14ac:dyDescent="0.2">
      <c r="Y30452" s="84"/>
    </row>
    <row r="30453" spans="25:25" x14ac:dyDescent="0.2">
      <c r="Y30453" s="84"/>
    </row>
    <row r="30454" spans="25:25" x14ac:dyDescent="0.2">
      <c r="Y30454" s="84"/>
    </row>
    <row r="30455" spans="25:25" x14ac:dyDescent="0.2">
      <c r="Y30455" s="84"/>
    </row>
    <row r="30456" spans="25:25" x14ac:dyDescent="0.2">
      <c r="Y30456" s="84"/>
    </row>
    <row r="30457" spans="25:25" x14ac:dyDescent="0.2">
      <c r="Y30457" s="84"/>
    </row>
    <row r="30458" spans="25:25" x14ac:dyDescent="0.2">
      <c r="Y30458" s="84"/>
    </row>
    <row r="30459" spans="25:25" x14ac:dyDescent="0.2">
      <c r="Y30459" s="84"/>
    </row>
    <row r="30460" spans="25:25" x14ac:dyDescent="0.2">
      <c r="Y30460" s="84"/>
    </row>
    <row r="30461" spans="25:25" x14ac:dyDescent="0.2">
      <c r="Y30461" s="84"/>
    </row>
    <row r="30462" spans="25:25" x14ac:dyDescent="0.2">
      <c r="Y30462" s="84"/>
    </row>
    <row r="30463" spans="25:25" x14ac:dyDescent="0.2">
      <c r="Y30463" s="84"/>
    </row>
    <row r="30464" spans="25:25" x14ac:dyDescent="0.2">
      <c r="Y30464" s="84"/>
    </row>
    <row r="30465" spans="25:25" x14ac:dyDescent="0.2">
      <c r="Y30465" s="84"/>
    </row>
    <row r="30466" spans="25:25" x14ac:dyDescent="0.2">
      <c r="Y30466" s="84"/>
    </row>
    <row r="30467" spans="25:25" x14ac:dyDescent="0.2">
      <c r="Y30467" s="84"/>
    </row>
    <row r="30468" spans="25:25" x14ac:dyDescent="0.2">
      <c r="Y30468" s="84"/>
    </row>
    <row r="30469" spans="25:25" x14ac:dyDescent="0.2">
      <c r="Y30469" s="84"/>
    </row>
    <row r="30470" spans="25:25" x14ac:dyDescent="0.2">
      <c r="Y30470" s="84"/>
    </row>
    <row r="30471" spans="25:25" x14ac:dyDescent="0.2">
      <c r="Y30471" s="84"/>
    </row>
    <row r="30472" spans="25:25" x14ac:dyDescent="0.2">
      <c r="Y30472" s="84"/>
    </row>
    <row r="30473" spans="25:25" x14ac:dyDescent="0.2">
      <c r="Y30473" s="84"/>
    </row>
    <row r="30474" spans="25:25" x14ac:dyDescent="0.2">
      <c r="Y30474" s="84"/>
    </row>
    <row r="30475" spans="25:25" x14ac:dyDescent="0.2">
      <c r="Y30475" s="84"/>
    </row>
    <row r="30476" spans="25:25" x14ac:dyDescent="0.2">
      <c r="Y30476" s="84"/>
    </row>
    <row r="30477" spans="25:25" x14ac:dyDescent="0.2">
      <c r="Y30477" s="84"/>
    </row>
    <row r="30478" spans="25:25" x14ac:dyDescent="0.2">
      <c r="Y30478" s="84"/>
    </row>
    <row r="30479" spans="25:25" x14ac:dyDescent="0.2">
      <c r="Y30479" s="84"/>
    </row>
    <row r="30480" spans="25:25" x14ac:dyDescent="0.2">
      <c r="Y30480" s="84"/>
    </row>
    <row r="30481" spans="25:25" x14ac:dyDescent="0.2">
      <c r="Y30481" s="84"/>
    </row>
    <row r="30482" spans="25:25" x14ac:dyDescent="0.2">
      <c r="Y30482" s="84"/>
    </row>
    <row r="30483" spans="25:25" x14ac:dyDescent="0.2">
      <c r="Y30483" s="84"/>
    </row>
    <row r="30484" spans="25:25" x14ac:dyDescent="0.2">
      <c r="Y30484" s="84"/>
    </row>
    <row r="30485" spans="25:25" x14ac:dyDescent="0.2">
      <c r="Y30485" s="84"/>
    </row>
    <row r="30486" spans="25:25" x14ac:dyDescent="0.2">
      <c r="Y30486" s="84"/>
    </row>
    <row r="30487" spans="25:25" x14ac:dyDescent="0.2">
      <c r="Y30487" s="84"/>
    </row>
    <row r="30488" spans="25:25" x14ac:dyDescent="0.2">
      <c r="Y30488" s="84"/>
    </row>
    <row r="30489" spans="25:25" x14ac:dyDescent="0.2">
      <c r="Y30489" s="84"/>
    </row>
    <row r="30490" spans="25:25" x14ac:dyDescent="0.2">
      <c r="Y30490" s="84"/>
    </row>
    <row r="30491" spans="25:25" x14ac:dyDescent="0.2">
      <c r="Y30491" s="84"/>
    </row>
    <row r="30492" spans="25:25" x14ac:dyDescent="0.2">
      <c r="Y30492" s="84"/>
    </row>
    <row r="30493" spans="25:25" x14ac:dyDescent="0.2">
      <c r="Y30493" s="84"/>
    </row>
    <row r="30494" spans="25:25" x14ac:dyDescent="0.2">
      <c r="Y30494" s="84"/>
    </row>
    <row r="30495" spans="25:25" x14ac:dyDescent="0.2">
      <c r="Y30495" s="84"/>
    </row>
    <row r="30496" spans="25:25" x14ac:dyDescent="0.2">
      <c r="Y30496" s="84"/>
    </row>
    <row r="30497" spans="25:25" x14ac:dyDescent="0.2">
      <c r="Y30497" s="84"/>
    </row>
    <row r="30498" spans="25:25" x14ac:dyDescent="0.2">
      <c r="Y30498" s="84"/>
    </row>
    <row r="30499" spans="25:25" x14ac:dyDescent="0.2">
      <c r="Y30499" s="84"/>
    </row>
    <row r="30500" spans="25:25" x14ac:dyDescent="0.2">
      <c r="Y30500" s="84"/>
    </row>
    <row r="30501" spans="25:25" x14ac:dyDescent="0.2">
      <c r="Y30501" s="84"/>
    </row>
    <row r="30502" spans="25:25" x14ac:dyDescent="0.2">
      <c r="Y30502" s="84"/>
    </row>
    <row r="30503" spans="25:25" x14ac:dyDescent="0.2">
      <c r="Y30503" s="84"/>
    </row>
    <row r="30504" spans="25:25" x14ac:dyDescent="0.2">
      <c r="Y30504" s="84"/>
    </row>
    <row r="30505" spans="25:25" x14ac:dyDescent="0.2">
      <c r="Y30505" s="84"/>
    </row>
    <row r="30506" spans="25:25" x14ac:dyDescent="0.2">
      <c r="Y30506" s="84"/>
    </row>
    <row r="30507" spans="25:25" x14ac:dyDescent="0.2">
      <c r="Y30507" s="84"/>
    </row>
    <row r="30508" spans="25:25" x14ac:dyDescent="0.2">
      <c r="Y30508" s="84"/>
    </row>
    <row r="30509" spans="25:25" x14ac:dyDescent="0.2">
      <c r="Y30509" s="84"/>
    </row>
    <row r="30510" spans="25:25" x14ac:dyDescent="0.2">
      <c r="Y30510" s="84"/>
    </row>
    <row r="30511" spans="25:25" x14ac:dyDescent="0.2">
      <c r="Y30511" s="84"/>
    </row>
    <row r="30512" spans="25:25" x14ac:dyDescent="0.2">
      <c r="Y30512" s="84"/>
    </row>
    <row r="30513" spans="25:25" x14ac:dyDescent="0.2">
      <c r="Y30513" s="84"/>
    </row>
    <row r="30514" spans="25:25" x14ac:dyDescent="0.2">
      <c r="Y30514" s="84"/>
    </row>
    <row r="30515" spans="25:25" x14ac:dyDescent="0.2">
      <c r="Y30515" s="84"/>
    </row>
    <row r="30516" spans="25:25" x14ac:dyDescent="0.2">
      <c r="Y30516" s="84"/>
    </row>
    <row r="30517" spans="25:25" x14ac:dyDescent="0.2">
      <c r="Y30517" s="84"/>
    </row>
    <row r="30518" spans="25:25" x14ac:dyDescent="0.2">
      <c r="Y30518" s="84"/>
    </row>
    <row r="30519" spans="25:25" x14ac:dyDescent="0.2">
      <c r="Y30519" s="84"/>
    </row>
    <row r="30520" spans="25:25" x14ac:dyDescent="0.2">
      <c r="Y30520" s="84"/>
    </row>
    <row r="30521" spans="25:25" x14ac:dyDescent="0.2">
      <c r="Y30521" s="84"/>
    </row>
    <row r="30522" spans="25:25" x14ac:dyDescent="0.2">
      <c r="Y30522" s="84"/>
    </row>
    <row r="30523" spans="25:25" x14ac:dyDescent="0.2">
      <c r="Y30523" s="84"/>
    </row>
    <row r="30524" spans="25:25" x14ac:dyDescent="0.2">
      <c r="Y30524" s="84"/>
    </row>
    <row r="30525" spans="25:25" x14ac:dyDescent="0.2">
      <c r="Y30525" s="84"/>
    </row>
    <row r="30526" spans="25:25" x14ac:dyDescent="0.2">
      <c r="Y30526" s="84"/>
    </row>
    <row r="30527" spans="25:25" x14ac:dyDescent="0.2">
      <c r="Y30527" s="84"/>
    </row>
    <row r="30528" spans="25:25" x14ac:dyDescent="0.2">
      <c r="Y30528" s="84"/>
    </row>
    <row r="30529" spans="25:25" x14ac:dyDescent="0.2">
      <c r="Y30529" s="84"/>
    </row>
    <row r="30530" spans="25:25" x14ac:dyDescent="0.2">
      <c r="Y30530" s="84"/>
    </row>
    <row r="30531" spans="25:25" x14ac:dyDescent="0.2">
      <c r="Y30531" s="84"/>
    </row>
    <row r="30532" spans="25:25" x14ac:dyDescent="0.2">
      <c r="Y30532" s="84"/>
    </row>
    <row r="30533" spans="25:25" x14ac:dyDescent="0.2">
      <c r="Y30533" s="84"/>
    </row>
    <row r="30534" spans="25:25" x14ac:dyDescent="0.2">
      <c r="Y30534" s="84"/>
    </row>
    <row r="30535" spans="25:25" x14ac:dyDescent="0.2">
      <c r="Y30535" s="84"/>
    </row>
    <row r="30536" spans="25:25" x14ac:dyDescent="0.2">
      <c r="Y30536" s="84"/>
    </row>
    <row r="30537" spans="25:25" x14ac:dyDescent="0.2">
      <c r="Y30537" s="84"/>
    </row>
    <row r="30538" spans="25:25" x14ac:dyDescent="0.2">
      <c r="Y30538" s="84"/>
    </row>
    <row r="30539" spans="25:25" x14ac:dyDescent="0.2">
      <c r="Y30539" s="84"/>
    </row>
    <row r="30540" spans="25:25" x14ac:dyDescent="0.2">
      <c r="Y30540" s="84"/>
    </row>
    <row r="30541" spans="25:25" x14ac:dyDescent="0.2">
      <c r="Y30541" s="84"/>
    </row>
    <row r="30542" spans="25:25" x14ac:dyDescent="0.2">
      <c r="Y30542" s="84"/>
    </row>
    <row r="30543" spans="25:25" x14ac:dyDescent="0.2">
      <c r="Y30543" s="84"/>
    </row>
    <row r="30544" spans="25:25" x14ac:dyDescent="0.2">
      <c r="Y30544" s="84"/>
    </row>
    <row r="30545" spans="25:25" x14ac:dyDescent="0.2">
      <c r="Y30545" s="84"/>
    </row>
    <row r="30546" spans="25:25" x14ac:dyDescent="0.2">
      <c r="Y30546" s="84"/>
    </row>
    <row r="30547" spans="25:25" x14ac:dyDescent="0.2">
      <c r="Y30547" s="84"/>
    </row>
    <row r="30548" spans="25:25" x14ac:dyDescent="0.2">
      <c r="Y30548" s="84"/>
    </row>
    <row r="30549" spans="25:25" x14ac:dyDescent="0.2">
      <c r="Y30549" s="84"/>
    </row>
    <row r="30550" spans="25:25" x14ac:dyDescent="0.2">
      <c r="Y30550" s="84"/>
    </row>
    <row r="30551" spans="25:25" x14ac:dyDescent="0.2">
      <c r="Y30551" s="84"/>
    </row>
    <row r="30552" spans="25:25" x14ac:dyDescent="0.2">
      <c r="Y30552" s="84"/>
    </row>
    <row r="30553" spans="25:25" x14ac:dyDescent="0.2">
      <c r="Y30553" s="84"/>
    </row>
    <row r="30554" spans="25:25" x14ac:dyDescent="0.2">
      <c r="Y30554" s="84"/>
    </row>
    <row r="30555" spans="25:25" x14ac:dyDescent="0.2">
      <c r="Y30555" s="84"/>
    </row>
    <row r="30556" spans="25:25" x14ac:dyDescent="0.2">
      <c r="Y30556" s="84"/>
    </row>
    <row r="30557" spans="25:25" x14ac:dyDescent="0.2">
      <c r="Y30557" s="84"/>
    </row>
    <row r="30558" spans="25:25" x14ac:dyDescent="0.2">
      <c r="Y30558" s="84"/>
    </row>
    <row r="30559" spans="25:25" x14ac:dyDescent="0.2">
      <c r="Y30559" s="84"/>
    </row>
    <row r="30560" spans="25:25" x14ac:dyDescent="0.2">
      <c r="Y30560" s="84"/>
    </row>
    <row r="30561" spans="25:25" x14ac:dyDescent="0.2">
      <c r="Y30561" s="84"/>
    </row>
    <row r="30562" spans="25:25" x14ac:dyDescent="0.2">
      <c r="Y30562" s="84"/>
    </row>
    <row r="30563" spans="25:25" x14ac:dyDescent="0.2">
      <c r="Y30563" s="84"/>
    </row>
    <row r="30564" spans="25:25" x14ac:dyDescent="0.2">
      <c r="Y30564" s="84"/>
    </row>
    <row r="30565" spans="25:25" x14ac:dyDescent="0.2">
      <c r="Y30565" s="84"/>
    </row>
    <row r="30566" spans="25:25" x14ac:dyDescent="0.2">
      <c r="Y30566" s="84"/>
    </row>
    <row r="30567" spans="25:25" x14ac:dyDescent="0.2">
      <c r="Y30567" s="84"/>
    </row>
    <row r="30568" spans="25:25" x14ac:dyDescent="0.2">
      <c r="Y30568" s="84"/>
    </row>
    <row r="30569" spans="25:25" x14ac:dyDescent="0.2">
      <c r="Y30569" s="84"/>
    </row>
    <row r="30570" spans="25:25" x14ac:dyDescent="0.2">
      <c r="Y30570" s="84"/>
    </row>
    <row r="30571" spans="25:25" x14ac:dyDescent="0.2">
      <c r="Y30571" s="84"/>
    </row>
    <row r="30572" spans="25:25" x14ac:dyDescent="0.2">
      <c r="Y30572" s="84"/>
    </row>
    <row r="30573" spans="25:25" x14ac:dyDescent="0.2">
      <c r="Y30573" s="84"/>
    </row>
    <row r="30574" spans="25:25" x14ac:dyDescent="0.2">
      <c r="Y30574" s="84"/>
    </row>
    <row r="30575" spans="25:25" x14ac:dyDescent="0.2">
      <c r="Y30575" s="84"/>
    </row>
    <row r="30576" spans="25:25" x14ac:dyDescent="0.2">
      <c r="Y30576" s="84"/>
    </row>
    <row r="30577" spans="25:25" x14ac:dyDescent="0.2">
      <c r="Y30577" s="84"/>
    </row>
    <row r="30578" spans="25:25" x14ac:dyDescent="0.2">
      <c r="Y30578" s="84"/>
    </row>
    <row r="30579" spans="25:25" x14ac:dyDescent="0.2">
      <c r="Y30579" s="84"/>
    </row>
    <row r="30580" spans="25:25" x14ac:dyDescent="0.2">
      <c r="Y30580" s="84"/>
    </row>
    <row r="30581" spans="25:25" x14ac:dyDescent="0.2">
      <c r="Y30581" s="84"/>
    </row>
    <row r="30582" spans="25:25" x14ac:dyDescent="0.2">
      <c r="Y30582" s="84"/>
    </row>
    <row r="30583" spans="25:25" x14ac:dyDescent="0.2">
      <c r="Y30583" s="84"/>
    </row>
    <row r="30584" spans="25:25" x14ac:dyDescent="0.2">
      <c r="Y30584" s="84"/>
    </row>
    <row r="30585" spans="25:25" x14ac:dyDescent="0.2">
      <c r="Y30585" s="84"/>
    </row>
    <row r="30586" spans="25:25" x14ac:dyDescent="0.2">
      <c r="Y30586" s="84"/>
    </row>
    <row r="30587" spans="25:25" x14ac:dyDescent="0.2">
      <c r="Y30587" s="84"/>
    </row>
    <row r="30588" spans="25:25" x14ac:dyDescent="0.2">
      <c r="Y30588" s="84"/>
    </row>
    <row r="30589" spans="25:25" x14ac:dyDescent="0.2">
      <c r="Y30589" s="84"/>
    </row>
    <row r="30590" spans="25:25" x14ac:dyDescent="0.2">
      <c r="Y30590" s="84"/>
    </row>
    <row r="30591" spans="25:25" x14ac:dyDescent="0.2">
      <c r="Y30591" s="84"/>
    </row>
    <row r="30592" spans="25:25" x14ac:dyDescent="0.2">
      <c r="Y30592" s="84"/>
    </row>
    <row r="30593" spans="25:25" x14ac:dyDescent="0.2">
      <c r="Y30593" s="84"/>
    </row>
    <row r="30594" spans="25:25" x14ac:dyDescent="0.2">
      <c r="Y30594" s="84"/>
    </row>
    <row r="30595" spans="25:25" x14ac:dyDescent="0.2">
      <c r="Y30595" s="84"/>
    </row>
    <row r="30596" spans="25:25" x14ac:dyDescent="0.2">
      <c r="Y30596" s="84"/>
    </row>
    <row r="30597" spans="25:25" x14ac:dyDescent="0.2">
      <c r="Y30597" s="84"/>
    </row>
    <row r="30598" spans="25:25" x14ac:dyDescent="0.2">
      <c r="Y30598" s="84"/>
    </row>
    <row r="30599" spans="25:25" x14ac:dyDescent="0.2">
      <c r="Y30599" s="84"/>
    </row>
    <row r="30600" spans="25:25" x14ac:dyDescent="0.2">
      <c r="Y30600" s="84"/>
    </row>
    <row r="30601" spans="25:25" x14ac:dyDescent="0.2">
      <c r="Y30601" s="84"/>
    </row>
    <row r="30602" spans="25:25" x14ac:dyDescent="0.2">
      <c r="Y30602" s="84"/>
    </row>
    <row r="30603" spans="25:25" x14ac:dyDescent="0.2">
      <c r="Y30603" s="84"/>
    </row>
    <row r="30604" spans="25:25" x14ac:dyDescent="0.2">
      <c r="Y30604" s="84"/>
    </row>
    <row r="30605" spans="25:25" x14ac:dyDescent="0.2">
      <c r="Y30605" s="84"/>
    </row>
    <row r="30606" spans="25:25" x14ac:dyDescent="0.2">
      <c r="Y30606" s="84"/>
    </row>
    <row r="30607" spans="25:25" x14ac:dyDescent="0.2">
      <c r="Y30607" s="84"/>
    </row>
    <row r="30608" spans="25:25" x14ac:dyDescent="0.2">
      <c r="Y30608" s="84"/>
    </row>
    <row r="30609" spans="25:25" x14ac:dyDescent="0.2">
      <c r="Y30609" s="84"/>
    </row>
    <row r="30610" spans="25:25" x14ac:dyDescent="0.2">
      <c r="Y30610" s="84"/>
    </row>
    <row r="30611" spans="25:25" x14ac:dyDescent="0.2">
      <c r="Y30611" s="84"/>
    </row>
    <row r="30612" spans="25:25" x14ac:dyDescent="0.2">
      <c r="Y30612" s="84"/>
    </row>
    <row r="30613" spans="25:25" x14ac:dyDescent="0.2">
      <c r="Y30613" s="84"/>
    </row>
    <row r="30614" spans="25:25" x14ac:dyDescent="0.2">
      <c r="Y30614" s="84"/>
    </row>
    <row r="30615" spans="25:25" x14ac:dyDescent="0.2">
      <c r="Y30615" s="84"/>
    </row>
    <row r="30616" spans="25:25" x14ac:dyDescent="0.2">
      <c r="Y30616" s="84"/>
    </row>
    <row r="30617" spans="25:25" x14ac:dyDescent="0.2">
      <c r="Y30617" s="84"/>
    </row>
    <row r="30618" spans="25:25" x14ac:dyDescent="0.2">
      <c r="Y30618" s="84"/>
    </row>
    <row r="30619" spans="25:25" x14ac:dyDescent="0.2">
      <c r="Y30619" s="84"/>
    </row>
    <row r="30620" spans="25:25" x14ac:dyDescent="0.2">
      <c r="Y30620" s="84"/>
    </row>
    <row r="30621" spans="25:25" x14ac:dyDescent="0.2">
      <c r="Y30621" s="84"/>
    </row>
    <row r="30622" spans="25:25" x14ac:dyDescent="0.2">
      <c r="Y30622" s="84"/>
    </row>
    <row r="30623" spans="25:25" x14ac:dyDescent="0.2">
      <c r="Y30623" s="84"/>
    </row>
    <row r="30624" spans="25:25" x14ac:dyDescent="0.2">
      <c r="Y30624" s="84"/>
    </row>
    <row r="30625" spans="25:25" x14ac:dyDescent="0.2">
      <c r="Y30625" s="84"/>
    </row>
    <row r="30626" spans="25:25" x14ac:dyDescent="0.2">
      <c r="Y30626" s="84"/>
    </row>
    <row r="30627" spans="25:25" x14ac:dyDescent="0.2">
      <c r="Y30627" s="84"/>
    </row>
    <row r="30628" spans="25:25" x14ac:dyDescent="0.2">
      <c r="Y30628" s="84"/>
    </row>
    <row r="30629" spans="25:25" x14ac:dyDescent="0.2">
      <c r="Y30629" s="84"/>
    </row>
    <row r="30630" spans="25:25" x14ac:dyDescent="0.2">
      <c r="Y30630" s="84"/>
    </row>
    <row r="30631" spans="25:25" x14ac:dyDescent="0.2">
      <c r="Y30631" s="84"/>
    </row>
    <row r="30632" spans="25:25" x14ac:dyDescent="0.2">
      <c r="Y30632" s="84"/>
    </row>
    <row r="30633" spans="25:25" x14ac:dyDescent="0.2">
      <c r="Y30633" s="84"/>
    </row>
    <row r="30634" spans="25:25" x14ac:dyDescent="0.2">
      <c r="Y30634" s="84"/>
    </row>
    <row r="30635" spans="25:25" x14ac:dyDescent="0.2">
      <c r="Y30635" s="84"/>
    </row>
    <row r="30636" spans="25:25" x14ac:dyDescent="0.2">
      <c r="Y30636" s="84"/>
    </row>
    <row r="30637" spans="25:25" x14ac:dyDescent="0.2">
      <c r="Y30637" s="84"/>
    </row>
    <row r="30638" spans="25:25" x14ac:dyDescent="0.2">
      <c r="Y30638" s="84"/>
    </row>
    <row r="30639" spans="25:25" x14ac:dyDescent="0.2">
      <c r="Y30639" s="84"/>
    </row>
    <row r="30640" spans="25:25" x14ac:dyDescent="0.2">
      <c r="Y30640" s="84"/>
    </row>
    <row r="30641" spans="25:25" x14ac:dyDescent="0.2">
      <c r="Y30641" s="84"/>
    </row>
    <row r="30642" spans="25:25" x14ac:dyDescent="0.2">
      <c r="Y30642" s="84"/>
    </row>
    <row r="30643" spans="25:25" x14ac:dyDescent="0.2">
      <c r="Y30643" s="84"/>
    </row>
    <row r="30644" spans="25:25" x14ac:dyDescent="0.2">
      <c r="Y30644" s="84"/>
    </row>
    <row r="30645" spans="25:25" x14ac:dyDescent="0.2">
      <c r="Y30645" s="84"/>
    </row>
    <row r="30646" spans="25:25" x14ac:dyDescent="0.2">
      <c r="Y30646" s="84"/>
    </row>
    <row r="30647" spans="25:25" x14ac:dyDescent="0.2">
      <c r="Y30647" s="84"/>
    </row>
    <row r="30648" spans="25:25" x14ac:dyDescent="0.2">
      <c r="Y30648" s="84"/>
    </row>
    <row r="30649" spans="25:25" x14ac:dyDescent="0.2">
      <c r="Y30649" s="84"/>
    </row>
    <row r="30650" spans="25:25" x14ac:dyDescent="0.2">
      <c r="Y30650" s="84"/>
    </row>
    <row r="30651" spans="25:25" x14ac:dyDescent="0.2">
      <c r="Y30651" s="84"/>
    </row>
    <row r="30652" spans="25:25" x14ac:dyDescent="0.2">
      <c r="Y30652" s="84"/>
    </row>
    <row r="30653" spans="25:25" x14ac:dyDescent="0.2">
      <c r="Y30653" s="84"/>
    </row>
    <row r="30654" spans="25:25" x14ac:dyDescent="0.2">
      <c r="Y30654" s="84"/>
    </row>
    <row r="30655" spans="25:25" x14ac:dyDescent="0.2">
      <c r="Y30655" s="84"/>
    </row>
    <row r="30656" spans="25:25" x14ac:dyDescent="0.2">
      <c r="Y30656" s="84"/>
    </row>
    <row r="30657" spans="25:25" x14ac:dyDescent="0.2">
      <c r="Y30657" s="84"/>
    </row>
    <row r="30658" spans="25:25" x14ac:dyDescent="0.2">
      <c r="Y30658" s="84"/>
    </row>
    <row r="30659" spans="25:25" x14ac:dyDescent="0.2">
      <c r="Y30659" s="84"/>
    </row>
    <row r="30660" spans="25:25" x14ac:dyDescent="0.2">
      <c r="Y30660" s="84"/>
    </row>
    <row r="30661" spans="25:25" x14ac:dyDescent="0.2">
      <c r="Y30661" s="84"/>
    </row>
    <row r="30662" spans="25:25" x14ac:dyDescent="0.2">
      <c r="Y30662" s="84"/>
    </row>
    <row r="30663" spans="25:25" x14ac:dyDescent="0.2">
      <c r="Y30663" s="84"/>
    </row>
    <row r="30664" spans="25:25" x14ac:dyDescent="0.2">
      <c r="Y30664" s="84"/>
    </row>
    <row r="30665" spans="25:25" x14ac:dyDescent="0.2">
      <c r="Y30665" s="84"/>
    </row>
    <row r="30666" spans="25:25" x14ac:dyDescent="0.2">
      <c r="Y30666" s="84"/>
    </row>
    <row r="30667" spans="25:25" x14ac:dyDescent="0.2">
      <c r="Y30667" s="84"/>
    </row>
    <row r="30668" spans="25:25" x14ac:dyDescent="0.2">
      <c r="Y30668" s="84"/>
    </row>
    <row r="30669" spans="25:25" x14ac:dyDescent="0.2">
      <c r="Y30669" s="84"/>
    </row>
    <row r="30670" spans="25:25" x14ac:dyDescent="0.2">
      <c r="Y30670" s="84"/>
    </row>
    <row r="30671" spans="25:25" x14ac:dyDescent="0.2">
      <c r="Y30671" s="84"/>
    </row>
    <row r="30672" spans="25:25" x14ac:dyDescent="0.2">
      <c r="Y30672" s="84"/>
    </row>
    <row r="30673" spans="25:25" x14ac:dyDescent="0.2">
      <c r="Y30673" s="84"/>
    </row>
    <row r="30674" spans="25:25" x14ac:dyDescent="0.2">
      <c r="Y30674" s="84"/>
    </row>
    <row r="30675" spans="25:25" x14ac:dyDescent="0.2">
      <c r="Y30675" s="84"/>
    </row>
    <row r="30676" spans="25:25" x14ac:dyDescent="0.2">
      <c r="Y30676" s="84"/>
    </row>
    <row r="30677" spans="25:25" x14ac:dyDescent="0.2">
      <c r="Y30677" s="84"/>
    </row>
    <row r="30678" spans="25:25" x14ac:dyDescent="0.2">
      <c r="Y30678" s="84"/>
    </row>
    <row r="30679" spans="25:25" x14ac:dyDescent="0.2">
      <c r="Y30679" s="84"/>
    </row>
    <row r="30680" spans="25:25" x14ac:dyDescent="0.2">
      <c r="Y30680" s="84"/>
    </row>
    <row r="30681" spans="25:25" x14ac:dyDescent="0.2">
      <c r="Y30681" s="84"/>
    </row>
    <row r="30682" spans="25:25" x14ac:dyDescent="0.2">
      <c r="Y30682" s="84"/>
    </row>
    <row r="30683" spans="25:25" x14ac:dyDescent="0.2">
      <c r="Y30683" s="84"/>
    </row>
    <row r="30684" spans="25:25" x14ac:dyDescent="0.2">
      <c r="Y30684" s="84"/>
    </row>
    <row r="30685" spans="25:25" x14ac:dyDescent="0.2">
      <c r="Y30685" s="84"/>
    </row>
    <row r="30686" spans="25:25" x14ac:dyDescent="0.2">
      <c r="Y30686" s="84"/>
    </row>
    <row r="30687" spans="25:25" x14ac:dyDescent="0.2">
      <c r="Y30687" s="84"/>
    </row>
    <row r="30688" spans="25:25" x14ac:dyDescent="0.2">
      <c r="Y30688" s="84"/>
    </row>
    <row r="30689" spans="25:25" x14ac:dyDescent="0.2">
      <c r="Y30689" s="84"/>
    </row>
    <row r="30690" spans="25:25" x14ac:dyDescent="0.2">
      <c r="Y30690" s="84"/>
    </row>
    <row r="30691" spans="25:25" x14ac:dyDescent="0.2">
      <c r="Y30691" s="84"/>
    </row>
    <row r="30692" spans="25:25" x14ac:dyDescent="0.2">
      <c r="Y30692" s="84"/>
    </row>
    <row r="30693" spans="25:25" x14ac:dyDescent="0.2">
      <c r="Y30693" s="84"/>
    </row>
    <row r="30694" spans="25:25" x14ac:dyDescent="0.2">
      <c r="Y30694" s="84"/>
    </row>
    <row r="30695" spans="25:25" x14ac:dyDescent="0.2">
      <c r="Y30695" s="84"/>
    </row>
    <row r="30696" spans="25:25" x14ac:dyDescent="0.2">
      <c r="Y30696" s="84"/>
    </row>
    <row r="30697" spans="25:25" x14ac:dyDescent="0.2">
      <c r="Y30697" s="84"/>
    </row>
    <row r="30698" spans="25:25" x14ac:dyDescent="0.2">
      <c r="Y30698" s="84"/>
    </row>
    <row r="30699" spans="25:25" x14ac:dyDescent="0.2">
      <c r="Y30699" s="84"/>
    </row>
    <row r="30700" spans="25:25" x14ac:dyDescent="0.2">
      <c r="Y30700" s="84"/>
    </row>
    <row r="30701" spans="25:25" x14ac:dyDescent="0.2">
      <c r="Y30701" s="84"/>
    </row>
    <row r="30702" spans="25:25" x14ac:dyDescent="0.2">
      <c r="Y30702" s="84"/>
    </row>
    <row r="30703" spans="25:25" x14ac:dyDescent="0.2">
      <c r="Y30703" s="84"/>
    </row>
    <row r="30704" spans="25:25" x14ac:dyDescent="0.2">
      <c r="Y30704" s="84"/>
    </row>
    <row r="30705" spans="25:25" x14ac:dyDescent="0.2">
      <c r="Y30705" s="84"/>
    </row>
    <row r="30706" spans="25:25" x14ac:dyDescent="0.2">
      <c r="Y30706" s="84"/>
    </row>
    <row r="30707" spans="25:25" x14ac:dyDescent="0.2">
      <c r="Y30707" s="84"/>
    </row>
    <row r="30708" spans="25:25" x14ac:dyDescent="0.2">
      <c r="Y30708" s="84"/>
    </row>
    <row r="30709" spans="25:25" x14ac:dyDescent="0.2">
      <c r="Y30709" s="84"/>
    </row>
    <row r="30710" spans="25:25" x14ac:dyDescent="0.2">
      <c r="Y30710" s="84"/>
    </row>
    <row r="30711" spans="25:25" x14ac:dyDescent="0.2">
      <c r="Y30711" s="84"/>
    </row>
    <row r="30712" spans="25:25" x14ac:dyDescent="0.2">
      <c r="Y30712" s="84"/>
    </row>
    <row r="30713" spans="25:25" x14ac:dyDescent="0.2">
      <c r="Y30713" s="84"/>
    </row>
    <row r="30714" spans="25:25" x14ac:dyDescent="0.2">
      <c r="Y30714" s="84"/>
    </row>
    <row r="30715" spans="25:25" x14ac:dyDescent="0.2">
      <c r="Y30715" s="84"/>
    </row>
    <row r="30716" spans="25:25" x14ac:dyDescent="0.2">
      <c r="Y30716" s="84"/>
    </row>
    <row r="30717" spans="25:25" x14ac:dyDescent="0.2">
      <c r="Y30717" s="84"/>
    </row>
    <row r="30718" spans="25:25" x14ac:dyDescent="0.2">
      <c r="Y30718" s="84"/>
    </row>
    <row r="30719" spans="25:25" x14ac:dyDescent="0.2">
      <c r="Y30719" s="84"/>
    </row>
    <row r="30720" spans="25:25" x14ac:dyDescent="0.2">
      <c r="Y30720" s="84"/>
    </row>
    <row r="30721" spans="25:25" x14ac:dyDescent="0.2">
      <c r="Y30721" s="84"/>
    </row>
    <row r="30722" spans="25:25" x14ac:dyDescent="0.2">
      <c r="Y30722" s="84"/>
    </row>
    <row r="30723" spans="25:25" x14ac:dyDescent="0.2">
      <c r="Y30723" s="84"/>
    </row>
    <row r="30724" spans="25:25" x14ac:dyDescent="0.2">
      <c r="Y30724" s="84"/>
    </row>
    <row r="30725" spans="25:25" x14ac:dyDescent="0.2">
      <c r="Y30725" s="84"/>
    </row>
    <row r="30726" spans="25:25" x14ac:dyDescent="0.2">
      <c r="Y30726" s="84"/>
    </row>
    <row r="30727" spans="25:25" x14ac:dyDescent="0.2">
      <c r="Y30727" s="84"/>
    </row>
    <row r="30728" spans="25:25" x14ac:dyDescent="0.2">
      <c r="Y30728" s="84"/>
    </row>
    <row r="30729" spans="25:25" x14ac:dyDescent="0.2">
      <c r="Y30729" s="84"/>
    </row>
    <row r="30730" spans="25:25" x14ac:dyDescent="0.2">
      <c r="Y30730" s="84"/>
    </row>
    <row r="30731" spans="25:25" x14ac:dyDescent="0.2">
      <c r="Y30731" s="84"/>
    </row>
    <row r="30732" spans="25:25" x14ac:dyDescent="0.2">
      <c r="Y30732" s="84"/>
    </row>
    <row r="30733" spans="25:25" x14ac:dyDescent="0.2">
      <c r="Y30733" s="84"/>
    </row>
    <row r="30734" spans="25:25" x14ac:dyDescent="0.2">
      <c r="Y30734" s="84"/>
    </row>
    <row r="30735" spans="25:25" x14ac:dyDescent="0.2">
      <c r="Y30735" s="84"/>
    </row>
    <row r="30736" spans="25:25" x14ac:dyDescent="0.2">
      <c r="Y30736" s="84"/>
    </row>
    <row r="30737" spans="25:25" x14ac:dyDescent="0.2">
      <c r="Y30737" s="84"/>
    </row>
    <row r="30738" spans="25:25" x14ac:dyDescent="0.2">
      <c r="Y30738" s="84"/>
    </row>
    <row r="30739" spans="25:25" x14ac:dyDescent="0.2">
      <c r="Y30739" s="84"/>
    </row>
    <row r="30740" spans="25:25" x14ac:dyDescent="0.2">
      <c r="Y30740" s="84"/>
    </row>
    <row r="30741" spans="25:25" x14ac:dyDescent="0.2">
      <c r="Y30741" s="84"/>
    </row>
    <row r="30742" spans="25:25" x14ac:dyDescent="0.2">
      <c r="Y30742" s="84"/>
    </row>
    <row r="30743" spans="25:25" x14ac:dyDescent="0.2">
      <c r="Y30743" s="84"/>
    </row>
    <row r="30744" spans="25:25" x14ac:dyDescent="0.2">
      <c r="Y30744" s="84"/>
    </row>
    <row r="30745" spans="25:25" x14ac:dyDescent="0.2">
      <c r="Y30745" s="84"/>
    </row>
    <row r="30746" spans="25:25" x14ac:dyDescent="0.2">
      <c r="Y30746" s="84"/>
    </row>
    <row r="30747" spans="25:25" x14ac:dyDescent="0.2">
      <c r="Y30747" s="84"/>
    </row>
    <row r="30748" spans="25:25" x14ac:dyDescent="0.2">
      <c r="Y30748" s="84"/>
    </row>
    <row r="30749" spans="25:25" x14ac:dyDescent="0.2">
      <c r="Y30749" s="84"/>
    </row>
    <row r="30750" spans="25:25" x14ac:dyDescent="0.2">
      <c r="Y30750" s="84"/>
    </row>
    <row r="30751" spans="25:25" x14ac:dyDescent="0.2">
      <c r="Y30751" s="84"/>
    </row>
    <row r="30752" spans="25:25" x14ac:dyDescent="0.2">
      <c r="Y30752" s="84"/>
    </row>
    <row r="30753" spans="25:25" x14ac:dyDescent="0.2">
      <c r="Y30753" s="84"/>
    </row>
    <row r="30754" spans="25:25" x14ac:dyDescent="0.2">
      <c r="Y30754" s="84"/>
    </row>
    <row r="30755" spans="25:25" x14ac:dyDescent="0.2">
      <c r="Y30755" s="84"/>
    </row>
    <row r="30756" spans="25:25" x14ac:dyDescent="0.2">
      <c r="Y30756" s="84"/>
    </row>
    <row r="30757" spans="25:25" x14ac:dyDescent="0.2">
      <c r="Y30757" s="84"/>
    </row>
    <row r="30758" spans="25:25" x14ac:dyDescent="0.2">
      <c r="Y30758" s="84"/>
    </row>
    <row r="30759" spans="25:25" x14ac:dyDescent="0.2">
      <c r="Y30759" s="84"/>
    </row>
    <row r="30760" spans="25:25" x14ac:dyDescent="0.2">
      <c r="Y30760" s="84"/>
    </row>
    <row r="30761" spans="25:25" x14ac:dyDescent="0.2">
      <c r="Y30761" s="84"/>
    </row>
    <row r="30762" spans="25:25" x14ac:dyDescent="0.2">
      <c r="Y30762" s="84"/>
    </row>
    <row r="30763" spans="25:25" x14ac:dyDescent="0.2">
      <c r="Y30763" s="84"/>
    </row>
    <row r="30764" spans="25:25" x14ac:dyDescent="0.2">
      <c r="Y30764" s="84"/>
    </row>
    <row r="30765" spans="25:25" x14ac:dyDescent="0.2">
      <c r="Y30765" s="84"/>
    </row>
    <row r="30766" spans="25:25" x14ac:dyDescent="0.2">
      <c r="Y30766" s="84"/>
    </row>
    <row r="30767" spans="25:25" x14ac:dyDescent="0.2">
      <c r="Y30767" s="84"/>
    </row>
    <row r="30768" spans="25:25" x14ac:dyDescent="0.2">
      <c r="Y30768" s="84"/>
    </row>
    <row r="30769" spans="25:25" x14ac:dyDescent="0.2">
      <c r="Y30769" s="84"/>
    </row>
    <row r="30770" spans="25:25" x14ac:dyDescent="0.2">
      <c r="Y30770" s="84"/>
    </row>
    <row r="30771" spans="25:25" x14ac:dyDescent="0.2">
      <c r="Y30771" s="84"/>
    </row>
    <row r="30772" spans="25:25" x14ac:dyDescent="0.2">
      <c r="Y30772" s="84"/>
    </row>
    <row r="30773" spans="25:25" x14ac:dyDescent="0.2">
      <c r="Y30773" s="84"/>
    </row>
    <row r="30774" spans="25:25" x14ac:dyDescent="0.2">
      <c r="Y30774" s="84"/>
    </row>
    <row r="30775" spans="25:25" x14ac:dyDescent="0.2">
      <c r="Y30775" s="84"/>
    </row>
    <row r="30776" spans="25:25" x14ac:dyDescent="0.2">
      <c r="Y30776" s="84"/>
    </row>
    <row r="30777" spans="25:25" x14ac:dyDescent="0.2">
      <c r="Y30777" s="84"/>
    </row>
    <row r="30778" spans="25:25" x14ac:dyDescent="0.2">
      <c r="Y30778" s="84"/>
    </row>
    <row r="30779" spans="25:25" x14ac:dyDescent="0.2">
      <c r="Y30779" s="84"/>
    </row>
    <row r="30780" spans="25:25" x14ac:dyDescent="0.2">
      <c r="Y30780" s="84"/>
    </row>
    <row r="30781" spans="25:25" x14ac:dyDescent="0.2">
      <c r="Y30781" s="84"/>
    </row>
    <row r="30782" spans="25:25" x14ac:dyDescent="0.2">
      <c r="Y30782" s="84"/>
    </row>
    <row r="30783" spans="25:25" x14ac:dyDescent="0.2">
      <c r="Y30783" s="84"/>
    </row>
    <row r="30784" spans="25:25" x14ac:dyDescent="0.2">
      <c r="Y30784" s="84"/>
    </row>
    <row r="30785" spans="25:25" x14ac:dyDescent="0.2">
      <c r="Y30785" s="84"/>
    </row>
    <row r="30786" spans="25:25" x14ac:dyDescent="0.2">
      <c r="Y30786" s="84"/>
    </row>
    <row r="30787" spans="25:25" x14ac:dyDescent="0.2">
      <c r="Y30787" s="84"/>
    </row>
    <row r="30788" spans="25:25" x14ac:dyDescent="0.2">
      <c r="Y30788" s="84"/>
    </row>
    <row r="30789" spans="25:25" x14ac:dyDescent="0.2">
      <c r="Y30789" s="84"/>
    </row>
    <row r="30790" spans="25:25" x14ac:dyDescent="0.2">
      <c r="Y30790" s="84"/>
    </row>
    <row r="30791" spans="25:25" x14ac:dyDescent="0.2">
      <c r="Y30791" s="84"/>
    </row>
    <row r="30792" spans="25:25" x14ac:dyDescent="0.2">
      <c r="Y30792" s="84"/>
    </row>
    <row r="30793" spans="25:25" x14ac:dyDescent="0.2">
      <c r="Y30793" s="84"/>
    </row>
    <row r="30794" spans="25:25" x14ac:dyDescent="0.2">
      <c r="Y30794" s="84"/>
    </row>
    <row r="30795" spans="25:25" x14ac:dyDescent="0.2">
      <c r="Y30795" s="84"/>
    </row>
    <row r="30796" spans="25:25" x14ac:dyDescent="0.2">
      <c r="Y30796" s="84"/>
    </row>
    <row r="30797" spans="25:25" x14ac:dyDescent="0.2">
      <c r="Y30797" s="84"/>
    </row>
    <row r="30798" spans="25:25" x14ac:dyDescent="0.2">
      <c r="Y30798" s="84"/>
    </row>
    <row r="30799" spans="25:25" x14ac:dyDescent="0.2">
      <c r="Y30799" s="84"/>
    </row>
    <row r="30800" spans="25:25" x14ac:dyDescent="0.2">
      <c r="Y30800" s="84"/>
    </row>
    <row r="30801" spans="25:25" x14ac:dyDescent="0.2">
      <c r="Y30801" s="84"/>
    </row>
    <row r="30802" spans="25:25" x14ac:dyDescent="0.2">
      <c r="Y30802" s="84"/>
    </row>
    <row r="30803" spans="25:25" x14ac:dyDescent="0.2">
      <c r="Y30803" s="84"/>
    </row>
    <row r="30804" spans="25:25" x14ac:dyDescent="0.2">
      <c r="Y30804" s="84"/>
    </row>
    <row r="30805" spans="25:25" x14ac:dyDescent="0.2">
      <c r="Y30805" s="84"/>
    </row>
    <row r="30806" spans="25:25" x14ac:dyDescent="0.2">
      <c r="Y30806" s="84"/>
    </row>
    <row r="30807" spans="25:25" x14ac:dyDescent="0.2">
      <c r="Y30807" s="84"/>
    </row>
    <row r="30808" spans="25:25" x14ac:dyDescent="0.2">
      <c r="Y30808" s="84"/>
    </row>
    <row r="30809" spans="25:25" x14ac:dyDescent="0.2">
      <c r="Y30809" s="84"/>
    </row>
    <row r="30810" spans="25:25" x14ac:dyDescent="0.2">
      <c r="Y30810" s="84"/>
    </row>
    <row r="30811" spans="25:25" x14ac:dyDescent="0.2">
      <c r="Y30811" s="84"/>
    </row>
    <row r="30812" spans="25:25" x14ac:dyDescent="0.2">
      <c r="Y30812" s="84"/>
    </row>
    <row r="30813" spans="25:25" x14ac:dyDescent="0.2">
      <c r="Y30813" s="84"/>
    </row>
    <row r="30814" spans="25:25" x14ac:dyDescent="0.2">
      <c r="Y30814" s="84"/>
    </row>
    <row r="30815" spans="25:25" x14ac:dyDescent="0.2">
      <c r="Y30815" s="84"/>
    </row>
    <row r="30816" spans="25:25" x14ac:dyDescent="0.2">
      <c r="Y30816" s="84"/>
    </row>
    <row r="30817" spans="25:25" x14ac:dyDescent="0.2">
      <c r="Y30817" s="84"/>
    </row>
    <row r="30818" spans="25:25" x14ac:dyDescent="0.2">
      <c r="Y30818" s="84"/>
    </row>
    <row r="30819" spans="25:25" x14ac:dyDescent="0.2">
      <c r="Y30819" s="84"/>
    </row>
    <row r="30820" spans="25:25" x14ac:dyDescent="0.2">
      <c r="Y30820" s="84"/>
    </row>
    <row r="30821" spans="25:25" x14ac:dyDescent="0.2">
      <c r="Y30821" s="84"/>
    </row>
    <row r="30822" spans="25:25" x14ac:dyDescent="0.2">
      <c r="Y30822" s="84"/>
    </row>
    <row r="30823" spans="25:25" x14ac:dyDescent="0.2">
      <c r="Y30823" s="84"/>
    </row>
    <row r="30824" spans="25:25" x14ac:dyDescent="0.2">
      <c r="Y30824" s="84"/>
    </row>
    <row r="30825" spans="25:25" x14ac:dyDescent="0.2">
      <c r="Y30825" s="84"/>
    </row>
    <row r="30826" spans="25:25" x14ac:dyDescent="0.2">
      <c r="Y30826" s="84"/>
    </row>
    <row r="30827" spans="25:25" x14ac:dyDescent="0.2">
      <c r="Y30827" s="84"/>
    </row>
    <row r="30828" spans="25:25" x14ac:dyDescent="0.2">
      <c r="Y30828" s="84"/>
    </row>
    <row r="30829" spans="25:25" x14ac:dyDescent="0.2">
      <c r="Y30829" s="84"/>
    </row>
    <row r="30830" spans="25:25" x14ac:dyDescent="0.2">
      <c r="Y30830" s="84"/>
    </row>
    <row r="30831" spans="25:25" x14ac:dyDescent="0.2">
      <c r="Y30831" s="84"/>
    </row>
    <row r="30832" spans="25:25" x14ac:dyDescent="0.2">
      <c r="Y30832" s="84"/>
    </row>
    <row r="30833" spans="25:25" x14ac:dyDescent="0.2">
      <c r="Y30833" s="84"/>
    </row>
    <row r="30834" spans="25:25" x14ac:dyDescent="0.2">
      <c r="Y30834" s="84"/>
    </row>
    <row r="30835" spans="25:25" x14ac:dyDescent="0.2">
      <c r="Y30835" s="84"/>
    </row>
    <row r="30836" spans="25:25" x14ac:dyDescent="0.2">
      <c r="Y30836" s="84"/>
    </row>
    <row r="30837" spans="25:25" x14ac:dyDescent="0.2">
      <c r="Y30837" s="84"/>
    </row>
    <row r="30838" spans="25:25" x14ac:dyDescent="0.2">
      <c r="Y30838" s="84"/>
    </row>
    <row r="30839" spans="25:25" x14ac:dyDescent="0.2">
      <c r="Y30839" s="84"/>
    </row>
    <row r="30840" spans="25:25" x14ac:dyDescent="0.2">
      <c r="Y30840" s="84"/>
    </row>
    <row r="30841" spans="25:25" x14ac:dyDescent="0.2">
      <c r="Y30841" s="84"/>
    </row>
    <row r="30842" spans="25:25" x14ac:dyDescent="0.2">
      <c r="Y30842" s="84"/>
    </row>
    <row r="30843" spans="25:25" x14ac:dyDescent="0.2">
      <c r="Y30843" s="84"/>
    </row>
    <row r="30844" spans="25:25" x14ac:dyDescent="0.2">
      <c r="Y30844" s="84"/>
    </row>
    <row r="30845" spans="25:25" x14ac:dyDescent="0.2">
      <c r="Y30845" s="84"/>
    </row>
    <row r="30846" spans="25:25" x14ac:dyDescent="0.2">
      <c r="Y30846" s="84"/>
    </row>
    <row r="30847" spans="25:25" x14ac:dyDescent="0.2">
      <c r="Y30847" s="84"/>
    </row>
    <row r="30848" spans="25:25" x14ac:dyDescent="0.2">
      <c r="Y30848" s="84"/>
    </row>
    <row r="30849" spans="25:25" x14ac:dyDescent="0.2">
      <c r="Y30849" s="84"/>
    </row>
    <row r="30850" spans="25:25" x14ac:dyDescent="0.2">
      <c r="Y30850" s="84"/>
    </row>
    <row r="30851" spans="25:25" x14ac:dyDescent="0.2">
      <c r="Y30851" s="84"/>
    </row>
    <row r="30852" spans="25:25" x14ac:dyDescent="0.2">
      <c r="Y30852" s="84"/>
    </row>
    <row r="30853" spans="25:25" x14ac:dyDescent="0.2">
      <c r="Y30853" s="84"/>
    </row>
    <row r="30854" spans="25:25" x14ac:dyDescent="0.2">
      <c r="Y30854" s="84"/>
    </row>
    <row r="30855" spans="25:25" x14ac:dyDescent="0.2">
      <c r="Y30855" s="84"/>
    </row>
    <row r="30856" spans="25:25" x14ac:dyDescent="0.2">
      <c r="Y30856" s="84"/>
    </row>
    <row r="30857" spans="25:25" x14ac:dyDescent="0.2">
      <c r="Y30857" s="84"/>
    </row>
    <row r="30858" spans="25:25" x14ac:dyDescent="0.2">
      <c r="Y30858" s="84"/>
    </row>
    <row r="30859" spans="25:25" x14ac:dyDescent="0.2">
      <c r="Y30859" s="84"/>
    </row>
    <row r="30860" spans="25:25" x14ac:dyDescent="0.2">
      <c r="Y30860" s="84"/>
    </row>
    <row r="30861" spans="25:25" x14ac:dyDescent="0.2">
      <c r="Y30861" s="84"/>
    </row>
    <row r="30862" spans="25:25" x14ac:dyDescent="0.2">
      <c r="Y30862" s="84"/>
    </row>
    <row r="30863" spans="25:25" x14ac:dyDescent="0.2">
      <c r="Y30863" s="84"/>
    </row>
    <row r="30864" spans="25:25" x14ac:dyDescent="0.2">
      <c r="Y30864" s="84"/>
    </row>
    <row r="30865" spans="25:25" x14ac:dyDescent="0.2">
      <c r="Y30865" s="84"/>
    </row>
    <row r="30866" spans="25:25" x14ac:dyDescent="0.2">
      <c r="Y30866" s="84"/>
    </row>
    <row r="30867" spans="25:25" x14ac:dyDescent="0.2">
      <c r="Y30867" s="84"/>
    </row>
    <row r="30868" spans="25:25" x14ac:dyDescent="0.2">
      <c r="Y30868" s="84"/>
    </row>
    <row r="30869" spans="25:25" x14ac:dyDescent="0.2">
      <c r="Y30869" s="84"/>
    </row>
    <row r="30870" spans="25:25" x14ac:dyDescent="0.2">
      <c r="Y30870" s="84"/>
    </row>
    <row r="30871" spans="25:25" x14ac:dyDescent="0.2">
      <c r="Y30871" s="84"/>
    </row>
    <row r="30872" spans="25:25" x14ac:dyDescent="0.2">
      <c r="Y30872" s="84"/>
    </row>
    <row r="30873" spans="25:25" x14ac:dyDescent="0.2">
      <c r="Y30873" s="84"/>
    </row>
    <row r="30874" spans="25:25" x14ac:dyDescent="0.2">
      <c r="Y30874" s="84"/>
    </row>
    <row r="30875" spans="25:25" x14ac:dyDescent="0.2">
      <c r="Y30875" s="84"/>
    </row>
    <row r="30876" spans="25:25" x14ac:dyDescent="0.2">
      <c r="Y30876" s="84"/>
    </row>
    <row r="30877" spans="25:25" x14ac:dyDescent="0.2">
      <c r="Y30877" s="84"/>
    </row>
    <row r="30878" spans="25:25" x14ac:dyDescent="0.2">
      <c r="Y30878" s="84"/>
    </row>
    <row r="30879" spans="25:25" x14ac:dyDescent="0.2">
      <c r="Y30879" s="84"/>
    </row>
    <row r="30880" spans="25:25" x14ac:dyDescent="0.2">
      <c r="Y30880" s="84"/>
    </row>
    <row r="30881" spans="25:25" x14ac:dyDescent="0.2">
      <c r="Y30881" s="84"/>
    </row>
    <row r="30882" spans="25:25" x14ac:dyDescent="0.2">
      <c r="Y30882" s="84"/>
    </row>
    <row r="30883" spans="25:25" x14ac:dyDescent="0.2">
      <c r="Y30883" s="84"/>
    </row>
    <row r="30884" spans="25:25" x14ac:dyDescent="0.2">
      <c r="Y30884" s="84"/>
    </row>
    <row r="30885" spans="25:25" x14ac:dyDescent="0.2">
      <c r="Y30885" s="84"/>
    </row>
    <row r="30886" spans="25:25" x14ac:dyDescent="0.2">
      <c r="Y30886" s="84"/>
    </row>
    <row r="30887" spans="25:25" x14ac:dyDescent="0.2">
      <c r="Y30887" s="84"/>
    </row>
    <row r="30888" spans="25:25" x14ac:dyDescent="0.2">
      <c r="Y30888" s="84"/>
    </row>
    <row r="30889" spans="25:25" x14ac:dyDescent="0.2">
      <c r="Y30889" s="84"/>
    </row>
    <row r="30890" spans="25:25" x14ac:dyDescent="0.2">
      <c r="Y30890" s="84"/>
    </row>
    <row r="30891" spans="25:25" x14ac:dyDescent="0.2">
      <c r="Y30891" s="84"/>
    </row>
    <row r="30892" spans="25:25" x14ac:dyDescent="0.2">
      <c r="Y30892" s="84"/>
    </row>
    <row r="30893" spans="25:25" x14ac:dyDescent="0.2">
      <c r="Y30893" s="84"/>
    </row>
    <row r="30894" spans="25:25" x14ac:dyDescent="0.2">
      <c r="Y30894" s="84"/>
    </row>
    <row r="30895" spans="25:25" x14ac:dyDescent="0.2">
      <c r="Y30895" s="84"/>
    </row>
    <row r="30896" spans="25:25" x14ac:dyDescent="0.2">
      <c r="Y30896" s="84"/>
    </row>
    <row r="30897" spans="25:25" x14ac:dyDescent="0.2">
      <c r="Y30897" s="84"/>
    </row>
    <row r="30898" spans="25:25" x14ac:dyDescent="0.2">
      <c r="Y30898" s="84"/>
    </row>
    <row r="30899" spans="25:25" x14ac:dyDescent="0.2">
      <c r="Y30899" s="84"/>
    </row>
    <row r="30900" spans="25:25" x14ac:dyDescent="0.2">
      <c r="Y30900" s="84"/>
    </row>
    <row r="30901" spans="25:25" x14ac:dyDescent="0.2">
      <c r="Y30901" s="84"/>
    </row>
    <row r="30902" spans="25:25" x14ac:dyDescent="0.2">
      <c r="Y30902" s="84"/>
    </row>
    <row r="30903" spans="25:25" x14ac:dyDescent="0.2">
      <c r="Y30903" s="84"/>
    </row>
    <row r="30904" spans="25:25" x14ac:dyDescent="0.2">
      <c r="Y30904" s="84"/>
    </row>
    <row r="30905" spans="25:25" x14ac:dyDescent="0.2">
      <c r="Y30905" s="84"/>
    </row>
    <row r="30906" spans="25:25" x14ac:dyDescent="0.2">
      <c r="Y30906" s="84"/>
    </row>
    <row r="30907" spans="25:25" x14ac:dyDescent="0.2">
      <c r="Y30907" s="84"/>
    </row>
    <row r="30908" spans="25:25" x14ac:dyDescent="0.2">
      <c r="Y30908" s="84"/>
    </row>
    <row r="30909" spans="25:25" x14ac:dyDescent="0.2">
      <c r="Y30909" s="84"/>
    </row>
    <row r="30910" spans="25:25" x14ac:dyDescent="0.2">
      <c r="Y30910" s="84"/>
    </row>
    <row r="30911" spans="25:25" x14ac:dyDescent="0.2">
      <c r="Y30911" s="84"/>
    </row>
    <row r="30912" spans="25:25" x14ac:dyDescent="0.2">
      <c r="Y30912" s="84"/>
    </row>
    <row r="30913" spans="25:25" x14ac:dyDescent="0.2">
      <c r="Y30913" s="84"/>
    </row>
    <row r="30914" spans="25:25" x14ac:dyDescent="0.2">
      <c r="Y30914" s="84"/>
    </row>
    <row r="30915" spans="25:25" x14ac:dyDescent="0.2">
      <c r="Y30915" s="84"/>
    </row>
    <row r="30916" spans="25:25" x14ac:dyDescent="0.2">
      <c r="Y30916" s="84"/>
    </row>
    <row r="30917" spans="25:25" x14ac:dyDescent="0.2">
      <c r="Y30917" s="84"/>
    </row>
    <row r="30918" spans="25:25" x14ac:dyDescent="0.2">
      <c r="Y30918" s="84"/>
    </row>
    <row r="30919" spans="25:25" x14ac:dyDescent="0.2">
      <c r="Y30919" s="84"/>
    </row>
    <row r="30920" spans="25:25" x14ac:dyDescent="0.2">
      <c r="Y30920" s="84"/>
    </row>
    <row r="30921" spans="25:25" x14ac:dyDescent="0.2">
      <c r="Y30921" s="84"/>
    </row>
    <row r="30922" spans="25:25" x14ac:dyDescent="0.2">
      <c r="Y30922" s="84"/>
    </row>
    <row r="30923" spans="25:25" x14ac:dyDescent="0.2">
      <c r="Y30923" s="84"/>
    </row>
    <row r="30924" spans="25:25" x14ac:dyDescent="0.2">
      <c r="Y30924" s="84"/>
    </row>
    <row r="30925" spans="25:25" x14ac:dyDescent="0.2">
      <c r="Y30925" s="84"/>
    </row>
    <row r="30926" spans="25:25" x14ac:dyDescent="0.2">
      <c r="Y30926" s="84"/>
    </row>
    <row r="30927" spans="25:25" x14ac:dyDescent="0.2">
      <c r="Y30927" s="84"/>
    </row>
    <row r="30928" spans="25:25" x14ac:dyDescent="0.2">
      <c r="Y30928" s="84"/>
    </row>
    <row r="30929" spans="25:25" x14ac:dyDescent="0.2">
      <c r="Y30929" s="84"/>
    </row>
    <row r="30930" spans="25:25" x14ac:dyDescent="0.2">
      <c r="Y30930" s="84"/>
    </row>
    <row r="30931" spans="25:25" x14ac:dyDescent="0.2">
      <c r="Y30931" s="84"/>
    </row>
    <row r="30932" spans="25:25" x14ac:dyDescent="0.2">
      <c r="Y30932" s="84"/>
    </row>
    <row r="30933" spans="25:25" x14ac:dyDescent="0.2">
      <c r="Y30933" s="84"/>
    </row>
    <row r="30934" spans="25:25" x14ac:dyDescent="0.2">
      <c r="Y30934" s="84"/>
    </row>
    <row r="30935" spans="25:25" x14ac:dyDescent="0.2">
      <c r="Y30935" s="84"/>
    </row>
    <row r="30936" spans="25:25" x14ac:dyDescent="0.2">
      <c r="Y30936" s="84"/>
    </row>
    <row r="30937" spans="25:25" x14ac:dyDescent="0.2">
      <c r="Y30937" s="84"/>
    </row>
    <row r="30938" spans="25:25" x14ac:dyDescent="0.2">
      <c r="Y30938" s="84"/>
    </row>
    <row r="30939" spans="25:25" x14ac:dyDescent="0.2">
      <c r="Y30939" s="84"/>
    </row>
    <row r="30940" spans="25:25" x14ac:dyDescent="0.2">
      <c r="Y30940" s="84"/>
    </row>
    <row r="30941" spans="25:25" x14ac:dyDescent="0.2">
      <c r="Y30941" s="84"/>
    </row>
    <row r="30942" spans="25:25" x14ac:dyDescent="0.2">
      <c r="Y30942" s="84"/>
    </row>
    <row r="30943" spans="25:25" x14ac:dyDescent="0.2">
      <c r="Y30943" s="84"/>
    </row>
    <row r="30944" spans="25:25" x14ac:dyDescent="0.2">
      <c r="Y30944" s="84"/>
    </row>
    <row r="30945" spans="25:25" x14ac:dyDescent="0.2">
      <c r="Y30945" s="84"/>
    </row>
    <row r="30946" spans="25:25" x14ac:dyDescent="0.2">
      <c r="Y30946" s="84"/>
    </row>
    <row r="30947" spans="25:25" x14ac:dyDescent="0.2">
      <c r="Y30947" s="84"/>
    </row>
    <row r="30948" spans="25:25" x14ac:dyDescent="0.2">
      <c r="Y30948" s="84"/>
    </row>
    <row r="30949" spans="25:25" x14ac:dyDescent="0.2">
      <c r="Y30949" s="84"/>
    </row>
    <row r="30950" spans="25:25" x14ac:dyDescent="0.2">
      <c r="Y30950" s="84"/>
    </row>
    <row r="30951" spans="25:25" x14ac:dyDescent="0.2">
      <c r="Y30951" s="84"/>
    </row>
    <row r="30952" spans="25:25" x14ac:dyDescent="0.2">
      <c r="Y30952" s="84"/>
    </row>
    <row r="30953" spans="25:25" x14ac:dyDescent="0.2">
      <c r="Y30953" s="84"/>
    </row>
    <row r="30954" spans="25:25" x14ac:dyDescent="0.2">
      <c r="Y30954" s="84"/>
    </row>
    <row r="30955" spans="25:25" x14ac:dyDescent="0.2">
      <c r="Y30955" s="84"/>
    </row>
    <row r="30956" spans="25:25" x14ac:dyDescent="0.2">
      <c r="Y30956" s="84"/>
    </row>
    <row r="30957" spans="25:25" x14ac:dyDescent="0.2">
      <c r="Y30957" s="84"/>
    </row>
    <row r="30958" spans="25:25" x14ac:dyDescent="0.2">
      <c r="Y30958" s="84"/>
    </row>
    <row r="30959" spans="25:25" x14ac:dyDescent="0.2">
      <c r="Y30959" s="84"/>
    </row>
    <row r="30960" spans="25:25" x14ac:dyDescent="0.2">
      <c r="Y30960" s="84"/>
    </row>
    <row r="30961" spans="25:25" x14ac:dyDescent="0.2">
      <c r="Y30961" s="84"/>
    </row>
    <row r="30962" spans="25:25" x14ac:dyDescent="0.2">
      <c r="Y30962" s="84"/>
    </row>
    <row r="30963" spans="25:25" x14ac:dyDescent="0.2">
      <c r="Y30963" s="84"/>
    </row>
    <row r="30964" spans="25:25" x14ac:dyDescent="0.2">
      <c r="Y30964" s="84"/>
    </row>
    <row r="30965" spans="25:25" x14ac:dyDescent="0.2">
      <c r="Y30965" s="84"/>
    </row>
    <row r="30966" spans="25:25" x14ac:dyDescent="0.2">
      <c r="Y30966" s="84"/>
    </row>
    <row r="30967" spans="25:25" x14ac:dyDescent="0.2">
      <c r="Y30967" s="84"/>
    </row>
    <row r="30968" spans="25:25" x14ac:dyDescent="0.2">
      <c r="Y30968" s="84"/>
    </row>
    <row r="30969" spans="25:25" x14ac:dyDescent="0.2">
      <c r="Y30969" s="84"/>
    </row>
    <row r="30970" spans="25:25" x14ac:dyDescent="0.2">
      <c r="Y30970" s="84"/>
    </row>
    <row r="30971" spans="25:25" x14ac:dyDescent="0.2">
      <c r="Y30971" s="84"/>
    </row>
    <row r="30972" spans="25:25" x14ac:dyDescent="0.2">
      <c r="Y30972" s="84"/>
    </row>
    <row r="30973" spans="25:25" x14ac:dyDescent="0.2">
      <c r="Y30973" s="84"/>
    </row>
    <row r="30974" spans="25:25" x14ac:dyDescent="0.2">
      <c r="Y30974" s="84"/>
    </row>
    <row r="30975" spans="25:25" x14ac:dyDescent="0.2">
      <c r="Y30975" s="84"/>
    </row>
    <row r="30976" spans="25:25" x14ac:dyDescent="0.2">
      <c r="Y30976" s="84"/>
    </row>
    <row r="30977" spans="25:25" x14ac:dyDescent="0.2">
      <c r="Y30977" s="84"/>
    </row>
    <row r="30978" spans="25:25" x14ac:dyDescent="0.2">
      <c r="Y30978" s="84"/>
    </row>
    <row r="30979" spans="25:25" x14ac:dyDescent="0.2">
      <c r="Y30979" s="84"/>
    </row>
    <row r="30980" spans="25:25" x14ac:dyDescent="0.2">
      <c r="Y30980" s="84"/>
    </row>
    <row r="30981" spans="25:25" x14ac:dyDescent="0.2">
      <c r="Y30981" s="84"/>
    </row>
    <row r="30982" spans="25:25" x14ac:dyDescent="0.2">
      <c r="Y30982" s="84"/>
    </row>
    <row r="30983" spans="25:25" x14ac:dyDescent="0.2">
      <c r="Y30983" s="84"/>
    </row>
    <row r="30984" spans="25:25" x14ac:dyDescent="0.2">
      <c r="Y30984" s="84"/>
    </row>
    <row r="30985" spans="25:25" x14ac:dyDescent="0.2">
      <c r="Y30985" s="84"/>
    </row>
    <row r="30986" spans="25:25" x14ac:dyDescent="0.2">
      <c r="Y30986" s="84"/>
    </row>
    <row r="30987" spans="25:25" x14ac:dyDescent="0.2">
      <c r="Y30987" s="84"/>
    </row>
    <row r="30988" spans="25:25" x14ac:dyDescent="0.2">
      <c r="Y30988" s="84"/>
    </row>
    <row r="30989" spans="25:25" x14ac:dyDescent="0.2">
      <c r="Y30989" s="84"/>
    </row>
    <row r="30990" spans="25:25" x14ac:dyDescent="0.2">
      <c r="Y30990" s="84"/>
    </row>
    <row r="30991" spans="25:25" x14ac:dyDescent="0.2">
      <c r="Y30991" s="84"/>
    </row>
    <row r="30992" spans="25:25" x14ac:dyDescent="0.2">
      <c r="Y30992" s="84"/>
    </row>
    <row r="30993" spans="25:25" x14ac:dyDescent="0.2">
      <c r="Y30993" s="84"/>
    </row>
    <row r="30994" spans="25:25" x14ac:dyDescent="0.2">
      <c r="Y30994" s="84"/>
    </row>
    <row r="30995" spans="25:25" x14ac:dyDescent="0.2">
      <c r="Y30995" s="84"/>
    </row>
    <row r="30996" spans="25:25" x14ac:dyDescent="0.2">
      <c r="Y30996" s="84"/>
    </row>
    <row r="30997" spans="25:25" x14ac:dyDescent="0.2">
      <c r="Y30997" s="84"/>
    </row>
    <row r="30998" spans="25:25" x14ac:dyDescent="0.2">
      <c r="Y30998" s="84"/>
    </row>
    <row r="30999" spans="25:25" x14ac:dyDescent="0.2">
      <c r="Y30999" s="84"/>
    </row>
    <row r="31000" spans="25:25" x14ac:dyDescent="0.2">
      <c r="Y31000" s="84"/>
    </row>
    <row r="31001" spans="25:25" x14ac:dyDescent="0.2">
      <c r="Y31001" s="84"/>
    </row>
    <row r="31002" spans="25:25" x14ac:dyDescent="0.2">
      <c r="Y31002" s="84"/>
    </row>
    <row r="31003" spans="25:25" x14ac:dyDescent="0.2">
      <c r="Y31003" s="84"/>
    </row>
    <row r="31004" spans="25:25" x14ac:dyDescent="0.2">
      <c r="Y31004" s="84"/>
    </row>
    <row r="31005" spans="25:25" x14ac:dyDescent="0.2">
      <c r="Y31005" s="84"/>
    </row>
    <row r="31006" spans="25:25" x14ac:dyDescent="0.2">
      <c r="Y31006" s="84"/>
    </row>
    <row r="31007" spans="25:25" x14ac:dyDescent="0.2">
      <c r="Y31007" s="84"/>
    </row>
    <row r="31008" spans="25:25" x14ac:dyDescent="0.2">
      <c r="Y31008" s="84"/>
    </row>
    <row r="31009" spans="25:25" x14ac:dyDescent="0.2">
      <c r="Y31009" s="84"/>
    </row>
    <row r="31010" spans="25:25" x14ac:dyDescent="0.2">
      <c r="Y31010" s="84"/>
    </row>
    <row r="31011" spans="25:25" x14ac:dyDescent="0.2">
      <c r="Y31011" s="84"/>
    </row>
    <row r="31012" spans="25:25" x14ac:dyDescent="0.2">
      <c r="Y31012" s="84"/>
    </row>
    <row r="31013" spans="25:25" x14ac:dyDescent="0.2">
      <c r="Y31013" s="84"/>
    </row>
    <row r="31014" spans="25:25" x14ac:dyDescent="0.2">
      <c r="Y31014" s="84"/>
    </row>
    <row r="31015" spans="25:25" x14ac:dyDescent="0.2">
      <c r="Y31015" s="84"/>
    </row>
    <row r="31016" spans="25:25" x14ac:dyDescent="0.2">
      <c r="Y31016" s="84"/>
    </row>
    <row r="31017" spans="25:25" x14ac:dyDescent="0.2">
      <c r="Y31017" s="84"/>
    </row>
    <row r="31018" spans="25:25" x14ac:dyDescent="0.2">
      <c r="Y31018" s="84"/>
    </row>
    <row r="31019" spans="25:25" x14ac:dyDescent="0.2">
      <c r="Y31019" s="84"/>
    </row>
    <row r="31020" spans="25:25" x14ac:dyDescent="0.2">
      <c r="Y31020" s="84"/>
    </row>
    <row r="31021" spans="25:25" x14ac:dyDescent="0.2">
      <c r="Y31021" s="84"/>
    </row>
    <row r="31022" spans="25:25" x14ac:dyDescent="0.2">
      <c r="Y31022" s="84"/>
    </row>
    <row r="31023" spans="25:25" x14ac:dyDescent="0.2">
      <c r="Y31023" s="84"/>
    </row>
    <row r="31024" spans="25:25" x14ac:dyDescent="0.2">
      <c r="Y31024" s="84"/>
    </row>
    <row r="31025" spans="25:25" x14ac:dyDescent="0.2">
      <c r="Y31025" s="84"/>
    </row>
    <row r="31026" spans="25:25" x14ac:dyDescent="0.2">
      <c r="Y31026" s="84"/>
    </row>
    <row r="31027" spans="25:25" x14ac:dyDescent="0.2">
      <c r="Y31027" s="84"/>
    </row>
    <row r="31028" spans="25:25" x14ac:dyDescent="0.2">
      <c r="Y31028" s="84"/>
    </row>
    <row r="31029" spans="25:25" x14ac:dyDescent="0.2">
      <c r="Y31029" s="84"/>
    </row>
    <row r="31030" spans="25:25" x14ac:dyDescent="0.2">
      <c r="Y31030" s="84"/>
    </row>
    <row r="31031" spans="25:25" x14ac:dyDescent="0.2">
      <c r="Y31031" s="84"/>
    </row>
    <row r="31032" spans="25:25" x14ac:dyDescent="0.2">
      <c r="Y31032" s="84"/>
    </row>
    <row r="31033" spans="25:25" x14ac:dyDescent="0.2">
      <c r="Y31033" s="84"/>
    </row>
    <row r="31034" spans="25:25" x14ac:dyDescent="0.2">
      <c r="Y31034" s="84"/>
    </row>
    <row r="31035" spans="25:25" x14ac:dyDescent="0.2">
      <c r="Y31035" s="84"/>
    </row>
    <row r="31036" spans="25:25" x14ac:dyDescent="0.2">
      <c r="Y31036" s="84"/>
    </row>
    <row r="31037" spans="25:25" x14ac:dyDescent="0.2">
      <c r="Y31037" s="84"/>
    </row>
    <row r="31038" spans="25:25" x14ac:dyDescent="0.2">
      <c r="Y31038" s="84"/>
    </row>
    <row r="31039" spans="25:25" x14ac:dyDescent="0.2">
      <c r="Y31039" s="84"/>
    </row>
    <row r="31040" spans="25:25" x14ac:dyDescent="0.2">
      <c r="Y31040" s="84"/>
    </row>
    <row r="31041" spans="25:25" x14ac:dyDescent="0.2">
      <c r="Y31041" s="84"/>
    </row>
    <row r="31042" spans="25:25" x14ac:dyDescent="0.2">
      <c r="Y31042" s="84"/>
    </row>
    <row r="31043" spans="25:25" x14ac:dyDescent="0.2">
      <c r="Y31043" s="84"/>
    </row>
    <row r="31044" spans="25:25" x14ac:dyDescent="0.2">
      <c r="Y31044" s="84"/>
    </row>
    <row r="31045" spans="25:25" x14ac:dyDescent="0.2">
      <c r="Y31045" s="84"/>
    </row>
    <row r="31046" spans="25:25" x14ac:dyDescent="0.2">
      <c r="Y31046" s="84"/>
    </row>
    <row r="31047" spans="25:25" x14ac:dyDescent="0.2">
      <c r="Y31047" s="84"/>
    </row>
    <row r="31048" spans="25:25" x14ac:dyDescent="0.2">
      <c r="Y31048" s="84"/>
    </row>
    <row r="31049" spans="25:25" x14ac:dyDescent="0.2">
      <c r="Y31049" s="84"/>
    </row>
    <row r="31050" spans="25:25" x14ac:dyDescent="0.2">
      <c r="Y31050" s="84"/>
    </row>
    <row r="31051" spans="25:25" x14ac:dyDescent="0.2">
      <c r="Y31051" s="84"/>
    </row>
    <row r="31052" spans="25:25" x14ac:dyDescent="0.2">
      <c r="Y31052" s="84"/>
    </row>
    <row r="31053" spans="25:25" x14ac:dyDescent="0.2">
      <c r="Y31053" s="84"/>
    </row>
    <row r="31054" spans="25:25" x14ac:dyDescent="0.2">
      <c r="Y31054" s="84"/>
    </row>
    <row r="31055" spans="25:25" x14ac:dyDescent="0.2">
      <c r="Y31055" s="84"/>
    </row>
    <row r="31056" spans="25:25" x14ac:dyDescent="0.2">
      <c r="Y31056" s="84"/>
    </row>
    <row r="31057" spans="25:25" x14ac:dyDescent="0.2">
      <c r="Y31057" s="84"/>
    </row>
    <row r="31058" spans="25:25" x14ac:dyDescent="0.2">
      <c r="Y31058" s="84"/>
    </row>
    <row r="31059" spans="25:25" x14ac:dyDescent="0.2">
      <c r="Y31059" s="84"/>
    </row>
    <row r="31060" spans="25:25" x14ac:dyDescent="0.2">
      <c r="Y31060" s="84"/>
    </row>
    <row r="31061" spans="25:25" x14ac:dyDescent="0.2">
      <c r="Y31061" s="84"/>
    </row>
    <row r="31062" spans="25:25" x14ac:dyDescent="0.2">
      <c r="Y31062" s="84"/>
    </row>
    <row r="31063" spans="25:25" x14ac:dyDescent="0.2">
      <c r="Y31063" s="84"/>
    </row>
    <row r="31064" spans="25:25" x14ac:dyDescent="0.2">
      <c r="Y31064" s="84"/>
    </row>
    <row r="31065" spans="25:25" x14ac:dyDescent="0.2">
      <c r="Y31065" s="84"/>
    </row>
    <row r="31066" spans="25:25" x14ac:dyDescent="0.2">
      <c r="Y31066" s="84"/>
    </row>
    <row r="31067" spans="25:25" x14ac:dyDescent="0.2">
      <c r="Y31067" s="84"/>
    </row>
    <row r="31068" spans="25:25" x14ac:dyDescent="0.2">
      <c r="Y31068" s="84"/>
    </row>
    <row r="31069" spans="25:25" x14ac:dyDescent="0.2">
      <c r="Y31069" s="84"/>
    </row>
    <row r="31070" spans="25:25" x14ac:dyDescent="0.2">
      <c r="Y31070" s="84"/>
    </row>
    <row r="31071" spans="25:25" x14ac:dyDescent="0.2">
      <c r="Y31071" s="84"/>
    </row>
    <row r="31072" spans="25:25" x14ac:dyDescent="0.2">
      <c r="Y31072" s="84"/>
    </row>
    <row r="31073" spans="25:25" x14ac:dyDescent="0.2">
      <c r="Y31073" s="84"/>
    </row>
    <row r="31074" spans="25:25" x14ac:dyDescent="0.2">
      <c r="Y31074" s="84"/>
    </row>
    <row r="31075" spans="25:25" x14ac:dyDescent="0.2">
      <c r="Y31075" s="84"/>
    </row>
    <row r="31076" spans="25:25" x14ac:dyDescent="0.2">
      <c r="Y31076" s="84"/>
    </row>
    <row r="31077" spans="25:25" x14ac:dyDescent="0.2">
      <c r="Y31077" s="84"/>
    </row>
    <row r="31078" spans="25:25" x14ac:dyDescent="0.2">
      <c r="Y31078" s="84"/>
    </row>
    <row r="31079" spans="25:25" x14ac:dyDescent="0.2">
      <c r="Y31079" s="84"/>
    </row>
    <row r="31080" spans="25:25" x14ac:dyDescent="0.2">
      <c r="Y31080" s="84"/>
    </row>
    <row r="31081" spans="25:25" x14ac:dyDescent="0.2">
      <c r="Y31081" s="84"/>
    </row>
    <row r="31082" spans="25:25" x14ac:dyDescent="0.2">
      <c r="Y31082" s="84"/>
    </row>
    <row r="31083" spans="25:25" x14ac:dyDescent="0.2">
      <c r="Y31083" s="84"/>
    </row>
    <row r="31084" spans="25:25" x14ac:dyDescent="0.2">
      <c r="Y31084" s="84"/>
    </row>
    <row r="31085" spans="25:25" x14ac:dyDescent="0.2">
      <c r="Y31085" s="84"/>
    </row>
    <row r="31086" spans="25:25" x14ac:dyDescent="0.2">
      <c r="Y31086" s="84"/>
    </row>
    <row r="31087" spans="25:25" x14ac:dyDescent="0.2">
      <c r="Y31087" s="84"/>
    </row>
    <row r="31088" spans="25:25" x14ac:dyDescent="0.2">
      <c r="Y31088" s="84"/>
    </row>
    <row r="31089" spans="25:25" x14ac:dyDescent="0.2">
      <c r="Y31089" s="84"/>
    </row>
    <row r="31090" spans="25:25" x14ac:dyDescent="0.2">
      <c r="Y31090" s="84"/>
    </row>
    <row r="31091" spans="25:25" x14ac:dyDescent="0.2">
      <c r="Y31091" s="84"/>
    </row>
    <row r="31092" spans="25:25" x14ac:dyDescent="0.2">
      <c r="Y31092" s="84"/>
    </row>
    <row r="31093" spans="25:25" x14ac:dyDescent="0.2">
      <c r="Y31093" s="84"/>
    </row>
    <row r="31094" spans="25:25" x14ac:dyDescent="0.2">
      <c r="Y31094" s="84"/>
    </row>
    <row r="31095" spans="25:25" x14ac:dyDescent="0.2">
      <c r="Y31095" s="84"/>
    </row>
    <row r="31096" spans="25:25" x14ac:dyDescent="0.2">
      <c r="Y31096" s="84"/>
    </row>
    <row r="31097" spans="25:25" x14ac:dyDescent="0.2">
      <c r="Y31097" s="84"/>
    </row>
    <row r="31098" spans="25:25" x14ac:dyDescent="0.2">
      <c r="Y31098" s="84"/>
    </row>
    <row r="31099" spans="25:25" x14ac:dyDescent="0.2">
      <c r="Y31099" s="84"/>
    </row>
    <row r="31100" spans="25:25" x14ac:dyDescent="0.2">
      <c r="Y31100" s="84"/>
    </row>
    <row r="31101" spans="25:25" x14ac:dyDescent="0.2">
      <c r="Y31101" s="84"/>
    </row>
    <row r="31102" spans="25:25" x14ac:dyDescent="0.2">
      <c r="Y31102" s="84"/>
    </row>
    <row r="31103" spans="25:25" x14ac:dyDescent="0.2">
      <c r="Y31103" s="84"/>
    </row>
    <row r="31104" spans="25:25" x14ac:dyDescent="0.2">
      <c r="Y31104" s="84"/>
    </row>
    <row r="31105" spans="25:25" x14ac:dyDescent="0.2">
      <c r="Y31105" s="84"/>
    </row>
    <row r="31106" spans="25:25" x14ac:dyDescent="0.2">
      <c r="Y31106" s="84"/>
    </row>
    <row r="31107" spans="25:25" x14ac:dyDescent="0.2">
      <c r="Y31107" s="84"/>
    </row>
    <row r="31108" spans="25:25" x14ac:dyDescent="0.2">
      <c r="Y31108" s="84"/>
    </row>
    <row r="31109" spans="25:25" x14ac:dyDescent="0.2">
      <c r="Y31109" s="84"/>
    </row>
    <row r="31110" spans="25:25" x14ac:dyDescent="0.2">
      <c r="Y31110" s="84"/>
    </row>
    <row r="31111" spans="25:25" x14ac:dyDescent="0.2">
      <c r="Y31111" s="84"/>
    </row>
    <row r="31112" spans="25:25" x14ac:dyDescent="0.2">
      <c r="Y31112" s="84"/>
    </row>
    <row r="31113" spans="25:25" x14ac:dyDescent="0.2">
      <c r="Y31113" s="84"/>
    </row>
    <row r="31114" spans="25:25" x14ac:dyDescent="0.2">
      <c r="Y31114" s="84"/>
    </row>
    <row r="31115" spans="25:25" x14ac:dyDescent="0.2">
      <c r="Y31115" s="84"/>
    </row>
    <row r="31116" spans="25:25" x14ac:dyDescent="0.2">
      <c r="Y31116" s="84"/>
    </row>
    <row r="31117" spans="25:25" x14ac:dyDescent="0.2">
      <c r="Y31117" s="84"/>
    </row>
    <row r="31118" spans="25:25" x14ac:dyDescent="0.2">
      <c r="Y31118" s="84"/>
    </row>
    <row r="31119" spans="25:25" x14ac:dyDescent="0.2">
      <c r="Y31119" s="84"/>
    </row>
    <row r="31120" spans="25:25" x14ac:dyDescent="0.2">
      <c r="Y31120" s="84"/>
    </row>
    <row r="31121" spans="25:25" x14ac:dyDescent="0.2">
      <c r="Y31121" s="84"/>
    </row>
    <row r="31122" spans="25:25" x14ac:dyDescent="0.2">
      <c r="Y31122" s="84"/>
    </row>
    <row r="31123" spans="25:25" x14ac:dyDescent="0.2">
      <c r="Y31123" s="84"/>
    </row>
    <row r="31124" spans="25:25" x14ac:dyDescent="0.2">
      <c r="Y31124" s="84"/>
    </row>
    <row r="31125" spans="25:25" x14ac:dyDescent="0.2">
      <c r="Y31125" s="84"/>
    </row>
    <row r="31126" spans="25:25" x14ac:dyDescent="0.2">
      <c r="Y31126" s="84"/>
    </row>
    <row r="31127" spans="25:25" x14ac:dyDescent="0.2">
      <c r="Y31127" s="84"/>
    </row>
    <row r="31128" spans="25:25" x14ac:dyDescent="0.2">
      <c r="Y31128" s="84"/>
    </row>
    <row r="31129" spans="25:25" x14ac:dyDescent="0.2">
      <c r="Y31129" s="84"/>
    </row>
    <row r="31130" spans="25:25" x14ac:dyDescent="0.2">
      <c r="Y31130" s="84"/>
    </row>
    <row r="31131" spans="25:25" x14ac:dyDescent="0.2">
      <c r="Y31131" s="84"/>
    </row>
    <row r="31132" spans="25:25" x14ac:dyDescent="0.2">
      <c r="Y31132" s="84"/>
    </row>
    <row r="31133" spans="25:25" x14ac:dyDescent="0.2">
      <c r="Y31133" s="84"/>
    </row>
    <row r="31134" spans="25:25" x14ac:dyDescent="0.2">
      <c r="Y31134" s="84"/>
    </row>
    <row r="31135" spans="25:25" x14ac:dyDescent="0.2">
      <c r="Y31135" s="84"/>
    </row>
    <row r="31136" spans="25:25" x14ac:dyDescent="0.2">
      <c r="Y31136" s="84"/>
    </row>
    <row r="31137" spans="25:25" x14ac:dyDescent="0.2">
      <c r="Y31137" s="84"/>
    </row>
    <row r="31138" spans="25:25" x14ac:dyDescent="0.2">
      <c r="Y31138" s="84"/>
    </row>
    <row r="31139" spans="25:25" x14ac:dyDescent="0.2">
      <c r="Y31139" s="84"/>
    </row>
    <row r="31140" spans="25:25" x14ac:dyDescent="0.2">
      <c r="Y31140" s="84"/>
    </row>
    <row r="31141" spans="25:25" x14ac:dyDescent="0.2">
      <c r="Y31141" s="84"/>
    </row>
    <row r="31142" spans="25:25" x14ac:dyDescent="0.2">
      <c r="Y31142" s="84"/>
    </row>
    <row r="31143" spans="25:25" x14ac:dyDescent="0.2">
      <c r="Y31143" s="84"/>
    </row>
    <row r="31144" spans="25:25" x14ac:dyDescent="0.2">
      <c r="Y31144" s="84"/>
    </row>
    <row r="31145" spans="25:25" x14ac:dyDescent="0.2">
      <c r="Y31145" s="84"/>
    </row>
    <row r="31146" spans="25:25" x14ac:dyDescent="0.2">
      <c r="Y31146" s="84"/>
    </row>
    <row r="31147" spans="25:25" x14ac:dyDescent="0.2">
      <c r="Y31147" s="84"/>
    </row>
    <row r="31148" spans="25:25" x14ac:dyDescent="0.2">
      <c r="Y31148" s="84"/>
    </row>
    <row r="31149" spans="25:25" x14ac:dyDescent="0.2">
      <c r="Y31149" s="84"/>
    </row>
    <row r="31150" spans="25:25" x14ac:dyDescent="0.2">
      <c r="Y31150" s="84"/>
    </row>
    <row r="31151" spans="25:25" x14ac:dyDescent="0.2">
      <c r="Y31151" s="84"/>
    </row>
    <row r="31152" spans="25:25" x14ac:dyDescent="0.2">
      <c r="Y31152" s="84"/>
    </row>
    <row r="31153" spans="25:25" x14ac:dyDescent="0.2">
      <c r="Y31153" s="84"/>
    </row>
    <row r="31154" spans="25:25" x14ac:dyDescent="0.2">
      <c r="Y31154" s="84"/>
    </row>
    <row r="31155" spans="25:25" x14ac:dyDescent="0.2">
      <c r="Y31155" s="84"/>
    </row>
    <row r="31156" spans="25:25" x14ac:dyDescent="0.2">
      <c r="Y31156" s="84"/>
    </row>
    <row r="31157" spans="25:25" x14ac:dyDescent="0.2">
      <c r="Y31157" s="84"/>
    </row>
    <row r="31158" spans="25:25" x14ac:dyDescent="0.2">
      <c r="Y31158" s="84"/>
    </row>
    <row r="31159" spans="25:25" x14ac:dyDescent="0.2">
      <c r="Y31159" s="84"/>
    </row>
    <row r="31160" spans="25:25" x14ac:dyDescent="0.2">
      <c r="Y31160" s="84"/>
    </row>
    <row r="31161" spans="25:25" x14ac:dyDescent="0.2">
      <c r="Y31161" s="84"/>
    </row>
    <row r="31162" spans="25:25" x14ac:dyDescent="0.2">
      <c r="Y31162" s="84"/>
    </row>
    <row r="31163" spans="25:25" x14ac:dyDescent="0.2">
      <c r="Y31163" s="84"/>
    </row>
    <row r="31164" spans="25:25" x14ac:dyDescent="0.2">
      <c r="Y31164" s="84"/>
    </row>
    <row r="31165" spans="25:25" x14ac:dyDescent="0.2">
      <c r="Y31165" s="84"/>
    </row>
    <row r="31166" spans="25:25" x14ac:dyDescent="0.2">
      <c r="Y31166" s="84"/>
    </row>
    <row r="31167" spans="25:25" x14ac:dyDescent="0.2">
      <c r="Y31167" s="84"/>
    </row>
    <row r="31168" spans="25:25" x14ac:dyDescent="0.2">
      <c r="Y31168" s="84"/>
    </row>
    <row r="31169" spans="25:25" x14ac:dyDescent="0.2">
      <c r="Y31169" s="84"/>
    </row>
    <row r="31170" spans="25:25" x14ac:dyDescent="0.2">
      <c r="Y31170" s="84"/>
    </row>
    <row r="31171" spans="25:25" x14ac:dyDescent="0.2">
      <c r="Y31171" s="84"/>
    </row>
    <row r="31172" spans="25:25" x14ac:dyDescent="0.2">
      <c r="Y31172" s="84"/>
    </row>
    <row r="31173" spans="25:25" x14ac:dyDescent="0.2">
      <c r="Y31173" s="84"/>
    </row>
    <row r="31174" spans="25:25" x14ac:dyDescent="0.2">
      <c r="Y31174" s="84"/>
    </row>
    <row r="31175" spans="25:25" x14ac:dyDescent="0.2">
      <c r="Y31175" s="84"/>
    </row>
    <row r="31176" spans="25:25" x14ac:dyDescent="0.2">
      <c r="Y31176" s="84"/>
    </row>
    <row r="31177" spans="25:25" x14ac:dyDescent="0.2">
      <c r="Y31177" s="84"/>
    </row>
    <row r="31178" spans="25:25" x14ac:dyDescent="0.2">
      <c r="Y31178" s="84"/>
    </row>
    <row r="31179" spans="25:25" x14ac:dyDescent="0.2">
      <c r="Y31179" s="84"/>
    </row>
    <row r="31180" spans="25:25" x14ac:dyDescent="0.2">
      <c r="Y31180" s="84"/>
    </row>
    <row r="31181" spans="25:25" x14ac:dyDescent="0.2">
      <c r="Y31181" s="84"/>
    </row>
    <row r="31182" spans="25:25" x14ac:dyDescent="0.2">
      <c r="Y31182" s="84"/>
    </row>
    <row r="31183" spans="25:25" x14ac:dyDescent="0.2">
      <c r="Y31183" s="84"/>
    </row>
    <row r="31184" spans="25:25" x14ac:dyDescent="0.2">
      <c r="Y31184" s="84"/>
    </row>
    <row r="31185" spans="25:25" x14ac:dyDescent="0.2">
      <c r="Y31185" s="84"/>
    </row>
    <row r="31186" spans="25:25" x14ac:dyDescent="0.2">
      <c r="Y31186" s="84"/>
    </row>
    <row r="31187" spans="25:25" x14ac:dyDescent="0.2">
      <c r="Y31187" s="84"/>
    </row>
    <row r="31188" spans="25:25" x14ac:dyDescent="0.2">
      <c r="Y31188" s="84"/>
    </row>
    <row r="31189" spans="25:25" x14ac:dyDescent="0.2">
      <c r="Y31189" s="84"/>
    </row>
    <row r="31190" spans="25:25" x14ac:dyDescent="0.2">
      <c r="Y31190" s="84"/>
    </row>
    <row r="31191" spans="25:25" x14ac:dyDescent="0.2">
      <c r="Y31191" s="84"/>
    </row>
    <row r="31192" spans="25:25" x14ac:dyDescent="0.2">
      <c r="Y31192" s="84"/>
    </row>
    <row r="31193" spans="25:25" x14ac:dyDescent="0.2">
      <c r="Y31193" s="84"/>
    </row>
    <row r="31194" spans="25:25" x14ac:dyDescent="0.2">
      <c r="Y31194" s="84"/>
    </row>
    <row r="31195" spans="25:25" x14ac:dyDescent="0.2">
      <c r="Y31195" s="84"/>
    </row>
    <row r="31196" spans="25:25" x14ac:dyDescent="0.2">
      <c r="Y31196" s="84"/>
    </row>
    <row r="31197" spans="25:25" x14ac:dyDescent="0.2">
      <c r="Y31197" s="84"/>
    </row>
    <row r="31198" spans="25:25" x14ac:dyDescent="0.2">
      <c r="Y31198" s="84"/>
    </row>
    <row r="31199" spans="25:25" x14ac:dyDescent="0.2">
      <c r="Y31199" s="84"/>
    </row>
    <row r="31200" spans="25:25" x14ac:dyDescent="0.2">
      <c r="Y31200" s="84"/>
    </row>
    <row r="31201" spans="25:25" x14ac:dyDescent="0.2">
      <c r="Y31201" s="84"/>
    </row>
    <row r="31202" spans="25:25" x14ac:dyDescent="0.2">
      <c r="Y31202" s="84"/>
    </row>
    <row r="31203" spans="25:25" x14ac:dyDescent="0.2">
      <c r="Y31203" s="84"/>
    </row>
    <row r="31204" spans="25:25" x14ac:dyDescent="0.2">
      <c r="Y31204" s="84"/>
    </row>
    <row r="31205" spans="25:25" x14ac:dyDescent="0.2">
      <c r="Y31205" s="84"/>
    </row>
    <row r="31206" spans="25:25" x14ac:dyDescent="0.2">
      <c r="Y31206" s="84"/>
    </row>
    <row r="31207" spans="25:25" x14ac:dyDescent="0.2">
      <c r="Y31207" s="84"/>
    </row>
    <row r="31208" spans="25:25" x14ac:dyDescent="0.2">
      <c r="Y31208" s="84"/>
    </row>
    <row r="31209" spans="25:25" x14ac:dyDescent="0.2">
      <c r="Y31209" s="84"/>
    </row>
    <row r="31210" spans="25:25" x14ac:dyDescent="0.2">
      <c r="Y31210" s="84"/>
    </row>
    <row r="31211" spans="25:25" x14ac:dyDescent="0.2">
      <c r="Y31211" s="84"/>
    </row>
    <row r="31212" spans="25:25" x14ac:dyDescent="0.2">
      <c r="Y31212" s="84"/>
    </row>
    <row r="31213" spans="25:25" x14ac:dyDescent="0.2">
      <c r="Y31213" s="84"/>
    </row>
    <row r="31214" spans="25:25" x14ac:dyDescent="0.2">
      <c r="Y31214" s="84"/>
    </row>
    <row r="31215" spans="25:25" x14ac:dyDescent="0.2">
      <c r="Y31215" s="84"/>
    </row>
    <row r="31216" spans="25:25" x14ac:dyDescent="0.2">
      <c r="Y31216" s="84"/>
    </row>
    <row r="31217" spans="25:25" x14ac:dyDescent="0.2">
      <c r="Y31217" s="84"/>
    </row>
    <row r="31218" spans="25:25" x14ac:dyDescent="0.2">
      <c r="Y31218" s="84"/>
    </row>
    <row r="31219" spans="25:25" x14ac:dyDescent="0.2">
      <c r="Y31219" s="84"/>
    </row>
    <row r="31220" spans="25:25" x14ac:dyDescent="0.2">
      <c r="Y31220" s="84"/>
    </row>
    <row r="31221" spans="25:25" x14ac:dyDescent="0.2">
      <c r="Y31221" s="84"/>
    </row>
    <row r="31222" spans="25:25" x14ac:dyDescent="0.2">
      <c r="Y31222" s="84"/>
    </row>
    <row r="31223" spans="25:25" x14ac:dyDescent="0.2">
      <c r="Y31223" s="84"/>
    </row>
    <row r="31224" spans="25:25" x14ac:dyDescent="0.2">
      <c r="Y31224" s="84"/>
    </row>
    <row r="31225" spans="25:25" x14ac:dyDescent="0.2">
      <c r="Y31225" s="84"/>
    </row>
    <row r="31226" spans="25:25" x14ac:dyDescent="0.2">
      <c r="Y31226" s="84"/>
    </row>
    <row r="31227" spans="25:25" x14ac:dyDescent="0.2">
      <c r="Y31227" s="84"/>
    </row>
    <row r="31228" spans="25:25" x14ac:dyDescent="0.2">
      <c r="Y31228" s="84"/>
    </row>
    <row r="31229" spans="25:25" x14ac:dyDescent="0.2">
      <c r="Y31229" s="84"/>
    </row>
    <row r="31230" spans="25:25" x14ac:dyDescent="0.2">
      <c r="Y31230" s="84"/>
    </row>
    <row r="31231" spans="25:25" x14ac:dyDescent="0.2">
      <c r="Y31231" s="84"/>
    </row>
    <row r="31232" spans="25:25" x14ac:dyDescent="0.2">
      <c r="Y31232" s="84"/>
    </row>
    <row r="31233" spans="25:25" x14ac:dyDescent="0.2">
      <c r="Y31233" s="84"/>
    </row>
    <row r="31234" spans="25:25" x14ac:dyDescent="0.2">
      <c r="Y31234" s="84"/>
    </row>
    <row r="31235" spans="25:25" x14ac:dyDescent="0.2">
      <c r="Y31235" s="84"/>
    </row>
    <row r="31236" spans="25:25" x14ac:dyDescent="0.2">
      <c r="Y31236" s="84"/>
    </row>
    <row r="31237" spans="25:25" x14ac:dyDescent="0.2">
      <c r="Y31237" s="84"/>
    </row>
    <row r="31238" spans="25:25" x14ac:dyDescent="0.2">
      <c r="Y31238" s="84"/>
    </row>
    <row r="31239" spans="25:25" x14ac:dyDescent="0.2">
      <c r="Y31239" s="84"/>
    </row>
    <row r="31240" spans="25:25" x14ac:dyDescent="0.2">
      <c r="Y31240" s="84"/>
    </row>
    <row r="31241" spans="25:25" x14ac:dyDescent="0.2">
      <c r="Y31241" s="84"/>
    </row>
    <row r="31242" spans="25:25" x14ac:dyDescent="0.2">
      <c r="Y31242" s="84"/>
    </row>
    <row r="31243" spans="25:25" x14ac:dyDescent="0.2">
      <c r="Y31243" s="84"/>
    </row>
    <row r="31244" spans="25:25" x14ac:dyDescent="0.2">
      <c r="Y31244" s="84"/>
    </row>
    <row r="31245" spans="25:25" x14ac:dyDescent="0.2">
      <c r="Y31245" s="84"/>
    </row>
    <row r="31246" spans="25:25" x14ac:dyDescent="0.2">
      <c r="Y31246" s="84"/>
    </row>
    <row r="31247" spans="25:25" x14ac:dyDescent="0.2">
      <c r="Y31247" s="84"/>
    </row>
    <row r="31248" spans="25:25" x14ac:dyDescent="0.2">
      <c r="Y31248" s="84"/>
    </row>
    <row r="31249" spans="25:25" x14ac:dyDescent="0.2">
      <c r="Y31249" s="84"/>
    </row>
    <row r="31250" spans="25:25" x14ac:dyDescent="0.2">
      <c r="Y31250" s="84"/>
    </row>
    <row r="31251" spans="25:25" x14ac:dyDescent="0.2">
      <c r="Y31251" s="84"/>
    </row>
    <row r="31252" spans="25:25" x14ac:dyDescent="0.2">
      <c r="Y31252" s="84"/>
    </row>
    <row r="31253" spans="25:25" x14ac:dyDescent="0.2">
      <c r="Y31253" s="84"/>
    </row>
    <row r="31254" spans="25:25" x14ac:dyDescent="0.2">
      <c r="Y31254" s="84"/>
    </row>
    <row r="31255" spans="25:25" x14ac:dyDescent="0.2">
      <c r="Y31255" s="84"/>
    </row>
    <row r="31256" spans="25:25" x14ac:dyDescent="0.2">
      <c r="Y31256" s="84"/>
    </row>
    <row r="31257" spans="25:25" x14ac:dyDescent="0.2">
      <c r="Y31257" s="84"/>
    </row>
    <row r="31258" spans="25:25" x14ac:dyDescent="0.2">
      <c r="Y31258" s="84"/>
    </row>
    <row r="31259" spans="25:25" x14ac:dyDescent="0.2">
      <c r="Y31259" s="84"/>
    </row>
    <row r="31260" spans="25:25" x14ac:dyDescent="0.2">
      <c r="Y31260" s="84"/>
    </row>
    <row r="31261" spans="25:25" x14ac:dyDescent="0.2">
      <c r="Y31261" s="84"/>
    </row>
    <row r="31262" spans="25:25" x14ac:dyDescent="0.2">
      <c r="Y31262" s="84"/>
    </row>
    <row r="31263" spans="25:25" x14ac:dyDescent="0.2">
      <c r="Y31263" s="84"/>
    </row>
    <row r="31264" spans="25:25" x14ac:dyDescent="0.2">
      <c r="Y31264" s="84"/>
    </row>
    <row r="31265" spans="25:25" x14ac:dyDescent="0.2">
      <c r="Y31265" s="84"/>
    </row>
    <row r="31266" spans="25:25" x14ac:dyDescent="0.2">
      <c r="Y31266" s="84"/>
    </row>
    <row r="31267" spans="25:25" x14ac:dyDescent="0.2">
      <c r="Y31267" s="84"/>
    </row>
    <row r="31268" spans="25:25" x14ac:dyDescent="0.2">
      <c r="Y31268" s="84"/>
    </row>
    <row r="31269" spans="25:25" x14ac:dyDescent="0.2">
      <c r="Y31269" s="84"/>
    </row>
    <row r="31270" spans="25:25" x14ac:dyDescent="0.2">
      <c r="Y31270" s="84"/>
    </row>
    <row r="31271" spans="25:25" x14ac:dyDescent="0.2">
      <c r="Y31271" s="84"/>
    </row>
    <row r="31272" spans="25:25" x14ac:dyDescent="0.2">
      <c r="Y31272" s="84"/>
    </row>
    <row r="31273" spans="25:25" x14ac:dyDescent="0.2">
      <c r="Y31273" s="84"/>
    </row>
    <row r="31274" spans="25:25" x14ac:dyDescent="0.2">
      <c r="Y31274" s="84"/>
    </row>
    <row r="31275" spans="25:25" x14ac:dyDescent="0.2">
      <c r="Y31275" s="84"/>
    </row>
    <row r="31276" spans="25:25" x14ac:dyDescent="0.2">
      <c r="Y31276" s="84"/>
    </row>
    <row r="31277" spans="25:25" x14ac:dyDescent="0.2">
      <c r="Y31277" s="84"/>
    </row>
    <row r="31278" spans="25:25" x14ac:dyDescent="0.2">
      <c r="Y31278" s="84"/>
    </row>
    <row r="31279" spans="25:25" x14ac:dyDescent="0.2">
      <c r="Y31279" s="84"/>
    </row>
    <row r="31280" spans="25:25" x14ac:dyDescent="0.2">
      <c r="Y31280" s="84"/>
    </row>
    <row r="31281" spans="25:25" x14ac:dyDescent="0.2">
      <c r="Y31281" s="84"/>
    </row>
    <row r="31282" spans="25:25" x14ac:dyDescent="0.2">
      <c r="Y31282" s="84"/>
    </row>
    <row r="31283" spans="25:25" x14ac:dyDescent="0.2">
      <c r="Y31283" s="84"/>
    </row>
    <row r="31284" spans="25:25" x14ac:dyDescent="0.2">
      <c r="Y31284" s="84"/>
    </row>
    <row r="31285" spans="25:25" x14ac:dyDescent="0.2">
      <c r="Y31285" s="84"/>
    </row>
    <row r="31286" spans="25:25" x14ac:dyDescent="0.2">
      <c r="Y31286" s="84"/>
    </row>
    <row r="31287" spans="25:25" x14ac:dyDescent="0.2">
      <c r="Y31287" s="84"/>
    </row>
    <row r="31288" spans="25:25" x14ac:dyDescent="0.2">
      <c r="Y31288" s="84"/>
    </row>
    <row r="31289" spans="25:25" x14ac:dyDescent="0.2">
      <c r="Y31289" s="84"/>
    </row>
    <row r="31290" spans="25:25" x14ac:dyDescent="0.2">
      <c r="Y31290" s="84"/>
    </row>
    <row r="31291" spans="25:25" x14ac:dyDescent="0.2">
      <c r="Y31291" s="84"/>
    </row>
    <row r="31292" spans="25:25" x14ac:dyDescent="0.2">
      <c r="Y31292" s="84"/>
    </row>
    <row r="31293" spans="25:25" x14ac:dyDescent="0.2">
      <c r="Y31293" s="84"/>
    </row>
    <row r="31294" spans="25:25" x14ac:dyDescent="0.2">
      <c r="Y31294" s="84"/>
    </row>
    <row r="31295" spans="25:25" x14ac:dyDescent="0.2">
      <c r="Y31295" s="84"/>
    </row>
    <row r="31296" spans="25:25" x14ac:dyDescent="0.2">
      <c r="Y31296" s="84"/>
    </row>
    <row r="31297" spans="25:25" x14ac:dyDescent="0.2">
      <c r="Y31297" s="84"/>
    </row>
    <row r="31298" spans="25:25" x14ac:dyDescent="0.2">
      <c r="Y31298" s="84"/>
    </row>
    <row r="31299" spans="25:25" x14ac:dyDescent="0.2">
      <c r="Y31299" s="84"/>
    </row>
    <row r="31300" spans="25:25" x14ac:dyDescent="0.2">
      <c r="Y31300" s="84"/>
    </row>
    <row r="31301" spans="25:25" x14ac:dyDescent="0.2">
      <c r="Y31301" s="84"/>
    </row>
    <row r="31302" spans="25:25" x14ac:dyDescent="0.2">
      <c r="Y31302" s="84"/>
    </row>
    <row r="31303" spans="25:25" x14ac:dyDescent="0.2">
      <c r="Y31303" s="84"/>
    </row>
    <row r="31304" spans="25:25" x14ac:dyDescent="0.2">
      <c r="Y31304" s="84"/>
    </row>
    <row r="31305" spans="25:25" x14ac:dyDescent="0.2">
      <c r="Y31305" s="84"/>
    </row>
    <row r="31306" spans="25:25" x14ac:dyDescent="0.2">
      <c r="Y31306" s="84"/>
    </row>
    <row r="31307" spans="25:25" x14ac:dyDescent="0.2">
      <c r="Y31307" s="84"/>
    </row>
    <row r="31308" spans="25:25" x14ac:dyDescent="0.2">
      <c r="Y31308" s="84"/>
    </row>
    <row r="31309" spans="25:25" x14ac:dyDescent="0.2">
      <c r="Y31309" s="84"/>
    </row>
    <row r="31310" spans="25:25" x14ac:dyDescent="0.2">
      <c r="Y31310" s="84"/>
    </row>
    <row r="31311" spans="25:25" x14ac:dyDescent="0.2">
      <c r="Y31311" s="84"/>
    </row>
    <row r="31312" spans="25:25" x14ac:dyDescent="0.2">
      <c r="Y31312" s="84"/>
    </row>
    <row r="31313" spans="25:25" x14ac:dyDescent="0.2">
      <c r="Y31313" s="84"/>
    </row>
    <row r="31314" spans="25:25" x14ac:dyDescent="0.2">
      <c r="Y31314" s="84"/>
    </row>
    <row r="31315" spans="25:25" x14ac:dyDescent="0.2">
      <c r="Y31315" s="84"/>
    </row>
    <row r="31316" spans="25:25" x14ac:dyDescent="0.2">
      <c r="Y31316" s="84"/>
    </row>
    <row r="31317" spans="25:25" x14ac:dyDescent="0.2">
      <c r="Y31317" s="84"/>
    </row>
    <row r="31318" spans="25:25" x14ac:dyDescent="0.2">
      <c r="Y31318" s="84"/>
    </row>
    <row r="31319" spans="25:25" x14ac:dyDescent="0.2">
      <c r="Y31319" s="84"/>
    </row>
    <row r="31320" spans="25:25" x14ac:dyDescent="0.2">
      <c r="Y31320" s="84"/>
    </row>
    <row r="31321" spans="25:25" x14ac:dyDescent="0.2">
      <c r="Y31321" s="84"/>
    </row>
    <row r="31322" spans="25:25" x14ac:dyDescent="0.2">
      <c r="Y31322" s="84"/>
    </row>
    <row r="31323" spans="25:25" x14ac:dyDescent="0.2">
      <c r="Y31323" s="84"/>
    </row>
    <row r="31324" spans="25:25" x14ac:dyDescent="0.2">
      <c r="Y31324" s="84"/>
    </row>
    <row r="31325" spans="25:25" x14ac:dyDescent="0.2">
      <c r="Y31325" s="84"/>
    </row>
    <row r="31326" spans="25:25" x14ac:dyDescent="0.2">
      <c r="Y31326" s="84"/>
    </row>
    <row r="31327" spans="25:25" x14ac:dyDescent="0.2">
      <c r="Y31327" s="84"/>
    </row>
    <row r="31328" spans="25:25" x14ac:dyDescent="0.2">
      <c r="Y31328" s="84"/>
    </row>
    <row r="31329" spans="25:25" x14ac:dyDescent="0.2">
      <c r="Y31329" s="84"/>
    </row>
    <row r="31330" spans="25:25" x14ac:dyDescent="0.2">
      <c r="Y31330" s="84"/>
    </row>
    <row r="31331" spans="25:25" x14ac:dyDescent="0.2">
      <c r="Y31331" s="84"/>
    </row>
    <row r="31332" spans="25:25" x14ac:dyDescent="0.2">
      <c r="Y31332" s="84"/>
    </row>
    <row r="31333" spans="25:25" x14ac:dyDescent="0.2">
      <c r="Y31333" s="84"/>
    </row>
    <row r="31334" spans="25:25" x14ac:dyDescent="0.2">
      <c r="Y31334" s="84"/>
    </row>
    <row r="31335" spans="25:25" x14ac:dyDescent="0.2">
      <c r="Y31335" s="84"/>
    </row>
    <row r="31336" spans="25:25" x14ac:dyDescent="0.2">
      <c r="Y31336" s="84"/>
    </row>
    <row r="31337" spans="25:25" x14ac:dyDescent="0.2">
      <c r="Y31337" s="84"/>
    </row>
    <row r="31338" spans="25:25" x14ac:dyDescent="0.2">
      <c r="Y31338" s="84"/>
    </row>
    <row r="31339" spans="25:25" x14ac:dyDescent="0.2">
      <c r="Y31339" s="84"/>
    </row>
    <row r="31340" spans="25:25" x14ac:dyDescent="0.2">
      <c r="Y31340" s="84"/>
    </row>
    <row r="31341" spans="25:25" x14ac:dyDescent="0.2">
      <c r="Y31341" s="84"/>
    </row>
    <row r="31342" spans="25:25" x14ac:dyDescent="0.2">
      <c r="Y31342" s="84"/>
    </row>
    <row r="31343" spans="25:25" x14ac:dyDescent="0.2">
      <c r="Y31343" s="84"/>
    </row>
    <row r="31344" spans="25:25" x14ac:dyDescent="0.2">
      <c r="Y31344" s="84"/>
    </row>
    <row r="31345" spans="25:25" x14ac:dyDescent="0.2">
      <c r="Y31345" s="84"/>
    </row>
    <row r="31346" spans="25:25" x14ac:dyDescent="0.2">
      <c r="Y31346" s="84"/>
    </row>
    <row r="31347" spans="25:25" x14ac:dyDescent="0.2">
      <c r="Y31347" s="84"/>
    </row>
    <row r="31348" spans="25:25" x14ac:dyDescent="0.2">
      <c r="Y31348" s="84"/>
    </row>
    <row r="31349" spans="25:25" x14ac:dyDescent="0.2">
      <c r="Y31349" s="84"/>
    </row>
    <row r="31350" spans="25:25" x14ac:dyDescent="0.2">
      <c r="Y31350" s="84"/>
    </row>
    <row r="31351" spans="25:25" x14ac:dyDescent="0.2">
      <c r="Y31351" s="84"/>
    </row>
    <row r="31352" spans="25:25" x14ac:dyDescent="0.2">
      <c r="Y31352" s="84"/>
    </row>
    <row r="31353" spans="25:25" x14ac:dyDescent="0.2">
      <c r="Y31353" s="84"/>
    </row>
    <row r="31354" spans="25:25" x14ac:dyDescent="0.2">
      <c r="Y31354" s="84"/>
    </row>
    <row r="31355" spans="25:25" x14ac:dyDescent="0.2">
      <c r="Y31355" s="84"/>
    </row>
    <row r="31356" spans="25:25" x14ac:dyDescent="0.2">
      <c r="Y31356" s="84"/>
    </row>
    <row r="31357" spans="25:25" x14ac:dyDescent="0.2">
      <c r="Y31357" s="84"/>
    </row>
    <row r="31358" spans="25:25" x14ac:dyDescent="0.2">
      <c r="Y31358" s="84"/>
    </row>
    <row r="31359" spans="25:25" x14ac:dyDescent="0.2">
      <c r="Y31359" s="84"/>
    </row>
    <row r="31360" spans="25:25" x14ac:dyDescent="0.2">
      <c r="Y31360" s="84"/>
    </row>
    <row r="31361" spans="25:25" x14ac:dyDescent="0.2">
      <c r="Y31361" s="84"/>
    </row>
    <row r="31362" spans="25:25" x14ac:dyDescent="0.2">
      <c r="Y31362" s="84"/>
    </row>
    <row r="31363" spans="25:25" x14ac:dyDescent="0.2">
      <c r="Y31363" s="84"/>
    </row>
    <row r="31364" spans="25:25" x14ac:dyDescent="0.2">
      <c r="Y31364" s="84"/>
    </row>
    <row r="31365" spans="25:25" x14ac:dyDescent="0.2">
      <c r="Y31365" s="84"/>
    </row>
    <row r="31366" spans="25:25" x14ac:dyDescent="0.2">
      <c r="Y31366" s="84"/>
    </row>
    <row r="31367" spans="25:25" x14ac:dyDescent="0.2">
      <c r="Y31367" s="84"/>
    </row>
    <row r="31368" spans="25:25" x14ac:dyDescent="0.2">
      <c r="Y31368" s="84"/>
    </row>
    <row r="31369" spans="25:25" x14ac:dyDescent="0.2">
      <c r="Y31369" s="84"/>
    </row>
    <row r="31370" spans="25:25" x14ac:dyDescent="0.2">
      <c r="Y31370" s="84"/>
    </row>
    <row r="31371" spans="25:25" x14ac:dyDescent="0.2">
      <c r="Y31371" s="84"/>
    </row>
    <row r="31372" spans="25:25" x14ac:dyDescent="0.2">
      <c r="Y31372" s="84"/>
    </row>
    <row r="31373" spans="25:25" x14ac:dyDescent="0.2">
      <c r="Y31373" s="84"/>
    </row>
    <row r="31374" spans="25:25" x14ac:dyDescent="0.2">
      <c r="Y31374" s="84"/>
    </row>
    <row r="31375" spans="25:25" x14ac:dyDescent="0.2">
      <c r="Y31375" s="84"/>
    </row>
    <row r="31376" spans="25:25" x14ac:dyDescent="0.2">
      <c r="Y31376" s="84"/>
    </row>
    <row r="31377" spans="25:25" x14ac:dyDescent="0.2">
      <c r="Y31377" s="84"/>
    </row>
    <row r="31378" spans="25:25" x14ac:dyDescent="0.2">
      <c r="Y31378" s="84"/>
    </row>
    <row r="31379" spans="25:25" x14ac:dyDescent="0.2">
      <c r="Y31379" s="84"/>
    </row>
    <row r="31380" spans="25:25" x14ac:dyDescent="0.2">
      <c r="Y31380" s="84"/>
    </row>
    <row r="31381" spans="25:25" x14ac:dyDescent="0.2">
      <c r="Y31381" s="84"/>
    </row>
    <row r="31382" spans="25:25" x14ac:dyDescent="0.2">
      <c r="Y31382" s="84"/>
    </row>
    <row r="31383" spans="25:25" x14ac:dyDescent="0.2">
      <c r="Y31383" s="84"/>
    </row>
    <row r="31384" spans="25:25" x14ac:dyDescent="0.2">
      <c r="Y31384" s="84"/>
    </row>
    <row r="31385" spans="25:25" x14ac:dyDescent="0.2">
      <c r="Y31385" s="84"/>
    </row>
    <row r="31386" spans="25:25" x14ac:dyDescent="0.2">
      <c r="Y31386" s="84"/>
    </row>
    <row r="31387" spans="25:25" x14ac:dyDescent="0.2">
      <c r="Y31387" s="84"/>
    </row>
    <row r="31388" spans="25:25" x14ac:dyDescent="0.2">
      <c r="Y31388" s="84"/>
    </row>
    <row r="31389" spans="25:25" x14ac:dyDescent="0.2">
      <c r="Y31389" s="84"/>
    </row>
    <row r="31390" spans="25:25" x14ac:dyDescent="0.2">
      <c r="Y31390" s="84"/>
    </row>
    <row r="31391" spans="25:25" x14ac:dyDescent="0.2">
      <c r="Y31391" s="84"/>
    </row>
    <row r="31392" spans="25:25" x14ac:dyDescent="0.2">
      <c r="Y31392" s="84"/>
    </row>
    <row r="31393" spans="25:25" x14ac:dyDescent="0.2">
      <c r="Y31393" s="84"/>
    </row>
    <row r="31394" spans="25:25" x14ac:dyDescent="0.2">
      <c r="Y31394" s="84"/>
    </row>
    <row r="31395" spans="25:25" x14ac:dyDescent="0.2">
      <c r="Y31395" s="84"/>
    </row>
    <row r="31396" spans="25:25" x14ac:dyDescent="0.2">
      <c r="Y31396" s="84"/>
    </row>
    <row r="31397" spans="25:25" x14ac:dyDescent="0.2">
      <c r="Y31397" s="84"/>
    </row>
    <row r="31398" spans="25:25" x14ac:dyDescent="0.2">
      <c r="Y31398" s="84"/>
    </row>
    <row r="31399" spans="25:25" x14ac:dyDescent="0.2">
      <c r="Y31399" s="84"/>
    </row>
    <row r="31400" spans="25:25" x14ac:dyDescent="0.2">
      <c r="Y31400" s="84"/>
    </row>
    <row r="31401" spans="25:25" x14ac:dyDescent="0.2">
      <c r="Y31401" s="84"/>
    </row>
    <row r="31402" spans="25:25" x14ac:dyDescent="0.2">
      <c r="Y31402" s="84"/>
    </row>
    <row r="31403" spans="25:25" x14ac:dyDescent="0.2">
      <c r="Y31403" s="84"/>
    </row>
    <row r="31404" spans="25:25" x14ac:dyDescent="0.2">
      <c r="Y31404" s="84"/>
    </row>
    <row r="31405" spans="25:25" x14ac:dyDescent="0.2">
      <c r="Y31405" s="84"/>
    </row>
    <row r="31406" spans="25:25" x14ac:dyDescent="0.2">
      <c r="Y31406" s="84"/>
    </row>
    <row r="31407" spans="25:25" x14ac:dyDescent="0.2">
      <c r="Y31407" s="84"/>
    </row>
    <row r="31408" spans="25:25" x14ac:dyDescent="0.2">
      <c r="Y31408" s="84"/>
    </row>
    <row r="31409" spans="25:25" x14ac:dyDescent="0.2">
      <c r="Y31409" s="84"/>
    </row>
    <row r="31410" spans="25:25" x14ac:dyDescent="0.2">
      <c r="Y31410" s="84"/>
    </row>
    <row r="31411" spans="25:25" x14ac:dyDescent="0.2">
      <c r="Y31411" s="84"/>
    </row>
    <row r="31412" spans="25:25" x14ac:dyDescent="0.2">
      <c r="Y31412" s="84"/>
    </row>
    <row r="31413" spans="25:25" x14ac:dyDescent="0.2">
      <c r="Y31413" s="84"/>
    </row>
    <row r="31414" spans="25:25" x14ac:dyDescent="0.2">
      <c r="Y31414" s="84"/>
    </row>
    <row r="31415" spans="25:25" x14ac:dyDescent="0.2">
      <c r="Y31415" s="84"/>
    </row>
    <row r="31416" spans="25:25" x14ac:dyDescent="0.2">
      <c r="Y31416" s="84"/>
    </row>
    <row r="31417" spans="25:25" x14ac:dyDescent="0.2">
      <c r="Y31417" s="84"/>
    </row>
    <row r="31418" spans="25:25" x14ac:dyDescent="0.2">
      <c r="Y31418" s="84"/>
    </row>
    <row r="31419" spans="25:25" x14ac:dyDescent="0.2">
      <c r="Y31419" s="84"/>
    </row>
    <row r="31420" spans="25:25" x14ac:dyDescent="0.2">
      <c r="Y31420" s="84"/>
    </row>
    <row r="31421" spans="25:25" x14ac:dyDescent="0.2">
      <c r="Y31421" s="84"/>
    </row>
    <row r="31422" spans="25:25" x14ac:dyDescent="0.2">
      <c r="Y31422" s="84"/>
    </row>
    <row r="31423" spans="25:25" x14ac:dyDescent="0.2">
      <c r="Y31423" s="84"/>
    </row>
    <row r="31424" spans="25:25" x14ac:dyDescent="0.2">
      <c r="Y31424" s="84"/>
    </row>
    <row r="31425" spans="25:25" x14ac:dyDescent="0.2">
      <c r="Y31425" s="84"/>
    </row>
    <row r="31426" spans="25:25" x14ac:dyDescent="0.2">
      <c r="Y31426" s="84"/>
    </row>
    <row r="31427" spans="25:25" x14ac:dyDescent="0.2">
      <c r="Y31427" s="84"/>
    </row>
    <row r="31428" spans="25:25" x14ac:dyDescent="0.2">
      <c r="Y31428" s="84"/>
    </row>
    <row r="31429" spans="25:25" x14ac:dyDescent="0.2">
      <c r="Y31429" s="84"/>
    </row>
    <row r="31430" spans="25:25" x14ac:dyDescent="0.2">
      <c r="Y31430" s="84"/>
    </row>
    <row r="31431" spans="25:25" x14ac:dyDescent="0.2">
      <c r="Y31431" s="84"/>
    </row>
    <row r="31432" spans="25:25" x14ac:dyDescent="0.2">
      <c r="Y31432" s="84"/>
    </row>
    <row r="31433" spans="25:25" x14ac:dyDescent="0.2">
      <c r="Y31433" s="84"/>
    </row>
    <row r="31434" spans="25:25" x14ac:dyDescent="0.2">
      <c r="Y31434" s="84"/>
    </row>
    <row r="31435" spans="25:25" x14ac:dyDescent="0.2">
      <c r="Y31435" s="84"/>
    </row>
    <row r="31436" spans="25:25" x14ac:dyDescent="0.2">
      <c r="Y31436" s="84"/>
    </row>
    <row r="31437" spans="25:25" x14ac:dyDescent="0.2">
      <c r="Y31437" s="84"/>
    </row>
    <row r="31438" spans="25:25" x14ac:dyDescent="0.2">
      <c r="Y31438" s="84"/>
    </row>
    <row r="31439" spans="25:25" x14ac:dyDescent="0.2">
      <c r="Y31439" s="84"/>
    </row>
    <row r="31440" spans="25:25" x14ac:dyDescent="0.2">
      <c r="Y31440" s="84"/>
    </row>
    <row r="31441" spans="25:25" x14ac:dyDescent="0.2">
      <c r="Y31441" s="84"/>
    </row>
    <row r="31442" spans="25:25" x14ac:dyDescent="0.2">
      <c r="Y31442" s="84"/>
    </row>
    <row r="31443" spans="25:25" x14ac:dyDescent="0.2">
      <c r="Y31443" s="84"/>
    </row>
    <row r="31444" spans="25:25" x14ac:dyDescent="0.2">
      <c r="Y31444" s="84"/>
    </row>
    <row r="31445" spans="25:25" x14ac:dyDescent="0.2">
      <c r="Y31445" s="84"/>
    </row>
    <row r="31446" spans="25:25" x14ac:dyDescent="0.2">
      <c r="Y31446" s="84"/>
    </row>
    <row r="31447" spans="25:25" x14ac:dyDescent="0.2">
      <c r="Y31447" s="84"/>
    </row>
    <row r="31448" spans="25:25" x14ac:dyDescent="0.2">
      <c r="Y31448" s="84"/>
    </row>
    <row r="31449" spans="25:25" x14ac:dyDescent="0.2">
      <c r="Y31449" s="84"/>
    </row>
    <row r="31450" spans="25:25" x14ac:dyDescent="0.2">
      <c r="Y31450" s="84"/>
    </row>
    <row r="31451" spans="25:25" x14ac:dyDescent="0.2">
      <c r="Y31451" s="84"/>
    </row>
    <row r="31452" spans="25:25" x14ac:dyDescent="0.2">
      <c r="Y31452" s="84"/>
    </row>
    <row r="31453" spans="25:25" x14ac:dyDescent="0.2">
      <c r="Y31453" s="84"/>
    </row>
    <row r="31454" spans="25:25" x14ac:dyDescent="0.2">
      <c r="Y31454" s="84"/>
    </row>
    <row r="31455" spans="25:25" x14ac:dyDescent="0.2">
      <c r="Y31455" s="84"/>
    </row>
    <row r="31456" spans="25:25" x14ac:dyDescent="0.2">
      <c r="Y31456" s="84"/>
    </row>
    <row r="31457" spans="25:25" x14ac:dyDescent="0.2">
      <c r="Y31457" s="84"/>
    </row>
    <row r="31458" spans="25:25" x14ac:dyDescent="0.2">
      <c r="Y31458" s="84"/>
    </row>
    <row r="31459" spans="25:25" x14ac:dyDescent="0.2">
      <c r="Y31459" s="84"/>
    </row>
    <row r="31460" spans="25:25" x14ac:dyDescent="0.2">
      <c r="Y31460" s="84"/>
    </row>
    <row r="31461" spans="25:25" x14ac:dyDescent="0.2">
      <c r="Y31461" s="84"/>
    </row>
    <row r="31462" spans="25:25" x14ac:dyDescent="0.2">
      <c r="Y31462" s="84"/>
    </row>
    <row r="31463" spans="25:25" x14ac:dyDescent="0.2">
      <c r="Y31463" s="84"/>
    </row>
    <row r="31464" spans="25:25" x14ac:dyDescent="0.2">
      <c r="Y31464" s="84"/>
    </row>
    <row r="31465" spans="25:25" x14ac:dyDescent="0.2">
      <c r="Y31465" s="84"/>
    </row>
    <row r="31466" spans="25:25" x14ac:dyDescent="0.2">
      <c r="Y31466" s="84"/>
    </row>
    <row r="31467" spans="25:25" x14ac:dyDescent="0.2">
      <c r="Y31467" s="84"/>
    </row>
    <row r="31468" spans="25:25" x14ac:dyDescent="0.2">
      <c r="Y31468" s="84"/>
    </row>
    <row r="31469" spans="25:25" x14ac:dyDescent="0.2">
      <c r="Y31469" s="84"/>
    </row>
    <row r="31470" spans="25:25" x14ac:dyDescent="0.2">
      <c r="Y31470" s="84"/>
    </row>
    <row r="31471" spans="25:25" x14ac:dyDescent="0.2">
      <c r="Y31471" s="84"/>
    </row>
    <row r="31472" spans="25:25" x14ac:dyDescent="0.2">
      <c r="Y31472" s="84"/>
    </row>
    <row r="31473" spans="25:25" x14ac:dyDescent="0.2">
      <c r="Y31473" s="84"/>
    </row>
    <row r="31474" spans="25:25" x14ac:dyDescent="0.2">
      <c r="Y31474" s="84"/>
    </row>
    <row r="31475" spans="25:25" x14ac:dyDescent="0.2">
      <c r="Y31475" s="84"/>
    </row>
    <row r="31476" spans="25:25" x14ac:dyDescent="0.2">
      <c r="Y31476" s="84"/>
    </row>
    <row r="31477" spans="25:25" x14ac:dyDescent="0.2">
      <c r="Y31477" s="84"/>
    </row>
    <row r="31478" spans="25:25" x14ac:dyDescent="0.2">
      <c r="Y31478" s="84"/>
    </row>
    <row r="31479" spans="25:25" x14ac:dyDescent="0.2">
      <c r="Y31479" s="84"/>
    </row>
    <row r="31480" spans="25:25" x14ac:dyDescent="0.2">
      <c r="Y31480" s="84"/>
    </row>
    <row r="31481" spans="25:25" x14ac:dyDescent="0.2">
      <c r="Y31481" s="84"/>
    </row>
    <row r="31482" spans="25:25" x14ac:dyDescent="0.2">
      <c r="Y31482" s="84"/>
    </row>
    <row r="31483" spans="25:25" x14ac:dyDescent="0.2">
      <c r="Y31483" s="84"/>
    </row>
    <row r="31484" spans="25:25" x14ac:dyDescent="0.2">
      <c r="Y31484" s="84"/>
    </row>
    <row r="31485" spans="25:25" x14ac:dyDescent="0.2">
      <c r="Y31485" s="84"/>
    </row>
    <row r="31486" spans="25:25" x14ac:dyDescent="0.2">
      <c r="Y31486" s="84"/>
    </row>
    <row r="31487" spans="25:25" x14ac:dyDescent="0.2">
      <c r="Y31487" s="84"/>
    </row>
    <row r="31488" spans="25:25" x14ac:dyDescent="0.2">
      <c r="Y31488" s="84"/>
    </row>
    <row r="31489" spans="25:25" x14ac:dyDescent="0.2">
      <c r="Y31489" s="84"/>
    </row>
    <row r="31490" spans="25:25" x14ac:dyDescent="0.2">
      <c r="Y31490" s="84"/>
    </row>
    <row r="31491" spans="25:25" x14ac:dyDescent="0.2">
      <c r="Y31491" s="84"/>
    </row>
    <row r="31492" spans="25:25" x14ac:dyDescent="0.2">
      <c r="Y31492" s="84"/>
    </row>
    <row r="31493" spans="25:25" x14ac:dyDescent="0.2">
      <c r="Y31493" s="84"/>
    </row>
    <row r="31494" spans="25:25" x14ac:dyDescent="0.2">
      <c r="Y31494" s="84"/>
    </row>
    <row r="31495" spans="25:25" x14ac:dyDescent="0.2">
      <c r="Y31495" s="84"/>
    </row>
    <row r="31496" spans="25:25" x14ac:dyDescent="0.2">
      <c r="Y31496" s="84"/>
    </row>
    <row r="31497" spans="25:25" x14ac:dyDescent="0.2">
      <c r="Y31497" s="84"/>
    </row>
    <row r="31498" spans="25:25" x14ac:dyDescent="0.2">
      <c r="Y31498" s="84"/>
    </row>
    <row r="31499" spans="25:25" x14ac:dyDescent="0.2">
      <c r="Y31499" s="84"/>
    </row>
    <row r="31500" spans="25:25" x14ac:dyDescent="0.2">
      <c r="Y31500" s="84"/>
    </row>
    <row r="31501" spans="25:25" x14ac:dyDescent="0.2">
      <c r="Y31501" s="84"/>
    </row>
    <row r="31502" spans="25:25" x14ac:dyDescent="0.2">
      <c r="Y31502" s="84"/>
    </row>
    <row r="31503" spans="25:25" x14ac:dyDescent="0.2">
      <c r="Y31503" s="84"/>
    </row>
    <row r="31504" spans="25:25" x14ac:dyDescent="0.2">
      <c r="Y31504" s="84"/>
    </row>
    <row r="31505" spans="25:25" x14ac:dyDescent="0.2">
      <c r="Y31505" s="84"/>
    </row>
    <row r="31506" spans="25:25" x14ac:dyDescent="0.2">
      <c r="Y31506" s="84"/>
    </row>
    <row r="31507" spans="25:25" x14ac:dyDescent="0.2">
      <c r="Y31507" s="84"/>
    </row>
    <row r="31508" spans="25:25" x14ac:dyDescent="0.2">
      <c r="Y31508" s="84"/>
    </row>
    <row r="31509" spans="25:25" x14ac:dyDescent="0.2">
      <c r="Y31509" s="84"/>
    </row>
    <row r="31510" spans="25:25" x14ac:dyDescent="0.2">
      <c r="Y31510" s="84"/>
    </row>
    <row r="31511" spans="25:25" x14ac:dyDescent="0.2">
      <c r="Y31511" s="84"/>
    </row>
    <row r="31512" spans="25:25" x14ac:dyDescent="0.2">
      <c r="Y31512" s="84"/>
    </row>
    <row r="31513" spans="25:25" x14ac:dyDescent="0.2">
      <c r="Y31513" s="84"/>
    </row>
    <row r="31514" spans="25:25" x14ac:dyDescent="0.2">
      <c r="Y31514" s="84"/>
    </row>
    <row r="31515" spans="25:25" x14ac:dyDescent="0.2">
      <c r="Y31515" s="84"/>
    </row>
    <row r="31516" spans="25:25" x14ac:dyDescent="0.2">
      <c r="Y31516" s="84"/>
    </row>
    <row r="31517" spans="25:25" x14ac:dyDescent="0.2">
      <c r="Y31517" s="84"/>
    </row>
    <row r="31518" spans="25:25" x14ac:dyDescent="0.2">
      <c r="Y31518" s="84"/>
    </row>
    <row r="31519" spans="25:25" x14ac:dyDescent="0.2">
      <c r="Y31519" s="84"/>
    </row>
    <row r="31520" spans="25:25" x14ac:dyDescent="0.2">
      <c r="Y31520" s="84"/>
    </row>
    <row r="31521" spans="25:25" x14ac:dyDescent="0.2">
      <c r="Y31521" s="84"/>
    </row>
    <row r="31522" spans="25:25" x14ac:dyDescent="0.2">
      <c r="Y31522" s="84"/>
    </row>
    <row r="31523" spans="25:25" x14ac:dyDescent="0.2">
      <c r="Y31523" s="84"/>
    </row>
    <row r="31524" spans="25:25" x14ac:dyDescent="0.2">
      <c r="Y31524" s="84"/>
    </row>
    <row r="31525" spans="25:25" x14ac:dyDescent="0.2">
      <c r="Y31525" s="84"/>
    </row>
    <row r="31526" spans="25:25" x14ac:dyDescent="0.2">
      <c r="Y31526" s="84"/>
    </row>
    <row r="31527" spans="25:25" x14ac:dyDescent="0.2">
      <c r="Y31527" s="84"/>
    </row>
    <row r="31528" spans="25:25" x14ac:dyDescent="0.2">
      <c r="Y31528" s="84"/>
    </row>
    <row r="31529" spans="25:25" x14ac:dyDescent="0.2">
      <c r="Y31529" s="84"/>
    </row>
    <row r="31530" spans="25:25" x14ac:dyDescent="0.2">
      <c r="Y31530" s="84"/>
    </row>
    <row r="31531" spans="25:25" x14ac:dyDescent="0.2">
      <c r="Y31531" s="84"/>
    </row>
    <row r="31532" spans="25:25" x14ac:dyDescent="0.2">
      <c r="Y31532" s="84"/>
    </row>
    <row r="31533" spans="25:25" x14ac:dyDescent="0.2">
      <c r="Y31533" s="84"/>
    </row>
    <row r="31534" spans="25:25" x14ac:dyDescent="0.2">
      <c r="Y31534" s="84"/>
    </row>
    <row r="31535" spans="25:25" x14ac:dyDescent="0.2">
      <c r="Y31535" s="84"/>
    </row>
    <row r="31536" spans="25:25" x14ac:dyDescent="0.2">
      <c r="Y31536" s="84"/>
    </row>
    <row r="31537" spans="25:25" x14ac:dyDescent="0.2">
      <c r="Y31537" s="84"/>
    </row>
    <row r="31538" spans="25:25" x14ac:dyDescent="0.2">
      <c r="Y31538" s="84"/>
    </row>
    <row r="31539" spans="25:25" x14ac:dyDescent="0.2">
      <c r="Y31539" s="84"/>
    </row>
    <row r="31540" spans="25:25" x14ac:dyDescent="0.2">
      <c r="Y31540" s="84"/>
    </row>
    <row r="31541" spans="25:25" x14ac:dyDescent="0.2">
      <c r="Y31541" s="84"/>
    </row>
    <row r="31542" spans="25:25" x14ac:dyDescent="0.2">
      <c r="Y31542" s="84"/>
    </row>
    <row r="31543" spans="25:25" x14ac:dyDescent="0.2">
      <c r="Y31543" s="84"/>
    </row>
    <row r="31544" spans="25:25" x14ac:dyDescent="0.2">
      <c r="Y31544" s="84"/>
    </row>
    <row r="31545" spans="25:25" x14ac:dyDescent="0.2">
      <c r="Y31545" s="84"/>
    </row>
    <row r="31546" spans="25:25" x14ac:dyDescent="0.2">
      <c r="Y31546" s="84"/>
    </row>
    <row r="31547" spans="25:25" x14ac:dyDescent="0.2">
      <c r="Y31547" s="84"/>
    </row>
    <row r="31548" spans="25:25" x14ac:dyDescent="0.2">
      <c r="Y31548" s="84"/>
    </row>
    <row r="31549" spans="25:25" x14ac:dyDescent="0.2">
      <c r="Y31549" s="84"/>
    </row>
    <row r="31550" spans="25:25" x14ac:dyDescent="0.2">
      <c r="Y31550" s="84"/>
    </row>
    <row r="31551" spans="25:25" x14ac:dyDescent="0.2">
      <c r="Y31551" s="84"/>
    </row>
    <row r="31552" spans="25:25" x14ac:dyDescent="0.2">
      <c r="Y31552" s="84"/>
    </row>
    <row r="31553" spans="25:25" x14ac:dyDescent="0.2">
      <c r="Y31553" s="84"/>
    </row>
    <row r="31554" spans="25:25" x14ac:dyDescent="0.2">
      <c r="Y31554" s="84"/>
    </row>
    <row r="31555" spans="25:25" x14ac:dyDescent="0.2">
      <c r="Y31555" s="84"/>
    </row>
    <row r="31556" spans="25:25" x14ac:dyDescent="0.2">
      <c r="Y31556" s="84"/>
    </row>
    <row r="31557" spans="25:25" x14ac:dyDescent="0.2">
      <c r="Y31557" s="84"/>
    </row>
    <row r="31558" spans="25:25" x14ac:dyDescent="0.2">
      <c r="Y31558" s="84"/>
    </row>
    <row r="31559" spans="25:25" x14ac:dyDescent="0.2">
      <c r="Y31559" s="84"/>
    </row>
    <row r="31560" spans="25:25" x14ac:dyDescent="0.2">
      <c r="Y31560" s="84"/>
    </row>
    <row r="31561" spans="25:25" x14ac:dyDescent="0.2">
      <c r="Y31561" s="84"/>
    </row>
    <row r="31562" spans="25:25" x14ac:dyDescent="0.2">
      <c r="Y31562" s="84"/>
    </row>
    <row r="31563" spans="25:25" x14ac:dyDescent="0.2">
      <c r="Y31563" s="84"/>
    </row>
    <row r="31564" spans="25:25" x14ac:dyDescent="0.2">
      <c r="Y31564" s="84"/>
    </row>
    <row r="31565" spans="25:25" x14ac:dyDescent="0.2">
      <c r="Y31565" s="84"/>
    </row>
    <row r="31566" spans="25:25" x14ac:dyDescent="0.2">
      <c r="Y31566" s="84"/>
    </row>
    <row r="31567" spans="25:25" x14ac:dyDescent="0.2">
      <c r="Y31567" s="84"/>
    </row>
    <row r="31568" spans="25:25" x14ac:dyDescent="0.2">
      <c r="Y31568" s="84"/>
    </row>
    <row r="31569" spans="25:25" x14ac:dyDescent="0.2">
      <c r="Y31569" s="84"/>
    </row>
    <row r="31570" spans="25:25" x14ac:dyDescent="0.2">
      <c r="Y31570" s="84"/>
    </row>
    <row r="31571" spans="25:25" x14ac:dyDescent="0.2">
      <c r="Y31571" s="84"/>
    </row>
    <row r="31572" spans="25:25" x14ac:dyDescent="0.2">
      <c r="Y31572" s="84"/>
    </row>
    <row r="31573" spans="25:25" x14ac:dyDescent="0.2">
      <c r="Y31573" s="84"/>
    </row>
    <row r="31574" spans="25:25" x14ac:dyDescent="0.2">
      <c r="Y31574" s="84"/>
    </row>
    <row r="31575" spans="25:25" x14ac:dyDescent="0.2">
      <c r="Y31575" s="84"/>
    </row>
    <row r="31576" spans="25:25" x14ac:dyDescent="0.2">
      <c r="Y31576" s="84"/>
    </row>
    <row r="31577" spans="25:25" x14ac:dyDescent="0.2">
      <c r="Y31577" s="84"/>
    </row>
    <row r="31578" spans="25:25" x14ac:dyDescent="0.2">
      <c r="Y31578" s="84"/>
    </row>
    <row r="31579" spans="25:25" x14ac:dyDescent="0.2">
      <c r="Y31579" s="84"/>
    </row>
    <row r="31580" spans="25:25" x14ac:dyDescent="0.2">
      <c r="Y31580" s="84"/>
    </row>
    <row r="31581" spans="25:25" x14ac:dyDescent="0.2">
      <c r="Y31581" s="84"/>
    </row>
    <row r="31582" spans="25:25" x14ac:dyDescent="0.2">
      <c r="Y31582" s="84"/>
    </row>
    <row r="31583" spans="25:25" x14ac:dyDescent="0.2">
      <c r="Y31583" s="84"/>
    </row>
    <row r="31584" spans="25:25" x14ac:dyDescent="0.2">
      <c r="Y31584" s="84"/>
    </row>
    <row r="31585" spans="25:25" x14ac:dyDescent="0.2">
      <c r="Y31585" s="84"/>
    </row>
    <row r="31586" spans="25:25" x14ac:dyDescent="0.2">
      <c r="Y31586" s="84"/>
    </row>
    <row r="31587" spans="25:25" x14ac:dyDescent="0.2">
      <c r="Y31587" s="84"/>
    </row>
    <row r="31588" spans="25:25" x14ac:dyDescent="0.2">
      <c r="Y31588" s="84"/>
    </row>
    <row r="31589" spans="25:25" x14ac:dyDescent="0.2">
      <c r="Y31589" s="84"/>
    </row>
    <row r="31590" spans="25:25" x14ac:dyDescent="0.2">
      <c r="Y31590" s="84"/>
    </row>
    <row r="31591" spans="25:25" x14ac:dyDescent="0.2">
      <c r="Y31591" s="84"/>
    </row>
    <row r="31592" spans="25:25" x14ac:dyDescent="0.2">
      <c r="Y31592" s="84"/>
    </row>
    <row r="31593" spans="25:25" x14ac:dyDescent="0.2">
      <c r="Y31593" s="84"/>
    </row>
    <row r="31594" spans="25:25" x14ac:dyDescent="0.2">
      <c r="Y31594" s="84"/>
    </row>
    <row r="31595" spans="25:25" x14ac:dyDescent="0.2">
      <c r="Y31595" s="84"/>
    </row>
    <row r="31596" spans="25:25" x14ac:dyDescent="0.2">
      <c r="Y31596" s="84"/>
    </row>
    <row r="31597" spans="25:25" x14ac:dyDescent="0.2">
      <c r="Y31597" s="84"/>
    </row>
    <row r="31598" spans="25:25" x14ac:dyDescent="0.2">
      <c r="Y31598" s="84"/>
    </row>
    <row r="31599" spans="25:25" x14ac:dyDescent="0.2">
      <c r="Y31599" s="84"/>
    </row>
    <row r="31600" spans="25:25" x14ac:dyDescent="0.2">
      <c r="Y31600" s="84"/>
    </row>
    <row r="31601" spans="25:25" x14ac:dyDescent="0.2">
      <c r="Y31601" s="84"/>
    </row>
    <row r="31602" spans="25:25" x14ac:dyDescent="0.2">
      <c r="Y31602" s="84"/>
    </row>
    <row r="31603" spans="25:25" x14ac:dyDescent="0.2">
      <c r="Y31603" s="84"/>
    </row>
    <row r="31604" spans="25:25" x14ac:dyDescent="0.2">
      <c r="Y31604" s="84"/>
    </row>
    <row r="31605" spans="25:25" x14ac:dyDescent="0.2">
      <c r="Y31605" s="84"/>
    </row>
    <row r="31606" spans="25:25" x14ac:dyDescent="0.2">
      <c r="Y31606" s="84"/>
    </row>
    <row r="31607" spans="25:25" x14ac:dyDescent="0.2">
      <c r="Y31607" s="84"/>
    </row>
    <row r="31608" spans="25:25" x14ac:dyDescent="0.2">
      <c r="Y31608" s="84"/>
    </row>
    <row r="31609" spans="25:25" x14ac:dyDescent="0.2">
      <c r="Y31609" s="84"/>
    </row>
    <row r="31610" spans="25:25" x14ac:dyDescent="0.2">
      <c r="Y31610" s="84"/>
    </row>
    <row r="31611" spans="25:25" x14ac:dyDescent="0.2">
      <c r="Y31611" s="84"/>
    </row>
    <row r="31612" spans="25:25" x14ac:dyDescent="0.2">
      <c r="Y31612" s="84"/>
    </row>
    <row r="31613" spans="25:25" x14ac:dyDescent="0.2">
      <c r="Y31613" s="84"/>
    </row>
    <row r="31614" spans="25:25" x14ac:dyDescent="0.2">
      <c r="Y31614" s="84"/>
    </row>
    <row r="31615" spans="25:25" x14ac:dyDescent="0.2">
      <c r="Y31615" s="84"/>
    </row>
    <row r="31616" spans="25:25" x14ac:dyDescent="0.2">
      <c r="Y31616" s="84"/>
    </row>
    <row r="31617" spans="25:25" x14ac:dyDescent="0.2">
      <c r="Y31617" s="84"/>
    </row>
    <row r="31618" spans="25:25" x14ac:dyDescent="0.2">
      <c r="Y31618" s="84"/>
    </row>
    <row r="31619" spans="25:25" x14ac:dyDescent="0.2">
      <c r="Y31619" s="84"/>
    </row>
    <row r="31620" spans="25:25" x14ac:dyDescent="0.2">
      <c r="Y31620" s="84"/>
    </row>
    <row r="31621" spans="25:25" x14ac:dyDescent="0.2">
      <c r="Y31621" s="84"/>
    </row>
    <row r="31622" spans="25:25" x14ac:dyDescent="0.2">
      <c r="Y31622" s="84"/>
    </row>
    <row r="31623" spans="25:25" x14ac:dyDescent="0.2">
      <c r="Y31623" s="84"/>
    </row>
    <row r="31624" spans="25:25" x14ac:dyDescent="0.2">
      <c r="Y31624" s="84"/>
    </row>
    <row r="31625" spans="25:25" x14ac:dyDescent="0.2">
      <c r="Y31625" s="84"/>
    </row>
    <row r="31626" spans="25:25" x14ac:dyDescent="0.2">
      <c r="Y31626" s="84"/>
    </row>
    <row r="31627" spans="25:25" x14ac:dyDescent="0.2">
      <c r="Y31627" s="84"/>
    </row>
    <row r="31628" spans="25:25" x14ac:dyDescent="0.2">
      <c r="Y31628" s="84"/>
    </row>
    <row r="31629" spans="25:25" x14ac:dyDescent="0.2">
      <c r="Y31629" s="84"/>
    </row>
    <row r="31630" spans="25:25" x14ac:dyDescent="0.2">
      <c r="Y31630" s="84"/>
    </row>
    <row r="31631" spans="25:25" x14ac:dyDescent="0.2">
      <c r="Y31631" s="84"/>
    </row>
    <row r="31632" spans="25:25" x14ac:dyDescent="0.2">
      <c r="Y31632" s="84"/>
    </row>
    <row r="31633" spans="25:25" x14ac:dyDescent="0.2">
      <c r="Y31633" s="84"/>
    </row>
    <row r="31634" spans="25:25" x14ac:dyDescent="0.2">
      <c r="Y31634" s="84"/>
    </row>
    <row r="31635" spans="25:25" x14ac:dyDescent="0.2">
      <c r="Y31635" s="84"/>
    </row>
    <row r="31636" spans="25:25" x14ac:dyDescent="0.2">
      <c r="Y31636" s="84"/>
    </row>
    <row r="31637" spans="25:25" x14ac:dyDescent="0.2">
      <c r="Y31637" s="84"/>
    </row>
    <row r="31638" spans="25:25" x14ac:dyDescent="0.2">
      <c r="Y31638" s="84"/>
    </row>
    <row r="31639" spans="25:25" x14ac:dyDescent="0.2">
      <c r="Y31639" s="84"/>
    </row>
    <row r="31640" spans="25:25" x14ac:dyDescent="0.2">
      <c r="Y31640" s="84"/>
    </row>
    <row r="31641" spans="25:25" x14ac:dyDescent="0.2">
      <c r="Y31641" s="84"/>
    </row>
    <row r="31642" spans="25:25" x14ac:dyDescent="0.2">
      <c r="Y31642" s="84"/>
    </row>
    <row r="31643" spans="25:25" x14ac:dyDescent="0.2">
      <c r="Y31643" s="84"/>
    </row>
    <row r="31644" spans="25:25" x14ac:dyDescent="0.2">
      <c r="Y31644" s="84"/>
    </row>
    <row r="31645" spans="25:25" x14ac:dyDescent="0.2">
      <c r="Y31645" s="84"/>
    </row>
    <row r="31646" spans="25:25" x14ac:dyDescent="0.2">
      <c r="Y31646" s="84"/>
    </row>
    <row r="31647" spans="25:25" x14ac:dyDescent="0.2">
      <c r="Y31647" s="84"/>
    </row>
    <row r="31648" spans="25:25" x14ac:dyDescent="0.2">
      <c r="Y31648" s="84"/>
    </row>
    <row r="31649" spans="25:25" x14ac:dyDescent="0.2">
      <c r="Y31649" s="84"/>
    </row>
    <row r="31650" spans="25:25" x14ac:dyDescent="0.2">
      <c r="Y31650" s="84"/>
    </row>
    <row r="31651" spans="25:25" x14ac:dyDescent="0.2">
      <c r="Y31651" s="84"/>
    </row>
    <row r="31652" spans="25:25" x14ac:dyDescent="0.2">
      <c r="Y31652" s="84"/>
    </row>
    <row r="31653" spans="25:25" x14ac:dyDescent="0.2">
      <c r="Y31653" s="84"/>
    </row>
    <row r="31654" spans="25:25" x14ac:dyDescent="0.2">
      <c r="Y31654" s="84"/>
    </row>
    <row r="31655" spans="25:25" x14ac:dyDescent="0.2">
      <c r="Y31655" s="84"/>
    </row>
    <row r="31656" spans="25:25" x14ac:dyDescent="0.2">
      <c r="Y31656" s="84"/>
    </row>
    <row r="31657" spans="25:25" x14ac:dyDescent="0.2">
      <c r="Y31657" s="84"/>
    </row>
    <row r="31658" spans="25:25" x14ac:dyDescent="0.2">
      <c r="Y31658" s="84"/>
    </row>
    <row r="31659" spans="25:25" x14ac:dyDescent="0.2">
      <c r="Y31659" s="84"/>
    </row>
    <row r="31660" spans="25:25" x14ac:dyDescent="0.2">
      <c r="Y31660" s="84"/>
    </row>
    <row r="31661" spans="25:25" x14ac:dyDescent="0.2">
      <c r="Y31661" s="84"/>
    </row>
    <row r="31662" spans="25:25" x14ac:dyDescent="0.2">
      <c r="Y31662" s="84"/>
    </row>
    <row r="31663" spans="25:25" x14ac:dyDescent="0.2">
      <c r="Y31663" s="84"/>
    </row>
    <row r="31664" spans="25:25" x14ac:dyDescent="0.2">
      <c r="Y31664" s="84"/>
    </row>
    <row r="31665" spans="25:25" x14ac:dyDescent="0.2">
      <c r="Y31665" s="84"/>
    </row>
    <row r="31666" spans="25:25" x14ac:dyDescent="0.2">
      <c r="Y31666" s="84"/>
    </row>
    <row r="31667" spans="25:25" x14ac:dyDescent="0.2">
      <c r="Y31667" s="84"/>
    </row>
    <row r="31668" spans="25:25" x14ac:dyDescent="0.2">
      <c r="Y31668" s="84"/>
    </row>
    <row r="31669" spans="25:25" x14ac:dyDescent="0.2">
      <c r="Y31669" s="84"/>
    </row>
    <row r="31670" spans="25:25" x14ac:dyDescent="0.2">
      <c r="Y31670" s="84"/>
    </row>
    <row r="31671" spans="25:25" x14ac:dyDescent="0.2">
      <c r="Y31671" s="84"/>
    </row>
    <row r="31672" spans="25:25" x14ac:dyDescent="0.2">
      <c r="Y31672" s="84"/>
    </row>
    <row r="31673" spans="25:25" x14ac:dyDescent="0.2">
      <c r="Y31673" s="84"/>
    </row>
    <row r="31674" spans="25:25" x14ac:dyDescent="0.2">
      <c r="Y31674" s="84"/>
    </row>
    <row r="31675" spans="25:25" x14ac:dyDescent="0.2">
      <c r="Y31675" s="84"/>
    </row>
    <row r="31676" spans="25:25" x14ac:dyDescent="0.2">
      <c r="Y31676" s="84"/>
    </row>
    <row r="31677" spans="25:25" x14ac:dyDescent="0.2">
      <c r="Y31677" s="84"/>
    </row>
    <row r="31678" spans="25:25" x14ac:dyDescent="0.2">
      <c r="Y31678" s="84"/>
    </row>
    <row r="31679" spans="25:25" x14ac:dyDescent="0.2">
      <c r="Y31679" s="84"/>
    </row>
    <row r="31680" spans="25:25" x14ac:dyDescent="0.2">
      <c r="Y31680" s="84"/>
    </row>
    <row r="31681" spans="25:25" x14ac:dyDescent="0.2">
      <c r="Y31681" s="84"/>
    </row>
    <row r="31682" spans="25:25" x14ac:dyDescent="0.2">
      <c r="Y31682" s="84"/>
    </row>
    <row r="31683" spans="25:25" x14ac:dyDescent="0.2">
      <c r="Y31683" s="84"/>
    </row>
    <row r="31684" spans="25:25" x14ac:dyDescent="0.2">
      <c r="Y31684" s="84"/>
    </row>
    <row r="31685" spans="25:25" x14ac:dyDescent="0.2">
      <c r="Y31685" s="84"/>
    </row>
    <row r="31686" spans="25:25" x14ac:dyDescent="0.2">
      <c r="Y31686" s="84"/>
    </row>
    <row r="31687" spans="25:25" x14ac:dyDescent="0.2">
      <c r="Y31687" s="84"/>
    </row>
    <row r="31688" spans="25:25" x14ac:dyDescent="0.2">
      <c r="Y31688" s="84"/>
    </row>
    <row r="31689" spans="25:25" x14ac:dyDescent="0.2">
      <c r="Y31689" s="84"/>
    </row>
    <row r="31690" spans="25:25" x14ac:dyDescent="0.2">
      <c r="Y31690" s="84"/>
    </row>
    <row r="31691" spans="25:25" x14ac:dyDescent="0.2">
      <c r="Y31691" s="84"/>
    </row>
    <row r="31692" spans="25:25" x14ac:dyDescent="0.2">
      <c r="Y31692" s="84"/>
    </row>
    <row r="31693" spans="25:25" x14ac:dyDescent="0.2">
      <c r="Y31693" s="84"/>
    </row>
    <row r="31694" spans="25:25" x14ac:dyDescent="0.2">
      <c r="Y31694" s="84"/>
    </row>
    <row r="31695" spans="25:25" x14ac:dyDescent="0.2">
      <c r="Y31695" s="84"/>
    </row>
    <row r="31696" spans="25:25" x14ac:dyDescent="0.2">
      <c r="Y31696" s="84"/>
    </row>
    <row r="31697" spans="25:25" x14ac:dyDescent="0.2">
      <c r="Y31697" s="84"/>
    </row>
    <row r="31698" spans="25:25" x14ac:dyDescent="0.2">
      <c r="Y31698" s="84"/>
    </row>
    <row r="31699" spans="25:25" x14ac:dyDescent="0.2">
      <c r="Y31699" s="84"/>
    </row>
    <row r="31700" spans="25:25" x14ac:dyDescent="0.2">
      <c r="Y31700" s="84"/>
    </row>
    <row r="31701" spans="25:25" x14ac:dyDescent="0.2">
      <c r="Y31701" s="84"/>
    </row>
    <row r="31702" spans="25:25" x14ac:dyDescent="0.2">
      <c r="Y31702" s="84"/>
    </row>
    <row r="31703" spans="25:25" x14ac:dyDescent="0.2">
      <c r="Y31703" s="84"/>
    </row>
    <row r="31704" spans="25:25" x14ac:dyDescent="0.2">
      <c r="Y31704" s="84"/>
    </row>
    <row r="31705" spans="25:25" x14ac:dyDescent="0.2">
      <c r="Y31705" s="84"/>
    </row>
    <row r="31706" spans="25:25" x14ac:dyDescent="0.2">
      <c r="Y31706" s="84"/>
    </row>
    <row r="31707" spans="25:25" x14ac:dyDescent="0.2">
      <c r="Y31707" s="84"/>
    </row>
    <row r="31708" spans="25:25" x14ac:dyDescent="0.2">
      <c r="Y31708" s="84"/>
    </row>
    <row r="31709" spans="25:25" x14ac:dyDescent="0.2">
      <c r="Y31709" s="84"/>
    </row>
    <row r="31710" spans="25:25" x14ac:dyDescent="0.2">
      <c r="Y31710" s="84"/>
    </row>
    <row r="31711" spans="25:25" x14ac:dyDescent="0.2">
      <c r="Y31711" s="84"/>
    </row>
    <row r="31712" spans="25:25" x14ac:dyDescent="0.2">
      <c r="Y31712" s="84"/>
    </row>
    <row r="31713" spans="25:25" x14ac:dyDescent="0.2">
      <c r="Y31713" s="84"/>
    </row>
    <row r="31714" spans="25:25" x14ac:dyDescent="0.2">
      <c r="Y31714" s="84"/>
    </row>
    <row r="31715" spans="25:25" x14ac:dyDescent="0.2">
      <c r="Y31715" s="84"/>
    </row>
    <row r="31716" spans="25:25" x14ac:dyDescent="0.2">
      <c r="Y31716" s="84"/>
    </row>
    <row r="31717" spans="25:25" x14ac:dyDescent="0.2">
      <c r="Y31717" s="84"/>
    </row>
    <row r="31718" spans="25:25" x14ac:dyDescent="0.2">
      <c r="Y31718" s="84"/>
    </row>
    <row r="31719" spans="25:25" x14ac:dyDescent="0.2">
      <c r="Y31719" s="84"/>
    </row>
    <row r="31720" spans="25:25" x14ac:dyDescent="0.2">
      <c r="Y31720" s="84"/>
    </row>
    <row r="31721" spans="25:25" x14ac:dyDescent="0.2">
      <c r="Y31721" s="84"/>
    </row>
    <row r="31722" spans="25:25" x14ac:dyDescent="0.2">
      <c r="Y31722" s="84"/>
    </row>
    <row r="31723" spans="25:25" x14ac:dyDescent="0.2">
      <c r="Y31723" s="84"/>
    </row>
    <row r="31724" spans="25:25" x14ac:dyDescent="0.2">
      <c r="Y31724" s="84"/>
    </row>
    <row r="31725" spans="25:25" x14ac:dyDescent="0.2">
      <c r="Y31725" s="84"/>
    </row>
    <row r="31726" spans="25:25" x14ac:dyDescent="0.2">
      <c r="Y31726" s="84"/>
    </row>
    <row r="31727" spans="25:25" x14ac:dyDescent="0.2">
      <c r="Y31727" s="84"/>
    </row>
    <row r="31728" spans="25:25" x14ac:dyDescent="0.2">
      <c r="Y31728" s="84"/>
    </row>
    <row r="31729" spans="25:25" x14ac:dyDescent="0.2">
      <c r="Y31729" s="84"/>
    </row>
    <row r="31730" spans="25:25" x14ac:dyDescent="0.2">
      <c r="Y31730" s="84"/>
    </row>
    <row r="31731" spans="25:25" x14ac:dyDescent="0.2">
      <c r="Y31731" s="84"/>
    </row>
    <row r="31732" spans="25:25" x14ac:dyDescent="0.2">
      <c r="Y31732" s="84"/>
    </row>
    <row r="31733" spans="25:25" x14ac:dyDescent="0.2">
      <c r="Y31733" s="84"/>
    </row>
    <row r="31734" spans="25:25" x14ac:dyDescent="0.2">
      <c r="Y31734" s="84"/>
    </row>
    <row r="31735" spans="25:25" x14ac:dyDescent="0.2">
      <c r="Y31735" s="84"/>
    </row>
    <row r="31736" spans="25:25" x14ac:dyDescent="0.2">
      <c r="Y31736" s="84"/>
    </row>
    <row r="31737" spans="25:25" x14ac:dyDescent="0.2">
      <c r="Y31737" s="84"/>
    </row>
    <row r="31738" spans="25:25" x14ac:dyDescent="0.2">
      <c r="Y31738" s="84"/>
    </row>
    <row r="31739" spans="25:25" x14ac:dyDescent="0.2">
      <c r="Y31739" s="84"/>
    </row>
    <row r="31740" spans="25:25" x14ac:dyDescent="0.2">
      <c r="Y31740" s="84"/>
    </row>
    <row r="31741" spans="25:25" x14ac:dyDescent="0.2">
      <c r="Y31741" s="84"/>
    </row>
    <row r="31742" spans="25:25" x14ac:dyDescent="0.2">
      <c r="Y31742" s="84"/>
    </row>
    <row r="31743" spans="25:25" x14ac:dyDescent="0.2">
      <c r="Y31743" s="84"/>
    </row>
    <row r="31744" spans="25:25" x14ac:dyDescent="0.2">
      <c r="Y31744" s="84"/>
    </row>
    <row r="31745" spans="25:25" x14ac:dyDescent="0.2">
      <c r="Y31745" s="84"/>
    </row>
    <row r="31746" spans="25:25" x14ac:dyDescent="0.2">
      <c r="Y31746" s="84"/>
    </row>
    <row r="31747" spans="25:25" x14ac:dyDescent="0.2">
      <c r="Y31747" s="84"/>
    </row>
    <row r="31748" spans="25:25" x14ac:dyDescent="0.2">
      <c r="Y31748" s="84"/>
    </row>
    <row r="31749" spans="25:25" x14ac:dyDescent="0.2">
      <c r="Y31749" s="84"/>
    </row>
    <row r="31750" spans="25:25" x14ac:dyDescent="0.2">
      <c r="Y31750" s="84"/>
    </row>
    <row r="31751" spans="25:25" x14ac:dyDescent="0.2">
      <c r="Y31751" s="84"/>
    </row>
    <row r="31752" spans="25:25" x14ac:dyDescent="0.2">
      <c r="Y31752" s="84"/>
    </row>
    <row r="31753" spans="25:25" x14ac:dyDescent="0.2">
      <c r="Y31753" s="84"/>
    </row>
    <row r="31754" spans="25:25" x14ac:dyDescent="0.2">
      <c r="Y31754" s="84"/>
    </row>
    <row r="31755" spans="25:25" x14ac:dyDescent="0.2">
      <c r="Y31755" s="84"/>
    </row>
    <row r="31756" spans="25:25" x14ac:dyDescent="0.2">
      <c r="Y31756" s="84"/>
    </row>
    <row r="31757" spans="25:25" x14ac:dyDescent="0.2">
      <c r="Y31757" s="84"/>
    </row>
    <row r="31758" spans="25:25" x14ac:dyDescent="0.2">
      <c r="Y31758" s="84"/>
    </row>
    <row r="31759" spans="25:25" x14ac:dyDescent="0.2">
      <c r="Y31759" s="84"/>
    </row>
    <row r="31760" spans="25:25" x14ac:dyDescent="0.2">
      <c r="Y31760" s="84"/>
    </row>
    <row r="31761" spans="25:25" x14ac:dyDescent="0.2">
      <c r="Y31761" s="84"/>
    </row>
    <row r="31762" spans="25:25" x14ac:dyDescent="0.2">
      <c r="Y31762" s="84"/>
    </row>
    <row r="31763" spans="25:25" x14ac:dyDescent="0.2">
      <c r="Y31763" s="84"/>
    </row>
    <row r="31764" spans="25:25" x14ac:dyDescent="0.2">
      <c r="Y31764" s="84"/>
    </row>
    <row r="31765" spans="25:25" x14ac:dyDescent="0.2">
      <c r="Y31765" s="84"/>
    </row>
    <row r="31766" spans="25:25" x14ac:dyDescent="0.2">
      <c r="Y31766" s="84"/>
    </row>
    <row r="31767" spans="25:25" x14ac:dyDescent="0.2">
      <c r="Y31767" s="84"/>
    </row>
    <row r="31768" spans="25:25" x14ac:dyDescent="0.2">
      <c r="Y31768" s="84"/>
    </row>
    <row r="31769" spans="25:25" x14ac:dyDescent="0.2">
      <c r="Y31769" s="84"/>
    </row>
    <row r="31770" spans="25:25" x14ac:dyDescent="0.2">
      <c r="Y31770" s="84"/>
    </row>
    <row r="31771" spans="25:25" x14ac:dyDescent="0.2">
      <c r="Y31771" s="84"/>
    </row>
    <row r="31772" spans="25:25" x14ac:dyDescent="0.2">
      <c r="Y31772" s="84"/>
    </row>
    <row r="31773" spans="25:25" x14ac:dyDescent="0.2">
      <c r="Y31773" s="84"/>
    </row>
    <row r="31774" spans="25:25" x14ac:dyDescent="0.2">
      <c r="Y31774" s="84"/>
    </row>
    <row r="31775" spans="25:25" x14ac:dyDescent="0.2">
      <c r="Y31775" s="84"/>
    </row>
    <row r="31776" spans="25:25" x14ac:dyDescent="0.2">
      <c r="Y31776" s="84"/>
    </row>
    <row r="31777" spans="25:25" x14ac:dyDescent="0.2">
      <c r="Y31777" s="84"/>
    </row>
    <row r="31778" spans="25:25" x14ac:dyDescent="0.2">
      <c r="Y31778" s="84"/>
    </row>
    <row r="31779" spans="25:25" x14ac:dyDescent="0.2">
      <c r="Y31779" s="84"/>
    </row>
    <row r="31780" spans="25:25" x14ac:dyDescent="0.2">
      <c r="Y31780" s="84"/>
    </row>
    <row r="31781" spans="25:25" x14ac:dyDescent="0.2">
      <c r="Y31781" s="84"/>
    </row>
    <row r="31782" spans="25:25" x14ac:dyDescent="0.2">
      <c r="Y31782" s="84"/>
    </row>
    <row r="31783" spans="25:25" x14ac:dyDescent="0.2">
      <c r="Y31783" s="84"/>
    </row>
    <row r="31784" spans="25:25" x14ac:dyDescent="0.2">
      <c r="Y31784" s="84"/>
    </row>
    <row r="31785" spans="25:25" x14ac:dyDescent="0.2">
      <c r="Y31785" s="84"/>
    </row>
    <row r="31786" spans="25:25" x14ac:dyDescent="0.2">
      <c r="Y31786" s="84"/>
    </row>
    <row r="31787" spans="25:25" x14ac:dyDescent="0.2">
      <c r="Y31787" s="84"/>
    </row>
    <row r="31788" spans="25:25" x14ac:dyDescent="0.2">
      <c r="Y31788" s="84"/>
    </row>
    <row r="31789" spans="25:25" x14ac:dyDescent="0.2">
      <c r="Y31789" s="84"/>
    </row>
    <row r="31790" spans="25:25" x14ac:dyDescent="0.2">
      <c r="Y31790" s="84"/>
    </row>
    <row r="31791" spans="25:25" x14ac:dyDescent="0.2">
      <c r="Y31791" s="84"/>
    </row>
    <row r="31792" spans="25:25" x14ac:dyDescent="0.2">
      <c r="Y31792" s="84"/>
    </row>
    <row r="31793" spans="25:25" x14ac:dyDescent="0.2">
      <c r="Y31793" s="84"/>
    </row>
    <row r="31794" spans="25:25" x14ac:dyDescent="0.2">
      <c r="Y31794" s="84"/>
    </row>
    <row r="31795" spans="25:25" x14ac:dyDescent="0.2">
      <c r="Y31795" s="84"/>
    </row>
    <row r="31796" spans="25:25" x14ac:dyDescent="0.2">
      <c r="Y31796" s="84"/>
    </row>
    <row r="31797" spans="25:25" x14ac:dyDescent="0.2">
      <c r="Y31797" s="84"/>
    </row>
    <row r="31798" spans="25:25" x14ac:dyDescent="0.2">
      <c r="Y31798" s="84"/>
    </row>
    <row r="31799" spans="25:25" x14ac:dyDescent="0.2">
      <c r="Y31799" s="84"/>
    </row>
    <row r="31800" spans="25:25" x14ac:dyDescent="0.2">
      <c r="Y31800" s="84"/>
    </row>
    <row r="31801" spans="25:25" x14ac:dyDescent="0.2">
      <c r="Y31801" s="84"/>
    </row>
    <row r="31802" spans="25:25" x14ac:dyDescent="0.2">
      <c r="Y31802" s="84"/>
    </row>
    <row r="31803" spans="25:25" x14ac:dyDescent="0.2">
      <c r="Y31803" s="84"/>
    </row>
    <row r="31804" spans="25:25" x14ac:dyDescent="0.2">
      <c r="Y31804" s="84"/>
    </row>
    <row r="31805" spans="25:25" x14ac:dyDescent="0.2">
      <c r="Y31805" s="84"/>
    </row>
    <row r="31806" spans="25:25" x14ac:dyDescent="0.2">
      <c r="Y31806" s="84"/>
    </row>
    <row r="31807" spans="25:25" x14ac:dyDescent="0.2">
      <c r="Y31807" s="84"/>
    </row>
    <row r="31808" spans="25:25" x14ac:dyDescent="0.2">
      <c r="Y31808" s="84"/>
    </row>
    <row r="31809" spans="25:25" x14ac:dyDescent="0.2">
      <c r="Y31809" s="84"/>
    </row>
    <row r="31810" spans="25:25" x14ac:dyDescent="0.2">
      <c r="Y31810" s="84"/>
    </row>
    <row r="31811" spans="25:25" x14ac:dyDescent="0.2">
      <c r="Y31811" s="84"/>
    </row>
    <row r="31812" spans="25:25" x14ac:dyDescent="0.2">
      <c r="Y31812" s="84"/>
    </row>
    <row r="31813" spans="25:25" x14ac:dyDescent="0.2">
      <c r="Y31813" s="84"/>
    </row>
    <row r="31814" spans="25:25" x14ac:dyDescent="0.2">
      <c r="Y31814" s="84"/>
    </row>
    <row r="31815" spans="25:25" x14ac:dyDescent="0.2">
      <c r="Y31815" s="84"/>
    </row>
    <row r="31816" spans="25:25" x14ac:dyDescent="0.2">
      <c r="Y31816" s="84"/>
    </row>
    <row r="31817" spans="25:25" x14ac:dyDescent="0.2">
      <c r="Y31817" s="84"/>
    </row>
    <row r="31818" spans="25:25" x14ac:dyDescent="0.2">
      <c r="Y31818" s="84"/>
    </row>
    <row r="31819" spans="25:25" x14ac:dyDescent="0.2">
      <c r="Y31819" s="84"/>
    </row>
    <row r="31820" spans="25:25" x14ac:dyDescent="0.2">
      <c r="Y31820" s="84"/>
    </row>
    <row r="31821" spans="25:25" x14ac:dyDescent="0.2">
      <c r="Y31821" s="84"/>
    </row>
    <row r="31822" spans="25:25" x14ac:dyDescent="0.2">
      <c r="Y31822" s="84"/>
    </row>
    <row r="31823" spans="25:25" x14ac:dyDescent="0.2">
      <c r="Y31823" s="84"/>
    </row>
    <row r="31824" spans="25:25" x14ac:dyDescent="0.2">
      <c r="Y31824" s="84"/>
    </row>
    <row r="31825" spans="25:25" x14ac:dyDescent="0.2">
      <c r="Y31825" s="84"/>
    </row>
    <row r="31826" spans="25:25" x14ac:dyDescent="0.2">
      <c r="Y31826" s="84"/>
    </row>
    <row r="31827" spans="25:25" x14ac:dyDescent="0.2">
      <c r="Y31827" s="84"/>
    </row>
    <row r="31828" spans="25:25" x14ac:dyDescent="0.2">
      <c r="Y31828" s="84"/>
    </row>
    <row r="31829" spans="25:25" x14ac:dyDescent="0.2">
      <c r="Y31829" s="84"/>
    </row>
    <row r="31830" spans="25:25" x14ac:dyDescent="0.2">
      <c r="Y31830" s="84"/>
    </row>
    <row r="31831" spans="25:25" x14ac:dyDescent="0.2">
      <c r="Y31831" s="84"/>
    </row>
    <row r="31832" spans="25:25" x14ac:dyDescent="0.2">
      <c r="Y31832" s="84"/>
    </row>
    <row r="31833" spans="25:25" x14ac:dyDescent="0.2">
      <c r="Y31833" s="84"/>
    </row>
    <row r="31834" spans="25:25" x14ac:dyDescent="0.2">
      <c r="Y31834" s="84"/>
    </row>
    <row r="31835" spans="25:25" x14ac:dyDescent="0.2">
      <c r="Y31835" s="84"/>
    </row>
    <row r="31836" spans="25:25" x14ac:dyDescent="0.2">
      <c r="Y31836" s="84"/>
    </row>
    <row r="31837" spans="25:25" x14ac:dyDescent="0.2">
      <c r="Y31837" s="84"/>
    </row>
    <row r="31838" spans="25:25" x14ac:dyDescent="0.2">
      <c r="Y31838" s="84"/>
    </row>
    <row r="31839" spans="25:25" x14ac:dyDescent="0.2">
      <c r="Y31839" s="84"/>
    </row>
    <row r="31840" spans="25:25" x14ac:dyDescent="0.2">
      <c r="Y31840" s="84"/>
    </row>
    <row r="31841" spans="25:25" x14ac:dyDescent="0.2">
      <c r="Y31841" s="84"/>
    </row>
    <row r="31842" spans="25:25" x14ac:dyDescent="0.2">
      <c r="Y31842" s="84"/>
    </row>
    <row r="31843" spans="25:25" x14ac:dyDescent="0.2">
      <c r="Y31843" s="84"/>
    </row>
    <row r="31844" spans="25:25" x14ac:dyDescent="0.2">
      <c r="Y31844" s="84"/>
    </row>
    <row r="31845" spans="25:25" x14ac:dyDescent="0.2">
      <c r="Y31845" s="84"/>
    </row>
    <row r="31846" spans="25:25" x14ac:dyDescent="0.2">
      <c r="Y31846" s="84"/>
    </row>
    <row r="31847" spans="25:25" x14ac:dyDescent="0.2">
      <c r="Y31847" s="84"/>
    </row>
    <row r="31848" spans="25:25" x14ac:dyDescent="0.2">
      <c r="Y31848" s="84"/>
    </row>
    <row r="31849" spans="25:25" x14ac:dyDescent="0.2">
      <c r="Y31849" s="84"/>
    </row>
    <row r="31850" spans="25:25" x14ac:dyDescent="0.2">
      <c r="Y31850" s="84"/>
    </row>
    <row r="31851" spans="25:25" x14ac:dyDescent="0.2">
      <c r="Y31851" s="84"/>
    </row>
    <row r="31852" spans="25:25" x14ac:dyDescent="0.2">
      <c r="Y31852" s="84"/>
    </row>
    <row r="31853" spans="25:25" x14ac:dyDescent="0.2">
      <c r="Y31853" s="84"/>
    </row>
    <row r="31854" spans="25:25" x14ac:dyDescent="0.2">
      <c r="Y31854" s="84"/>
    </row>
    <row r="31855" spans="25:25" x14ac:dyDescent="0.2">
      <c r="Y31855" s="84"/>
    </row>
    <row r="31856" spans="25:25" x14ac:dyDescent="0.2">
      <c r="Y31856" s="84"/>
    </row>
    <row r="31857" spans="25:25" x14ac:dyDescent="0.2">
      <c r="Y31857" s="84"/>
    </row>
    <row r="31858" spans="25:25" x14ac:dyDescent="0.2">
      <c r="Y31858" s="84"/>
    </row>
    <row r="31859" spans="25:25" x14ac:dyDescent="0.2">
      <c r="Y31859" s="84"/>
    </row>
    <row r="31860" spans="25:25" x14ac:dyDescent="0.2">
      <c r="Y31860" s="84"/>
    </row>
    <row r="31861" spans="25:25" x14ac:dyDescent="0.2">
      <c r="Y31861" s="84"/>
    </row>
    <row r="31862" spans="25:25" x14ac:dyDescent="0.2">
      <c r="Y31862" s="84"/>
    </row>
    <row r="31863" spans="25:25" x14ac:dyDescent="0.2">
      <c r="Y31863" s="84"/>
    </row>
    <row r="31864" spans="25:25" x14ac:dyDescent="0.2">
      <c r="Y31864" s="84"/>
    </row>
    <row r="31865" spans="25:25" x14ac:dyDescent="0.2">
      <c r="Y31865" s="84"/>
    </row>
    <row r="31866" spans="25:25" x14ac:dyDescent="0.2">
      <c r="Y31866" s="84"/>
    </row>
    <row r="31867" spans="25:25" x14ac:dyDescent="0.2">
      <c r="Y31867" s="84"/>
    </row>
    <row r="31868" spans="25:25" x14ac:dyDescent="0.2">
      <c r="Y31868" s="84"/>
    </row>
    <row r="31869" spans="25:25" x14ac:dyDescent="0.2">
      <c r="Y31869" s="84"/>
    </row>
    <row r="31870" spans="25:25" x14ac:dyDescent="0.2">
      <c r="Y31870" s="84"/>
    </row>
    <row r="31871" spans="25:25" x14ac:dyDescent="0.2">
      <c r="Y31871" s="84"/>
    </row>
    <row r="31872" spans="25:25" x14ac:dyDescent="0.2">
      <c r="Y31872" s="84"/>
    </row>
    <row r="31873" spans="25:25" x14ac:dyDescent="0.2">
      <c r="Y31873" s="84"/>
    </row>
    <row r="31874" spans="25:25" x14ac:dyDescent="0.2">
      <c r="Y31874" s="84"/>
    </row>
    <row r="31875" spans="25:25" x14ac:dyDescent="0.2">
      <c r="Y31875" s="84"/>
    </row>
    <row r="31876" spans="25:25" x14ac:dyDescent="0.2">
      <c r="Y31876" s="84"/>
    </row>
    <row r="31877" spans="25:25" x14ac:dyDescent="0.2">
      <c r="Y31877" s="84"/>
    </row>
    <row r="31878" spans="25:25" x14ac:dyDescent="0.2">
      <c r="Y31878" s="84"/>
    </row>
    <row r="31879" spans="25:25" x14ac:dyDescent="0.2">
      <c r="Y31879" s="84"/>
    </row>
    <row r="31880" spans="25:25" x14ac:dyDescent="0.2">
      <c r="Y31880" s="84"/>
    </row>
    <row r="31881" spans="25:25" x14ac:dyDescent="0.2">
      <c r="Y31881" s="84"/>
    </row>
    <row r="31882" spans="25:25" x14ac:dyDescent="0.2">
      <c r="Y31882" s="84"/>
    </row>
    <row r="31883" spans="25:25" x14ac:dyDescent="0.2">
      <c r="Y31883" s="84"/>
    </row>
    <row r="31884" spans="25:25" x14ac:dyDescent="0.2">
      <c r="Y31884" s="84"/>
    </row>
    <row r="31885" spans="25:25" x14ac:dyDescent="0.2">
      <c r="Y31885" s="84"/>
    </row>
    <row r="31886" spans="25:25" x14ac:dyDescent="0.2">
      <c r="Y31886" s="84"/>
    </row>
    <row r="31887" spans="25:25" x14ac:dyDescent="0.2">
      <c r="Y31887" s="84"/>
    </row>
    <row r="31888" spans="25:25" x14ac:dyDescent="0.2">
      <c r="Y31888" s="84"/>
    </row>
    <row r="31889" spans="25:25" x14ac:dyDescent="0.2">
      <c r="Y31889" s="84"/>
    </row>
    <row r="31890" spans="25:25" x14ac:dyDescent="0.2">
      <c r="Y31890" s="84"/>
    </row>
    <row r="31891" spans="25:25" x14ac:dyDescent="0.2">
      <c r="Y31891" s="84"/>
    </row>
    <row r="31892" spans="25:25" x14ac:dyDescent="0.2">
      <c r="Y31892" s="84"/>
    </row>
    <row r="31893" spans="25:25" x14ac:dyDescent="0.2">
      <c r="Y31893" s="84"/>
    </row>
    <row r="31894" spans="25:25" x14ac:dyDescent="0.2">
      <c r="Y31894" s="84"/>
    </row>
    <row r="31895" spans="25:25" x14ac:dyDescent="0.2">
      <c r="Y31895" s="84"/>
    </row>
    <row r="31896" spans="25:25" x14ac:dyDescent="0.2">
      <c r="Y31896" s="84"/>
    </row>
    <row r="31897" spans="25:25" x14ac:dyDescent="0.2">
      <c r="Y31897" s="84"/>
    </row>
    <row r="31898" spans="25:25" x14ac:dyDescent="0.2">
      <c r="Y31898" s="84"/>
    </row>
    <row r="31899" spans="25:25" x14ac:dyDescent="0.2">
      <c r="Y31899" s="84"/>
    </row>
    <row r="31900" spans="25:25" x14ac:dyDescent="0.2">
      <c r="Y31900" s="84"/>
    </row>
    <row r="31901" spans="25:25" x14ac:dyDescent="0.2">
      <c r="Y31901" s="84"/>
    </row>
    <row r="31902" spans="25:25" x14ac:dyDescent="0.2">
      <c r="Y31902" s="84"/>
    </row>
    <row r="31903" spans="25:25" x14ac:dyDescent="0.2">
      <c r="Y31903" s="84"/>
    </row>
    <row r="31904" spans="25:25" x14ac:dyDescent="0.2">
      <c r="Y31904" s="84"/>
    </row>
    <row r="31905" spans="25:25" x14ac:dyDescent="0.2">
      <c r="Y31905" s="84"/>
    </row>
    <row r="31906" spans="25:25" x14ac:dyDescent="0.2">
      <c r="Y31906" s="84"/>
    </row>
    <row r="31907" spans="25:25" x14ac:dyDescent="0.2">
      <c r="Y31907" s="84"/>
    </row>
    <row r="31908" spans="25:25" x14ac:dyDescent="0.2">
      <c r="Y31908" s="84"/>
    </row>
    <row r="31909" spans="25:25" x14ac:dyDescent="0.2">
      <c r="Y31909" s="84"/>
    </row>
    <row r="31910" spans="25:25" x14ac:dyDescent="0.2">
      <c r="Y31910" s="84"/>
    </row>
    <row r="31911" spans="25:25" x14ac:dyDescent="0.2">
      <c r="Y31911" s="84"/>
    </row>
    <row r="31912" spans="25:25" x14ac:dyDescent="0.2">
      <c r="Y31912" s="84"/>
    </row>
    <row r="31913" spans="25:25" x14ac:dyDescent="0.2">
      <c r="Y31913" s="84"/>
    </row>
    <row r="31914" spans="25:25" x14ac:dyDescent="0.2">
      <c r="Y31914" s="84"/>
    </row>
    <row r="31915" spans="25:25" x14ac:dyDescent="0.2">
      <c r="Y31915" s="84"/>
    </row>
    <row r="31916" spans="25:25" x14ac:dyDescent="0.2">
      <c r="Y31916" s="84"/>
    </row>
    <row r="31917" spans="25:25" x14ac:dyDescent="0.2">
      <c r="Y31917" s="84"/>
    </row>
    <row r="31918" spans="25:25" x14ac:dyDescent="0.2">
      <c r="Y31918" s="84"/>
    </row>
    <row r="31919" spans="25:25" x14ac:dyDescent="0.2">
      <c r="Y31919" s="84"/>
    </row>
    <row r="31920" spans="25:25" x14ac:dyDescent="0.2">
      <c r="Y31920" s="84"/>
    </row>
    <row r="31921" spans="25:25" x14ac:dyDescent="0.2">
      <c r="Y31921" s="84"/>
    </row>
    <row r="31922" spans="25:25" x14ac:dyDescent="0.2">
      <c r="Y31922" s="84"/>
    </row>
    <row r="31923" spans="25:25" x14ac:dyDescent="0.2">
      <c r="Y31923" s="84"/>
    </row>
    <row r="31924" spans="25:25" x14ac:dyDescent="0.2">
      <c r="Y31924" s="84"/>
    </row>
    <row r="31925" spans="25:25" x14ac:dyDescent="0.2">
      <c r="Y31925" s="84"/>
    </row>
    <row r="31926" spans="25:25" x14ac:dyDescent="0.2">
      <c r="Y31926" s="84"/>
    </row>
    <row r="31927" spans="25:25" x14ac:dyDescent="0.2">
      <c r="Y31927" s="84"/>
    </row>
    <row r="31928" spans="25:25" x14ac:dyDescent="0.2">
      <c r="Y31928" s="84"/>
    </row>
    <row r="31929" spans="25:25" x14ac:dyDescent="0.2">
      <c r="Y31929" s="84"/>
    </row>
    <row r="31930" spans="25:25" x14ac:dyDescent="0.2">
      <c r="Y31930" s="84"/>
    </row>
    <row r="31931" spans="25:25" x14ac:dyDescent="0.2">
      <c r="Y31931" s="84"/>
    </row>
    <row r="31932" spans="25:25" x14ac:dyDescent="0.2">
      <c r="Y31932" s="84"/>
    </row>
    <row r="31933" spans="25:25" x14ac:dyDescent="0.2">
      <c r="Y31933" s="84"/>
    </row>
    <row r="31934" spans="25:25" x14ac:dyDescent="0.2">
      <c r="Y31934" s="84"/>
    </row>
    <row r="31935" spans="25:25" x14ac:dyDescent="0.2">
      <c r="Y31935" s="84"/>
    </row>
    <row r="31936" spans="25:25" x14ac:dyDescent="0.2">
      <c r="Y31936" s="84"/>
    </row>
    <row r="31937" spans="25:25" x14ac:dyDescent="0.2">
      <c r="Y31937" s="84"/>
    </row>
    <row r="31938" spans="25:25" x14ac:dyDescent="0.2">
      <c r="Y31938" s="84"/>
    </row>
    <row r="31939" spans="25:25" x14ac:dyDescent="0.2">
      <c r="Y31939" s="84"/>
    </row>
    <row r="31940" spans="25:25" x14ac:dyDescent="0.2">
      <c r="Y31940" s="84"/>
    </row>
    <row r="31941" spans="25:25" x14ac:dyDescent="0.2">
      <c r="Y31941" s="84"/>
    </row>
    <row r="31942" spans="25:25" x14ac:dyDescent="0.2">
      <c r="Y31942" s="84"/>
    </row>
    <row r="31943" spans="25:25" x14ac:dyDescent="0.2">
      <c r="Y31943" s="84"/>
    </row>
    <row r="31944" spans="25:25" x14ac:dyDescent="0.2">
      <c r="Y31944" s="84"/>
    </row>
    <row r="31945" spans="25:25" x14ac:dyDescent="0.2">
      <c r="Y31945" s="84"/>
    </row>
    <row r="31946" spans="25:25" x14ac:dyDescent="0.2">
      <c r="Y31946" s="84"/>
    </row>
    <row r="31947" spans="25:25" x14ac:dyDescent="0.2">
      <c r="Y31947" s="84"/>
    </row>
    <row r="31948" spans="25:25" x14ac:dyDescent="0.2">
      <c r="Y31948" s="84"/>
    </row>
    <row r="31949" spans="25:25" x14ac:dyDescent="0.2">
      <c r="Y31949" s="84"/>
    </row>
    <row r="31950" spans="25:25" x14ac:dyDescent="0.2">
      <c r="Y31950" s="84"/>
    </row>
    <row r="31951" spans="25:25" x14ac:dyDescent="0.2">
      <c r="Y31951" s="84"/>
    </row>
    <row r="31952" spans="25:25" x14ac:dyDescent="0.2">
      <c r="Y31952" s="84"/>
    </row>
    <row r="31953" spans="25:25" x14ac:dyDescent="0.2">
      <c r="Y31953" s="84"/>
    </row>
    <row r="31954" spans="25:25" x14ac:dyDescent="0.2">
      <c r="Y31954" s="84"/>
    </row>
    <row r="31955" spans="25:25" x14ac:dyDescent="0.2">
      <c r="Y31955" s="84"/>
    </row>
    <row r="31956" spans="25:25" x14ac:dyDescent="0.2">
      <c r="Y31956" s="84"/>
    </row>
    <row r="31957" spans="25:25" x14ac:dyDescent="0.2">
      <c r="Y31957" s="84"/>
    </row>
    <row r="31958" spans="25:25" x14ac:dyDescent="0.2">
      <c r="Y31958" s="84"/>
    </row>
    <row r="31959" spans="25:25" x14ac:dyDescent="0.2">
      <c r="Y31959" s="84"/>
    </row>
    <row r="31960" spans="25:25" x14ac:dyDescent="0.2">
      <c r="Y31960" s="84"/>
    </row>
    <row r="31961" spans="25:25" x14ac:dyDescent="0.2">
      <c r="Y31961" s="84"/>
    </row>
    <row r="31962" spans="25:25" x14ac:dyDescent="0.2">
      <c r="Y31962" s="84"/>
    </row>
    <row r="31963" spans="25:25" x14ac:dyDescent="0.2">
      <c r="Y31963" s="84"/>
    </row>
    <row r="31964" spans="25:25" x14ac:dyDescent="0.2">
      <c r="Y31964" s="84"/>
    </row>
    <row r="31965" spans="25:25" x14ac:dyDescent="0.2">
      <c r="Y31965" s="84"/>
    </row>
    <row r="31966" spans="25:25" x14ac:dyDescent="0.2">
      <c r="Y31966" s="84"/>
    </row>
    <row r="31967" spans="25:25" x14ac:dyDescent="0.2">
      <c r="Y31967" s="84"/>
    </row>
    <row r="31968" spans="25:25" x14ac:dyDescent="0.2">
      <c r="Y31968" s="84"/>
    </row>
    <row r="31969" spans="25:25" x14ac:dyDescent="0.2">
      <c r="Y31969" s="84"/>
    </row>
    <row r="31970" spans="25:25" x14ac:dyDescent="0.2">
      <c r="Y31970" s="84"/>
    </row>
    <row r="31971" spans="25:25" x14ac:dyDescent="0.2">
      <c r="Y31971" s="84"/>
    </row>
    <row r="31972" spans="25:25" x14ac:dyDescent="0.2">
      <c r="Y31972" s="84"/>
    </row>
    <row r="31973" spans="25:25" x14ac:dyDescent="0.2">
      <c r="Y31973" s="84"/>
    </row>
    <row r="31974" spans="25:25" x14ac:dyDescent="0.2">
      <c r="Y31974" s="84"/>
    </row>
    <row r="31975" spans="25:25" x14ac:dyDescent="0.2">
      <c r="Y31975" s="84"/>
    </row>
    <row r="31976" spans="25:25" x14ac:dyDescent="0.2">
      <c r="Y31976" s="84"/>
    </row>
    <row r="31977" spans="25:25" x14ac:dyDescent="0.2">
      <c r="Y31977" s="84"/>
    </row>
    <row r="31978" spans="25:25" x14ac:dyDescent="0.2">
      <c r="Y31978" s="84"/>
    </row>
    <row r="31979" spans="25:25" x14ac:dyDescent="0.2">
      <c r="Y31979" s="84"/>
    </row>
    <row r="31980" spans="25:25" x14ac:dyDescent="0.2">
      <c r="Y31980" s="84"/>
    </row>
    <row r="31981" spans="25:25" x14ac:dyDescent="0.2">
      <c r="Y31981" s="84"/>
    </row>
    <row r="31982" spans="25:25" x14ac:dyDescent="0.2">
      <c r="Y31982" s="84"/>
    </row>
    <row r="31983" spans="25:25" x14ac:dyDescent="0.2">
      <c r="Y31983" s="84"/>
    </row>
    <row r="31984" spans="25:25" x14ac:dyDescent="0.2">
      <c r="Y31984" s="84"/>
    </row>
    <row r="31985" spans="25:25" x14ac:dyDescent="0.2">
      <c r="Y31985" s="84"/>
    </row>
    <row r="31986" spans="25:25" x14ac:dyDescent="0.2">
      <c r="Y31986" s="84"/>
    </row>
    <row r="31987" spans="25:25" x14ac:dyDescent="0.2">
      <c r="Y31987" s="84"/>
    </row>
    <row r="31988" spans="25:25" x14ac:dyDescent="0.2">
      <c r="Y31988" s="84"/>
    </row>
    <row r="31989" spans="25:25" x14ac:dyDescent="0.2">
      <c r="Y31989" s="84"/>
    </row>
    <row r="31990" spans="25:25" x14ac:dyDescent="0.2">
      <c r="Y31990" s="84"/>
    </row>
    <row r="31991" spans="25:25" x14ac:dyDescent="0.2">
      <c r="Y31991" s="84"/>
    </row>
    <row r="31992" spans="25:25" x14ac:dyDescent="0.2">
      <c r="Y31992" s="84"/>
    </row>
    <row r="31993" spans="25:25" x14ac:dyDescent="0.2">
      <c r="Y31993" s="84"/>
    </row>
    <row r="31994" spans="25:25" x14ac:dyDescent="0.2">
      <c r="Y31994" s="84"/>
    </row>
    <row r="31995" spans="25:25" x14ac:dyDescent="0.2">
      <c r="Y31995" s="84"/>
    </row>
    <row r="31996" spans="25:25" x14ac:dyDescent="0.2">
      <c r="Y31996" s="84"/>
    </row>
    <row r="31997" spans="25:25" x14ac:dyDescent="0.2">
      <c r="Y31997" s="84"/>
    </row>
    <row r="31998" spans="25:25" x14ac:dyDescent="0.2">
      <c r="Y31998" s="84"/>
    </row>
    <row r="31999" spans="25:25" x14ac:dyDescent="0.2">
      <c r="Y31999" s="84"/>
    </row>
    <row r="32000" spans="25:25" x14ac:dyDescent="0.2">
      <c r="Y32000" s="84"/>
    </row>
    <row r="32001" spans="25:25" x14ac:dyDescent="0.2">
      <c r="Y32001" s="84"/>
    </row>
    <row r="32002" spans="25:25" x14ac:dyDescent="0.2">
      <c r="Y32002" s="84"/>
    </row>
    <row r="32003" spans="25:25" x14ac:dyDescent="0.2">
      <c r="Y32003" s="84"/>
    </row>
    <row r="32004" spans="25:25" x14ac:dyDescent="0.2">
      <c r="Y32004" s="84"/>
    </row>
    <row r="32005" spans="25:25" x14ac:dyDescent="0.2">
      <c r="Y32005" s="84"/>
    </row>
    <row r="32006" spans="25:25" x14ac:dyDescent="0.2">
      <c r="Y32006" s="84"/>
    </row>
    <row r="32007" spans="25:25" x14ac:dyDescent="0.2">
      <c r="Y32007" s="84"/>
    </row>
    <row r="32008" spans="25:25" x14ac:dyDescent="0.2">
      <c r="Y32008" s="84"/>
    </row>
    <row r="32009" spans="25:25" x14ac:dyDescent="0.2">
      <c r="Y32009" s="84"/>
    </row>
    <row r="32010" spans="25:25" x14ac:dyDescent="0.2">
      <c r="Y32010" s="84"/>
    </row>
    <row r="32011" spans="25:25" x14ac:dyDescent="0.2">
      <c r="Y32011" s="84"/>
    </row>
    <row r="32012" spans="25:25" x14ac:dyDescent="0.2">
      <c r="Y32012" s="84"/>
    </row>
    <row r="32013" spans="25:25" x14ac:dyDescent="0.2">
      <c r="Y32013" s="84"/>
    </row>
    <row r="32014" spans="25:25" x14ac:dyDescent="0.2">
      <c r="Y32014" s="84"/>
    </row>
    <row r="32015" spans="25:25" x14ac:dyDescent="0.2">
      <c r="Y32015" s="84"/>
    </row>
    <row r="32016" spans="25:25" x14ac:dyDescent="0.2">
      <c r="Y32016" s="84"/>
    </row>
    <row r="32017" spans="25:25" x14ac:dyDescent="0.2">
      <c r="Y32017" s="84"/>
    </row>
    <row r="32018" spans="25:25" x14ac:dyDescent="0.2">
      <c r="Y32018" s="84"/>
    </row>
    <row r="32019" spans="25:25" x14ac:dyDescent="0.2">
      <c r="Y32019" s="84"/>
    </row>
    <row r="32020" spans="25:25" x14ac:dyDescent="0.2">
      <c r="Y32020" s="84"/>
    </row>
    <row r="32021" spans="25:25" x14ac:dyDescent="0.2">
      <c r="Y32021" s="84"/>
    </row>
    <row r="32022" spans="25:25" x14ac:dyDescent="0.2">
      <c r="Y32022" s="84"/>
    </row>
    <row r="32023" spans="25:25" x14ac:dyDescent="0.2">
      <c r="Y32023" s="84"/>
    </row>
    <row r="32024" spans="25:25" x14ac:dyDescent="0.2">
      <c r="Y32024" s="84"/>
    </row>
    <row r="32025" spans="25:25" x14ac:dyDescent="0.2">
      <c r="Y32025" s="84"/>
    </row>
    <row r="32026" spans="25:25" x14ac:dyDescent="0.2">
      <c r="Y32026" s="84"/>
    </row>
    <row r="32027" spans="25:25" x14ac:dyDescent="0.2">
      <c r="Y32027" s="84"/>
    </row>
    <row r="32028" spans="25:25" x14ac:dyDescent="0.2">
      <c r="Y32028" s="84"/>
    </row>
    <row r="32029" spans="25:25" x14ac:dyDescent="0.2">
      <c r="Y32029" s="84"/>
    </row>
    <row r="32030" spans="25:25" x14ac:dyDescent="0.2">
      <c r="Y32030" s="84"/>
    </row>
    <row r="32031" spans="25:25" x14ac:dyDescent="0.2">
      <c r="Y32031" s="84"/>
    </row>
    <row r="32032" spans="25:25" x14ac:dyDescent="0.2">
      <c r="Y32032" s="84"/>
    </row>
    <row r="32033" spans="25:25" x14ac:dyDescent="0.2">
      <c r="Y32033" s="84"/>
    </row>
    <row r="32034" spans="25:25" x14ac:dyDescent="0.2">
      <c r="Y32034" s="84"/>
    </row>
    <row r="32035" spans="25:25" x14ac:dyDescent="0.2">
      <c r="Y32035" s="84"/>
    </row>
    <row r="32036" spans="25:25" x14ac:dyDescent="0.2">
      <c r="Y32036" s="84"/>
    </row>
    <row r="32037" spans="25:25" x14ac:dyDescent="0.2">
      <c r="Y32037" s="84"/>
    </row>
    <row r="32038" spans="25:25" x14ac:dyDescent="0.2">
      <c r="Y32038" s="84"/>
    </row>
    <row r="32039" spans="25:25" x14ac:dyDescent="0.2">
      <c r="Y32039" s="84"/>
    </row>
    <row r="32040" spans="25:25" x14ac:dyDescent="0.2">
      <c r="Y32040" s="84"/>
    </row>
    <row r="32041" spans="25:25" x14ac:dyDescent="0.2">
      <c r="Y32041" s="84"/>
    </row>
    <row r="32042" spans="25:25" x14ac:dyDescent="0.2">
      <c r="Y32042" s="84"/>
    </row>
    <row r="32043" spans="25:25" x14ac:dyDescent="0.2">
      <c r="Y32043" s="84"/>
    </row>
    <row r="32044" spans="25:25" x14ac:dyDescent="0.2">
      <c r="Y32044" s="84"/>
    </row>
    <row r="32045" spans="25:25" x14ac:dyDescent="0.2">
      <c r="Y32045" s="84"/>
    </row>
    <row r="32046" spans="25:25" x14ac:dyDescent="0.2">
      <c r="Y32046" s="84"/>
    </row>
    <row r="32047" spans="25:25" x14ac:dyDescent="0.2">
      <c r="Y32047" s="84"/>
    </row>
    <row r="32048" spans="25:25" x14ac:dyDescent="0.2">
      <c r="Y32048" s="84"/>
    </row>
    <row r="32049" spans="25:25" x14ac:dyDescent="0.2">
      <c r="Y32049" s="84"/>
    </row>
    <row r="32050" spans="25:25" x14ac:dyDescent="0.2">
      <c r="Y32050" s="84"/>
    </row>
    <row r="32051" spans="25:25" x14ac:dyDescent="0.2">
      <c r="Y32051" s="84"/>
    </row>
    <row r="32052" spans="25:25" x14ac:dyDescent="0.2">
      <c r="Y32052" s="84"/>
    </row>
    <row r="32053" spans="25:25" x14ac:dyDescent="0.2">
      <c r="Y32053" s="84"/>
    </row>
    <row r="32054" spans="25:25" x14ac:dyDescent="0.2">
      <c r="Y32054" s="84"/>
    </row>
    <row r="32055" spans="25:25" x14ac:dyDescent="0.2">
      <c r="Y32055" s="84"/>
    </row>
    <row r="32056" spans="25:25" x14ac:dyDescent="0.2">
      <c r="Y32056" s="84"/>
    </row>
    <row r="32057" spans="25:25" x14ac:dyDescent="0.2">
      <c r="Y32057" s="84"/>
    </row>
    <row r="32058" spans="25:25" x14ac:dyDescent="0.2">
      <c r="Y32058" s="84"/>
    </row>
    <row r="32059" spans="25:25" x14ac:dyDescent="0.2">
      <c r="Y32059" s="84"/>
    </row>
    <row r="32060" spans="25:25" x14ac:dyDescent="0.2">
      <c r="Y32060" s="84"/>
    </row>
    <row r="32061" spans="25:25" x14ac:dyDescent="0.2">
      <c r="Y32061" s="84"/>
    </row>
    <row r="32062" spans="25:25" x14ac:dyDescent="0.2">
      <c r="Y32062" s="84"/>
    </row>
    <row r="32063" spans="25:25" x14ac:dyDescent="0.2">
      <c r="Y32063" s="84"/>
    </row>
    <row r="32064" spans="25:25" x14ac:dyDescent="0.2">
      <c r="Y32064" s="84"/>
    </row>
    <row r="32065" spans="25:25" x14ac:dyDescent="0.2">
      <c r="Y32065" s="84"/>
    </row>
    <row r="32066" spans="25:25" x14ac:dyDescent="0.2">
      <c r="Y32066" s="84"/>
    </row>
    <row r="32067" spans="25:25" x14ac:dyDescent="0.2">
      <c r="Y32067" s="84"/>
    </row>
    <row r="32068" spans="25:25" x14ac:dyDescent="0.2">
      <c r="Y32068" s="84"/>
    </row>
    <row r="32069" spans="25:25" x14ac:dyDescent="0.2">
      <c r="Y32069" s="84"/>
    </row>
    <row r="32070" spans="25:25" x14ac:dyDescent="0.2">
      <c r="Y32070" s="84"/>
    </row>
    <row r="32071" spans="25:25" x14ac:dyDescent="0.2">
      <c r="Y32071" s="84"/>
    </row>
    <row r="32072" spans="25:25" x14ac:dyDescent="0.2">
      <c r="Y32072" s="84"/>
    </row>
    <row r="32073" spans="25:25" x14ac:dyDescent="0.2">
      <c r="Y32073" s="84"/>
    </row>
    <row r="32074" spans="25:25" x14ac:dyDescent="0.2">
      <c r="Y32074" s="84"/>
    </row>
    <row r="32075" spans="25:25" x14ac:dyDescent="0.2">
      <c r="Y32075" s="84"/>
    </row>
    <row r="32076" spans="25:25" x14ac:dyDescent="0.2">
      <c r="Y32076" s="84"/>
    </row>
    <row r="32077" spans="25:25" x14ac:dyDescent="0.2">
      <c r="Y32077" s="84"/>
    </row>
    <row r="32078" spans="25:25" x14ac:dyDescent="0.2">
      <c r="Y32078" s="84"/>
    </row>
    <row r="32079" spans="25:25" x14ac:dyDescent="0.2">
      <c r="Y32079" s="84"/>
    </row>
    <row r="32080" spans="25:25" x14ac:dyDescent="0.2">
      <c r="Y32080" s="84"/>
    </row>
    <row r="32081" spans="25:25" x14ac:dyDescent="0.2">
      <c r="Y32081" s="84"/>
    </row>
    <row r="32082" spans="25:25" x14ac:dyDescent="0.2">
      <c r="Y32082" s="84"/>
    </row>
    <row r="32083" spans="25:25" x14ac:dyDescent="0.2">
      <c r="Y32083" s="84"/>
    </row>
    <row r="32084" spans="25:25" x14ac:dyDescent="0.2">
      <c r="Y32084" s="84"/>
    </row>
    <row r="32085" spans="25:25" x14ac:dyDescent="0.2">
      <c r="Y32085" s="84"/>
    </row>
    <row r="32086" spans="25:25" x14ac:dyDescent="0.2">
      <c r="Y32086" s="84"/>
    </row>
    <row r="32087" spans="25:25" x14ac:dyDescent="0.2">
      <c r="Y32087" s="84"/>
    </row>
    <row r="32088" spans="25:25" x14ac:dyDescent="0.2">
      <c r="Y32088" s="84"/>
    </row>
    <row r="32089" spans="25:25" x14ac:dyDescent="0.2">
      <c r="Y32089" s="84"/>
    </row>
    <row r="32090" spans="25:25" x14ac:dyDescent="0.2">
      <c r="Y32090" s="84"/>
    </row>
    <row r="32091" spans="25:25" x14ac:dyDescent="0.2">
      <c r="Y32091" s="84"/>
    </row>
    <row r="32092" spans="25:25" x14ac:dyDescent="0.2">
      <c r="Y32092" s="84"/>
    </row>
    <row r="32093" spans="25:25" x14ac:dyDescent="0.2">
      <c r="Y32093" s="84"/>
    </row>
    <row r="32094" spans="25:25" x14ac:dyDescent="0.2">
      <c r="Y32094" s="84"/>
    </row>
    <row r="32095" spans="25:25" x14ac:dyDescent="0.2">
      <c r="Y32095" s="84"/>
    </row>
    <row r="32096" spans="25:25" x14ac:dyDescent="0.2">
      <c r="Y32096" s="84"/>
    </row>
    <row r="32097" spans="25:25" x14ac:dyDescent="0.2">
      <c r="Y32097" s="84"/>
    </row>
    <row r="32098" spans="25:25" x14ac:dyDescent="0.2">
      <c r="Y32098" s="84"/>
    </row>
    <row r="32099" spans="25:25" x14ac:dyDescent="0.2">
      <c r="Y32099" s="84"/>
    </row>
    <row r="32100" spans="25:25" x14ac:dyDescent="0.2">
      <c r="Y32100" s="84"/>
    </row>
    <row r="32101" spans="25:25" x14ac:dyDescent="0.2">
      <c r="Y32101" s="84"/>
    </row>
    <row r="32102" spans="25:25" x14ac:dyDescent="0.2">
      <c r="Y32102" s="84"/>
    </row>
    <row r="32103" spans="25:25" x14ac:dyDescent="0.2">
      <c r="Y32103" s="84"/>
    </row>
    <row r="32104" spans="25:25" x14ac:dyDescent="0.2">
      <c r="Y32104" s="84"/>
    </row>
    <row r="32105" spans="25:25" x14ac:dyDescent="0.2">
      <c r="Y32105" s="84"/>
    </row>
    <row r="32106" spans="25:25" x14ac:dyDescent="0.2">
      <c r="Y32106" s="84"/>
    </row>
    <row r="32107" spans="25:25" x14ac:dyDescent="0.2">
      <c r="Y32107" s="84"/>
    </row>
    <row r="32108" spans="25:25" x14ac:dyDescent="0.2">
      <c r="Y32108" s="84"/>
    </row>
    <row r="32109" spans="25:25" x14ac:dyDescent="0.2">
      <c r="Y32109" s="84"/>
    </row>
    <row r="32110" spans="25:25" x14ac:dyDescent="0.2">
      <c r="Y32110" s="84"/>
    </row>
    <row r="32111" spans="25:25" x14ac:dyDescent="0.2">
      <c r="Y32111" s="84"/>
    </row>
    <row r="32112" spans="25:25" x14ac:dyDescent="0.2">
      <c r="Y32112" s="84"/>
    </row>
    <row r="32113" spans="25:25" x14ac:dyDescent="0.2">
      <c r="Y32113" s="84"/>
    </row>
    <row r="32114" spans="25:25" x14ac:dyDescent="0.2">
      <c r="Y32114" s="84"/>
    </row>
    <row r="32115" spans="25:25" x14ac:dyDescent="0.2">
      <c r="Y32115" s="84"/>
    </row>
    <row r="32116" spans="25:25" x14ac:dyDescent="0.2">
      <c r="Y32116" s="84"/>
    </row>
    <row r="32117" spans="25:25" x14ac:dyDescent="0.2">
      <c r="Y32117" s="84"/>
    </row>
    <row r="32118" spans="25:25" x14ac:dyDescent="0.2">
      <c r="Y32118" s="84"/>
    </row>
    <row r="32119" spans="25:25" x14ac:dyDescent="0.2">
      <c r="Y32119" s="84"/>
    </row>
    <row r="32120" spans="25:25" x14ac:dyDescent="0.2">
      <c r="Y32120" s="84"/>
    </row>
    <row r="32121" spans="25:25" x14ac:dyDescent="0.2">
      <c r="Y32121" s="84"/>
    </row>
    <row r="32122" spans="25:25" x14ac:dyDescent="0.2">
      <c r="Y32122" s="84"/>
    </row>
    <row r="32123" spans="25:25" x14ac:dyDescent="0.2">
      <c r="Y32123" s="84"/>
    </row>
    <row r="32124" spans="25:25" x14ac:dyDescent="0.2">
      <c r="Y32124" s="84"/>
    </row>
    <row r="32125" spans="25:25" x14ac:dyDescent="0.2">
      <c r="Y32125" s="84"/>
    </row>
    <row r="32126" spans="25:25" x14ac:dyDescent="0.2">
      <c r="Y32126" s="84"/>
    </row>
    <row r="32127" spans="25:25" x14ac:dyDescent="0.2">
      <c r="Y32127" s="84"/>
    </row>
    <row r="32128" spans="25:25" x14ac:dyDescent="0.2">
      <c r="Y32128" s="84"/>
    </row>
    <row r="32129" spans="25:25" x14ac:dyDescent="0.2">
      <c r="Y32129" s="84"/>
    </row>
    <row r="32130" spans="25:25" x14ac:dyDescent="0.2">
      <c r="Y32130" s="84"/>
    </row>
    <row r="32131" spans="25:25" x14ac:dyDescent="0.2">
      <c r="Y32131" s="84"/>
    </row>
    <row r="32132" spans="25:25" x14ac:dyDescent="0.2">
      <c r="Y32132" s="84"/>
    </row>
    <row r="32133" spans="25:25" x14ac:dyDescent="0.2">
      <c r="Y32133" s="84"/>
    </row>
    <row r="32134" spans="25:25" x14ac:dyDescent="0.2">
      <c r="Y32134" s="84"/>
    </row>
    <row r="32135" spans="25:25" x14ac:dyDescent="0.2">
      <c r="Y32135" s="84"/>
    </row>
    <row r="32136" spans="25:25" x14ac:dyDescent="0.2">
      <c r="Y32136" s="84"/>
    </row>
    <row r="32137" spans="25:25" x14ac:dyDescent="0.2">
      <c r="Y32137" s="84"/>
    </row>
    <row r="32138" spans="25:25" x14ac:dyDescent="0.2">
      <c r="Y32138" s="84"/>
    </row>
    <row r="32139" spans="25:25" x14ac:dyDescent="0.2">
      <c r="Y32139" s="84"/>
    </row>
    <row r="32140" spans="25:25" x14ac:dyDescent="0.2">
      <c r="Y32140" s="84"/>
    </row>
    <row r="32141" spans="25:25" x14ac:dyDescent="0.2">
      <c r="Y32141" s="84"/>
    </row>
    <row r="32142" spans="25:25" x14ac:dyDescent="0.2">
      <c r="Y32142" s="84"/>
    </row>
    <row r="32143" spans="25:25" x14ac:dyDescent="0.2">
      <c r="Y32143" s="84"/>
    </row>
    <row r="32144" spans="25:25" x14ac:dyDescent="0.2">
      <c r="Y32144" s="84"/>
    </row>
    <row r="32145" spans="25:25" x14ac:dyDescent="0.2">
      <c r="Y32145" s="84"/>
    </row>
    <row r="32146" spans="25:25" x14ac:dyDescent="0.2">
      <c r="Y32146" s="84"/>
    </row>
    <row r="32147" spans="25:25" x14ac:dyDescent="0.2">
      <c r="Y32147" s="84"/>
    </row>
    <row r="32148" spans="25:25" x14ac:dyDescent="0.2">
      <c r="Y32148" s="84"/>
    </row>
    <row r="32149" spans="25:25" x14ac:dyDescent="0.2">
      <c r="Y32149" s="84"/>
    </row>
    <row r="32150" spans="25:25" x14ac:dyDescent="0.2">
      <c r="Y32150" s="84"/>
    </row>
    <row r="32151" spans="25:25" x14ac:dyDescent="0.2">
      <c r="Y32151" s="84"/>
    </row>
    <row r="32152" spans="25:25" x14ac:dyDescent="0.2">
      <c r="Y32152" s="84"/>
    </row>
    <row r="32153" spans="25:25" x14ac:dyDescent="0.2">
      <c r="Y32153" s="84"/>
    </row>
    <row r="32154" spans="25:25" x14ac:dyDescent="0.2">
      <c r="Y32154" s="84"/>
    </row>
    <row r="32155" spans="25:25" x14ac:dyDescent="0.2">
      <c r="Y32155" s="84"/>
    </row>
    <row r="32156" spans="25:25" x14ac:dyDescent="0.2">
      <c r="Y32156" s="84"/>
    </row>
    <row r="32157" spans="25:25" x14ac:dyDescent="0.2">
      <c r="Y32157" s="84"/>
    </row>
    <row r="32158" spans="25:25" x14ac:dyDescent="0.2">
      <c r="Y32158" s="84"/>
    </row>
    <row r="32159" spans="25:25" x14ac:dyDescent="0.2">
      <c r="Y32159" s="84"/>
    </row>
    <row r="32160" spans="25:25" x14ac:dyDescent="0.2">
      <c r="Y32160" s="84"/>
    </row>
    <row r="32161" spans="25:25" x14ac:dyDescent="0.2">
      <c r="Y32161" s="84"/>
    </row>
    <row r="32162" spans="25:25" x14ac:dyDescent="0.2">
      <c r="Y32162" s="84"/>
    </row>
    <row r="32163" spans="25:25" x14ac:dyDescent="0.2">
      <c r="Y32163" s="84"/>
    </row>
    <row r="32164" spans="25:25" x14ac:dyDescent="0.2">
      <c r="Y32164" s="84"/>
    </row>
    <row r="32165" spans="25:25" x14ac:dyDescent="0.2">
      <c r="Y32165" s="84"/>
    </row>
    <row r="32166" spans="25:25" x14ac:dyDescent="0.2">
      <c r="Y32166" s="84"/>
    </row>
    <row r="32167" spans="25:25" x14ac:dyDescent="0.2">
      <c r="Y32167" s="84"/>
    </row>
    <row r="32168" spans="25:25" x14ac:dyDescent="0.2">
      <c r="Y32168" s="84"/>
    </row>
    <row r="32169" spans="25:25" x14ac:dyDescent="0.2">
      <c r="Y32169" s="84"/>
    </row>
    <row r="32170" spans="25:25" x14ac:dyDescent="0.2">
      <c r="Y32170" s="84"/>
    </row>
    <row r="32171" spans="25:25" x14ac:dyDescent="0.2">
      <c r="Y32171" s="84"/>
    </row>
    <row r="32172" spans="25:25" x14ac:dyDescent="0.2">
      <c r="Y32172" s="84"/>
    </row>
    <row r="32173" spans="25:25" x14ac:dyDescent="0.2">
      <c r="Y32173" s="84"/>
    </row>
    <row r="32174" spans="25:25" x14ac:dyDescent="0.2">
      <c r="Y32174" s="84"/>
    </row>
    <row r="32175" spans="25:25" x14ac:dyDescent="0.2">
      <c r="Y32175" s="84"/>
    </row>
    <row r="32176" spans="25:25" x14ac:dyDescent="0.2">
      <c r="Y32176" s="84"/>
    </row>
    <row r="32177" spans="25:25" x14ac:dyDescent="0.2">
      <c r="Y32177" s="84"/>
    </row>
    <row r="32178" spans="25:25" x14ac:dyDescent="0.2">
      <c r="Y32178" s="84"/>
    </row>
    <row r="32179" spans="25:25" x14ac:dyDescent="0.2">
      <c r="Y32179" s="84"/>
    </row>
    <row r="32180" spans="25:25" x14ac:dyDescent="0.2">
      <c r="Y32180" s="84"/>
    </row>
    <row r="32181" spans="25:25" x14ac:dyDescent="0.2">
      <c r="Y32181" s="84"/>
    </row>
    <row r="32182" spans="25:25" x14ac:dyDescent="0.2">
      <c r="Y32182" s="84"/>
    </row>
    <row r="32183" spans="25:25" x14ac:dyDescent="0.2">
      <c r="Y32183" s="84"/>
    </row>
    <row r="32184" spans="25:25" x14ac:dyDescent="0.2">
      <c r="Y32184" s="84"/>
    </row>
    <row r="32185" spans="25:25" x14ac:dyDescent="0.2">
      <c r="Y32185" s="84"/>
    </row>
    <row r="32186" spans="25:25" x14ac:dyDescent="0.2">
      <c r="Y32186" s="84"/>
    </row>
    <row r="32187" spans="25:25" x14ac:dyDescent="0.2">
      <c r="Y32187" s="84"/>
    </row>
    <row r="32188" spans="25:25" x14ac:dyDescent="0.2">
      <c r="Y32188" s="84"/>
    </row>
    <row r="32189" spans="25:25" x14ac:dyDescent="0.2">
      <c r="Y32189" s="84"/>
    </row>
    <row r="32190" spans="25:25" x14ac:dyDescent="0.2">
      <c r="Y32190" s="84"/>
    </row>
    <row r="32191" spans="25:25" x14ac:dyDescent="0.2">
      <c r="Y32191" s="84"/>
    </row>
    <row r="32192" spans="25:25" x14ac:dyDescent="0.2">
      <c r="Y32192" s="84"/>
    </row>
    <row r="32193" spans="25:25" x14ac:dyDescent="0.2">
      <c r="Y32193" s="84"/>
    </row>
    <row r="32194" spans="25:25" x14ac:dyDescent="0.2">
      <c r="Y32194" s="84"/>
    </row>
    <row r="32195" spans="25:25" x14ac:dyDescent="0.2">
      <c r="Y32195" s="84"/>
    </row>
    <row r="32196" spans="25:25" x14ac:dyDescent="0.2">
      <c r="Y32196" s="84"/>
    </row>
    <row r="32197" spans="25:25" x14ac:dyDescent="0.2">
      <c r="Y32197" s="84"/>
    </row>
    <row r="32198" spans="25:25" x14ac:dyDescent="0.2">
      <c r="Y32198" s="84"/>
    </row>
    <row r="32199" spans="25:25" x14ac:dyDescent="0.2">
      <c r="Y32199" s="84"/>
    </row>
    <row r="32200" spans="25:25" x14ac:dyDescent="0.2">
      <c r="Y32200" s="84"/>
    </row>
    <row r="32201" spans="25:25" x14ac:dyDescent="0.2">
      <c r="Y32201" s="84"/>
    </row>
    <row r="32202" spans="25:25" x14ac:dyDescent="0.2">
      <c r="Y32202" s="84"/>
    </row>
    <row r="32203" spans="25:25" x14ac:dyDescent="0.2">
      <c r="Y32203" s="84"/>
    </row>
    <row r="32204" spans="25:25" x14ac:dyDescent="0.2">
      <c r="Y32204" s="84"/>
    </row>
    <row r="32205" spans="25:25" x14ac:dyDescent="0.2">
      <c r="Y32205" s="84"/>
    </row>
    <row r="32206" spans="25:25" x14ac:dyDescent="0.2">
      <c r="Y32206" s="84"/>
    </row>
    <row r="32207" spans="25:25" x14ac:dyDescent="0.2">
      <c r="Y32207" s="84"/>
    </row>
    <row r="32208" spans="25:25" x14ac:dyDescent="0.2">
      <c r="Y32208" s="84"/>
    </row>
    <row r="32209" spans="25:25" x14ac:dyDescent="0.2">
      <c r="Y32209" s="84"/>
    </row>
    <row r="32210" spans="25:25" x14ac:dyDescent="0.2">
      <c r="Y32210" s="84"/>
    </row>
    <row r="32211" spans="25:25" x14ac:dyDescent="0.2">
      <c r="Y32211" s="84"/>
    </row>
    <row r="32212" spans="25:25" x14ac:dyDescent="0.2">
      <c r="Y32212" s="84"/>
    </row>
    <row r="32213" spans="25:25" x14ac:dyDescent="0.2">
      <c r="Y32213" s="84"/>
    </row>
    <row r="32214" spans="25:25" x14ac:dyDescent="0.2">
      <c r="Y32214" s="84"/>
    </row>
    <row r="32215" spans="25:25" x14ac:dyDescent="0.2">
      <c r="Y32215" s="84"/>
    </row>
    <row r="32216" spans="25:25" x14ac:dyDescent="0.2">
      <c r="Y32216" s="84"/>
    </row>
    <row r="32217" spans="25:25" x14ac:dyDescent="0.2">
      <c r="Y32217" s="84"/>
    </row>
    <row r="32218" spans="25:25" x14ac:dyDescent="0.2">
      <c r="Y32218" s="84"/>
    </row>
    <row r="32219" spans="25:25" x14ac:dyDescent="0.2">
      <c r="Y32219" s="84"/>
    </row>
    <row r="32220" spans="25:25" x14ac:dyDescent="0.2">
      <c r="Y32220" s="84"/>
    </row>
    <row r="32221" spans="25:25" x14ac:dyDescent="0.2">
      <c r="Y32221" s="84"/>
    </row>
    <row r="32222" spans="25:25" x14ac:dyDescent="0.2">
      <c r="Y32222" s="84"/>
    </row>
    <row r="32223" spans="25:25" x14ac:dyDescent="0.2">
      <c r="Y32223" s="84"/>
    </row>
    <row r="32224" spans="25:25" x14ac:dyDescent="0.2">
      <c r="Y32224" s="84"/>
    </row>
    <row r="32225" spans="25:25" x14ac:dyDescent="0.2">
      <c r="Y32225" s="84"/>
    </row>
    <row r="32226" spans="25:25" x14ac:dyDescent="0.2">
      <c r="Y32226" s="84"/>
    </row>
    <row r="32227" spans="25:25" x14ac:dyDescent="0.2">
      <c r="Y32227" s="84"/>
    </row>
    <row r="32228" spans="25:25" x14ac:dyDescent="0.2">
      <c r="Y32228" s="84"/>
    </row>
    <row r="32229" spans="25:25" x14ac:dyDescent="0.2">
      <c r="Y32229" s="84"/>
    </row>
    <row r="32230" spans="25:25" x14ac:dyDescent="0.2">
      <c r="Y32230" s="84"/>
    </row>
    <row r="32231" spans="25:25" x14ac:dyDescent="0.2">
      <c r="Y32231" s="84"/>
    </row>
    <row r="32232" spans="25:25" x14ac:dyDescent="0.2">
      <c r="Y32232" s="84"/>
    </row>
    <row r="32233" spans="25:25" x14ac:dyDescent="0.2">
      <c r="Y32233" s="84"/>
    </row>
    <row r="32234" spans="25:25" x14ac:dyDescent="0.2">
      <c r="Y32234" s="84"/>
    </row>
    <row r="32235" spans="25:25" x14ac:dyDescent="0.2">
      <c r="Y32235" s="84"/>
    </row>
    <row r="32236" spans="25:25" x14ac:dyDescent="0.2">
      <c r="Y32236" s="84"/>
    </row>
    <row r="32237" spans="25:25" x14ac:dyDescent="0.2">
      <c r="Y32237" s="84"/>
    </row>
    <row r="32238" spans="25:25" x14ac:dyDescent="0.2">
      <c r="Y32238" s="84"/>
    </row>
    <row r="32239" spans="25:25" x14ac:dyDescent="0.2">
      <c r="Y32239" s="84"/>
    </row>
    <row r="32240" spans="25:25" x14ac:dyDescent="0.2">
      <c r="Y32240" s="84"/>
    </row>
    <row r="32241" spans="25:25" x14ac:dyDescent="0.2">
      <c r="Y32241" s="84"/>
    </row>
    <row r="32242" spans="25:25" x14ac:dyDescent="0.2">
      <c r="Y32242" s="84"/>
    </row>
    <row r="32243" spans="25:25" x14ac:dyDescent="0.2">
      <c r="Y32243" s="84"/>
    </row>
    <row r="32244" spans="25:25" x14ac:dyDescent="0.2">
      <c r="Y32244" s="84"/>
    </row>
    <row r="32245" spans="25:25" x14ac:dyDescent="0.2">
      <c r="Y32245" s="84"/>
    </row>
    <row r="32246" spans="25:25" x14ac:dyDescent="0.2">
      <c r="Y32246" s="84"/>
    </row>
    <row r="32247" spans="25:25" x14ac:dyDescent="0.2">
      <c r="Y32247" s="84"/>
    </row>
    <row r="32248" spans="25:25" x14ac:dyDescent="0.2">
      <c r="Y32248" s="84"/>
    </row>
    <row r="32249" spans="25:25" x14ac:dyDescent="0.2">
      <c r="Y32249" s="84"/>
    </row>
    <row r="32250" spans="25:25" x14ac:dyDescent="0.2">
      <c r="Y32250" s="84"/>
    </row>
    <row r="32251" spans="25:25" x14ac:dyDescent="0.2">
      <c r="Y32251" s="84"/>
    </row>
    <row r="32252" spans="25:25" x14ac:dyDescent="0.2">
      <c r="Y32252" s="84"/>
    </row>
    <row r="32253" spans="25:25" x14ac:dyDescent="0.2">
      <c r="Y32253" s="84"/>
    </row>
    <row r="32254" spans="25:25" x14ac:dyDescent="0.2">
      <c r="Y32254" s="84"/>
    </row>
    <row r="32255" spans="25:25" x14ac:dyDescent="0.2">
      <c r="Y32255" s="84"/>
    </row>
    <row r="32256" spans="25:25" x14ac:dyDescent="0.2">
      <c r="Y32256" s="84"/>
    </row>
    <row r="32257" spans="25:25" x14ac:dyDescent="0.2">
      <c r="Y32257" s="84"/>
    </row>
    <row r="32258" spans="25:25" x14ac:dyDescent="0.2">
      <c r="Y32258" s="84"/>
    </row>
    <row r="32259" spans="25:25" x14ac:dyDescent="0.2">
      <c r="Y32259" s="84"/>
    </row>
    <row r="32260" spans="25:25" x14ac:dyDescent="0.2">
      <c r="Y32260" s="84"/>
    </row>
    <row r="32261" spans="25:25" x14ac:dyDescent="0.2">
      <c r="Y32261" s="84"/>
    </row>
    <row r="32262" spans="25:25" x14ac:dyDescent="0.2">
      <c r="Y32262" s="84"/>
    </row>
    <row r="32263" spans="25:25" x14ac:dyDescent="0.2">
      <c r="Y32263" s="84"/>
    </row>
    <row r="32264" spans="25:25" x14ac:dyDescent="0.2">
      <c r="Y32264" s="84"/>
    </row>
    <row r="32265" spans="25:25" x14ac:dyDescent="0.2">
      <c r="Y32265" s="84"/>
    </row>
    <row r="32266" spans="25:25" x14ac:dyDescent="0.2">
      <c r="Y32266" s="84"/>
    </row>
    <row r="32267" spans="25:25" x14ac:dyDescent="0.2">
      <c r="Y32267" s="84"/>
    </row>
    <row r="32268" spans="25:25" x14ac:dyDescent="0.2">
      <c r="Y32268" s="84"/>
    </row>
    <row r="32269" spans="25:25" x14ac:dyDescent="0.2">
      <c r="Y32269" s="84"/>
    </row>
    <row r="32270" spans="25:25" x14ac:dyDescent="0.2">
      <c r="Y32270" s="84"/>
    </row>
    <row r="32271" spans="25:25" x14ac:dyDescent="0.2">
      <c r="Y32271" s="84"/>
    </row>
    <row r="32272" spans="25:25" x14ac:dyDescent="0.2">
      <c r="Y32272" s="84"/>
    </row>
    <row r="32273" spans="25:25" x14ac:dyDescent="0.2">
      <c r="Y32273" s="84"/>
    </row>
    <row r="32274" spans="25:25" x14ac:dyDescent="0.2">
      <c r="Y32274" s="84"/>
    </row>
    <row r="32275" spans="25:25" x14ac:dyDescent="0.2">
      <c r="Y32275" s="84"/>
    </row>
    <row r="32276" spans="25:25" x14ac:dyDescent="0.2">
      <c r="Y32276" s="84"/>
    </row>
    <row r="32277" spans="25:25" x14ac:dyDescent="0.2">
      <c r="Y32277" s="84"/>
    </row>
    <row r="32278" spans="25:25" x14ac:dyDescent="0.2">
      <c r="Y32278" s="84"/>
    </row>
    <row r="32279" spans="25:25" x14ac:dyDescent="0.2">
      <c r="Y32279" s="84"/>
    </row>
    <row r="32280" spans="25:25" x14ac:dyDescent="0.2">
      <c r="Y32280" s="84"/>
    </row>
    <row r="32281" spans="25:25" x14ac:dyDescent="0.2">
      <c r="Y32281" s="84"/>
    </row>
    <row r="32282" spans="25:25" x14ac:dyDescent="0.2">
      <c r="Y32282" s="84"/>
    </row>
    <row r="32283" spans="25:25" x14ac:dyDescent="0.2">
      <c r="Y32283" s="84"/>
    </row>
    <row r="32284" spans="25:25" x14ac:dyDescent="0.2">
      <c r="Y32284" s="84"/>
    </row>
    <row r="32285" spans="25:25" x14ac:dyDescent="0.2">
      <c r="Y32285" s="84"/>
    </row>
    <row r="32286" spans="25:25" x14ac:dyDescent="0.2">
      <c r="Y32286" s="84"/>
    </row>
    <row r="32287" spans="25:25" x14ac:dyDescent="0.2">
      <c r="Y32287" s="84"/>
    </row>
    <row r="32288" spans="25:25" x14ac:dyDescent="0.2">
      <c r="Y32288" s="84"/>
    </row>
    <row r="32289" spans="25:25" x14ac:dyDescent="0.2">
      <c r="Y32289" s="84"/>
    </row>
    <row r="32290" spans="25:25" x14ac:dyDescent="0.2">
      <c r="Y32290" s="84"/>
    </row>
    <row r="32291" spans="25:25" x14ac:dyDescent="0.2">
      <c r="Y32291" s="84"/>
    </row>
    <row r="32292" spans="25:25" x14ac:dyDescent="0.2">
      <c r="Y32292" s="84"/>
    </row>
    <row r="32293" spans="25:25" x14ac:dyDescent="0.2">
      <c r="Y32293" s="84"/>
    </row>
    <row r="32294" spans="25:25" x14ac:dyDescent="0.2">
      <c r="Y32294" s="84"/>
    </row>
    <row r="32295" spans="25:25" x14ac:dyDescent="0.2">
      <c r="Y32295" s="84"/>
    </row>
    <row r="32296" spans="25:25" x14ac:dyDescent="0.2">
      <c r="Y32296" s="84"/>
    </row>
    <row r="32297" spans="25:25" x14ac:dyDescent="0.2">
      <c r="Y32297" s="84"/>
    </row>
    <row r="32298" spans="25:25" x14ac:dyDescent="0.2">
      <c r="Y32298" s="84"/>
    </row>
    <row r="32299" spans="25:25" x14ac:dyDescent="0.2">
      <c r="Y32299" s="84"/>
    </row>
    <row r="32300" spans="25:25" x14ac:dyDescent="0.2">
      <c r="Y32300" s="84"/>
    </row>
    <row r="32301" spans="25:25" x14ac:dyDescent="0.2">
      <c r="Y32301" s="84"/>
    </row>
    <row r="32302" spans="25:25" x14ac:dyDescent="0.2">
      <c r="Y32302" s="84"/>
    </row>
    <row r="32303" spans="25:25" x14ac:dyDescent="0.2">
      <c r="Y32303" s="84"/>
    </row>
    <row r="32304" spans="25:25" x14ac:dyDescent="0.2">
      <c r="Y32304" s="84"/>
    </row>
    <row r="32305" spans="25:25" x14ac:dyDescent="0.2">
      <c r="Y32305" s="84"/>
    </row>
    <row r="32306" spans="25:25" x14ac:dyDescent="0.2">
      <c r="Y32306" s="84"/>
    </row>
    <row r="32307" spans="25:25" x14ac:dyDescent="0.2">
      <c r="Y32307" s="84"/>
    </row>
    <row r="32308" spans="25:25" x14ac:dyDescent="0.2">
      <c r="Y32308" s="84"/>
    </row>
    <row r="32309" spans="25:25" x14ac:dyDescent="0.2">
      <c r="Y32309" s="84"/>
    </row>
    <row r="32310" spans="25:25" x14ac:dyDescent="0.2">
      <c r="Y32310" s="84"/>
    </row>
    <row r="32311" spans="25:25" x14ac:dyDescent="0.2">
      <c r="Y32311" s="84"/>
    </row>
    <row r="32312" spans="25:25" x14ac:dyDescent="0.2">
      <c r="Y32312" s="84"/>
    </row>
    <row r="32313" spans="25:25" x14ac:dyDescent="0.2">
      <c r="Y32313" s="84"/>
    </row>
    <row r="32314" spans="25:25" x14ac:dyDescent="0.2">
      <c r="Y32314" s="84"/>
    </row>
    <row r="32315" spans="25:25" x14ac:dyDescent="0.2">
      <c r="Y32315" s="84"/>
    </row>
    <row r="32316" spans="25:25" x14ac:dyDescent="0.2">
      <c r="Y32316" s="84"/>
    </row>
    <row r="32317" spans="25:25" x14ac:dyDescent="0.2">
      <c r="Y32317" s="84"/>
    </row>
    <row r="32318" spans="25:25" x14ac:dyDescent="0.2">
      <c r="Y32318" s="84"/>
    </row>
    <row r="32319" spans="25:25" x14ac:dyDescent="0.2">
      <c r="Y32319" s="84"/>
    </row>
    <row r="32320" spans="25:25" x14ac:dyDescent="0.2">
      <c r="Y32320" s="84"/>
    </row>
    <row r="32321" spans="25:25" x14ac:dyDescent="0.2">
      <c r="Y32321" s="84"/>
    </row>
    <row r="32322" spans="25:25" x14ac:dyDescent="0.2">
      <c r="Y32322" s="84"/>
    </row>
    <row r="32323" spans="25:25" x14ac:dyDescent="0.2">
      <c r="Y32323" s="84"/>
    </row>
    <row r="32324" spans="25:25" x14ac:dyDescent="0.2">
      <c r="Y32324" s="84"/>
    </row>
    <row r="32325" spans="25:25" x14ac:dyDescent="0.2">
      <c r="Y32325" s="84"/>
    </row>
    <row r="32326" spans="25:25" x14ac:dyDescent="0.2">
      <c r="Y32326" s="84"/>
    </row>
    <row r="32327" spans="25:25" x14ac:dyDescent="0.2">
      <c r="Y32327" s="84"/>
    </row>
    <row r="32328" spans="25:25" x14ac:dyDescent="0.2">
      <c r="Y32328" s="84"/>
    </row>
    <row r="32329" spans="25:25" x14ac:dyDescent="0.2">
      <c r="Y32329" s="84"/>
    </row>
    <row r="32330" spans="25:25" x14ac:dyDescent="0.2">
      <c r="Y32330" s="84"/>
    </row>
    <row r="32331" spans="25:25" x14ac:dyDescent="0.2">
      <c r="Y32331" s="84"/>
    </row>
    <row r="32332" spans="25:25" x14ac:dyDescent="0.2">
      <c r="Y32332" s="84"/>
    </row>
    <row r="32333" spans="25:25" x14ac:dyDescent="0.2">
      <c r="Y32333" s="84"/>
    </row>
    <row r="32334" spans="25:25" x14ac:dyDescent="0.2">
      <c r="Y32334" s="84"/>
    </row>
    <row r="32335" spans="25:25" x14ac:dyDescent="0.2">
      <c r="Y32335" s="84"/>
    </row>
    <row r="32336" spans="25:25" x14ac:dyDescent="0.2">
      <c r="Y32336" s="84"/>
    </row>
    <row r="32337" spans="25:25" x14ac:dyDescent="0.2">
      <c r="Y32337" s="84"/>
    </row>
    <row r="32338" spans="25:25" x14ac:dyDescent="0.2">
      <c r="Y32338" s="84"/>
    </row>
    <row r="32339" spans="25:25" x14ac:dyDescent="0.2">
      <c r="Y32339" s="84"/>
    </row>
    <row r="32340" spans="25:25" x14ac:dyDescent="0.2">
      <c r="Y32340" s="84"/>
    </row>
    <row r="32341" spans="25:25" x14ac:dyDescent="0.2">
      <c r="Y32341" s="84"/>
    </row>
    <row r="32342" spans="25:25" x14ac:dyDescent="0.2">
      <c r="Y32342" s="84"/>
    </row>
    <row r="32343" spans="25:25" x14ac:dyDescent="0.2">
      <c r="Y32343" s="84"/>
    </row>
    <row r="32344" spans="25:25" x14ac:dyDescent="0.2">
      <c r="Y32344" s="84"/>
    </row>
    <row r="32345" spans="25:25" x14ac:dyDescent="0.2">
      <c r="Y32345" s="84"/>
    </row>
    <row r="32346" spans="25:25" x14ac:dyDescent="0.2">
      <c r="Y32346" s="84"/>
    </row>
    <row r="32347" spans="25:25" x14ac:dyDescent="0.2">
      <c r="Y32347" s="84"/>
    </row>
    <row r="32348" spans="25:25" x14ac:dyDescent="0.2">
      <c r="Y32348" s="84"/>
    </row>
    <row r="32349" spans="25:25" x14ac:dyDescent="0.2">
      <c r="Y32349" s="84"/>
    </row>
    <row r="32350" spans="25:25" x14ac:dyDescent="0.2">
      <c r="Y32350" s="84"/>
    </row>
    <row r="32351" spans="25:25" x14ac:dyDescent="0.2">
      <c r="Y32351" s="84"/>
    </row>
    <row r="32352" spans="25:25" x14ac:dyDescent="0.2">
      <c r="Y32352" s="84"/>
    </row>
    <row r="32353" spans="25:25" x14ac:dyDescent="0.2">
      <c r="Y32353" s="84"/>
    </row>
    <row r="32354" spans="25:25" x14ac:dyDescent="0.2">
      <c r="Y32354" s="84"/>
    </row>
    <row r="32355" spans="25:25" x14ac:dyDescent="0.2">
      <c r="Y32355" s="84"/>
    </row>
    <row r="32356" spans="25:25" x14ac:dyDescent="0.2">
      <c r="Y32356" s="84"/>
    </row>
    <row r="32357" spans="25:25" x14ac:dyDescent="0.2">
      <c r="Y32357" s="84"/>
    </row>
    <row r="32358" spans="25:25" x14ac:dyDescent="0.2">
      <c r="Y32358" s="84"/>
    </row>
    <row r="32359" spans="25:25" x14ac:dyDescent="0.2">
      <c r="Y32359" s="84"/>
    </row>
    <row r="32360" spans="25:25" x14ac:dyDescent="0.2">
      <c r="Y32360" s="84"/>
    </row>
    <row r="32361" spans="25:25" x14ac:dyDescent="0.2">
      <c r="Y32361" s="84"/>
    </row>
    <row r="32362" spans="25:25" x14ac:dyDescent="0.2">
      <c r="Y32362" s="84"/>
    </row>
    <row r="32363" spans="25:25" x14ac:dyDescent="0.2">
      <c r="Y32363" s="84"/>
    </row>
    <row r="32364" spans="25:25" x14ac:dyDescent="0.2">
      <c r="Y32364" s="84"/>
    </row>
    <row r="32365" spans="25:25" x14ac:dyDescent="0.2">
      <c r="Y32365" s="84"/>
    </row>
    <row r="32366" spans="25:25" x14ac:dyDescent="0.2">
      <c r="Y32366" s="84"/>
    </row>
    <row r="32367" spans="25:25" x14ac:dyDescent="0.2">
      <c r="Y32367" s="84"/>
    </row>
    <row r="32368" spans="25:25" x14ac:dyDescent="0.2">
      <c r="Y32368" s="84"/>
    </row>
    <row r="32369" spans="25:25" x14ac:dyDescent="0.2">
      <c r="Y32369" s="84"/>
    </row>
    <row r="32370" spans="25:25" x14ac:dyDescent="0.2">
      <c r="Y32370" s="84"/>
    </row>
    <row r="32371" spans="25:25" x14ac:dyDescent="0.2">
      <c r="Y32371" s="84"/>
    </row>
    <row r="32372" spans="25:25" x14ac:dyDescent="0.2">
      <c r="Y32372" s="84"/>
    </row>
    <row r="32373" spans="25:25" x14ac:dyDescent="0.2">
      <c r="Y32373" s="84"/>
    </row>
    <row r="32374" spans="25:25" x14ac:dyDescent="0.2">
      <c r="Y32374" s="84"/>
    </row>
    <row r="32375" spans="25:25" x14ac:dyDescent="0.2">
      <c r="Y32375" s="84"/>
    </row>
    <row r="32376" spans="25:25" x14ac:dyDescent="0.2">
      <c r="Y32376" s="84"/>
    </row>
    <row r="32377" spans="25:25" x14ac:dyDescent="0.2">
      <c r="Y32377" s="84"/>
    </row>
    <row r="32378" spans="25:25" x14ac:dyDescent="0.2">
      <c r="Y32378" s="84"/>
    </row>
    <row r="32379" spans="25:25" x14ac:dyDescent="0.2">
      <c r="Y32379" s="84"/>
    </row>
    <row r="32380" spans="25:25" x14ac:dyDescent="0.2">
      <c r="Y32380" s="84"/>
    </row>
    <row r="32381" spans="25:25" x14ac:dyDescent="0.2">
      <c r="Y32381" s="84"/>
    </row>
    <row r="32382" spans="25:25" x14ac:dyDescent="0.2">
      <c r="Y32382" s="84"/>
    </row>
    <row r="32383" spans="25:25" x14ac:dyDescent="0.2">
      <c r="Y32383" s="84"/>
    </row>
    <row r="32384" spans="25:25" x14ac:dyDescent="0.2">
      <c r="Y32384" s="84"/>
    </row>
    <row r="32385" spans="25:25" x14ac:dyDescent="0.2">
      <c r="Y32385" s="84"/>
    </row>
    <row r="32386" spans="25:25" x14ac:dyDescent="0.2">
      <c r="Y32386" s="84"/>
    </row>
    <row r="32387" spans="25:25" x14ac:dyDescent="0.2">
      <c r="Y32387" s="84"/>
    </row>
    <row r="32388" spans="25:25" x14ac:dyDescent="0.2">
      <c r="Y32388" s="84"/>
    </row>
    <row r="32389" spans="25:25" x14ac:dyDescent="0.2">
      <c r="Y32389" s="84"/>
    </row>
    <row r="32390" spans="25:25" x14ac:dyDescent="0.2">
      <c r="Y32390" s="84"/>
    </row>
    <row r="32391" spans="25:25" x14ac:dyDescent="0.2">
      <c r="Y32391" s="84"/>
    </row>
    <row r="32392" spans="25:25" x14ac:dyDescent="0.2">
      <c r="Y32392" s="84"/>
    </row>
    <row r="32393" spans="25:25" x14ac:dyDescent="0.2">
      <c r="Y32393" s="84"/>
    </row>
    <row r="32394" spans="25:25" x14ac:dyDescent="0.2">
      <c r="Y32394" s="84"/>
    </row>
    <row r="32395" spans="25:25" x14ac:dyDescent="0.2">
      <c r="Y32395" s="84"/>
    </row>
    <row r="32396" spans="25:25" x14ac:dyDescent="0.2">
      <c r="Y32396" s="84"/>
    </row>
    <row r="32397" spans="25:25" x14ac:dyDescent="0.2">
      <c r="Y32397" s="84"/>
    </row>
    <row r="32398" spans="25:25" x14ac:dyDescent="0.2">
      <c r="Y32398" s="84"/>
    </row>
    <row r="32399" spans="25:25" x14ac:dyDescent="0.2">
      <c r="Y32399" s="84"/>
    </row>
    <row r="32400" spans="25:25" x14ac:dyDescent="0.2">
      <c r="Y32400" s="84"/>
    </row>
    <row r="32401" spans="25:25" x14ac:dyDescent="0.2">
      <c r="Y32401" s="84"/>
    </row>
    <row r="32402" spans="25:25" x14ac:dyDescent="0.2">
      <c r="Y32402" s="84"/>
    </row>
    <row r="32403" spans="25:25" x14ac:dyDescent="0.2">
      <c r="Y32403" s="84"/>
    </row>
    <row r="32404" spans="25:25" x14ac:dyDescent="0.2">
      <c r="Y32404" s="84"/>
    </row>
    <row r="32405" spans="25:25" x14ac:dyDescent="0.2">
      <c r="Y32405" s="84"/>
    </row>
    <row r="32406" spans="25:25" x14ac:dyDescent="0.2">
      <c r="Y32406" s="84"/>
    </row>
    <row r="32407" spans="25:25" x14ac:dyDescent="0.2">
      <c r="Y32407" s="84"/>
    </row>
    <row r="32408" spans="25:25" x14ac:dyDescent="0.2">
      <c r="Y32408" s="84"/>
    </row>
    <row r="32409" spans="25:25" x14ac:dyDescent="0.2">
      <c r="Y32409" s="84"/>
    </row>
    <row r="32410" spans="25:25" x14ac:dyDescent="0.2">
      <c r="Y32410" s="84"/>
    </row>
    <row r="32411" spans="25:25" x14ac:dyDescent="0.2">
      <c r="Y32411" s="84"/>
    </row>
    <row r="32412" spans="25:25" x14ac:dyDescent="0.2">
      <c r="Y32412" s="84"/>
    </row>
    <row r="32413" spans="25:25" x14ac:dyDescent="0.2">
      <c r="Y32413" s="84"/>
    </row>
    <row r="32414" spans="25:25" x14ac:dyDescent="0.2">
      <c r="Y32414" s="84"/>
    </row>
    <row r="32415" spans="25:25" x14ac:dyDescent="0.2">
      <c r="Y32415" s="84"/>
    </row>
    <row r="32416" spans="25:25" x14ac:dyDescent="0.2">
      <c r="Y32416" s="84"/>
    </row>
    <row r="32417" spans="25:25" x14ac:dyDescent="0.2">
      <c r="Y32417" s="84"/>
    </row>
    <row r="32418" spans="25:25" x14ac:dyDescent="0.2">
      <c r="Y32418" s="84"/>
    </row>
    <row r="32419" spans="25:25" x14ac:dyDescent="0.2">
      <c r="Y32419" s="84"/>
    </row>
    <row r="32420" spans="25:25" x14ac:dyDescent="0.2">
      <c r="Y32420" s="84"/>
    </row>
    <row r="32421" spans="25:25" x14ac:dyDescent="0.2">
      <c r="Y32421" s="84"/>
    </row>
    <row r="32422" spans="25:25" x14ac:dyDescent="0.2">
      <c r="Y32422" s="84"/>
    </row>
    <row r="32423" spans="25:25" x14ac:dyDescent="0.2">
      <c r="Y32423" s="84"/>
    </row>
    <row r="32424" spans="25:25" x14ac:dyDescent="0.2">
      <c r="Y32424" s="84"/>
    </row>
    <row r="32425" spans="25:25" x14ac:dyDescent="0.2">
      <c r="Y32425" s="84"/>
    </row>
    <row r="32426" spans="25:25" x14ac:dyDescent="0.2">
      <c r="Y32426" s="84"/>
    </row>
    <row r="32427" spans="25:25" x14ac:dyDescent="0.2">
      <c r="Y32427" s="84"/>
    </row>
    <row r="32428" spans="25:25" x14ac:dyDescent="0.2">
      <c r="Y32428" s="84"/>
    </row>
    <row r="32429" spans="25:25" x14ac:dyDescent="0.2">
      <c r="Y32429" s="84"/>
    </row>
    <row r="32430" spans="25:25" x14ac:dyDescent="0.2">
      <c r="Y32430" s="84"/>
    </row>
    <row r="32431" spans="25:25" x14ac:dyDescent="0.2">
      <c r="Y32431" s="84"/>
    </row>
    <row r="32432" spans="25:25" x14ac:dyDescent="0.2">
      <c r="Y32432" s="84"/>
    </row>
    <row r="32433" spans="25:25" x14ac:dyDescent="0.2">
      <c r="Y32433" s="84"/>
    </row>
    <row r="32434" spans="25:25" x14ac:dyDescent="0.2">
      <c r="Y32434" s="84"/>
    </row>
    <row r="32435" spans="25:25" x14ac:dyDescent="0.2">
      <c r="Y32435" s="84"/>
    </row>
    <row r="32436" spans="25:25" x14ac:dyDescent="0.2">
      <c r="Y32436" s="84"/>
    </row>
    <row r="32437" spans="25:25" x14ac:dyDescent="0.2">
      <c r="Y32437" s="84"/>
    </row>
    <row r="32438" spans="25:25" x14ac:dyDescent="0.2">
      <c r="Y32438" s="84"/>
    </row>
    <row r="32439" spans="25:25" x14ac:dyDescent="0.2">
      <c r="Y32439" s="84"/>
    </row>
    <row r="32440" spans="25:25" x14ac:dyDescent="0.2">
      <c r="Y32440" s="84"/>
    </row>
    <row r="32441" spans="25:25" x14ac:dyDescent="0.2">
      <c r="Y32441" s="84"/>
    </row>
    <row r="32442" spans="25:25" x14ac:dyDescent="0.2">
      <c r="Y32442" s="84"/>
    </row>
    <row r="32443" spans="25:25" x14ac:dyDescent="0.2">
      <c r="Y32443" s="84"/>
    </row>
    <row r="32444" spans="25:25" x14ac:dyDescent="0.2">
      <c r="Y32444" s="84"/>
    </row>
    <row r="32445" spans="25:25" x14ac:dyDescent="0.2">
      <c r="Y32445" s="84"/>
    </row>
    <row r="32446" spans="25:25" x14ac:dyDescent="0.2">
      <c r="Y32446" s="84"/>
    </row>
    <row r="32447" spans="25:25" x14ac:dyDescent="0.2">
      <c r="Y32447" s="84"/>
    </row>
    <row r="32448" spans="25:25" x14ac:dyDescent="0.2">
      <c r="Y32448" s="84"/>
    </row>
    <row r="32449" spans="25:25" x14ac:dyDescent="0.2">
      <c r="Y32449" s="84"/>
    </row>
    <row r="32450" spans="25:25" x14ac:dyDescent="0.2">
      <c r="Y32450" s="84"/>
    </row>
    <row r="32451" spans="25:25" x14ac:dyDescent="0.2">
      <c r="Y32451" s="84"/>
    </row>
    <row r="32452" spans="25:25" x14ac:dyDescent="0.2">
      <c r="Y32452" s="84"/>
    </row>
    <row r="32453" spans="25:25" x14ac:dyDescent="0.2">
      <c r="Y32453" s="84"/>
    </row>
    <row r="32454" spans="25:25" x14ac:dyDescent="0.2">
      <c r="Y32454" s="84"/>
    </row>
    <row r="32455" spans="25:25" x14ac:dyDescent="0.2">
      <c r="Y32455" s="84"/>
    </row>
    <row r="32456" spans="25:25" x14ac:dyDescent="0.2">
      <c r="Y32456" s="84"/>
    </row>
    <row r="32457" spans="25:25" x14ac:dyDescent="0.2">
      <c r="Y32457" s="84"/>
    </row>
    <row r="32458" spans="25:25" x14ac:dyDescent="0.2">
      <c r="Y32458" s="84"/>
    </row>
    <row r="32459" spans="25:25" x14ac:dyDescent="0.2">
      <c r="Y32459" s="84"/>
    </row>
    <row r="32460" spans="25:25" x14ac:dyDescent="0.2">
      <c r="Y32460" s="84"/>
    </row>
    <row r="32461" spans="25:25" x14ac:dyDescent="0.2">
      <c r="Y32461" s="84"/>
    </row>
    <row r="32462" spans="25:25" x14ac:dyDescent="0.2">
      <c r="Y32462" s="84"/>
    </row>
    <row r="32463" spans="25:25" x14ac:dyDescent="0.2">
      <c r="Y32463" s="84"/>
    </row>
    <row r="32464" spans="25:25" x14ac:dyDescent="0.2">
      <c r="Y32464" s="84"/>
    </row>
    <row r="32465" spans="25:25" x14ac:dyDescent="0.2">
      <c r="Y32465" s="84"/>
    </row>
    <row r="32466" spans="25:25" x14ac:dyDescent="0.2">
      <c r="Y32466" s="84"/>
    </row>
    <row r="32467" spans="25:25" x14ac:dyDescent="0.2">
      <c r="Y32467" s="84"/>
    </row>
    <row r="32468" spans="25:25" x14ac:dyDescent="0.2">
      <c r="Y32468" s="84"/>
    </row>
    <row r="32469" spans="25:25" x14ac:dyDescent="0.2">
      <c r="Y32469" s="84"/>
    </row>
    <row r="32470" spans="25:25" x14ac:dyDescent="0.2">
      <c r="Y32470" s="84"/>
    </row>
    <row r="32471" spans="25:25" x14ac:dyDescent="0.2">
      <c r="Y32471" s="84"/>
    </row>
    <row r="32472" spans="25:25" x14ac:dyDescent="0.2">
      <c r="Y32472" s="84"/>
    </row>
    <row r="32473" spans="25:25" x14ac:dyDescent="0.2">
      <c r="Y32473" s="84"/>
    </row>
    <row r="32474" spans="25:25" x14ac:dyDescent="0.2">
      <c r="Y32474" s="84"/>
    </row>
    <row r="32475" spans="25:25" x14ac:dyDescent="0.2">
      <c r="Y32475" s="84"/>
    </row>
    <row r="32476" spans="25:25" x14ac:dyDescent="0.2">
      <c r="Y32476" s="84"/>
    </row>
    <row r="32477" spans="25:25" x14ac:dyDescent="0.2">
      <c r="Y32477" s="84"/>
    </row>
    <row r="32478" spans="25:25" x14ac:dyDescent="0.2">
      <c r="Y32478" s="84"/>
    </row>
    <row r="32479" spans="25:25" x14ac:dyDescent="0.2">
      <c r="Y32479" s="84"/>
    </row>
    <row r="32480" spans="25:25" x14ac:dyDescent="0.2">
      <c r="Y32480" s="84"/>
    </row>
    <row r="32481" spans="25:25" x14ac:dyDescent="0.2">
      <c r="Y32481" s="84"/>
    </row>
    <row r="32482" spans="25:25" x14ac:dyDescent="0.2">
      <c r="Y32482" s="84"/>
    </row>
    <row r="32483" spans="25:25" x14ac:dyDescent="0.2">
      <c r="Y32483" s="84"/>
    </row>
    <row r="32484" spans="25:25" x14ac:dyDescent="0.2">
      <c r="Y32484" s="84"/>
    </row>
    <row r="32485" spans="25:25" x14ac:dyDescent="0.2">
      <c r="Y32485" s="84"/>
    </row>
    <row r="32486" spans="25:25" x14ac:dyDescent="0.2">
      <c r="Y32486" s="84"/>
    </row>
    <row r="32487" spans="25:25" x14ac:dyDescent="0.2">
      <c r="Y32487" s="84"/>
    </row>
    <row r="32488" spans="25:25" x14ac:dyDescent="0.2">
      <c r="Y32488" s="84"/>
    </row>
    <row r="32489" spans="25:25" x14ac:dyDescent="0.2">
      <c r="Y32489" s="84"/>
    </row>
    <row r="32490" spans="25:25" x14ac:dyDescent="0.2">
      <c r="Y32490" s="84"/>
    </row>
    <row r="32491" spans="25:25" x14ac:dyDescent="0.2">
      <c r="Y32491" s="84"/>
    </row>
    <row r="32492" spans="25:25" x14ac:dyDescent="0.2">
      <c r="Y32492" s="84"/>
    </row>
    <row r="32493" spans="25:25" x14ac:dyDescent="0.2">
      <c r="Y32493" s="84"/>
    </row>
    <row r="32494" spans="25:25" x14ac:dyDescent="0.2">
      <c r="Y32494" s="84"/>
    </row>
    <row r="32495" spans="25:25" x14ac:dyDescent="0.2">
      <c r="Y32495" s="84"/>
    </row>
    <row r="32496" spans="25:25" x14ac:dyDescent="0.2">
      <c r="Y32496" s="84"/>
    </row>
    <row r="32497" spans="25:25" x14ac:dyDescent="0.2">
      <c r="Y32497" s="84"/>
    </row>
    <row r="32498" spans="25:25" x14ac:dyDescent="0.2">
      <c r="Y32498" s="84"/>
    </row>
    <row r="32499" spans="25:25" x14ac:dyDescent="0.2">
      <c r="Y32499" s="84"/>
    </row>
    <row r="32500" spans="25:25" x14ac:dyDescent="0.2">
      <c r="Y32500" s="84"/>
    </row>
    <row r="32501" spans="25:25" x14ac:dyDescent="0.2">
      <c r="Y32501" s="84"/>
    </row>
    <row r="32502" spans="25:25" x14ac:dyDescent="0.2">
      <c r="Y32502" s="84"/>
    </row>
    <row r="32503" spans="25:25" x14ac:dyDescent="0.2">
      <c r="Y32503" s="84"/>
    </row>
    <row r="32504" spans="25:25" x14ac:dyDescent="0.2">
      <c r="Y32504" s="84"/>
    </row>
    <row r="32505" spans="25:25" x14ac:dyDescent="0.2">
      <c r="Y32505" s="84"/>
    </row>
    <row r="32506" spans="25:25" x14ac:dyDescent="0.2">
      <c r="Y32506" s="84"/>
    </row>
    <row r="32507" spans="25:25" x14ac:dyDescent="0.2">
      <c r="Y32507" s="84"/>
    </row>
    <row r="32508" spans="25:25" x14ac:dyDescent="0.2">
      <c r="Y32508" s="84"/>
    </row>
    <row r="32509" spans="25:25" x14ac:dyDescent="0.2">
      <c r="Y32509" s="84"/>
    </row>
    <row r="32510" spans="25:25" x14ac:dyDescent="0.2">
      <c r="Y32510" s="84"/>
    </row>
    <row r="32511" spans="25:25" x14ac:dyDescent="0.2">
      <c r="Y32511" s="84"/>
    </row>
    <row r="32512" spans="25:25" x14ac:dyDescent="0.2">
      <c r="Y32512" s="84"/>
    </row>
    <row r="32513" spans="25:25" x14ac:dyDescent="0.2">
      <c r="Y32513" s="84"/>
    </row>
    <row r="32514" spans="25:25" x14ac:dyDescent="0.2">
      <c r="Y32514" s="84"/>
    </row>
    <row r="32515" spans="25:25" x14ac:dyDescent="0.2">
      <c r="Y32515" s="84"/>
    </row>
    <row r="32516" spans="25:25" x14ac:dyDescent="0.2">
      <c r="Y32516" s="84"/>
    </row>
    <row r="32517" spans="25:25" x14ac:dyDescent="0.2">
      <c r="Y32517" s="84"/>
    </row>
    <row r="32518" spans="25:25" x14ac:dyDescent="0.2">
      <c r="Y32518" s="84"/>
    </row>
    <row r="32519" spans="25:25" x14ac:dyDescent="0.2">
      <c r="Y32519" s="84"/>
    </row>
    <row r="32520" spans="25:25" x14ac:dyDescent="0.2">
      <c r="Y32520" s="84"/>
    </row>
    <row r="32521" spans="25:25" x14ac:dyDescent="0.2">
      <c r="Y32521" s="84"/>
    </row>
    <row r="32522" spans="25:25" x14ac:dyDescent="0.2">
      <c r="Y32522" s="84"/>
    </row>
    <row r="32523" spans="25:25" x14ac:dyDescent="0.2">
      <c r="Y32523" s="84"/>
    </row>
    <row r="32524" spans="25:25" x14ac:dyDescent="0.2">
      <c r="Y32524" s="84"/>
    </row>
    <row r="32525" spans="25:25" x14ac:dyDescent="0.2">
      <c r="Y32525" s="84"/>
    </row>
    <row r="32526" spans="25:25" x14ac:dyDescent="0.2">
      <c r="Y32526" s="84"/>
    </row>
    <row r="32527" spans="25:25" x14ac:dyDescent="0.2">
      <c r="Y32527" s="84"/>
    </row>
    <row r="32528" spans="25:25" x14ac:dyDescent="0.2">
      <c r="Y32528" s="84"/>
    </row>
    <row r="32529" spans="25:25" x14ac:dyDescent="0.2">
      <c r="Y32529" s="84"/>
    </row>
    <row r="32530" spans="25:25" x14ac:dyDescent="0.2">
      <c r="Y32530" s="84"/>
    </row>
    <row r="32531" spans="25:25" x14ac:dyDescent="0.2">
      <c r="Y32531" s="84"/>
    </row>
    <row r="32532" spans="25:25" x14ac:dyDescent="0.2">
      <c r="Y32532" s="84"/>
    </row>
    <row r="32533" spans="25:25" x14ac:dyDescent="0.2">
      <c r="Y32533" s="84"/>
    </row>
    <row r="32534" spans="25:25" x14ac:dyDescent="0.2">
      <c r="Y32534" s="84"/>
    </row>
    <row r="32535" spans="25:25" x14ac:dyDescent="0.2">
      <c r="Y32535" s="84"/>
    </row>
    <row r="32536" spans="25:25" x14ac:dyDescent="0.2">
      <c r="Y32536" s="84"/>
    </row>
    <row r="32537" spans="25:25" x14ac:dyDescent="0.2">
      <c r="Y32537" s="84"/>
    </row>
    <row r="32538" spans="25:25" x14ac:dyDescent="0.2">
      <c r="Y32538" s="84"/>
    </row>
    <row r="32539" spans="25:25" x14ac:dyDescent="0.2">
      <c r="Y32539" s="84"/>
    </row>
    <row r="32540" spans="25:25" x14ac:dyDescent="0.2">
      <c r="Y32540" s="84"/>
    </row>
    <row r="32541" spans="25:25" x14ac:dyDescent="0.2">
      <c r="Y32541" s="84"/>
    </row>
    <row r="32542" spans="25:25" x14ac:dyDescent="0.2">
      <c r="Y32542" s="84"/>
    </row>
    <row r="32543" spans="25:25" x14ac:dyDescent="0.2">
      <c r="Y32543" s="84"/>
    </row>
    <row r="32544" spans="25:25" x14ac:dyDescent="0.2">
      <c r="Y32544" s="84"/>
    </row>
    <row r="32545" spans="25:25" x14ac:dyDescent="0.2">
      <c r="Y32545" s="84"/>
    </row>
    <row r="32546" spans="25:25" x14ac:dyDescent="0.2">
      <c r="Y32546" s="84"/>
    </row>
    <row r="32547" spans="25:25" x14ac:dyDescent="0.2">
      <c r="Y32547" s="84"/>
    </row>
    <row r="32548" spans="25:25" x14ac:dyDescent="0.2">
      <c r="Y32548" s="84"/>
    </row>
    <row r="32549" spans="25:25" x14ac:dyDescent="0.2">
      <c r="Y32549" s="84"/>
    </row>
    <row r="32550" spans="25:25" x14ac:dyDescent="0.2">
      <c r="Y32550" s="84"/>
    </row>
    <row r="32551" spans="25:25" x14ac:dyDescent="0.2">
      <c r="Y32551" s="84"/>
    </row>
    <row r="32552" spans="25:25" x14ac:dyDescent="0.2">
      <c r="Y32552" s="84"/>
    </row>
    <row r="32553" spans="25:25" x14ac:dyDescent="0.2">
      <c r="Y32553" s="84"/>
    </row>
    <row r="32554" spans="25:25" x14ac:dyDescent="0.2">
      <c r="Y32554" s="84"/>
    </row>
    <row r="32555" spans="25:25" x14ac:dyDescent="0.2">
      <c r="Y32555" s="84"/>
    </row>
    <row r="32556" spans="25:25" x14ac:dyDescent="0.2">
      <c r="Y32556" s="84"/>
    </row>
    <row r="32557" spans="25:25" x14ac:dyDescent="0.2">
      <c r="Y32557" s="84"/>
    </row>
    <row r="32558" spans="25:25" x14ac:dyDescent="0.2">
      <c r="Y32558" s="84"/>
    </row>
    <row r="32559" spans="25:25" x14ac:dyDescent="0.2">
      <c r="Y32559" s="84"/>
    </row>
    <row r="32560" spans="25:25" x14ac:dyDescent="0.2">
      <c r="Y32560" s="84"/>
    </row>
    <row r="32561" spans="25:25" x14ac:dyDescent="0.2">
      <c r="Y32561" s="84"/>
    </row>
    <row r="32562" spans="25:25" x14ac:dyDescent="0.2">
      <c r="Y32562" s="84"/>
    </row>
    <row r="32563" spans="25:25" x14ac:dyDescent="0.2">
      <c r="Y32563" s="84"/>
    </row>
    <row r="32564" spans="25:25" x14ac:dyDescent="0.2">
      <c r="Y32564" s="84"/>
    </row>
    <row r="32565" spans="25:25" x14ac:dyDescent="0.2">
      <c r="Y32565" s="84"/>
    </row>
    <row r="32566" spans="25:25" x14ac:dyDescent="0.2">
      <c r="Y32566" s="84"/>
    </row>
    <row r="32567" spans="25:25" x14ac:dyDescent="0.2">
      <c r="Y32567" s="84"/>
    </row>
    <row r="32568" spans="25:25" x14ac:dyDescent="0.2">
      <c r="Y32568" s="84"/>
    </row>
    <row r="32569" spans="25:25" x14ac:dyDescent="0.2">
      <c r="Y32569" s="84"/>
    </row>
    <row r="32570" spans="25:25" x14ac:dyDescent="0.2">
      <c r="Y32570" s="84"/>
    </row>
    <row r="32571" spans="25:25" x14ac:dyDescent="0.2">
      <c r="Y32571" s="84"/>
    </row>
    <row r="32572" spans="25:25" x14ac:dyDescent="0.2">
      <c r="Y32572" s="84"/>
    </row>
    <row r="32573" spans="25:25" x14ac:dyDescent="0.2">
      <c r="Y32573" s="84"/>
    </row>
    <row r="32574" spans="25:25" x14ac:dyDescent="0.2">
      <c r="Y32574" s="84"/>
    </row>
    <row r="32575" spans="25:25" x14ac:dyDescent="0.2">
      <c r="Y32575" s="84"/>
    </row>
    <row r="32576" spans="25:25" x14ac:dyDescent="0.2">
      <c r="Y32576" s="84"/>
    </row>
    <row r="32577" spans="25:25" x14ac:dyDescent="0.2">
      <c r="Y32577" s="84"/>
    </row>
    <row r="32578" spans="25:25" x14ac:dyDescent="0.2">
      <c r="Y32578" s="84"/>
    </row>
    <row r="32579" spans="25:25" x14ac:dyDescent="0.2">
      <c r="Y32579" s="84"/>
    </row>
    <row r="32580" spans="25:25" x14ac:dyDescent="0.2">
      <c r="Y32580" s="84"/>
    </row>
    <row r="32581" spans="25:25" x14ac:dyDescent="0.2">
      <c r="Y32581" s="84"/>
    </row>
    <row r="32582" spans="25:25" x14ac:dyDescent="0.2">
      <c r="Y32582" s="84"/>
    </row>
    <row r="32583" spans="25:25" x14ac:dyDescent="0.2">
      <c r="Y32583" s="84"/>
    </row>
    <row r="32584" spans="25:25" x14ac:dyDescent="0.2">
      <c r="Y32584" s="84"/>
    </row>
    <row r="32585" spans="25:25" x14ac:dyDescent="0.2">
      <c r="Y32585" s="84"/>
    </row>
    <row r="32586" spans="25:25" x14ac:dyDescent="0.2">
      <c r="Y32586" s="84"/>
    </row>
    <row r="32587" spans="25:25" x14ac:dyDescent="0.2">
      <c r="Y32587" s="84"/>
    </row>
    <row r="32588" spans="25:25" x14ac:dyDescent="0.2">
      <c r="Y32588" s="84"/>
    </row>
    <row r="32589" spans="25:25" x14ac:dyDescent="0.2">
      <c r="Y32589" s="84"/>
    </row>
    <row r="32590" spans="25:25" x14ac:dyDescent="0.2">
      <c r="Y32590" s="84"/>
    </row>
    <row r="32591" spans="25:25" x14ac:dyDescent="0.2">
      <c r="Y32591" s="84"/>
    </row>
    <row r="32592" spans="25:25" x14ac:dyDescent="0.2">
      <c r="Y32592" s="84"/>
    </row>
    <row r="32593" spans="25:25" x14ac:dyDescent="0.2">
      <c r="Y32593" s="84"/>
    </row>
    <row r="32594" spans="25:25" x14ac:dyDescent="0.2">
      <c r="Y32594" s="84"/>
    </row>
    <row r="32595" spans="25:25" x14ac:dyDescent="0.2">
      <c r="Y32595" s="84"/>
    </row>
    <row r="32596" spans="25:25" x14ac:dyDescent="0.2">
      <c r="Y32596" s="84"/>
    </row>
    <row r="32597" spans="25:25" x14ac:dyDescent="0.2">
      <c r="Y32597" s="84"/>
    </row>
    <row r="32598" spans="25:25" x14ac:dyDescent="0.2">
      <c r="Y32598" s="84"/>
    </row>
    <row r="32599" spans="25:25" x14ac:dyDescent="0.2">
      <c r="Y32599" s="84"/>
    </row>
    <row r="32600" spans="25:25" x14ac:dyDescent="0.2">
      <c r="Y32600" s="84"/>
    </row>
    <row r="32601" spans="25:25" x14ac:dyDescent="0.2">
      <c r="Y32601" s="84"/>
    </row>
    <row r="32602" spans="25:25" x14ac:dyDescent="0.2">
      <c r="Y32602" s="84"/>
    </row>
    <row r="32603" spans="25:25" x14ac:dyDescent="0.2">
      <c r="Y32603" s="84"/>
    </row>
    <row r="32604" spans="25:25" x14ac:dyDescent="0.2">
      <c r="Y32604" s="84"/>
    </row>
    <row r="32605" spans="25:25" x14ac:dyDescent="0.2">
      <c r="Y32605" s="84"/>
    </row>
    <row r="32606" spans="25:25" x14ac:dyDescent="0.2">
      <c r="Y32606" s="84"/>
    </row>
    <row r="32607" spans="25:25" x14ac:dyDescent="0.2">
      <c r="Y32607" s="84"/>
    </row>
    <row r="32608" spans="25:25" x14ac:dyDescent="0.2">
      <c r="Y32608" s="84"/>
    </row>
    <row r="32609" spans="25:25" x14ac:dyDescent="0.2">
      <c r="Y32609" s="84"/>
    </row>
    <row r="32610" spans="25:25" x14ac:dyDescent="0.2">
      <c r="Y32610" s="84"/>
    </row>
    <row r="32611" spans="25:25" x14ac:dyDescent="0.2">
      <c r="Y32611" s="84"/>
    </row>
    <row r="32612" spans="25:25" x14ac:dyDescent="0.2">
      <c r="Y32612" s="84"/>
    </row>
    <row r="32613" spans="25:25" x14ac:dyDescent="0.2">
      <c r="Y32613" s="84"/>
    </row>
    <row r="32614" spans="25:25" x14ac:dyDescent="0.2">
      <c r="Y32614" s="84"/>
    </row>
    <row r="32615" spans="25:25" x14ac:dyDescent="0.2">
      <c r="Y32615" s="84"/>
    </row>
    <row r="32616" spans="25:25" x14ac:dyDescent="0.2">
      <c r="Y32616" s="84"/>
    </row>
    <row r="32617" spans="25:25" x14ac:dyDescent="0.2">
      <c r="Y32617" s="84"/>
    </row>
    <row r="32618" spans="25:25" x14ac:dyDescent="0.2">
      <c r="Y32618" s="84"/>
    </row>
    <row r="32619" spans="25:25" x14ac:dyDescent="0.2">
      <c r="Y32619" s="84"/>
    </row>
    <row r="32620" spans="25:25" x14ac:dyDescent="0.2">
      <c r="Y32620" s="84"/>
    </row>
    <row r="32621" spans="25:25" x14ac:dyDescent="0.2">
      <c r="Y32621" s="84"/>
    </row>
    <row r="32622" spans="25:25" x14ac:dyDescent="0.2">
      <c r="Y32622" s="84"/>
    </row>
    <row r="32623" spans="25:25" x14ac:dyDescent="0.2">
      <c r="Y32623" s="84"/>
    </row>
    <row r="32624" spans="25:25" x14ac:dyDescent="0.2">
      <c r="Y32624" s="84"/>
    </row>
    <row r="32625" spans="25:25" x14ac:dyDescent="0.2">
      <c r="Y32625" s="84"/>
    </row>
    <row r="32626" spans="25:25" x14ac:dyDescent="0.2">
      <c r="Y32626" s="84"/>
    </row>
    <row r="32627" spans="25:25" x14ac:dyDescent="0.2">
      <c r="Y32627" s="84"/>
    </row>
    <row r="32628" spans="25:25" x14ac:dyDescent="0.2">
      <c r="Y32628" s="84"/>
    </row>
    <row r="32629" spans="25:25" x14ac:dyDescent="0.2">
      <c r="Y32629" s="84"/>
    </row>
    <row r="32630" spans="25:25" x14ac:dyDescent="0.2">
      <c r="Y32630" s="84"/>
    </row>
    <row r="32631" spans="25:25" x14ac:dyDescent="0.2">
      <c r="Y32631" s="84"/>
    </row>
    <row r="32632" spans="25:25" x14ac:dyDescent="0.2">
      <c r="Y32632" s="84"/>
    </row>
    <row r="32633" spans="25:25" x14ac:dyDescent="0.2">
      <c r="Y32633" s="84"/>
    </row>
    <row r="32634" spans="25:25" x14ac:dyDescent="0.2">
      <c r="Y32634" s="84"/>
    </row>
    <row r="32635" spans="25:25" x14ac:dyDescent="0.2">
      <c r="Y32635" s="84"/>
    </row>
    <row r="32636" spans="25:25" x14ac:dyDescent="0.2">
      <c r="Y32636" s="84"/>
    </row>
    <row r="32637" spans="25:25" x14ac:dyDescent="0.2">
      <c r="Y32637" s="84"/>
    </row>
    <row r="32638" spans="25:25" x14ac:dyDescent="0.2">
      <c r="Y32638" s="84"/>
    </row>
    <row r="32639" spans="25:25" x14ac:dyDescent="0.2">
      <c r="Y32639" s="84"/>
    </row>
    <row r="32640" spans="25:25" x14ac:dyDescent="0.2">
      <c r="Y32640" s="84"/>
    </row>
    <row r="32641" spans="25:25" x14ac:dyDescent="0.2">
      <c r="Y32641" s="84"/>
    </row>
    <row r="32642" spans="25:25" x14ac:dyDescent="0.2">
      <c r="Y32642" s="84"/>
    </row>
    <row r="32643" spans="25:25" x14ac:dyDescent="0.2">
      <c r="Y32643" s="84"/>
    </row>
    <row r="32644" spans="25:25" x14ac:dyDescent="0.2">
      <c r="Y32644" s="84"/>
    </row>
    <row r="32645" spans="25:25" x14ac:dyDescent="0.2">
      <c r="Y32645" s="84"/>
    </row>
    <row r="32646" spans="25:25" x14ac:dyDescent="0.2">
      <c r="Y32646" s="84"/>
    </row>
    <row r="32647" spans="25:25" x14ac:dyDescent="0.2">
      <c r="Y32647" s="84"/>
    </row>
    <row r="32648" spans="25:25" x14ac:dyDescent="0.2">
      <c r="Y32648" s="84"/>
    </row>
    <row r="32649" spans="25:25" x14ac:dyDescent="0.2">
      <c r="Y32649" s="84"/>
    </row>
    <row r="32650" spans="25:25" x14ac:dyDescent="0.2">
      <c r="Y32650" s="84"/>
    </row>
    <row r="32651" spans="25:25" x14ac:dyDescent="0.2">
      <c r="Y32651" s="84"/>
    </row>
    <row r="32652" spans="25:25" x14ac:dyDescent="0.2">
      <c r="Y32652" s="84"/>
    </row>
    <row r="32653" spans="25:25" x14ac:dyDescent="0.2">
      <c r="Y32653" s="84"/>
    </row>
    <row r="32654" spans="25:25" x14ac:dyDescent="0.2">
      <c r="Y32654" s="84"/>
    </row>
    <row r="32655" spans="25:25" x14ac:dyDescent="0.2">
      <c r="Y32655" s="84"/>
    </row>
    <row r="32656" spans="25:25" x14ac:dyDescent="0.2">
      <c r="Y32656" s="84"/>
    </row>
    <row r="32657" spans="25:25" x14ac:dyDescent="0.2">
      <c r="Y32657" s="84"/>
    </row>
    <row r="32658" spans="25:25" x14ac:dyDescent="0.2">
      <c r="Y32658" s="84"/>
    </row>
    <row r="32659" spans="25:25" x14ac:dyDescent="0.2">
      <c r="Y32659" s="84"/>
    </row>
    <row r="32660" spans="25:25" x14ac:dyDescent="0.2">
      <c r="Y32660" s="84"/>
    </row>
    <row r="32661" spans="25:25" x14ac:dyDescent="0.2">
      <c r="Y32661" s="84"/>
    </row>
    <row r="32662" spans="25:25" x14ac:dyDescent="0.2">
      <c r="Y32662" s="84"/>
    </row>
    <row r="32663" spans="25:25" x14ac:dyDescent="0.2">
      <c r="Y32663" s="84"/>
    </row>
    <row r="32664" spans="25:25" x14ac:dyDescent="0.2">
      <c r="Y32664" s="84"/>
    </row>
    <row r="32665" spans="25:25" x14ac:dyDescent="0.2">
      <c r="Y32665" s="84"/>
    </row>
    <row r="32666" spans="25:25" x14ac:dyDescent="0.2">
      <c r="Y32666" s="84"/>
    </row>
    <row r="32667" spans="25:25" x14ac:dyDescent="0.2">
      <c r="Y32667" s="84"/>
    </row>
    <row r="32668" spans="25:25" x14ac:dyDescent="0.2">
      <c r="Y32668" s="84"/>
    </row>
    <row r="32669" spans="25:25" x14ac:dyDescent="0.2">
      <c r="Y32669" s="84"/>
    </row>
    <row r="32670" spans="25:25" x14ac:dyDescent="0.2">
      <c r="Y32670" s="84"/>
    </row>
    <row r="32671" spans="25:25" x14ac:dyDescent="0.2">
      <c r="Y32671" s="84"/>
    </row>
    <row r="32672" spans="25:25" x14ac:dyDescent="0.2">
      <c r="Y32672" s="84"/>
    </row>
    <row r="32673" spans="25:25" x14ac:dyDescent="0.2">
      <c r="Y32673" s="84"/>
    </row>
    <row r="32674" spans="25:25" x14ac:dyDescent="0.2">
      <c r="Y32674" s="84"/>
    </row>
    <row r="32675" spans="25:25" x14ac:dyDescent="0.2">
      <c r="Y32675" s="84"/>
    </row>
    <row r="32676" spans="25:25" x14ac:dyDescent="0.2">
      <c r="Y32676" s="84"/>
    </row>
    <row r="32677" spans="25:25" x14ac:dyDescent="0.2">
      <c r="Y32677" s="84"/>
    </row>
    <row r="32678" spans="25:25" x14ac:dyDescent="0.2">
      <c r="Y32678" s="84"/>
    </row>
    <row r="32679" spans="25:25" x14ac:dyDescent="0.2">
      <c r="Y32679" s="84"/>
    </row>
    <row r="32680" spans="25:25" x14ac:dyDescent="0.2">
      <c r="Y32680" s="84"/>
    </row>
    <row r="32681" spans="25:25" x14ac:dyDescent="0.2">
      <c r="Y32681" s="84"/>
    </row>
    <row r="32682" spans="25:25" x14ac:dyDescent="0.2">
      <c r="Y32682" s="84"/>
    </row>
    <row r="32683" spans="25:25" x14ac:dyDescent="0.2">
      <c r="Y32683" s="84"/>
    </row>
    <row r="32684" spans="25:25" x14ac:dyDescent="0.2">
      <c r="Y32684" s="84"/>
    </row>
    <row r="32685" spans="25:25" x14ac:dyDescent="0.2">
      <c r="Y32685" s="84"/>
    </row>
    <row r="32686" spans="25:25" x14ac:dyDescent="0.2">
      <c r="Y32686" s="84"/>
    </row>
    <row r="32687" spans="25:25" x14ac:dyDescent="0.2">
      <c r="Y32687" s="84"/>
    </row>
    <row r="32688" spans="25:25" x14ac:dyDescent="0.2">
      <c r="Y32688" s="84"/>
    </row>
    <row r="32689" spans="25:25" x14ac:dyDescent="0.2">
      <c r="Y32689" s="84"/>
    </row>
    <row r="32690" spans="25:25" x14ac:dyDescent="0.2">
      <c r="Y32690" s="84"/>
    </row>
    <row r="32691" spans="25:25" x14ac:dyDescent="0.2">
      <c r="Y32691" s="84"/>
    </row>
    <row r="32692" spans="25:25" x14ac:dyDescent="0.2">
      <c r="Y32692" s="84"/>
    </row>
    <row r="32693" spans="25:25" x14ac:dyDescent="0.2">
      <c r="Y32693" s="84"/>
    </row>
    <row r="32694" spans="25:25" x14ac:dyDescent="0.2">
      <c r="Y32694" s="84"/>
    </row>
    <row r="32695" spans="25:25" x14ac:dyDescent="0.2">
      <c r="Y32695" s="84"/>
    </row>
    <row r="32696" spans="25:25" x14ac:dyDescent="0.2">
      <c r="Y32696" s="84"/>
    </row>
    <row r="32697" spans="25:25" x14ac:dyDescent="0.2">
      <c r="Y32697" s="84"/>
    </row>
    <row r="32698" spans="25:25" x14ac:dyDescent="0.2">
      <c r="Y32698" s="84"/>
    </row>
    <row r="32699" spans="25:25" x14ac:dyDescent="0.2">
      <c r="Y32699" s="84"/>
    </row>
    <row r="32700" spans="25:25" x14ac:dyDescent="0.2">
      <c r="Y32700" s="84"/>
    </row>
    <row r="32701" spans="25:25" x14ac:dyDescent="0.2">
      <c r="Y32701" s="84"/>
    </row>
    <row r="32702" spans="25:25" x14ac:dyDescent="0.2">
      <c r="Y32702" s="84"/>
    </row>
    <row r="32703" spans="25:25" x14ac:dyDescent="0.2">
      <c r="Y32703" s="84"/>
    </row>
    <row r="32704" spans="25:25" x14ac:dyDescent="0.2">
      <c r="Y32704" s="84"/>
    </row>
    <row r="32705" spans="25:25" x14ac:dyDescent="0.2">
      <c r="Y32705" s="84"/>
    </row>
    <row r="32706" spans="25:25" x14ac:dyDescent="0.2">
      <c r="Y32706" s="84"/>
    </row>
    <row r="32707" spans="25:25" x14ac:dyDescent="0.2">
      <c r="Y32707" s="84"/>
    </row>
    <row r="32708" spans="25:25" x14ac:dyDescent="0.2">
      <c r="Y32708" s="84"/>
    </row>
    <row r="32709" spans="25:25" x14ac:dyDescent="0.2">
      <c r="Y32709" s="84"/>
    </row>
    <row r="32710" spans="25:25" x14ac:dyDescent="0.2">
      <c r="Y32710" s="84"/>
    </row>
    <row r="32711" spans="25:25" x14ac:dyDescent="0.2">
      <c r="Y32711" s="84"/>
    </row>
    <row r="32712" spans="25:25" x14ac:dyDescent="0.2">
      <c r="Y32712" s="84"/>
    </row>
    <row r="32713" spans="25:25" x14ac:dyDescent="0.2">
      <c r="Y32713" s="84"/>
    </row>
    <row r="32714" spans="25:25" x14ac:dyDescent="0.2">
      <c r="Y32714" s="84"/>
    </row>
    <row r="32715" spans="25:25" x14ac:dyDescent="0.2">
      <c r="Y32715" s="84"/>
    </row>
    <row r="32716" spans="25:25" x14ac:dyDescent="0.2">
      <c r="Y32716" s="84"/>
    </row>
    <row r="32717" spans="25:25" x14ac:dyDescent="0.2">
      <c r="Y32717" s="84"/>
    </row>
    <row r="32718" spans="25:25" x14ac:dyDescent="0.2">
      <c r="Y32718" s="84"/>
    </row>
    <row r="32719" spans="25:25" x14ac:dyDescent="0.2">
      <c r="Y32719" s="84"/>
    </row>
    <row r="32720" spans="25:25" x14ac:dyDescent="0.2">
      <c r="Y32720" s="84"/>
    </row>
    <row r="32721" spans="25:25" x14ac:dyDescent="0.2">
      <c r="Y32721" s="84"/>
    </row>
    <row r="32722" spans="25:25" x14ac:dyDescent="0.2">
      <c r="Y32722" s="84"/>
    </row>
    <row r="32723" spans="25:25" x14ac:dyDescent="0.2">
      <c r="Y32723" s="84"/>
    </row>
    <row r="32724" spans="25:25" x14ac:dyDescent="0.2">
      <c r="Y32724" s="84"/>
    </row>
    <row r="32725" spans="25:25" x14ac:dyDescent="0.2">
      <c r="Y32725" s="84"/>
    </row>
    <row r="32726" spans="25:25" x14ac:dyDescent="0.2">
      <c r="Y32726" s="84"/>
    </row>
    <row r="32727" spans="25:25" x14ac:dyDescent="0.2">
      <c r="Y32727" s="84"/>
    </row>
    <row r="32728" spans="25:25" x14ac:dyDescent="0.2">
      <c r="Y32728" s="84"/>
    </row>
    <row r="32729" spans="25:25" x14ac:dyDescent="0.2">
      <c r="Y32729" s="84"/>
    </row>
    <row r="32730" spans="25:25" x14ac:dyDescent="0.2">
      <c r="Y32730" s="84"/>
    </row>
    <row r="32731" spans="25:25" x14ac:dyDescent="0.2">
      <c r="Y32731" s="84"/>
    </row>
    <row r="32732" spans="25:25" x14ac:dyDescent="0.2">
      <c r="Y32732" s="84"/>
    </row>
    <row r="32733" spans="25:25" x14ac:dyDescent="0.2">
      <c r="Y32733" s="84"/>
    </row>
    <row r="32734" spans="25:25" x14ac:dyDescent="0.2">
      <c r="Y32734" s="84"/>
    </row>
    <row r="32735" spans="25:25" x14ac:dyDescent="0.2">
      <c r="Y32735" s="84"/>
    </row>
    <row r="32736" spans="25:25" x14ac:dyDescent="0.2">
      <c r="Y32736" s="84"/>
    </row>
    <row r="32737" spans="25:25" x14ac:dyDescent="0.2">
      <c r="Y32737" s="84"/>
    </row>
    <row r="32738" spans="25:25" x14ac:dyDescent="0.2">
      <c r="Y32738" s="84"/>
    </row>
    <row r="32739" spans="25:25" x14ac:dyDescent="0.2">
      <c r="Y32739" s="84"/>
    </row>
    <row r="32740" spans="25:25" x14ac:dyDescent="0.2">
      <c r="Y32740" s="84"/>
    </row>
    <row r="32741" spans="25:25" x14ac:dyDescent="0.2">
      <c r="Y32741" s="84"/>
    </row>
    <row r="32742" spans="25:25" x14ac:dyDescent="0.2">
      <c r="Y32742" s="84"/>
    </row>
    <row r="32743" spans="25:25" x14ac:dyDescent="0.2">
      <c r="Y32743" s="84"/>
    </row>
    <row r="32744" spans="25:25" x14ac:dyDescent="0.2">
      <c r="Y32744" s="84"/>
    </row>
    <row r="32745" spans="25:25" x14ac:dyDescent="0.2">
      <c r="Y32745" s="84"/>
    </row>
    <row r="32746" spans="25:25" x14ac:dyDescent="0.2">
      <c r="Y32746" s="84"/>
    </row>
    <row r="32747" spans="25:25" x14ac:dyDescent="0.2">
      <c r="Y32747" s="84"/>
    </row>
    <row r="32748" spans="25:25" x14ac:dyDescent="0.2">
      <c r="Y32748" s="84"/>
    </row>
    <row r="32749" spans="25:25" x14ac:dyDescent="0.2">
      <c r="Y32749" s="84"/>
    </row>
    <row r="32750" spans="25:25" x14ac:dyDescent="0.2">
      <c r="Y32750" s="84"/>
    </row>
    <row r="32751" spans="25:25" x14ac:dyDescent="0.2">
      <c r="Y32751" s="84"/>
    </row>
    <row r="32752" spans="25:25" x14ac:dyDescent="0.2">
      <c r="Y32752" s="84"/>
    </row>
    <row r="32753" spans="25:25" x14ac:dyDescent="0.2">
      <c r="Y32753" s="84"/>
    </row>
    <row r="32754" spans="25:25" x14ac:dyDescent="0.2">
      <c r="Y32754" s="84"/>
    </row>
    <row r="32755" spans="25:25" x14ac:dyDescent="0.2">
      <c r="Y32755" s="84"/>
    </row>
    <row r="32756" spans="25:25" x14ac:dyDescent="0.2">
      <c r="Y32756" s="84"/>
    </row>
    <row r="32757" spans="25:25" x14ac:dyDescent="0.2">
      <c r="Y32757" s="84"/>
    </row>
    <row r="32758" spans="25:25" x14ac:dyDescent="0.2">
      <c r="Y32758" s="84"/>
    </row>
    <row r="32759" spans="25:25" x14ac:dyDescent="0.2">
      <c r="Y32759" s="84"/>
    </row>
    <row r="32760" spans="25:25" x14ac:dyDescent="0.2">
      <c r="Y32760" s="84"/>
    </row>
    <row r="32761" spans="25:25" x14ac:dyDescent="0.2">
      <c r="Y32761" s="84"/>
    </row>
    <row r="32762" spans="25:25" x14ac:dyDescent="0.2">
      <c r="Y32762" s="84"/>
    </row>
    <row r="32763" spans="25:25" x14ac:dyDescent="0.2">
      <c r="Y32763" s="84"/>
    </row>
    <row r="32764" spans="25:25" x14ac:dyDescent="0.2">
      <c r="Y32764" s="84"/>
    </row>
    <row r="32765" spans="25:25" x14ac:dyDescent="0.2">
      <c r="Y32765" s="84"/>
    </row>
    <row r="32766" spans="25:25" x14ac:dyDescent="0.2">
      <c r="Y32766" s="84"/>
    </row>
    <row r="32767" spans="25:25" x14ac:dyDescent="0.2">
      <c r="Y32767" s="84"/>
    </row>
    <row r="32768" spans="25:25" x14ac:dyDescent="0.2">
      <c r="Y32768" s="84"/>
    </row>
    <row r="32769" spans="25:25" x14ac:dyDescent="0.2">
      <c r="Y32769" s="84"/>
    </row>
    <row r="32770" spans="25:25" x14ac:dyDescent="0.2">
      <c r="Y32770" s="84"/>
    </row>
    <row r="32771" spans="25:25" x14ac:dyDescent="0.2">
      <c r="Y32771" s="84"/>
    </row>
    <row r="32772" spans="25:25" x14ac:dyDescent="0.2">
      <c r="Y32772" s="84"/>
    </row>
    <row r="32773" spans="25:25" x14ac:dyDescent="0.2">
      <c r="Y32773" s="84"/>
    </row>
    <row r="32774" spans="25:25" x14ac:dyDescent="0.2">
      <c r="Y32774" s="84"/>
    </row>
    <row r="32775" spans="25:25" x14ac:dyDescent="0.2">
      <c r="Y32775" s="84"/>
    </row>
    <row r="32776" spans="25:25" x14ac:dyDescent="0.2">
      <c r="Y32776" s="84"/>
    </row>
    <row r="32777" spans="25:25" x14ac:dyDescent="0.2">
      <c r="Y32777" s="84"/>
    </row>
    <row r="32778" spans="25:25" x14ac:dyDescent="0.2">
      <c r="Y32778" s="84"/>
    </row>
    <row r="32779" spans="25:25" x14ac:dyDescent="0.2">
      <c r="Y32779" s="84"/>
    </row>
    <row r="32780" spans="25:25" x14ac:dyDescent="0.2">
      <c r="Y32780" s="84"/>
    </row>
    <row r="32781" spans="25:25" x14ac:dyDescent="0.2">
      <c r="Y32781" s="84"/>
    </row>
    <row r="32782" spans="25:25" x14ac:dyDescent="0.2">
      <c r="Y32782" s="84"/>
    </row>
    <row r="32783" spans="25:25" x14ac:dyDescent="0.2">
      <c r="Y32783" s="84"/>
    </row>
    <row r="32784" spans="25:25" x14ac:dyDescent="0.2">
      <c r="Y32784" s="84"/>
    </row>
    <row r="32785" spans="25:25" x14ac:dyDescent="0.2">
      <c r="Y32785" s="84"/>
    </row>
    <row r="32786" spans="25:25" x14ac:dyDescent="0.2">
      <c r="Y32786" s="84"/>
    </row>
    <row r="32787" spans="25:25" x14ac:dyDescent="0.2">
      <c r="Y32787" s="84"/>
    </row>
    <row r="32788" spans="25:25" x14ac:dyDescent="0.2">
      <c r="Y32788" s="84"/>
    </row>
    <row r="32789" spans="25:25" x14ac:dyDescent="0.2">
      <c r="Y32789" s="84"/>
    </row>
    <row r="32790" spans="25:25" x14ac:dyDescent="0.2">
      <c r="Y32790" s="84"/>
    </row>
    <row r="32791" spans="25:25" x14ac:dyDescent="0.2">
      <c r="Y32791" s="84"/>
    </row>
    <row r="32792" spans="25:25" x14ac:dyDescent="0.2">
      <c r="Y32792" s="84"/>
    </row>
    <row r="32793" spans="25:25" x14ac:dyDescent="0.2">
      <c r="Y32793" s="84"/>
    </row>
    <row r="32794" spans="25:25" x14ac:dyDescent="0.2">
      <c r="Y32794" s="84"/>
    </row>
    <row r="32795" spans="25:25" x14ac:dyDescent="0.2">
      <c r="Y32795" s="84"/>
    </row>
    <row r="32796" spans="25:25" x14ac:dyDescent="0.2">
      <c r="Y32796" s="84"/>
    </row>
    <row r="32797" spans="25:25" x14ac:dyDescent="0.2">
      <c r="Y32797" s="84"/>
    </row>
    <row r="32798" spans="25:25" x14ac:dyDescent="0.2">
      <c r="Y32798" s="84"/>
    </row>
    <row r="32799" spans="25:25" x14ac:dyDescent="0.2">
      <c r="Y32799" s="84"/>
    </row>
    <row r="32800" spans="25:25" x14ac:dyDescent="0.2">
      <c r="Y32800" s="84"/>
    </row>
    <row r="32801" spans="25:25" x14ac:dyDescent="0.2">
      <c r="Y32801" s="84"/>
    </row>
    <row r="32802" spans="25:25" x14ac:dyDescent="0.2">
      <c r="Y32802" s="84"/>
    </row>
    <row r="32803" spans="25:25" x14ac:dyDescent="0.2">
      <c r="Y32803" s="84"/>
    </row>
    <row r="32804" spans="25:25" x14ac:dyDescent="0.2">
      <c r="Y32804" s="84"/>
    </row>
    <row r="32805" spans="25:25" x14ac:dyDescent="0.2">
      <c r="Y32805" s="84"/>
    </row>
    <row r="32806" spans="25:25" x14ac:dyDescent="0.2">
      <c r="Y32806" s="84"/>
    </row>
    <row r="32807" spans="25:25" x14ac:dyDescent="0.2">
      <c r="Y32807" s="84"/>
    </row>
    <row r="32808" spans="25:25" x14ac:dyDescent="0.2">
      <c r="Y32808" s="84"/>
    </row>
    <row r="32809" spans="25:25" x14ac:dyDescent="0.2">
      <c r="Y32809" s="84"/>
    </row>
    <row r="32810" spans="25:25" x14ac:dyDescent="0.2">
      <c r="Y32810" s="84"/>
    </row>
    <row r="32811" spans="25:25" x14ac:dyDescent="0.2">
      <c r="Y32811" s="84"/>
    </row>
    <row r="32812" spans="25:25" x14ac:dyDescent="0.2">
      <c r="Y32812" s="84"/>
    </row>
    <row r="32813" spans="25:25" x14ac:dyDescent="0.2">
      <c r="Y32813" s="84"/>
    </row>
    <row r="32814" spans="25:25" x14ac:dyDescent="0.2">
      <c r="Y32814" s="84"/>
    </row>
    <row r="32815" spans="25:25" x14ac:dyDescent="0.2">
      <c r="Y32815" s="84"/>
    </row>
    <row r="32816" spans="25:25" x14ac:dyDescent="0.2">
      <c r="Y32816" s="84"/>
    </row>
    <row r="32817" spans="25:25" x14ac:dyDescent="0.2">
      <c r="Y32817" s="84"/>
    </row>
    <row r="32818" spans="25:25" x14ac:dyDescent="0.2">
      <c r="Y32818" s="84"/>
    </row>
    <row r="32819" spans="25:25" x14ac:dyDescent="0.2">
      <c r="Y32819" s="84"/>
    </row>
    <row r="32820" spans="25:25" x14ac:dyDescent="0.2">
      <c r="Y32820" s="84"/>
    </row>
    <row r="32821" spans="25:25" x14ac:dyDescent="0.2">
      <c r="Y32821" s="84"/>
    </row>
    <row r="32822" spans="25:25" x14ac:dyDescent="0.2">
      <c r="Y32822" s="84"/>
    </row>
    <row r="32823" spans="25:25" x14ac:dyDescent="0.2">
      <c r="Y32823" s="84"/>
    </row>
    <row r="32824" spans="25:25" x14ac:dyDescent="0.2">
      <c r="Y32824" s="84"/>
    </row>
    <row r="32825" spans="25:25" x14ac:dyDescent="0.2">
      <c r="Y32825" s="84"/>
    </row>
    <row r="32826" spans="25:25" x14ac:dyDescent="0.2">
      <c r="Y32826" s="84"/>
    </row>
    <row r="32827" spans="25:25" x14ac:dyDescent="0.2">
      <c r="Y32827" s="84"/>
    </row>
    <row r="32828" spans="25:25" x14ac:dyDescent="0.2">
      <c r="Y32828" s="84"/>
    </row>
    <row r="32829" spans="25:25" x14ac:dyDescent="0.2">
      <c r="Y32829" s="84"/>
    </row>
    <row r="32830" spans="25:25" x14ac:dyDescent="0.2">
      <c r="Y32830" s="84"/>
    </row>
    <row r="32831" spans="25:25" x14ac:dyDescent="0.2">
      <c r="Y32831" s="84"/>
    </row>
    <row r="32832" spans="25:25" x14ac:dyDescent="0.2">
      <c r="Y32832" s="84"/>
    </row>
    <row r="32833" spans="25:25" x14ac:dyDescent="0.2">
      <c r="Y32833" s="84"/>
    </row>
    <row r="32834" spans="25:25" x14ac:dyDescent="0.2">
      <c r="Y32834" s="84"/>
    </row>
    <row r="32835" spans="25:25" x14ac:dyDescent="0.2">
      <c r="Y32835" s="84"/>
    </row>
    <row r="32836" spans="25:25" x14ac:dyDescent="0.2">
      <c r="Y32836" s="84"/>
    </row>
    <row r="32837" spans="25:25" x14ac:dyDescent="0.2">
      <c r="Y32837" s="84"/>
    </row>
    <row r="32838" spans="25:25" x14ac:dyDescent="0.2">
      <c r="Y32838" s="84"/>
    </row>
    <row r="32839" spans="25:25" x14ac:dyDescent="0.2">
      <c r="Y32839" s="84"/>
    </row>
    <row r="32840" spans="25:25" x14ac:dyDescent="0.2">
      <c r="Y32840" s="84"/>
    </row>
    <row r="32841" spans="25:25" x14ac:dyDescent="0.2">
      <c r="Y32841" s="84"/>
    </row>
    <row r="32842" spans="25:25" x14ac:dyDescent="0.2">
      <c r="Y32842" s="84"/>
    </row>
    <row r="32843" spans="25:25" x14ac:dyDescent="0.2">
      <c r="Y32843" s="84"/>
    </row>
    <row r="32844" spans="25:25" x14ac:dyDescent="0.2">
      <c r="Y32844" s="84"/>
    </row>
    <row r="32845" spans="25:25" x14ac:dyDescent="0.2">
      <c r="Y32845" s="84"/>
    </row>
    <row r="32846" spans="25:25" x14ac:dyDescent="0.2">
      <c r="Y32846" s="84"/>
    </row>
    <row r="32847" spans="25:25" x14ac:dyDescent="0.2">
      <c r="Y32847" s="84"/>
    </row>
    <row r="32848" spans="25:25" x14ac:dyDescent="0.2">
      <c r="Y32848" s="84"/>
    </row>
    <row r="32849" spans="25:25" x14ac:dyDescent="0.2">
      <c r="Y32849" s="84"/>
    </row>
    <row r="32850" spans="25:25" x14ac:dyDescent="0.2">
      <c r="Y32850" s="84"/>
    </row>
    <row r="32851" spans="25:25" x14ac:dyDescent="0.2">
      <c r="Y32851" s="84"/>
    </row>
    <row r="32852" spans="25:25" x14ac:dyDescent="0.2">
      <c r="Y32852" s="84"/>
    </row>
    <row r="32853" spans="25:25" x14ac:dyDescent="0.2">
      <c r="Y32853" s="84"/>
    </row>
    <row r="32854" spans="25:25" x14ac:dyDescent="0.2">
      <c r="Y32854" s="84"/>
    </row>
    <row r="32855" spans="25:25" x14ac:dyDescent="0.2">
      <c r="Y32855" s="84"/>
    </row>
    <row r="32856" spans="25:25" x14ac:dyDescent="0.2">
      <c r="Y32856" s="84"/>
    </row>
    <row r="32857" spans="25:25" x14ac:dyDescent="0.2">
      <c r="Y32857" s="84"/>
    </row>
    <row r="32858" spans="25:25" x14ac:dyDescent="0.2">
      <c r="Y32858" s="84"/>
    </row>
    <row r="32859" spans="25:25" x14ac:dyDescent="0.2">
      <c r="Y32859" s="84"/>
    </row>
    <row r="32860" spans="25:25" x14ac:dyDescent="0.2">
      <c r="Y32860" s="84"/>
    </row>
    <row r="32861" spans="25:25" x14ac:dyDescent="0.2">
      <c r="Y32861" s="84"/>
    </row>
    <row r="32862" spans="25:25" x14ac:dyDescent="0.2">
      <c r="Y32862" s="84"/>
    </row>
    <row r="32863" spans="25:25" x14ac:dyDescent="0.2">
      <c r="Y32863" s="84"/>
    </row>
    <row r="32864" spans="25:25" x14ac:dyDescent="0.2">
      <c r="Y32864" s="84"/>
    </row>
    <row r="32865" spans="25:25" x14ac:dyDescent="0.2">
      <c r="Y32865" s="84"/>
    </row>
    <row r="32866" spans="25:25" x14ac:dyDescent="0.2">
      <c r="Y32866" s="84"/>
    </row>
    <row r="32867" spans="25:25" x14ac:dyDescent="0.2">
      <c r="Y32867" s="84"/>
    </row>
    <row r="32868" spans="25:25" x14ac:dyDescent="0.2">
      <c r="Y32868" s="84"/>
    </row>
    <row r="32869" spans="25:25" x14ac:dyDescent="0.2">
      <c r="Y32869" s="84"/>
    </row>
    <row r="32870" spans="25:25" x14ac:dyDescent="0.2">
      <c r="Y32870" s="84"/>
    </row>
    <row r="32871" spans="25:25" x14ac:dyDescent="0.2">
      <c r="Y32871" s="84"/>
    </row>
    <row r="32872" spans="25:25" x14ac:dyDescent="0.2">
      <c r="Y32872" s="84"/>
    </row>
    <row r="32873" spans="25:25" x14ac:dyDescent="0.2">
      <c r="Y32873" s="84"/>
    </row>
    <row r="32874" spans="25:25" x14ac:dyDescent="0.2">
      <c r="Y32874" s="84"/>
    </row>
    <row r="32875" spans="25:25" x14ac:dyDescent="0.2">
      <c r="Y32875" s="84"/>
    </row>
    <row r="32876" spans="25:25" x14ac:dyDescent="0.2">
      <c r="Y32876" s="84"/>
    </row>
    <row r="32877" spans="25:25" x14ac:dyDescent="0.2">
      <c r="Y32877" s="84"/>
    </row>
    <row r="32878" spans="25:25" x14ac:dyDescent="0.2">
      <c r="Y32878" s="84"/>
    </row>
    <row r="32879" spans="25:25" x14ac:dyDescent="0.2">
      <c r="Y32879" s="84"/>
    </row>
    <row r="32880" spans="25:25" x14ac:dyDescent="0.2">
      <c r="Y32880" s="84"/>
    </row>
    <row r="32881" spans="25:25" x14ac:dyDescent="0.2">
      <c r="Y32881" s="84"/>
    </row>
    <row r="32882" spans="25:25" x14ac:dyDescent="0.2">
      <c r="Y32882" s="84"/>
    </row>
    <row r="32883" spans="25:25" x14ac:dyDescent="0.2">
      <c r="Y32883" s="84"/>
    </row>
    <row r="32884" spans="25:25" x14ac:dyDescent="0.2">
      <c r="Y32884" s="84"/>
    </row>
    <row r="32885" spans="25:25" x14ac:dyDescent="0.2">
      <c r="Y32885" s="84"/>
    </row>
    <row r="32886" spans="25:25" x14ac:dyDescent="0.2">
      <c r="Y32886" s="84"/>
    </row>
    <row r="32887" spans="25:25" x14ac:dyDescent="0.2">
      <c r="Y32887" s="84"/>
    </row>
    <row r="32888" spans="25:25" x14ac:dyDescent="0.2">
      <c r="Y32888" s="84"/>
    </row>
    <row r="32889" spans="25:25" x14ac:dyDescent="0.2">
      <c r="Y32889" s="84"/>
    </row>
    <row r="32890" spans="25:25" x14ac:dyDescent="0.2">
      <c r="Y32890" s="84"/>
    </row>
    <row r="32891" spans="25:25" x14ac:dyDescent="0.2">
      <c r="Y32891" s="84"/>
    </row>
    <row r="32892" spans="25:25" x14ac:dyDescent="0.2">
      <c r="Y32892" s="84"/>
    </row>
    <row r="32893" spans="25:25" x14ac:dyDescent="0.2">
      <c r="Y32893" s="84"/>
    </row>
    <row r="32894" spans="25:25" x14ac:dyDescent="0.2">
      <c r="Y32894" s="84"/>
    </row>
    <row r="32895" spans="25:25" x14ac:dyDescent="0.2">
      <c r="Y32895" s="84"/>
    </row>
    <row r="32896" spans="25:25" x14ac:dyDescent="0.2">
      <c r="Y32896" s="84"/>
    </row>
    <row r="32897" spans="25:25" x14ac:dyDescent="0.2">
      <c r="Y32897" s="84"/>
    </row>
    <row r="32898" spans="25:25" x14ac:dyDescent="0.2">
      <c r="Y32898" s="84"/>
    </row>
    <row r="32899" spans="25:25" x14ac:dyDescent="0.2">
      <c r="Y32899" s="84"/>
    </row>
    <row r="32900" spans="25:25" x14ac:dyDescent="0.2">
      <c r="Y32900" s="84"/>
    </row>
    <row r="32901" spans="25:25" x14ac:dyDescent="0.2">
      <c r="Y32901" s="84"/>
    </row>
    <row r="32902" spans="25:25" x14ac:dyDescent="0.2">
      <c r="Y32902" s="84"/>
    </row>
    <row r="32903" spans="25:25" x14ac:dyDescent="0.2">
      <c r="Y32903" s="84"/>
    </row>
    <row r="32904" spans="25:25" x14ac:dyDescent="0.2">
      <c r="Y32904" s="84"/>
    </row>
    <row r="32905" spans="25:25" x14ac:dyDescent="0.2">
      <c r="Y32905" s="84"/>
    </row>
    <row r="32906" spans="25:25" x14ac:dyDescent="0.2">
      <c r="Y32906" s="84"/>
    </row>
    <row r="32907" spans="25:25" x14ac:dyDescent="0.2">
      <c r="Y32907" s="84"/>
    </row>
    <row r="32908" spans="25:25" x14ac:dyDescent="0.2">
      <c r="Y32908" s="84"/>
    </row>
    <row r="32909" spans="25:25" x14ac:dyDescent="0.2">
      <c r="Y32909" s="84"/>
    </row>
    <row r="32910" spans="25:25" x14ac:dyDescent="0.2">
      <c r="Y32910" s="84"/>
    </row>
    <row r="32911" spans="25:25" x14ac:dyDescent="0.2">
      <c r="Y32911" s="84"/>
    </row>
    <row r="32912" spans="25:25" x14ac:dyDescent="0.2">
      <c r="Y32912" s="84"/>
    </row>
    <row r="32913" spans="25:25" x14ac:dyDescent="0.2">
      <c r="Y32913" s="84"/>
    </row>
    <row r="32914" spans="25:25" x14ac:dyDescent="0.2">
      <c r="Y32914" s="84"/>
    </row>
    <row r="32915" spans="25:25" x14ac:dyDescent="0.2">
      <c r="Y32915" s="84"/>
    </row>
    <row r="32916" spans="25:25" x14ac:dyDescent="0.2">
      <c r="Y32916" s="84"/>
    </row>
    <row r="32917" spans="25:25" x14ac:dyDescent="0.2">
      <c r="Y32917" s="84"/>
    </row>
    <row r="32918" spans="25:25" x14ac:dyDescent="0.2">
      <c r="Y32918" s="84"/>
    </row>
    <row r="32919" spans="25:25" x14ac:dyDescent="0.2">
      <c r="Y32919" s="84"/>
    </row>
    <row r="32920" spans="25:25" x14ac:dyDescent="0.2">
      <c r="Y32920" s="84"/>
    </row>
    <row r="32921" spans="25:25" x14ac:dyDescent="0.2">
      <c r="Y32921" s="84"/>
    </row>
    <row r="32922" spans="25:25" x14ac:dyDescent="0.2">
      <c r="Y32922" s="84"/>
    </row>
    <row r="32923" spans="25:25" x14ac:dyDescent="0.2">
      <c r="Y32923" s="84"/>
    </row>
    <row r="32924" spans="25:25" x14ac:dyDescent="0.2">
      <c r="Y32924" s="84"/>
    </row>
    <row r="32925" spans="25:25" x14ac:dyDescent="0.2">
      <c r="Y32925" s="84"/>
    </row>
    <row r="32926" spans="25:25" x14ac:dyDescent="0.2">
      <c r="Y32926" s="84"/>
    </row>
    <row r="32927" spans="25:25" x14ac:dyDescent="0.2">
      <c r="Y32927" s="84"/>
    </row>
    <row r="32928" spans="25:25" x14ac:dyDescent="0.2">
      <c r="Y32928" s="84"/>
    </row>
    <row r="32929" spans="25:25" x14ac:dyDescent="0.2">
      <c r="Y32929" s="84"/>
    </row>
    <row r="32930" spans="25:25" x14ac:dyDescent="0.2">
      <c r="Y32930" s="84"/>
    </row>
    <row r="32931" spans="25:25" x14ac:dyDescent="0.2">
      <c r="Y32931" s="84"/>
    </row>
    <row r="32932" spans="25:25" x14ac:dyDescent="0.2">
      <c r="Y32932" s="84"/>
    </row>
    <row r="32933" spans="25:25" x14ac:dyDescent="0.2">
      <c r="Y32933" s="84"/>
    </row>
    <row r="32934" spans="25:25" x14ac:dyDescent="0.2">
      <c r="Y32934" s="84"/>
    </row>
    <row r="32935" spans="25:25" x14ac:dyDescent="0.2">
      <c r="Y32935" s="84"/>
    </row>
    <row r="32936" spans="25:25" x14ac:dyDescent="0.2">
      <c r="Y32936" s="84"/>
    </row>
    <row r="32937" spans="25:25" x14ac:dyDescent="0.2">
      <c r="Y32937" s="84"/>
    </row>
    <row r="32938" spans="25:25" x14ac:dyDescent="0.2">
      <c r="Y32938" s="84"/>
    </row>
    <row r="32939" spans="25:25" x14ac:dyDescent="0.2">
      <c r="Y32939" s="84"/>
    </row>
    <row r="32940" spans="25:25" x14ac:dyDescent="0.2">
      <c r="Y32940" s="84"/>
    </row>
    <row r="32941" spans="25:25" x14ac:dyDescent="0.2">
      <c r="Y32941" s="84"/>
    </row>
    <row r="32942" spans="25:25" x14ac:dyDescent="0.2">
      <c r="Y32942" s="84"/>
    </row>
    <row r="32943" spans="25:25" x14ac:dyDescent="0.2">
      <c r="Y32943" s="84"/>
    </row>
    <row r="32944" spans="25:25" x14ac:dyDescent="0.2">
      <c r="Y32944" s="84"/>
    </row>
    <row r="32945" spans="25:25" x14ac:dyDescent="0.2">
      <c r="Y32945" s="84"/>
    </row>
    <row r="32946" spans="25:25" x14ac:dyDescent="0.2">
      <c r="Y32946" s="84"/>
    </row>
    <row r="32947" spans="25:25" x14ac:dyDescent="0.2">
      <c r="Y32947" s="84"/>
    </row>
    <row r="32948" spans="25:25" x14ac:dyDescent="0.2">
      <c r="Y32948" s="84"/>
    </row>
    <row r="32949" spans="25:25" x14ac:dyDescent="0.2">
      <c r="Y32949" s="84"/>
    </row>
    <row r="32950" spans="25:25" x14ac:dyDescent="0.2">
      <c r="Y32950" s="84"/>
    </row>
    <row r="32951" spans="25:25" x14ac:dyDescent="0.2">
      <c r="Y32951" s="84"/>
    </row>
    <row r="32952" spans="25:25" x14ac:dyDescent="0.2">
      <c r="Y32952" s="84"/>
    </row>
    <row r="32953" spans="25:25" x14ac:dyDescent="0.2">
      <c r="Y32953" s="84"/>
    </row>
    <row r="32954" spans="25:25" x14ac:dyDescent="0.2">
      <c r="Y32954" s="84"/>
    </row>
    <row r="32955" spans="25:25" x14ac:dyDescent="0.2">
      <c r="Y32955" s="84"/>
    </row>
    <row r="32956" spans="25:25" x14ac:dyDescent="0.2">
      <c r="Y32956" s="84"/>
    </row>
    <row r="32957" spans="25:25" x14ac:dyDescent="0.2">
      <c r="Y32957" s="84"/>
    </row>
    <row r="32958" spans="25:25" x14ac:dyDescent="0.2">
      <c r="Y32958" s="84"/>
    </row>
    <row r="32959" spans="25:25" x14ac:dyDescent="0.2">
      <c r="Y32959" s="84"/>
    </row>
    <row r="32960" spans="25:25" x14ac:dyDescent="0.2">
      <c r="Y32960" s="84"/>
    </row>
    <row r="32961" spans="25:25" x14ac:dyDescent="0.2">
      <c r="Y32961" s="84"/>
    </row>
    <row r="32962" spans="25:25" x14ac:dyDescent="0.2">
      <c r="Y32962" s="84"/>
    </row>
    <row r="32963" spans="25:25" x14ac:dyDescent="0.2">
      <c r="Y32963" s="84"/>
    </row>
    <row r="32964" spans="25:25" x14ac:dyDescent="0.2">
      <c r="Y32964" s="84"/>
    </row>
    <row r="32965" spans="25:25" x14ac:dyDescent="0.2">
      <c r="Y32965" s="84"/>
    </row>
    <row r="32966" spans="25:25" x14ac:dyDescent="0.2">
      <c r="Y32966" s="84"/>
    </row>
    <row r="32967" spans="25:25" x14ac:dyDescent="0.2">
      <c r="Y32967" s="84"/>
    </row>
    <row r="32968" spans="25:25" x14ac:dyDescent="0.2">
      <c r="Y32968" s="84"/>
    </row>
    <row r="32969" spans="25:25" x14ac:dyDescent="0.2">
      <c r="Y32969" s="84"/>
    </row>
    <row r="32970" spans="25:25" x14ac:dyDescent="0.2">
      <c r="Y32970" s="84"/>
    </row>
    <row r="32971" spans="25:25" x14ac:dyDescent="0.2">
      <c r="Y32971" s="84"/>
    </row>
    <row r="32972" spans="25:25" x14ac:dyDescent="0.2">
      <c r="Y32972" s="84"/>
    </row>
    <row r="32973" spans="25:25" x14ac:dyDescent="0.2">
      <c r="Y32973" s="84"/>
    </row>
    <row r="32974" spans="25:25" x14ac:dyDescent="0.2">
      <c r="Y32974" s="84"/>
    </row>
    <row r="32975" spans="25:25" x14ac:dyDescent="0.2">
      <c r="Y32975" s="84"/>
    </row>
    <row r="32976" spans="25:25" x14ac:dyDescent="0.2">
      <c r="Y32976" s="84"/>
    </row>
    <row r="32977" spans="25:25" x14ac:dyDescent="0.2">
      <c r="Y32977" s="84"/>
    </row>
    <row r="32978" spans="25:25" x14ac:dyDescent="0.2">
      <c r="Y32978" s="84"/>
    </row>
    <row r="32979" spans="25:25" x14ac:dyDescent="0.2">
      <c r="Y32979" s="84"/>
    </row>
    <row r="32980" spans="25:25" x14ac:dyDescent="0.2">
      <c r="Y32980" s="84"/>
    </row>
    <row r="32981" spans="25:25" x14ac:dyDescent="0.2">
      <c r="Y32981" s="84"/>
    </row>
    <row r="32982" spans="25:25" x14ac:dyDescent="0.2">
      <c r="Y32982" s="84"/>
    </row>
    <row r="32983" spans="25:25" x14ac:dyDescent="0.2">
      <c r="Y32983" s="84"/>
    </row>
    <row r="32984" spans="25:25" x14ac:dyDescent="0.2">
      <c r="Y32984" s="84"/>
    </row>
    <row r="32985" spans="25:25" x14ac:dyDescent="0.2">
      <c r="Y32985" s="84"/>
    </row>
    <row r="32986" spans="25:25" x14ac:dyDescent="0.2">
      <c r="Y32986" s="84"/>
    </row>
    <row r="32987" spans="25:25" x14ac:dyDescent="0.2">
      <c r="Y32987" s="84"/>
    </row>
    <row r="32988" spans="25:25" x14ac:dyDescent="0.2">
      <c r="Y32988" s="84"/>
    </row>
    <row r="32989" spans="25:25" x14ac:dyDescent="0.2">
      <c r="Y32989" s="84"/>
    </row>
    <row r="32990" spans="25:25" x14ac:dyDescent="0.2">
      <c r="Y32990" s="84"/>
    </row>
    <row r="32991" spans="25:25" x14ac:dyDescent="0.2">
      <c r="Y32991" s="84"/>
    </row>
    <row r="32992" spans="25:25" x14ac:dyDescent="0.2">
      <c r="Y32992" s="84"/>
    </row>
    <row r="32993" spans="25:25" x14ac:dyDescent="0.2">
      <c r="Y32993" s="84"/>
    </row>
    <row r="32994" spans="25:25" x14ac:dyDescent="0.2">
      <c r="Y32994" s="84"/>
    </row>
    <row r="32995" spans="25:25" x14ac:dyDescent="0.2">
      <c r="Y32995" s="84"/>
    </row>
    <row r="32996" spans="25:25" x14ac:dyDescent="0.2">
      <c r="Y32996" s="84"/>
    </row>
    <row r="32997" spans="25:25" x14ac:dyDescent="0.2">
      <c r="Y32997" s="84"/>
    </row>
    <row r="32998" spans="25:25" x14ac:dyDescent="0.2">
      <c r="Y32998" s="84"/>
    </row>
    <row r="32999" spans="25:25" x14ac:dyDescent="0.2">
      <c r="Y32999" s="84"/>
    </row>
    <row r="33000" spans="25:25" x14ac:dyDescent="0.2">
      <c r="Y33000" s="84"/>
    </row>
    <row r="33001" spans="25:25" x14ac:dyDescent="0.2">
      <c r="Y33001" s="84"/>
    </row>
    <row r="33002" spans="25:25" x14ac:dyDescent="0.2">
      <c r="Y33002" s="84"/>
    </row>
    <row r="33003" spans="25:25" x14ac:dyDescent="0.2">
      <c r="Y33003" s="84"/>
    </row>
    <row r="33004" spans="25:25" x14ac:dyDescent="0.2">
      <c r="Y33004" s="84"/>
    </row>
    <row r="33005" spans="25:25" x14ac:dyDescent="0.2">
      <c r="Y33005" s="84"/>
    </row>
    <row r="33006" spans="25:25" x14ac:dyDescent="0.2">
      <c r="Y33006" s="84"/>
    </row>
    <row r="33007" spans="25:25" x14ac:dyDescent="0.2">
      <c r="Y33007" s="84"/>
    </row>
    <row r="33008" spans="25:25" x14ac:dyDescent="0.2">
      <c r="Y33008" s="84"/>
    </row>
    <row r="33009" spans="25:25" x14ac:dyDescent="0.2">
      <c r="Y33009" s="84"/>
    </row>
    <row r="33010" spans="25:25" x14ac:dyDescent="0.2">
      <c r="Y33010" s="84"/>
    </row>
    <row r="33011" spans="25:25" x14ac:dyDescent="0.2">
      <c r="Y33011" s="84"/>
    </row>
    <row r="33012" spans="25:25" x14ac:dyDescent="0.2">
      <c r="Y33012" s="84"/>
    </row>
    <row r="33013" spans="25:25" x14ac:dyDescent="0.2">
      <c r="Y33013" s="84"/>
    </row>
    <row r="33014" spans="25:25" x14ac:dyDescent="0.2">
      <c r="Y33014" s="84"/>
    </row>
    <row r="33015" spans="25:25" x14ac:dyDescent="0.2">
      <c r="Y33015" s="84"/>
    </row>
    <row r="33016" spans="25:25" x14ac:dyDescent="0.2">
      <c r="Y33016" s="84"/>
    </row>
    <row r="33017" spans="25:25" x14ac:dyDescent="0.2">
      <c r="Y33017" s="84"/>
    </row>
    <row r="33018" spans="25:25" x14ac:dyDescent="0.2">
      <c r="Y33018" s="84"/>
    </row>
    <row r="33019" spans="25:25" x14ac:dyDescent="0.2">
      <c r="Y33019" s="84"/>
    </row>
    <row r="33020" spans="25:25" x14ac:dyDescent="0.2">
      <c r="Y33020" s="84"/>
    </row>
    <row r="33021" spans="25:25" x14ac:dyDescent="0.2">
      <c r="Y33021" s="84"/>
    </row>
    <row r="33022" spans="25:25" x14ac:dyDescent="0.2">
      <c r="Y33022" s="84"/>
    </row>
    <row r="33023" spans="25:25" x14ac:dyDescent="0.2">
      <c r="Y33023" s="84"/>
    </row>
    <row r="33024" spans="25:25" x14ac:dyDescent="0.2">
      <c r="Y33024" s="84"/>
    </row>
    <row r="33025" spans="25:25" x14ac:dyDescent="0.2">
      <c r="Y33025" s="84"/>
    </row>
    <row r="33026" spans="25:25" x14ac:dyDescent="0.2">
      <c r="Y33026" s="84"/>
    </row>
    <row r="33027" spans="25:25" x14ac:dyDescent="0.2">
      <c r="Y33027" s="84"/>
    </row>
    <row r="33028" spans="25:25" x14ac:dyDescent="0.2">
      <c r="Y33028" s="84"/>
    </row>
    <row r="33029" spans="25:25" x14ac:dyDescent="0.2">
      <c r="Y33029" s="84"/>
    </row>
    <row r="33030" spans="25:25" x14ac:dyDescent="0.2">
      <c r="Y33030" s="84"/>
    </row>
    <row r="33031" spans="25:25" x14ac:dyDescent="0.2">
      <c r="Y33031" s="84"/>
    </row>
    <row r="33032" spans="25:25" x14ac:dyDescent="0.2">
      <c r="Y33032" s="84"/>
    </row>
    <row r="33033" spans="25:25" x14ac:dyDescent="0.2">
      <c r="Y33033" s="84"/>
    </row>
    <row r="33034" spans="25:25" x14ac:dyDescent="0.2">
      <c r="Y33034" s="84"/>
    </row>
    <row r="33035" spans="25:25" x14ac:dyDescent="0.2">
      <c r="Y33035" s="84"/>
    </row>
    <row r="33036" spans="25:25" x14ac:dyDescent="0.2">
      <c r="Y33036" s="84"/>
    </row>
    <row r="33037" spans="25:25" x14ac:dyDescent="0.2">
      <c r="Y33037" s="84"/>
    </row>
    <row r="33038" spans="25:25" x14ac:dyDescent="0.2">
      <c r="Y33038" s="84"/>
    </row>
    <row r="33039" spans="25:25" x14ac:dyDescent="0.2">
      <c r="Y33039" s="84"/>
    </row>
    <row r="33040" spans="25:25" x14ac:dyDescent="0.2">
      <c r="Y33040" s="84"/>
    </row>
    <row r="33041" spans="25:25" x14ac:dyDescent="0.2">
      <c r="Y33041" s="84"/>
    </row>
    <row r="33042" spans="25:25" x14ac:dyDescent="0.2">
      <c r="Y33042" s="84"/>
    </row>
    <row r="33043" spans="25:25" x14ac:dyDescent="0.2">
      <c r="Y33043" s="84"/>
    </row>
    <row r="33044" spans="25:25" x14ac:dyDescent="0.2">
      <c r="Y33044" s="84"/>
    </row>
    <row r="33045" spans="25:25" x14ac:dyDescent="0.2">
      <c r="Y33045" s="84"/>
    </row>
    <row r="33046" spans="25:25" x14ac:dyDescent="0.2">
      <c r="Y33046" s="84"/>
    </row>
    <row r="33047" spans="25:25" x14ac:dyDescent="0.2">
      <c r="Y33047" s="84"/>
    </row>
    <row r="33048" spans="25:25" x14ac:dyDescent="0.2">
      <c r="Y33048" s="84"/>
    </row>
    <row r="33049" spans="25:25" x14ac:dyDescent="0.2">
      <c r="Y33049" s="84"/>
    </row>
    <row r="33050" spans="25:25" x14ac:dyDescent="0.2">
      <c r="Y33050" s="84"/>
    </row>
    <row r="33051" spans="25:25" x14ac:dyDescent="0.2">
      <c r="Y33051" s="84"/>
    </row>
    <row r="33052" spans="25:25" x14ac:dyDescent="0.2">
      <c r="Y33052" s="84"/>
    </row>
    <row r="33053" spans="25:25" x14ac:dyDescent="0.2">
      <c r="Y33053" s="84"/>
    </row>
    <row r="33054" spans="25:25" x14ac:dyDescent="0.2">
      <c r="Y33054" s="84"/>
    </row>
    <row r="33055" spans="25:25" x14ac:dyDescent="0.2">
      <c r="Y33055" s="84"/>
    </row>
    <row r="33056" spans="25:25" x14ac:dyDescent="0.2">
      <c r="Y33056" s="84"/>
    </row>
    <row r="33057" spans="25:25" x14ac:dyDescent="0.2">
      <c r="Y33057" s="84"/>
    </row>
    <row r="33058" spans="25:25" x14ac:dyDescent="0.2">
      <c r="Y33058" s="84"/>
    </row>
    <row r="33059" spans="25:25" x14ac:dyDescent="0.2">
      <c r="Y33059" s="84"/>
    </row>
    <row r="33060" spans="25:25" x14ac:dyDescent="0.2">
      <c r="Y33060" s="84"/>
    </row>
    <row r="33061" spans="25:25" x14ac:dyDescent="0.2">
      <c r="Y33061" s="84"/>
    </row>
    <row r="33062" spans="25:25" x14ac:dyDescent="0.2">
      <c r="Y33062" s="84"/>
    </row>
    <row r="33063" spans="25:25" x14ac:dyDescent="0.2">
      <c r="Y33063" s="84"/>
    </row>
    <row r="33064" spans="25:25" x14ac:dyDescent="0.2">
      <c r="Y33064" s="84"/>
    </row>
    <row r="33065" spans="25:25" x14ac:dyDescent="0.2">
      <c r="Y33065" s="84"/>
    </row>
    <row r="33066" spans="25:25" x14ac:dyDescent="0.2">
      <c r="Y33066" s="84"/>
    </row>
    <row r="33067" spans="25:25" x14ac:dyDescent="0.2">
      <c r="Y33067" s="84"/>
    </row>
    <row r="33068" spans="25:25" x14ac:dyDescent="0.2">
      <c r="Y33068" s="84"/>
    </row>
    <row r="33069" spans="25:25" x14ac:dyDescent="0.2">
      <c r="Y33069" s="84"/>
    </row>
    <row r="33070" spans="25:25" x14ac:dyDescent="0.2">
      <c r="Y33070" s="84"/>
    </row>
    <row r="33071" spans="25:25" x14ac:dyDescent="0.2">
      <c r="Y33071" s="84"/>
    </row>
    <row r="33072" spans="25:25" x14ac:dyDescent="0.2">
      <c r="Y33072" s="84"/>
    </row>
    <row r="33073" spans="25:25" x14ac:dyDescent="0.2">
      <c r="Y33073" s="84"/>
    </row>
    <row r="33074" spans="25:25" x14ac:dyDescent="0.2">
      <c r="Y33074" s="84"/>
    </row>
    <row r="33075" spans="25:25" x14ac:dyDescent="0.2">
      <c r="Y33075" s="84"/>
    </row>
    <row r="33076" spans="25:25" x14ac:dyDescent="0.2">
      <c r="Y33076" s="84"/>
    </row>
    <row r="33077" spans="25:25" x14ac:dyDescent="0.2">
      <c r="Y33077" s="84"/>
    </row>
    <row r="33078" spans="25:25" x14ac:dyDescent="0.2">
      <c r="Y33078" s="84"/>
    </row>
    <row r="33079" spans="25:25" x14ac:dyDescent="0.2">
      <c r="Y33079" s="84"/>
    </row>
    <row r="33080" spans="25:25" x14ac:dyDescent="0.2">
      <c r="Y33080" s="84"/>
    </row>
    <row r="33081" spans="25:25" x14ac:dyDescent="0.2">
      <c r="Y33081" s="84"/>
    </row>
    <row r="33082" spans="25:25" x14ac:dyDescent="0.2">
      <c r="Y33082" s="84"/>
    </row>
    <row r="33083" spans="25:25" x14ac:dyDescent="0.2">
      <c r="Y33083" s="84"/>
    </row>
    <row r="33084" spans="25:25" x14ac:dyDescent="0.2">
      <c r="Y33084" s="84"/>
    </row>
    <row r="33085" spans="25:25" x14ac:dyDescent="0.2">
      <c r="Y33085" s="84"/>
    </row>
    <row r="33086" spans="25:25" x14ac:dyDescent="0.2">
      <c r="Y33086" s="84"/>
    </row>
    <row r="33087" spans="25:25" x14ac:dyDescent="0.2">
      <c r="Y33087" s="84"/>
    </row>
    <row r="33088" spans="25:25" x14ac:dyDescent="0.2">
      <c r="Y33088" s="84"/>
    </row>
    <row r="33089" spans="25:25" x14ac:dyDescent="0.2">
      <c r="Y33089" s="84"/>
    </row>
    <row r="33090" spans="25:25" x14ac:dyDescent="0.2">
      <c r="Y33090" s="84"/>
    </row>
    <row r="33091" spans="25:25" x14ac:dyDescent="0.2">
      <c r="Y33091" s="84"/>
    </row>
    <row r="33092" spans="25:25" x14ac:dyDescent="0.2">
      <c r="Y33092" s="84"/>
    </row>
    <row r="33093" spans="25:25" x14ac:dyDescent="0.2">
      <c r="Y33093" s="84"/>
    </row>
    <row r="33094" spans="25:25" x14ac:dyDescent="0.2">
      <c r="Y33094" s="84"/>
    </row>
    <row r="33095" spans="25:25" x14ac:dyDescent="0.2">
      <c r="Y33095" s="84"/>
    </row>
    <row r="33096" spans="25:25" x14ac:dyDescent="0.2">
      <c r="Y33096" s="84"/>
    </row>
    <row r="33097" spans="25:25" x14ac:dyDescent="0.2">
      <c r="Y33097" s="84"/>
    </row>
    <row r="33098" spans="25:25" x14ac:dyDescent="0.2">
      <c r="Y33098" s="84"/>
    </row>
    <row r="33099" spans="25:25" x14ac:dyDescent="0.2">
      <c r="Y33099" s="84"/>
    </row>
    <row r="33100" spans="25:25" x14ac:dyDescent="0.2">
      <c r="Y33100" s="84"/>
    </row>
    <row r="33101" spans="25:25" x14ac:dyDescent="0.2">
      <c r="Y33101" s="84"/>
    </row>
    <row r="33102" spans="25:25" x14ac:dyDescent="0.2">
      <c r="Y33102" s="84"/>
    </row>
    <row r="33103" spans="25:25" x14ac:dyDescent="0.2">
      <c r="Y33103" s="84"/>
    </row>
    <row r="33104" spans="25:25" x14ac:dyDescent="0.2">
      <c r="Y33104" s="84"/>
    </row>
    <row r="33105" spans="25:25" x14ac:dyDescent="0.2">
      <c r="Y33105" s="84"/>
    </row>
    <row r="33106" spans="25:25" x14ac:dyDescent="0.2">
      <c r="Y33106" s="84"/>
    </row>
    <row r="33107" spans="25:25" x14ac:dyDescent="0.2">
      <c r="Y33107" s="84"/>
    </row>
    <row r="33108" spans="25:25" x14ac:dyDescent="0.2">
      <c r="Y33108" s="84"/>
    </row>
    <row r="33109" spans="25:25" x14ac:dyDescent="0.2">
      <c r="Y33109" s="84"/>
    </row>
    <row r="33110" spans="25:25" x14ac:dyDescent="0.2">
      <c r="Y33110" s="84"/>
    </row>
    <row r="33111" spans="25:25" x14ac:dyDescent="0.2">
      <c r="Y33111" s="84"/>
    </row>
    <row r="33112" spans="25:25" x14ac:dyDescent="0.2">
      <c r="Y33112" s="84"/>
    </row>
    <row r="33113" spans="25:25" x14ac:dyDescent="0.2">
      <c r="Y33113" s="84"/>
    </row>
    <row r="33114" spans="25:25" x14ac:dyDescent="0.2">
      <c r="Y33114" s="84"/>
    </row>
    <row r="33115" spans="25:25" x14ac:dyDescent="0.2">
      <c r="Y33115" s="84"/>
    </row>
    <row r="33116" spans="25:25" x14ac:dyDescent="0.2">
      <c r="Y33116" s="84"/>
    </row>
    <row r="33117" spans="25:25" x14ac:dyDescent="0.2">
      <c r="Y33117" s="84"/>
    </row>
    <row r="33118" spans="25:25" x14ac:dyDescent="0.2">
      <c r="Y33118" s="84"/>
    </row>
    <row r="33119" spans="25:25" x14ac:dyDescent="0.2">
      <c r="Y33119" s="84"/>
    </row>
    <row r="33120" spans="25:25" x14ac:dyDescent="0.2">
      <c r="Y33120" s="84"/>
    </row>
    <row r="33121" spans="25:25" x14ac:dyDescent="0.2">
      <c r="Y33121" s="84"/>
    </row>
    <row r="33122" spans="25:25" x14ac:dyDescent="0.2">
      <c r="Y33122" s="84"/>
    </row>
    <row r="33123" spans="25:25" x14ac:dyDescent="0.2">
      <c r="Y33123" s="84"/>
    </row>
    <row r="33124" spans="25:25" x14ac:dyDescent="0.2">
      <c r="Y33124" s="84"/>
    </row>
    <row r="33125" spans="25:25" x14ac:dyDescent="0.2">
      <c r="Y33125" s="84"/>
    </row>
    <row r="33126" spans="25:25" x14ac:dyDescent="0.2">
      <c r="Y33126" s="84"/>
    </row>
    <row r="33127" spans="25:25" x14ac:dyDescent="0.2">
      <c r="Y33127" s="84"/>
    </row>
    <row r="33128" spans="25:25" x14ac:dyDescent="0.2">
      <c r="Y33128" s="84"/>
    </row>
    <row r="33129" spans="25:25" x14ac:dyDescent="0.2">
      <c r="Y33129" s="84"/>
    </row>
    <row r="33130" spans="25:25" x14ac:dyDescent="0.2">
      <c r="Y33130" s="84"/>
    </row>
    <row r="33131" spans="25:25" x14ac:dyDescent="0.2">
      <c r="Y33131" s="84"/>
    </row>
    <row r="33132" spans="25:25" x14ac:dyDescent="0.2">
      <c r="Y33132" s="84"/>
    </row>
    <row r="33133" spans="25:25" x14ac:dyDescent="0.2">
      <c r="Y33133" s="84"/>
    </row>
    <row r="33134" spans="25:25" x14ac:dyDescent="0.2">
      <c r="Y33134" s="84"/>
    </row>
    <row r="33135" spans="25:25" x14ac:dyDescent="0.2">
      <c r="Y33135" s="84"/>
    </row>
    <row r="33136" spans="25:25" x14ac:dyDescent="0.2">
      <c r="Y33136" s="84"/>
    </row>
    <row r="33137" spans="25:25" x14ac:dyDescent="0.2">
      <c r="Y33137" s="84"/>
    </row>
    <row r="33138" spans="25:25" x14ac:dyDescent="0.2">
      <c r="Y33138" s="84"/>
    </row>
    <row r="33139" spans="25:25" x14ac:dyDescent="0.2">
      <c r="Y33139" s="84"/>
    </row>
    <row r="33140" spans="25:25" x14ac:dyDescent="0.2">
      <c r="Y33140" s="84"/>
    </row>
    <row r="33141" spans="25:25" x14ac:dyDescent="0.2">
      <c r="Y33141" s="84"/>
    </row>
    <row r="33142" spans="25:25" x14ac:dyDescent="0.2">
      <c r="Y33142" s="84"/>
    </row>
    <row r="33143" spans="25:25" x14ac:dyDescent="0.2">
      <c r="Y33143" s="84"/>
    </row>
    <row r="33144" spans="25:25" x14ac:dyDescent="0.2">
      <c r="Y33144" s="84"/>
    </row>
    <row r="33145" spans="25:25" x14ac:dyDescent="0.2">
      <c r="Y33145" s="84"/>
    </row>
    <row r="33146" spans="25:25" x14ac:dyDescent="0.2">
      <c r="Y33146" s="84"/>
    </row>
    <row r="33147" spans="25:25" x14ac:dyDescent="0.2">
      <c r="Y33147" s="84"/>
    </row>
    <row r="33148" spans="25:25" x14ac:dyDescent="0.2">
      <c r="Y33148" s="84"/>
    </row>
    <row r="33149" spans="25:25" x14ac:dyDescent="0.2">
      <c r="Y33149" s="84"/>
    </row>
    <row r="33150" spans="25:25" x14ac:dyDescent="0.2">
      <c r="Y33150" s="84"/>
    </row>
    <row r="33151" spans="25:25" x14ac:dyDescent="0.2">
      <c r="Y33151" s="84"/>
    </row>
    <row r="33152" spans="25:25" x14ac:dyDescent="0.2">
      <c r="Y33152" s="84"/>
    </row>
    <row r="33153" spans="25:25" x14ac:dyDescent="0.2">
      <c r="Y33153" s="84"/>
    </row>
    <row r="33154" spans="25:25" x14ac:dyDescent="0.2">
      <c r="Y33154" s="84"/>
    </row>
    <row r="33155" spans="25:25" x14ac:dyDescent="0.2">
      <c r="Y33155" s="84"/>
    </row>
    <row r="33156" spans="25:25" x14ac:dyDescent="0.2">
      <c r="Y33156" s="84"/>
    </row>
    <row r="33157" spans="25:25" x14ac:dyDescent="0.2">
      <c r="Y33157" s="84"/>
    </row>
    <row r="33158" spans="25:25" x14ac:dyDescent="0.2">
      <c r="Y33158" s="84"/>
    </row>
    <row r="33159" spans="25:25" x14ac:dyDescent="0.2">
      <c r="Y33159" s="84"/>
    </row>
    <row r="33160" spans="25:25" x14ac:dyDescent="0.2">
      <c r="Y33160" s="84"/>
    </row>
    <row r="33161" spans="25:25" x14ac:dyDescent="0.2">
      <c r="Y33161" s="84"/>
    </row>
    <row r="33162" spans="25:25" x14ac:dyDescent="0.2">
      <c r="Y33162" s="84"/>
    </row>
    <row r="33163" spans="25:25" x14ac:dyDescent="0.2">
      <c r="Y33163" s="84"/>
    </row>
    <row r="33164" spans="25:25" x14ac:dyDescent="0.2">
      <c r="Y33164" s="84"/>
    </row>
    <row r="33165" spans="25:25" x14ac:dyDescent="0.2">
      <c r="Y33165" s="84"/>
    </row>
    <row r="33166" spans="25:25" x14ac:dyDescent="0.2">
      <c r="Y33166" s="84"/>
    </row>
    <row r="33167" spans="25:25" x14ac:dyDescent="0.2">
      <c r="Y33167" s="84"/>
    </row>
    <row r="33168" spans="25:25" x14ac:dyDescent="0.2">
      <c r="Y33168" s="84"/>
    </row>
    <row r="33169" spans="25:25" x14ac:dyDescent="0.2">
      <c r="Y33169" s="84"/>
    </row>
    <row r="33170" spans="25:25" x14ac:dyDescent="0.2">
      <c r="Y33170" s="84"/>
    </row>
    <row r="33171" spans="25:25" x14ac:dyDescent="0.2">
      <c r="Y33171" s="84"/>
    </row>
    <row r="33172" spans="25:25" x14ac:dyDescent="0.2">
      <c r="Y33172" s="84"/>
    </row>
    <row r="33173" spans="25:25" x14ac:dyDescent="0.2">
      <c r="Y33173" s="84"/>
    </row>
    <row r="33174" spans="25:25" x14ac:dyDescent="0.2">
      <c r="Y33174" s="84"/>
    </row>
    <row r="33175" spans="25:25" x14ac:dyDescent="0.2">
      <c r="Y33175" s="84"/>
    </row>
    <row r="33176" spans="25:25" x14ac:dyDescent="0.2">
      <c r="Y33176" s="84"/>
    </row>
    <row r="33177" spans="25:25" x14ac:dyDescent="0.2">
      <c r="Y33177" s="84"/>
    </row>
    <row r="33178" spans="25:25" x14ac:dyDescent="0.2">
      <c r="Y33178" s="84"/>
    </row>
    <row r="33179" spans="25:25" x14ac:dyDescent="0.2">
      <c r="Y33179" s="84"/>
    </row>
    <row r="33180" spans="25:25" x14ac:dyDescent="0.2">
      <c r="Y33180" s="84"/>
    </row>
    <row r="33181" spans="25:25" x14ac:dyDescent="0.2">
      <c r="Y33181" s="84"/>
    </row>
    <row r="33182" spans="25:25" x14ac:dyDescent="0.2">
      <c r="Y33182" s="84"/>
    </row>
    <row r="33183" spans="25:25" x14ac:dyDescent="0.2">
      <c r="Y33183" s="84"/>
    </row>
    <row r="33184" spans="25:25" x14ac:dyDescent="0.2">
      <c r="Y33184" s="84"/>
    </row>
    <row r="33185" spans="25:25" x14ac:dyDescent="0.2">
      <c r="Y33185" s="84"/>
    </row>
    <row r="33186" spans="25:25" x14ac:dyDescent="0.2">
      <c r="Y33186" s="84"/>
    </row>
    <row r="33187" spans="25:25" x14ac:dyDescent="0.2">
      <c r="Y33187" s="84"/>
    </row>
    <row r="33188" spans="25:25" x14ac:dyDescent="0.2">
      <c r="Y33188" s="84"/>
    </row>
    <row r="33189" spans="25:25" x14ac:dyDescent="0.2">
      <c r="Y33189" s="84"/>
    </row>
    <row r="33190" spans="25:25" x14ac:dyDescent="0.2">
      <c r="Y33190" s="84"/>
    </row>
    <row r="33191" spans="25:25" x14ac:dyDescent="0.2">
      <c r="Y33191" s="84"/>
    </row>
    <row r="33192" spans="25:25" x14ac:dyDescent="0.2">
      <c r="Y33192" s="84"/>
    </row>
    <row r="33193" spans="25:25" x14ac:dyDescent="0.2">
      <c r="Y33193" s="84"/>
    </row>
    <row r="33194" spans="25:25" x14ac:dyDescent="0.2">
      <c r="Y33194" s="84"/>
    </row>
    <row r="33195" spans="25:25" x14ac:dyDescent="0.2">
      <c r="Y33195" s="84"/>
    </row>
    <row r="33196" spans="25:25" x14ac:dyDescent="0.2">
      <c r="Y33196" s="84"/>
    </row>
    <row r="33197" spans="25:25" x14ac:dyDescent="0.2">
      <c r="Y33197" s="84"/>
    </row>
    <row r="33198" spans="25:25" x14ac:dyDescent="0.2">
      <c r="Y33198" s="84"/>
    </row>
    <row r="33199" spans="25:25" x14ac:dyDescent="0.2">
      <c r="Y33199" s="84"/>
    </row>
    <row r="33200" spans="25:25" x14ac:dyDescent="0.2">
      <c r="Y33200" s="84"/>
    </row>
    <row r="33201" spans="25:25" x14ac:dyDescent="0.2">
      <c r="Y33201" s="84"/>
    </row>
    <row r="33202" spans="25:25" x14ac:dyDescent="0.2">
      <c r="Y33202" s="84"/>
    </row>
    <row r="33203" spans="25:25" x14ac:dyDescent="0.2">
      <c r="Y33203" s="84"/>
    </row>
    <row r="33204" spans="25:25" x14ac:dyDescent="0.2">
      <c r="Y33204" s="84"/>
    </row>
    <row r="33205" spans="25:25" x14ac:dyDescent="0.2">
      <c r="Y33205" s="84"/>
    </row>
    <row r="33206" spans="25:25" x14ac:dyDescent="0.2">
      <c r="Y33206" s="84"/>
    </row>
    <row r="33207" spans="25:25" x14ac:dyDescent="0.2">
      <c r="Y33207" s="84"/>
    </row>
    <row r="33208" spans="25:25" x14ac:dyDescent="0.2">
      <c r="Y33208" s="84"/>
    </row>
    <row r="33209" spans="25:25" x14ac:dyDescent="0.2">
      <c r="Y33209" s="84"/>
    </row>
    <row r="33210" spans="25:25" x14ac:dyDescent="0.2">
      <c r="Y33210" s="84"/>
    </row>
    <row r="33211" spans="25:25" x14ac:dyDescent="0.2">
      <c r="Y33211" s="84"/>
    </row>
    <row r="33212" spans="25:25" x14ac:dyDescent="0.2">
      <c r="Y33212" s="84"/>
    </row>
    <row r="33213" spans="25:25" x14ac:dyDescent="0.2">
      <c r="Y33213" s="84"/>
    </row>
    <row r="33214" spans="25:25" x14ac:dyDescent="0.2">
      <c r="Y33214" s="84"/>
    </row>
    <row r="33215" spans="25:25" x14ac:dyDescent="0.2">
      <c r="Y33215" s="84"/>
    </row>
    <row r="33216" spans="25:25" x14ac:dyDescent="0.2">
      <c r="Y33216" s="84"/>
    </row>
    <row r="33217" spans="25:25" x14ac:dyDescent="0.2">
      <c r="Y33217" s="84"/>
    </row>
    <row r="33218" spans="25:25" x14ac:dyDescent="0.2">
      <c r="Y33218" s="84"/>
    </row>
    <row r="33219" spans="25:25" x14ac:dyDescent="0.2">
      <c r="Y33219" s="84"/>
    </row>
    <row r="33220" spans="25:25" x14ac:dyDescent="0.2">
      <c r="Y33220" s="84"/>
    </row>
    <row r="33221" spans="25:25" x14ac:dyDescent="0.2">
      <c r="Y33221" s="84"/>
    </row>
    <row r="33222" spans="25:25" x14ac:dyDescent="0.2">
      <c r="Y33222" s="84"/>
    </row>
    <row r="33223" spans="25:25" x14ac:dyDescent="0.2">
      <c r="Y33223" s="84"/>
    </row>
    <row r="33224" spans="25:25" x14ac:dyDescent="0.2">
      <c r="Y33224" s="84"/>
    </row>
    <row r="33225" spans="25:25" x14ac:dyDescent="0.2">
      <c r="Y33225" s="84"/>
    </row>
    <row r="33226" spans="25:25" x14ac:dyDescent="0.2">
      <c r="Y33226" s="84"/>
    </row>
    <row r="33227" spans="25:25" x14ac:dyDescent="0.2">
      <c r="Y33227" s="84"/>
    </row>
    <row r="33228" spans="25:25" x14ac:dyDescent="0.2">
      <c r="Y33228" s="84"/>
    </row>
    <row r="33229" spans="25:25" x14ac:dyDescent="0.2">
      <c r="Y33229" s="84"/>
    </row>
    <row r="33230" spans="25:25" x14ac:dyDescent="0.2">
      <c r="Y33230" s="84"/>
    </row>
    <row r="33231" spans="25:25" x14ac:dyDescent="0.2">
      <c r="Y33231" s="84"/>
    </row>
    <row r="33232" spans="25:25" x14ac:dyDescent="0.2">
      <c r="Y33232" s="84"/>
    </row>
    <row r="33233" spans="25:25" x14ac:dyDescent="0.2">
      <c r="Y33233" s="84"/>
    </row>
    <row r="33234" spans="25:25" x14ac:dyDescent="0.2">
      <c r="Y33234" s="84"/>
    </row>
    <row r="33235" spans="25:25" x14ac:dyDescent="0.2">
      <c r="Y33235" s="84"/>
    </row>
    <row r="33236" spans="25:25" x14ac:dyDescent="0.2">
      <c r="Y33236" s="84"/>
    </row>
    <row r="33237" spans="25:25" x14ac:dyDescent="0.2">
      <c r="Y33237" s="84"/>
    </row>
    <row r="33238" spans="25:25" x14ac:dyDescent="0.2">
      <c r="Y33238" s="84"/>
    </row>
    <row r="33239" spans="25:25" x14ac:dyDescent="0.2">
      <c r="Y33239" s="84"/>
    </row>
    <row r="33240" spans="25:25" x14ac:dyDescent="0.2">
      <c r="Y33240" s="84"/>
    </row>
    <row r="33241" spans="25:25" x14ac:dyDescent="0.2">
      <c r="Y33241" s="84"/>
    </row>
    <row r="33242" spans="25:25" x14ac:dyDescent="0.2">
      <c r="Y33242" s="84"/>
    </row>
    <row r="33243" spans="25:25" x14ac:dyDescent="0.2">
      <c r="Y33243" s="84"/>
    </row>
    <row r="33244" spans="25:25" x14ac:dyDescent="0.2">
      <c r="Y33244" s="84"/>
    </row>
    <row r="33245" spans="25:25" x14ac:dyDescent="0.2">
      <c r="Y33245" s="84"/>
    </row>
    <row r="33246" spans="25:25" x14ac:dyDescent="0.2">
      <c r="Y33246" s="84"/>
    </row>
    <row r="33247" spans="25:25" x14ac:dyDescent="0.2">
      <c r="Y33247" s="84"/>
    </row>
    <row r="33248" spans="25:25" x14ac:dyDescent="0.2">
      <c r="Y33248" s="84"/>
    </row>
    <row r="33249" spans="25:25" x14ac:dyDescent="0.2">
      <c r="Y33249" s="84"/>
    </row>
    <row r="33250" spans="25:25" x14ac:dyDescent="0.2">
      <c r="Y33250" s="84"/>
    </row>
    <row r="33251" spans="25:25" x14ac:dyDescent="0.2">
      <c r="Y33251" s="84"/>
    </row>
    <row r="33252" spans="25:25" x14ac:dyDescent="0.2">
      <c r="Y33252" s="84"/>
    </row>
    <row r="33253" spans="25:25" x14ac:dyDescent="0.2">
      <c r="Y33253" s="84"/>
    </row>
    <row r="33254" spans="25:25" x14ac:dyDescent="0.2">
      <c r="Y33254" s="84"/>
    </row>
    <row r="33255" spans="25:25" x14ac:dyDescent="0.2">
      <c r="Y33255" s="84"/>
    </row>
    <row r="33256" spans="25:25" x14ac:dyDescent="0.2">
      <c r="Y33256" s="84"/>
    </row>
    <row r="33257" spans="25:25" x14ac:dyDescent="0.2">
      <c r="Y33257" s="84"/>
    </row>
    <row r="33258" spans="25:25" x14ac:dyDescent="0.2">
      <c r="Y33258" s="84"/>
    </row>
    <row r="33259" spans="25:25" x14ac:dyDescent="0.2">
      <c r="Y33259" s="84"/>
    </row>
    <row r="33260" spans="25:25" x14ac:dyDescent="0.2">
      <c r="Y33260" s="84"/>
    </row>
    <row r="33261" spans="25:25" x14ac:dyDescent="0.2">
      <c r="Y33261" s="84"/>
    </row>
    <row r="33262" spans="25:25" x14ac:dyDescent="0.2">
      <c r="Y33262" s="84"/>
    </row>
    <row r="33263" spans="25:25" x14ac:dyDescent="0.2">
      <c r="Y33263" s="84"/>
    </row>
    <row r="33264" spans="25:25" x14ac:dyDescent="0.2">
      <c r="Y33264" s="84"/>
    </row>
    <row r="33265" spans="25:25" x14ac:dyDescent="0.2">
      <c r="Y33265" s="84"/>
    </row>
    <row r="33266" spans="25:25" x14ac:dyDescent="0.2">
      <c r="Y33266" s="84"/>
    </row>
    <row r="33267" spans="25:25" x14ac:dyDescent="0.2">
      <c r="Y33267" s="84"/>
    </row>
    <row r="33268" spans="25:25" x14ac:dyDescent="0.2">
      <c r="Y33268" s="84"/>
    </row>
    <row r="33269" spans="25:25" x14ac:dyDescent="0.2">
      <c r="Y33269" s="84"/>
    </row>
    <row r="33270" spans="25:25" x14ac:dyDescent="0.2">
      <c r="Y33270" s="84"/>
    </row>
    <row r="33271" spans="25:25" x14ac:dyDescent="0.2">
      <c r="Y33271" s="84"/>
    </row>
    <row r="33272" spans="25:25" x14ac:dyDescent="0.2">
      <c r="Y33272" s="84"/>
    </row>
    <row r="33273" spans="25:25" x14ac:dyDescent="0.2">
      <c r="Y33273" s="84"/>
    </row>
    <row r="33274" spans="25:25" x14ac:dyDescent="0.2">
      <c r="Y33274" s="84"/>
    </row>
    <row r="33275" spans="25:25" x14ac:dyDescent="0.2">
      <c r="Y33275" s="84"/>
    </row>
    <row r="33276" spans="25:25" x14ac:dyDescent="0.2">
      <c r="Y33276" s="84"/>
    </row>
    <row r="33277" spans="25:25" x14ac:dyDescent="0.2">
      <c r="Y33277" s="84"/>
    </row>
    <row r="33278" spans="25:25" x14ac:dyDescent="0.2">
      <c r="Y33278" s="84"/>
    </row>
    <row r="33279" spans="25:25" x14ac:dyDescent="0.2">
      <c r="Y33279" s="84"/>
    </row>
    <row r="33280" spans="25:25" x14ac:dyDescent="0.2">
      <c r="Y33280" s="84"/>
    </row>
    <row r="33281" spans="25:25" x14ac:dyDescent="0.2">
      <c r="Y33281" s="84"/>
    </row>
    <row r="33282" spans="25:25" x14ac:dyDescent="0.2">
      <c r="Y33282" s="84"/>
    </row>
    <row r="33283" spans="25:25" x14ac:dyDescent="0.2">
      <c r="Y33283" s="84"/>
    </row>
    <row r="33284" spans="25:25" x14ac:dyDescent="0.2">
      <c r="Y33284" s="84"/>
    </row>
    <row r="33285" spans="25:25" x14ac:dyDescent="0.2">
      <c r="Y33285" s="84"/>
    </row>
    <row r="33286" spans="25:25" x14ac:dyDescent="0.2">
      <c r="Y33286" s="84"/>
    </row>
    <row r="33287" spans="25:25" x14ac:dyDescent="0.2">
      <c r="Y33287" s="84"/>
    </row>
    <row r="33288" spans="25:25" x14ac:dyDescent="0.2">
      <c r="Y33288" s="84"/>
    </row>
    <row r="33289" spans="25:25" x14ac:dyDescent="0.2">
      <c r="Y33289" s="84"/>
    </row>
    <row r="33290" spans="25:25" x14ac:dyDescent="0.2">
      <c r="Y33290" s="84"/>
    </row>
    <row r="33291" spans="25:25" x14ac:dyDescent="0.2">
      <c r="Y33291" s="84"/>
    </row>
    <row r="33292" spans="25:25" x14ac:dyDescent="0.2">
      <c r="Y33292" s="84"/>
    </row>
    <row r="33293" spans="25:25" x14ac:dyDescent="0.2">
      <c r="Y33293" s="84"/>
    </row>
    <row r="33294" spans="25:25" x14ac:dyDescent="0.2">
      <c r="Y33294" s="84"/>
    </row>
    <row r="33295" spans="25:25" x14ac:dyDescent="0.2">
      <c r="Y33295" s="84"/>
    </row>
    <row r="33296" spans="25:25" x14ac:dyDescent="0.2">
      <c r="Y33296" s="84"/>
    </row>
    <row r="33297" spans="25:25" x14ac:dyDescent="0.2">
      <c r="Y33297" s="84"/>
    </row>
    <row r="33298" spans="25:25" x14ac:dyDescent="0.2">
      <c r="Y33298" s="84"/>
    </row>
    <row r="33299" spans="25:25" x14ac:dyDescent="0.2">
      <c r="Y33299" s="84"/>
    </row>
    <row r="33300" spans="25:25" x14ac:dyDescent="0.2">
      <c r="Y33300" s="84"/>
    </row>
    <row r="33301" spans="25:25" x14ac:dyDescent="0.2">
      <c r="Y33301" s="84"/>
    </row>
    <row r="33302" spans="25:25" x14ac:dyDescent="0.2">
      <c r="Y33302" s="84"/>
    </row>
    <row r="33303" spans="25:25" x14ac:dyDescent="0.2">
      <c r="Y33303" s="84"/>
    </row>
    <row r="33304" spans="25:25" x14ac:dyDescent="0.2">
      <c r="Y33304" s="84"/>
    </row>
    <row r="33305" spans="25:25" x14ac:dyDescent="0.2">
      <c r="Y33305" s="84"/>
    </row>
    <row r="33306" spans="25:25" x14ac:dyDescent="0.2">
      <c r="Y33306" s="84"/>
    </row>
    <row r="33307" spans="25:25" x14ac:dyDescent="0.2">
      <c r="Y33307" s="84"/>
    </row>
    <row r="33308" spans="25:25" x14ac:dyDescent="0.2">
      <c r="Y33308" s="84"/>
    </row>
    <row r="33309" spans="25:25" x14ac:dyDescent="0.2">
      <c r="Y33309" s="84"/>
    </row>
    <row r="33310" spans="25:25" x14ac:dyDescent="0.2">
      <c r="Y33310" s="84"/>
    </row>
    <row r="33311" spans="25:25" x14ac:dyDescent="0.2">
      <c r="Y33311" s="84"/>
    </row>
    <row r="33312" spans="25:25" x14ac:dyDescent="0.2">
      <c r="Y33312" s="84"/>
    </row>
    <row r="33313" spans="25:25" x14ac:dyDescent="0.2">
      <c r="Y33313" s="84"/>
    </row>
    <row r="33314" spans="25:25" x14ac:dyDescent="0.2">
      <c r="Y33314" s="84"/>
    </row>
    <row r="33315" spans="25:25" x14ac:dyDescent="0.2">
      <c r="Y33315" s="84"/>
    </row>
    <row r="33316" spans="25:25" x14ac:dyDescent="0.2">
      <c r="Y33316" s="84"/>
    </row>
    <row r="33317" spans="25:25" x14ac:dyDescent="0.2">
      <c r="Y33317" s="84"/>
    </row>
    <row r="33318" spans="25:25" x14ac:dyDescent="0.2">
      <c r="Y33318" s="84"/>
    </row>
    <row r="33319" spans="25:25" x14ac:dyDescent="0.2">
      <c r="Y33319" s="84"/>
    </row>
    <row r="33320" spans="25:25" x14ac:dyDescent="0.2">
      <c r="Y33320" s="84"/>
    </row>
    <row r="33321" spans="25:25" x14ac:dyDescent="0.2">
      <c r="Y33321" s="84"/>
    </row>
    <row r="33322" spans="25:25" x14ac:dyDescent="0.2">
      <c r="Y33322" s="84"/>
    </row>
    <row r="33323" spans="25:25" x14ac:dyDescent="0.2">
      <c r="Y33323" s="84"/>
    </row>
    <row r="33324" spans="25:25" x14ac:dyDescent="0.2">
      <c r="Y33324" s="84"/>
    </row>
    <row r="33325" spans="25:25" x14ac:dyDescent="0.2">
      <c r="Y33325" s="84"/>
    </row>
    <row r="33326" spans="25:25" x14ac:dyDescent="0.2">
      <c r="Y33326" s="84"/>
    </row>
    <row r="33327" spans="25:25" x14ac:dyDescent="0.2">
      <c r="Y33327" s="84"/>
    </row>
    <row r="33328" spans="25:25" x14ac:dyDescent="0.2">
      <c r="Y33328" s="84"/>
    </row>
    <row r="33329" spans="25:25" x14ac:dyDescent="0.2">
      <c r="Y33329" s="84"/>
    </row>
    <row r="33330" spans="25:25" x14ac:dyDescent="0.2">
      <c r="Y33330" s="84"/>
    </row>
    <row r="33331" spans="25:25" x14ac:dyDescent="0.2">
      <c r="Y33331" s="84"/>
    </row>
    <row r="33332" spans="25:25" x14ac:dyDescent="0.2">
      <c r="Y33332" s="84"/>
    </row>
    <row r="33333" spans="25:25" x14ac:dyDescent="0.2">
      <c r="Y33333" s="84"/>
    </row>
    <row r="33334" spans="25:25" x14ac:dyDescent="0.2">
      <c r="Y33334" s="84"/>
    </row>
    <row r="33335" spans="25:25" x14ac:dyDescent="0.2">
      <c r="Y33335" s="84"/>
    </row>
    <row r="33336" spans="25:25" x14ac:dyDescent="0.2">
      <c r="Y33336" s="84"/>
    </row>
    <row r="33337" spans="25:25" x14ac:dyDescent="0.2">
      <c r="Y33337" s="84"/>
    </row>
    <row r="33338" spans="25:25" x14ac:dyDescent="0.2">
      <c r="Y33338" s="84"/>
    </row>
    <row r="33339" spans="25:25" x14ac:dyDescent="0.2">
      <c r="Y33339" s="84"/>
    </row>
    <row r="33340" spans="25:25" x14ac:dyDescent="0.2">
      <c r="Y33340" s="84"/>
    </row>
    <row r="33341" spans="25:25" x14ac:dyDescent="0.2">
      <c r="Y33341" s="84"/>
    </row>
    <row r="33342" spans="25:25" x14ac:dyDescent="0.2">
      <c r="Y33342" s="84"/>
    </row>
    <row r="33343" spans="25:25" x14ac:dyDescent="0.2">
      <c r="Y33343" s="84"/>
    </row>
    <row r="33344" spans="25:25" x14ac:dyDescent="0.2">
      <c r="Y33344" s="84"/>
    </row>
    <row r="33345" spans="25:25" x14ac:dyDescent="0.2">
      <c r="Y33345" s="84"/>
    </row>
    <row r="33346" spans="25:25" x14ac:dyDescent="0.2">
      <c r="Y33346" s="84"/>
    </row>
    <row r="33347" spans="25:25" x14ac:dyDescent="0.2">
      <c r="Y33347" s="84"/>
    </row>
    <row r="33348" spans="25:25" x14ac:dyDescent="0.2">
      <c r="Y33348" s="84"/>
    </row>
    <row r="33349" spans="25:25" x14ac:dyDescent="0.2">
      <c r="Y33349" s="84"/>
    </row>
    <row r="33350" spans="25:25" x14ac:dyDescent="0.2">
      <c r="Y33350" s="84"/>
    </row>
    <row r="33351" spans="25:25" x14ac:dyDescent="0.2">
      <c r="Y33351" s="84"/>
    </row>
    <row r="33352" spans="25:25" x14ac:dyDescent="0.2">
      <c r="Y33352" s="84"/>
    </row>
    <row r="33353" spans="25:25" x14ac:dyDescent="0.2">
      <c r="Y33353" s="84"/>
    </row>
    <row r="33354" spans="25:25" x14ac:dyDescent="0.2">
      <c r="Y33354" s="84"/>
    </row>
    <row r="33355" spans="25:25" x14ac:dyDescent="0.2">
      <c r="Y33355" s="84"/>
    </row>
    <row r="33356" spans="25:25" x14ac:dyDescent="0.2">
      <c r="Y33356" s="84"/>
    </row>
    <row r="33357" spans="25:25" x14ac:dyDescent="0.2">
      <c r="Y33357" s="84"/>
    </row>
    <row r="33358" spans="25:25" x14ac:dyDescent="0.2">
      <c r="Y33358" s="84"/>
    </row>
    <row r="33359" spans="25:25" x14ac:dyDescent="0.2">
      <c r="Y33359" s="84"/>
    </row>
    <row r="33360" spans="25:25" x14ac:dyDescent="0.2">
      <c r="Y33360" s="84"/>
    </row>
    <row r="33361" spans="25:25" x14ac:dyDescent="0.2">
      <c r="Y33361" s="84"/>
    </row>
    <row r="33362" spans="25:25" x14ac:dyDescent="0.2">
      <c r="Y33362" s="84"/>
    </row>
    <row r="33363" spans="25:25" x14ac:dyDescent="0.2">
      <c r="Y33363" s="84"/>
    </row>
    <row r="33364" spans="25:25" x14ac:dyDescent="0.2">
      <c r="Y33364" s="84"/>
    </row>
    <row r="33365" spans="25:25" x14ac:dyDescent="0.2">
      <c r="Y33365" s="84"/>
    </row>
    <row r="33366" spans="25:25" x14ac:dyDescent="0.2">
      <c r="Y33366" s="84"/>
    </row>
    <row r="33367" spans="25:25" x14ac:dyDescent="0.2">
      <c r="Y33367" s="84"/>
    </row>
    <row r="33368" spans="25:25" x14ac:dyDescent="0.2">
      <c r="Y33368" s="84"/>
    </row>
    <row r="33369" spans="25:25" x14ac:dyDescent="0.2">
      <c r="Y33369" s="84"/>
    </row>
    <row r="33370" spans="25:25" x14ac:dyDescent="0.2">
      <c r="Y33370" s="84"/>
    </row>
    <row r="33371" spans="25:25" x14ac:dyDescent="0.2">
      <c r="Y33371" s="84"/>
    </row>
    <row r="33372" spans="25:25" x14ac:dyDescent="0.2">
      <c r="Y33372" s="84"/>
    </row>
    <row r="33373" spans="25:25" x14ac:dyDescent="0.2">
      <c r="Y33373" s="84"/>
    </row>
    <row r="33374" spans="25:25" x14ac:dyDescent="0.2">
      <c r="Y33374" s="84"/>
    </row>
    <row r="33375" spans="25:25" x14ac:dyDescent="0.2">
      <c r="Y33375" s="84"/>
    </row>
    <row r="33376" spans="25:25" x14ac:dyDescent="0.2">
      <c r="Y33376" s="84"/>
    </row>
    <row r="33377" spans="25:25" x14ac:dyDescent="0.2">
      <c r="Y33377" s="84"/>
    </row>
    <row r="33378" spans="25:25" x14ac:dyDescent="0.2">
      <c r="Y33378" s="84"/>
    </row>
    <row r="33379" spans="25:25" x14ac:dyDescent="0.2">
      <c r="Y33379" s="84"/>
    </row>
    <row r="33380" spans="25:25" x14ac:dyDescent="0.2">
      <c r="Y33380" s="84"/>
    </row>
    <row r="33381" spans="25:25" x14ac:dyDescent="0.2">
      <c r="Y33381" s="84"/>
    </row>
    <row r="33382" spans="25:25" x14ac:dyDescent="0.2">
      <c r="Y33382" s="84"/>
    </row>
    <row r="33383" spans="25:25" x14ac:dyDescent="0.2">
      <c r="Y33383" s="84"/>
    </row>
    <row r="33384" spans="25:25" x14ac:dyDescent="0.2">
      <c r="Y33384" s="84"/>
    </row>
    <row r="33385" spans="25:25" x14ac:dyDescent="0.2">
      <c r="Y33385" s="84"/>
    </row>
    <row r="33386" spans="25:25" x14ac:dyDescent="0.2">
      <c r="Y33386" s="84"/>
    </row>
    <row r="33387" spans="25:25" x14ac:dyDescent="0.2">
      <c r="Y33387" s="84"/>
    </row>
    <row r="33388" spans="25:25" x14ac:dyDescent="0.2">
      <c r="Y33388" s="84"/>
    </row>
    <row r="33389" spans="25:25" x14ac:dyDescent="0.2">
      <c r="Y33389" s="84"/>
    </row>
    <row r="33390" spans="25:25" x14ac:dyDescent="0.2">
      <c r="Y33390" s="84"/>
    </row>
    <row r="33391" spans="25:25" x14ac:dyDescent="0.2">
      <c r="Y33391" s="84"/>
    </row>
    <row r="33392" spans="25:25" x14ac:dyDescent="0.2">
      <c r="Y33392" s="84"/>
    </row>
    <row r="33393" spans="25:25" x14ac:dyDescent="0.2">
      <c r="Y33393" s="84"/>
    </row>
    <row r="33394" spans="25:25" x14ac:dyDescent="0.2">
      <c r="Y33394" s="84"/>
    </row>
    <row r="33395" spans="25:25" x14ac:dyDescent="0.2">
      <c r="Y33395" s="84"/>
    </row>
    <row r="33396" spans="25:25" x14ac:dyDescent="0.2">
      <c r="Y33396" s="84"/>
    </row>
    <row r="33397" spans="25:25" x14ac:dyDescent="0.2">
      <c r="Y33397" s="84"/>
    </row>
    <row r="33398" spans="25:25" x14ac:dyDescent="0.2">
      <c r="Y33398" s="84"/>
    </row>
    <row r="33399" spans="25:25" x14ac:dyDescent="0.2">
      <c r="Y33399" s="84"/>
    </row>
    <row r="33400" spans="25:25" x14ac:dyDescent="0.2">
      <c r="Y33400" s="84"/>
    </row>
    <row r="33401" spans="25:25" x14ac:dyDescent="0.2">
      <c r="Y33401" s="84"/>
    </row>
    <row r="33402" spans="25:25" x14ac:dyDescent="0.2">
      <c r="Y33402" s="84"/>
    </row>
    <row r="33403" spans="25:25" x14ac:dyDescent="0.2">
      <c r="Y33403" s="84"/>
    </row>
    <row r="33404" spans="25:25" x14ac:dyDescent="0.2">
      <c r="Y33404" s="84"/>
    </row>
    <row r="33405" spans="25:25" x14ac:dyDescent="0.2">
      <c r="Y33405" s="84"/>
    </row>
    <row r="33406" spans="25:25" x14ac:dyDescent="0.2">
      <c r="Y33406" s="84"/>
    </row>
    <row r="33407" spans="25:25" x14ac:dyDescent="0.2">
      <c r="Y33407" s="84"/>
    </row>
    <row r="33408" spans="25:25" x14ac:dyDescent="0.2">
      <c r="Y33408" s="84"/>
    </row>
    <row r="33409" spans="25:25" x14ac:dyDescent="0.2">
      <c r="Y33409" s="84"/>
    </row>
    <row r="33410" spans="25:25" x14ac:dyDescent="0.2">
      <c r="Y33410" s="84"/>
    </row>
    <row r="33411" spans="25:25" x14ac:dyDescent="0.2">
      <c r="Y33411" s="84"/>
    </row>
    <row r="33412" spans="25:25" x14ac:dyDescent="0.2">
      <c r="Y33412" s="84"/>
    </row>
    <row r="33413" spans="25:25" x14ac:dyDescent="0.2">
      <c r="Y33413" s="84"/>
    </row>
    <row r="33414" spans="25:25" x14ac:dyDescent="0.2">
      <c r="Y33414" s="84"/>
    </row>
    <row r="33415" spans="25:25" x14ac:dyDescent="0.2">
      <c r="Y33415" s="84"/>
    </row>
    <row r="33416" spans="25:25" x14ac:dyDescent="0.2">
      <c r="Y33416" s="84"/>
    </row>
    <row r="33417" spans="25:25" x14ac:dyDescent="0.2">
      <c r="Y33417" s="84"/>
    </row>
    <row r="33418" spans="25:25" x14ac:dyDescent="0.2">
      <c r="Y33418" s="84"/>
    </row>
    <row r="33419" spans="25:25" x14ac:dyDescent="0.2">
      <c r="Y33419" s="84"/>
    </row>
    <row r="33420" spans="25:25" x14ac:dyDescent="0.2">
      <c r="Y33420" s="84"/>
    </row>
    <row r="33421" spans="25:25" x14ac:dyDescent="0.2">
      <c r="Y33421" s="84"/>
    </row>
    <row r="33422" spans="25:25" x14ac:dyDescent="0.2">
      <c r="Y33422" s="84"/>
    </row>
    <row r="33423" spans="25:25" x14ac:dyDescent="0.2">
      <c r="Y33423" s="84"/>
    </row>
    <row r="33424" spans="25:25" x14ac:dyDescent="0.2">
      <c r="Y33424" s="84"/>
    </row>
    <row r="33425" spans="25:25" x14ac:dyDescent="0.2">
      <c r="Y33425" s="84"/>
    </row>
    <row r="33426" spans="25:25" x14ac:dyDescent="0.2">
      <c r="Y33426" s="84"/>
    </row>
    <row r="33427" spans="25:25" x14ac:dyDescent="0.2">
      <c r="Y33427" s="84"/>
    </row>
    <row r="33428" spans="25:25" x14ac:dyDescent="0.2">
      <c r="Y33428" s="84"/>
    </row>
    <row r="33429" spans="25:25" x14ac:dyDescent="0.2">
      <c r="Y33429" s="84"/>
    </row>
    <row r="33430" spans="25:25" x14ac:dyDescent="0.2">
      <c r="Y33430" s="84"/>
    </row>
    <row r="33431" spans="25:25" x14ac:dyDescent="0.2">
      <c r="Y33431" s="84"/>
    </row>
    <row r="33432" spans="25:25" x14ac:dyDescent="0.2">
      <c r="Y33432" s="84"/>
    </row>
    <row r="33433" spans="25:25" x14ac:dyDescent="0.2">
      <c r="Y33433" s="84"/>
    </row>
    <row r="33434" spans="25:25" x14ac:dyDescent="0.2">
      <c r="Y33434" s="84"/>
    </row>
    <row r="33435" spans="25:25" x14ac:dyDescent="0.2">
      <c r="Y33435" s="84"/>
    </row>
    <row r="33436" spans="25:25" x14ac:dyDescent="0.2">
      <c r="Y33436" s="84"/>
    </row>
    <row r="33437" spans="25:25" x14ac:dyDescent="0.2">
      <c r="Y33437" s="84"/>
    </row>
    <row r="33438" spans="25:25" x14ac:dyDescent="0.2">
      <c r="Y33438" s="84"/>
    </row>
    <row r="33439" spans="25:25" x14ac:dyDescent="0.2">
      <c r="Y33439" s="84"/>
    </row>
    <row r="33440" spans="25:25" x14ac:dyDescent="0.2">
      <c r="Y33440" s="84"/>
    </row>
    <row r="33441" spans="25:25" x14ac:dyDescent="0.2">
      <c r="Y33441" s="84"/>
    </row>
    <row r="33442" spans="25:25" x14ac:dyDescent="0.2">
      <c r="Y33442" s="84"/>
    </row>
    <row r="33443" spans="25:25" x14ac:dyDescent="0.2">
      <c r="Y33443" s="84"/>
    </row>
    <row r="33444" spans="25:25" x14ac:dyDescent="0.2">
      <c r="Y33444" s="84"/>
    </row>
    <row r="33445" spans="25:25" x14ac:dyDescent="0.2">
      <c r="Y33445" s="84"/>
    </row>
    <row r="33446" spans="25:25" x14ac:dyDescent="0.2">
      <c r="Y33446" s="84"/>
    </row>
    <row r="33447" spans="25:25" x14ac:dyDescent="0.2">
      <c r="Y33447" s="84"/>
    </row>
    <row r="33448" spans="25:25" x14ac:dyDescent="0.2">
      <c r="Y33448" s="84"/>
    </row>
    <row r="33449" spans="25:25" x14ac:dyDescent="0.2">
      <c r="Y33449" s="84"/>
    </row>
    <row r="33450" spans="25:25" x14ac:dyDescent="0.2">
      <c r="Y33450" s="84"/>
    </row>
    <row r="33451" spans="25:25" x14ac:dyDescent="0.2">
      <c r="Y33451" s="84"/>
    </row>
    <row r="33452" spans="25:25" x14ac:dyDescent="0.2">
      <c r="Y33452" s="84"/>
    </row>
    <row r="33453" spans="25:25" x14ac:dyDescent="0.2">
      <c r="Y33453" s="84"/>
    </row>
    <row r="33454" spans="25:25" x14ac:dyDescent="0.2">
      <c r="Y33454" s="84"/>
    </row>
    <row r="33455" spans="25:25" x14ac:dyDescent="0.2">
      <c r="Y33455" s="84"/>
    </row>
    <row r="33456" spans="25:25" x14ac:dyDescent="0.2">
      <c r="Y33456" s="84"/>
    </row>
    <row r="33457" spans="25:25" x14ac:dyDescent="0.2">
      <c r="Y33457" s="84"/>
    </row>
    <row r="33458" spans="25:25" x14ac:dyDescent="0.2">
      <c r="Y33458" s="84"/>
    </row>
    <row r="33459" spans="25:25" x14ac:dyDescent="0.2">
      <c r="Y33459" s="84"/>
    </row>
    <row r="33460" spans="25:25" x14ac:dyDescent="0.2">
      <c r="Y33460" s="84"/>
    </row>
    <row r="33461" spans="25:25" x14ac:dyDescent="0.2">
      <c r="Y33461" s="84"/>
    </row>
    <row r="33462" spans="25:25" x14ac:dyDescent="0.2">
      <c r="Y33462" s="84"/>
    </row>
    <row r="33463" spans="25:25" x14ac:dyDescent="0.2">
      <c r="Y33463" s="84"/>
    </row>
    <row r="33464" spans="25:25" x14ac:dyDescent="0.2">
      <c r="Y33464" s="84"/>
    </row>
    <row r="33465" spans="25:25" x14ac:dyDescent="0.2">
      <c r="Y33465" s="84"/>
    </row>
    <row r="33466" spans="25:25" x14ac:dyDescent="0.2">
      <c r="Y33466" s="84"/>
    </row>
    <row r="33467" spans="25:25" x14ac:dyDescent="0.2">
      <c r="Y33467" s="84"/>
    </row>
    <row r="33468" spans="25:25" x14ac:dyDescent="0.2">
      <c r="Y33468" s="84"/>
    </row>
    <row r="33469" spans="25:25" x14ac:dyDescent="0.2">
      <c r="Y33469" s="84"/>
    </row>
    <row r="33470" spans="25:25" x14ac:dyDescent="0.2">
      <c r="Y33470" s="84"/>
    </row>
    <row r="33471" spans="25:25" x14ac:dyDescent="0.2">
      <c r="Y33471" s="84"/>
    </row>
    <row r="33472" spans="25:25" x14ac:dyDescent="0.2">
      <c r="Y33472" s="84"/>
    </row>
    <row r="33473" spans="25:25" x14ac:dyDescent="0.2">
      <c r="Y33473" s="84"/>
    </row>
    <row r="33474" spans="25:25" x14ac:dyDescent="0.2">
      <c r="Y33474" s="84"/>
    </row>
    <row r="33475" spans="25:25" x14ac:dyDescent="0.2">
      <c r="Y33475" s="84"/>
    </row>
    <row r="33476" spans="25:25" x14ac:dyDescent="0.2">
      <c r="Y33476" s="84"/>
    </row>
    <row r="33477" spans="25:25" x14ac:dyDescent="0.2">
      <c r="Y33477" s="84"/>
    </row>
    <row r="33478" spans="25:25" x14ac:dyDescent="0.2">
      <c r="Y33478" s="84"/>
    </row>
    <row r="33479" spans="25:25" x14ac:dyDescent="0.2">
      <c r="Y33479" s="84"/>
    </row>
    <row r="33480" spans="25:25" x14ac:dyDescent="0.2">
      <c r="Y33480" s="84"/>
    </row>
    <row r="33481" spans="25:25" x14ac:dyDescent="0.2">
      <c r="Y33481" s="84"/>
    </row>
    <row r="33482" spans="25:25" x14ac:dyDescent="0.2">
      <c r="Y33482" s="84"/>
    </row>
    <row r="33483" spans="25:25" x14ac:dyDescent="0.2">
      <c r="Y33483" s="84"/>
    </row>
    <row r="33484" spans="25:25" x14ac:dyDescent="0.2">
      <c r="Y33484" s="84"/>
    </row>
    <row r="33485" spans="25:25" x14ac:dyDescent="0.2">
      <c r="Y33485" s="84"/>
    </row>
    <row r="33486" spans="25:25" x14ac:dyDescent="0.2">
      <c r="Y33486" s="84"/>
    </row>
    <row r="33487" spans="25:25" x14ac:dyDescent="0.2">
      <c r="Y33487" s="84"/>
    </row>
    <row r="33488" spans="25:25" x14ac:dyDescent="0.2">
      <c r="Y33488" s="84"/>
    </row>
    <row r="33489" spans="25:25" x14ac:dyDescent="0.2">
      <c r="Y33489" s="84"/>
    </row>
    <row r="33490" spans="25:25" x14ac:dyDescent="0.2">
      <c r="Y33490" s="84"/>
    </row>
    <row r="33491" spans="25:25" x14ac:dyDescent="0.2">
      <c r="Y33491" s="84"/>
    </row>
    <row r="33492" spans="25:25" x14ac:dyDescent="0.2">
      <c r="Y33492" s="84"/>
    </row>
    <row r="33493" spans="25:25" x14ac:dyDescent="0.2">
      <c r="Y33493" s="84"/>
    </row>
    <row r="33494" spans="25:25" x14ac:dyDescent="0.2">
      <c r="Y33494" s="84"/>
    </row>
    <row r="33495" spans="25:25" x14ac:dyDescent="0.2">
      <c r="Y33495" s="84"/>
    </row>
    <row r="33496" spans="25:25" x14ac:dyDescent="0.2">
      <c r="Y33496" s="84"/>
    </row>
    <row r="33497" spans="25:25" x14ac:dyDescent="0.2">
      <c r="Y33497" s="84"/>
    </row>
    <row r="33498" spans="25:25" x14ac:dyDescent="0.2">
      <c r="Y33498" s="84"/>
    </row>
    <row r="33499" spans="25:25" x14ac:dyDescent="0.2">
      <c r="Y33499" s="84"/>
    </row>
    <row r="33500" spans="25:25" x14ac:dyDescent="0.2">
      <c r="Y33500" s="84"/>
    </row>
    <row r="33501" spans="25:25" x14ac:dyDescent="0.2">
      <c r="Y33501" s="84"/>
    </row>
    <row r="33502" spans="25:25" x14ac:dyDescent="0.2">
      <c r="Y33502" s="84"/>
    </row>
    <row r="33503" spans="25:25" x14ac:dyDescent="0.2">
      <c r="Y33503" s="84"/>
    </row>
    <row r="33504" spans="25:25" x14ac:dyDescent="0.2">
      <c r="Y33504" s="84"/>
    </row>
    <row r="33505" spans="25:25" x14ac:dyDescent="0.2">
      <c r="Y33505" s="84"/>
    </row>
    <row r="33506" spans="25:25" x14ac:dyDescent="0.2">
      <c r="Y33506" s="84"/>
    </row>
    <row r="33507" spans="25:25" x14ac:dyDescent="0.2">
      <c r="Y33507" s="84"/>
    </row>
    <row r="33508" spans="25:25" x14ac:dyDescent="0.2">
      <c r="Y33508" s="84"/>
    </row>
    <row r="33509" spans="25:25" x14ac:dyDescent="0.2">
      <c r="Y33509" s="84"/>
    </row>
    <row r="33510" spans="25:25" x14ac:dyDescent="0.2">
      <c r="Y33510" s="84"/>
    </row>
    <row r="33511" spans="25:25" x14ac:dyDescent="0.2">
      <c r="Y33511" s="84"/>
    </row>
    <row r="33512" spans="25:25" x14ac:dyDescent="0.2">
      <c r="Y33512" s="84"/>
    </row>
    <row r="33513" spans="25:25" x14ac:dyDescent="0.2">
      <c r="Y33513" s="84"/>
    </row>
    <row r="33514" spans="25:25" x14ac:dyDescent="0.2">
      <c r="Y33514" s="84"/>
    </row>
    <row r="33515" spans="25:25" x14ac:dyDescent="0.2">
      <c r="Y33515" s="84"/>
    </row>
    <row r="33516" spans="25:25" x14ac:dyDescent="0.2">
      <c r="Y33516" s="84"/>
    </row>
    <row r="33517" spans="25:25" x14ac:dyDescent="0.2">
      <c r="Y33517" s="84"/>
    </row>
    <row r="33518" spans="25:25" x14ac:dyDescent="0.2">
      <c r="Y33518" s="84"/>
    </row>
    <row r="33519" spans="25:25" x14ac:dyDescent="0.2">
      <c r="Y33519" s="84"/>
    </row>
    <row r="33520" spans="25:25" x14ac:dyDescent="0.2">
      <c r="Y33520" s="84"/>
    </row>
    <row r="33521" spans="25:25" x14ac:dyDescent="0.2">
      <c r="Y33521" s="84"/>
    </row>
    <row r="33522" spans="25:25" x14ac:dyDescent="0.2">
      <c r="Y33522" s="84"/>
    </row>
    <row r="33523" spans="25:25" x14ac:dyDescent="0.2">
      <c r="Y33523" s="84"/>
    </row>
    <row r="33524" spans="25:25" x14ac:dyDescent="0.2">
      <c r="Y33524" s="84"/>
    </row>
    <row r="33525" spans="25:25" x14ac:dyDescent="0.2">
      <c r="Y33525" s="84"/>
    </row>
    <row r="33526" spans="25:25" x14ac:dyDescent="0.2">
      <c r="Y33526" s="84"/>
    </row>
    <row r="33527" spans="25:25" x14ac:dyDescent="0.2">
      <c r="Y33527" s="84"/>
    </row>
    <row r="33528" spans="25:25" x14ac:dyDescent="0.2">
      <c r="Y33528" s="84"/>
    </row>
    <row r="33529" spans="25:25" x14ac:dyDescent="0.2">
      <c r="Y33529" s="84"/>
    </row>
    <row r="33530" spans="25:25" x14ac:dyDescent="0.2">
      <c r="Y33530" s="84"/>
    </row>
    <row r="33531" spans="25:25" x14ac:dyDescent="0.2">
      <c r="Y33531" s="84"/>
    </row>
    <row r="33532" spans="25:25" x14ac:dyDescent="0.2">
      <c r="Y33532" s="84"/>
    </row>
    <row r="33533" spans="25:25" x14ac:dyDescent="0.2">
      <c r="Y33533" s="84"/>
    </row>
    <row r="33534" spans="25:25" x14ac:dyDescent="0.2">
      <c r="Y33534" s="84"/>
    </row>
    <row r="33535" spans="25:25" x14ac:dyDescent="0.2">
      <c r="Y33535" s="84"/>
    </row>
    <row r="33536" spans="25:25" x14ac:dyDescent="0.2">
      <c r="Y33536" s="84"/>
    </row>
    <row r="33537" spans="25:25" x14ac:dyDescent="0.2">
      <c r="Y33537" s="84"/>
    </row>
    <row r="33538" spans="25:25" x14ac:dyDescent="0.2">
      <c r="Y33538" s="84"/>
    </row>
    <row r="33539" spans="25:25" x14ac:dyDescent="0.2">
      <c r="Y33539" s="84"/>
    </row>
    <row r="33540" spans="25:25" x14ac:dyDescent="0.2">
      <c r="Y33540" s="84"/>
    </row>
    <row r="33541" spans="25:25" x14ac:dyDescent="0.2">
      <c r="Y33541" s="84"/>
    </row>
    <row r="33542" spans="25:25" x14ac:dyDescent="0.2">
      <c r="Y33542" s="84"/>
    </row>
    <row r="33543" spans="25:25" x14ac:dyDescent="0.2">
      <c r="Y33543" s="84"/>
    </row>
    <row r="33544" spans="25:25" x14ac:dyDescent="0.2">
      <c r="Y33544" s="84"/>
    </row>
    <row r="33545" spans="25:25" x14ac:dyDescent="0.2">
      <c r="Y33545" s="84"/>
    </row>
    <row r="33546" spans="25:25" x14ac:dyDescent="0.2">
      <c r="Y33546" s="84"/>
    </row>
    <row r="33547" spans="25:25" x14ac:dyDescent="0.2">
      <c r="Y33547" s="84"/>
    </row>
    <row r="33548" spans="25:25" x14ac:dyDescent="0.2">
      <c r="Y33548" s="84"/>
    </row>
    <row r="33549" spans="25:25" x14ac:dyDescent="0.2">
      <c r="Y33549" s="84"/>
    </row>
    <row r="33550" spans="25:25" x14ac:dyDescent="0.2">
      <c r="Y33550" s="84"/>
    </row>
    <row r="33551" spans="25:25" x14ac:dyDescent="0.2">
      <c r="Y33551" s="84"/>
    </row>
    <row r="33552" spans="25:25" x14ac:dyDescent="0.2">
      <c r="Y33552" s="84"/>
    </row>
    <row r="33553" spans="25:25" x14ac:dyDescent="0.2">
      <c r="Y33553" s="84"/>
    </row>
    <row r="33554" spans="25:25" x14ac:dyDescent="0.2">
      <c r="Y33554" s="84"/>
    </row>
    <row r="33555" spans="25:25" x14ac:dyDescent="0.2">
      <c r="Y33555" s="84"/>
    </row>
    <row r="33556" spans="25:25" x14ac:dyDescent="0.2">
      <c r="Y33556" s="84"/>
    </row>
    <row r="33557" spans="25:25" x14ac:dyDescent="0.2">
      <c r="Y33557" s="84"/>
    </row>
    <row r="33558" spans="25:25" x14ac:dyDescent="0.2">
      <c r="Y33558" s="84"/>
    </row>
    <row r="33559" spans="25:25" x14ac:dyDescent="0.2">
      <c r="Y33559" s="84"/>
    </row>
    <row r="33560" spans="25:25" x14ac:dyDescent="0.2">
      <c r="Y33560" s="84"/>
    </row>
    <row r="33561" spans="25:25" x14ac:dyDescent="0.2">
      <c r="Y33561" s="84"/>
    </row>
    <row r="33562" spans="25:25" x14ac:dyDescent="0.2">
      <c r="Y33562" s="84"/>
    </row>
    <row r="33563" spans="25:25" x14ac:dyDescent="0.2">
      <c r="Y33563" s="84"/>
    </row>
    <row r="33564" spans="25:25" x14ac:dyDescent="0.2">
      <c r="Y33564" s="84"/>
    </row>
    <row r="33565" spans="25:25" x14ac:dyDescent="0.2">
      <c r="Y33565" s="84"/>
    </row>
    <row r="33566" spans="25:25" x14ac:dyDescent="0.2">
      <c r="Y33566" s="84"/>
    </row>
    <row r="33567" spans="25:25" x14ac:dyDescent="0.2">
      <c r="Y33567" s="84"/>
    </row>
    <row r="33568" spans="25:25" x14ac:dyDescent="0.2">
      <c r="Y33568" s="84"/>
    </row>
    <row r="33569" spans="25:25" x14ac:dyDescent="0.2">
      <c r="Y33569" s="84"/>
    </row>
    <row r="33570" spans="25:25" x14ac:dyDescent="0.2">
      <c r="Y33570" s="84"/>
    </row>
    <row r="33571" spans="25:25" x14ac:dyDescent="0.2">
      <c r="Y33571" s="84"/>
    </row>
    <row r="33572" spans="25:25" x14ac:dyDescent="0.2">
      <c r="Y33572" s="84"/>
    </row>
    <row r="33573" spans="25:25" x14ac:dyDescent="0.2">
      <c r="Y33573" s="84"/>
    </row>
    <row r="33574" spans="25:25" x14ac:dyDescent="0.2">
      <c r="Y33574" s="84"/>
    </row>
    <row r="33575" spans="25:25" x14ac:dyDescent="0.2">
      <c r="Y33575" s="84"/>
    </row>
    <row r="33576" spans="25:25" x14ac:dyDescent="0.2">
      <c r="Y33576" s="84"/>
    </row>
    <row r="33577" spans="25:25" x14ac:dyDescent="0.2">
      <c r="Y33577" s="84"/>
    </row>
    <row r="33578" spans="25:25" x14ac:dyDescent="0.2">
      <c r="Y33578" s="84"/>
    </row>
    <row r="33579" spans="25:25" x14ac:dyDescent="0.2">
      <c r="Y33579" s="84"/>
    </row>
    <row r="33580" spans="25:25" x14ac:dyDescent="0.2">
      <c r="Y33580" s="84"/>
    </row>
    <row r="33581" spans="25:25" x14ac:dyDescent="0.2">
      <c r="Y33581" s="84"/>
    </row>
    <row r="33582" spans="25:25" x14ac:dyDescent="0.2">
      <c r="Y33582" s="84"/>
    </row>
    <row r="33583" spans="25:25" x14ac:dyDescent="0.2">
      <c r="Y33583" s="84"/>
    </row>
    <row r="33584" spans="25:25" x14ac:dyDescent="0.2">
      <c r="Y33584" s="84"/>
    </row>
    <row r="33585" spans="25:25" x14ac:dyDescent="0.2">
      <c r="Y33585" s="84"/>
    </row>
    <row r="33586" spans="25:25" x14ac:dyDescent="0.2">
      <c r="Y33586" s="84"/>
    </row>
    <row r="33587" spans="25:25" x14ac:dyDescent="0.2">
      <c r="Y33587" s="84"/>
    </row>
    <row r="33588" spans="25:25" x14ac:dyDescent="0.2">
      <c r="Y33588" s="84"/>
    </row>
    <row r="33589" spans="25:25" x14ac:dyDescent="0.2">
      <c r="Y33589" s="84"/>
    </row>
    <row r="33590" spans="25:25" x14ac:dyDescent="0.2">
      <c r="Y33590" s="84"/>
    </row>
    <row r="33591" spans="25:25" x14ac:dyDescent="0.2">
      <c r="Y33591" s="84"/>
    </row>
    <row r="33592" spans="25:25" x14ac:dyDescent="0.2">
      <c r="Y33592" s="84"/>
    </row>
    <row r="33593" spans="25:25" x14ac:dyDescent="0.2">
      <c r="Y33593" s="84"/>
    </row>
    <row r="33594" spans="25:25" x14ac:dyDescent="0.2">
      <c r="Y33594" s="84"/>
    </row>
    <row r="33595" spans="25:25" x14ac:dyDescent="0.2">
      <c r="Y33595" s="84"/>
    </row>
    <row r="33596" spans="25:25" x14ac:dyDescent="0.2">
      <c r="Y33596" s="84"/>
    </row>
    <row r="33597" spans="25:25" x14ac:dyDescent="0.2">
      <c r="Y33597" s="84"/>
    </row>
    <row r="33598" spans="25:25" x14ac:dyDescent="0.2">
      <c r="Y33598" s="84"/>
    </row>
    <row r="33599" spans="25:25" x14ac:dyDescent="0.2">
      <c r="Y33599" s="84"/>
    </row>
    <row r="33600" spans="25:25" x14ac:dyDescent="0.2">
      <c r="Y33600" s="84"/>
    </row>
    <row r="33601" spans="25:25" x14ac:dyDescent="0.2">
      <c r="Y33601" s="84"/>
    </row>
    <row r="33602" spans="25:25" x14ac:dyDescent="0.2">
      <c r="Y33602" s="84"/>
    </row>
    <row r="33603" spans="25:25" x14ac:dyDescent="0.2">
      <c r="Y33603" s="84"/>
    </row>
    <row r="33604" spans="25:25" x14ac:dyDescent="0.2">
      <c r="Y33604" s="84"/>
    </row>
    <row r="33605" spans="25:25" x14ac:dyDescent="0.2">
      <c r="Y33605" s="84"/>
    </row>
    <row r="33606" spans="25:25" x14ac:dyDescent="0.2">
      <c r="Y33606" s="84"/>
    </row>
    <row r="33607" spans="25:25" x14ac:dyDescent="0.2">
      <c r="Y33607" s="84"/>
    </row>
    <row r="33608" spans="25:25" x14ac:dyDescent="0.2">
      <c r="Y33608" s="84"/>
    </row>
    <row r="33609" spans="25:25" x14ac:dyDescent="0.2">
      <c r="Y33609" s="84"/>
    </row>
    <row r="33610" spans="25:25" x14ac:dyDescent="0.2">
      <c r="Y33610" s="84"/>
    </row>
    <row r="33611" spans="25:25" x14ac:dyDescent="0.2">
      <c r="Y33611" s="84"/>
    </row>
    <row r="33612" spans="25:25" x14ac:dyDescent="0.2">
      <c r="Y33612" s="84"/>
    </row>
    <row r="33613" spans="25:25" x14ac:dyDescent="0.2">
      <c r="Y33613" s="84"/>
    </row>
    <row r="33614" spans="25:25" x14ac:dyDescent="0.2">
      <c r="Y33614" s="84"/>
    </row>
    <row r="33615" spans="25:25" x14ac:dyDescent="0.2">
      <c r="Y33615" s="84"/>
    </row>
    <row r="33616" spans="25:25" x14ac:dyDescent="0.2">
      <c r="Y33616" s="84"/>
    </row>
    <row r="33617" spans="25:25" x14ac:dyDescent="0.2">
      <c r="Y33617" s="84"/>
    </row>
    <row r="33618" spans="25:25" x14ac:dyDescent="0.2">
      <c r="Y33618" s="84"/>
    </row>
    <row r="33619" spans="25:25" x14ac:dyDescent="0.2">
      <c r="Y33619" s="84"/>
    </row>
    <row r="33620" spans="25:25" x14ac:dyDescent="0.2">
      <c r="Y33620" s="84"/>
    </row>
    <row r="33621" spans="25:25" x14ac:dyDescent="0.2">
      <c r="Y33621" s="84"/>
    </row>
    <row r="33622" spans="25:25" x14ac:dyDescent="0.2">
      <c r="Y33622" s="84"/>
    </row>
    <row r="33623" spans="25:25" x14ac:dyDescent="0.2">
      <c r="Y33623" s="84"/>
    </row>
    <row r="33624" spans="25:25" x14ac:dyDescent="0.2">
      <c r="Y33624" s="84"/>
    </row>
    <row r="33625" spans="25:25" x14ac:dyDescent="0.2">
      <c r="Y33625" s="84"/>
    </row>
    <row r="33626" spans="25:25" x14ac:dyDescent="0.2">
      <c r="Y33626" s="84"/>
    </row>
    <row r="33627" spans="25:25" x14ac:dyDescent="0.2">
      <c r="Y33627" s="84"/>
    </row>
    <row r="33628" spans="25:25" x14ac:dyDescent="0.2">
      <c r="Y33628" s="84"/>
    </row>
    <row r="33629" spans="25:25" x14ac:dyDescent="0.2">
      <c r="Y33629" s="84"/>
    </row>
    <row r="33630" spans="25:25" x14ac:dyDescent="0.2">
      <c r="Y33630" s="84"/>
    </row>
    <row r="33631" spans="25:25" x14ac:dyDescent="0.2">
      <c r="Y33631" s="84"/>
    </row>
    <row r="33632" spans="25:25" x14ac:dyDescent="0.2">
      <c r="Y33632" s="84"/>
    </row>
    <row r="33633" spans="25:25" x14ac:dyDescent="0.2">
      <c r="Y33633" s="84"/>
    </row>
    <row r="33634" spans="25:25" x14ac:dyDescent="0.2">
      <c r="Y33634" s="84"/>
    </row>
    <row r="33635" spans="25:25" x14ac:dyDescent="0.2">
      <c r="Y33635" s="84"/>
    </row>
    <row r="33636" spans="25:25" x14ac:dyDescent="0.2">
      <c r="Y33636" s="84"/>
    </row>
    <row r="33637" spans="25:25" x14ac:dyDescent="0.2">
      <c r="Y33637" s="84"/>
    </row>
    <row r="33638" spans="25:25" x14ac:dyDescent="0.2">
      <c r="Y33638" s="84"/>
    </row>
    <row r="33639" spans="25:25" x14ac:dyDescent="0.2">
      <c r="Y33639" s="84"/>
    </row>
    <row r="33640" spans="25:25" x14ac:dyDescent="0.2">
      <c r="Y33640" s="84"/>
    </row>
    <row r="33641" spans="25:25" x14ac:dyDescent="0.2">
      <c r="Y33641" s="84"/>
    </row>
    <row r="33642" spans="25:25" x14ac:dyDescent="0.2">
      <c r="Y33642" s="84"/>
    </row>
    <row r="33643" spans="25:25" x14ac:dyDescent="0.2">
      <c r="Y33643" s="84"/>
    </row>
    <row r="33644" spans="25:25" x14ac:dyDescent="0.2">
      <c r="Y33644" s="84"/>
    </row>
    <row r="33645" spans="25:25" x14ac:dyDescent="0.2">
      <c r="Y33645" s="84"/>
    </row>
    <row r="33646" spans="25:25" x14ac:dyDescent="0.2">
      <c r="Y33646" s="84"/>
    </row>
    <row r="33647" spans="25:25" x14ac:dyDescent="0.2">
      <c r="Y33647" s="84"/>
    </row>
    <row r="33648" spans="25:25" x14ac:dyDescent="0.2">
      <c r="Y33648" s="84"/>
    </row>
    <row r="33649" spans="25:25" x14ac:dyDescent="0.2">
      <c r="Y33649" s="84"/>
    </row>
    <row r="33650" spans="25:25" x14ac:dyDescent="0.2">
      <c r="Y33650" s="84"/>
    </row>
    <row r="33651" spans="25:25" x14ac:dyDescent="0.2">
      <c r="Y33651" s="84"/>
    </row>
    <row r="33652" spans="25:25" x14ac:dyDescent="0.2">
      <c r="Y33652" s="84"/>
    </row>
    <row r="33653" spans="25:25" x14ac:dyDescent="0.2">
      <c r="Y33653" s="84"/>
    </row>
    <row r="33654" spans="25:25" x14ac:dyDescent="0.2">
      <c r="Y33654" s="84"/>
    </row>
    <row r="33655" spans="25:25" x14ac:dyDescent="0.2">
      <c r="Y33655" s="84"/>
    </row>
    <row r="33656" spans="25:25" x14ac:dyDescent="0.2">
      <c r="Y33656" s="84"/>
    </row>
    <row r="33657" spans="25:25" x14ac:dyDescent="0.2">
      <c r="Y33657" s="84"/>
    </row>
    <row r="33658" spans="25:25" x14ac:dyDescent="0.2">
      <c r="Y33658" s="84"/>
    </row>
    <row r="33659" spans="25:25" x14ac:dyDescent="0.2">
      <c r="Y33659" s="84"/>
    </row>
    <row r="33660" spans="25:25" x14ac:dyDescent="0.2">
      <c r="Y33660" s="84"/>
    </row>
    <row r="33661" spans="25:25" x14ac:dyDescent="0.2">
      <c r="Y33661" s="84"/>
    </row>
    <row r="33662" spans="25:25" x14ac:dyDescent="0.2">
      <c r="Y33662" s="84"/>
    </row>
    <row r="33663" spans="25:25" x14ac:dyDescent="0.2">
      <c r="Y33663" s="84"/>
    </row>
    <row r="33664" spans="25:25" x14ac:dyDescent="0.2">
      <c r="Y33664" s="84"/>
    </row>
    <row r="33665" spans="25:25" x14ac:dyDescent="0.2">
      <c r="Y33665" s="84"/>
    </row>
    <row r="33666" spans="25:25" x14ac:dyDescent="0.2">
      <c r="Y33666" s="84"/>
    </row>
    <row r="33667" spans="25:25" x14ac:dyDescent="0.2">
      <c r="Y33667" s="84"/>
    </row>
    <row r="33668" spans="25:25" x14ac:dyDescent="0.2">
      <c r="Y33668" s="84"/>
    </row>
    <row r="33669" spans="25:25" x14ac:dyDescent="0.2">
      <c r="Y33669" s="84"/>
    </row>
    <row r="33670" spans="25:25" x14ac:dyDescent="0.2">
      <c r="Y33670" s="84"/>
    </row>
    <row r="33671" spans="25:25" x14ac:dyDescent="0.2">
      <c r="Y33671" s="84"/>
    </row>
    <row r="33672" spans="25:25" x14ac:dyDescent="0.2">
      <c r="Y33672" s="84"/>
    </row>
    <row r="33673" spans="25:25" x14ac:dyDescent="0.2">
      <c r="Y33673" s="84"/>
    </row>
    <row r="33674" spans="25:25" x14ac:dyDescent="0.2">
      <c r="Y33674" s="84"/>
    </row>
    <row r="33675" spans="25:25" x14ac:dyDescent="0.2">
      <c r="Y33675" s="84"/>
    </row>
    <row r="33676" spans="25:25" x14ac:dyDescent="0.2">
      <c r="Y33676" s="84"/>
    </row>
    <row r="33677" spans="25:25" x14ac:dyDescent="0.2">
      <c r="Y33677" s="84"/>
    </row>
    <row r="33678" spans="25:25" x14ac:dyDescent="0.2">
      <c r="Y33678" s="84"/>
    </row>
    <row r="33679" spans="25:25" x14ac:dyDescent="0.2">
      <c r="Y33679" s="84"/>
    </row>
    <row r="33680" spans="25:25" x14ac:dyDescent="0.2">
      <c r="Y33680" s="84"/>
    </row>
    <row r="33681" spans="25:25" x14ac:dyDescent="0.2">
      <c r="Y33681" s="84"/>
    </row>
    <row r="33682" spans="25:25" x14ac:dyDescent="0.2">
      <c r="Y33682" s="84"/>
    </row>
    <row r="33683" spans="25:25" x14ac:dyDescent="0.2">
      <c r="Y33683" s="84"/>
    </row>
    <row r="33684" spans="25:25" x14ac:dyDescent="0.2">
      <c r="Y33684" s="84"/>
    </row>
    <row r="33685" spans="25:25" x14ac:dyDescent="0.2">
      <c r="Y33685" s="84"/>
    </row>
    <row r="33686" spans="25:25" x14ac:dyDescent="0.2">
      <c r="Y33686" s="84"/>
    </row>
    <row r="33687" spans="25:25" x14ac:dyDescent="0.2">
      <c r="Y33687" s="84"/>
    </row>
    <row r="33688" spans="25:25" x14ac:dyDescent="0.2">
      <c r="Y33688" s="84"/>
    </row>
    <row r="33689" spans="25:25" x14ac:dyDescent="0.2">
      <c r="Y33689" s="84"/>
    </row>
    <row r="33690" spans="25:25" x14ac:dyDescent="0.2">
      <c r="Y33690" s="84"/>
    </row>
    <row r="33691" spans="25:25" x14ac:dyDescent="0.2">
      <c r="Y33691" s="84"/>
    </row>
    <row r="33692" spans="25:25" x14ac:dyDescent="0.2">
      <c r="Y33692" s="84"/>
    </row>
    <row r="33693" spans="25:25" x14ac:dyDescent="0.2">
      <c r="Y33693" s="84"/>
    </row>
    <row r="33694" spans="25:25" x14ac:dyDescent="0.2">
      <c r="Y33694" s="84"/>
    </row>
    <row r="33695" spans="25:25" x14ac:dyDescent="0.2">
      <c r="Y33695" s="84"/>
    </row>
    <row r="33696" spans="25:25" x14ac:dyDescent="0.2">
      <c r="Y33696" s="84"/>
    </row>
    <row r="33697" spans="25:25" x14ac:dyDescent="0.2">
      <c r="Y33697" s="84"/>
    </row>
    <row r="33698" spans="25:25" x14ac:dyDescent="0.2">
      <c r="Y33698" s="84"/>
    </row>
    <row r="33699" spans="25:25" x14ac:dyDescent="0.2">
      <c r="Y33699" s="84"/>
    </row>
    <row r="33700" spans="25:25" x14ac:dyDescent="0.2">
      <c r="Y33700" s="84"/>
    </row>
    <row r="33701" spans="25:25" x14ac:dyDescent="0.2">
      <c r="Y33701" s="84"/>
    </row>
    <row r="33702" spans="25:25" x14ac:dyDescent="0.2">
      <c r="Y33702" s="84"/>
    </row>
    <row r="33703" spans="25:25" x14ac:dyDescent="0.2">
      <c r="Y33703" s="84"/>
    </row>
    <row r="33704" spans="25:25" x14ac:dyDescent="0.2">
      <c r="Y33704" s="84"/>
    </row>
    <row r="33705" spans="25:25" x14ac:dyDescent="0.2">
      <c r="Y33705" s="84"/>
    </row>
    <row r="33706" spans="25:25" x14ac:dyDescent="0.2">
      <c r="Y33706" s="84"/>
    </row>
    <row r="33707" spans="25:25" x14ac:dyDescent="0.2">
      <c r="Y33707" s="84"/>
    </row>
    <row r="33708" spans="25:25" x14ac:dyDescent="0.2">
      <c r="Y33708" s="84"/>
    </row>
    <row r="33709" spans="25:25" x14ac:dyDescent="0.2">
      <c r="Y33709" s="84"/>
    </row>
    <row r="33710" spans="25:25" x14ac:dyDescent="0.2">
      <c r="Y33710" s="84"/>
    </row>
    <row r="33711" spans="25:25" x14ac:dyDescent="0.2">
      <c r="Y33711" s="84"/>
    </row>
    <row r="33712" spans="25:25" x14ac:dyDescent="0.2">
      <c r="Y33712" s="84"/>
    </row>
    <row r="33713" spans="25:25" x14ac:dyDescent="0.2">
      <c r="Y33713" s="84"/>
    </row>
    <row r="33714" spans="25:25" x14ac:dyDescent="0.2">
      <c r="Y33714" s="84"/>
    </row>
    <row r="33715" spans="25:25" x14ac:dyDescent="0.2">
      <c r="Y33715" s="84"/>
    </row>
    <row r="33716" spans="25:25" x14ac:dyDescent="0.2">
      <c r="Y33716" s="84"/>
    </row>
    <row r="33717" spans="25:25" x14ac:dyDescent="0.2">
      <c r="Y33717" s="84"/>
    </row>
    <row r="33718" spans="25:25" x14ac:dyDescent="0.2">
      <c r="Y33718" s="84"/>
    </row>
    <row r="33719" spans="25:25" x14ac:dyDescent="0.2">
      <c r="Y33719" s="84"/>
    </row>
    <row r="33720" spans="25:25" x14ac:dyDescent="0.2">
      <c r="Y33720" s="84"/>
    </row>
    <row r="33721" spans="25:25" x14ac:dyDescent="0.2">
      <c r="Y33721" s="84"/>
    </row>
    <row r="33722" spans="25:25" x14ac:dyDescent="0.2">
      <c r="Y33722" s="84"/>
    </row>
    <row r="33723" spans="25:25" x14ac:dyDescent="0.2">
      <c r="Y33723" s="84"/>
    </row>
    <row r="33724" spans="25:25" x14ac:dyDescent="0.2">
      <c r="Y33724" s="84"/>
    </row>
    <row r="33725" spans="25:25" x14ac:dyDescent="0.2">
      <c r="Y33725" s="84"/>
    </row>
    <row r="33726" spans="25:25" x14ac:dyDescent="0.2">
      <c r="Y33726" s="84"/>
    </row>
    <row r="33727" spans="25:25" x14ac:dyDescent="0.2">
      <c r="Y33727" s="84"/>
    </row>
    <row r="33728" spans="25:25" x14ac:dyDescent="0.2">
      <c r="Y33728" s="84"/>
    </row>
    <row r="33729" spans="25:25" x14ac:dyDescent="0.2">
      <c r="Y33729" s="84"/>
    </row>
    <row r="33730" spans="25:25" x14ac:dyDescent="0.2">
      <c r="Y33730" s="84"/>
    </row>
    <row r="33731" spans="25:25" x14ac:dyDescent="0.2">
      <c r="Y33731" s="84"/>
    </row>
    <row r="33732" spans="25:25" x14ac:dyDescent="0.2">
      <c r="Y33732" s="84"/>
    </row>
    <row r="33733" spans="25:25" x14ac:dyDescent="0.2">
      <c r="Y33733" s="84"/>
    </row>
    <row r="33734" spans="25:25" x14ac:dyDescent="0.2">
      <c r="Y33734" s="84"/>
    </row>
    <row r="33735" spans="25:25" x14ac:dyDescent="0.2">
      <c r="Y33735" s="84"/>
    </row>
    <row r="33736" spans="25:25" x14ac:dyDescent="0.2">
      <c r="Y33736" s="84"/>
    </row>
    <row r="33737" spans="25:25" x14ac:dyDescent="0.2">
      <c r="Y33737" s="84"/>
    </row>
    <row r="33738" spans="25:25" x14ac:dyDescent="0.2">
      <c r="Y33738" s="84"/>
    </row>
    <row r="33739" spans="25:25" x14ac:dyDescent="0.2">
      <c r="Y33739" s="84"/>
    </row>
    <row r="33740" spans="25:25" x14ac:dyDescent="0.2">
      <c r="Y33740" s="84"/>
    </row>
    <row r="33741" spans="25:25" x14ac:dyDescent="0.2">
      <c r="Y33741" s="84"/>
    </row>
    <row r="33742" spans="25:25" x14ac:dyDescent="0.2">
      <c r="Y33742" s="84"/>
    </row>
    <row r="33743" spans="25:25" x14ac:dyDescent="0.2">
      <c r="Y33743" s="84"/>
    </row>
    <row r="33744" spans="25:25" x14ac:dyDescent="0.2">
      <c r="Y33744" s="84"/>
    </row>
    <row r="33745" spans="25:25" x14ac:dyDescent="0.2">
      <c r="Y33745" s="84"/>
    </row>
    <row r="33746" spans="25:25" x14ac:dyDescent="0.2">
      <c r="Y33746" s="84"/>
    </row>
    <row r="33747" spans="25:25" x14ac:dyDescent="0.2">
      <c r="Y33747" s="84"/>
    </row>
    <row r="33748" spans="25:25" x14ac:dyDescent="0.2">
      <c r="Y33748" s="84"/>
    </row>
    <row r="33749" spans="25:25" x14ac:dyDescent="0.2">
      <c r="Y33749" s="84"/>
    </row>
    <row r="33750" spans="25:25" x14ac:dyDescent="0.2">
      <c r="Y33750" s="84"/>
    </row>
    <row r="33751" spans="25:25" x14ac:dyDescent="0.2">
      <c r="Y33751" s="84"/>
    </row>
    <row r="33752" spans="25:25" x14ac:dyDescent="0.2">
      <c r="Y33752" s="84"/>
    </row>
    <row r="33753" spans="25:25" x14ac:dyDescent="0.2">
      <c r="Y33753" s="84"/>
    </row>
    <row r="33754" spans="25:25" x14ac:dyDescent="0.2">
      <c r="Y33754" s="84"/>
    </row>
    <row r="33755" spans="25:25" x14ac:dyDescent="0.2">
      <c r="Y33755" s="84"/>
    </row>
    <row r="33756" spans="25:25" x14ac:dyDescent="0.2">
      <c r="Y33756" s="84"/>
    </row>
    <row r="33757" spans="25:25" x14ac:dyDescent="0.2">
      <c r="Y33757" s="84"/>
    </row>
    <row r="33758" spans="25:25" x14ac:dyDescent="0.2">
      <c r="Y33758" s="84"/>
    </row>
    <row r="33759" spans="25:25" x14ac:dyDescent="0.2">
      <c r="Y33759" s="84"/>
    </row>
    <row r="33760" spans="25:25" x14ac:dyDescent="0.2">
      <c r="Y33760" s="84"/>
    </row>
    <row r="33761" spans="25:25" x14ac:dyDescent="0.2">
      <c r="Y33761" s="84"/>
    </row>
    <row r="33762" spans="25:25" x14ac:dyDescent="0.2">
      <c r="Y33762" s="84"/>
    </row>
    <row r="33763" spans="25:25" x14ac:dyDescent="0.2">
      <c r="Y33763" s="84"/>
    </row>
    <row r="33764" spans="25:25" x14ac:dyDescent="0.2">
      <c r="Y33764" s="84"/>
    </row>
    <row r="33765" spans="25:25" x14ac:dyDescent="0.2">
      <c r="Y33765" s="84"/>
    </row>
    <row r="33766" spans="25:25" x14ac:dyDescent="0.2">
      <c r="Y33766" s="84"/>
    </row>
    <row r="33767" spans="25:25" x14ac:dyDescent="0.2">
      <c r="Y33767" s="84"/>
    </row>
    <row r="33768" spans="25:25" x14ac:dyDescent="0.2">
      <c r="Y33768" s="84"/>
    </row>
    <row r="33769" spans="25:25" x14ac:dyDescent="0.2">
      <c r="Y33769" s="84"/>
    </row>
    <row r="33770" spans="25:25" x14ac:dyDescent="0.2">
      <c r="Y33770" s="84"/>
    </row>
    <row r="33771" spans="25:25" x14ac:dyDescent="0.2">
      <c r="Y33771" s="84"/>
    </row>
    <row r="33772" spans="25:25" x14ac:dyDescent="0.2">
      <c r="Y33772" s="84"/>
    </row>
    <row r="33773" spans="25:25" x14ac:dyDescent="0.2">
      <c r="Y33773" s="84"/>
    </row>
    <row r="33774" spans="25:25" x14ac:dyDescent="0.2">
      <c r="Y33774" s="84"/>
    </row>
    <row r="33775" spans="25:25" x14ac:dyDescent="0.2">
      <c r="Y33775" s="84"/>
    </row>
    <row r="33776" spans="25:25" x14ac:dyDescent="0.2">
      <c r="Y33776" s="84"/>
    </row>
    <row r="33777" spans="25:25" x14ac:dyDescent="0.2">
      <c r="Y33777" s="84"/>
    </row>
    <row r="33778" spans="25:25" x14ac:dyDescent="0.2">
      <c r="Y33778" s="84"/>
    </row>
    <row r="33779" spans="25:25" x14ac:dyDescent="0.2">
      <c r="Y33779" s="84"/>
    </row>
    <row r="33780" spans="25:25" x14ac:dyDescent="0.2">
      <c r="Y33780" s="84"/>
    </row>
    <row r="33781" spans="25:25" x14ac:dyDescent="0.2">
      <c r="Y33781" s="84"/>
    </row>
    <row r="33782" spans="25:25" x14ac:dyDescent="0.2">
      <c r="Y33782" s="84"/>
    </row>
    <row r="33783" spans="25:25" x14ac:dyDescent="0.2">
      <c r="Y33783" s="84"/>
    </row>
    <row r="33784" spans="25:25" x14ac:dyDescent="0.2">
      <c r="Y33784" s="84"/>
    </row>
    <row r="33785" spans="25:25" x14ac:dyDescent="0.2">
      <c r="Y33785" s="84"/>
    </row>
    <row r="33786" spans="25:25" x14ac:dyDescent="0.2">
      <c r="Y33786" s="84"/>
    </row>
    <row r="33787" spans="25:25" x14ac:dyDescent="0.2">
      <c r="Y33787" s="84"/>
    </row>
    <row r="33788" spans="25:25" x14ac:dyDescent="0.2">
      <c r="Y33788" s="84"/>
    </row>
    <row r="33789" spans="25:25" x14ac:dyDescent="0.2">
      <c r="Y33789" s="84"/>
    </row>
    <row r="33790" spans="25:25" x14ac:dyDescent="0.2">
      <c r="Y33790" s="84"/>
    </row>
    <row r="33791" spans="25:25" x14ac:dyDescent="0.2">
      <c r="Y33791" s="84"/>
    </row>
    <row r="33792" spans="25:25" x14ac:dyDescent="0.2">
      <c r="Y33792" s="84"/>
    </row>
    <row r="33793" spans="25:25" x14ac:dyDescent="0.2">
      <c r="Y33793" s="84"/>
    </row>
    <row r="33794" spans="25:25" x14ac:dyDescent="0.2">
      <c r="Y33794" s="84"/>
    </row>
    <row r="33795" spans="25:25" x14ac:dyDescent="0.2">
      <c r="Y33795" s="84"/>
    </row>
    <row r="33796" spans="25:25" x14ac:dyDescent="0.2">
      <c r="Y33796" s="84"/>
    </row>
    <row r="33797" spans="25:25" x14ac:dyDescent="0.2">
      <c r="Y33797" s="84"/>
    </row>
    <row r="33798" spans="25:25" x14ac:dyDescent="0.2">
      <c r="Y33798" s="84"/>
    </row>
    <row r="33799" spans="25:25" x14ac:dyDescent="0.2">
      <c r="Y33799" s="84"/>
    </row>
    <row r="33800" spans="25:25" x14ac:dyDescent="0.2">
      <c r="Y33800" s="84"/>
    </row>
    <row r="33801" spans="25:25" x14ac:dyDescent="0.2">
      <c r="Y33801" s="84"/>
    </row>
    <row r="33802" spans="25:25" x14ac:dyDescent="0.2">
      <c r="Y33802" s="84"/>
    </row>
    <row r="33803" spans="25:25" x14ac:dyDescent="0.2">
      <c r="Y33803" s="84"/>
    </row>
    <row r="33804" spans="25:25" x14ac:dyDescent="0.2">
      <c r="Y33804" s="84"/>
    </row>
    <row r="33805" spans="25:25" x14ac:dyDescent="0.2">
      <c r="Y33805" s="84"/>
    </row>
    <row r="33806" spans="25:25" x14ac:dyDescent="0.2">
      <c r="Y33806" s="84"/>
    </row>
    <row r="33807" spans="25:25" x14ac:dyDescent="0.2">
      <c r="Y33807" s="84"/>
    </row>
    <row r="33808" spans="25:25" x14ac:dyDescent="0.2">
      <c r="Y33808" s="84"/>
    </row>
    <row r="33809" spans="25:25" x14ac:dyDescent="0.2">
      <c r="Y33809" s="84"/>
    </row>
    <row r="33810" spans="25:25" x14ac:dyDescent="0.2">
      <c r="Y33810" s="84"/>
    </row>
    <row r="33811" spans="25:25" x14ac:dyDescent="0.2">
      <c r="Y33811" s="84"/>
    </row>
    <row r="33812" spans="25:25" x14ac:dyDescent="0.2">
      <c r="Y33812" s="84"/>
    </row>
    <row r="33813" spans="25:25" x14ac:dyDescent="0.2">
      <c r="Y33813" s="84"/>
    </row>
    <row r="33814" spans="25:25" x14ac:dyDescent="0.2">
      <c r="Y33814" s="84"/>
    </row>
    <row r="33815" spans="25:25" x14ac:dyDescent="0.2">
      <c r="Y33815" s="84"/>
    </row>
    <row r="33816" spans="25:25" x14ac:dyDescent="0.2">
      <c r="Y33816" s="84"/>
    </row>
    <row r="33817" spans="25:25" x14ac:dyDescent="0.2">
      <c r="Y33817" s="84"/>
    </row>
    <row r="33818" spans="25:25" x14ac:dyDescent="0.2">
      <c r="Y33818" s="84"/>
    </row>
    <row r="33819" spans="25:25" x14ac:dyDescent="0.2">
      <c r="Y33819" s="84"/>
    </row>
    <row r="33820" spans="25:25" x14ac:dyDescent="0.2">
      <c r="Y33820" s="84"/>
    </row>
    <row r="33821" spans="25:25" x14ac:dyDescent="0.2">
      <c r="Y33821" s="84"/>
    </row>
    <row r="33822" spans="25:25" x14ac:dyDescent="0.2">
      <c r="Y33822" s="84"/>
    </row>
    <row r="33823" spans="25:25" x14ac:dyDescent="0.2">
      <c r="Y33823" s="84"/>
    </row>
    <row r="33824" spans="25:25" x14ac:dyDescent="0.2">
      <c r="Y33824" s="84"/>
    </row>
    <row r="33825" spans="25:25" x14ac:dyDescent="0.2">
      <c r="Y33825" s="84"/>
    </row>
    <row r="33826" spans="25:25" x14ac:dyDescent="0.2">
      <c r="Y33826" s="84"/>
    </row>
    <row r="33827" spans="25:25" x14ac:dyDescent="0.2">
      <c r="Y33827" s="84"/>
    </row>
    <row r="33828" spans="25:25" x14ac:dyDescent="0.2">
      <c r="Y33828" s="84"/>
    </row>
    <row r="33829" spans="25:25" x14ac:dyDescent="0.2">
      <c r="Y33829" s="84"/>
    </row>
    <row r="33830" spans="25:25" x14ac:dyDescent="0.2">
      <c r="Y33830" s="84"/>
    </row>
    <row r="33831" spans="25:25" x14ac:dyDescent="0.2">
      <c r="Y33831" s="84"/>
    </row>
    <row r="33832" spans="25:25" x14ac:dyDescent="0.2">
      <c r="Y33832" s="84"/>
    </row>
    <row r="33833" spans="25:25" x14ac:dyDescent="0.2">
      <c r="Y33833" s="84"/>
    </row>
    <row r="33834" spans="25:25" x14ac:dyDescent="0.2">
      <c r="Y33834" s="84"/>
    </row>
    <row r="33835" spans="25:25" x14ac:dyDescent="0.2">
      <c r="Y33835" s="84"/>
    </row>
    <row r="33836" spans="25:25" x14ac:dyDescent="0.2">
      <c r="Y33836" s="84"/>
    </row>
    <row r="33837" spans="25:25" x14ac:dyDescent="0.2">
      <c r="Y33837" s="84"/>
    </row>
    <row r="33838" spans="25:25" x14ac:dyDescent="0.2">
      <c r="Y33838" s="84"/>
    </row>
    <row r="33839" spans="25:25" x14ac:dyDescent="0.2">
      <c r="Y33839" s="84"/>
    </row>
    <row r="33840" spans="25:25" x14ac:dyDescent="0.2">
      <c r="Y33840" s="84"/>
    </row>
    <row r="33841" spans="25:25" x14ac:dyDescent="0.2">
      <c r="Y33841" s="84"/>
    </row>
    <row r="33842" spans="25:25" x14ac:dyDescent="0.2">
      <c r="Y33842" s="84"/>
    </row>
    <row r="33843" spans="25:25" x14ac:dyDescent="0.2">
      <c r="Y33843" s="84"/>
    </row>
    <row r="33844" spans="25:25" x14ac:dyDescent="0.2">
      <c r="Y33844" s="84"/>
    </row>
    <row r="33845" spans="25:25" x14ac:dyDescent="0.2">
      <c r="Y33845" s="84"/>
    </row>
    <row r="33846" spans="25:25" x14ac:dyDescent="0.2">
      <c r="Y33846" s="84"/>
    </row>
    <row r="33847" spans="25:25" x14ac:dyDescent="0.2">
      <c r="Y33847" s="84"/>
    </row>
    <row r="33848" spans="25:25" x14ac:dyDescent="0.2">
      <c r="Y33848" s="84"/>
    </row>
    <row r="33849" spans="25:25" x14ac:dyDescent="0.2">
      <c r="Y33849" s="84"/>
    </row>
    <row r="33850" spans="25:25" x14ac:dyDescent="0.2">
      <c r="Y33850" s="84"/>
    </row>
    <row r="33851" spans="25:25" x14ac:dyDescent="0.2">
      <c r="Y33851" s="84"/>
    </row>
    <row r="33852" spans="25:25" x14ac:dyDescent="0.2">
      <c r="Y33852" s="84"/>
    </row>
    <row r="33853" spans="25:25" x14ac:dyDescent="0.2">
      <c r="Y33853" s="84"/>
    </row>
    <row r="33854" spans="25:25" x14ac:dyDescent="0.2">
      <c r="Y33854" s="84"/>
    </row>
    <row r="33855" spans="25:25" x14ac:dyDescent="0.2">
      <c r="Y33855" s="84"/>
    </row>
    <row r="33856" spans="25:25" x14ac:dyDescent="0.2">
      <c r="Y33856" s="84"/>
    </row>
    <row r="33857" spans="25:25" x14ac:dyDescent="0.2">
      <c r="Y33857" s="84"/>
    </row>
    <row r="33858" spans="25:25" x14ac:dyDescent="0.2">
      <c r="Y33858" s="84"/>
    </row>
    <row r="33859" spans="25:25" x14ac:dyDescent="0.2">
      <c r="Y33859" s="84"/>
    </row>
    <row r="33860" spans="25:25" x14ac:dyDescent="0.2">
      <c r="Y33860" s="84"/>
    </row>
    <row r="33861" spans="25:25" x14ac:dyDescent="0.2">
      <c r="Y33861" s="84"/>
    </row>
    <row r="33862" spans="25:25" x14ac:dyDescent="0.2">
      <c r="Y33862" s="84"/>
    </row>
    <row r="33863" spans="25:25" x14ac:dyDescent="0.2">
      <c r="Y33863" s="84"/>
    </row>
    <row r="33864" spans="25:25" x14ac:dyDescent="0.2">
      <c r="Y33864" s="84"/>
    </row>
    <row r="33865" spans="25:25" x14ac:dyDescent="0.2">
      <c r="Y33865" s="84"/>
    </row>
    <row r="33866" spans="25:25" x14ac:dyDescent="0.2">
      <c r="Y33866" s="84"/>
    </row>
    <row r="33867" spans="25:25" x14ac:dyDescent="0.2">
      <c r="Y33867" s="84"/>
    </row>
    <row r="33868" spans="25:25" x14ac:dyDescent="0.2">
      <c r="Y33868" s="84"/>
    </row>
    <row r="33869" spans="25:25" x14ac:dyDescent="0.2">
      <c r="Y33869" s="84"/>
    </row>
    <row r="33870" spans="25:25" x14ac:dyDescent="0.2">
      <c r="Y33870" s="84"/>
    </row>
    <row r="33871" spans="25:25" x14ac:dyDescent="0.2">
      <c r="Y33871" s="84"/>
    </row>
    <row r="33872" spans="25:25" x14ac:dyDescent="0.2">
      <c r="Y33872" s="84"/>
    </row>
    <row r="33873" spans="25:25" x14ac:dyDescent="0.2">
      <c r="Y33873" s="84"/>
    </row>
    <row r="33874" spans="25:25" x14ac:dyDescent="0.2">
      <c r="Y33874" s="84"/>
    </row>
    <row r="33875" spans="25:25" x14ac:dyDescent="0.2">
      <c r="Y33875" s="84"/>
    </row>
    <row r="33876" spans="25:25" x14ac:dyDescent="0.2">
      <c r="Y33876" s="84"/>
    </row>
    <row r="33877" spans="25:25" x14ac:dyDescent="0.2">
      <c r="Y33877" s="84"/>
    </row>
    <row r="33878" spans="25:25" x14ac:dyDescent="0.2">
      <c r="Y33878" s="84"/>
    </row>
    <row r="33879" spans="25:25" x14ac:dyDescent="0.2">
      <c r="Y33879" s="84"/>
    </row>
    <row r="33880" spans="25:25" x14ac:dyDescent="0.2">
      <c r="Y33880" s="84"/>
    </row>
    <row r="33881" spans="25:25" x14ac:dyDescent="0.2">
      <c r="Y33881" s="84"/>
    </row>
    <row r="33882" spans="25:25" x14ac:dyDescent="0.2">
      <c r="Y33882" s="84"/>
    </row>
    <row r="33883" spans="25:25" x14ac:dyDescent="0.2">
      <c r="Y33883" s="84"/>
    </row>
    <row r="33884" spans="25:25" x14ac:dyDescent="0.2">
      <c r="Y33884" s="84"/>
    </row>
    <row r="33885" spans="25:25" x14ac:dyDescent="0.2">
      <c r="Y33885" s="84"/>
    </row>
    <row r="33886" spans="25:25" x14ac:dyDescent="0.2">
      <c r="Y33886" s="84"/>
    </row>
    <row r="33887" spans="25:25" x14ac:dyDescent="0.2">
      <c r="Y33887" s="84"/>
    </row>
    <row r="33888" spans="25:25" x14ac:dyDescent="0.2">
      <c r="Y33888" s="84"/>
    </row>
    <row r="33889" spans="25:25" x14ac:dyDescent="0.2">
      <c r="Y33889" s="84"/>
    </row>
    <row r="33890" spans="25:25" x14ac:dyDescent="0.2">
      <c r="Y33890" s="84"/>
    </row>
    <row r="33891" spans="25:25" x14ac:dyDescent="0.2">
      <c r="Y33891" s="84"/>
    </row>
    <row r="33892" spans="25:25" x14ac:dyDescent="0.2">
      <c r="Y33892" s="84"/>
    </row>
    <row r="33893" spans="25:25" x14ac:dyDescent="0.2">
      <c r="Y33893" s="84"/>
    </row>
    <row r="33894" spans="25:25" x14ac:dyDescent="0.2">
      <c r="Y33894" s="84"/>
    </row>
    <row r="33895" spans="25:25" x14ac:dyDescent="0.2">
      <c r="Y33895" s="84"/>
    </row>
    <row r="33896" spans="25:25" x14ac:dyDescent="0.2">
      <c r="Y33896" s="84"/>
    </row>
    <row r="33897" spans="25:25" x14ac:dyDescent="0.2">
      <c r="Y33897" s="84"/>
    </row>
    <row r="33898" spans="25:25" x14ac:dyDescent="0.2">
      <c r="Y33898" s="84"/>
    </row>
    <row r="33899" spans="25:25" x14ac:dyDescent="0.2">
      <c r="Y33899" s="84"/>
    </row>
    <row r="33900" spans="25:25" x14ac:dyDescent="0.2">
      <c r="Y33900" s="84"/>
    </row>
    <row r="33901" spans="25:25" x14ac:dyDescent="0.2">
      <c r="Y33901" s="84"/>
    </row>
    <row r="33902" spans="25:25" x14ac:dyDescent="0.2">
      <c r="Y33902" s="84"/>
    </row>
    <row r="33903" spans="25:25" x14ac:dyDescent="0.2">
      <c r="Y33903" s="84"/>
    </row>
    <row r="33904" spans="25:25" x14ac:dyDescent="0.2">
      <c r="Y33904" s="84"/>
    </row>
    <row r="33905" spans="25:25" x14ac:dyDescent="0.2">
      <c r="Y33905" s="84"/>
    </row>
    <row r="33906" spans="25:25" x14ac:dyDescent="0.2">
      <c r="Y33906" s="84"/>
    </row>
    <row r="33907" spans="25:25" x14ac:dyDescent="0.2">
      <c r="Y33907" s="84"/>
    </row>
    <row r="33908" spans="25:25" x14ac:dyDescent="0.2">
      <c r="Y33908" s="84"/>
    </row>
    <row r="33909" spans="25:25" x14ac:dyDescent="0.2">
      <c r="Y33909" s="84"/>
    </row>
    <row r="33910" spans="25:25" x14ac:dyDescent="0.2">
      <c r="Y33910" s="84"/>
    </row>
    <row r="33911" spans="25:25" x14ac:dyDescent="0.2">
      <c r="Y33911" s="84"/>
    </row>
    <row r="33912" spans="25:25" x14ac:dyDescent="0.2">
      <c r="Y33912" s="84"/>
    </row>
    <row r="33913" spans="25:25" x14ac:dyDescent="0.2">
      <c r="Y33913" s="84"/>
    </row>
    <row r="33914" spans="25:25" x14ac:dyDescent="0.2">
      <c r="Y33914" s="84"/>
    </row>
    <row r="33915" spans="25:25" x14ac:dyDescent="0.2">
      <c r="Y33915" s="84"/>
    </row>
    <row r="33916" spans="25:25" x14ac:dyDescent="0.2">
      <c r="Y33916" s="84"/>
    </row>
    <row r="33917" spans="25:25" x14ac:dyDescent="0.2">
      <c r="Y33917" s="84"/>
    </row>
    <row r="33918" spans="25:25" x14ac:dyDescent="0.2">
      <c r="Y33918" s="84"/>
    </row>
    <row r="33919" spans="25:25" x14ac:dyDescent="0.2">
      <c r="Y33919" s="84"/>
    </row>
    <row r="33920" spans="25:25" x14ac:dyDescent="0.2">
      <c r="Y33920" s="84"/>
    </row>
    <row r="33921" spans="25:25" x14ac:dyDescent="0.2">
      <c r="Y33921" s="84"/>
    </row>
    <row r="33922" spans="25:25" x14ac:dyDescent="0.2">
      <c r="Y33922" s="84"/>
    </row>
    <row r="33923" spans="25:25" x14ac:dyDescent="0.2">
      <c r="Y33923" s="84"/>
    </row>
    <row r="33924" spans="25:25" x14ac:dyDescent="0.2">
      <c r="Y33924" s="84"/>
    </row>
    <row r="33925" spans="25:25" x14ac:dyDescent="0.2">
      <c r="Y33925" s="84"/>
    </row>
    <row r="33926" spans="25:25" x14ac:dyDescent="0.2">
      <c r="Y33926" s="84"/>
    </row>
    <row r="33927" spans="25:25" x14ac:dyDescent="0.2">
      <c r="Y33927" s="84"/>
    </row>
    <row r="33928" spans="25:25" x14ac:dyDescent="0.2">
      <c r="Y33928" s="84"/>
    </row>
    <row r="33929" spans="25:25" x14ac:dyDescent="0.2">
      <c r="Y33929" s="84"/>
    </row>
    <row r="33930" spans="25:25" x14ac:dyDescent="0.2">
      <c r="Y33930" s="84"/>
    </row>
    <row r="33931" spans="25:25" x14ac:dyDescent="0.2">
      <c r="Y33931" s="84"/>
    </row>
    <row r="33932" spans="25:25" x14ac:dyDescent="0.2">
      <c r="Y33932" s="84"/>
    </row>
    <row r="33933" spans="25:25" x14ac:dyDescent="0.2">
      <c r="Y33933" s="84"/>
    </row>
    <row r="33934" spans="25:25" x14ac:dyDescent="0.2">
      <c r="Y33934" s="84"/>
    </row>
    <row r="33935" spans="25:25" x14ac:dyDescent="0.2">
      <c r="Y33935" s="84"/>
    </row>
    <row r="33936" spans="25:25" x14ac:dyDescent="0.2">
      <c r="Y33936" s="84"/>
    </row>
    <row r="33937" spans="25:25" x14ac:dyDescent="0.2">
      <c r="Y33937" s="84"/>
    </row>
    <row r="33938" spans="25:25" x14ac:dyDescent="0.2">
      <c r="Y33938" s="84"/>
    </row>
    <row r="33939" spans="25:25" x14ac:dyDescent="0.2">
      <c r="Y33939" s="84"/>
    </row>
    <row r="33940" spans="25:25" x14ac:dyDescent="0.2">
      <c r="Y33940" s="84"/>
    </row>
    <row r="33941" spans="25:25" x14ac:dyDescent="0.2">
      <c r="Y33941" s="84"/>
    </row>
    <row r="33942" spans="25:25" x14ac:dyDescent="0.2">
      <c r="Y33942" s="84"/>
    </row>
    <row r="33943" spans="25:25" x14ac:dyDescent="0.2">
      <c r="Y33943" s="84"/>
    </row>
    <row r="33944" spans="25:25" x14ac:dyDescent="0.2">
      <c r="Y33944" s="84"/>
    </row>
    <row r="33945" spans="25:25" x14ac:dyDescent="0.2">
      <c r="Y33945" s="84"/>
    </row>
    <row r="33946" spans="25:25" x14ac:dyDescent="0.2">
      <c r="Y33946" s="84"/>
    </row>
    <row r="33947" spans="25:25" x14ac:dyDescent="0.2">
      <c r="Y33947" s="84"/>
    </row>
    <row r="33948" spans="25:25" x14ac:dyDescent="0.2">
      <c r="Y33948" s="84"/>
    </row>
    <row r="33949" spans="25:25" x14ac:dyDescent="0.2">
      <c r="Y33949" s="84"/>
    </row>
    <row r="33950" spans="25:25" x14ac:dyDescent="0.2">
      <c r="Y33950" s="84"/>
    </row>
    <row r="33951" spans="25:25" x14ac:dyDescent="0.2">
      <c r="Y33951" s="84"/>
    </row>
    <row r="33952" spans="25:25" x14ac:dyDescent="0.2">
      <c r="Y33952" s="84"/>
    </row>
    <row r="33953" spans="25:25" x14ac:dyDescent="0.2">
      <c r="Y33953" s="84"/>
    </row>
    <row r="33954" spans="25:25" x14ac:dyDescent="0.2">
      <c r="Y33954" s="84"/>
    </row>
    <row r="33955" spans="25:25" x14ac:dyDescent="0.2">
      <c r="Y33955" s="84"/>
    </row>
    <row r="33956" spans="25:25" x14ac:dyDescent="0.2">
      <c r="Y33956" s="84"/>
    </row>
    <row r="33957" spans="25:25" x14ac:dyDescent="0.2">
      <c r="Y33957" s="84"/>
    </row>
    <row r="33958" spans="25:25" x14ac:dyDescent="0.2">
      <c r="Y33958" s="84"/>
    </row>
    <row r="33959" spans="25:25" x14ac:dyDescent="0.2">
      <c r="Y33959" s="84"/>
    </row>
    <row r="33960" spans="25:25" x14ac:dyDescent="0.2">
      <c r="Y33960" s="84"/>
    </row>
    <row r="33961" spans="25:25" x14ac:dyDescent="0.2">
      <c r="Y33961" s="84"/>
    </row>
    <row r="33962" spans="25:25" x14ac:dyDescent="0.2">
      <c r="Y33962" s="84"/>
    </row>
    <row r="33963" spans="25:25" x14ac:dyDescent="0.2">
      <c r="Y33963" s="84"/>
    </row>
    <row r="33964" spans="25:25" x14ac:dyDescent="0.2">
      <c r="Y33964" s="84"/>
    </row>
    <row r="33965" spans="25:25" x14ac:dyDescent="0.2">
      <c r="Y33965" s="84"/>
    </row>
    <row r="33966" spans="25:25" x14ac:dyDescent="0.2">
      <c r="Y33966" s="84"/>
    </row>
    <row r="33967" spans="25:25" x14ac:dyDescent="0.2">
      <c r="Y33967" s="84"/>
    </row>
    <row r="33968" spans="25:25" x14ac:dyDescent="0.2">
      <c r="Y33968" s="84"/>
    </row>
    <row r="33969" spans="25:25" x14ac:dyDescent="0.2">
      <c r="Y33969" s="84"/>
    </row>
    <row r="33970" spans="25:25" x14ac:dyDescent="0.2">
      <c r="Y33970" s="84"/>
    </row>
    <row r="33971" spans="25:25" x14ac:dyDescent="0.2">
      <c r="Y33971" s="84"/>
    </row>
    <row r="33972" spans="25:25" x14ac:dyDescent="0.2">
      <c r="Y33972" s="84"/>
    </row>
    <row r="33973" spans="25:25" x14ac:dyDescent="0.2">
      <c r="Y33973" s="84"/>
    </row>
    <row r="33974" spans="25:25" x14ac:dyDescent="0.2">
      <c r="Y33974" s="84"/>
    </row>
    <row r="33975" spans="25:25" x14ac:dyDescent="0.2">
      <c r="Y33975" s="84"/>
    </row>
    <row r="33976" spans="25:25" x14ac:dyDescent="0.2">
      <c r="Y33976" s="84"/>
    </row>
    <row r="33977" spans="25:25" x14ac:dyDescent="0.2">
      <c r="Y33977" s="84"/>
    </row>
    <row r="33978" spans="25:25" x14ac:dyDescent="0.2">
      <c r="Y33978" s="84"/>
    </row>
    <row r="33979" spans="25:25" x14ac:dyDescent="0.2">
      <c r="Y33979" s="84"/>
    </row>
    <row r="33980" spans="25:25" x14ac:dyDescent="0.2">
      <c r="Y33980" s="84"/>
    </row>
    <row r="33981" spans="25:25" x14ac:dyDescent="0.2">
      <c r="Y33981" s="84"/>
    </row>
    <row r="33982" spans="25:25" x14ac:dyDescent="0.2">
      <c r="Y33982" s="84"/>
    </row>
    <row r="33983" spans="25:25" x14ac:dyDescent="0.2">
      <c r="Y33983" s="84"/>
    </row>
    <row r="33984" spans="25:25" x14ac:dyDescent="0.2">
      <c r="Y33984" s="84"/>
    </row>
    <row r="33985" spans="25:25" x14ac:dyDescent="0.2">
      <c r="Y33985" s="84"/>
    </row>
    <row r="33986" spans="25:25" x14ac:dyDescent="0.2">
      <c r="Y33986" s="84"/>
    </row>
    <row r="33987" spans="25:25" x14ac:dyDescent="0.2">
      <c r="Y33987" s="84"/>
    </row>
    <row r="33988" spans="25:25" x14ac:dyDescent="0.2">
      <c r="Y33988" s="84"/>
    </row>
    <row r="33989" spans="25:25" x14ac:dyDescent="0.2">
      <c r="Y33989" s="84"/>
    </row>
    <row r="33990" spans="25:25" x14ac:dyDescent="0.2">
      <c r="Y33990" s="84"/>
    </row>
    <row r="33991" spans="25:25" x14ac:dyDescent="0.2">
      <c r="Y33991" s="84"/>
    </row>
    <row r="33992" spans="25:25" x14ac:dyDescent="0.2">
      <c r="Y33992" s="84"/>
    </row>
    <row r="33993" spans="25:25" x14ac:dyDescent="0.2">
      <c r="Y33993" s="84"/>
    </row>
    <row r="33994" spans="25:25" x14ac:dyDescent="0.2">
      <c r="Y33994" s="84"/>
    </row>
    <row r="33995" spans="25:25" x14ac:dyDescent="0.2">
      <c r="Y33995" s="84"/>
    </row>
    <row r="33996" spans="25:25" x14ac:dyDescent="0.2">
      <c r="Y33996" s="84"/>
    </row>
    <row r="33997" spans="25:25" x14ac:dyDescent="0.2">
      <c r="Y33997" s="84"/>
    </row>
    <row r="33998" spans="25:25" x14ac:dyDescent="0.2">
      <c r="Y33998" s="84"/>
    </row>
    <row r="33999" spans="25:25" x14ac:dyDescent="0.2">
      <c r="Y33999" s="84"/>
    </row>
    <row r="34000" spans="25:25" x14ac:dyDescent="0.2">
      <c r="Y34000" s="84"/>
    </row>
    <row r="34001" spans="25:25" x14ac:dyDescent="0.2">
      <c r="Y34001" s="84"/>
    </row>
    <row r="34002" spans="25:25" x14ac:dyDescent="0.2">
      <c r="Y34002" s="84"/>
    </row>
    <row r="34003" spans="25:25" x14ac:dyDescent="0.2">
      <c r="Y34003" s="84"/>
    </row>
    <row r="34004" spans="25:25" x14ac:dyDescent="0.2">
      <c r="Y34004" s="84"/>
    </row>
    <row r="34005" spans="25:25" x14ac:dyDescent="0.2">
      <c r="Y34005" s="84"/>
    </row>
    <row r="34006" spans="25:25" x14ac:dyDescent="0.2">
      <c r="Y34006" s="84"/>
    </row>
    <row r="34007" spans="25:25" x14ac:dyDescent="0.2">
      <c r="Y34007" s="84"/>
    </row>
    <row r="34008" spans="25:25" x14ac:dyDescent="0.2">
      <c r="Y34008" s="84"/>
    </row>
    <row r="34009" spans="25:25" x14ac:dyDescent="0.2">
      <c r="Y34009" s="84"/>
    </row>
    <row r="34010" spans="25:25" x14ac:dyDescent="0.2">
      <c r="Y34010" s="84"/>
    </row>
    <row r="34011" spans="25:25" x14ac:dyDescent="0.2">
      <c r="Y34011" s="84"/>
    </row>
    <row r="34012" spans="25:25" x14ac:dyDescent="0.2">
      <c r="Y34012" s="84"/>
    </row>
    <row r="34013" spans="25:25" x14ac:dyDescent="0.2">
      <c r="Y34013" s="84"/>
    </row>
    <row r="34014" spans="25:25" x14ac:dyDescent="0.2">
      <c r="Y34014" s="84"/>
    </row>
    <row r="34015" spans="25:25" x14ac:dyDescent="0.2">
      <c r="Y34015" s="84"/>
    </row>
    <row r="34016" spans="25:25" x14ac:dyDescent="0.2">
      <c r="Y34016" s="84"/>
    </row>
    <row r="34017" spans="25:25" x14ac:dyDescent="0.2">
      <c r="Y34017" s="84"/>
    </row>
    <row r="34018" spans="25:25" x14ac:dyDescent="0.2">
      <c r="Y34018" s="84"/>
    </row>
    <row r="34019" spans="25:25" x14ac:dyDescent="0.2">
      <c r="Y34019" s="84"/>
    </row>
    <row r="34020" spans="25:25" x14ac:dyDescent="0.2">
      <c r="Y34020" s="84"/>
    </row>
    <row r="34021" spans="25:25" x14ac:dyDescent="0.2">
      <c r="Y34021" s="84"/>
    </row>
    <row r="34022" spans="25:25" x14ac:dyDescent="0.2">
      <c r="Y34022" s="84"/>
    </row>
    <row r="34023" spans="25:25" x14ac:dyDescent="0.2">
      <c r="Y34023" s="84"/>
    </row>
    <row r="34024" spans="25:25" x14ac:dyDescent="0.2">
      <c r="Y34024" s="84"/>
    </row>
    <row r="34025" spans="25:25" x14ac:dyDescent="0.2">
      <c r="Y34025" s="84"/>
    </row>
    <row r="34026" spans="25:25" x14ac:dyDescent="0.2">
      <c r="Y34026" s="84"/>
    </row>
    <row r="34027" spans="25:25" x14ac:dyDescent="0.2">
      <c r="Y34027" s="84"/>
    </row>
    <row r="34028" spans="25:25" x14ac:dyDescent="0.2">
      <c r="Y34028" s="84"/>
    </row>
    <row r="34029" spans="25:25" x14ac:dyDescent="0.2">
      <c r="Y34029" s="84"/>
    </row>
    <row r="34030" spans="25:25" x14ac:dyDescent="0.2">
      <c r="Y34030" s="84"/>
    </row>
    <row r="34031" spans="25:25" x14ac:dyDescent="0.2">
      <c r="Y34031" s="84"/>
    </row>
    <row r="34032" spans="25:25" x14ac:dyDescent="0.2">
      <c r="Y34032" s="84"/>
    </row>
    <row r="34033" spans="25:25" x14ac:dyDescent="0.2">
      <c r="Y34033" s="84"/>
    </row>
    <row r="34034" spans="25:25" x14ac:dyDescent="0.2">
      <c r="Y34034" s="84"/>
    </row>
    <row r="34035" spans="25:25" x14ac:dyDescent="0.2">
      <c r="Y34035" s="84"/>
    </row>
    <row r="34036" spans="25:25" x14ac:dyDescent="0.2">
      <c r="Y34036" s="84"/>
    </row>
    <row r="34037" spans="25:25" x14ac:dyDescent="0.2">
      <c r="Y34037" s="84"/>
    </row>
    <row r="34038" spans="25:25" x14ac:dyDescent="0.2">
      <c r="Y34038" s="84"/>
    </row>
    <row r="34039" spans="25:25" x14ac:dyDescent="0.2">
      <c r="Y34039" s="84"/>
    </row>
    <row r="34040" spans="25:25" x14ac:dyDescent="0.2">
      <c r="Y34040" s="84"/>
    </row>
    <row r="34041" spans="25:25" x14ac:dyDescent="0.2">
      <c r="Y34041" s="84"/>
    </row>
    <row r="34042" spans="25:25" x14ac:dyDescent="0.2">
      <c r="Y34042" s="84"/>
    </row>
    <row r="34043" spans="25:25" x14ac:dyDescent="0.2">
      <c r="Y34043" s="84"/>
    </row>
    <row r="34044" spans="25:25" x14ac:dyDescent="0.2">
      <c r="Y34044" s="84"/>
    </row>
    <row r="34045" spans="25:25" x14ac:dyDescent="0.2">
      <c r="Y34045" s="84"/>
    </row>
    <row r="34046" spans="25:25" x14ac:dyDescent="0.2">
      <c r="Y34046" s="84"/>
    </row>
    <row r="34047" spans="25:25" x14ac:dyDescent="0.2">
      <c r="Y34047" s="84"/>
    </row>
    <row r="34048" spans="25:25" x14ac:dyDescent="0.2">
      <c r="Y34048" s="84"/>
    </row>
    <row r="34049" spans="25:25" x14ac:dyDescent="0.2">
      <c r="Y34049" s="84"/>
    </row>
    <row r="34050" spans="25:25" x14ac:dyDescent="0.2">
      <c r="Y34050" s="84"/>
    </row>
    <row r="34051" spans="25:25" x14ac:dyDescent="0.2">
      <c r="Y34051" s="84"/>
    </row>
    <row r="34052" spans="25:25" x14ac:dyDescent="0.2">
      <c r="Y34052" s="84"/>
    </row>
    <row r="34053" spans="25:25" x14ac:dyDescent="0.2">
      <c r="Y34053" s="84"/>
    </row>
    <row r="34054" spans="25:25" x14ac:dyDescent="0.2">
      <c r="Y34054" s="84"/>
    </row>
    <row r="34055" spans="25:25" x14ac:dyDescent="0.2">
      <c r="Y34055" s="84"/>
    </row>
    <row r="34056" spans="25:25" x14ac:dyDescent="0.2">
      <c r="Y34056" s="84"/>
    </row>
    <row r="34057" spans="25:25" x14ac:dyDescent="0.2">
      <c r="Y34057" s="84"/>
    </row>
    <row r="34058" spans="25:25" x14ac:dyDescent="0.2">
      <c r="Y34058" s="84"/>
    </row>
    <row r="34059" spans="25:25" x14ac:dyDescent="0.2">
      <c r="Y34059" s="84"/>
    </row>
    <row r="34060" spans="25:25" x14ac:dyDescent="0.2">
      <c r="Y34060" s="84"/>
    </row>
    <row r="34061" spans="25:25" x14ac:dyDescent="0.2">
      <c r="Y34061" s="84"/>
    </row>
    <row r="34062" spans="25:25" x14ac:dyDescent="0.2">
      <c r="Y34062" s="84"/>
    </row>
    <row r="34063" spans="25:25" x14ac:dyDescent="0.2">
      <c r="Y34063" s="84"/>
    </row>
    <row r="34064" spans="25:25" x14ac:dyDescent="0.2">
      <c r="Y34064" s="84"/>
    </row>
    <row r="34065" spans="25:25" x14ac:dyDescent="0.2">
      <c r="Y34065" s="84"/>
    </row>
    <row r="34066" spans="25:25" x14ac:dyDescent="0.2">
      <c r="Y34066" s="84"/>
    </row>
    <row r="34067" spans="25:25" x14ac:dyDescent="0.2">
      <c r="Y34067" s="84"/>
    </row>
    <row r="34068" spans="25:25" x14ac:dyDescent="0.2">
      <c r="Y34068" s="84"/>
    </row>
    <row r="34069" spans="25:25" x14ac:dyDescent="0.2">
      <c r="Y34069" s="84"/>
    </row>
    <row r="34070" spans="25:25" x14ac:dyDescent="0.2">
      <c r="Y34070" s="84"/>
    </row>
    <row r="34071" spans="25:25" x14ac:dyDescent="0.2">
      <c r="Y34071" s="84"/>
    </row>
    <row r="34072" spans="25:25" x14ac:dyDescent="0.2">
      <c r="Y34072" s="84"/>
    </row>
    <row r="34073" spans="25:25" x14ac:dyDescent="0.2">
      <c r="Y34073" s="84"/>
    </row>
    <row r="34074" spans="25:25" x14ac:dyDescent="0.2">
      <c r="Y34074" s="84"/>
    </row>
    <row r="34075" spans="25:25" x14ac:dyDescent="0.2">
      <c r="Y34075" s="84"/>
    </row>
    <row r="34076" spans="25:25" x14ac:dyDescent="0.2">
      <c r="Y34076" s="84"/>
    </row>
    <row r="34077" spans="25:25" x14ac:dyDescent="0.2">
      <c r="Y34077" s="84"/>
    </row>
    <row r="34078" spans="25:25" x14ac:dyDescent="0.2">
      <c r="Y34078" s="84"/>
    </row>
    <row r="34079" spans="25:25" x14ac:dyDescent="0.2">
      <c r="Y34079" s="84"/>
    </row>
    <row r="34080" spans="25:25" x14ac:dyDescent="0.2">
      <c r="Y34080" s="84"/>
    </row>
    <row r="34081" spans="25:25" x14ac:dyDescent="0.2">
      <c r="Y34081" s="84"/>
    </row>
    <row r="34082" spans="25:25" x14ac:dyDescent="0.2">
      <c r="Y34082" s="84"/>
    </row>
    <row r="34083" spans="25:25" x14ac:dyDescent="0.2">
      <c r="Y34083" s="84"/>
    </row>
    <row r="34084" spans="25:25" x14ac:dyDescent="0.2">
      <c r="Y34084" s="84"/>
    </row>
    <row r="34085" spans="25:25" x14ac:dyDescent="0.2">
      <c r="Y34085" s="84"/>
    </row>
    <row r="34086" spans="25:25" x14ac:dyDescent="0.2">
      <c r="Y34086" s="84"/>
    </row>
    <row r="34087" spans="25:25" x14ac:dyDescent="0.2">
      <c r="Y34087" s="84"/>
    </row>
    <row r="34088" spans="25:25" x14ac:dyDescent="0.2">
      <c r="Y34088" s="84"/>
    </row>
    <row r="34089" spans="25:25" x14ac:dyDescent="0.2">
      <c r="Y34089" s="84"/>
    </row>
    <row r="34090" spans="25:25" x14ac:dyDescent="0.2">
      <c r="Y34090" s="84"/>
    </row>
    <row r="34091" spans="25:25" x14ac:dyDescent="0.2">
      <c r="Y34091" s="84"/>
    </row>
    <row r="34092" spans="25:25" x14ac:dyDescent="0.2">
      <c r="Y34092" s="84"/>
    </row>
    <row r="34093" spans="25:25" x14ac:dyDescent="0.2">
      <c r="Y34093" s="84"/>
    </row>
    <row r="34094" spans="25:25" x14ac:dyDescent="0.2">
      <c r="Y34094" s="84"/>
    </row>
    <row r="34095" spans="25:25" x14ac:dyDescent="0.2">
      <c r="Y34095" s="84"/>
    </row>
    <row r="34096" spans="25:25" x14ac:dyDescent="0.2">
      <c r="Y34096" s="84"/>
    </row>
    <row r="34097" spans="25:25" x14ac:dyDescent="0.2">
      <c r="Y34097" s="84"/>
    </row>
    <row r="34098" spans="25:25" x14ac:dyDescent="0.2">
      <c r="Y34098" s="84"/>
    </row>
    <row r="34099" spans="25:25" x14ac:dyDescent="0.2">
      <c r="Y34099" s="84"/>
    </row>
    <row r="34100" spans="25:25" x14ac:dyDescent="0.2">
      <c r="Y34100" s="84"/>
    </row>
    <row r="34101" spans="25:25" x14ac:dyDescent="0.2">
      <c r="Y34101" s="84"/>
    </row>
    <row r="34102" spans="25:25" x14ac:dyDescent="0.2">
      <c r="Y34102" s="84"/>
    </row>
    <row r="34103" spans="25:25" x14ac:dyDescent="0.2">
      <c r="Y34103" s="84"/>
    </row>
    <row r="34104" spans="25:25" x14ac:dyDescent="0.2">
      <c r="Y34104" s="84"/>
    </row>
    <row r="34105" spans="25:25" x14ac:dyDescent="0.2">
      <c r="Y34105" s="84"/>
    </row>
    <row r="34106" spans="25:25" x14ac:dyDescent="0.2">
      <c r="Y34106" s="84"/>
    </row>
    <row r="34107" spans="25:25" x14ac:dyDescent="0.2">
      <c r="Y34107" s="84"/>
    </row>
    <row r="34108" spans="25:25" x14ac:dyDescent="0.2">
      <c r="Y34108" s="84"/>
    </row>
    <row r="34109" spans="25:25" x14ac:dyDescent="0.2">
      <c r="Y34109" s="84"/>
    </row>
    <row r="34110" spans="25:25" x14ac:dyDescent="0.2">
      <c r="Y34110" s="84"/>
    </row>
    <row r="34111" spans="25:25" x14ac:dyDescent="0.2">
      <c r="Y34111" s="84"/>
    </row>
    <row r="34112" spans="25:25" x14ac:dyDescent="0.2">
      <c r="Y34112" s="84"/>
    </row>
    <row r="34113" spans="25:25" x14ac:dyDescent="0.2">
      <c r="Y34113" s="84"/>
    </row>
    <row r="34114" spans="25:25" x14ac:dyDescent="0.2">
      <c r="Y34114" s="84"/>
    </row>
    <row r="34115" spans="25:25" x14ac:dyDescent="0.2">
      <c r="Y34115" s="84"/>
    </row>
    <row r="34116" spans="25:25" x14ac:dyDescent="0.2">
      <c r="Y34116" s="84"/>
    </row>
    <row r="34117" spans="25:25" x14ac:dyDescent="0.2">
      <c r="Y34117" s="84"/>
    </row>
    <row r="34118" spans="25:25" x14ac:dyDescent="0.2">
      <c r="Y34118" s="84"/>
    </row>
    <row r="34119" spans="25:25" x14ac:dyDescent="0.2">
      <c r="Y34119" s="84"/>
    </row>
    <row r="34120" spans="25:25" x14ac:dyDescent="0.2">
      <c r="Y34120" s="84"/>
    </row>
    <row r="34121" spans="25:25" x14ac:dyDescent="0.2">
      <c r="Y34121" s="84"/>
    </row>
    <row r="34122" spans="25:25" x14ac:dyDescent="0.2">
      <c r="Y34122" s="84"/>
    </row>
    <row r="34123" spans="25:25" x14ac:dyDescent="0.2">
      <c r="Y34123" s="84"/>
    </row>
    <row r="34124" spans="25:25" x14ac:dyDescent="0.2">
      <c r="Y34124" s="84"/>
    </row>
    <row r="34125" spans="25:25" x14ac:dyDescent="0.2">
      <c r="Y34125" s="84"/>
    </row>
    <row r="34126" spans="25:25" x14ac:dyDescent="0.2">
      <c r="Y34126" s="84"/>
    </row>
    <row r="34127" spans="25:25" x14ac:dyDescent="0.2">
      <c r="Y34127" s="84"/>
    </row>
    <row r="34128" spans="25:25" x14ac:dyDescent="0.2">
      <c r="Y34128" s="84"/>
    </row>
    <row r="34129" spans="25:25" x14ac:dyDescent="0.2">
      <c r="Y34129" s="84"/>
    </row>
    <row r="34130" spans="25:25" x14ac:dyDescent="0.2">
      <c r="Y34130" s="84"/>
    </row>
    <row r="34131" spans="25:25" x14ac:dyDescent="0.2">
      <c r="Y34131" s="84"/>
    </row>
    <row r="34132" spans="25:25" x14ac:dyDescent="0.2">
      <c r="Y34132" s="84"/>
    </row>
    <row r="34133" spans="25:25" x14ac:dyDescent="0.2">
      <c r="Y34133" s="84"/>
    </row>
    <row r="34134" spans="25:25" x14ac:dyDescent="0.2">
      <c r="Y34134" s="84"/>
    </row>
    <row r="34135" spans="25:25" x14ac:dyDescent="0.2">
      <c r="Y34135" s="84"/>
    </row>
    <row r="34136" spans="25:25" x14ac:dyDescent="0.2">
      <c r="Y34136" s="84"/>
    </row>
    <row r="34137" spans="25:25" x14ac:dyDescent="0.2">
      <c r="Y34137" s="84"/>
    </row>
    <row r="34138" spans="25:25" x14ac:dyDescent="0.2">
      <c r="Y34138" s="84"/>
    </row>
    <row r="34139" spans="25:25" x14ac:dyDescent="0.2">
      <c r="Y34139" s="84"/>
    </row>
    <row r="34140" spans="25:25" x14ac:dyDescent="0.2">
      <c r="Y34140" s="84"/>
    </row>
    <row r="34141" spans="25:25" x14ac:dyDescent="0.2">
      <c r="Y34141" s="84"/>
    </row>
    <row r="34142" spans="25:25" x14ac:dyDescent="0.2">
      <c r="Y34142" s="84"/>
    </row>
    <row r="34143" spans="25:25" x14ac:dyDescent="0.2">
      <c r="Y34143" s="84"/>
    </row>
    <row r="34144" spans="25:25" x14ac:dyDescent="0.2">
      <c r="Y34144" s="84"/>
    </row>
    <row r="34145" spans="25:25" x14ac:dyDescent="0.2">
      <c r="Y34145" s="84"/>
    </row>
    <row r="34146" spans="25:25" x14ac:dyDescent="0.2">
      <c r="Y34146" s="84"/>
    </row>
    <row r="34147" spans="25:25" x14ac:dyDescent="0.2">
      <c r="Y34147" s="84"/>
    </row>
    <row r="34148" spans="25:25" x14ac:dyDescent="0.2">
      <c r="Y34148" s="84"/>
    </row>
    <row r="34149" spans="25:25" x14ac:dyDescent="0.2">
      <c r="Y34149" s="84"/>
    </row>
    <row r="34150" spans="25:25" x14ac:dyDescent="0.2">
      <c r="Y34150" s="84"/>
    </row>
    <row r="34151" spans="25:25" x14ac:dyDescent="0.2">
      <c r="Y34151" s="84"/>
    </row>
    <row r="34152" spans="25:25" x14ac:dyDescent="0.2">
      <c r="Y34152" s="84"/>
    </row>
    <row r="34153" spans="25:25" x14ac:dyDescent="0.2">
      <c r="Y34153" s="84"/>
    </row>
    <row r="34154" spans="25:25" x14ac:dyDescent="0.2">
      <c r="Y34154" s="84"/>
    </row>
    <row r="34155" spans="25:25" x14ac:dyDescent="0.2">
      <c r="Y34155" s="84"/>
    </row>
    <row r="34156" spans="25:25" x14ac:dyDescent="0.2">
      <c r="Y34156" s="84"/>
    </row>
    <row r="34157" spans="25:25" x14ac:dyDescent="0.2">
      <c r="Y34157" s="84"/>
    </row>
    <row r="34158" spans="25:25" x14ac:dyDescent="0.2">
      <c r="Y34158" s="84"/>
    </row>
    <row r="34159" spans="25:25" x14ac:dyDescent="0.2">
      <c r="Y34159" s="84"/>
    </row>
    <row r="34160" spans="25:25" x14ac:dyDescent="0.2">
      <c r="Y34160" s="84"/>
    </row>
    <row r="34161" spans="25:25" x14ac:dyDescent="0.2">
      <c r="Y34161" s="84"/>
    </row>
    <row r="34162" spans="25:25" x14ac:dyDescent="0.2">
      <c r="Y34162" s="84"/>
    </row>
    <row r="34163" spans="25:25" x14ac:dyDescent="0.2">
      <c r="Y34163" s="84"/>
    </row>
    <row r="34164" spans="25:25" x14ac:dyDescent="0.2">
      <c r="Y34164" s="84"/>
    </row>
    <row r="34165" spans="25:25" x14ac:dyDescent="0.2">
      <c r="Y34165" s="84"/>
    </row>
    <row r="34166" spans="25:25" x14ac:dyDescent="0.2">
      <c r="Y34166" s="84"/>
    </row>
    <row r="34167" spans="25:25" x14ac:dyDescent="0.2">
      <c r="Y34167" s="84"/>
    </row>
    <row r="34168" spans="25:25" x14ac:dyDescent="0.2">
      <c r="Y34168" s="84"/>
    </row>
    <row r="34169" spans="25:25" x14ac:dyDescent="0.2">
      <c r="Y34169" s="84"/>
    </row>
    <row r="34170" spans="25:25" x14ac:dyDescent="0.2">
      <c r="Y34170" s="84"/>
    </row>
    <row r="34171" spans="25:25" x14ac:dyDescent="0.2">
      <c r="Y34171" s="84"/>
    </row>
    <row r="34172" spans="25:25" x14ac:dyDescent="0.2">
      <c r="Y34172" s="84"/>
    </row>
    <row r="34173" spans="25:25" x14ac:dyDescent="0.2">
      <c r="Y34173" s="84"/>
    </row>
    <row r="34174" spans="25:25" x14ac:dyDescent="0.2">
      <c r="Y34174" s="84"/>
    </row>
    <row r="34175" spans="25:25" x14ac:dyDescent="0.2">
      <c r="Y34175" s="84"/>
    </row>
    <row r="34176" spans="25:25" x14ac:dyDescent="0.2">
      <c r="Y34176" s="84"/>
    </row>
    <row r="34177" spans="25:25" x14ac:dyDescent="0.2">
      <c r="Y34177" s="84"/>
    </row>
    <row r="34178" spans="25:25" x14ac:dyDescent="0.2">
      <c r="Y34178" s="84"/>
    </row>
    <row r="34179" spans="25:25" x14ac:dyDescent="0.2">
      <c r="Y34179" s="84"/>
    </row>
    <row r="34180" spans="25:25" x14ac:dyDescent="0.2">
      <c r="Y34180" s="84"/>
    </row>
    <row r="34181" spans="25:25" x14ac:dyDescent="0.2">
      <c r="Y34181" s="84"/>
    </row>
    <row r="34182" spans="25:25" x14ac:dyDescent="0.2">
      <c r="Y34182" s="84"/>
    </row>
    <row r="34183" spans="25:25" x14ac:dyDescent="0.2">
      <c r="Y34183" s="84"/>
    </row>
    <row r="34184" spans="25:25" x14ac:dyDescent="0.2">
      <c r="Y34184" s="84"/>
    </row>
    <row r="34185" spans="25:25" x14ac:dyDescent="0.2">
      <c r="Y34185" s="84"/>
    </row>
    <row r="34186" spans="25:25" x14ac:dyDescent="0.2">
      <c r="Y34186" s="84"/>
    </row>
    <row r="34187" spans="25:25" x14ac:dyDescent="0.2">
      <c r="Y34187" s="84"/>
    </row>
    <row r="34188" spans="25:25" x14ac:dyDescent="0.2">
      <c r="Y34188" s="84"/>
    </row>
    <row r="34189" spans="25:25" x14ac:dyDescent="0.2">
      <c r="Y34189" s="84"/>
    </row>
    <row r="34190" spans="25:25" x14ac:dyDescent="0.2">
      <c r="Y34190" s="84"/>
    </row>
    <row r="34191" spans="25:25" x14ac:dyDescent="0.2">
      <c r="Y34191" s="84"/>
    </row>
    <row r="34192" spans="25:25" x14ac:dyDescent="0.2">
      <c r="Y34192" s="84"/>
    </row>
    <row r="34193" spans="25:25" x14ac:dyDescent="0.2">
      <c r="Y34193" s="84"/>
    </row>
    <row r="34194" spans="25:25" x14ac:dyDescent="0.2">
      <c r="Y34194" s="84"/>
    </row>
    <row r="34195" spans="25:25" x14ac:dyDescent="0.2">
      <c r="Y34195" s="84"/>
    </row>
    <row r="34196" spans="25:25" x14ac:dyDescent="0.2">
      <c r="Y34196" s="84"/>
    </row>
    <row r="34197" spans="25:25" x14ac:dyDescent="0.2">
      <c r="Y34197" s="84"/>
    </row>
    <row r="34198" spans="25:25" x14ac:dyDescent="0.2">
      <c r="Y34198" s="84"/>
    </row>
    <row r="34199" spans="25:25" x14ac:dyDescent="0.2">
      <c r="Y34199" s="84"/>
    </row>
    <row r="34200" spans="25:25" x14ac:dyDescent="0.2">
      <c r="Y34200" s="84"/>
    </row>
    <row r="34201" spans="25:25" x14ac:dyDescent="0.2">
      <c r="Y34201" s="84"/>
    </row>
    <row r="34202" spans="25:25" x14ac:dyDescent="0.2">
      <c r="Y34202" s="84"/>
    </row>
    <row r="34203" spans="25:25" x14ac:dyDescent="0.2">
      <c r="Y34203" s="84"/>
    </row>
    <row r="34204" spans="25:25" x14ac:dyDescent="0.2">
      <c r="Y34204" s="84"/>
    </row>
    <row r="34205" spans="25:25" x14ac:dyDescent="0.2">
      <c r="Y34205" s="84"/>
    </row>
    <row r="34206" spans="25:25" x14ac:dyDescent="0.2">
      <c r="Y34206" s="84"/>
    </row>
    <row r="34207" spans="25:25" x14ac:dyDescent="0.2">
      <c r="Y34207" s="84"/>
    </row>
    <row r="34208" spans="25:25" x14ac:dyDescent="0.2">
      <c r="Y34208" s="84"/>
    </row>
    <row r="34209" spans="25:25" x14ac:dyDescent="0.2">
      <c r="Y34209" s="84"/>
    </row>
    <row r="34210" spans="25:25" x14ac:dyDescent="0.2">
      <c r="Y34210" s="84"/>
    </row>
    <row r="34211" spans="25:25" x14ac:dyDescent="0.2">
      <c r="Y34211" s="84"/>
    </row>
    <row r="34212" spans="25:25" x14ac:dyDescent="0.2">
      <c r="Y34212" s="84"/>
    </row>
    <row r="34213" spans="25:25" x14ac:dyDescent="0.2">
      <c r="Y34213" s="84"/>
    </row>
    <row r="34214" spans="25:25" x14ac:dyDescent="0.2">
      <c r="Y34214" s="84"/>
    </row>
    <row r="34215" spans="25:25" x14ac:dyDescent="0.2">
      <c r="Y34215" s="84"/>
    </row>
    <row r="34216" spans="25:25" x14ac:dyDescent="0.2">
      <c r="Y34216" s="84"/>
    </row>
    <row r="34217" spans="25:25" x14ac:dyDescent="0.2">
      <c r="Y34217" s="84"/>
    </row>
    <row r="34218" spans="25:25" x14ac:dyDescent="0.2">
      <c r="Y34218" s="84"/>
    </row>
    <row r="34219" spans="25:25" x14ac:dyDescent="0.2">
      <c r="Y34219" s="84"/>
    </row>
    <row r="34220" spans="25:25" x14ac:dyDescent="0.2">
      <c r="Y34220" s="84"/>
    </row>
    <row r="34221" spans="25:25" x14ac:dyDescent="0.2">
      <c r="Y34221" s="84"/>
    </row>
    <row r="34222" spans="25:25" x14ac:dyDescent="0.2">
      <c r="Y34222" s="84"/>
    </row>
    <row r="34223" spans="25:25" x14ac:dyDescent="0.2">
      <c r="Y34223" s="84"/>
    </row>
    <row r="34224" spans="25:25" x14ac:dyDescent="0.2">
      <c r="Y34224" s="84"/>
    </row>
    <row r="34225" spans="25:25" x14ac:dyDescent="0.2">
      <c r="Y34225" s="84"/>
    </row>
    <row r="34226" spans="25:25" x14ac:dyDescent="0.2">
      <c r="Y34226" s="84"/>
    </row>
    <row r="34227" spans="25:25" x14ac:dyDescent="0.2">
      <c r="Y34227" s="84"/>
    </row>
    <row r="34228" spans="25:25" x14ac:dyDescent="0.2">
      <c r="Y34228" s="84"/>
    </row>
    <row r="34229" spans="25:25" x14ac:dyDescent="0.2">
      <c r="Y34229" s="84"/>
    </row>
    <row r="34230" spans="25:25" x14ac:dyDescent="0.2">
      <c r="Y34230" s="84"/>
    </row>
    <row r="34231" spans="25:25" x14ac:dyDescent="0.2">
      <c r="Y34231" s="84"/>
    </row>
    <row r="34232" spans="25:25" x14ac:dyDescent="0.2">
      <c r="Y34232" s="84"/>
    </row>
    <row r="34233" spans="25:25" x14ac:dyDescent="0.2">
      <c r="Y34233" s="84"/>
    </row>
    <row r="34234" spans="25:25" x14ac:dyDescent="0.2">
      <c r="Y34234" s="84"/>
    </row>
    <row r="34235" spans="25:25" x14ac:dyDescent="0.2">
      <c r="Y34235" s="84"/>
    </row>
    <row r="34236" spans="25:25" x14ac:dyDescent="0.2">
      <c r="Y34236" s="84"/>
    </row>
    <row r="34237" spans="25:25" x14ac:dyDescent="0.2">
      <c r="Y34237" s="84"/>
    </row>
    <row r="34238" spans="25:25" x14ac:dyDescent="0.2">
      <c r="Y34238" s="84"/>
    </row>
    <row r="34239" spans="25:25" x14ac:dyDescent="0.2">
      <c r="Y34239" s="84"/>
    </row>
    <row r="34240" spans="25:25" x14ac:dyDescent="0.2">
      <c r="Y34240" s="84"/>
    </row>
    <row r="34241" spans="25:25" x14ac:dyDescent="0.2">
      <c r="Y34241" s="84"/>
    </row>
    <row r="34242" spans="25:25" x14ac:dyDescent="0.2">
      <c r="Y34242" s="84"/>
    </row>
    <row r="34243" spans="25:25" x14ac:dyDescent="0.2">
      <c r="Y34243" s="84"/>
    </row>
    <row r="34244" spans="25:25" x14ac:dyDescent="0.2">
      <c r="Y34244" s="84"/>
    </row>
    <row r="34245" spans="25:25" x14ac:dyDescent="0.2">
      <c r="Y34245" s="84"/>
    </row>
    <row r="34246" spans="25:25" x14ac:dyDescent="0.2">
      <c r="Y34246" s="84"/>
    </row>
    <row r="34247" spans="25:25" x14ac:dyDescent="0.2">
      <c r="Y34247" s="84"/>
    </row>
    <row r="34248" spans="25:25" x14ac:dyDescent="0.2">
      <c r="Y34248" s="84"/>
    </row>
    <row r="34249" spans="25:25" x14ac:dyDescent="0.2">
      <c r="Y34249" s="84"/>
    </row>
    <row r="34250" spans="25:25" x14ac:dyDescent="0.2">
      <c r="Y34250" s="84"/>
    </row>
    <row r="34251" spans="25:25" x14ac:dyDescent="0.2">
      <c r="Y34251" s="84"/>
    </row>
    <row r="34252" spans="25:25" x14ac:dyDescent="0.2">
      <c r="Y34252" s="84"/>
    </row>
    <row r="34253" spans="25:25" x14ac:dyDescent="0.2">
      <c r="Y34253" s="84"/>
    </row>
    <row r="34254" spans="25:25" x14ac:dyDescent="0.2">
      <c r="Y34254" s="84"/>
    </row>
    <row r="34255" spans="25:25" x14ac:dyDescent="0.2">
      <c r="Y34255" s="84"/>
    </row>
    <row r="34256" spans="25:25" x14ac:dyDescent="0.2">
      <c r="Y34256" s="84"/>
    </row>
    <row r="34257" spans="25:25" x14ac:dyDescent="0.2">
      <c r="Y34257" s="84"/>
    </row>
    <row r="34258" spans="25:25" x14ac:dyDescent="0.2">
      <c r="Y34258" s="84"/>
    </row>
    <row r="34259" spans="25:25" x14ac:dyDescent="0.2">
      <c r="Y34259" s="84"/>
    </row>
    <row r="34260" spans="25:25" x14ac:dyDescent="0.2">
      <c r="Y34260" s="84"/>
    </row>
    <row r="34261" spans="25:25" x14ac:dyDescent="0.2">
      <c r="Y34261" s="84"/>
    </row>
    <row r="34262" spans="25:25" x14ac:dyDescent="0.2">
      <c r="Y34262" s="84"/>
    </row>
    <row r="34263" spans="25:25" x14ac:dyDescent="0.2">
      <c r="Y34263" s="84"/>
    </row>
    <row r="34264" spans="25:25" x14ac:dyDescent="0.2">
      <c r="Y34264" s="84"/>
    </row>
    <row r="34265" spans="25:25" x14ac:dyDescent="0.2">
      <c r="Y34265" s="84"/>
    </row>
    <row r="34266" spans="25:25" x14ac:dyDescent="0.2">
      <c r="Y34266" s="84"/>
    </row>
    <row r="34267" spans="25:25" x14ac:dyDescent="0.2">
      <c r="Y34267" s="84"/>
    </row>
    <row r="34268" spans="25:25" x14ac:dyDescent="0.2">
      <c r="Y34268" s="84"/>
    </row>
    <row r="34269" spans="25:25" x14ac:dyDescent="0.2">
      <c r="Y34269" s="84"/>
    </row>
    <row r="34270" spans="25:25" x14ac:dyDescent="0.2">
      <c r="Y34270" s="84"/>
    </row>
    <row r="34271" spans="25:25" x14ac:dyDescent="0.2">
      <c r="Y34271" s="84"/>
    </row>
    <row r="34272" spans="25:25" x14ac:dyDescent="0.2">
      <c r="Y34272" s="84"/>
    </row>
    <row r="34273" spans="25:25" x14ac:dyDescent="0.2">
      <c r="Y34273" s="84"/>
    </row>
    <row r="34274" spans="25:25" x14ac:dyDescent="0.2">
      <c r="Y34274" s="84"/>
    </row>
    <row r="34275" spans="25:25" x14ac:dyDescent="0.2">
      <c r="Y34275" s="84"/>
    </row>
    <row r="34276" spans="25:25" x14ac:dyDescent="0.2">
      <c r="Y34276" s="84"/>
    </row>
    <row r="34277" spans="25:25" x14ac:dyDescent="0.2">
      <c r="Y34277" s="84"/>
    </row>
    <row r="34278" spans="25:25" x14ac:dyDescent="0.2">
      <c r="Y34278" s="84"/>
    </row>
    <row r="34279" spans="25:25" x14ac:dyDescent="0.2">
      <c r="Y34279" s="84"/>
    </row>
    <row r="34280" spans="25:25" x14ac:dyDescent="0.2">
      <c r="Y34280" s="84"/>
    </row>
    <row r="34281" spans="25:25" x14ac:dyDescent="0.2">
      <c r="Y34281" s="84"/>
    </row>
    <row r="34282" spans="25:25" x14ac:dyDescent="0.2">
      <c r="Y34282" s="84"/>
    </row>
    <row r="34283" spans="25:25" x14ac:dyDescent="0.2">
      <c r="Y34283" s="84"/>
    </row>
    <row r="34284" spans="25:25" x14ac:dyDescent="0.2">
      <c r="Y34284" s="84"/>
    </row>
    <row r="34285" spans="25:25" x14ac:dyDescent="0.2">
      <c r="Y34285" s="84"/>
    </row>
    <row r="34286" spans="25:25" x14ac:dyDescent="0.2">
      <c r="Y34286" s="84"/>
    </row>
    <row r="34287" spans="25:25" x14ac:dyDescent="0.2">
      <c r="Y34287" s="84"/>
    </row>
    <row r="34288" spans="25:25" x14ac:dyDescent="0.2">
      <c r="Y34288" s="84"/>
    </row>
    <row r="34289" spans="25:25" x14ac:dyDescent="0.2">
      <c r="Y34289" s="84"/>
    </row>
    <row r="34290" spans="25:25" x14ac:dyDescent="0.2">
      <c r="Y34290" s="84"/>
    </row>
    <row r="34291" spans="25:25" x14ac:dyDescent="0.2">
      <c r="Y34291" s="84"/>
    </row>
    <row r="34292" spans="25:25" x14ac:dyDescent="0.2">
      <c r="Y34292" s="84"/>
    </row>
    <row r="34293" spans="25:25" x14ac:dyDescent="0.2">
      <c r="Y34293" s="84"/>
    </row>
    <row r="34294" spans="25:25" x14ac:dyDescent="0.2">
      <c r="Y34294" s="84"/>
    </row>
    <row r="34295" spans="25:25" x14ac:dyDescent="0.2">
      <c r="Y34295" s="84"/>
    </row>
    <row r="34296" spans="25:25" x14ac:dyDescent="0.2">
      <c r="Y34296" s="84"/>
    </row>
    <row r="34297" spans="25:25" x14ac:dyDescent="0.2">
      <c r="Y34297" s="84"/>
    </row>
    <row r="34298" spans="25:25" x14ac:dyDescent="0.2">
      <c r="Y34298" s="84"/>
    </row>
    <row r="34299" spans="25:25" x14ac:dyDescent="0.2">
      <c r="Y34299" s="84"/>
    </row>
    <row r="34300" spans="25:25" x14ac:dyDescent="0.2">
      <c r="Y34300" s="84"/>
    </row>
    <row r="34301" spans="25:25" x14ac:dyDescent="0.2">
      <c r="Y34301" s="84"/>
    </row>
    <row r="34302" spans="25:25" x14ac:dyDescent="0.2">
      <c r="Y34302" s="84"/>
    </row>
    <row r="34303" spans="25:25" x14ac:dyDescent="0.2">
      <c r="Y34303" s="84"/>
    </row>
    <row r="34304" spans="25:25" x14ac:dyDescent="0.2">
      <c r="Y34304" s="84"/>
    </row>
    <row r="34305" spans="25:25" x14ac:dyDescent="0.2">
      <c r="Y34305" s="84"/>
    </row>
    <row r="34306" spans="25:25" x14ac:dyDescent="0.2">
      <c r="Y34306" s="84"/>
    </row>
    <row r="34307" spans="25:25" x14ac:dyDescent="0.2">
      <c r="Y34307" s="84"/>
    </row>
    <row r="34308" spans="25:25" x14ac:dyDescent="0.2">
      <c r="Y34308" s="84"/>
    </row>
    <row r="34309" spans="25:25" x14ac:dyDescent="0.2">
      <c r="Y34309" s="84"/>
    </row>
    <row r="34310" spans="25:25" x14ac:dyDescent="0.2">
      <c r="Y34310" s="84"/>
    </row>
    <row r="34311" spans="25:25" x14ac:dyDescent="0.2">
      <c r="Y34311" s="84"/>
    </row>
    <row r="34312" spans="25:25" x14ac:dyDescent="0.2">
      <c r="Y34312" s="84"/>
    </row>
    <row r="34313" spans="25:25" x14ac:dyDescent="0.2">
      <c r="Y34313" s="84"/>
    </row>
    <row r="34314" spans="25:25" x14ac:dyDescent="0.2">
      <c r="Y34314" s="84"/>
    </row>
    <row r="34315" spans="25:25" x14ac:dyDescent="0.2">
      <c r="Y34315" s="84"/>
    </row>
    <row r="34316" spans="25:25" x14ac:dyDescent="0.2">
      <c r="Y34316" s="84"/>
    </row>
    <row r="34317" spans="25:25" x14ac:dyDescent="0.2">
      <c r="Y34317" s="84"/>
    </row>
    <row r="34318" spans="25:25" x14ac:dyDescent="0.2">
      <c r="Y34318" s="84"/>
    </row>
    <row r="34319" spans="25:25" x14ac:dyDescent="0.2">
      <c r="Y34319" s="84"/>
    </row>
    <row r="34320" spans="25:25" x14ac:dyDescent="0.2">
      <c r="Y34320" s="84"/>
    </row>
    <row r="34321" spans="25:25" x14ac:dyDescent="0.2">
      <c r="Y34321" s="84"/>
    </row>
    <row r="34322" spans="25:25" x14ac:dyDescent="0.2">
      <c r="Y34322" s="84"/>
    </row>
    <row r="34323" spans="25:25" x14ac:dyDescent="0.2">
      <c r="Y34323" s="84"/>
    </row>
    <row r="34324" spans="25:25" x14ac:dyDescent="0.2">
      <c r="Y34324" s="84"/>
    </row>
    <row r="34325" spans="25:25" x14ac:dyDescent="0.2">
      <c r="Y34325" s="84"/>
    </row>
    <row r="34326" spans="25:25" x14ac:dyDescent="0.2">
      <c r="Y34326" s="84"/>
    </row>
    <row r="34327" spans="25:25" x14ac:dyDescent="0.2">
      <c r="Y34327" s="84"/>
    </row>
    <row r="34328" spans="25:25" x14ac:dyDescent="0.2">
      <c r="Y34328" s="84"/>
    </row>
    <row r="34329" spans="25:25" x14ac:dyDescent="0.2">
      <c r="Y34329" s="84"/>
    </row>
    <row r="34330" spans="25:25" x14ac:dyDescent="0.2">
      <c r="Y34330" s="84"/>
    </row>
    <row r="34331" spans="25:25" x14ac:dyDescent="0.2">
      <c r="Y34331" s="84"/>
    </row>
    <row r="34332" spans="25:25" x14ac:dyDescent="0.2">
      <c r="Y34332" s="84"/>
    </row>
    <row r="34333" spans="25:25" x14ac:dyDescent="0.2">
      <c r="Y34333" s="84"/>
    </row>
    <row r="34334" spans="25:25" x14ac:dyDescent="0.2">
      <c r="Y34334" s="84"/>
    </row>
    <row r="34335" spans="25:25" x14ac:dyDescent="0.2">
      <c r="Y34335" s="84"/>
    </row>
    <row r="34336" spans="25:25" x14ac:dyDescent="0.2">
      <c r="Y34336" s="84"/>
    </row>
    <row r="34337" spans="25:25" x14ac:dyDescent="0.2">
      <c r="Y34337" s="84"/>
    </row>
    <row r="34338" spans="25:25" x14ac:dyDescent="0.2">
      <c r="Y34338" s="84"/>
    </row>
    <row r="34339" spans="25:25" x14ac:dyDescent="0.2">
      <c r="Y34339" s="84"/>
    </row>
    <row r="34340" spans="25:25" x14ac:dyDescent="0.2">
      <c r="Y34340" s="84"/>
    </row>
    <row r="34341" spans="25:25" x14ac:dyDescent="0.2">
      <c r="Y34341" s="84"/>
    </row>
    <row r="34342" spans="25:25" x14ac:dyDescent="0.2">
      <c r="Y34342" s="84"/>
    </row>
    <row r="34343" spans="25:25" x14ac:dyDescent="0.2">
      <c r="Y34343" s="84"/>
    </row>
    <row r="34344" spans="25:25" x14ac:dyDescent="0.2">
      <c r="Y34344" s="84"/>
    </row>
    <row r="34345" spans="25:25" x14ac:dyDescent="0.2">
      <c r="Y34345" s="84"/>
    </row>
    <row r="34346" spans="25:25" x14ac:dyDescent="0.2">
      <c r="Y34346" s="84"/>
    </row>
    <row r="34347" spans="25:25" x14ac:dyDescent="0.2">
      <c r="Y34347" s="84"/>
    </row>
    <row r="34348" spans="25:25" x14ac:dyDescent="0.2">
      <c r="Y34348" s="84"/>
    </row>
    <row r="34349" spans="25:25" x14ac:dyDescent="0.2">
      <c r="Y34349" s="84"/>
    </row>
    <row r="34350" spans="25:25" x14ac:dyDescent="0.2">
      <c r="Y34350" s="84"/>
    </row>
    <row r="34351" spans="25:25" x14ac:dyDescent="0.2">
      <c r="Y34351" s="84"/>
    </row>
    <row r="34352" spans="25:25" x14ac:dyDescent="0.2">
      <c r="Y34352" s="84"/>
    </row>
    <row r="34353" spans="25:25" x14ac:dyDescent="0.2">
      <c r="Y34353" s="84"/>
    </row>
    <row r="34354" spans="25:25" x14ac:dyDescent="0.2">
      <c r="Y34354" s="84"/>
    </row>
    <row r="34355" spans="25:25" x14ac:dyDescent="0.2">
      <c r="Y34355" s="84"/>
    </row>
    <row r="34356" spans="25:25" x14ac:dyDescent="0.2">
      <c r="Y34356" s="84"/>
    </row>
    <row r="34357" spans="25:25" x14ac:dyDescent="0.2">
      <c r="Y34357" s="84"/>
    </row>
    <row r="34358" spans="25:25" x14ac:dyDescent="0.2">
      <c r="Y34358" s="84"/>
    </row>
    <row r="34359" spans="25:25" x14ac:dyDescent="0.2">
      <c r="Y34359" s="84"/>
    </row>
    <row r="34360" spans="25:25" x14ac:dyDescent="0.2">
      <c r="Y34360" s="84"/>
    </row>
    <row r="34361" spans="25:25" x14ac:dyDescent="0.2">
      <c r="Y34361" s="84"/>
    </row>
    <row r="34362" spans="25:25" x14ac:dyDescent="0.2">
      <c r="Y34362" s="84"/>
    </row>
    <row r="34363" spans="25:25" x14ac:dyDescent="0.2">
      <c r="Y34363" s="84"/>
    </row>
    <row r="34364" spans="25:25" x14ac:dyDescent="0.2">
      <c r="Y34364" s="84"/>
    </row>
    <row r="34365" spans="25:25" x14ac:dyDescent="0.2">
      <c r="Y34365" s="84"/>
    </row>
    <row r="34366" spans="25:25" x14ac:dyDescent="0.2">
      <c r="Y34366" s="84"/>
    </row>
    <row r="34367" spans="25:25" x14ac:dyDescent="0.2">
      <c r="Y34367" s="84"/>
    </row>
    <row r="34368" spans="25:25" x14ac:dyDescent="0.2">
      <c r="Y34368" s="84"/>
    </row>
    <row r="34369" spans="25:25" x14ac:dyDescent="0.2">
      <c r="Y34369" s="84"/>
    </row>
    <row r="34370" spans="25:25" x14ac:dyDescent="0.2">
      <c r="Y34370" s="84"/>
    </row>
    <row r="34371" spans="25:25" x14ac:dyDescent="0.2">
      <c r="Y34371" s="84"/>
    </row>
    <row r="34372" spans="25:25" x14ac:dyDescent="0.2">
      <c r="Y34372" s="84"/>
    </row>
    <row r="34373" spans="25:25" x14ac:dyDescent="0.2">
      <c r="Y34373" s="84"/>
    </row>
    <row r="34374" spans="25:25" x14ac:dyDescent="0.2">
      <c r="Y34374" s="84"/>
    </row>
    <row r="34375" spans="25:25" x14ac:dyDescent="0.2">
      <c r="Y34375" s="84"/>
    </row>
    <row r="34376" spans="25:25" x14ac:dyDescent="0.2">
      <c r="Y34376" s="84"/>
    </row>
    <row r="34377" spans="25:25" x14ac:dyDescent="0.2">
      <c r="Y34377" s="84"/>
    </row>
    <row r="34378" spans="25:25" x14ac:dyDescent="0.2">
      <c r="Y34378" s="84"/>
    </row>
    <row r="34379" spans="25:25" x14ac:dyDescent="0.2">
      <c r="Y34379" s="84"/>
    </row>
    <row r="34380" spans="25:25" x14ac:dyDescent="0.2">
      <c r="Y34380" s="84"/>
    </row>
    <row r="34381" spans="25:25" x14ac:dyDescent="0.2">
      <c r="Y34381" s="84"/>
    </row>
    <row r="34382" spans="25:25" x14ac:dyDescent="0.2">
      <c r="Y34382" s="84"/>
    </row>
    <row r="34383" spans="25:25" x14ac:dyDescent="0.2">
      <c r="Y34383" s="84"/>
    </row>
    <row r="34384" spans="25:25" x14ac:dyDescent="0.2">
      <c r="Y34384" s="84"/>
    </row>
    <row r="34385" spans="25:25" x14ac:dyDescent="0.2">
      <c r="Y34385" s="84"/>
    </row>
    <row r="34386" spans="25:25" x14ac:dyDescent="0.2">
      <c r="Y34386" s="84"/>
    </row>
    <row r="34387" spans="25:25" x14ac:dyDescent="0.2">
      <c r="Y34387" s="84"/>
    </row>
    <row r="34388" spans="25:25" x14ac:dyDescent="0.2">
      <c r="Y34388" s="84"/>
    </row>
    <row r="34389" spans="25:25" x14ac:dyDescent="0.2">
      <c r="Y34389" s="84"/>
    </row>
    <row r="34390" spans="25:25" x14ac:dyDescent="0.2">
      <c r="Y34390" s="84"/>
    </row>
    <row r="34391" spans="25:25" x14ac:dyDescent="0.2">
      <c r="Y34391" s="84"/>
    </row>
    <row r="34392" spans="25:25" x14ac:dyDescent="0.2">
      <c r="Y34392" s="84"/>
    </row>
    <row r="34393" spans="25:25" x14ac:dyDescent="0.2">
      <c r="Y34393" s="84"/>
    </row>
    <row r="34394" spans="25:25" x14ac:dyDescent="0.2">
      <c r="Y34394" s="84"/>
    </row>
    <row r="34395" spans="25:25" x14ac:dyDescent="0.2">
      <c r="Y34395" s="84"/>
    </row>
    <row r="34396" spans="25:25" x14ac:dyDescent="0.2">
      <c r="Y34396" s="84"/>
    </row>
    <row r="34397" spans="25:25" x14ac:dyDescent="0.2">
      <c r="Y34397" s="84"/>
    </row>
    <row r="34398" spans="25:25" x14ac:dyDescent="0.2">
      <c r="Y34398" s="84"/>
    </row>
    <row r="34399" spans="25:25" x14ac:dyDescent="0.2">
      <c r="Y34399" s="84"/>
    </row>
    <row r="34400" spans="25:25" x14ac:dyDescent="0.2">
      <c r="Y34400" s="84"/>
    </row>
    <row r="34401" spans="25:25" x14ac:dyDescent="0.2">
      <c r="Y34401" s="84"/>
    </row>
    <row r="34402" spans="25:25" x14ac:dyDescent="0.2">
      <c r="Y34402" s="84"/>
    </row>
    <row r="34403" spans="25:25" x14ac:dyDescent="0.2">
      <c r="Y34403" s="84"/>
    </row>
    <row r="34404" spans="25:25" x14ac:dyDescent="0.2">
      <c r="Y34404" s="84"/>
    </row>
    <row r="34405" spans="25:25" x14ac:dyDescent="0.2">
      <c r="Y34405" s="84"/>
    </row>
    <row r="34406" spans="25:25" x14ac:dyDescent="0.2">
      <c r="Y34406" s="84"/>
    </row>
    <row r="34407" spans="25:25" x14ac:dyDescent="0.2">
      <c r="Y34407" s="84"/>
    </row>
    <row r="34408" spans="25:25" x14ac:dyDescent="0.2">
      <c r="Y34408" s="84"/>
    </row>
    <row r="34409" spans="25:25" x14ac:dyDescent="0.2">
      <c r="Y34409" s="84"/>
    </row>
    <row r="34410" spans="25:25" x14ac:dyDescent="0.2">
      <c r="Y34410" s="84"/>
    </row>
    <row r="34411" spans="25:25" x14ac:dyDescent="0.2">
      <c r="Y34411" s="84"/>
    </row>
    <row r="34412" spans="25:25" x14ac:dyDescent="0.2">
      <c r="Y34412" s="84"/>
    </row>
    <row r="34413" spans="25:25" x14ac:dyDescent="0.2">
      <c r="Y34413" s="84"/>
    </row>
    <row r="34414" spans="25:25" x14ac:dyDescent="0.2">
      <c r="Y34414" s="84"/>
    </row>
    <row r="34415" spans="25:25" x14ac:dyDescent="0.2">
      <c r="Y34415" s="84"/>
    </row>
    <row r="34416" spans="25:25" x14ac:dyDescent="0.2">
      <c r="Y34416" s="84"/>
    </row>
    <row r="34417" spans="25:25" x14ac:dyDescent="0.2">
      <c r="Y34417" s="84"/>
    </row>
    <row r="34418" spans="25:25" x14ac:dyDescent="0.2">
      <c r="Y34418" s="84"/>
    </row>
    <row r="34419" spans="25:25" x14ac:dyDescent="0.2">
      <c r="Y34419" s="84"/>
    </row>
    <row r="34420" spans="25:25" x14ac:dyDescent="0.2">
      <c r="Y34420" s="84"/>
    </row>
    <row r="34421" spans="25:25" x14ac:dyDescent="0.2">
      <c r="Y34421" s="84"/>
    </row>
    <row r="34422" spans="25:25" x14ac:dyDescent="0.2">
      <c r="Y34422" s="84"/>
    </row>
    <row r="34423" spans="25:25" x14ac:dyDescent="0.2">
      <c r="Y34423" s="84"/>
    </row>
    <row r="34424" spans="25:25" x14ac:dyDescent="0.2">
      <c r="Y34424" s="84"/>
    </row>
    <row r="34425" spans="25:25" x14ac:dyDescent="0.2">
      <c r="Y34425" s="84"/>
    </row>
    <row r="34426" spans="25:25" x14ac:dyDescent="0.2">
      <c r="Y34426" s="84"/>
    </row>
    <row r="34427" spans="25:25" x14ac:dyDescent="0.2">
      <c r="Y34427" s="84"/>
    </row>
    <row r="34428" spans="25:25" x14ac:dyDescent="0.2">
      <c r="Y34428" s="84"/>
    </row>
    <row r="34429" spans="25:25" x14ac:dyDescent="0.2">
      <c r="Y34429" s="84"/>
    </row>
    <row r="34430" spans="25:25" x14ac:dyDescent="0.2">
      <c r="Y34430" s="84"/>
    </row>
    <row r="34431" spans="25:25" x14ac:dyDescent="0.2">
      <c r="Y34431" s="84"/>
    </row>
    <row r="34432" spans="25:25" x14ac:dyDescent="0.2">
      <c r="Y34432" s="84"/>
    </row>
    <row r="34433" spans="25:25" x14ac:dyDescent="0.2">
      <c r="Y34433" s="84"/>
    </row>
    <row r="34434" spans="25:25" x14ac:dyDescent="0.2">
      <c r="Y34434" s="84"/>
    </row>
    <row r="34435" spans="25:25" x14ac:dyDescent="0.2">
      <c r="Y34435" s="84"/>
    </row>
    <row r="34436" spans="25:25" x14ac:dyDescent="0.2">
      <c r="Y34436" s="84"/>
    </row>
    <row r="34437" spans="25:25" x14ac:dyDescent="0.2">
      <c r="Y34437" s="84"/>
    </row>
    <row r="34438" spans="25:25" x14ac:dyDescent="0.2">
      <c r="Y34438" s="84"/>
    </row>
    <row r="34439" spans="25:25" x14ac:dyDescent="0.2">
      <c r="Y34439" s="84"/>
    </row>
    <row r="34440" spans="25:25" x14ac:dyDescent="0.2">
      <c r="Y34440" s="84"/>
    </row>
    <row r="34441" spans="25:25" x14ac:dyDescent="0.2">
      <c r="Y34441" s="84"/>
    </row>
    <row r="34442" spans="25:25" x14ac:dyDescent="0.2">
      <c r="Y34442" s="84"/>
    </row>
    <row r="34443" spans="25:25" x14ac:dyDescent="0.2">
      <c r="Y34443" s="84"/>
    </row>
    <row r="34444" spans="25:25" x14ac:dyDescent="0.2">
      <c r="Y34444" s="84"/>
    </row>
    <row r="34445" spans="25:25" x14ac:dyDescent="0.2">
      <c r="Y34445" s="84"/>
    </row>
    <row r="34446" spans="25:25" x14ac:dyDescent="0.2">
      <c r="Y34446" s="84"/>
    </row>
    <row r="34447" spans="25:25" x14ac:dyDescent="0.2">
      <c r="Y34447" s="84"/>
    </row>
    <row r="34448" spans="25:25" x14ac:dyDescent="0.2">
      <c r="Y34448" s="84"/>
    </row>
    <row r="34449" spans="25:25" x14ac:dyDescent="0.2">
      <c r="Y34449" s="84"/>
    </row>
    <row r="34450" spans="25:25" x14ac:dyDescent="0.2">
      <c r="Y34450" s="84"/>
    </row>
    <row r="34451" spans="25:25" x14ac:dyDescent="0.2">
      <c r="Y34451" s="84"/>
    </row>
    <row r="34452" spans="25:25" x14ac:dyDescent="0.2">
      <c r="Y34452" s="84"/>
    </row>
    <row r="34453" spans="25:25" x14ac:dyDescent="0.2">
      <c r="Y34453" s="84"/>
    </row>
    <row r="34454" spans="25:25" x14ac:dyDescent="0.2">
      <c r="Y34454" s="84"/>
    </row>
    <row r="34455" spans="25:25" x14ac:dyDescent="0.2">
      <c r="Y34455" s="84"/>
    </row>
    <row r="34456" spans="25:25" x14ac:dyDescent="0.2">
      <c r="Y34456" s="84"/>
    </row>
    <row r="34457" spans="25:25" x14ac:dyDescent="0.2">
      <c r="Y34457" s="84"/>
    </row>
    <row r="34458" spans="25:25" x14ac:dyDescent="0.2">
      <c r="Y34458" s="84"/>
    </row>
    <row r="34459" spans="25:25" x14ac:dyDescent="0.2">
      <c r="Y34459" s="84"/>
    </row>
    <row r="34460" spans="25:25" x14ac:dyDescent="0.2">
      <c r="Y34460" s="84"/>
    </row>
    <row r="34461" spans="25:25" x14ac:dyDescent="0.2">
      <c r="Y34461" s="84"/>
    </row>
    <row r="34462" spans="25:25" x14ac:dyDescent="0.2">
      <c r="Y34462" s="84"/>
    </row>
    <row r="34463" spans="25:25" x14ac:dyDescent="0.2">
      <c r="Y34463" s="84"/>
    </row>
    <row r="34464" spans="25:25" x14ac:dyDescent="0.2">
      <c r="Y34464" s="84"/>
    </row>
    <row r="34465" spans="25:25" x14ac:dyDescent="0.2">
      <c r="Y34465" s="84"/>
    </row>
    <row r="34466" spans="25:25" x14ac:dyDescent="0.2">
      <c r="Y34466" s="84"/>
    </row>
    <row r="34467" spans="25:25" x14ac:dyDescent="0.2">
      <c r="Y34467" s="84"/>
    </row>
    <row r="34468" spans="25:25" x14ac:dyDescent="0.2">
      <c r="Y34468" s="84"/>
    </row>
    <row r="34469" spans="25:25" x14ac:dyDescent="0.2">
      <c r="Y34469" s="84"/>
    </row>
    <row r="34470" spans="25:25" x14ac:dyDescent="0.2">
      <c r="Y34470" s="84"/>
    </row>
    <row r="34471" spans="25:25" x14ac:dyDescent="0.2">
      <c r="Y34471" s="84"/>
    </row>
    <row r="34472" spans="25:25" x14ac:dyDescent="0.2">
      <c r="Y34472" s="84"/>
    </row>
    <row r="34473" spans="25:25" x14ac:dyDescent="0.2">
      <c r="Y34473" s="84"/>
    </row>
    <row r="34474" spans="25:25" x14ac:dyDescent="0.2">
      <c r="Y34474" s="84"/>
    </row>
    <row r="34475" spans="25:25" x14ac:dyDescent="0.2">
      <c r="Y34475" s="84"/>
    </row>
    <row r="34476" spans="25:25" x14ac:dyDescent="0.2">
      <c r="Y34476" s="84"/>
    </row>
    <row r="34477" spans="25:25" x14ac:dyDescent="0.2">
      <c r="Y34477" s="84"/>
    </row>
    <row r="34478" spans="25:25" x14ac:dyDescent="0.2">
      <c r="Y34478" s="84"/>
    </row>
    <row r="34479" spans="25:25" x14ac:dyDescent="0.2">
      <c r="Y34479" s="84"/>
    </row>
    <row r="34480" spans="25:25" x14ac:dyDescent="0.2">
      <c r="Y34480" s="84"/>
    </row>
    <row r="34481" spans="25:25" x14ac:dyDescent="0.2">
      <c r="Y34481" s="84"/>
    </row>
    <row r="34482" spans="25:25" x14ac:dyDescent="0.2">
      <c r="Y34482" s="84"/>
    </row>
    <row r="34483" spans="25:25" x14ac:dyDescent="0.2">
      <c r="Y34483" s="84"/>
    </row>
    <row r="34484" spans="25:25" x14ac:dyDescent="0.2">
      <c r="Y34484" s="84"/>
    </row>
    <row r="34485" spans="25:25" x14ac:dyDescent="0.2">
      <c r="Y34485" s="84"/>
    </row>
    <row r="34486" spans="25:25" x14ac:dyDescent="0.2">
      <c r="Y34486" s="84"/>
    </row>
    <row r="34487" spans="25:25" x14ac:dyDescent="0.2">
      <c r="Y34487" s="84"/>
    </row>
    <row r="34488" spans="25:25" x14ac:dyDescent="0.2">
      <c r="Y34488" s="84"/>
    </row>
    <row r="34489" spans="25:25" x14ac:dyDescent="0.2">
      <c r="Y34489" s="84"/>
    </row>
    <row r="34490" spans="25:25" x14ac:dyDescent="0.2">
      <c r="Y34490" s="84"/>
    </row>
    <row r="34491" spans="25:25" x14ac:dyDescent="0.2">
      <c r="Y34491" s="84"/>
    </row>
    <row r="34492" spans="25:25" x14ac:dyDescent="0.2">
      <c r="Y34492" s="84"/>
    </row>
    <row r="34493" spans="25:25" x14ac:dyDescent="0.2">
      <c r="Y34493" s="84"/>
    </row>
    <row r="34494" spans="25:25" x14ac:dyDescent="0.2">
      <c r="Y34494" s="84"/>
    </row>
    <row r="34495" spans="25:25" x14ac:dyDescent="0.2">
      <c r="Y34495" s="84"/>
    </row>
    <row r="34496" spans="25:25" x14ac:dyDescent="0.2">
      <c r="Y34496" s="84"/>
    </row>
    <row r="34497" spans="25:25" x14ac:dyDescent="0.2">
      <c r="Y34497" s="84"/>
    </row>
    <row r="34498" spans="25:25" x14ac:dyDescent="0.2">
      <c r="Y34498" s="84"/>
    </row>
    <row r="34499" spans="25:25" x14ac:dyDescent="0.2">
      <c r="Y34499" s="84"/>
    </row>
    <row r="34500" spans="25:25" x14ac:dyDescent="0.2">
      <c r="Y34500" s="84"/>
    </row>
    <row r="34501" spans="25:25" x14ac:dyDescent="0.2">
      <c r="Y34501" s="84"/>
    </row>
    <row r="34502" spans="25:25" x14ac:dyDescent="0.2">
      <c r="Y34502" s="84"/>
    </row>
    <row r="34503" spans="25:25" x14ac:dyDescent="0.2">
      <c r="Y34503" s="84"/>
    </row>
    <row r="34504" spans="25:25" x14ac:dyDescent="0.2">
      <c r="Y34504" s="84"/>
    </row>
    <row r="34505" spans="25:25" x14ac:dyDescent="0.2">
      <c r="Y34505" s="84"/>
    </row>
    <row r="34506" spans="25:25" x14ac:dyDescent="0.2">
      <c r="Y34506" s="84"/>
    </row>
    <row r="34507" spans="25:25" x14ac:dyDescent="0.2">
      <c r="Y34507" s="84"/>
    </row>
    <row r="34508" spans="25:25" x14ac:dyDescent="0.2">
      <c r="Y34508" s="84"/>
    </row>
    <row r="34509" spans="25:25" x14ac:dyDescent="0.2">
      <c r="Y34509" s="84"/>
    </row>
    <row r="34510" spans="25:25" x14ac:dyDescent="0.2">
      <c r="Y34510" s="84"/>
    </row>
    <row r="34511" spans="25:25" x14ac:dyDescent="0.2">
      <c r="Y34511" s="84"/>
    </row>
    <row r="34512" spans="25:25" x14ac:dyDescent="0.2">
      <c r="Y34512" s="84"/>
    </row>
    <row r="34513" spans="25:25" x14ac:dyDescent="0.2">
      <c r="Y34513" s="84"/>
    </row>
    <row r="34514" spans="25:25" x14ac:dyDescent="0.2">
      <c r="Y34514" s="84"/>
    </row>
    <row r="34515" spans="25:25" x14ac:dyDescent="0.2">
      <c r="Y34515" s="84"/>
    </row>
    <row r="34516" spans="25:25" x14ac:dyDescent="0.2">
      <c r="Y34516" s="84"/>
    </row>
    <row r="34517" spans="25:25" x14ac:dyDescent="0.2">
      <c r="Y34517" s="84"/>
    </row>
    <row r="34518" spans="25:25" x14ac:dyDescent="0.2">
      <c r="Y34518" s="84"/>
    </row>
    <row r="34519" spans="25:25" x14ac:dyDescent="0.2">
      <c r="Y34519" s="84"/>
    </row>
    <row r="34520" spans="25:25" x14ac:dyDescent="0.2">
      <c r="Y34520" s="84"/>
    </row>
    <row r="34521" spans="25:25" x14ac:dyDescent="0.2">
      <c r="Y34521" s="84"/>
    </row>
    <row r="34522" spans="25:25" x14ac:dyDescent="0.2">
      <c r="Y34522" s="84"/>
    </row>
    <row r="34523" spans="25:25" x14ac:dyDescent="0.2">
      <c r="Y34523" s="84"/>
    </row>
    <row r="34524" spans="25:25" x14ac:dyDescent="0.2">
      <c r="Y34524" s="84"/>
    </row>
    <row r="34525" spans="25:25" x14ac:dyDescent="0.2">
      <c r="Y34525" s="84"/>
    </row>
    <row r="34526" spans="25:25" x14ac:dyDescent="0.2">
      <c r="Y34526" s="84"/>
    </row>
    <row r="34527" spans="25:25" x14ac:dyDescent="0.2">
      <c r="Y34527" s="84"/>
    </row>
    <row r="34528" spans="25:25" x14ac:dyDescent="0.2">
      <c r="Y34528" s="84"/>
    </row>
    <row r="34529" spans="25:25" x14ac:dyDescent="0.2">
      <c r="Y34529" s="84"/>
    </row>
    <row r="34530" spans="25:25" x14ac:dyDescent="0.2">
      <c r="Y34530" s="84"/>
    </row>
    <row r="34531" spans="25:25" x14ac:dyDescent="0.2">
      <c r="Y34531" s="84"/>
    </row>
    <row r="34532" spans="25:25" x14ac:dyDescent="0.2">
      <c r="Y34532" s="84"/>
    </row>
    <row r="34533" spans="25:25" x14ac:dyDescent="0.2">
      <c r="Y34533" s="84"/>
    </row>
    <row r="34534" spans="25:25" x14ac:dyDescent="0.2">
      <c r="Y34534" s="84"/>
    </row>
    <row r="34535" spans="25:25" x14ac:dyDescent="0.2">
      <c r="Y34535" s="84"/>
    </row>
    <row r="34536" spans="25:25" x14ac:dyDescent="0.2">
      <c r="Y34536" s="84"/>
    </row>
    <row r="34537" spans="25:25" x14ac:dyDescent="0.2">
      <c r="Y34537" s="84"/>
    </row>
    <row r="34538" spans="25:25" x14ac:dyDescent="0.2">
      <c r="Y34538" s="84"/>
    </row>
    <row r="34539" spans="25:25" x14ac:dyDescent="0.2">
      <c r="Y34539" s="84"/>
    </row>
    <row r="34540" spans="25:25" x14ac:dyDescent="0.2">
      <c r="Y34540" s="84"/>
    </row>
    <row r="34541" spans="25:25" x14ac:dyDescent="0.2">
      <c r="Y34541" s="84"/>
    </row>
    <row r="34542" spans="25:25" x14ac:dyDescent="0.2">
      <c r="Y34542" s="84"/>
    </row>
    <row r="34543" spans="25:25" x14ac:dyDescent="0.2">
      <c r="Y34543" s="84"/>
    </row>
    <row r="34544" spans="25:25" x14ac:dyDescent="0.2">
      <c r="Y34544" s="84"/>
    </row>
    <row r="34545" spans="25:25" x14ac:dyDescent="0.2">
      <c r="Y34545" s="84"/>
    </row>
    <row r="34546" spans="25:25" x14ac:dyDescent="0.2">
      <c r="Y34546" s="84"/>
    </row>
    <row r="34547" spans="25:25" x14ac:dyDescent="0.2">
      <c r="Y34547" s="84"/>
    </row>
    <row r="34548" spans="25:25" x14ac:dyDescent="0.2">
      <c r="Y34548" s="84"/>
    </row>
    <row r="34549" spans="25:25" x14ac:dyDescent="0.2">
      <c r="Y34549" s="84"/>
    </row>
    <row r="34550" spans="25:25" x14ac:dyDescent="0.2">
      <c r="Y34550" s="84"/>
    </row>
    <row r="34551" spans="25:25" x14ac:dyDescent="0.2">
      <c r="Y34551" s="84"/>
    </row>
    <row r="34552" spans="25:25" x14ac:dyDescent="0.2">
      <c r="Y34552" s="84"/>
    </row>
    <row r="34553" spans="25:25" x14ac:dyDescent="0.2">
      <c r="Y34553" s="84"/>
    </row>
    <row r="34554" spans="25:25" x14ac:dyDescent="0.2">
      <c r="Y34554" s="84"/>
    </row>
    <row r="34555" spans="25:25" x14ac:dyDescent="0.2">
      <c r="Y34555" s="84"/>
    </row>
    <row r="34556" spans="25:25" x14ac:dyDescent="0.2">
      <c r="Y34556" s="84"/>
    </row>
    <row r="34557" spans="25:25" x14ac:dyDescent="0.2">
      <c r="Y34557" s="84"/>
    </row>
    <row r="34558" spans="25:25" x14ac:dyDescent="0.2">
      <c r="Y34558" s="84"/>
    </row>
    <row r="34559" spans="25:25" x14ac:dyDescent="0.2">
      <c r="Y34559" s="84"/>
    </row>
    <row r="34560" spans="25:25" x14ac:dyDescent="0.2">
      <c r="Y34560" s="84"/>
    </row>
    <row r="34561" spans="25:25" x14ac:dyDescent="0.2">
      <c r="Y34561" s="84"/>
    </row>
    <row r="34562" spans="25:25" x14ac:dyDescent="0.2">
      <c r="Y34562" s="84"/>
    </row>
    <row r="34563" spans="25:25" x14ac:dyDescent="0.2">
      <c r="Y34563" s="84"/>
    </row>
    <row r="34564" spans="25:25" x14ac:dyDescent="0.2">
      <c r="Y34564" s="84"/>
    </row>
    <row r="34565" spans="25:25" x14ac:dyDescent="0.2">
      <c r="Y34565" s="84"/>
    </row>
    <row r="34566" spans="25:25" x14ac:dyDescent="0.2">
      <c r="Y34566" s="84"/>
    </row>
    <row r="34567" spans="25:25" x14ac:dyDescent="0.2">
      <c r="Y34567" s="84"/>
    </row>
    <row r="34568" spans="25:25" x14ac:dyDescent="0.2">
      <c r="Y34568" s="84"/>
    </row>
    <row r="34569" spans="25:25" x14ac:dyDescent="0.2">
      <c r="Y34569" s="84"/>
    </row>
    <row r="34570" spans="25:25" x14ac:dyDescent="0.2">
      <c r="Y34570" s="84"/>
    </row>
    <row r="34571" spans="25:25" x14ac:dyDescent="0.2">
      <c r="Y34571" s="84"/>
    </row>
    <row r="34572" spans="25:25" x14ac:dyDescent="0.2">
      <c r="Y34572" s="84"/>
    </row>
    <row r="34573" spans="25:25" x14ac:dyDescent="0.2">
      <c r="Y34573" s="84"/>
    </row>
    <row r="34574" spans="25:25" x14ac:dyDescent="0.2">
      <c r="Y34574" s="84"/>
    </row>
    <row r="34575" spans="25:25" x14ac:dyDescent="0.2">
      <c r="Y34575" s="84"/>
    </row>
    <row r="34576" spans="25:25" x14ac:dyDescent="0.2">
      <c r="Y34576" s="84"/>
    </row>
    <row r="34577" spans="25:25" x14ac:dyDescent="0.2">
      <c r="Y34577" s="84"/>
    </row>
    <row r="34578" spans="25:25" x14ac:dyDescent="0.2">
      <c r="Y34578" s="84"/>
    </row>
    <row r="34579" spans="25:25" x14ac:dyDescent="0.2">
      <c r="Y34579" s="84"/>
    </row>
    <row r="34580" spans="25:25" x14ac:dyDescent="0.2">
      <c r="Y34580" s="84"/>
    </row>
    <row r="34581" spans="25:25" x14ac:dyDescent="0.2">
      <c r="Y34581" s="84"/>
    </row>
    <row r="34582" spans="25:25" x14ac:dyDescent="0.2">
      <c r="Y34582" s="84"/>
    </row>
    <row r="34583" spans="25:25" x14ac:dyDescent="0.2">
      <c r="Y34583" s="84"/>
    </row>
    <row r="34584" spans="25:25" x14ac:dyDescent="0.2">
      <c r="Y34584" s="84"/>
    </row>
    <row r="34585" spans="25:25" x14ac:dyDescent="0.2">
      <c r="Y34585" s="84"/>
    </row>
    <row r="34586" spans="25:25" x14ac:dyDescent="0.2">
      <c r="Y34586" s="84"/>
    </row>
    <row r="34587" spans="25:25" x14ac:dyDescent="0.2">
      <c r="Y34587" s="84"/>
    </row>
    <row r="34588" spans="25:25" x14ac:dyDescent="0.2">
      <c r="Y34588" s="84"/>
    </row>
    <row r="34589" spans="25:25" x14ac:dyDescent="0.2">
      <c r="Y34589" s="84"/>
    </row>
    <row r="34590" spans="25:25" x14ac:dyDescent="0.2">
      <c r="Y34590" s="84"/>
    </row>
    <row r="34591" spans="25:25" x14ac:dyDescent="0.2">
      <c r="Y34591" s="84"/>
    </row>
    <row r="34592" spans="25:25" x14ac:dyDescent="0.2">
      <c r="Y34592" s="84"/>
    </row>
    <row r="34593" spans="25:25" x14ac:dyDescent="0.2">
      <c r="Y34593" s="84"/>
    </row>
    <row r="34594" spans="25:25" x14ac:dyDescent="0.2">
      <c r="Y34594" s="84"/>
    </row>
    <row r="34595" spans="25:25" x14ac:dyDescent="0.2">
      <c r="Y34595" s="84"/>
    </row>
    <row r="34596" spans="25:25" x14ac:dyDescent="0.2">
      <c r="Y34596" s="84"/>
    </row>
    <row r="34597" spans="25:25" x14ac:dyDescent="0.2">
      <c r="Y34597" s="84"/>
    </row>
    <row r="34598" spans="25:25" x14ac:dyDescent="0.2">
      <c r="Y34598" s="84"/>
    </row>
    <row r="34599" spans="25:25" x14ac:dyDescent="0.2">
      <c r="Y34599" s="84"/>
    </row>
    <row r="34600" spans="25:25" x14ac:dyDescent="0.2">
      <c r="Y34600" s="84"/>
    </row>
    <row r="34601" spans="25:25" x14ac:dyDescent="0.2">
      <c r="Y34601" s="84"/>
    </row>
    <row r="34602" spans="25:25" x14ac:dyDescent="0.2">
      <c r="Y34602" s="84"/>
    </row>
    <row r="34603" spans="25:25" x14ac:dyDescent="0.2">
      <c r="Y34603" s="84"/>
    </row>
    <row r="34604" spans="25:25" x14ac:dyDescent="0.2">
      <c r="Y34604" s="84"/>
    </row>
    <row r="34605" spans="25:25" x14ac:dyDescent="0.2">
      <c r="Y34605" s="84"/>
    </row>
    <row r="34606" spans="25:25" x14ac:dyDescent="0.2">
      <c r="Y34606" s="84"/>
    </row>
    <row r="34607" spans="25:25" x14ac:dyDescent="0.2">
      <c r="Y34607" s="84"/>
    </row>
    <row r="34608" spans="25:25" x14ac:dyDescent="0.2">
      <c r="Y34608" s="84"/>
    </row>
    <row r="34609" spans="25:25" x14ac:dyDescent="0.2">
      <c r="Y34609" s="84"/>
    </row>
    <row r="34610" spans="25:25" x14ac:dyDescent="0.2">
      <c r="Y34610" s="84"/>
    </row>
    <row r="34611" spans="25:25" x14ac:dyDescent="0.2">
      <c r="Y34611" s="84"/>
    </row>
    <row r="34612" spans="25:25" x14ac:dyDescent="0.2">
      <c r="Y34612" s="84"/>
    </row>
    <row r="34613" spans="25:25" x14ac:dyDescent="0.2">
      <c r="Y34613" s="84"/>
    </row>
    <row r="34614" spans="25:25" x14ac:dyDescent="0.2">
      <c r="Y34614" s="84"/>
    </row>
    <row r="34615" spans="25:25" x14ac:dyDescent="0.2">
      <c r="Y34615" s="84"/>
    </row>
    <row r="34616" spans="25:25" x14ac:dyDescent="0.2">
      <c r="Y34616" s="84"/>
    </row>
    <row r="34617" spans="25:25" x14ac:dyDescent="0.2">
      <c r="Y34617" s="84"/>
    </row>
    <row r="34618" spans="25:25" x14ac:dyDescent="0.2">
      <c r="Y34618" s="84"/>
    </row>
    <row r="34619" spans="25:25" x14ac:dyDescent="0.2">
      <c r="Y34619" s="84"/>
    </row>
    <row r="34620" spans="25:25" x14ac:dyDescent="0.2">
      <c r="Y34620" s="84"/>
    </row>
    <row r="34621" spans="25:25" x14ac:dyDescent="0.2">
      <c r="Y34621" s="84"/>
    </row>
    <row r="34622" spans="25:25" x14ac:dyDescent="0.2">
      <c r="Y34622" s="84"/>
    </row>
    <row r="34623" spans="25:25" x14ac:dyDescent="0.2">
      <c r="Y34623" s="84"/>
    </row>
    <row r="34624" spans="25:25" x14ac:dyDescent="0.2">
      <c r="Y34624" s="84"/>
    </row>
    <row r="34625" spans="25:25" x14ac:dyDescent="0.2">
      <c r="Y34625" s="84"/>
    </row>
    <row r="34626" spans="25:25" x14ac:dyDescent="0.2">
      <c r="Y34626" s="84"/>
    </row>
    <row r="34627" spans="25:25" x14ac:dyDescent="0.2">
      <c r="Y34627" s="84"/>
    </row>
    <row r="34628" spans="25:25" x14ac:dyDescent="0.2">
      <c r="Y34628" s="84"/>
    </row>
    <row r="34629" spans="25:25" x14ac:dyDescent="0.2">
      <c r="Y34629" s="84"/>
    </row>
    <row r="34630" spans="25:25" x14ac:dyDescent="0.2">
      <c r="Y34630" s="84"/>
    </row>
    <row r="34631" spans="25:25" x14ac:dyDescent="0.2">
      <c r="Y34631" s="84"/>
    </row>
    <row r="34632" spans="25:25" x14ac:dyDescent="0.2">
      <c r="Y34632" s="84"/>
    </row>
    <row r="34633" spans="25:25" x14ac:dyDescent="0.2">
      <c r="Y34633" s="84"/>
    </row>
    <row r="34634" spans="25:25" x14ac:dyDescent="0.2">
      <c r="Y34634" s="84"/>
    </row>
    <row r="34635" spans="25:25" x14ac:dyDescent="0.2">
      <c r="Y34635" s="84"/>
    </row>
    <row r="34636" spans="25:25" x14ac:dyDescent="0.2">
      <c r="Y34636" s="84"/>
    </row>
    <row r="34637" spans="25:25" x14ac:dyDescent="0.2">
      <c r="Y34637" s="84"/>
    </row>
    <row r="34638" spans="25:25" x14ac:dyDescent="0.2">
      <c r="Y34638" s="84"/>
    </row>
    <row r="34639" spans="25:25" x14ac:dyDescent="0.2">
      <c r="Y34639" s="84"/>
    </row>
    <row r="34640" spans="25:25" x14ac:dyDescent="0.2">
      <c r="Y34640" s="84"/>
    </row>
    <row r="34641" spans="25:25" x14ac:dyDescent="0.2">
      <c r="Y34641" s="84"/>
    </row>
    <row r="34642" spans="25:25" x14ac:dyDescent="0.2">
      <c r="Y34642" s="84"/>
    </row>
    <row r="34643" spans="25:25" x14ac:dyDescent="0.2">
      <c r="Y34643" s="84"/>
    </row>
    <row r="34644" spans="25:25" x14ac:dyDescent="0.2">
      <c r="Y34644" s="84"/>
    </row>
    <row r="34645" spans="25:25" x14ac:dyDescent="0.2">
      <c r="Y34645" s="84"/>
    </row>
    <row r="34646" spans="25:25" x14ac:dyDescent="0.2">
      <c r="Y34646" s="84"/>
    </row>
    <row r="34647" spans="25:25" x14ac:dyDescent="0.2">
      <c r="Y34647" s="84"/>
    </row>
    <row r="34648" spans="25:25" x14ac:dyDescent="0.2">
      <c r="Y34648" s="84"/>
    </row>
    <row r="34649" spans="25:25" x14ac:dyDescent="0.2">
      <c r="Y34649" s="84"/>
    </row>
    <row r="34650" spans="25:25" x14ac:dyDescent="0.2">
      <c r="Y34650" s="84"/>
    </row>
    <row r="34651" spans="25:25" x14ac:dyDescent="0.2">
      <c r="Y34651" s="84"/>
    </row>
    <row r="34652" spans="25:25" x14ac:dyDescent="0.2">
      <c r="Y34652" s="84"/>
    </row>
    <row r="34653" spans="25:25" x14ac:dyDescent="0.2">
      <c r="Y34653" s="84"/>
    </row>
    <row r="34654" spans="25:25" x14ac:dyDescent="0.2">
      <c r="Y34654" s="84"/>
    </row>
    <row r="34655" spans="25:25" x14ac:dyDescent="0.2">
      <c r="Y34655" s="84"/>
    </row>
    <row r="34656" spans="25:25" x14ac:dyDescent="0.2">
      <c r="Y34656" s="84"/>
    </row>
    <row r="34657" spans="25:25" x14ac:dyDescent="0.2">
      <c r="Y34657" s="84"/>
    </row>
    <row r="34658" spans="25:25" x14ac:dyDescent="0.2">
      <c r="Y34658" s="84"/>
    </row>
    <row r="34659" spans="25:25" x14ac:dyDescent="0.2">
      <c r="Y34659" s="84"/>
    </row>
    <row r="34660" spans="25:25" x14ac:dyDescent="0.2">
      <c r="Y34660" s="84"/>
    </row>
    <row r="34661" spans="25:25" x14ac:dyDescent="0.2">
      <c r="Y34661" s="84"/>
    </row>
    <row r="34662" spans="25:25" x14ac:dyDescent="0.2">
      <c r="Y34662" s="84"/>
    </row>
    <row r="34663" spans="25:25" x14ac:dyDescent="0.2">
      <c r="Y34663" s="84"/>
    </row>
    <row r="34664" spans="25:25" x14ac:dyDescent="0.2">
      <c r="Y34664" s="84"/>
    </row>
    <row r="34665" spans="25:25" x14ac:dyDescent="0.2">
      <c r="Y34665" s="84"/>
    </row>
    <row r="34666" spans="25:25" x14ac:dyDescent="0.2">
      <c r="Y34666" s="84"/>
    </row>
    <row r="34667" spans="25:25" x14ac:dyDescent="0.2">
      <c r="Y34667" s="84"/>
    </row>
    <row r="34668" spans="25:25" x14ac:dyDescent="0.2">
      <c r="Y34668" s="84"/>
    </row>
    <row r="34669" spans="25:25" x14ac:dyDescent="0.2">
      <c r="Y34669" s="84"/>
    </row>
    <row r="34670" spans="25:25" x14ac:dyDescent="0.2">
      <c r="Y34670" s="84"/>
    </row>
    <row r="34671" spans="25:25" x14ac:dyDescent="0.2">
      <c r="Y34671" s="84"/>
    </row>
    <row r="34672" spans="25:25" x14ac:dyDescent="0.2">
      <c r="Y34672" s="84"/>
    </row>
    <row r="34673" spans="25:25" x14ac:dyDescent="0.2">
      <c r="Y34673" s="84"/>
    </row>
    <row r="34674" spans="25:25" x14ac:dyDescent="0.2">
      <c r="Y34674" s="84"/>
    </row>
    <row r="34675" spans="25:25" x14ac:dyDescent="0.2">
      <c r="Y34675" s="84"/>
    </row>
    <row r="34676" spans="25:25" x14ac:dyDescent="0.2">
      <c r="Y34676" s="84"/>
    </row>
    <row r="34677" spans="25:25" x14ac:dyDescent="0.2">
      <c r="Y34677" s="84"/>
    </row>
    <row r="34678" spans="25:25" x14ac:dyDescent="0.2">
      <c r="Y34678" s="84"/>
    </row>
    <row r="34679" spans="25:25" x14ac:dyDescent="0.2">
      <c r="Y34679" s="84"/>
    </row>
    <row r="34680" spans="25:25" x14ac:dyDescent="0.2">
      <c r="Y34680" s="84"/>
    </row>
    <row r="34681" spans="25:25" x14ac:dyDescent="0.2">
      <c r="Y34681" s="84"/>
    </row>
    <row r="34682" spans="25:25" x14ac:dyDescent="0.2">
      <c r="Y34682" s="84"/>
    </row>
    <row r="34683" spans="25:25" x14ac:dyDescent="0.2">
      <c r="Y34683" s="84"/>
    </row>
    <row r="34684" spans="25:25" x14ac:dyDescent="0.2">
      <c r="Y34684" s="84"/>
    </row>
    <row r="34685" spans="25:25" x14ac:dyDescent="0.2">
      <c r="Y34685" s="84"/>
    </row>
    <row r="34686" spans="25:25" x14ac:dyDescent="0.2">
      <c r="Y34686" s="84"/>
    </row>
    <row r="34687" spans="25:25" x14ac:dyDescent="0.2">
      <c r="Y34687" s="84"/>
    </row>
    <row r="34688" spans="25:25" x14ac:dyDescent="0.2">
      <c r="Y34688" s="84"/>
    </row>
    <row r="34689" spans="25:25" x14ac:dyDescent="0.2">
      <c r="Y34689" s="84"/>
    </row>
    <row r="34690" spans="25:25" x14ac:dyDescent="0.2">
      <c r="Y34690" s="84"/>
    </row>
    <row r="34691" spans="25:25" x14ac:dyDescent="0.2">
      <c r="Y34691" s="84"/>
    </row>
    <row r="34692" spans="25:25" x14ac:dyDescent="0.2">
      <c r="Y34692" s="84"/>
    </row>
    <row r="34693" spans="25:25" x14ac:dyDescent="0.2">
      <c r="Y34693" s="84"/>
    </row>
    <row r="34694" spans="25:25" x14ac:dyDescent="0.2">
      <c r="Y34694" s="84"/>
    </row>
    <row r="34695" spans="25:25" x14ac:dyDescent="0.2">
      <c r="Y34695" s="84"/>
    </row>
    <row r="34696" spans="25:25" x14ac:dyDescent="0.2">
      <c r="Y34696" s="84"/>
    </row>
    <row r="34697" spans="25:25" x14ac:dyDescent="0.2">
      <c r="Y34697" s="84"/>
    </row>
    <row r="34698" spans="25:25" x14ac:dyDescent="0.2">
      <c r="Y34698" s="84"/>
    </row>
    <row r="34699" spans="25:25" x14ac:dyDescent="0.2">
      <c r="Y34699" s="84"/>
    </row>
    <row r="34700" spans="25:25" x14ac:dyDescent="0.2">
      <c r="Y34700" s="84"/>
    </row>
    <row r="34701" spans="25:25" x14ac:dyDescent="0.2">
      <c r="Y34701" s="84"/>
    </row>
    <row r="34702" spans="25:25" x14ac:dyDescent="0.2">
      <c r="Y34702" s="84"/>
    </row>
    <row r="34703" spans="25:25" x14ac:dyDescent="0.2">
      <c r="Y34703" s="84"/>
    </row>
    <row r="34704" spans="25:25" x14ac:dyDescent="0.2">
      <c r="Y34704" s="84"/>
    </row>
    <row r="34705" spans="25:25" x14ac:dyDescent="0.2">
      <c r="Y34705" s="84"/>
    </row>
    <row r="34706" spans="25:25" x14ac:dyDescent="0.2">
      <c r="Y34706" s="84"/>
    </row>
    <row r="34707" spans="25:25" x14ac:dyDescent="0.2">
      <c r="Y34707" s="84"/>
    </row>
    <row r="34708" spans="25:25" x14ac:dyDescent="0.2">
      <c r="Y34708" s="84"/>
    </row>
    <row r="34709" spans="25:25" x14ac:dyDescent="0.2">
      <c r="Y34709" s="84"/>
    </row>
    <row r="34710" spans="25:25" x14ac:dyDescent="0.2">
      <c r="Y34710" s="84"/>
    </row>
    <row r="34711" spans="25:25" x14ac:dyDescent="0.2">
      <c r="Y34711" s="84"/>
    </row>
    <row r="34712" spans="25:25" x14ac:dyDescent="0.2">
      <c r="Y34712" s="84"/>
    </row>
    <row r="34713" spans="25:25" x14ac:dyDescent="0.2">
      <c r="Y34713" s="84"/>
    </row>
    <row r="34714" spans="25:25" x14ac:dyDescent="0.2">
      <c r="Y34714" s="84"/>
    </row>
    <row r="34715" spans="25:25" x14ac:dyDescent="0.2">
      <c r="Y34715" s="84"/>
    </row>
    <row r="34716" spans="25:25" x14ac:dyDescent="0.2">
      <c r="Y34716" s="84"/>
    </row>
    <row r="34717" spans="25:25" x14ac:dyDescent="0.2">
      <c r="Y34717" s="84"/>
    </row>
    <row r="34718" spans="25:25" x14ac:dyDescent="0.2">
      <c r="Y34718" s="84"/>
    </row>
    <row r="34719" spans="25:25" x14ac:dyDescent="0.2">
      <c r="Y34719" s="84"/>
    </row>
    <row r="34720" spans="25:25" x14ac:dyDescent="0.2">
      <c r="Y34720" s="84"/>
    </row>
    <row r="34721" spans="25:25" x14ac:dyDescent="0.2">
      <c r="Y34721" s="84"/>
    </row>
    <row r="34722" spans="25:25" x14ac:dyDescent="0.2">
      <c r="Y34722" s="84"/>
    </row>
    <row r="34723" spans="25:25" x14ac:dyDescent="0.2">
      <c r="Y34723" s="84"/>
    </row>
    <row r="34724" spans="25:25" x14ac:dyDescent="0.2">
      <c r="Y34724" s="84"/>
    </row>
    <row r="34725" spans="25:25" x14ac:dyDescent="0.2">
      <c r="Y34725" s="84"/>
    </row>
    <row r="34726" spans="25:25" x14ac:dyDescent="0.2">
      <c r="Y34726" s="84"/>
    </row>
    <row r="34727" spans="25:25" x14ac:dyDescent="0.2">
      <c r="Y34727" s="84"/>
    </row>
    <row r="34728" spans="25:25" x14ac:dyDescent="0.2">
      <c r="Y34728" s="84"/>
    </row>
    <row r="34729" spans="25:25" x14ac:dyDescent="0.2">
      <c r="Y34729" s="84"/>
    </row>
    <row r="34730" spans="25:25" x14ac:dyDescent="0.2">
      <c r="Y34730" s="84"/>
    </row>
    <row r="34731" spans="25:25" x14ac:dyDescent="0.2">
      <c r="Y34731" s="84"/>
    </row>
    <row r="34732" spans="25:25" x14ac:dyDescent="0.2">
      <c r="Y34732" s="84"/>
    </row>
    <row r="34733" spans="25:25" x14ac:dyDescent="0.2">
      <c r="Y34733" s="84"/>
    </row>
    <row r="34734" spans="25:25" x14ac:dyDescent="0.2">
      <c r="Y34734" s="84"/>
    </row>
    <row r="34735" spans="25:25" x14ac:dyDescent="0.2">
      <c r="Y34735" s="84"/>
    </row>
    <row r="34736" spans="25:25" x14ac:dyDescent="0.2">
      <c r="Y34736" s="84"/>
    </row>
    <row r="34737" spans="25:25" x14ac:dyDescent="0.2">
      <c r="Y34737" s="84"/>
    </row>
    <row r="34738" spans="25:25" x14ac:dyDescent="0.2">
      <c r="Y34738" s="84"/>
    </row>
    <row r="34739" spans="25:25" x14ac:dyDescent="0.2">
      <c r="Y34739" s="84"/>
    </row>
    <row r="34740" spans="25:25" x14ac:dyDescent="0.2">
      <c r="Y34740" s="84"/>
    </row>
    <row r="34741" spans="25:25" x14ac:dyDescent="0.2">
      <c r="Y34741" s="84"/>
    </row>
    <row r="34742" spans="25:25" x14ac:dyDescent="0.2">
      <c r="Y34742" s="84"/>
    </row>
    <row r="34743" spans="25:25" x14ac:dyDescent="0.2">
      <c r="Y34743" s="84"/>
    </row>
    <row r="34744" spans="25:25" x14ac:dyDescent="0.2">
      <c r="Y34744" s="84"/>
    </row>
    <row r="34745" spans="25:25" x14ac:dyDescent="0.2">
      <c r="Y34745" s="84"/>
    </row>
    <row r="34746" spans="25:25" x14ac:dyDescent="0.2">
      <c r="Y34746" s="84"/>
    </row>
    <row r="34747" spans="25:25" x14ac:dyDescent="0.2">
      <c r="Y34747" s="84"/>
    </row>
    <row r="34748" spans="25:25" x14ac:dyDescent="0.2">
      <c r="Y34748" s="84"/>
    </row>
    <row r="34749" spans="25:25" x14ac:dyDescent="0.2">
      <c r="Y34749" s="84"/>
    </row>
    <row r="34750" spans="25:25" x14ac:dyDescent="0.2">
      <c r="Y34750" s="84"/>
    </row>
    <row r="34751" spans="25:25" x14ac:dyDescent="0.2">
      <c r="Y34751" s="84"/>
    </row>
    <row r="34752" spans="25:25" x14ac:dyDescent="0.2">
      <c r="Y34752" s="84"/>
    </row>
    <row r="34753" spans="25:25" x14ac:dyDescent="0.2">
      <c r="Y34753" s="84"/>
    </row>
    <row r="34754" spans="25:25" x14ac:dyDescent="0.2">
      <c r="Y34754" s="84"/>
    </row>
    <row r="34755" spans="25:25" x14ac:dyDescent="0.2">
      <c r="Y34755" s="84"/>
    </row>
    <row r="34756" spans="25:25" x14ac:dyDescent="0.2">
      <c r="Y34756" s="84"/>
    </row>
    <row r="34757" spans="25:25" x14ac:dyDescent="0.2">
      <c r="Y34757" s="84"/>
    </row>
    <row r="34758" spans="25:25" x14ac:dyDescent="0.2">
      <c r="Y34758" s="84"/>
    </row>
    <row r="34759" spans="25:25" x14ac:dyDescent="0.2">
      <c r="Y34759" s="84"/>
    </row>
    <row r="34760" spans="25:25" x14ac:dyDescent="0.2">
      <c r="Y34760" s="84"/>
    </row>
    <row r="34761" spans="25:25" x14ac:dyDescent="0.2">
      <c r="Y34761" s="84"/>
    </row>
    <row r="34762" spans="25:25" x14ac:dyDescent="0.2">
      <c r="Y34762" s="84"/>
    </row>
    <row r="34763" spans="25:25" x14ac:dyDescent="0.2">
      <c r="Y34763" s="84"/>
    </row>
    <row r="34764" spans="25:25" x14ac:dyDescent="0.2">
      <c r="Y34764" s="84"/>
    </row>
    <row r="34765" spans="25:25" x14ac:dyDescent="0.2">
      <c r="Y34765" s="84"/>
    </row>
    <row r="34766" spans="25:25" x14ac:dyDescent="0.2">
      <c r="Y34766" s="84"/>
    </row>
    <row r="34767" spans="25:25" x14ac:dyDescent="0.2">
      <c r="Y34767" s="84"/>
    </row>
    <row r="34768" spans="25:25" x14ac:dyDescent="0.2">
      <c r="Y34768" s="84"/>
    </row>
    <row r="34769" spans="25:25" x14ac:dyDescent="0.2">
      <c r="Y34769" s="84"/>
    </row>
    <row r="34770" spans="25:25" x14ac:dyDescent="0.2">
      <c r="Y34770" s="84"/>
    </row>
    <row r="34771" spans="25:25" x14ac:dyDescent="0.2">
      <c r="Y34771" s="84"/>
    </row>
    <row r="34772" spans="25:25" x14ac:dyDescent="0.2">
      <c r="Y34772" s="84"/>
    </row>
    <row r="34773" spans="25:25" x14ac:dyDescent="0.2">
      <c r="Y34773" s="84"/>
    </row>
    <row r="34774" spans="25:25" x14ac:dyDescent="0.2">
      <c r="Y34774" s="84"/>
    </row>
    <row r="34775" spans="25:25" x14ac:dyDescent="0.2">
      <c r="Y34775" s="84"/>
    </row>
    <row r="34776" spans="25:25" x14ac:dyDescent="0.2">
      <c r="Y34776" s="84"/>
    </row>
    <row r="34777" spans="25:25" x14ac:dyDescent="0.2">
      <c r="Y34777" s="84"/>
    </row>
    <row r="34778" spans="25:25" x14ac:dyDescent="0.2">
      <c r="Y34778" s="84"/>
    </row>
    <row r="34779" spans="25:25" x14ac:dyDescent="0.2">
      <c r="Y34779" s="84"/>
    </row>
    <row r="34780" spans="25:25" x14ac:dyDescent="0.2">
      <c r="Y34780" s="84"/>
    </row>
    <row r="34781" spans="25:25" x14ac:dyDescent="0.2">
      <c r="Y34781" s="84"/>
    </row>
    <row r="34782" spans="25:25" x14ac:dyDescent="0.2">
      <c r="Y34782" s="84"/>
    </row>
    <row r="34783" spans="25:25" x14ac:dyDescent="0.2">
      <c r="Y34783" s="84"/>
    </row>
    <row r="34784" spans="25:25" x14ac:dyDescent="0.2">
      <c r="Y34784" s="84"/>
    </row>
    <row r="34785" spans="25:25" x14ac:dyDescent="0.2">
      <c r="Y34785" s="84"/>
    </row>
    <row r="34786" spans="25:25" x14ac:dyDescent="0.2">
      <c r="Y34786" s="84"/>
    </row>
    <row r="34787" spans="25:25" x14ac:dyDescent="0.2">
      <c r="Y34787" s="84"/>
    </row>
    <row r="34788" spans="25:25" x14ac:dyDescent="0.2">
      <c r="Y34788" s="84"/>
    </row>
    <row r="34789" spans="25:25" x14ac:dyDescent="0.2">
      <c r="Y34789" s="84"/>
    </row>
    <row r="34790" spans="25:25" x14ac:dyDescent="0.2">
      <c r="Y34790" s="84"/>
    </row>
    <row r="34791" spans="25:25" x14ac:dyDescent="0.2">
      <c r="Y34791" s="84"/>
    </row>
    <row r="34792" spans="25:25" x14ac:dyDescent="0.2">
      <c r="Y34792" s="84"/>
    </row>
    <row r="34793" spans="25:25" x14ac:dyDescent="0.2">
      <c r="Y34793" s="84"/>
    </row>
    <row r="34794" spans="25:25" x14ac:dyDescent="0.2">
      <c r="Y34794" s="84"/>
    </row>
    <row r="34795" spans="25:25" x14ac:dyDescent="0.2">
      <c r="Y34795" s="84"/>
    </row>
    <row r="34796" spans="25:25" x14ac:dyDescent="0.2">
      <c r="Y34796" s="84"/>
    </row>
    <row r="34797" spans="25:25" x14ac:dyDescent="0.2">
      <c r="Y34797" s="84"/>
    </row>
    <row r="34798" spans="25:25" x14ac:dyDescent="0.2">
      <c r="Y34798" s="84"/>
    </row>
    <row r="34799" spans="25:25" x14ac:dyDescent="0.2">
      <c r="Y34799" s="84"/>
    </row>
    <row r="34800" spans="25:25" x14ac:dyDescent="0.2">
      <c r="Y34800" s="84"/>
    </row>
    <row r="34801" spans="25:25" x14ac:dyDescent="0.2">
      <c r="Y34801" s="84"/>
    </row>
    <row r="34802" spans="25:25" x14ac:dyDescent="0.2">
      <c r="Y34802" s="84"/>
    </row>
    <row r="34803" spans="25:25" x14ac:dyDescent="0.2">
      <c r="Y34803" s="84"/>
    </row>
    <row r="34804" spans="25:25" x14ac:dyDescent="0.2">
      <c r="Y34804" s="84"/>
    </row>
    <row r="34805" spans="25:25" x14ac:dyDescent="0.2">
      <c r="Y34805" s="84"/>
    </row>
    <row r="34806" spans="25:25" x14ac:dyDescent="0.2">
      <c r="Y34806" s="84"/>
    </row>
    <row r="34807" spans="25:25" x14ac:dyDescent="0.2">
      <c r="Y34807" s="84"/>
    </row>
    <row r="34808" spans="25:25" x14ac:dyDescent="0.2">
      <c r="Y34808" s="84"/>
    </row>
    <row r="34809" spans="25:25" x14ac:dyDescent="0.2">
      <c r="Y34809" s="84"/>
    </row>
    <row r="34810" spans="25:25" x14ac:dyDescent="0.2">
      <c r="Y34810" s="84"/>
    </row>
    <row r="34811" spans="25:25" x14ac:dyDescent="0.2">
      <c r="Y34811" s="84"/>
    </row>
    <row r="34812" spans="25:25" x14ac:dyDescent="0.2">
      <c r="Y34812" s="84"/>
    </row>
    <row r="34813" spans="25:25" x14ac:dyDescent="0.2">
      <c r="Y34813" s="84"/>
    </row>
    <row r="34814" spans="25:25" x14ac:dyDescent="0.2">
      <c r="Y34814" s="84"/>
    </row>
    <row r="34815" spans="25:25" x14ac:dyDescent="0.2">
      <c r="Y34815" s="84"/>
    </row>
    <row r="34816" spans="25:25" x14ac:dyDescent="0.2">
      <c r="Y34816" s="84"/>
    </row>
    <row r="34817" spans="25:25" x14ac:dyDescent="0.2">
      <c r="Y34817" s="84"/>
    </row>
    <row r="34818" spans="25:25" x14ac:dyDescent="0.2">
      <c r="Y34818" s="84"/>
    </row>
    <row r="34819" spans="25:25" x14ac:dyDescent="0.2">
      <c r="Y34819" s="84"/>
    </row>
    <row r="34820" spans="25:25" x14ac:dyDescent="0.2">
      <c r="Y34820" s="84"/>
    </row>
    <row r="34821" spans="25:25" x14ac:dyDescent="0.2">
      <c r="Y34821" s="84"/>
    </row>
    <row r="34822" spans="25:25" x14ac:dyDescent="0.2">
      <c r="Y34822" s="84"/>
    </row>
    <row r="34823" spans="25:25" x14ac:dyDescent="0.2">
      <c r="Y34823" s="84"/>
    </row>
    <row r="34824" spans="25:25" x14ac:dyDescent="0.2">
      <c r="Y34824" s="84"/>
    </row>
    <row r="34825" spans="25:25" x14ac:dyDescent="0.2">
      <c r="Y34825" s="84"/>
    </row>
    <row r="34826" spans="25:25" x14ac:dyDescent="0.2">
      <c r="Y34826" s="84"/>
    </row>
    <row r="34827" spans="25:25" x14ac:dyDescent="0.2">
      <c r="Y34827" s="84"/>
    </row>
    <row r="34828" spans="25:25" x14ac:dyDescent="0.2">
      <c r="Y34828" s="84"/>
    </row>
    <row r="34829" spans="25:25" x14ac:dyDescent="0.2">
      <c r="Y34829" s="84"/>
    </row>
    <row r="34830" spans="25:25" x14ac:dyDescent="0.2">
      <c r="Y34830" s="84"/>
    </row>
    <row r="34831" spans="25:25" x14ac:dyDescent="0.2">
      <c r="Y34831" s="84"/>
    </row>
    <row r="34832" spans="25:25" x14ac:dyDescent="0.2">
      <c r="Y34832" s="84"/>
    </row>
    <row r="34833" spans="25:25" x14ac:dyDescent="0.2">
      <c r="Y34833" s="84"/>
    </row>
    <row r="34834" spans="25:25" x14ac:dyDescent="0.2">
      <c r="Y34834" s="84"/>
    </row>
    <row r="34835" spans="25:25" x14ac:dyDescent="0.2">
      <c r="Y34835" s="84"/>
    </row>
    <row r="34836" spans="25:25" x14ac:dyDescent="0.2">
      <c r="Y34836" s="84"/>
    </row>
    <row r="34837" spans="25:25" x14ac:dyDescent="0.2">
      <c r="Y34837" s="84"/>
    </row>
    <row r="34838" spans="25:25" x14ac:dyDescent="0.2">
      <c r="Y34838" s="84"/>
    </row>
    <row r="34839" spans="25:25" x14ac:dyDescent="0.2">
      <c r="Y34839" s="84"/>
    </row>
    <row r="34840" spans="25:25" x14ac:dyDescent="0.2">
      <c r="Y34840" s="84"/>
    </row>
    <row r="34841" spans="25:25" x14ac:dyDescent="0.2">
      <c r="Y34841" s="84"/>
    </row>
    <row r="34842" spans="25:25" x14ac:dyDescent="0.2">
      <c r="Y34842" s="84"/>
    </row>
    <row r="34843" spans="25:25" x14ac:dyDescent="0.2">
      <c r="Y34843" s="84"/>
    </row>
    <row r="34844" spans="25:25" x14ac:dyDescent="0.2">
      <c r="Y34844" s="84"/>
    </row>
    <row r="34845" spans="25:25" x14ac:dyDescent="0.2">
      <c r="Y34845" s="84"/>
    </row>
    <row r="34846" spans="25:25" x14ac:dyDescent="0.2">
      <c r="Y34846" s="84"/>
    </row>
    <row r="34847" spans="25:25" x14ac:dyDescent="0.2">
      <c r="Y34847" s="84"/>
    </row>
    <row r="34848" spans="25:25" x14ac:dyDescent="0.2">
      <c r="Y34848" s="84"/>
    </row>
    <row r="34849" spans="25:25" x14ac:dyDescent="0.2">
      <c r="Y34849" s="84"/>
    </row>
    <row r="34850" spans="25:25" x14ac:dyDescent="0.2">
      <c r="Y34850" s="84"/>
    </row>
    <row r="34851" spans="25:25" x14ac:dyDescent="0.2">
      <c r="Y34851" s="84"/>
    </row>
    <row r="34852" spans="25:25" x14ac:dyDescent="0.2">
      <c r="Y34852" s="84"/>
    </row>
    <row r="34853" spans="25:25" x14ac:dyDescent="0.2">
      <c r="Y34853" s="84"/>
    </row>
    <row r="34854" spans="25:25" x14ac:dyDescent="0.2">
      <c r="Y34854" s="84"/>
    </row>
    <row r="34855" spans="25:25" x14ac:dyDescent="0.2">
      <c r="Y34855" s="84"/>
    </row>
    <row r="34856" spans="25:25" x14ac:dyDescent="0.2">
      <c r="Y34856" s="84"/>
    </row>
    <row r="34857" spans="25:25" x14ac:dyDescent="0.2">
      <c r="Y34857" s="84"/>
    </row>
    <row r="34858" spans="25:25" x14ac:dyDescent="0.2">
      <c r="Y34858" s="84"/>
    </row>
    <row r="34859" spans="25:25" x14ac:dyDescent="0.2">
      <c r="Y34859" s="84"/>
    </row>
    <row r="34860" spans="25:25" x14ac:dyDescent="0.2">
      <c r="Y34860" s="84"/>
    </row>
    <row r="34861" spans="25:25" x14ac:dyDescent="0.2">
      <c r="Y34861" s="84"/>
    </row>
    <row r="34862" spans="25:25" x14ac:dyDescent="0.2">
      <c r="Y34862" s="84"/>
    </row>
    <row r="34863" spans="25:25" x14ac:dyDescent="0.2">
      <c r="Y34863" s="84"/>
    </row>
    <row r="34864" spans="25:25" x14ac:dyDescent="0.2">
      <c r="Y34864" s="84"/>
    </row>
    <row r="34865" spans="25:25" x14ac:dyDescent="0.2">
      <c r="Y34865" s="84"/>
    </row>
    <row r="34866" spans="25:25" x14ac:dyDescent="0.2">
      <c r="Y34866" s="84"/>
    </row>
    <row r="34867" spans="25:25" x14ac:dyDescent="0.2">
      <c r="Y34867" s="84"/>
    </row>
    <row r="34868" spans="25:25" x14ac:dyDescent="0.2">
      <c r="Y34868" s="84"/>
    </row>
    <row r="34869" spans="25:25" x14ac:dyDescent="0.2">
      <c r="Y34869" s="84"/>
    </row>
    <row r="34870" spans="25:25" x14ac:dyDescent="0.2">
      <c r="Y34870" s="84"/>
    </row>
    <row r="34871" spans="25:25" x14ac:dyDescent="0.2">
      <c r="Y34871" s="84"/>
    </row>
    <row r="34872" spans="25:25" x14ac:dyDescent="0.2">
      <c r="Y34872" s="84"/>
    </row>
    <row r="34873" spans="25:25" x14ac:dyDescent="0.2">
      <c r="Y34873" s="84"/>
    </row>
    <row r="34874" spans="25:25" x14ac:dyDescent="0.2">
      <c r="Y34874" s="84"/>
    </row>
    <row r="34875" spans="25:25" x14ac:dyDescent="0.2">
      <c r="Y34875" s="84"/>
    </row>
    <row r="34876" spans="25:25" x14ac:dyDescent="0.2">
      <c r="Y34876" s="84"/>
    </row>
    <row r="34877" spans="25:25" x14ac:dyDescent="0.2">
      <c r="Y34877" s="84"/>
    </row>
    <row r="34878" spans="25:25" x14ac:dyDescent="0.2">
      <c r="Y34878" s="84"/>
    </row>
    <row r="34879" spans="25:25" x14ac:dyDescent="0.2">
      <c r="Y34879" s="84"/>
    </row>
    <row r="34880" spans="25:25" x14ac:dyDescent="0.2">
      <c r="Y34880" s="84"/>
    </row>
    <row r="34881" spans="25:25" x14ac:dyDescent="0.2">
      <c r="Y34881" s="84"/>
    </row>
    <row r="34882" spans="25:25" x14ac:dyDescent="0.2">
      <c r="Y34882" s="84"/>
    </row>
    <row r="34883" spans="25:25" x14ac:dyDescent="0.2">
      <c r="Y34883" s="84"/>
    </row>
    <row r="34884" spans="25:25" x14ac:dyDescent="0.2">
      <c r="Y34884" s="84"/>
    </row>
    <row r="34885" spans="25:25" x14ac:dyDescent="0.2">
      <c r="Y34885" s="84"/>
    </row>
    <row r="34886" spans="25:25" x14ac:dyDescent="0.2">
      <c r="Y34886" s="84"/>
    </row>
    <row r="34887" spans="25:25" x14ac:dyDescent="0.2">
      <c r="Y34887" s="84"/>
    </row>
    <row r="34888" spans="25:25" x14ac:dyDescent="0.2">
      <c r="Y34888" s="84"/>
    </row>
    <row r="34889" spans="25:25" x14ac:dyDescent="0.2">
      <c r="Y34889" s="84"/>
    </row>
    <row r="34890" spans="25:25" x14ac:dyDescent="0.2">
      <c r="Y34890" s="84"/>
    </row>
    <row r="34891" spans="25:25" x14ac:dyDescent="0.2">
      <c r="Y34891" s="84"/>
    </row>
    <row r="34892" spans="25:25" x14ac:dyDescent="0.2">
      <c r="Y34892" s="84"/>
    </row>
    <row r="34893" spans="25:25" x14ac:dyDescent="0.2">
      <c r="Y34893" s="84"/>
    </row>
    <row r="34894" spans="25:25" x14ac:dyDescent="0.2">
      <c r="Y34894" s="84"/>
    </row>
    <row r="34895" spans="25:25" x14ac:dyDescent="0.2">
      <c r="Y34895" s="84"/>
    </row>
    <row r="34896" spans="25:25" x14ac:dyDescent="0.2">
      <c r="Y34896" s="84"/>
    </row>
    <row r="34897" spans="25:25" x14ac:dyDescent="0.2">
      <c r="Y34897" s="84"/>
    </row>
    <row r="34898" spans="25:25" x14ac:dyDescent="0.2">
      <c r="Y34898" s="84"/>
    </row>
    <row r="34899" spans="25:25" x14ac:dyDescent="0.2">
      <c r="Y34899" s="84"/>
    </row>
    <row r="34900" spans="25:25" x14ac:dyDescent="0.2">
      <c r="Y34900" s="84"/>
    </row>
    <row r="34901" spans="25:25" x14ac:dyDescent="0.2">
      <c r="Y34901" s="84"/>
    </row>
    <row r="34902" spans="25:25" x14ac:dyDescent="0.2">
      <c r="Y34902" s="84"/>
    </row>
    <row r="34903" spans="25:25" x14ac:dyDescent="0.2">
      <c r="Y34903" s="84"/>
    </row>
    <row r="34904" spans="25:25" x14ac:dyDescent="0.2">
      <c r="Y34904" s="84"/>
    </row>
    <row r="34905" spans="25:25" x14ac:dyDescent="0.2">
      <c r="Y34905" s="84"/>
    </row>
    <row r="34906" spans="25:25" x14ac:dyDescent="0.2">
      <c r="Y34906" s="84"/>
    </row>
    <row r="34907" spans="25:25" x14ac:dyDescent="0.2">
      <c r="Y34907" s="84"/>
    </row>
    <row r="34908" spans="25:25" x14ac:dyDescent="0.2">
      <c r="Y34908" s="84"/>
    </row>
    <row r="34909" spans="25:25" x14ac:dyDescent="0.2">
      <c r="Y34909" s="84"/>
    </row>
    <row r="34910" spans="25:25" x14ac:dyDescent="0.2">
      <c r="Y34910" s="84"/>
    </row>
    <row r="34911" spans="25:25" x14ac:dyDescent="0.2">
      <c r="Y34911" s="84"/>
    </row>
    <row r="34912" spans="25:25" x14ac:dyDescent="0.2">
      <c r="Y34912" s="84"/>
    </row>
    <row r="34913" spans="25:25" x14ac:dyDescent="0.2">
      <c r="Y34913" s="84"/>
    </row>
    <row r="34914" spans="25:25" x14ac:dyDescent="0.2">
      <c r="Y34914" s="84"/>
    </row>
    <row r="34915" spans="25:25" x14ac:dyDescent="0.2">
      <c r="Y34915" s="84"/>
    </row>
    <row r="34916" spans="25:25" x14ac:dyDescent="0.2">
      <c r="Y34916" s="84"/>
    </row>
    <row r="34917" spans="25:25" x14ac:dyDescent="0.2">
      <c r="Y34917" s="84"/>
    </row>
    <row r="34918" spans="25:25" x14ac:dyDescent="0.2">
      <c r="Y34918" s="84"/>
    </row>
    <row r="34919" spans="25:25" x14ac:dyDescent="0.2">
      <c r="Y34919" s="84"/>
    </row>
    <row r="34920" spans="25:25" x14ac:dyDescent="0.2">
      <c r="Y34920" s="84"/>
    </row>
    <row r="34921" spans="25:25" x14ac:dyDescent="0.2">
      <c r="Y34921" s="84"/>
    </row>
    <row r="34922" spans="25:25" x14ac:dyDescent="0.2">
      <c r="Y34922" s="84"/>
    </row>
    <row r="34923" spans="25:25" x14ac:dyDescent="0.2">
      <c r="Y34923" s="84"/>
    </row>
    <row r="34924" spans="25:25" x14ac:dyDescent="0.2">
      <c r="Y34924" s="84"/>
    </row>
    <row r="34925" spans="25:25" x14ac:dyDescent="0.2">
      <c r="Y34925" s="84"/>
    </row>
    <row r="34926" spans="25:25" x14ac:dyDescent="0.2">
      <c r="Y34926" s="84"/>
    </row>
    <row r="34927" spans="25:25" x14ac:dyDescent="0.2">
      <c r="Y34927" s="84"/>
    </row>
    <row r="34928" spans="25:25" x14ac:dyDescent="0.2">
      <c r="Y34928" s="84"/>
    </row>
    <row r="34929" spans="25:25" x14ac:dyDescent="0.2">
      <c r="Y34929" s="84"/>
    </row>
    <row r="34930" spans="25:25" x14ac:dyDescent="0.2">
      <c r="Y34930" s="84"/>
    </row>
    <row r="34931" spans="25:25" x14ac:dyDescent="0.2">
      <c r="Y34931" s="84"/>
    </row>
    <row r="34932" spans="25:25" x14ac:dyDescent="0.2">
      <c r="Y34932" s="84"/>
    </row>
    <row r="34933" spans="25:25" x14ac:dyDescent="0.2">
      <c r="Y34933" s="84"/>
    </row>
    <row r="34934" spans="25:25" x14ac:dyDescent="0.2">
      <c r="Y34934" s="84"/>
    </row>
    <row r="34935" spans="25:25" x14ac:dyDescent="0.2">
      <c r="Y34935" s="84"/>
    </row>
    <row r="34936" spans="25:25" x14ac:dyDescent="0.2">
      <c r="Y34936" s="84"/>
    </row>
    <row r="34937" spans="25:25" x14ac:dyDescent="0.2">
      <c r="Y34937" s="84"/>
    </row>
    <row r="34938" spans="25:25" x14ac:dyDescent="0.2">
      <c r="Y34938" s="84"/>
    </row>
    <row r="34939" spans="25:25" x14ac:dyDescent="0.2">
      <c r="Y34939" s="84"/>
    </row>
    <row r="34940" spans="25:25" x14ac:dyDescent="0.2">
      <c r="Y34940" s="84"/>
    </row>
    <row r="34941" spans="25:25" x14ac:dyDescent="0.2">
      <c r="Y34941" s="84"/>
    </row>
    <row r="34942" spans="25:25" x14ac:dyDescent="0.2">
      <c r="Y34942" s="84"/>
    </row>
    <row r="34943" spans="25:25" x14ac:dyDescent="0.2">
      <c r="Y34943" s="84"/>
    </row>
    <row r="34944" spans="25:25" x14ac:dyDescent="0.2">
      <c r="Y34944" s="84"/>
    </row>
    <row r="34945" spans="25:25" x14ac:dyDescent="0.2">
      <c r="Y34945" s="84"/>
    </row>
    <row r="34946" spans="25:25" x14ac:dyDescent="0.2">
      <c r="Y34946" s="84"/>
    </row>
    <row r="34947" spans="25:25" x14ac:dyDescent="0.2">
      <c r="Y34947" s="84"/>
    </row>
    <row r="34948" spans="25:25" x14ac:dyDescent="0.2">
      <c r="Y34948" s="84"/>
    </row>
    <row r="34949" spans="25:25" x14ac:dyDescent="0.2">
      <c r="Y34949" s="84"/>
    </row>
    <row r="34950" spans="25:25" x14ac:dyDescent="0.2">
      <c r="Y34950" s="84"/>
    </row>
    <row r="34951" spans="25:25" x14ac:dyDescent="0.2">
      <c r="Y34951" s="84"/>
    </row>
    <row r="34952" spans="25:25" x14ac:dyDescent="0.2">
      <c r="Y34952" s="84"/>
    </row>
    <row r="34953" spans="25:25" x14ac:dyDescent="0.2">
      <c r="Y34953" s="84"/>
    </row>
    <row r="34954" spans="25:25" x14ac:dyDescent="0.2">
      <c r="Y34954" s="84"/>
    </row>
    <row r="34955" spans="25:25" x14ac:dyDescent="0.2">
      <c r="Y34955" s="84"/>
    </row>
    <row r="34956" spans="25:25" x14ac:dyDescent="0.2">
      <c r="Y34956" s="84"/>
    </row>
    <row r="34957" spans="25:25" x14ac:dyDescent="0.2">
      <c r="Y34957" s="84"/>
    </row>
    <row r="34958" spans="25:25" x14ac:dyDescent="0.2">
      <c r="Y34958" s="84"/>
    </row>
    <row r="34959" spans="25:25" x14ac:dyDescent="0.2">
      <c r="Y34959" s="84"/>
    </row>
    <row r="34960" spans="25:25" x14ac:dyDescent="0.2">
      <c r="Y34960" s="84"/>
    </row>
    <row r="34961" spans="25:25" x14ac:dyDescent="0.2">
      <c r="Y34961" s="84"/>
    </row>
    <row r="34962" spans="25:25" x14ac:dyDescent="0.2">
      <c r="Y34962" s="84"/>
    </row>
    <row r="34963" spans="25:25" x14ac:dyDescent="0.2">
      <c r="Y34963" s="84"/>
    </row>
    <row r="34964" spans="25:25" x14ac:dyDescent="0.2">
      <c r="Y34964" s="84"/>
    </row>
    <row r="34965" spans="25:25" x14ac:dyDescent="0.2">
      <c r="Y34965" s="84"/>
    </row>
    <row r="34966" spans="25:25" x14ac:dyDescent="0.2">
      <c r="Y34966" s="84"/>
    </row>
    <row r="34967" spans="25:25" x14ac:dyDescent="0.2">
      <c r="Y34967" s="84"/>
    </row>
    <row r="34968" spans="25:25" x14ac:dyDescent="0.2">
      <c r="Y34968" s="84"/>
    </row>
    <row r="34969" spans="25:25" x14ac:dyDescent="0.2">
      <c r="Y34969" s="84"/>
    </row>
    <row r="34970" spans="25:25" x14ac:dyDescent="0.2">
      <c r="Y34970" s="84"/>
    </row>
    <row r="34971" spans="25:25" x14ac:dyDescent="0.2">
      <c r="Y34971" s="84"/>
    </row>
    <row r="34972" spans="25:25" x14ac:dyDescent="0.2">
      <c r="Y34972" s="84"/>
    </row>
    <row r="34973" spans="25:25" x14ac:dyDescent="0.2">
      <c r="Y34973" s="84"/>
    </row>
    <row r="34974" spans="25:25" x14ac:dyDescent="0.2">
      <c r="Y34974" s="84"/>
    </row>
    <row r="34975" spans="25:25" x14ac:dyDescent="0.2">
      <c r="Y34975" s="84"/>
    </row>
    <row r="34976" spans="25:25" x14ac:dyDescent="0.2">
      <c r="Y34976" s="84"/>
    </row>
    <row r="34977" spans="25:25" x14ac:dyDescent="0.2">
      <c r="Y34977" s="84"/>
    </row>
    <row r="34978" spans="25:25" x14ac:dyDescent="0.2">
      <c r="Y34978" s="84"/>
    </row>
    <row r="34979" spans="25:25" x14ac:dyDescent="0.2">
      <c r="Y34979" s="84"/>
    </row>
    <row r="34980" spans="25:25" x14ac:dyDescent="0.2">
      <c r="Y34980" s="84"/>
    </row>
    <row r="34981" spans="25:25" x14ac:dyDescent="0.2">
      <c r="Y34981" s="84"/>
    </row>
    <row r="34982" spans="25:25" x14ac:dyDescent="0.2">
      <c r="Y34982" s="84"/>
    </row>
    <row r="34983" spans="25:25" x14ac:dyDescent="0.2">
      <c r="Y34983" s="84"/>
    </row>
    <row r="34984" spans="25:25" x14ac:dyDescent="0.2">
      <c r="Y34984" s="84"/>
    </row>
    <row r="34985" spans="25:25" x14ac:dyDescent="0.2">
      <c r="Y34985" s="84"/>
    </row>
    <row r="34986" spans="25:25" x14ac:dyDescent="0.2">
      <c r="Y34986" s="84"/>
    </row>
    <row r="34987" spans="25:25" x14ac:dyDescent="0.2">
      <c r="Y34987" s="84"/>
    </row>
    <row r="34988" spans="25:25" x14ac:dyDescent="0.2">
      <c r="Y34988" s="84"/>
    </row>
    <row r="34989" spans="25:25" x14ac:dyDescent="0.2">
      <c r="Y34989" s="84"/>
    </row>
    <row r="34990" spans="25:25" x14ac:dyDescent="0.2">
      <c r="Y34990" s="84"/>
    </row>
    <row r="34991" spans="25:25" x14ac:dyDescent="0.2">
      <c r="Y34991" s="84"/>
    </row>
    <row r="34992" spans="25:25" x14ac:dyDescent="0.2">
      <c r="Y34992" s="84"/>
    </row>
    <row r="34993" spans="25:25" x14ac:dyDescent="0.2">
      <c r="Y34993" s="84"/>
    </row>
    <row r="34994" spans="25:25" x14ac:dyDescent="0.2">
      <c r="Y34994" s="84"/>
    </row>
    <row r="34995" spans="25:25" x14ac:dyDescent="0.2">
      <c r="Y34995" s="84"/>
    </row>
    <row r="34996" spans="25:25" x14ac:dyDescent="0.2">
      <c r="Y34996" s="84"/>
    </row>
    <row r="34997" spans="25:25" x14ac:dyDescent="0.2">
      <c r="Y34997" s="84"/>
    </row>
    <row r="34998" spans="25:25" x14ac:dyDescent="0.2">
      <c r="Y34998" s="84"/>
    </row>
    <row r="34999" spans="25:25" x14ac:dyDescent="0.2">
      <c r="Y34999" s="84"/>
    </row>
    <row r="35000" spans="25:25" x14ac:dyDescent="0.2">
      <c r="Y35000" s="84"/>
    </row>
    <row r="35001" spans="25:25" x14ac:dyDescent="0.2">
      <c r="Y35001" s="84"/>
    </row>
    <row r="35002" spans="25:25" x14ac:dyDescent="0.2">
      <c r="Y35002" s="84"/>
    </row>
    <row r="35003" spans="25:25" x14ac:dyDescent="0.2">
      <c r="Y35003" s="84"/>
    </row>
    <row r="35004" spans="25:25" x14ac:dyDescent="0.2">
      <c r="Y35004" s="84"/>
    </row>
    <row r="35005" spans="25:25" x14ac:dyDescent="0.2">
      <c r="Y35005" s="84"/>
    </row>
    <row r="35006" spans="25:25" x14ac:dyDescent="0.2">
      <c r="Y35006" s="84"/>
    </row>
    <row r="35007" spans="25:25" x14ac:dyDescent="0.2">
      <c r="Y35007" s="84"/>
    </row>
    <row r="35008" spans="25:25" x14ac:dyDescent="0.2">
      <c r="Y35008" s="84"/>
    </row>
    <row r="35009" spans="25:25" x14ac:dyDescent="0.2">
      <c r="Y35009" s="84"/>
    </row>
    <row r="35010" spans="25:25" x14ac:dyDescent="0.2">
      <c r="Y35010" s="84"/>
    </row>
    <row r="35011" spans="25:25" x14ac:dyDescent="0.2">
      <c r="Y35011" s="84"/>
    </row>
    <row r="35012" spans="25:25" x14ac:dyDescent="0.2">
      <c r="Y35012" s="84"/>
    </row>
    <row r="35013" spans="25:25" x14ac:dyDescent="0.2">
      <c r="Y35013" s="84"/>
    </row>
    <row r="35014" spans="25:25" x14ac:dyDescent="0.2">
      <c r="Y35014" s="84"/>
    </row>
    <row r="35015" spans="25:25" x14ac:dyDescent="0.2">
      <c r="Y35015" s="84"/>
    </row>
    <row r="35016" spans="25:25" x14ac:dyDescent="0.2">
      <c r="Y35016" s="84"/>
    </row>
    <row r="35017" spans="25:25" x14ac:dyDescent="0.2">
      <c r="Y35017" s="84"/>
    </row>
    <row r="35018" spans="25:25" x14ac:dyDescent="0.2">
      <c r="Y35018" s="84"/>
    </row>
    <row r="35019" spans="25:25" x14ac:dyDescent="0.2">
      <c r="Y35019" s="84"/>
    </row>
    <row r="35020" spans="25:25" x14ac:dyDescent="0.2">
      <c r="Y35020" s="84"/>
    </row>
    <row r="35021" spans="25:25" x14ac:dyDescent="0.2">
      <c r="Y35021" s="84"/>
    </row>
    <row r="35022" spans="25:25" x14ac:dyDescent="0.2">
      <c r="Y35022" s="84"/>
    </row>
    <row r="35023" spans="25:25" x14ac:dyDescent="0.2">
      <c r="Y35023" s="84"/>
    </row>
    <row r="35024" spans="25:25" x14ac:dyDescent="0.2">
      <c r="Y35024" s="84"/>
    </row>
    <row r="35025" spans="25:25" x14ac:dyDescent="0.2">
      <c r="Y35025" s="84"/>
    </row>
    <row r="35026" spans="25:25" x14ac:dyDescent="0.2">
      <c r="Y35026" s="84"/>
    </row>
    <row r="35027" spans="25:25" x14ac:dyDescent="0.2">
      <c r="Y35027" s="84"/>
    </row>
    <row r="35028" spans="25:25" x14ac:dyDescent="0.2">
      <c r="Y35028" s="84"/>
    </row>
    <row r="35029" spans="25:25" x14ac:dyDescent="0.2">
      <c r="Y35029" s="84"/>
    </row>
    <row r="35030" spans="25:25" x14ac:dyDescent="0.2">
      <c r="Y35030" s="84"/>
    </row>
    <row r="35031" spans="25:25" x14ac:dyDescent="0.2">
      <c r="Y35031" s="84"/>
    </row>
    <row r="35032" spans="25:25" x14ac:dyDescent="0.2">
      <c r="Y35032" s="84"/>
    </row>
    <row r="35033" spans="25:25" x14ac:dyDescent="0.2">
      <c r="Y35033" s="84"/>
    </row>
    <row r="35034" spans="25:25" x14ac:dyDescent="0.2">
      <c r="Y35034" s="84"/>
    </row>
    <row r="35035" spans="25:25" x14ac:dyDescent="0.2">
      <c r="Y35035" s="84"/>
    </row>
    <row r="35036" spans="25:25" x14ac:dyDescent="0.2">
      <c r="Y35036" s="84"/>
    </row>
    <row r="35037" spans="25:25" x14ac:dyDescent="0.2">
      <c r="Y35037" s="84"/>
    </row>
    <row r="35038" spans="25:25" x14ac:dyDescent="0.2">
      <c r="Y35038" s="84"/>
    </row>
    <row r="35039" spans="25:25" x14ac:dyDescent="0.2">
      <c r="Y35039" s="84"/>
    </row>
    <row r="35040" spans="25:25" x14ac:dyDescent="0.2">
      <c r="Y35040" s="84"/>
    </row>
    <row r="35041" spans="25:25" x14ac:dyDescent="0.2">
      <c r="Y35041" s="84"/>
    </row>
    <row r="35042" spans="25:25" x14ac:dyDescent="0.2">
      <c r="Y35042" s="84"/>
    </row>
    <row r="35043" spans="25:25" x14ac:dyDescent="0.2">
      <c r="Y35043" s="84"/>
    </row>
    <row r="35044" spans="25:25" x14ac:dyDescent="0.2">
      <c r="Y35044" s="84"/>
    </row>
    <row r="35045" spans="25:25" x14ac:dyDescent="0.2">
      <c r="Y35045" s="84"/>
    </row>
    <row r="35046" spans="25:25" x14ac:dyDescent="0.2">
      <c r="Y35046" s="84"/>
    </row>
    <row r="35047" spans="25:25" x14ac:dyDescent="0.2">
      <c r="Y35047" s="84"/>
    </row>
    <row r="35048" spans="25:25" x14ac:dyDescent="0.2">
      <c r="Y35048" s="84"/>
    </row>
    <row r="35049" spans="25:25" x14ac:dyDescent="0.2">
      <c r="Y35049" s="84"/>
    </row>
    <row r="35050" spans="25:25" x14ac:dyDescent="0.2">
      <c r="Y35050" s="84"/>
    </row>
    <row r="35051" spans="25:25" x14ac:dyDescent="0.2">
      <c r="Y35051" s="84"/>
    </row>
    <row r="35052" spans="25:25" x14ac:dyDescent="0.2">
      <c r="Y35052" s="84"/>
    </row>
    <row r="35053" spans="25:25" x14ac:dyDescent="0.2">
      <c r="Y35053" s="84"/>
    </row>
    <row r="35054" spans="25:25" x14ac:dyDescent="0.2">
      <c r="Y35054" s="84"/>
    </row>
    <row r="35055" spans="25:25" x14ac:dyDescent="0.2">
      <c r="Y35055" s="84"/>
    </row>
    <row r="35056" spans="25:25" x14ac:dyDescent="0.2">
      <c r="Y35056" s="84"/>
    </row>
    <row r="35057" spans="25:25" x14ac:dyDescent="0.2">
      <c r="Y35057" s="84"/>
    </row>
    <row r="35058" spans="25:25" x14ac:dyDescent="0.2">
      <c r="Y35058" s="84"/>
    </row>
    <row r="35059" spans="25:25" x14ac:dyDescent="0.2">
      <c r="Y35059" s="84"/>
    </row>
    <row r="35060" spans="25:25" x14ac:dyDescent="0.2">
      <c r="Y35060" s="84"/>
    </row>
    <row r="35061" spans="25:25" x14ac:dyDescent="0.2">
      <c r="Y35061" s="84"/>
    </row>
    <row r="35062" spans="25:25" x14ac:dyDescent="0.2">
      <c r="Y35062" s="84"/>
    </row>
    <row r="35063" spans="25:25" x14ac:dyDescent="0.2">
      <c r="Y35063" s="84"/>
    </row>
    <row r="35064" spans="25:25" x14ac:dyDescent="0.2">
      <c r="Y35064" s="84"/>
    </row>
    <row r="35065" spans="25:25" x14ac:dyDescent="0.2">
      <c r="Y35065" s="84"/>
    </row>
    <row r="35066" spans="25:25" x14ac:dyDescent="0.2">
      <c r="Y35066" s="84"/>
    </row>
    <row r="35067" spans="25:25" x14ac:dyDescent="0.2">
      <c r="Y35067" s="84"/>
    </row>
    <row r="35068" spans="25:25" x14ac:dyDescent="0.2">
      <c r="Y35068" s="84"/>
    </row>
    <row r="35069" spans="25:25" x14ac:dyDescent="0.2">
      <c r="Y35069" s="84"/>
    </row>
    <row r="35070" spans="25:25" x14ac:dyDescent="0.2">
      <c r="Y35070" s="84"/>
    </row>
    <row r="35071" spans="25:25" x14ac:dyDescent="0.2">
      <c r="Y35071" s="84"/>
    </row>
    <row r="35072" spans="25:25" x14ac:dyDescent="0.2">
      <c r="Y35072" s="84"/>
    </row>
    <row r="35073" spans="25:25" x14ac:dyDescent="0.2">
      <c r="Y35073" s="84"/>
    </row>
    <row r="35074" spans="25:25" x14ac:dyDescent="0.2">
      <c r="Y35074" s="84"/>
    </row>
    <row r="35075" spans="25:25" x14ac:dyDescent="0.2">
      <c r="Y35075" s="84"/>
    </row>
    <row r="35076" spans="25:25" x14ac:dyDescent="0.2">
      <c r="Y35076" s="84"/>
    </row>
    <row r="35077" spans="25:25" x14ac:dyDescent="0.2">
      <c r="Y35077" s="84"/>
    </row>
    <row r="35078" spans="25:25" x14ac:dyDescent="0.2">
      <c r="Y35078" s="84"/>
    </row>
    <row r="35079" spans="25:25" x14ac:dyDescent="0.2">
      <c r="Y35079" s="84"/>
    </row>
    <row r="35080" spans="25:25" x14ac:dyDescent="0.2">
      <c r="Y35080" s="84"/>
    </row>
    <row r="35081" spans="25:25" x14ac:dyDescent="0.2">
      <c r="Y35081" s="84"/>
    </row>
    <row r="35082" spans="25:25" x14ac:dyDescent="0.2">
      <c r="Y35082" s="84"/>
    </row>
    <row r="35083" spans="25:25" x14ac:dyDescent="0.2">
      <c r="Y35083" s="84"/>
    </row>
    <row r="35084" spans="25:25" x14ac:dyDescent="0.2">
      <c r="Y35084" s="84"/>
    </row>
    <row r="35085" spans="25:25" x14ac:dyDescent="0.2">
      <c r="Y35085" s="84"/>
    </row>
    <row r="35086" spans="25:25" x14ac:dyDescent="0.2">
      <c r="Y35086" s="84"/>
    </row>
    <row r="35087" spans="25:25" x14ac:dyDescent="0.2">
      <c r="Y35087" s="84"/>
    </row>
    <row r="35088" spans="25:25" x14ac:dyDescent="0.2">
      <c r="Y35088" s="84"/>
    </row>
    <row r="35089" spans="25:25" x14ac:dyDescent="0.2">
      <c r="Y35089" s="84"/>
    </row>
    <row r="35090" spans="25:25" x14ac:dyDescent="0.2">
      <c r="Y35090" s="84"/>
    </row>
    <row r="35091" spans="25:25" x14ac:dyDescent="0.2">
      <c r="Y35091" s="84"/>
    </row>
    <row r="35092" spans="25:25" x14ac:dyDescent="0.2">
      <c r="Y35092" s="84"/>
    </row>
    <row r="35093" spans="25:25" x14ac:dyDescent="0.2">
      <c r="Y35093" s="84"/>
    </row>
    <row r="35094" spans="25:25" x14ac:dyDescent="0.2">
      <c r="Y35094" s="84"/>
    </row>
    <row r="35095" spans="25:25" x14ac:dyDescent="0.2">
      <c r="Y35095" s="84"/>
    </row>
    <row r="35096" spans="25:25" x14ac:dyDescent="0.2">
      <c r="Y35096" s="84"/>
    </row>
    <row r="35097" spans="25:25" x14ac:dyDescent="0.2">
      <c r="Y35097" s="84"/>
    </row>
    <row r="35098" spans="25:25" x14ac:dyDescent="0.2">
      <c r="Y35098" s="84"/>
    </row>
    <row r="35099" spans="25:25" x14ac:dyDescent="0.2">
      <c r="Y35099" s="84"/>
    </row>
    <row r="35100" spans="25:25" x14ac:dyDescent="0.2">
      <c r="Y35100" s="84"/>
    </row>
    <row r="35101" spans="25:25" x14ac:dyDescent="0.2">
      <c r="Y35101" s="84"/>
    </row>
    <row r="35102" spans="25:25" x14ac:dyDescent="0.2">
      <c r="Y35102" s="84"/>
    </row>
    <row r="35103" spans="25:25" x14ac:dyDescent="0.2">
      <c r="Y35103" s="84"/>
    </row>
    <row r="35104" spans="25:25" x14ac:dyDescent="0.2">
      <c r="Y35104" s="84"/>
    </row>
    <row r="35105" spans="25:25" x14ac:dyDescent="0.2">
      <c r="Y35105" s="84"/>
    </row>
    <row r="35106" spans="25:25" x14ac:dyDescent="0.2">
      <c r="Y35106" s="84"/>
    </row>
    <row r="35107" spans="25:25" x14ac:dyDescent="0.2">
      <c r="Y35107" s="84"/>
    </row>
    <row r="35108" spans="25:25" x14ac:dyDescent="0.2">
      <c r="Y35108" s="84"/>
    </row>
    <row r="35109" spans="25:25" x14ac:dyDescent="0.2">
      <c r="Y35109" s="84"/>
    </row>
    <row r="35110" spans="25:25" x14ac:dyDescent="0.2">
      <c r="Y35110" s="84"/>
    </row>
    <row r="35111" spans="25:25" x14ac:dyDescent="0.2">
      <c r="Y35111" s="84"/>
    </row>
    <row r="35112" spans="25:25" x14ac:dyDescent="0.2">
      <c r="Y35112" s="84"/>
    </row>
    <row r="35113" spans="25:25" x14ac:dyDescent="0.2">
      <c r="Y35113" s="84"/>
    </row>
    <row r="35114" spans="25:25" x14ac:dyDescent="0.2">
      <c r="Y35114" s="84"/>
    </row>
    <row r="35115" spans="25:25" x14ac:dyDescent="0.2">
      <c r="Y35115" s="84"/>
    </row>
    <row r="35116" spans="25:25" x14ac:dyDescent="0.2">
      <c r="Y35116" s="84"/>
    </row>
    <row r="35117" spans="25:25" x14ac:dyDescent="0.2">
      <c r="Y35117" s="84"/>
    </row>
    <row r="35118" spans="25:25" x14ac:dyDescent="0.2">
      <c r="Y35118" s="84"/>
    </row>
    <row r="35119" spans="25:25" x14ac:dyDescent="0.2">
      <c r="Y35119" s="84"/>
    </row>
    <row r="35120" spans="25:25" x14ac:dyDescent="0.2">
      <c r="Y35120" s="84"/>
    </row>
    <row r="35121" spans="25:25" x14ac:dyDescent="0.2">
      <c r="Y35121" s="84"/>
    </row>
    <row r="35122" spans="25:25" x14ac:dyDescent="0.2">
      <c r="Y35122" s="84"/>
    </row>
    <row r="35123" spans="25:25" x14ac:dyDescent="0.2">
      <c r="Y35123" s="84"/>
    </row>
    <row r="35124" spans="25:25" x14ac:dyDescent="0.2">
      <c r="Y35124" s="84"/>
    </row>
    <row r="35125" spans="25:25" x14ac:dyDescent="0.2">
      <c r="Y35125" s="84"/>
    </row>
    <row r="35126" spans="25:25" x14ac:dyDescent="0.2">
      <c r="Y35126" s="84"/>
    </row>
    <row r="35127" spans="25:25" x14ac:dyDescent="0.2">
      <c r="Y35127" s="84"/>
    </row>
    <row r="35128" spans="25:25" x14ac:dyDescent="0.2">
      <c r="Y35128" s="84"/>
    </row>
    <row r="35129" spans="25:25" x14ac:dyDescent="0.2">
      <c r="Y35129" s="84"/>
    </row>
    <row r="35130" spans="25:25" x14ac:dyDescent="0.2">
      <c r="Y35130" s="84"/>
    </row>
    <row r="35131" spans="25:25" x14ac:dyDescent="0.2">
      <c r="Y35131" s="84"/>
    </row>
    <row r="35132" spans="25:25" x14ac:dyDescent="0.2">
      <c r="Y35132" s="84"/>
    </row>
    <row r="35133" spans="25:25" x14ac:dyDescent="0.2">
      <c r="Y35133" s="84"/>
    </row>
    <row r="35134" spans="25:25" x14ac:dyDescent="0.2">
      <c r="Y35134" s="84"/>
    </row>
    <row r="35135" spans="25:25" x14ac:dyDescent="0.2">
      <c r="Y35135" s="84"/>
    </row>
    <row r="35136" spans="25:25" x14ac:dyDescent="0.2">
      <c r="Y35136" s="84"/>
    </row>
    <row r="35137" spans="25:25" x14ac:dyDescent="0.2">
      <c r="Y35137" s="84"/>
    </row>
    <row r="35138" spans="25:25" x14ac:dyDescent="0.2">
      <c r="Y35138" s="84"/>
    </row>
    <row r="35139" spans="25:25" x14ac:dyDescent="0.2">
      <c r="Y35139" s="84"/>
    </row>
    <row r="35140" spans="25:25" x14ac:dyDescent="0.2">
      <c r="Y35140" s="84"/>
    </row>
    <row r="35141" spans="25:25" x14ac:dyDescent="0.2">
      <c r="Y35141" s="84"/>
    </row>
    <row r="35142" spans="25:25" x14ac:dyDescent="0.2">
      <c r="Y35142" s="84"/>
    </row>
    <row r="35143" spans="25:25" x14ac:dyDescent="0.2">
      <c r="Y35143" s="84"/>
    </row>
    <row r="35144" spans="25:25" x14ac:dyDescent="0.2">
      <c r="Y35144" s="84"/>
    </row>
    <row r="35145" spans="25:25" x14ac:dyDescent="0.2">
      <c r="Y35145" s="84"/>
    </row>
    <row r="35146" spans="25:25" x14ac:dyDescent="0.2">
      <c r="Y35146" s="84"/>
    </row>
    <row r="35147" spans="25:25" x14ac:dyDescent="0.2">
      <c r="Y35147" s="84"/>
    </row>
    <row r="35148" spans="25:25" x14ac:dyDescent="0.2">
      <c r="Y35148" s="84"/>
    </row>
    <row r="35149" spans="25:25" x14ac:dyDescent="0.2">
      <c r="Y35149" s="84"/>
    </row>
    <row r="35150" spans="25:25" x14ac:dyDescent="0.2">
      <c r="Y35150" s="84"/>
    </row>
    <row r="35151" spans="25:25" x14ac:dyDescent="0.2">
      <c r="Y35151" s="84"/>
    </row>
    <row r="35152" spans="25:25" x14ac:dyDescent="0.2">
      <c r="Y35152" s="84"/>
    </row>
    <row r="35153" spans="25:25" x14ac:dyDescent="0.2">
      <c r="Y35153" s="84"/>
    </row>
    <row r="35154" spans="25:25" x14ac:dyDescent="0.2">
      <c r="Y35154" s="84"/>
    </row>
    <row r="35155" spans="25:25" x14ac:dyDescent="0.2">
      <c r="Y35155" s="84"/>
    </row>
    <row r="35156" spans="25:25" x14ac:dyDescent="0.2">
      <c r="Y35156" s="84"/>
    </row>
    <row r="35157" spans="25:25" x14ac:dyDescent="0.2">
      <c r="Y35157" s="84"/>
    </row>
    <row r="35158" spans="25:25" x14ac:dyDescent="0.2">
      <c r="Y35158" s="84"/>
    </row>
    <row r="35159" spans="25:25" x14ac:dyDescent="0.2">
      <c r="Y35159" s="84"/>
    </row>
    <row r="35160" spans="25:25" x14ac:dyDescent="0.2">
      <c r="Y35160" s="84"/>
    </row>
    <row r="35161" spans="25:25" x14ac:dyDescent="0.2">
      <c r="Y35161" s="84"/>
    </row>
    <row r="35162" spans="25:25" x14ac:dyDescent="0.2">
      <c r="Y35162" s="84"/>
    </row>
    <row r="35163" spans="25:25" x14ac:dyDescent="0.2">
      <c r="Y35163" s="84"/>
    </row>
    <row r="35164" spans="25:25" x14ac:dyDescent="0.2">
      <c r="Y35164" s="84"/>
    </row>
    <row r="35165" spans="25:25" x14ac:dyDescent="0.2">
      <c r="Y35165" s="84"/>
    </row>
    <row r="35166" spans="25:25" x14ac:dyDescent="0.2">
      <c r="Y35166" s="84"/>
    </row>
    <row r="35167" spans="25:25" x14ac:dyDescent="0.2">
      <c r="Y35167" s="84"/>
    </row>
    <row r="35168" spans="25:25" x14ac:dyDescent="0.2">
      <c r="Y35168" s="84"/>
    </row>
    <row r="35169" spans="25:25" x14ac:dyDescent="0.2">
      <c r="Y35169" s="84"/>
    </row>
    <row r="35170" spans="25:25" x14ac:dyDescent="0.2">
      <c r="Y35170" s="84"/>
    </row>
    <row r="35171" spans="25:25" x14ac:dyDescent="0.2">
      <c r="Y35171" s="84"/>
    </row>
    <row r="35172" spans="25:25" x14ac:dyDescent="0.2">
      <c r="Y35172" s="84"/>
    </row>
    <row r="35173" spans="25:25" x14ac:dyDescent="0.2">
      <c r="Y35173" s="84"/>
    </row>
    <row r="35174" spans="25:25" x14ac:dyDescent="0.2">
      <c r="Y35174" s="84"/>
    </row>
    <row r="35175" spans="25:25" x14ac:dyDescent="0.2">
      <c r="Y35175" s="84"/>
    </row>
    <row r="35176" spans="25:25" x14ac:dyDescent="0.2">
      <c r="Y35176" s="84"/>
    </row>
    <row r="35177" spans="25:25" x14ac:dyDescent="0.2">
      <c r="Y35177" s="84"/>
    </row>
    <row r="35178" spans="25:25" x14ac:dyDescent="0.2">
      <c r="Y35178" s="84"/>
    </row>
    <row r="35179" spans="25:25" x14ac:dyDescent="0.2">
      <c r="Y35179" s="84"/>
    </row>
    <row r="35180" spans="25:25" x14ac:dyDescent="0.2">
      <c r="Y35180" s="84"/>
    </row>
    <row r="35181" spans="25:25" x14ac:dyDescent="0.2">
      <c r="Y35181" s="84"/>
    </row>
    <row r="35182" spans="25:25" x14ac:dyDescent="0.2">
      <c r="Y35182" s="84"/>
    </row>
    <row r="35183" spans="25:25" x14ac:dyDescent="0.2">
      <c r="Y35183" s="84"/>
    </row>
    <row r="35184" spans="25:25" x14ac:dyDescent="0.2">
      <c r="Y35184" s="84"/>
    </row>
    <row r="35185" spans="25:25" x14ac:dyDescent="0.2">
      <c r="Y35185" s="84"/>
    </row>
    <row r="35186" spans="25:25" x14ac:dyDescent="0.2">
      <c r="Y35186" s="84"/>
    </row>
    <row r="35187" spans="25:25" x14ac:dyDescent="0.2">
      <c r="Y35187" s="84"/>
    </row>
    <row r="35188" spans="25:25" x14ac:dyDescent="0.2">
      <c r="Y35188" s="84"/>
    </row>
    <row r="35189" spans="25:25" x14ac:dyDescent="0.2">
      <c r="Y35189" s="84"/>
    </row>
    <row r="35190" spans="25:25" x14ac:dyDescent="0.2">
      <c r="Y35190" s="84"/>
    </row>
    <row r="35191" spans="25:25" x14ac:dyDescent="0.2">
      <c r="Y35191" s="84"/>
    </row>
    <row r="35192" spans="25:25" x14ac:dyDescent="0.2">
      <c r="Y35192" s="84"/>
    </row>
    <row r="35193" spans="25:25" x14ac:dyDescent="0.2">
      <c r="Y35193" s="84"/>
    </row>
    <row r="35194" spans="25:25" x14ac:dyDescent="0.2">
      <c r="Y35194" s="84"/>
    </row>
    <row r="35195" spans="25:25" x14ac:dyDescent="0.2">
      <c r="Y35195" s="84"/>
    </row>
    <row r="35196" spans="25:25" x14ac:dyDescent="0.2">
      <c r="Y35196" s="84"/>
    </row>
    <row r="35197" spans="25:25" x14ac:dyDescent="0.2">
      <c r="Y35197" s="84"/>
    </row>
    <row r="35198" spans="25:25" x14ac:dyDescent="0.2">
      <c r="Y35198" s="84"/>
    </row>
    <row r="35199" spans="25:25" x14ac:dyDescent="0.2">
      <c r="Y35199" s="84"/>
    </row>
    <row r="35200" spans="25:25" x14ac:dyDescent="0.2">
      <c r="Y35200" s="84"/>
    </row>
    <row r="35201" spans="25:25" x14ac:dyDescent="0.2">
      <c r="Y35201" s="84"/>
    </row>
    <row r="35202" spans="25:25" x14ac:dyDescent="0.2">
      <c r="Y35202" s="84"/>
    </row>
    <row r="35203" spans="25:25" x14ac:dyDescent="0.2">
      <c r="Y35203" s="84"/>
    </row>
    <row r="35204" spans="25:25" x14ac:dyDescent="0.2">
      <c r="Y35204" s="84"/>
    </row>
    <row r="35205" spans="25:25" x14ac:dyDescent="0.2">
      <c r="Y35205" s="84"/>
    </row>
    <row r="35206" spans="25:25" x14ac:dyDescent="0.2">
      <c r="Y35206" s="84"/>
    </row>
    <row r="35207" spans="25:25" x14ac:dyDescent="0.2">
      <c r="Y35207" s="84"/>
    </row>
    <row r="35208" spans="25:25" x14ac:dyDescent="0.2">
      <c r="Y35208" s="84"/>
    </row>
    <row r="35209" spans="25:25" x14ac:dyDescent="0.2">
      <c r="Y35209" s="84"/>
    </row>
    <row r="35210" spans="25:25" x14ac:dyDescent="0.2">
      <c r="Y35210" s="84"/>
    </row>
    <row r="35211" spans="25:25" x14ac:dyDescent="0.2">
      <c r="Y35211" s="84"/>
    </row>
    <row r="35212" spans="25:25" x14ac:dyDescent="0.2">
      <c r="Y35212" s="84"/>
    </row>
    <row r="35213" spans="25:25" x14ac:dyDescent="0.2">
      <c r="Y35213" s="84"/>
    </row>
    <row r="35214" spans="25:25" x14ac:dyDescent="0.2">
      <c r="Y35214" s="84"/>
    </row>
    <row r="35215" spans="25:25" x14ac:dyDescent="0.2">
      <c r="Y35215" s="84"/>
    </row>
    <row r="35216" spans="25:25" x14ac:dyDescent="0.2">
      <c r="Y35216" s="84"/>
    </row>
    <row r="35217" spans="25:25" x14ac:dyDescent="0.2">
      <c r="Y35217" s="84"/>
    </row>
    <row r="35218" spans="25:25" x14ac:dyDescent="0.2">
      <c r="Y35218" s="84"/>
    </row>
    <row r="35219" spans="25:25" x14ac:dyDescent="0.2">
      <c r="Y35219" s="84"/>
    </row>
    <row r="35220" spans="25:25" x14ac:dyDescent="0.2">
      <c r="Y35220" s="84"/>
    </row>
    <row r="35221" spans="25:25" x14ac:dyDescent="0.2">
      <c r="Y35221" s="84"/>
    </row>
    <row r="35222" spans="25:25" x14ac:dyDescent="0.2">
      <c r="Y35222" s="84"/>
    </row>
    <row r="35223" spans="25:25" x14ac:dyDescent="0.2">
      <c r="Y35223" s="84"/>
    </row>
    <row r="35224" spans="25:25" x14ac:dyDescent="0.2">
      <c r="Y35224" s="84"/>
    </row>
    <row r="35225" spans="25:25" x14ac:dyDescent="0.2">
      <c r="Y35225" s="84"/>
    </row>
    <row r="35226" spans="25:25" x14ac:dyDescent="0.2">
      <c r="Y35226" s="84"/>
    </row>
    <row r="35227" spans="25:25" x14ac:dyDescent="0.2">
      <c r="Y35227" s="84"/>
    </row>
    <row r="35228" spans="25:25" x14ac:dyDescent="0.2">
      <c r="Y35228" s="84"/>
    </row>
    <row r="35229" spans="25:25" x14ac:dyDescent="0.2">
      <c r="Y35229" s="84"/>
    </row>
    <row r="35230" spans="25:25" x14ac:dyDescent="0.2">
      <c r="Y35230" s="84"/>
    </row>
    <row r="35231" spans="25:25" x14ac:dyDescent="0.2">
      <c r="Y35231" s="84"/>
    </row>
    <row r="35232" spans="25:25" x14ac:dyDescent="0.2">
      <c r="Y35232" s="84"/>
    </row>
    <row r="35233" spans="25:25" x14ac:dyDescent="0.2">
      <c r="Y35233" s="84"/>
    </row>
    <row r="35234" spans="25:25" x14ac:dyDescent="0.2">
      <c r="Y35234" s="84"/>
    </row>
    <row r="35235" spans="25:25" x14ac:dyDescent="0.2">
      <c r="Y35235" s="84"/>
    </row>
    <row r="35236" spans="25:25" x14ac:dyDescent="0.2">
      <c r="Y35236" s="84"/>
    </row>
    <row r="35237" spans="25:25" x14ac:dyDescent="0.2">
      <c r="Y35237" s="84"/>
    </row>
    <row r="35238" spans="25:25" x14ac:dyDescent="0.2">
      <c r="Y35238" s="84"/>
    </row>
    <row r="35239" spans="25:25" x14ac:dyDescent="0.2">
      <c r="Y35239" s="84"/>
    </row>
    <row r="35240" spans="25:25" x14ac:dyDescent="0.2">
      <c r="Y35240" s="84"/>
    </row>
    <row r="35241" spans="25:25" x14ac:dyDescent="0.2">
      <c r="Y35241" s="84"/>
    </row>
    <row r="35242" spans="25:25" x14ac:dyDescent="0.2">
      <c r="Y35242" s="84"/>
    </row>
    <row r="35243" spans="25:25" x14ac:dyDescent="0.2">
      <c r="Y35243" s="84"/>
    </row>
    <row r="35244" spans="25:25" x14ac:dyDescent="0.2">
      <c r="Y35244" s="84"/>
    </row>
    <row r="35245" spans="25:25" x14ac:dyDescent="0.2">
      <c r="Y35245" s="84"/>
    </row>
    <row r="35246" spans="25:25" x14ac:dyDescent="0.2">
      <c r="Y35246" s="84"/>
    </row>
    <row r="35247" spans="25:25" x14ac:dyDescent="0.2">
      <c r="Y35247" s="84"/>
    </row>
    <row r="35248" spans="25:25" x14ac:dyDescent="0.2">
      <c r="Y35248" s="84"/>
    </row>
    <row r="35249" spans="25:25" x14ac:dyDescent="0.2">
      <c r="Y35249" s="84"/>
    </row>
    <row r="35250" spans="25:25" x14ac:dyDescent="0.2">
      <c r="Y35250" s="84"/>
    </row>
    <row r="35251" spans="25:25" x14ac:dyDescent="0.2">
      <c r="Y35251" s="84"/>
    </row>
    <row r="35252" spans="25:25" x14ac:dyDescent="0.2">
      <c r="Y35252" s="84"/>
    </row>
    <row r="35253" spans="25:25" x14ac:dyDescent="0.2">
      <c r="Y35253" s="84"/>
    </row>
    <row r="35254" spans="25:25" x14ac:dyDescent="0.2">
      <c r="Y35254" s="84"/>
    </row>
    <row r="35255" spans="25:25" x14ac:dyDescent="0.2">
      <c r="Y35255" s="84"/>
    </row>
    <row r="35256" spans="25:25" x14ac:dyDescent="0.2">
      <c r="Y35256" s="84"/>
    </row>
    <row r="35257" spans="25:25" x14ac:dyDescent="0.2">
      <c r="Y35257" s="84"/>
    </row>
    <row r="35258" spans="25:25" x14ac:dyDescent="0.2">
      <c r="Y35258" s="84"/>
    </row>
    <row r="35259" spans="25:25" x14ac:dyDescent="0.2">
      <c r="Y35259" s="84"/>
    </row>
    <row r="35260" spans="25:25" x14ac:dyDescent="0.2">
      <c r="Y35260" s="84"/>
    </row>
    <row r="35261" spans="25:25" x14ac:dyDescent="0.2">
      <c r="Y35261" s="84"/>
    </row>
    <row r="35262" spans="25:25" x14ac:dyDescent="0.2">
      <c r="Y35262" s="84"/>
    </row>
    <row r="35263" spans="25:25" x14ac:dyDescent="0.2">
      <c r="Y35263" s="84"/>
    </row>
    <row r="35264" spans="25:25" x14ac:dyDescent="0.2">
      <c r="Y35264" s="84"/>
    </row>
    <row r="35265" spans="25:25" x14ac:dyDescent="0.2">
      <c r="Y35265" s="84"/>
    </row>
    <row r="35266" spans="25:25" x14ac:dyDescent="0.2">
      <c r="Y35266" s="84"/>
    </row>
    <row r="35267" spans="25:25" x14ac:dyDescent="0.2">
      <c r="Y35267" s="84"/>
    </row>
    <row r="35268" spans="25:25" x14ac:dyDescent="0.2">
      <c r="Y35268" s="84"/>
    </row>
    <row r="35269" spans="25:25" x14ac:dyDescent="0.2">
      <c r="Y35269" s="84"/>
    </row>
    <row r="35270" spans="25:25" x14ac:dyDescent="0.2">
      <c r="Y35270" s="84"/>
    </row>
    <row r="35271" spans="25:25" x14ac:dyDescent="0.2">
      <c r="Y35271" s="84"/>
    </row>
    <row r="35272" spans="25:25" x14ac:dyDescent="0.2">
      <c r="Y35272" s="84"/>
    </row>
    <row r="35273" spans="25:25" x14ac:dyDescent="0.2">
      <c r="Y35273" s="84"/>
    </row>
    <row r="35274" spans="25:25" x14ac:dyDescent="0.2">
      <c r="Y35274" s="84"/>
    </row>
    <row r="35275" spans="25:25" x14ac:dyDescent="0.2">
      <c r="Y35275" s="84"/>
    </row>
    <row r="35276" spans="25:25" x14ac:dyDescent="0.2">
      <c r="Y35276" s="84"/>
    </row>
    <row r="35277" spans="25:25" x14ac:dyDescent="0.2">
      <c r="Y35277" s="84"/>
    </row>
    <row r="35278" spans="25:25" x14ac:dyDescent="0.2">
      <c r="Y35278" s="84"/>
    </row>
    <row r="35279" spans="25:25" x14ac:dyDescent="0.2">
      <c r="Y35279" s="84"/>
    </row>
    <row r="35280" spans="25:25" x14ac:dyDescent="0.2">
      <c r="Y35280" s="84"/>
    </row>
    <row r="35281" spans="25:25" x14ac:dyDescent="0.2">
      <c r="Y35281" s="84"/>
    </row>
    <row r="35282" spans="25:25" x14ac:dyDescent="0.2">
      <c r="Y35282" s="84"/>
    </row>
    <row r="35283" spans="25:25" x14ac:dyDescent="0.2">
      <c r="Y35283" s="84"/>
    </row>
    <row r="35284" spans="25:25" x14ac:dyDescent="0.2">
      <c r="Y35284" s="84"/>
    </row>
    <row r="35285" spans="25:25" x14ac:dyDescent="0.2">
      <c r="Y35285" s="84"/>
    </row>
    <row r="35286" spans="25:25" x14ac:dyDescent="0.2">
      <c r="Y35286" s="84"/>
    </row>
    <row r="35287" spans="25:25" x14ac:dyDescent="0.2">
      <c r="Y35287" s="84"/>
    </row>
    <row r="35288" spans="25:25" x14ac:dyDescent="0.2">
      <c r="Y35288" s="84"/>
    </row>
    <row r="35289" spans="25:25" x14ac:dyDescent="0.2">
      <c r="Y35289" s="84"/>
    </row>
    <row r="35290" spans="25:25" x14ac:dyDescent="0.2">
      <c r="Y35290" s="84"/>
    </row>
    <row r="35291" spans="25:25" x14ac:dyDescent="0.2">
      <c r="Y35291" s="84"/>
    </row>
    <row r="35292" spans="25:25" x14ac:dyDescent="0.2">
      <c r="Y35292" s="84"/>
    </row>
    <row r="35293" spans="25:25" x14ac:dyDescent="0.2">
      <c r="Y35293" s="84"/>
    </row>
    <row r="35294" spans="25:25" x14ac:dyDescent="0.2">
      <c r="Y35294" s="84"/>
    </row>
    <row r="35295" spans="25:25" x14ac:dyDescent="0.2">
      <c r="Y35295" s="84"/>
    </row>
    <row r="35296" spans="25:25" x14ac:dyDescent="0.2">
      <c r="Y35296" s="84"/>
    </row>
    <row r="35297" spans="25:25" x14ac:dyDescent="0.2">
      <c r="Y35297" s="84"/>
    </row>
    <row r="35298" spans="25:25" x14ac:dyDescent="0.2">
      <c r="Y35298" s="84"/>
    </row>
    <row r="35299" spans="25:25" x14ac:dyDescent="0.2">
      <c r="Y35299" s="84"/>
    </row>
    <row r="35300" spans="25:25" x14ac:dyDescent="0.2">
      <c r="Y35300" s="84"/>
    </row>
    <row r="35301" spans="25:25" x14ac:dyDescent="0.2">
      <c r="Y35301" s="84"/>
    </row>
    <row r="35302" spans="25:25" x14ac:dyDescent="0.2">
      <c r="Y35302" s="84"/>
    </row>
    <row r="35303" spans="25:25" x14ac:dyDescent="0.2">
      <c r="Y35303" s="84"/>
    </row>
    <row r="35304" spans="25:25" x14ac:dyDescent="0.2">
      <c r="Y35304" s="84"/>
    </row>
    <row r="35305" spans="25:25" x14ac:dyDescent="0.2">
      <c r="Y35305" s="84"/>
    </row>
    <row r="35306" spans="25:25" x14ac:dyDescent="0.2">
      <c r="Y35306" s="84"/>
    </row>
    <row r="35307" spans="25:25" x14ac:dyDescent="0.2">
      <c r="Y35307" s="84"/>
    </row>
    <row r="35308" spans="25:25" x14ac:dyDescent="0.2">
      <c r="Y35308" s="84"/>
    </row>
    <row r="35309" spans="25:25" x14ac:dyDescent="0.2">
      <c r="Y35309" s="84"/>
    </row>
    <row r="35310" spans="25:25" x14ac:dyDescent="0.2">
      <c r="Y35310" s="84"/>
    </row>
    <row r="35311" spans="25:25" x14ac:dyDescent="0.2">
      <c r="Y35311" s="84"/>
    </row>
    <row r="35312" spans="25:25" x14ac:dyDescent="0.2">
      <c r="Y35312" s="84"/>
    </row>
    <row r="35313" spans="25:25" x14ac:dyDescent="0.2">
      <c r="Y35313" s="84"/>
    </row>
    <row r="35314" spans="25:25" x14ac:dyDescent="0.2">
      <c r="Y35314" s="84"/>
    </row>
    <row r="35315" spans="25:25" x14ac:dyDescent="0.2">
      <c r="Y35315" s="84"/>
    </row>
    <row r="35316" spans="25:25" x14ac:dyDescent="0.2">
      <c r="Y35316" s="84"/>
    </row>
    <row r="35317" spans="25:25" x14ac:dyDescent="0.2">
      <c r="Y35317" s="84"/>
    </row>
    <row r="35318" spans="25:25" x14ac:dyDescent="0.2">
      <c r="Y35318" s="84"/>
    </row>
    <row r="35319" spans="25:25" x14ac:dyDescent="0.2">
      <c r="Y35319" s="84"/>
    </row>
    <row r="35320" spans="25:25" x14ac:dyDescent="0.2">
      <c r="Y35320" s="84"/>
    </row>
    <row r="35321" spans="25:25" x14ac:dyDescent="0.2">
      <c r="Y35321" s="84"/>
    </row>
    <row r="35322" spans="25:25" x14ac:dyDescent="0.2">
      <c r="Y35322" s="84"/>
    </row>
    <row r="35323" spans="25:25" x14ac:dyDescent="0.2">
      <c r="Y35323" s="84"/>
    </row>
    <row r="35324" spans="25:25" x14ac:dyDescent="0.2">
      <c r="Y35324" s="84"/>
    </row>
    <row r="35325" spans="25:25" x14ac:dyDescent="0.2">
      <c r="Y35325" s="84"/>
    </row>
    <row r="35326" spans="25:25" x14ac:dyDescent="0.2">
      <c r="Y35326" s="84"/>
    </row>
    <row r="35327" spans="25:25" x14ac:dyDescent="0.2">
      <c r="Y35327" s="84"/>
    </row>
    <row r="35328" spans="25:25" x14ac:dyDescent="0.2">
      <c r="Y35328" s="84"/>
    </row>
    <row r="35329" spans="25:25" x14ac:dyDescent="0.2">
      <c r="Y35329" s="84"/>
    </row>
    <row r="35330" spans="25:25" x14ac:dyDescent="0.2">
      <c r="Y35330" s="84"/>
    </row>
    <row r="35331" spans="25:25" x14ac:dyDescent="0.2">
      <c r="Y35331" s="84"/>
    </row>
    <row r="35332" spans="25:25" x14ac:dyDescent="0.2">
      <c r="Y35332" s="84"/>
    </row>
    <row r="35333" spans="25:25" x14ac:dyDescent="0.2">
      <c r="Y35333" s="84"/>
    </row>
    <row r="35334" spans="25:25" x14ac:dyDescent="0.2">
      <c r="Y35334" s="84"/>
    </row>
    <row r="35335" spans="25:25" x14ac:dyDescent="0.2">
      <c r="Y35335" s="84"/>
    </row>
    <row r="35336" spans="25:25" x14ac:dyDescent="0.2">
      <c r="Y35336" s="84"/>
    </row>
    <row r="35337" spans="25:25" x14ac:dyDescent="0.2">
      <c r="Y35337" s="84"/>
    </row>
    <row r="35338" spans="25:25" x14ac:dyDescent="0.2">
      <c r="Y35338" s="84"/>
    </row>
    <row r="35339" spans="25:25" x14ac:dyDescent="0.2">
      <c r="Y35339" s="84"/>
    </row>
    <row r="35340" spans="25:25" x14ac:dyDescent="0.2">
      <c r="Y35340" s="84"/>
    </row>
    <row r="35341" spans="25:25" x14ac:dyDescent="0.2">
      <c r="Y35341" s="84"/>
    </row>
    <row r="35342" spans="25:25" x14ac:dyDescent="0.2">
      <c r="Y35342" s="84"/>
    </row>
    <row r="35343" spans="25:25" x14ac:dyDescent="0.2">
      <c r="Y35343" s="84"/>
    </row>
    <row r="35344" spans="25:25" x14ac:dyDescent="0.2">
      <c r="Y35344" s="84"/>
    </row>
    <row r="35345" spans="25:25" x14ac:dyDescent="0.2">
      <c r="Y35345" s="84"/>
    </row>
    <row r="35346" spans="25:25" x14ac:dyDescent="0.2">
      <c r="Y35346" s="84"/>
    </row>
    <row r="35347" spans="25:25" x14ac:dyDescent="0.2">
      <c r="Y35347" s="84"/>
    </row>
    <row r="35348" spans="25:25" x14ac:dyDescent="0.2">
      <c r="Y35348" s="84"/>
    </row>
    <row r="35349" spans="25:25" x14ac:dyDescent="0.2">
      <c r="Y35349" s="84"/>
    </row>
    <row r="35350" spans="25:25" x14ac:dyDescent="0.2">
      <c r="Y35350" s="84"/>
    </row>
    <row r="35351" spans="25:25" x14ac:dyDescent="0.2">
      <c r="Y35351" s="84"/>
    </row>
    <row r="35352" spans="25:25" x14ac:dyDescent="0.2">
      <c r="Y35352" s="84"/>
    </row>
    <row r="35353" spans="25:25" x14ac:dyDescent="0.2">
      <c r="Y35353" s="84"/>
    </row>
    <row r="35354" spans="25:25" x14ac:dyDescent="0.2">
      <c r="Y35354" s="84"/>
    </row>
    <row r="35355" spans="25:25" x14ac:dyDescent="0.2">
      <c r="Y35355" s="84"/>
    </row>
    <row r="35356" spans="25:25" x14ac:dyDescent="0.2">
      <c r="Y35356" s="84"/>
    </row>
    <row r="35357" spans="25:25" x14ac:dyDescent="0.2">
      <c r="Y35357" s="84"/>
    </row>
    <row r="35358" spans="25:25" x14ac:dyDescent="0.2">
      <c r="Y35358" s="84"/>
    </row>
    <row r="35359" spans="25:25" x14ac:dyDescent="0.2">
      <c r="Y35359" s="84"/>
    </row>
    <row r="35360" spans="25:25" x14ac:dyDescent="0.2">
      <c r="Y35360" s="84"/>
    </row>
    <row r="35361" spans="25:25" x14ac:dyDescent="0.2">
      <c r="Y35361" s="84"/>
    </row>
    <row r="35362" spans="25:25" x14ac:dyDescent="0.2">
      <c r="Y35362" s="84"/>
    </row>
    <row r="35363" spans="25:25" x14ac:dyDescent="0.2">
      <c r="Y35363" s="84"/>
    </row>
    <row r="35364" spans="25:25" x14ac:dyDescent="0.2">
      <c r="Y35364" s="84"/>
    </row>
    <row r="35365" spans="25:25" x14ac:dyDescent="0.2">
      <c r="Y35365" s="84"/>
    </row>
    <row r="35366" spans="25:25" x14ac:dyDescent="0.2">
      <c r="Y35366" s="84"/>
    </row>
    <row r="35367" spans="25:25" x14ac:dyDescent="0.2">
      <c r="Y35367" s="84"/>
    </row>
    <row r="35368" spans="25:25" x14ac:dyDescent="0.2">
      <c r="Y35368" s="84"/>
    </row>
    <row r="35369" spans="25:25" x14ac:dyDescent="0.2">
      <c r="Y35369" s="84"/>
    </row>
    <row r="35370" spans="25:25" x14ac:dyDescent="0.2">
      <c r="Y35370" s="84"/>
    </row>
    <row r="35371" spans="25:25" x14ac:dyDescent="0.2">
      <c r="Y35371" s="84"/>
    </row>
    <row r="35372" spans="25:25" x14ac:dyDescent="0.2">
      <c r="Y35372" s="84"/>
    </row>
    <row r="35373" spans="25:25" x14ac:dyDescent="0.2">
      <c r="Y35373" s="84"/>
    </row>
    <row r="35374" spans="25:25" x14ac:dyDescent="0.2">
      <c r="Y35374" s="84"/>
    </row>
    <row r="35375" spans="25:25" x14ac:dyDescent="0.2">
      <c r="Y35375" s="84"/>
    </row>
    <row r="35376" spans="25:25" x14ac:dyDescent="0.2">
      <c r="Y35376" s="84"/>
    </row>
    <row r="35377" spans="25:25" x14ac:dyDescent="0.2">
      <c r="Y35377" s="84"/>
    </row>
    <row r="35378" spans="25:25" x14ac:dyDescent="0.2">
      <c r="Y35378" s="84"/>
    </row>
    <row r="35379" spans="25:25" x14ac:dyDescent="0.2">
      <c r="Y35379" s="84"/>
    </row>
    <row r="35380" spans="25:25" x14ac:dyDescent="0.2">
      <c r="Y35380" s="84"/>
    </row>
    <row r="35381" spans="25:25" x14ac:dyDescent="0.2">
      <c r="Y35381" s="84"/>
    </row>
    <row r="35382" spans="25:25" x14ac:dyDescent="0.2">
      <c r="Y35382" s="84"/>
    </row>
    <row r="35383" spans="25:25" x14ac:dyDescent="0.2">
      <c r="Y35383" s="84"/>
    </row>
    <row r="35384" spans="25:25" x14ac:dyDescent="0.2">
      <c r="Y35384" s="84"/>
    </row>
    <row r="35385" spans="25:25" x14ac:dyDescent="0.2">
      <c r="Y35385" s="84"/>
    </row>
    <row r="35386" spans="25:25" x14ac:dyDescent="0.2">
      <c r="Y35386" s="84"/>
    </row>
    <row r="35387" spans="25:25" x14ac:dyDescent="0.2">
      <c r="Y35387" s="84"/>
    </row>
    <row r="35388" spans="25:25" x14ac:dyDescent="0.2">
      <c r="Y35388" s="84"/>
    </row>
    <row r="35389" spans="25:25" x14ac:dyDescent="0.2">
      <c r="Y35389" s="84"/>
    </row>
    <row r="35390" spans="25:25" x14ac:dyDescent="0.2">
      <c r="Y35390" s="84"/>
    </row>
    <row r="35391" spans="25:25" x14ac:dyDescent="0.2">
      <c r="Y35391" s="84"/>
    </row>
    <row r="35392" spans="25:25" x14ac:dyDescent="0.2">
      <c r="Y35392" s="84"/>
    </row>
    <row r="35393" spans="25:25" x14ac:dyDescent="0.2">
      <c r="Y35393" s="84"/>
    </row>
    <row r="35394" spans="25:25" x14ac:dyDescent="0.2">
      <c r="Y35394" s="84"/>
    </row>
    <row r="35395" spans="25:25" x14ac:dyDescent="0.2">
      <c r="Y35395" s="84"/>
    </row>
    <row r="35396" spans="25:25" x14ac:dyDescent="0.2">
      <c r="Y35396" s="84"/>
    </row>
    <row r="35397" spans="25:25" x14ac:dyDescent="0.2">
      <c r="Y35397" s="84"/>
    </row>
    <row r="35398" spans="25:25" x14ac:dyDescent="0.2">
      <c r="Y35398" s="84"/>
    </row>
    <row r="35399" spans="25:25" x14ac:dyDescent="0.2">
      <c r="Y35399" s="84"/>
    </row>
    <row r="35400" spans="25:25" x14ac:dyDescent="0.2">
      <c r="Y35400" s="84"/>
    </row>
    <row r="35401" spans="25:25" x14ac:dyDescent="0.2">
      <c r="Y35401" s="84"/>
    </row>
    <row r="35402" spans="25:25" x14ac:dyDescent="0.2">
      <c r="Y35402" s="84"/>
    </row>
    <row r="35403" spans="25:25" x14ac:dyDescent="0.2">
      <c r="Y35403" s="84"/>
    </row>
    <row r="35404" spans="25:25" x14ac:dyDescent="0.2">
      <c r="Y35404" s="84"/>
    </row>
    <row r="35405" spans="25:25" x14ac:dyDescent="0.2">
      <c r="Y35405" s="84"/>
    </row>
    <row r="35406" spans="25:25" x14ac:dyDescent="0.2">
      <c r="Y35406" s="84"/>
    </row>
    <row r="35407" spans="25:25" x14ac:dyDescent="0.2">
      <c r="Y35407" s="84"/>
    </row>
    <row r="35408" spans="25:25" x14ac:dyDescent="0.2">
      <c r="Y35408" s="84"/>
    </row>
    <row r="35409" spans="25:25" x14ac:dyDescent="0.2">
      <c r="Y35409" s="84"/>
    </row>
    <row r="35410" spans="25:25" x14ac:dyDescent="0.2">
      <c r="Y35410" s="84"/>
    </row>
    <row r="35411" spans="25:25" x14ac:dyDescent="0.2">
      <c r="Y35411" s="84"/>
    </row>
    <row r="35412" spans="25:25" x14ac:dyDescent="0.2">
      <c r="Y35412" s="84"/>
    </row>
    <row r="35413" spans="25:25" x14ac:dyDescent="0.2">
      <c r="Y35413" s="84"/>
    </row>
    <row r="35414" spans="25:25" x14ac:dyDescent="0.2">
      <c r="Y35414" s="84"/>
    </row>
    <row r="35415" spans="25:25" x14ac:dyDescent="0.2">
      <c r="Y35415" s="84"/>
    </row>
    <row r="35416" spans="25:25" x14ac:dyDescent="0.2">
      <c r="Y35416" s="84"/>
    </row>
    <row r="35417" spans="25:25" x14ac:dyDescent="0.2">
      <c r="Y35417" s="84"/>
    </row>
    <row r="35418" spans="25:25" x14ac:dyDescent="0.2">
      <c r="Y35418" s="84"/>
    </row>
    <row r="35419" spans="25:25" x14ac:dyDescent="0.2">
      <c r="Y35419" s="84"/>
    </row>
    <row r="35420" spans="25:25" x14ac:dyDescent="0.2">
      <c r="Y35420" s="84"/>
    </row>
    <row r="35421" spans="25:25" x14ac:dyDescent="0.2">
      <c r="Y35421" s="84"/>
    </row>
    <row r="35422" spans="25:25" x14ac:dyDescent="0.2">
      <c r="Y35422" s="84"/>
    </row>
    <row r="35423" spans="25:25" x14ac:dyDescent="0.2">
      <c r="Y35423" s="84"/>
    </row>
    <row r="35424" spans="25:25" x14ac:dyDescent="0.2">
      <c r="Y35424" s="84"/>
    </row>
    <row r="35425" spans="25:25" x14ac:dyDescent="0.2">
      <c r="Y35425" s="84"/>
    </row>
    <row r="35426" spans="25:25" x14ac:dyDescent="0.2">
      <c r="Y35426" s="84"/>
    </row>
    <row r="35427" spans="25:25" x14ac:dyDescent="0.2">
      <c r="Y35427" s="84"/>
    </row>
    <row r="35428" spans="25:25" x14ac:dyDescent="0.2">
      <c r="Y35428" s="84"/>
    </row>
    <row r="35429" spans="25:25" x14ac:dyDescent="0.2">
      <c r="Y35429" s="84"/>
    </row>
    <row r="35430" spans="25:25" x14ac:dyDescent="0.2">
      <c r="Y35430" s="84"/>
    </row>
    <row r="35431" spans="25:25" x14ac:dyDescent="0.2">
      <c r="Y35431" s="84"/>
    </row>
    <row r="35432" spans="25:25" x14ac:dyDescent="0.2">
      <c r="Y35432" s="84"/>
    </row>
    <row r="35433" spans="25:25" x14ac:dyDescent="0.2">
      <c r="Y35433" s="84"/>
    </row>
    <row r="35434" spans="25:25" x14ac:dyDescent="0.2">
      <c r="Y35434" s="84"/>
    </row>
    <row r="35435" spans="25:25" x14ac:dyDescent="0.2">
      <c r="Y35435" s="84"/>
    </row>
    <row r="35436" spans="25:25" x14ac:dyDescent="0.2">
      <c r="Y35436" s="84"/>
    </row>
    <row r="35437" spans="25:25" x14ac:dyDescent="0.2">
      <c r="Y35437" s="84"/>
    </row>
    <row r="35438" spans="25:25" x14ac:dyDescent="0.2">
      <c r="Y35438" s="84"/>
    </row>
    <row r="35439" spans="25:25" x14ac:dyDescent="0.2">
      <c r="Y35439" s="84"/>
    </row>
    <row r="35440" spans="25:25" x14ac:dyDescent="0.2">
      <c r="Y35440" s="84"/>
    </row>
    <row r="35441" spans="25:25" x14ac:dyDescent="0.2">
      <c r="Y35441" s="84"/>
    </row>
    <row r="35442" spans="25:25" x14ac:dyDescent="0.2">
      <c r="Y35442" s="84"/>
    </row>
    <row r="35443" spans="25:25" x14ac:dyDescent="0.2">
      <c r="Y35443" s="84"/>
    </row>
    <row r="35444" spans="25:25" x14ac:dyDescent="0.2">
      <c r="Y35444" s="84"/>
    </row>
    <row r="35445" spans="25:25" x14ac:dyDescent="0.2">
      <c r="Y35445" s="84"/>
    </row>
    <row r="35446" spans="25:25" x14ac:dyDescent="0.2">
      <c r="Y35446" s="84"/>
    </row>
    <row r="35447" spans="25:25" x14ac:dyDescent="0.2">
      <c r="Y35447" s="84"/>
    </row>
    <row r="35448" spans="25:25" x14ac:dyDescent="0.2">
      <c r="Y35448" s="84"/>
    </row>
    <row r="35449" spans="25:25" x14ac:dyDescent="0.2">
      <c r="Y35449" s="84"/>
    </row>
    <row r="35450" spans="25:25" x14ac:dyDescent="0.2">
      <c r="Y35450" s="84"/>
    </row>
    <row r="35451" spans="25:25" x14ac:dyDescent="0.2">
      <c r="Y35451" s="84"/>
    </row>
    <row r="35452" spans="25:25" x14ac:dyDescent="0.2">
      <c r="Y35452" s="84"/>
    </row>
    <row r="35453" spans="25:25" x14ac:dyDescent="0.2">
      <c r="Y35453" s="84"/>
    </row>
    <row r="35454" spans="25:25" x14ac:dyDescent="0.2">
      <c r="Y35454" s="84"/>
    </row>
    <row r="35455" spans="25:25" x14ac:dyDescent="0.2">
      <c r="Y35455" s="84"/>
    </row>
    <row r="35456" spans="25:25" x14ac:dyDescent="0.2">
      <c r="Y35456" s="84"/>
    </row>
    <row r="35457" spans="25:25" x14ac:dyDescent="0.2">
      <c r="Y35457" s="84"/>
    </row>
    <row r="35458" spans="25:25" x14ac:dyDescent="0.2">
      <c r="Y35458" s="84"/>
    </row>
    <row r="35459" spans="25:25" x14ac:dyDescent="0.2">
      <c r="Y35459" s="84"/>
    </row>
    <row r="35460" spans="25:25" x14ac:dyDescent="0.2">
      <c r="Y35460" s="84"/>
    </row>
    <row r="35461" spans="25:25" x14ac:dyDescent="0.2">
      <c r="Y35461" s="84"/>
    </row>
    <row r="35462" spans="25:25" x14ac:dyDescent="0.2">
      <c r="Y35462" s="84"/>
    </row>
    <row r="35463" spans="25:25" x14ac:dyDescent="0.2">
      <c r="Y35463" s="84"/>
    </row>
    <row r="35464" spans="25:25" x14ac:dyDescent="0.2">
      <c r="Y35464" s="84"/>
    </row>
    <row r="35465" spans="25:25" x14ac:dyDescent="0.2">
      <c r="Y35465" s="84"/>
    </row>
    <row r="35466" spans="25:25" x14ac:dyDescent="0.2">
      <c r="Y35466" s="84"/>
    </row>
    <row r="35467" spans="25:25" x14ac:dyDescent="0.2">
      <c r="Y35467" s="84"/>
    </row>
    <row r="35468" spans="25:25" x14ac:dyDescent="0.2">
      <c r="Y35468" s="84"/>
    </row>
    <row r="35469" spans="25:25" x14ac:dyDescent="0.2">
      <c r="Y35469" s="84"/>
    </row>
    <row r="35470" spans="25:25" x14ac:dyDescent="0.2">
      <c r="Y35470" s="84"/>
    </row>
    <row r="35471" spans="25:25" x14ac:dyDescent="0.2">
      <c r="Y35471" s="84"/>
    </row>
    <row r="35472" spans="25:25" x14ac:dyDescent="0.2">
      <c r="Y35472" s="84"/>
    </row>
    <row r="35473" spans="25:25" x14ac:dyDescent="0.2">
      <c r="Y35473" s="84"/>
    </row>
    <row r="35474" spans="25:25" x14ac:dyDescent="0.2">
      <c r="Y35474" s="84"/>
    </row>
    <row r="35475" spans="25:25" x14ac:dyDescent="0.2">
      <c r="Y35475" s="84"/>
    </row>
    <row r="35476" spans="25:25" x14ac:dyDescent="0.2">
      <c r="Y35476" s="84"/>
    </row>
    <row r="35477" spans="25:25" x14ac:dyDescent="0.2">
      <c r="Y35477" s="84"/>
    </row>
    <row r="35478" spans="25:25" x14ac:dyDescent="0.2">
      <c r="Y35478" s="84"/>
    </row>
    <row r="35479" spans="25:25" x14ac:dyDescent="0.2">
      <c r="Y35479" s="84"/>
    </row>
    <row r="35480" spans="25:25" x14ac:dyDescent="0.2">
      <c r="Y35480" s="84"/>
    </row>
    <row r="35481" spans="25:25" x14ac:dyDescent="0.2">
      <c r="Y35481" s="84"/>
    </row>
    <row r="35482" spans="25:25" x14ac:dyDescent="0.2">
      <c r="Y35482" s="84"/>
    </row>
    <row r="35483" spans="25:25" x14ac:dyDescent="0.2">
      <c r="Y35483" s="84"/>
    </row>
    <row r="35484" spans="25:25" x14ac:dyDescent="0.2">
      <c r="Y35484" s="84"/>
    </row>
    <row r="35485" spans="25:25" x14ac:dyDescent="0.2">
      <c r="Y35485" s="84"/>
    </row>
    <row r="35486" spans="25:25" x14ac:dyDescent="0.2">
      <c r="Y35486" s="84"/>
    </row>
    <row r="35487" spans="25:25" x14ac:dyDescent="0.2">
      <c r="Y35487" s="84"/>
    </row>
    <row r="35488" spans="25:25" x14ac:dyDescent="0.2">
      <c r="Y35488" s="84"/>
    </row>
    <row r="35489" spans="25:25" x14ac:dyDescent="0.2">
      <c r="Y35489" s="84"/>
    </row>
    <row r="35490" spans="25:25" x14ac:dyDescent="0.2">
      <c r="Y35490" s="84"/>
    </row>
    <row r="35491" spans="25:25" x14ac:dyDescent="0.2">
      <c r="Y35491" s="84"/>
    </row>
    <row r="35492" spans="25:25" x14ac:dyDescent="0.2">
      <c r="Y35492" s="84"/>
    </row>
    <row r="35493" spans="25:25" x14ac:dyDescent="0.2">
      <c r="Y35493" s="84"/>
    </row>
    <row r="35494" spans="25:25" x14ac:dyDescent="0.2">
      <c r="Y35494" s="84"/>
    </row>
    <row r="35495" spans="25:25" x14ac:dyDescent="0.2">
      <c r="Y35495" s="84"/>
    </row>
    <row r="35496" spans="25:25" x14ac:dyDescent="0.2">
      <c r="Y35496" s="84"/>
    </row>
    <row r="35497" spans="25:25" x14ac:dyDescent="0.2">
      <c r="Y35497" s="84"/>
    </row>
    <row r="35498" spans="25:25" x14ac:dyDescent="0.2">
      <c r="Y35498" s="84"/>
    </row>
    <row r="35499" spans="25:25" x14ac:dyDescent="0.2">
      <c r="Y35499" s="84"/>
    </row>
    <row r="35500" spans="25:25" x14ac:dyDescent="0.2">
      <c r="Y35500" s="84"/>
    </row>
    <row r="35501" spans="25:25" x14ac:dyDescent="0.2">
      <c r="Y35501" s="84"/>
    </row>
    <row r="35502" spans="25:25" x14ac:dyDescent="0.2">
      <c r="Y35502" s="84"/>
    </row>
    <row r="35503" spans="25:25" x14ac:dyDescent="0.2">
      <c r="Y35503" s="84"/>
    </row>
    <row r="35504" spans="25:25" x14ac:dyDescent="0.2">
      <c r="Y35504" s="84"/>
    </row>
    <row r="35505" spans="25:25" x14ac:dyDescent="0.2">
      <c r="Y35505" s="84"/>
    </row>
    <row r="35506" spans="25:25" x14ac:dyDescent="0.2">
      <c r="Y35506" s="84"/>
    </row>
    <row r="35507" spans="25:25" x14ac:dyDescent="0.2">
      <c r="Y35507" s="84"/>
    </row>
    <row r="35508" spans="25:25" x14ac:dyDescent="0.2">
      <c r="Y35508" s="84"/>
    </row>
    <row r="35509" spans="25:25" x14ac:dyDescent="0.2">
      <c r="Y35509" s="84"/>
    </row>
    <row r="35510" spans="25:25" x14ac:dyDescent="0.2">
      <c r="Y35510" s="84"/>
    </row>
    <row r="35511" spans="25:25" x14ac:dyDescent="0.2">
      <c r="Y35511" s="84"/>
    </row>
    <row r="35512" spans="25:25" x14ac:dyDescent="0.2">
      <c r="Y35512" s="84"/>
    </row>
    <row r="35513" spans="25:25" x14ac:dyDescent="0.2">
      <c r="Y35513" s="84"/>
    </row>
    <row r="35514" spans="25:25" x14ac:dyDescent="0.2">
      <c r="Y35514" s="84"/>
    </row>
    <row r="35515" spans="25:25" x14ac:dyDescent="0.2">
      <c r="Y35515" s="84"/>
    </row>
    <row r="35516" spans="25:25" x14ac:dyDescent="0.2">
      <c r="Y35516" s="84"/>
    </row>
    <row r="35517" spans="25:25" x14ac:dyDescent="0.2">
      <c r="Y35517" s="84"/>
    </row>
    <row r="35518" spans="25:25" x14ac:dyDescent="0.2">
      <c r="Y35518" s="84"/>
    </row>
    <row r="35519" spans="25:25" x14ac:dyDescent="0.2">
      <c r="Y35519" s="84"/>
    </row>
    <row r="35520" spans="25:25" x14ac:dyDescent="0.2">
      <c r="Y35520" s="84"/>
    </row>
    <row r="35521" spans="25:25" x14ac:dyDescent="0.2">
      <c r="Y35521" s="84"/>
    </row>
    <row r="35522" spans="25:25" x14ac:dyDescent="0.2">
      <c r="Y35522" s="84"/>
    </row>
    <row r="35523" spans="25:25" x14ac:dyDescent="0.2">
      <c r="Y35523" s="84"/>
    </row>
    <row r="35524" spans="25:25" x14ac:dyDescent="0.2">
      <c r="Y35524" s="84"/>
    </row>
    <row r="35525" spans="25:25" x14ac:dyDescent="0.2">
      <c r="Y35525" s="84"/>
    </row>
    <row r="35526" spans="25:25" x14ac:dyDescent="0.2">
      <c r="Y35526" s="84"/>
    </row>
    <row r="35527" spans="25:25" x14ac:dyDescent="0.2">
      <c r="Y35527" s="84"/>
    </row>
    <row r="35528" spans="25:25" x14ac:dyDescent="0.2">
      <c r="Y35528" s="84"/>
    </row>
    <row r="35529" spans="25:25" x14ac:dyDescent="0.2">
      <c r="Y35529" s="84"/>
    </row>
    <row r="35530" spans="25:25" x14ac:dyDescent="0.2">
      <c r="Y35530" s="84"/>
    </row>
    <row r="35531" spans="25:25" x14ac:dyDescent="0.2">
      <c r="Y35531" s="84"/>
    </row>
    <row r="35532" spans="25:25" x14ac:dyDescent="0.2">
      <c r="Y35532" s="84"/>
    </row>
    <row r="35533" spans="25:25" x14ac:dyDescent="0.2">
      <c r="Y35533" s="84"/>
    </row>
    <row r="35534" spans="25:25" x14ac:dyDescent="0.2">
      <c r="Y35534" s="84"/>
    </row>
    <row r="35535" spans="25:25" x14ac:dyDescent="0.2">
      <c r="Y35535" s="84"/>
    </row>
    <row r="35536" spans="25:25" x14ac:dyDescent="0.2">
      <c r="Y35536" s="84"/>
    </row>
    <row r="35537" spans="25:25" x14ac:dyDescent="0.2">
      <c r="Y35537" s="84"/>
    </row>
    <row r="35538" spans="25:25" x14ac:dyDescent="0.2">
      <c r="Y35538" s="84"/>
    </row>
    <row r="35539" spans="25:25" x14ac:dyDescent="0.2">
      <c r="Y35539" s="84"/>
    </row>
    <row r="35540" spans="25:25" x14ac:dyDescent="0.2">
      <c r="Y35540" s="84"/>
    </row>
    <row r="35541" spans="25:25" x14ac:dyDescent="0.2">
      <c r="Y35541" s="84"/>
    </row>
    <row r="35542" spans="25:25" x14ac:dyDescent="0.2">
      <c r="Y35542" s="84"/>
    </row>
    <row r="35543" spans="25:25" x14ac:dyDescent="0.2">
      <c r="Y35543" s="84"/>
    </row>
    <row r="35544" spans="25:25" x14ac:dyDescent="0.2">
      <c r="Y35544" s="84"/>
    </row>
    <row r="35545" spans="25:25" x14ac:dyDescent="0.2">
      <c r="Y35545" s="84"/>
    </row>
    <row r="35546" spans="25:25" x14ac:dyDescent="0.2">
      <c r="Y35546" s="84"/>
    </row>
    <row r="35547" spans="25:25" x14ac:dyDescent="0.2">
      <c r="Y35547" s="84"/>
    </row>
    <row r="35548" spans="25:25" x14ac:dyDescent="0.2">
      <c r="Y35548" s="84"/>
    </row>
    <row r="35549" spans="25:25" x14ac:dyDescent="0.2">
      <c r="Y35549" s="84"/>
    </row>
    <row r="35550" spans="25:25" x14ac:dyDescent="0.2">
      <c r="Y35550" s="84"/>
    </row>
    <row r="35551" spans="25:25" x14ac:dyDescent="0.2">
      <c r="Y35551" s="84"/>
    </row>
    <row r="35552" spans="25:25" x14ac:dyDescent="0.2">
      <c r="Y35552" s="84"/>
    </row>
    <row r="35553" spans="25:25" x14ac:dyDescent="0.2">
      <c r="Y35553" s="84"/>
    </row>
    <row r="35554" spans="25:25" x14ac:dyDescent="0.2">
      <c r="Y35554" s="84"/>
    </row>
    <row r="35555" spans="25:25" x14ac:dyDescent="0.2">
      <c r="Y35555" s="84"/>
    </row>
    <row r="35556" spans="25:25" x14ac:dyDescent="0.2">
      <c r="Y35556" s="84"/>
    </row>
    <row r="35557" spans="25:25" x14ac:dyDescent="0.2">
      <c r="Y35557" s="84"/>
    </row>
    <row r="35558" spans="25:25" x14ac:dyDescent="0.2">
      <c r="Y35558" s="84"/>
    </row>
    <row r="35559" spans="25:25" x14ac:dyDescent="0.2">
      <c r="Y35559" s="84"/>
    </row>
    <row r="35560" spans="25:25" x14ac:dyDescent="0.2">
      <c r="Y35560" s="84"/>
    </row>
    <row r="35561" spans="25:25" x14ac:dyDescent="0.2">
      <c r="Y35561" s="84"/>
    </row>
    <row r="35562" spans="25:25" x14ac:dyDescent="0.2">
      <c r="Y35562" s="84"/>
    </row>
    <row r="35563" spans="25:25" x14ac:dyDescent="0.2">
      <c r="Y35563" s="84"/>
    </row>
    <row r="35564" spans="25:25" x14ac:dyDescent="0.2">
      <c r="Y35564" s="84"/>
    </row>
    <row r="35565" spans="25:25" x14ac:dyDescent="0.2">
      <c r="Y35565" s="84"/>
    </row>
    <row r="35566" spans="25:25" x14ac:dyDescent="0.2">
      <c r="Y35566" s="84"/>
    </row>
    <row r="35567" spans="25:25" x14ac:dyDescent="0.2">
      <c r="Y35567" s="84"/>
    </row>
    <row r="35568" spans="25:25" x14ac:dyDescent="0.2">
      <c r="Y35568" s="84"/>
    </row>
    <row r="35569" spans="25:25" x14ac:dyDescent="0.2">
      <c r="Y35569" s="84"/>
    </row>
    <row r="35570" spans="25:25" x14ac:dyDescent="0.2">
      <c r="Y35570" s="84"/>
    </row>
    <row r="35571" spans="25:25" x14ac:dyDescent="0.2">
      <c r="Y35571" s="84"/>
    </row>
    <row r="35572" spans="25:25" x14ac:dyDescent="0.2">
      <c r="Y35572" s="84"/>
    </row>
    <row r="35573" spans="25:25" x14ac:dyDescent="0.2">
      <c r="Y35573" s="84"/>
    </row>
    <row r="35574" spans="25:25" x14ac:dyDescent="0.2">
      <c r="Y35574" s="84"/>
    </row>
    <row r="35575" spans="25:25" x14ac:dyDescent="0.2">
      <c r="Y35575" s="84"/>
    </row>
    <row r="35576" spans="25:25" x14ac:dyDescent="0.2">
      <c r="Y35576" s="84"/>
    </row>
    <row r="35577" spans="25:25" x14ac:dyDescent="0.2">
      <c r="Y35577" s="84"/>
    </row>
    <row r="35578" spans="25:25" x14ac:dyDescent="0.2">
      <c r="Y35578" s="84"/>
    </row>
    <row r="35579" spans="25:25" x14ac:dyDescent="0.2">
      <c r="Y35579" s="84"/>
    </row>
    <row r="35580" spans="25:25" x14ac:dyDescent="0.2">
      <c r="Y35580" s="84"/>
    </row>
    <row r="35581" spans="25:25" x14ac:dyDescent="0.2">
      <c r="Y35581" s="84"/>
    </row>
    <row r="35582" spans="25:25" x14ac:dyDescent="0.2">
      <c r="Y35582" s="84"/>
    </row>
    <row r="35583" spans="25:25" x14ac:dyDescent="0.2">
      <c r="Y35583" s="84"/>
    </row>
    <row r="35584" spans="25:25" x14ac:dyDescent="0.2">
      <c r="Y35584" s="84"/>
    </row>
    <row r="35585" spans="25:25" x14ac:dyDescent="0.2">
      <c r="Y35585" s="84"/>
    </row>
    <row r="35586" spans="25:25" x14ac:dyDescent="0.2">
      <c r="Y35586" s="84"/>
    </row>
    <row r="35587" spans="25:25" x14ac:dyDescent="0.2">
      <c r="Y35587" s="84"/>
    </row>
    <row r="35588" spans="25:25" x14ac:dyDescent="0.2">
      <c r="Y35588" s="84"/>
    </row>
    <row r="35589" spans="25:25" x14ac:dyDescent="0.2">
      <c r="Y35589" s="84"/>
    </row>
    <row r="35590" spans="25:25" x14ac:dyDescent="0.2">
      <c r="Y35590" s="84"/>
    </row>
    <row r="35591" spans="25:25" x14ac:dyDescent="0.2">
      <c r="Y35591" s="84"/>
    </row>
    <row r="35592" spans="25:25" x14ac:dyDescent="0.2">
      <c r="Y35592" s="84"/>
    </row>
    <row r="35593" spans="25:25" x14ac:dyDescent="0.2">
      <c r="Y35593" s="84"/>
    </row>
    <row r="35594" spans="25:25" x14ac:dyDescent="0.2">
      <c r="Y35594" s="84"/>
    </row>
    <row r="35595" spans="25:25" x14ac:dyDescent="0.2">
      <c r="Y35595" s="84"/>
    </row>
    <row r="35596" spans="25:25" x14ac:dyDescent="0.2">
      <c r="Y35596" s="84"/>
    </row>
    <row r="35597" spans="25:25" x14ac:dyDescent="0.2">
      <c r="Y35597" s="84"/>
    </row>
    <row r="35598" spans="25:25" x14ac:dyDescent="0.2">
      <c r="Y35598" s="84"/>
    </row>
    <row r="35599" spans="25:25" x14ac:dyDescent="0.2">
      <c r="Y35599" s="84"/>
    </row>
    <row r="35600" spans="25:25" x14ac:dyDescent="0.2">
      <c r="Y35600" s="84"/>
    </row>
    <row r="35601" spans="25:25" x14ac:dyDescent="0.2">
      <c r="Y35601" s="84"/>
    </row>
    <row r="35602" spans="25:25" x14ac:dyDescent="0.2">
      <c r="Y35602" s="84"/>
    </row>
    <row r="35603" spans="25:25" x14ac:dyDescent="0.2">
      <c r="Y35603" s="84"/>
    </row>
    <row r="35604" spans="25:25" x14ac:dyDescent="0.2">
      <c r="Y35604" s="84"/>
    </row>
    <row r="35605" spans="25:25" x14ac:dyDescent="0.2">
      <c r="Y35605" s="84"/>
    </row>
    <row r="35606" spans="25:25" x14ac:dyDescent="0.2">
      <c r="Y35606" s="84"/>
    </row>
    <row r="35607" spans="25:25" x14ac:dyDescent="0.2">
      <c r="Y35607" s="84"/>
    </row>
    <row r="35608" spans="25:25" x14ac:dyDescent="0.2">
      <c r="Y35608" s="84"/>
    </row>
    <row r="35609" spans="25:25" x14ac:dyDescent="0.2">
      <c r="Y35609" s="84"/>
    </row>
    <row r="35610" spans="25:25" x14ac:dyDescent="0.2">
      <c r="Y35610" s="84"/>
    </row>
    <row r="35611" spans="25:25" x14ac:dyDescent="0.2">
      <c r="Y35611" s="84"/>
    </row>
    <row r="35612" spans="25:25" x14ac:dyDescent="0.2">
      <c r="Y35612" s="84"/>
    </row>
    <row r="35613" spans="25:25" x14ac:dyDescent="0.2">
      <c r="Y35613" s="84"/>
    </row>
    <row r="35614" spans="25:25" x14ac:dyDescent="0.2">
      <c r="Y35614" s="84"/>
    </row>
    <row r="35615" spans="25:25" x14ac:dyDescent="0.2">
      <c r="Y35615" s="84"/>
    </row>
    <row r="35616" spans="25:25" x14ac:dyDescent="0.2">
      <c r="Y35616" s="84"/>
    </row>
    <row r="35617" spans="25:25" x14ac:dyDescent="0.2">
      <c r="Y35617" s="84"/>
    </row>
    <row r="35618" spans="25:25" x14ac:dyDescent="0.2">
      <c r="Y35618" s="84"/>
    </row>
    <row r="35619" spans="25:25" x14ac:dyDescent="0.2">
      <c r="Y35619" s="84"/>
    </row>
    <row r="35620" spans="25:25" x14ac:dyDescent="0.2">
      <c r="Y35620" s="84"/>
    </row>
    <row r="35621" spans="25:25" x14ac:dyDescent="0.2">
      <c r="Y35621" s="84"/>
    </row>
    <row r="35622" spans="25:25" x14ac:dyDescent="0.2">
      <c r="Y35622" s="84"/>
    </row>
    <row r="35623" spans="25:25" x14ac:dyDescent="0.2">
      <c r="Y35623" s="84"/>
    </row>
    <row r="35624" spans="25:25" x14ac:dyDescent="0.2">
      <c r="Y35624" s="84"/>
    </row>
    <row r="35625" spans="25:25" x14ac:dyDescent="0.2">
      <c r="Y35625" s="84"/>
    </row>
    <row r="35626" spans="25:25" x14ac:dyDescent="0.2">
      <c r="Y35626" s="84"/>
    </row>
    <row r="35627" spans="25:25" x14ac:dyDescent="0.2">
      <c r="Y35627" s="84"/>
    </row>
    <row r="35628" spans="25:25" x14ac:dyDescent="0.2">
      <c r="Y35628" s="84"/>
    </row>
    <row r="35629" spans="25:25" x14ac:dyDescent="0.2">
      <c r="Y35629" s="84"/>
    </row>
    <row r="35630" spans="25:25" x14ac:dyDescent="0.2">
      <c r="Y35630" s="84"/>
    </row>
    <row r="35631" spans="25:25" x14ac:dyDescent="0.2">
      <c r="Y35631" s="84"/>
    </row>
    <row r="35632" spans="25:25" x14ac:dyDescent="0.2">
      <c r="Y35632" s="84"/>
    </row>
    <row r="35633" spans="25:25" x14ac:dyDescent="0.2">
      <c r="Y35633" s="84"/>
    </row>
    <row r="35634" spans="25:25" x14ac:dyDescent="0.2">
      <c r="Y35634" s="84"/>
    </row>
    <row r="35635" spans="25:25" x14ac:dyDescent="0.2">
      <c r="Y35635" s="84"/>
    </row>
    <row r="35636" spans="25:25" x14ac:dyDescent="0.2">
      <c r="Y35636" s="84"/>
    </row>
    <row r="35637" spans="25:25" x14ac:dyDescent="0.2">
      <c r="Y35637" s="84"/>
    </row>
    <row r="35638" spans="25:25" x14ac:dyDescent="0.2">
      <c r="Y35638" s="84"/>
    </row>
    <row r="35639" spans="25:25" x14ac:dyDescent="0.2">
      <c r="Y35639" s="84"/>
    </row>
    <row r="35640" spans="25:25" x14ac:dyDescent="0.2">
      <c r="Y35640" s="84"/>
    </row>
    <row r="35641" spans="25:25" x14ac:dyDescent="0.2">
      <c r="Y35641" s="84"/>
    </row>
    <row r="35642" spans="25:25" x14ac:dyDescent="0.2">
      <c r="Y35642" s="84"/>
    </row>
    <row r="35643" spans="25:25" x14ac:dyDescent="0.2">
      <c r="Y35643" s="84"/>
    </row>
    <row r="35644" spans="25:25" x14ac:dyDescent="0.2">
      <c r="Y35644" s="84"/>
    </row>
    <row r="35645" spans="25:25" x14ac:dyDescent="0.2">
      <c r="Y35645" s="84"/>
    </row>
    <row r="35646" spans="25:25" x14ac:dyDescent="0.2">
      <c r="Y35646" s="84"/>
    </row>
    <row r="35647" spans="25:25" x14ac:dyDescent="0.2">
      <c r="Y35647" s="84"/>
    </row>
    <row r="35648" spans="25:25" x14ac:dyDescent="0.2">
      <c r="Y35648" s="84"/>
    </row>
    <row r="35649" spans="25:25" x14ac:dyDescent="0.2">
      <c r="Y35649" s="84"/>
    </row>
    <row r="35650" spans="25:25" x14ac:dyDescent="0.2">
      <c r="Y35650" s="84"/>
    </row>
    <row r="35651" spans="25:25" x14ac:dyDescent="0.2">
      <c r="Y35651" s="84"/>
    </row>
    <row r="35652" spans="25:25" x14ac:dyDescent="0.2">
      <c r="Y35652" s="84"/>
    </row>
    <row r="35653" spans="25:25" x14ac:dyDescent="0.2">
      <c r="Y35653" s="84"/>
    </row>
    <row r="35654" spans="25:25" x14ac:dyDescent="0.2">
      <c r="Y35654" s="84"/>
    </row>
    <row r="35655" spans="25:25" x14ac:dyDescent="0.2">
      <c r="Y35655" s="84"/>
    </row>
    <row r="35656" spans="25:25" x14ac:dyDescent="0.2">
      <c r="Y35656" s="84"/>
    </row>
    <row r="35657" spans="25:25" x14ac:dyDescent="0.2">
      <c r="Y35657" s="84"/>
    </row>
    <row r="35658" spans="25:25" x14ac:dyDescent="0.2">
      <c r="Y35658" s="84"/>
    </row>
    <row r="35659" spans="25:25" x14ac:dyDescent="0.2">
      <c r="Y35659" s="84"/>
    </row>
    <row r="35660" spans="25:25" x14ac:dyDescent="0.2">
      <c r="Y35660" s="84"/>
    </row>
    <row r="35661" spans="25:25" x14ac:dyDescent="0.2">
      <c r="Y35661" s="84"/>
    </row>
    <row r="35662" spans="25:25" x14ac:dyDescent="0.2">
      <c r="Y35662" s="84"/>
    </row>
    <row r="35663" spans="25:25" x14ac:dyDescent="0.2">
      <c r="Y35663" s="84"/>
    </row>
    <row r="35664" spans="25:25" x14ac:dyDescent="0.2">
      <c r="Y35664" s="84"/>
    </row>
    <row r="35665" spans="25:25" x14ac:dyDescent="0.2">
      <c r="Y35665" s="84"/>
    </row>
    <row r="35666" spans="25:25" x14ac:dyDescent="0.2">
      <c r="Y35666" s="84"/>
    </row>
    <row r="35667" spans="25:25" x14ac:dyDescent="0.2">
      <c r="Y35667" s="84"/>
    </row>
    <row r="35668" spans="25:25" x14ac:dyDescent="0.2">
      <c r="Y35668" s="84"/>
    </row>
    <row r="35669" spans="25:25" x14ac:dyDescent="0.2">
      <c r="Y35669" s="84"/>
    </row>
    <row r="35670" spans="25:25" x14ac:dyDescent="0.2">
      <c r="Y35670" s="84"/>
    </row>
    <row r="35671" spans="25:25" x14ac:dyDescent="0.2">
      <c r="Y35671" s="84"/>
    </row>
    <row r="35672" spans="25:25" x14ac:dyDescent="0.2">
      <c r="Y35672" s="84"/>
    </row>
    <row r="35673" spans="25:25" x14ac:dyDescent="0.2">
      <c r="Y35673" s="84"/>
    </row>
    <row r="35674" spans="25:25" x14ac:dyDescent="0.2">
      <c r="Y35674" s="84"/>
    </row>
    <row r="35675" spans="25:25" x14ac:dyDescent="0.2">
      <c r="Y35675" s="84"/>
    </row>
    <row r="35676" spans="25:25" x14ac:dyDescent="0.2">
      <c r="Y35676" s="84"/>
    </row>
    <row r="35677" spans="25:25" x14ac:dyDescent="0.2">
      <c r="Y35677" s="84"/>
    </row>
    <row r="35678" spans="25:25" x14ac:dyDescent="0.2">
      <c r="Y35678" s="84"/>
    </row>
    <row r="35679" spans="25:25" x14ac:dyDescent="0.2">
      <c r="Y35679" s="84"/>
    </row>
    <row r="35680" spans="25:25" x14ac:dyDescent="0.2">
      <c r="Y35680" s="84"/>
    </row>
    <row r="35681" spans="25:25" x14ac:dyDescent="0.2">
      <c r="Y35681" s="84"/>
    </row>
    <row r="35682" spans="25:25" x14ac:dyDescent="0.2">
      <c r="Y35682" s="84"/>
    </row>
    <row r="35683" spans="25:25" x14ac:dyDescent="0.2">
      <c r="Y35683" s="84"/>
    </row>
    <row r="35684" spans="25:25" x14ac:dyDescent="0.2">
      <c r="Y35684" s="84"/>
    </row>
    <row r="35685" spans="25:25" x14ac:dyDescent="0.2">
      <c r="Y35685" s="84"/>
    </row>
    <row r="35686" spans="25:25" x14ac:dyDescent="0.2">
      <c r="Y35686" s="84"/>
    </row>
    <row r="35687" spans="25:25" x14ac:dyDescent="0.2">
      <c r="Y35687" s="84"/>
    </row>
    <row r="35688" spans="25:25" x14ac:dyDescent="0.2">
      <c r="Y35688" s="84"/>
    </row>
    <row r="35689" spans="25:25" x14ac:dyDescent="0.2">
      <c r="Y35689" s="84"/>
    </row>
    <row r="35690" spans="25:25" x14ac:dyDescent="0.2">
      <c r="Y35690" s="84"/>
    </row>
    <row r="35691" spans="25:25" x14ac:dyDescent="0.2">
      <c r="Y35691" s="84"/>
    </row>
    <row r="35692" spans="25:25" x14ac:dyDescent="0.2">
      <c r="Y35692" s="84"/>
    </row>
    <row r="35693" spans="25:25" x14ac:dyDescent="0.2">
      <c r="Y35693" s="84"/>
    </row>
    <row r="35694" spans="25:25" x14ac:dyDescent="0.2">
      <c r="Y35694" s="84"/>
    </row>
    <row r="35695" spans="25:25" x14ac:dyDescent="0.2">
      <c r="Y35695" s="84"/>
    </row>
    <row r="35696" spans="25:25" x14ac:dyDescent="0.2">
      <c r="Y35696" s="84"/>
    </row>
    <row r="35697" spans="25:25" x14ac:dyDescent="0.2">
      <c r="Y35697" s="84"/>
    </row>
    <row r="35698" spans="25:25" x14ac:dyDescent="0.2">
      <c r="Y35698" s="84"/>
    </row>
    <row r="35699" spans="25:25" x14ac:dyDescent="0.2">
      <c r="Y35699" s="84"/>
    </row>
    <row r="35700" spans="25:25" x14ac:dyDescent="0.2">
      <c r="Y35700" s="84"/>
    </row>
    <row r="35701" spans="25:25" x14ac:dyDescent="0.2">
      <c r="Y35701" s="84"/>
    </row>
    <row r="35702" spans="25:25" x14ac:dyDescent="0.2">
      <c r="Y35702" s="84"/>
    </row>
    <row r="35703" spans="25:25" x14ac:dyDescent="0.2">
      <c r="Y35703" s="84"/>
    </row>
    <row r="35704" spans="25:25" x14ac:dyDescent="0.2">
      <c r="Y35704" s="84"/>
    </row>
    <row r="35705" spans="25:25" x14ac:dyDescent="0.2">
      <c r="Y35705" s="84"/>
    </row>
    <row r="35706" spans="25:25" x14ac:dyDescent="0.2">
      <c r="Y35706" s="84"/>
    </row>
    <row r="35707" spans="25:25" x14ac:dyDescent="0.2">
      <c r="Y35707" s="84"/>
    </row>
    <row r="35708" spans="25:25" x14ac:dyDescent="0.2">
      <c r="Y35708" s="84"/>
    </row>
    <row r="35709" spans="25:25" x14ac:dyDescent="0.2">
      <c r="Y35709" s="84"/>
    </row>
    <row r="35710" spans="25:25" x14ac:dyDescent="0.2">
      <c r="Y35710" s="84"/>
    </row>
    <row r="35711" spans="25:25" x14ac:dyDescent="0.2">
      <c r="Y35711" s="84"/>
    </row>
    <row r="35712" spans="25:25" x14ac:dyDescent="0.2">
      <c r="Y35712" s="84"/>
    </row>
    <row r="35713" spans="25:25" x14ac:dyDescent="0.2">
      <c r="Y35713" s="84"/>
    </row>
    <row r="35714" spans="25:25" x14ac:dyDescent="0.2">
      <c r="Y35714" s="84"/>
    </row>
    <row r="35715" spans="25:25" x14ac:dyDescent="0.2">
      <c r="Y35715" s="84"/>
    </row>
    <row r="35716" spans="25:25" x14ac:dyDescent="0.2">
      <c r="Y35716" s="84"/>
    </row>
    <row r="35717" spans="25:25" x14ac:dyDescent="0.2">
      <c r="Y35717" s="84"/>
    </row>
    <row r="35718" spans="25:25" x14ac:dyDescent="0.2">
      <c r="Y35718" s="84"/>
    </row>
    <row r="35719" spans="25:25" x14ac:dyDescent="0.2">
      <c r="Y35719" s="84"/>
    </row>
    <row r="35720" spans="25:25" x14ac:dyDescent="0.2">
      <c r="Y35720" s="84"/>
    </row>
    <row r="35721" spans="25:25" x14ac:dyDescent="0.2">
      <c r="Y35721" s="84"/>
    </row>
    <row r="35722" spans="25:25" x14ac:dyDescent="0.2">
      <c r="Y35722" s="84"/>
    </row>
    <row r="35723" spans="25:25" x14ac:dyDescent="0.2">
      <c r="Y35723" s="84"/>
    </row>
    <row r="35724" spans="25:25" x14ac:dyDescent="0.2">
      <c r="Y35724" s="84"/>
    </row>
    <row r="35725" spans="25:25" x14ac:dyDescent="0.2">
      <c r="Y35725" s="84"/>
    </row>
    <row r="35726" spans="25:25" x14ac:dyDescent="0.2">
      <c r="Y35726" s="84"/>
    </row>
    <row r="35727" spans="25:25" x14ac:dyDescent="0.2">
      <c r="Y35727" s="84"/>
    </row>
    <row r="35728" spans="25:25" x14ac:dyDescent="0.2">
      <c r="Y35728" s="84"/>
    </row>
    <row r="35729" spans="25:25" x14ac:dyDescent="0.2">
      <c r="Y35729" s="84"/>
    </row>
    <row r="35730" spans="25:25" x14ac:dyDescent="0.2">
      <c r="Y35730" s="84"/>
    </row>
    <row r="35731" spans="25:25" x14ac:dyDescent="0.2">
      <c r="Y35731" s="84"/>
    </row>
    <row r="35732" spans="25:25" x14ac:dyDescent="0.2">
      <c r="Y35732" s="84"/>
    </row>
    <row r="35733" spans="25:25" x14ac:dyDescent="0.2">
      <c r="Y35733" s="84"/>
    </row>
    <row r="35734" spans="25:25" x14ac:dyDescent="0.2">
      <c r="Y35734" s="84"/>
    </row>
    <row r="35735" spans="25:25" x14ac:dyDescent="0.2">
      <c r="Y35735" s="84"/>
    </row>
    <row r="35736" spans="25:25" x14ac:dyDescent="0.2">
      <c r="Y35736" s="84"/>
    </row>
    <row r="35737" spans="25:25" x14ac:dyDescent="0.2">
      <c r="Y35737" s="84"/>
    </row>
    <row r="35738" spans="25:25" x14ac:dyDescent="0.2">
      <c r="Y35738" s="84"/>
    </row>
    <row r="35739" spans="25:25" x14ac:dyDescent="0.2">
      <c r="Y35739" s="84"/>
    </row>
    <row r="35740" spans="25:25" x14ac:dyDescent="0.2">
      <c r="Y35740" s="84"/>
    </row>
    <row r="35741" spans="25:25" x14ac:dyDescent="0.2">
      <c r="Y35741" s="84"/>
    </row>
    <row r="35742" spans="25:25" x14ac:dyDescent="0.2">
      <c r="Y35742" s="84"/>
    </row>
    <row r="35743" spans="25:25" x14ac:dyDescent="0.2">
      <c r="Y35743" s="84"/>
    </row>
    <row r="35744" spans="25:25" x14ac:dyDescent="0.2">
      <c r="Y35744" s="84"/>
    </row>
    <row r="35745" spans="25:25" x14ac:dyDescent="0.2">
      <c r="Y35745" s="84"/>
    </row>
    <row r="35746" spans="25:25" x14ac:dyDescent="0.2">
      <c r="Y35746" s="84"/>
    </row>
    <row r="35747" spans="25:25" x14ac:dyDescent="0.2">
      <c r="Y35747" s="84"/>
    </row>
    <row r="35748" spans="25:25" x14ac:dyDescent="0.2">
      <c r="Y35748" s="84"/>
    </row>
    <row r="35749" spans="25:25" x14ac:dyDescent="0.2">
      <c r="Y35749" s="84"/>
    </row>
    <row r="35750" spans="25:25" x14ac:dyDescent="0.2">
      <c r="Y35750" s="84"/>
    </row>
    <row r="35751" spans="25:25" x14ac:dyDescent="0.2">
      <c r="Y35751" s="84"/>
    </row>
    <row r="35752" spans="25:25" x14ac:dyDescent="0.2">
      <c r="Y35752" s="84"/>
    </row>
    <row r="35753" spans="25:25" x14ac:dyDescent="0.2">
      <c r="Y35753" s="84"/>
    </row>
    <row r="35754" spans="25:25" x14ac:dyDescent="0.2">
      <c r="Y35754" s="84"/>
    </row>
    <row r="35755" spans="25:25" x14ac:dyDescent="0.2">
      <c r="Y35755" s="84"/>
    </row>
    <row r="35756" spans="25:25" x14ac:dyDescent="0.2">
      <c r="Y35756" s="84"/>
    </row>
    <row r="35757" spans="25:25" x14ac:dyDescent="0.2">
      <c r="Y35757" s="84"/>
    </row>
    <row r="35758" spans="25:25" x14ac:dyDescent="0.2">
      <c r="Y35758" s="84"/>
    </row>
    <row r="35759" spans="25:25" x14ac:dyDescent="0.2">
      <c r="Y35759" s="84"/>
    </row>
    <row r="35760" spans="25:25" x14ac:dyDescent="0.2">
      <c r="Y35760" s="84"/>
    </row>
    <row r="35761" spans="25:25" x14ac:dyDescent="0.2">
      <c r="Y35761" s="84"/>
    </row>
    <row r="35762" spans="25:25" x14ac:dyDescent="0.2">
      <c r="Y35762" s="84"/>
    </row>
    <row r="35763" spans="25:25" x14ac:dyDescent="0.2">
      <c r="Y35763" s="84"/>
    </row>
    <row r="35764" spans="25:25" x14ac:dyDescent="0.2">
      <c r="Y35764" s="84"/>
    </row>
    <row r="35765" spans="25:25" x14ac:dyDescent="0.2">
      <c r="Y35765" s="84"/>
    </row>
    <row r="35766" spans="25:25" x14ac:dyDescent="0.2">
      <c r="Y35766" s="84"/>
    </row>
    <row r="35767" spans="25:25" x14ac:dyDescent="0.2">
      <c r="Y35767" s="84"/>
    </row>
    <row r="35768" spans="25:25" x14ac:dyDescent="0.2">
      <c r="Y35768" s="84"/>
    </row>
    <row r="35769" spans="25:25" x14ac:dyDescent="0.2">
      <c r="Y35769" s="84"/>
    </row>
    <row r="35770" spans="25:25" x14ac:dyDescent="0.2">
      <c r="Y35770" s="84"/>
    </row>
    <row r="35771" spans="25:25" x14ac:dyDescent="0.2">
      <c r="Y35771" s="84"/>
    </row>
    <row r="35772" spans="25:25" x14ac:dyDescent="0.2">
      <c r="Y35772" s="84"/>
    </row>
    <row r="35773" spans="25:25" x14ac:dyDescent="0.2">
      <c r="Y35773" s="84"/>
    </row>
    <row r="35774" spans="25:25" x14ac:dyDescent="0.2">
      <c r="Y35774" s="84"/>
    </row>
    <row r="35775" spans="25:25" x14ac:dyDescent="0.2">
      <c r="Y35775" s="84"/>
    </row>
    <row r="35776" spans="25:25" x14ac:dyDescent="0.2">
      <c r="Y35776" s="84"/>
    </row>
    <row r="35777" spans="25:25" x14ac:dyDescent="0.2">
      <c r="Y35777" s="84"/>
    </row>
    <row r="35778" spans="25:25" x14ac:dyDescent="0.2">
      <c r="Y35778" s="84"/>
    </row>
    <row r="35779" spans="25:25" x14ac:dyDescent="0.2">
      <c r="Y35779" s="84"/>
    </row>
    <row r="35780" spans="25:25" x14ac:dyDescent="0.2">
      <c r="Y35780" s="84"/>
    </row>
    <row r="35781" spans="25:25" x14ac:dyDescent="0.2">
      <c r="Y35781" s="84"/>
    </row>
    <row r="35782" spans="25:25" x14ac:dyDescent="0.2">
      <c r="Y35782" s="84"/>
    </row>
    <row r="35783" spans="25:25" x14ac:dyDescent="0.2">
      <c r="Y35783" s="84"/>
    </row>
    <row r="35784" spans="25:25" x14ac:dyDescent="0.2">
      <c r="Y35784" s="84"/>
    </row>
    <row r="35785" spans="25:25" x14ac:dyDescent="0.2">
      <c r="Y35785" s="84"/>
    </row>
    <row r="35786" spans="25:25" x14ac:dyDescent="0.2">
      <c r="Y35786" s="84"/>
    </row>
    <row r="35787" spans="25:25" x14ac:dyDescent="0.2">
      <c r="Y35787" s="84"/>
    </row>
    <row r="35788" spans="25:25" x14ac:dyDescent="0.2">
      <c r="Y35788" s="84"/>
    </row>
    <row r="35789" spans="25:25" x14ac:dyDescent="0.2">
      <c r="Y35789" s="84"/>
    </row>
    <row r="35790" spans="25:25" x14ac:dyDescent="0.2">
      <c r="Y35790" s="84"/>
    </row>
    <row r="35791" spans="25:25" x14ac:dyDescent="0.2">
      <c r="Y35791" s="84"/>
    </row>
    <row r="35792" spans="25:25" x14ac:dyDescent="0.2">
      <c r="Y35792" s="84"/>
    </row>
    <row r="35793" spans="25:25" x14ac:dyDescent="0.2">
      <c r="Y35793" s="84"/>
    </row>
    <row r="35794" spans="25:25" x14ac:dyDescent="0.2">
      <c r="Y35794" s="84"/>
    </row>
    <row r="35795" spans="25:25" x14ac:dyDescent="0.2">
      <c r="Y35795" s="84"/>
    </row>
    <row r="35796" spans="25:25" x14ac:dyDescent="0.2">
      <c r="Y35796" s="84"/>
    </row>
    <row r="35797" spans="25:25" x14ac:dyDescent="0.2">
      <c r="Y35797" s="84"/>
    </row>
    <row r="35798" spans="25:25" x14ac:dyDescent="0.2">
      <c r="Y35798" s="84"/>
    </row>
    <row r="35799" spans="25:25" x14ac:dyDescent="0.2">
      <c r="Y35799" s="84"/>
    </row>
    <row r="35800" spans="25:25" x14ac:dyDescent="0.2">
      <c r="Y35800" s="84"/>
    </row>
    <row r="35801" spans="25:25" x14ac:dyDescent="0.2">
      <c r="Y35801" s="84"/>
    </row>
    <row r="35802" spans="25:25" x14ac:dyDescent="0.2">
      <c r="Y35802" s="84"/>
    </row>
    <row r="35803" spans="25:25" x14ac:dyDescent="0.2">
      <c r="Y35803" s="84"/>
    </row>
    <row r="35804" spans="25:25" x14ac:dyDescent="0.2">
      <c r="Y35804" s="84"/>
    </row>
    <row r="35805" spans="25:25" x14ac:dyDescent="0.2">
      <c r="Y35805" s="84"/>
    </row>
    <row r="35806" spans="25:25" x14ac:dyDescent="0.2">
      <c r="Y35806" s="84"/>
    </row>
    <row r="35807" spans="25:25" x14ac:dyDescent="0.2">
      <c r="Y35807" s="84"/>
    </row>
    <row r="35808" spans="25:25" x14ac:dyDescent="0.2">
      <c r="Y35808" s="84"/>
    </row>
    <row r="35809" spans="25:25" x14ac:dyDescent="0.2">
      <c r="Y35809" s="84"/>
    </row>
    <row r="35810" spans="25:25" x14ac:dyDescent="0.2">
      <c r="Y35810" s="84"/>
    </row>
    <row r="35811" spans="25:25" x14ac:dyDescent="0.2">
      <c r="Y35811" s="84"/>
    </row>
    <row r="35812" spans="25:25" x14ac:dyDescent="0.2">
      <c r="Y35812" s="84"/>
    </row>
    <row r="35813" spans="25:25" x14ac:dyDescent="0.2">
      <c r="Y35813" s="84"/>
    </row>
    <row r="35814" spans="25:25" x14ac:dyDescent="0.2">
      <c r="Y35814" s="84"/>
    </row>
    <row r="35815" spans="25:25" x14ac:dyDescent="0.2">
      <c r="Y35815" s="84"/>
    </row>
    <row r="35816" spans="25:25" x14ac:dyDescent="0.2">
      <c r="Y35816" s="84"/>
    </row>
    <row r="35817" spans="25:25" x14ac:dyDescent="0.2">
      <c r="Y35817" s="84"/>
    </row>
    <row r="35818" spans="25:25" x14ac:dyDescent="0.2">
      <c r="Y35818" s="84"/>
    </row>
    <row r="35819" spans="25:25" x14ac:dyDescent="0.2">
      <c r="Y35819" s="84"/>
    </row>
    <row r="35820" spans="25:25" x14ac:dyDescent="0.2">
      <c r="Y35820" s="84"/>
    </row>
    <row r="35821" spans="25:25" x14ac:dyDescent="0.2">
      <c r="Y35821" s="84"/>
    </row>
    <row r="35822" spans="25:25" x14ac:dyDescent="0.2">
      <c r="Y35822" s="84"/>
    </row>
    <row r="35823" spans="25:25" x14ac:dyDescent="0.2">
      <c r="Y35823" s="84"/>
    </row>
    <row r="35824" spans="25:25" x14ac:dyDescent="0.2">
      <c r="Y35824" s="84"/>
    </row>
    <row r="35825" spans="25:25" x14ac:dyDescent="0.2">
      <c r="Y35825" s="84"/>
    </row>
    <row r="35826" spans="25:25" x14ac:dyDescent="0.2">
      <c r="Y35826" s="84"/>
    </row>
    <row r="35827" spans="25:25" x14ac:dyDescent="0.2">
      <c r="Y35827" s="84"/>
    </row>
    <row r="35828" spans="25:25" x14ac:dyDescent="0.2">
      <c r="Y35828" s="84"/>
    </row>
    <row r="35829" spans="25:25" x14ac:dyDescent="0.2">
      <c r="Y35829" s="84"/>
    </row>
    <row r="35830" spans="25:25" x14ac:dyDescent="0.2">
      <c r="Y35830" s="84"/>
    </row>
    <row r="35831" spans="25:25" x14ac:dyDescent="0.2">
      <c r="Y35831" s="84"/>
    </row>
    <row r="35832" spans="25:25" x14ac:dyDescent="0.2">
      <c r="Y35832" s="84"/>
    </row>
    <row r="35833" spans="25:25" x14ac:dyDescent="0.2">
      <c r="Y35833" s="84"/>
    </row>
    <row r="35834" spans="25:25" x14ac:dyDescent="0.2">
      <c r="Y35834" s="84"/>
    </row>
    <row r="35835" spans="25:25" x14ac:dyDescent="0.2">
      <c r="Y35835" s="84"/>
    </row>
    <row r="35836" spans="25:25" x14ac:dyDescent="0.2">
      <c r="Y35836" s="84"/>
    </row>
    <row r="35837" spans="25:25" x14ac:dyDescent="0.2">
      <c r="Y35837" s="84"/>
    </row>
    <row r="35838" spans="25:25" x14ac:dyDescent="0.2">
      <c r="Y35838" s="84"/>
    </row>
    <row r="35839" spans="25:25" x14ac:dyDescent="0.2">
      <c r="Y35839" s="84"/>
    </row>
    <row r="35840" spans="25:25" x14ac:dyDescent="0.2">
      <c r="Y35840" s="84"/>
    </row>
    <row r="35841" spans="25:25" x14ac:dyDescent="0.2">
      <c r="Y35841" s="84"/>
    </row>
    <row r="35842" spans="25:25" x14ac:dyDescent="0.2">
      <c r="Y35842" s="84"/>
    </row>
    <row r="35843" spans="25:25" x14ac:dyDescent="0.2">
      <c r="Y35843" s="84"/>
    </row>
    <row r="35844" spans="25:25" x14ac:dyDescent="0.2">
      <c r="Y35844" s="84"/>
    </row>
    <row r="35845" spans="25:25" x14ac:dyDescent="0.2">
      <c r="Y35845" s="84"/>
    </row>
    <row r="35846" spans="25:25" x14ac:dyDescent="0.2">
      <c r="Y35846" s="84"/>
    </row>
    <row r="35847" spans="25:25" x14ac:dyDescent="0.2">
      <c r="Y35847" s="84"/>
    </row>
    <row r="35848" spans="25:25" x14ac:dyDescent="0.2">
      <c r="Y35848" s="84"/>
    </row>
    <row r="35849" spans="25:25" x14ac:dyDescent="0.2">
      <c r="Y35849" s="84"/>
    </row>
    <row r="35850" spans="25:25" x14ac:dyDescent="0.2">
      <c r="Y35850" s="84"/>
    </row>
    <row r="35851" spans="25:25" x14ac:dyDescent="0.2">
      <c r="Y35851" s="84"/>
    </row>
    <row r="35852" spans="25:25" x14ac:dyDescent="0.2">
      <c r="Y35852" s="84"/>
    </row>
    <row r="35853" spans="25:25" x14ac:dyDescent="0.2">
      <c r="Y35853" s="84"/>
    </row>
    <row r="35854" spans="25:25" x14ac:dyDescent="0.2">
      <c r="Y35854" s="84"/>
    </row>
    <row r="35855" spans="25:25" x14ac:dyDescent="0.2">
      <c r="Y35855" s="84"/>
    </row>
    <row r="35856" spans="25:25" x14ac:dyDescent="0.2">
      <c r="Y35856" s="84"/>
    </row>
    <row r="35857" spans="25:25" x14ac:dyDescent="0.2">
      <c r="Y35857" s="84"/>
    </row>
    <row r="35858" spans="25:25" x14ac:dyDescent="0.2">
      <c r="Y35858" s="84"/>
    </row>
    <row r="35859" spans="25:25" x14ac:dyDescent="0.2">
      <c r="Y35859" s="84"/>
    </row>
    <row r="35860" spans="25:25" x14ac:dyDescent="0.2">
      <c r="Y35860" s="84"/>
    </row>
    <row r="35861" spans="25:25" x14ac:dyDescent="0.2">
      <c r="Y35861" s="84"/>
    </row>
    <row r="35862" spans="25:25" x14ac:dyDescent="0.2">
      <c r="Y35862" s="84"/>
    </row>
    <row r="35863" spans="25:25" x14ac:dyDescent="0.2">
      <c r="Y35863" s="84"/>
    </row>
    <row r="35864" spans="25:25" x14ac:dyDescent="0.2">
      <c r="Y35864" s="84"/>
    </row>
    <row r="35865" spans="25:25" x14ac:dyDescent="0.2">
      <c r="Y35865" s="84"/>
    </row>
    <row r="35866" spans="25:25" x14ac:dyDescent="0.2">
      <c r="Y35866" s="84"/>
    </row>
    <row r="35867" spans="25:25" x14ac:dyDescent="0.2">
      <c r="Y35867" s="84"/>
    </row>
    <row r="35868" spans="25:25" x14ac:dyDescent="0.2">
      <c r="Y35868" s="84"/>
    </row>
    <row r="35869" spans="25:25" x14ac:dyDescent="0.2">
      <c r="Y35869" s="84"/>
    </row>
    <row r="35870" spans="25:25" x14ac:dyDescent="0.2">
      <c r="Y35870" s="84"/>
    </row>
    <row r="35871" spans="25:25" x14ac:dyDescent="0.2">
      <c r="Y35871" s="84"/>
    </row>
    <row r="35872" spans="25:25" x14ac:dyDescent="0.2">
      <c r="Y35872" s="84"/>
    </row>
    <row r="35873" spans="25:25" x14ac:dyDescent="0.2">
      <c r="Y35873" s="84"/>
    </row>
    <row r="35874" spans="25:25" x14ac:dyDescent="0.2">
      <c r="Y35874" s="84"/>
    </row>
    <row r="35875" spans="25:25" x14ac:dyDescent="0.2">
      <c r="Y35875" s="84"/>
    </row>
    <row r="35876" spans="25:25" x14ac:dyDescent="0.2">
      <c r="Y35876" s="84"/>
    </row>
    <row r="35877" spans="25:25" x14ac:dyDescent="0.2">
      <c r="Y35877" s="84"/>
    </row>
    <row r="35878" spans="25:25" x14ac:dyDescent="0.2">
      <c r="Y35878" s="84"/>
    </row>
    <row r="35879" spans="25:25" x14ac:dyDescent="0.2">
      <c r="Y35879" s="84"/>
    </row>
    <row r="35880" spans="25:25" x14ac:dyDescent="0.2">
      <c r="Y35880" s="84"/>
    </row>
    <row r="35881" spans="25:25" x14ac:dyDescent="0.2">
      <c r="Y35881" s="84"/>
    </row>
    <row r="35882" spans="25:25" x14ac:dyDescent="0.2">
      <c r="Y35882" s="84"/>
    </row>
    <row r="35883" spans="25:25" x14ac:dyDescent="0.2">
      <c r="Y35883" s="84"/>
    </row>
    <row r="35884" spans="25:25" x14ac:dyDescent="0.2">
      <c r="Y35884" s="84"/>
    </row>
    <row r="35885" spans="25:25" x14ac:dyDescent="0.2">
      <c r="Y35885" s="84"/>
    </row>
    <row r="35886" spans="25:25" x14ac:dyDescent="0.2">
      <c r="Y35886" s="84"/>
    </row>
    <row r="35887" spans="25:25" x14ac:dyDescent="0.2">
      <c r="Y35887" s="84"/>
    </row>
    <row r="35888" spans="25:25" x14ac:dyDescent="0.2">
      <c r="Y35888" s="84"/>
    </row>
    <row r="35889" spans="25:25" x14ac:dyDescent="0.2">
      <c r="Y35889" s="84"/>
    </row>
    <row r="35890" spans="25:25" x14ac:dyDescent="0.2">
      <c r="Y35890" s="84"/>
    </row>
    <row r="35891" spans="25:25" x14ac:dyDescent="0.2">
      <c r="Y35891" s="84"/>
    </row>
    <row r="35892" spans="25:25" x14ac:dyDescent="0.2">
      <c r="Y35892" s="84"/>
    </row>
    <row r="35893" spans="25:25" x14ac:dyDescent="0.2">
      <c r="Y35893" s="84"/>
    </row>
    <row r="35894" spans="25:25" x14ac:dyDescent="0.2">
      <c r="Y35894" s="84"/>
    </row>
    <row r="35895" spans="25:25" x14ac:dyDescent="0.2">
      <c r="Y35895" s="84"/>
    </row>
    <row r="35896" spans="25:25" x14ac:dyDescent="0.2">
      <c r="Y35896" s="84"/>
    </row>
    <row r="35897" spans="25:25" x14ac:dyDescent="0.2">
      <c r="Y35897" s="84"/>
    </row>
    <row r="35898" spans="25:25" x14ac:dyDescent="0.2">
      <c r="Y35898" s="84"/>
    </row>
    <row r="35899" spans="25:25" x14ac:dyDescent="0.2">
      <c r="Y35899" s="84"/>
    </row>
    <row r="35900" spans="25:25" x14ac:dyDescent="0.2">
      <c r="Y35900" s="84"/>
    </row>
    <row r="35901" spans="25:25" x14ac:dyDescent="0.2">
      <c r="Y35901" s="84"/>
    </row>
    <row r="35902" spans="25:25" x14ac:dyDescent="0.2">
      <c r="Y35902" s="84"/>
    </row>
    <row r="35903" spans="25:25" x14ac:dyDescent="0.2">
      <c r="Y35903" s="84"/>
    </row>
    <row r="35904" spans="25:25" x14ac:dyDescent="0.2">
      <c r="Y35904" s="84"/>
    </row>
    <row r="35905" spans="25:25" x14ac:dyDescent="0.2">
      <c r="Y35905" s="84"/>
    </row>
    <row r="35906" spans="25:25" x14ac:dyDescent="0.2">
      <c r="Y35906" s="84"/>
    </row>
    <row r="35907" spans="25:25" x14ac:dyDescent="0.2">
      <c r="Y35907" s="84"/>
    </row>
    <row r="35908" spans="25:25" x14ac:dyDescent="0.2">
      <c r="Y35908" s="84"/>
    </row>
    <row r="35909" spans="25:25" x14ac:dyDescent="0.2">
      <c r="Y35909" s="84"/>
    </row>
    <row r="35910" spans="25:25" x14ac:dyDescent="0.2">
      <c r="Y35910" s="84"/>
    </row>
    <row r="35911" spans="25:25" x14ac:dyDescent="0.2">
      <c r="Y35911" s="84"/>
    </row>
    <row r="35912" spans="25:25" x14ac:dyDescent="0.2">
      <c r="Y35912" s="84"/>
    </row>
    <row r="35913" spans="25:25" x14ac:dyDescent="0.2">
      <c r="Y35913" s="84"/>
    </row>
    <row r="35914" spans="25:25" x14ac:dyDescent="0.2">
      <c r="Y35914" s="84"/>
    </row>
    <row r="35915" spans="25:25" x14ac:dyDescent="0.2">
      <c r="Y35915" s="84"/>
    </row>
    <row r="35916" spans="25:25" x14ac:dyDescent="0.2">
      <c r="Y35916" s="84"/>
    </row>
    <row r="35917" spans="25:25" x14ac:dyDescent="0.2">
      <c r="Y35917" s="84"/>
    </row>
    <row r="35918" spans="25:25" x14ac:dyDescent="0.2">
      <c r="Y35918" s="84"/>
    </row>
    <row r="35919" spans="25:25" x14ac:dyDescent="0.2">
      <c r="Y35919" s="84"/>
    </row>
    <row r="35920" spans="25:25" x14ac:dyDescent="0.2">
      <c r="Y35920" s="84"/>
    </row>
    <row r="35921" spans="25:25" x14ac:dyDescent="0.2">
      <c r="Y35921" s="84"/>
    </row>
    <row r="35922" spans="25:25" x14ac:dyDescent="0.2">
      <c r="Y35922" s="84"/>
    </row>
    <row r="35923" spans="25:25" x14ac:dyDescent="0.2">
      <c r="Y35923" s="84"/>
    </row>
    <row r="35924" spans="25:25" x14ac:dyDescent="0.2">
      <c r="Y35924" s="84"/>
    </row>
    <row r="35925" spans="25:25" x14ac:dyDescent="0.2">
      <c r="Y35925" s="84"/>
    </row>
    <row r="35926" spans="25:25" x14ac:dyDescent="0.2">
      <c r="Y35926" s="84"/>
    </row>
    <row r="35927" spans="25:25" x14ac:dyDescent="0.2">
      <c r="Y35927" s="84"/>
    </row>
    <row r="35928" spans="25:25" x14ac:dyDescent="0.2">
      <c r="Y35928" s="84"/>
    </row>
    <row r="35929" spans="25:25" x14ac:dyDescent="0.2">
      <c r="Y35929" s="84"/>
    </row>
    <row r="35930" spans="25:25" x14ac:dyDescent="0.2">
      <c r="Y35930" s="84"/>
    </row>
    <row r="35931" spans="25:25" x14ac:dyDescent="0.2">
      <c r="Y35931" s="84"/>
    </row>
    <row r="35932" spans="25:25" x14ac:dyDescent="0.2">
      <c r="Y35932" s="84"/>
    </row>
    <row r="35933" spans="25:25" x14ac:dyDescent="0.2">
      <c r="Y35933" s="84"/>
    </row>
    <row r="35934" spans="25:25" x14ac:dyDescent="0.2">
      <c r="Y35934" s="84"/>
    </row>
    <row r="35935" spans="25:25" x14ac:dyDescent="0.2">
      <c r="Y35935" s="84"/>
    </row>
    <row r="35936" spans="25:25" x14ac:dyDescent="0.2">
      <c r="Y35936" s="84"/>
    </row>
    <row r="35937" spans="25:25" x14ac:dyDescent="0.2">
      <c r="Y35937" s="84"/>
    </row>
    <row r="35938" spans="25:25" x14ac:dyDescent="0.2">
      <c r="Y35938" s="84"/>
    </row>
    <row r="35939" spans="25:25" x14ac:dyDescent="0.2">
      <c r="Y35939" s="84"/>
    </row>
    <row r="35940" spans="25:25" x14ac:dyDescent="0.2">
      <c r="Y35940" s="84"/>
    </row>
    <row r="35941" spans="25:25" x14ac:dyDescent="0.2">
      <c r="Y35941" s="84"/>
    </row>
    <row r="35942" spans="25:25" x14ac:dyDescent="0.2">
      <c r="Y35942" s="84"/>
    </row>
    <row r="35943" spans="25:25" x14ac:dyDescent="0.2">
      <c r="Y35943" s="84"/>
    </row>
    <row r="35944" spans="25:25" x14ac:dyDescent="0.2">
      <c r="Y35944" s="84"/>
    </row>
    <row r="35945" spans="25:25" x14ac:dyDescent="0.2">
      <c r="Y35945" s="84"/>
    </row>
    <row r="35946" spans="25:25" x14ac:dyDescent="0.2">
      <c r="Y35946" s="84"/>
    </row>
    <row r="35947" spans="25:25" x14ac:dyDescent="0.2">
      <c r="Y35947" s="84"/>
    </row>
    <row r="35948" spans="25:25" x14ac:dyDescent="0.2">
      <c r="Y35948" s="84"/>
    </row>
    <row r="35949" spans="25:25" x14ac:dyDescent="0.2">
      <c r="Y35949" s="84"/>
    </row>
    <row r="35950" spans="25:25" x14ac:dyDescent="0.2">
      <c r="Y35950" s="84"/>
    </row>
    <row r="35951" spans="25:25" x14ac:dyDescent="0.2">
      <c r="Y35951" s="84"/>
    </row>
    <row r="35952" spans="25:25" x14ac:dyDescent="0.2">
      <c r="Y35952" s="84"/>
    </row>
    <row r="35953" spans="25:25" x14ac:dyDescent="0.2">
      <c r="Y35953" s="84"/>
    </row>
    <row r="35954" spans="25:25" x14ac:dyDescent="0.2">
      <c r="Y35954" s="84"/>
    </row>
    <row r="35955" spans="25:25" x14ac:dyDescent="0.2">
      <c r="Y35955" s="84"/>
    </row>
    <row r="35956" spans="25:25" x14ac:dyDescent="0.2">
      <c r="Y35956" s="84"/>
    </row>
    <row r="35957" spans="25:25" x14ac:dyDescent="0.2">
      <c r="Y35957" s="84"/>
    </row>
    <row r="35958" spans="25:25" x14ac:dyDescent="0.2">
      <c r="Y35958" s="84"/>
    </row>
    <row r="35959" spans="25:25" x14ac:dyDescent="0.2">
      <c r="Y35959" s="84"/>
    </row>
    <row r="35960" spans="25:25" x14ac:dyDescent="0.2">
      <c r="Y35960" s="84"/>
    </row>
    <row r="35961" spans="25:25" x14ac:dyDescent="0.2">
      <c r="Y35961" s="84"/>
    </row>
    <row r="35962" spans="25:25" x14ac:dyDescent="0.2">
      <c r="Y35962" s="84"/>
    </row>
    <row r="35963" spans="25:25" x14ac:dyDescent="0.2">
      <c r="Y35963" s="84"/>
    </row>
    <row r="35964" spans="25:25" x14ac:dyDescent="0.2">
      <c r="Y35964" s="84"/>
    </row>
    <row r="35965" spans="25:25" x14ac:dyDescent="0.2">
      <c r="Y35965" s="84"/>
    </row>
    <row r="35966" spans="25:25" x14ac:dyDescent="0.2">
      <c r="Y35966" s="84"/>
    </row>
    <row r="35967" spans="25:25" x14ac:dyDescent="0.2">
      <c r="Y35967" s="84"/>
    </row>
    <row r="35968" spans="25:25" x14ac:dyDescent="0.2">
      <c r="Y35968" s="84"/>
    </row>
    <row r="35969" spans="25:25" x14ac:dyDescent="0.2">
      <c r="Y35969" s="84"/>
    </row>
    <row r="35970" spans="25:25" x14ac:dyDescent="0.2">
      <c r="Y35970" s="84"/>
    </row>
    <row r="35971" spans="25:25" x14ac:dyDescent="0.2">
      <c r="Y35971" s="84"/>
    </row>
    <row r="35972" spans="25:25" x14ac:dyDescent="0.2">
      <c r="Y35972" s="84"/>
    </row>
    <row r="35973" spans="25:25" x14ac:dyDescent="0.2">
      <c r="Y35973" s="84"/>
    </row>
    <row r="35974" spans="25:25" x14ac:dyDescent="0.2">
      <c r="Y35974" s="84"/>
    </row>
    <row r="35975" spans="25:25" x14ac:dyDescent="0.2">
      <c r="Y35975" s="84"/>
    </row>
    <row r="35976" spans="25:25" x14ac:dyDescent="0.2">
      <c r="Y35976" s="84"/>
    </row>
    <row r="35977" spans="25:25" x14ac:dyDescent="0.2">
      <c r="Y35977" s="84"/>
    </row>
    <row r="35978" spans="25:25" x14ac:dyDescent="0.2">
      <c r="Y35978" s="84"/>
    </row>
    <row r="35979" spans="25:25" x14ac:dyDescent="0.2">
      <c r="Y35979" s="84"/>
    </row>
    <row r="35980" spans="25:25" x14ac:dyDescent="0.2">
      <c r="Y35980" s="84"/>
    </row>
    <row r="35981" spans="25:25" x14ac:dyDescent="0.2">
      <c r="Y35981" s="84"/>
    </row>
    <row r="35982" spans="25:25" x14ac:dyDescent="0.2">
      <c r="Y35982" s="84"/>
    </row>
    <row r="35983" spans="25:25" x14ac:dyDescent="0.2">
      <c r="Y35983" s="84"/>
    </row>
    <row r="35984" spans="25:25" x14ac:dyDescent="0.2">
      <c r="Y35984" s="84"/>
    </row>
    <row r="35985" spans="25:25" x14ac:dyDescent="0.2">
      <c r="Y35985" s="84"/>
    </row>
    <row r="35986" spans="25:25" x14ac:dyDescent="0.2">
      <c r="Y35986" s="84"/>
    </row>
    <row r="35987" spans="25:25" x14ac:dyDescent="0.2">
      <c r="Y35987" s="84"/>
    </row>
    <row r="35988" spans="25:25" x14ac:dyDescent="0.2">
      <c r="Y35988" s="84"/>
    </row>
    <row r="35989" spans="25:25" x14ac:dyDescent="0.2">
      <c r="Y35989" s="84"/>
    </row>
    <row r="35990" spans="25:25" x14ac:dyDescent="0.2">
      <c r="Y35990" s="84"/>
    </row>
    <row r="35991" spans="25:25" x14ac:dyDescent="0.2">
      <c r="Y35991" s="84"/>
    </row>
    <row r="35992" spans="25:25" x14ac:dyDescent="0.2">
      <c r="Y35992" s="84"/>
    </row>
    <row r="35993" spans="25:25" x14ac:dyDescent="0.2">
      <c r="Y35993" s="84"/>
    </row>
    <row r="35994" spans="25:25" x14ac:dyDescent="0.2">
      <c r="Y35994" s="84"/>
    </row>
    <row r="35995" spans="25:25" x14ac:dyDescent="0.2">
      <c r="Y35995" s="84"/>
    </row>
    <row r="35996" spans="25:25" x14ac:dyDescent="0.2">
      <c r="Y35996" s="84"/>
    </row>
    <row r="35997" spans="25:25" x14ac:dyDescent="0.2">
      <c r="Y35997" s="84"/>
    </row>
    <row r="35998" spans="25:25" x14ac:dyDescent="0.2">
      <c r="Y35998" s="84"/>
    </row>
    <row r="35999" spans="25:25" x14ac:dyDescent="0.2">
      <c r="Y35999" s="84"/>
    </row>
    <row r="36000" spans="25:25" x14ac:dyDescent="0.2">
      <c r="Y36000" s="84"/>
    </row>
    <row r="36001" spans="25:25" x14ac:dyDescent="0.2">
      <c r="Y36001" s="84"/>
    </row>
    <row r="36002" spans="25:25" x14ac:dyDescent="0.2">
      <c r="Y36002" s="84"/>
    </row>
    <row r="36003" spans="25:25" x14ac:dyDescent="0.2">
      <c r="Y36003" s="84"/>
    </row>
    <row r="36004" spans="25:25" x14ac:dyDescent="0.2">
      <c r="Y36004" s="84"/>
    </row>
    <row r="36005" spans="25:25" x14ac:dyDescent="0.2">
      <c r="Y36005" s="84"/>
    </row>
    <row r="36006" spans="25:25" x14ac:dyDescent="0.2">
      <c r="Y36006" s="84"/>
    </row>
    <row r="36007" spans="25:25" x14ac:dyDescent="0.2">
      <c r="Y36007" s="84"/>
    </row>
    <row r="36008" spans="25:25" x14ac:dyDescent="0.2">
      <c r="Y36008" s="84"/>
    </row>
    <row r="36009" spans="25:25" x14ac:dyDescent="0.2">
      <c r="Y36009" s="84"/>
    </row>
    <row r="36010" spans="25:25" x14ac:dyDescent="0.2">
      <c r="Y36010" s="84"/>
    </row>
    <row r="36011" spans="25:25" x14ac:dyDescent="0.2">
      <c r="Y36011" s="84"/>
    </row>
    <row r="36012" spans="25:25" x14ac:dyDescent="0.2">
      <c r="Y36012" s="84"/>
    </row>
    <row r="36013" spans="25:25" x14ac:dyDescent="0.2">
      <c r="Y36013" s="84"/>
    </row>
    <row r="36014" spans="25:25" x14ac:dyDescent="0.2">
      <c r="Y36014" s="84"/>
    </row>
    <row r="36015" spans="25:25" x14ac:dyDescent="0.2">
      <c r="Y36015" s="84"/>
    </row>
    <row r="36016" spans="25:25" x14ac:dyDescent="0.2">
      <c r="Y36016" s="84"/>
    </row>
    <row r="36017" spans="25:25" x14ac:dyDescent="0.2">
      <c r="Y36017" s="84"/>
    </row>
    <row r="36018" spans="25:25" x14ac:dyDescent="0.2">
      <c r="Y36018" s="84"/>
    </row>
    <row r="36019" spans="25:25" x14ac:dyDescent="0.2">
      <c r="Y36019" s="84"/>
    </row>
    <row r="36020" spans="25:25" x14ac:dyDescent="0.2">
      <c r="Y36020" s="84"/>
    </row>
    <row r="36021" spans="25:25" x14ac:dyDescent="0.2">
      <c r="Y36021" s="84"/>
    </row>
    <row r="36022" spans="25:25" x14ac:dyDescent="0.2">
      <c r="Y36022" s="84"/>
    </row>
    <row r="36023" spans="25:25" x14ac:dyDescent="0.2">
      <c r="Y36023" s="84"/>
    </row>
    <row r="36024" spans="25:25" x14ac:dyDescent="0.2">
      <c r="Y36024" s="84"/>
    </row>
    <row r="36025" spans="25:25" x14ac:dyDescent="0.2">
      <c r="Y36025" s="84"/>
    </row>
    <row r="36026" spans="25:25" x14ac:dyDescent="0.2">
      <c r="Y36026" s="84"/>
    </row>
    <row r="36027" spans="25:25" x14ac:dyDescent="0.2">
      <c r="Y36027" s="84"/>
    </row>
    <row r="36028" spans="25:25" x14ac:dyDescent="0.2">
      <c r="Y36028" s="84"/>
    </row>
    <row r="36029" spans="25:25" x14ac:dyDescent="0.2">
      <c r="Y36029" s="84"/>
    </row>
    <row r="36030" spans="25:25" x14ac:dyDescent="0.2">
      <c r="Y36030" s="84"/>
    </row>
    <row r="36031" spans="25:25" x14ac:dyDescent="0.2">
      <c r="Y36031" s="84"/>
    </row>
    <row r="36032" spans="25:25" x14ac:dyDescent="0.2">
      <c r="Y36032" s="84"/>
    </row>
    <row r="36033" spans="25:25" x14ac:dyDescent="0.2">
      <c r="Y36033" s="84"/>
    </row>
    <row r="36034" spans="25:25" x14ac:dyDescent="0.2">
      <c r="Y36034" s="84"/>
    </row>
    <row r="36035" spans="25:25" x14ac:dyDescent="0.2">
      <c r="Y36035" s="84"/>
    </row>
    <row r="36036" spans="25:25" x14ac:dyDescent="0.2">
      <c r="Y36036" s="84"/>
    </row>
    <row r="36037" spans="25:25" x14ac:dyDescent="0.2">
      <c r="Y36037" s="84"/>
    </row>
    <row r="36038" spans="25:25" x14ac:dyDescent="0.2">
      <c r="Y36038" s="84"/>
    </row>
    <row r="36039" spans="25:25" x14ac:dyDescent="0.2">
      <c r="Y36039" s="84"/>
    </row>
    <row r="36040" spans="25:25" x14ac:dyDescent="0.2">
      <c r="Y36040" s="84"/>
    </row>
    <row r="36041" spans="25:25" x14ac:dyDescent="0.2">
      <c r="Y36041" s="84"/>
    </row>
    <row r="36042" spans="25:25" x14ac:dyDescent="0.2">
      <c r="Y36042" s="84"/>
    </row>
    <row r="36043" spans="25:25" x14ac:dyDescent="0.2">
      <c r="Y36043" s="84"/>
    </row>
    <row r="36044" spans="25:25" x14ac:dyDescent="0.2">
      <c r="Y36044" s="84"/>
    </row>
    <row r="36045" spans="25:25" x14ac:dyDescent="0.2">
      <c r="Y36045" s="84"/>
    </row>
    <row r="36046" spans="25:25" x14ac:dyDescent="0.2">
      <c r="Y36046" s="84"/>
    </row>
    <row r="36047" spans="25:25" x14ac:dyDescent="0.2">
      <c r="Y36047" s="84"/>
    </row>
    <row r="36048" spans="25:25" x14ac:dyDescent="0.2">
      <c r="Y36048" s="84"/>
    </row>
    <row r="36049" spans="25:25" x14ac:dyDescent="0.2">
      <c r="Y36049" s="84"/>
    </row>
    <row r="36050" spans="25:25" x14ac:dyDescent="0.2">
      <c r="Y36050" s="84"/>
    </row>
    <row r="36051" spans="25:25" x14ac:dyDescent="0.2">
      <c r="Y36051" s="84"/>
    </row>
    <row r="36052" spans="25:25" x14ac:dyDescent="0.2">
      <c r="Y36052" s="84"/>
    </row>
    <row r="36053" spans="25:25" x14ac:dyDescent="0.2">
      <c r="Y36053" s="84"/>
    </row>
    <row r="36054" spans="25:25" x14ac:dyDescent="0.2">
      <c r="Y36054" s="84"/>
    </row>
    <row r="36055" spans="25:25" x14ac:dyDescent="0.2">
      <c r="Y36055" s="84"/>
    </row>
    <row r="36056" spans="25:25" x14ac:dyDescent="0.2">
      <c r="Y36056" s="84"/>
    </row>
    <row r="36057" spans="25:25" x14ac:dyDescent="0.2">
      <c r="Y36057" s="84"/>
    </row>
    <row r="36058" spans="25:25" x14ac:dyDescent="0.2">
      <c r="Y36058" s="84"/>
    </row>
    <row r="36059" spans="25:25" x14ac:dyDescent="0.2">
      <c r="Y36059" s="84"/>
    </row>
    <row r="36060" spans="25:25" x14ac:dyDescent="0.2">
      <c r="Y36060" s="84"/>
    </row>
    <row r="36061" spans="25:25" x14ac:dyDescent="0.2">
      <c r="Y36061" s="84"/>
    </row>
    <row r="36062" spans="25:25" x14ac:dyDescent="0.2">
      <c r="Y36062" s="84"/>
    </row>
    <row r="36063" spans="25:25" x14ac:dyDescent="0.2">
      <c r="Y36063" s="84"/>
    </row>
    <row r="36064" spans="25:25" x14ac:dyDescent="0.2">
      <c r="Y36064" s="84"/>
    </row>
    <row r="36065" spans="25:25" x14ac:dyDescent="0.2">
      <c r="Y36065" s="84"/>
    </row>
    <row r="36066" spans="25:25" x14ac:dyDescent="0.2">
      <c r="Y36066" s="84"/>
    </row>
    <row r="36067" spans="25:25" x14ac:dyDescent="0.2">
      <c r="Y36067" s="84"/>
    </row>
    <row r="36068" spans="25:25" x14ac:dyDescent="0.2">
      <c r="Y36068" s="84"/>
    </row>
    <row r="36069" spans="25:25" x14ac:dyDescent="0.2">
      <c r="Y36069" s="84"/>
    </row>
    <row r="36070" spans="25:25" x14ac:dyDescent="0.2">
      <c r="Y36070" s="84"/>
    </row>
    <row r="36071" spans="25:25" x14ac:dyDescent="0.2">
      <c r="Y36071" s="84"/>
    </row>
    <row r="36072" spans="25:25" x14ac:dyDescent="0.2">
      <c r="Y36072" s="84"/>
    </row>
    <row r="36073" spans="25:25" x14ac:dyDescent="0.2">
      <c r="Y36073" s="84"/>
    </row>
    <row r="36074" spans="25:25" x14ac:dyDescent="0.2">
      <c r="Y36074" s="84"/>
    </row>
    <row r="36075" spans="25:25" x14ac:dyDescent="0.2">
      <c r="Y36075" s="84"/>
    </row>
    <row r="36076" spans="25:25" x14ac:dyDescent="0.2">
      <c r="Y36076" s="84"/>
    </row>
    <row r="36077" spans="25:25" x14ac:dyDescent="0.2">
      <c r="Y36077" s="84"/>
    </row>
    <row r="36078" spans="25:25" x14ac:dyDescent="0.2">
      <c r="Y36078" s="84"/>
    </row>
    <row r="36079" spans="25:25" x14ac:dyDescent="0.2">
      <c r="Y36079" s="84"/>
    </row>
    <row r="36080" spans="25:25" x14ac:dyDescent="0.2">
      <c r="Y36080" s="84"/>
    </row>
    <row r="36081" spans="25:25" x14ac:dyDescent="0.2">
      <c r="Y36081" s="84"/>
    </row>
    <row r="36082" spans="25:25" x14ac:dyDescent="0.2">
      <c r="Y36082" s="84"/>
    </row>
    <row r="36083" spans="25:25" x14ac:dyDescent="0.2">
      <c r="Y36083" s="84"/>
    </row>
    <row r="36084" spans="25:25" x14ac:dyDescent="0.2">
      <c r="Y36084" s="84"/>
    </row>
    <row r="36085" spans="25:25" x14ac:dyDescent="0.2">
      <c r="Y36085" s="84"/>
    </row>
    <row r="36086" spans="25:25" x14ac:dyDescent="0.2">
      <c r="Y36086" s="84"/>
    </row>
    <row r="36087" spans="25:25" x14ac:dyDescent="0.2">
      <c r="Y36087" s="84"/>
    </row>
    <row r="36088" spans="25:25" x14ac:dyDescent="0.2">
      <c r="Y36088" s="84"/>
    </row>
    <row r="36089" spans="25:25" x14ac:dyDescent="0.2">
      <c r="Y36089" s="84"/>
    </row>
    <row r="36090" spans="25:25" x14ac:dyDescent="0.2">
      <c r="Y36090" s="84"/>
    </row>
    <row r="36091" spans="25:25" x14ac:dyDescent="0.2">
      <c r="Y36091" s="84"/>
    </row>
    <row r="36092" spans="25:25" x14ac:dyDescent="0.2">
      <c r="Y36092" s="84"/>
    </row>
    <row r="36093" spans="25:25" x14ac:dyDescent="0.2">
      <c r="Y36093" s="84"/>
    </row>
    <row r="36094" spans="25:25" x14ac:dyDescent="0.2">
      <c r="Y36094" s="84"/>
    </row>
    <row r="36095" spans="25:25" x14ac:dyDescent="0.2">
      <c r="Y36095" s="84"/>
    </row>
    <row r="36096" spans="25:25" x14ac:dyDescent="0.2">
      <c r="Y36096" s="84"/>
    </row>
    <row r="36097" spans="25:25" x14ac:dyDescent="0.2">
      <c r="Y36097" s="84"/>
    </row>
    <row r="36098" spans="25:25" x14ac:dyDescent="0.2">
      <c r="Y36098" s="84"/>
    </row>
    <row r="36099" spans="25:25" x14ac:dyDescent="0.2">
      <c r="Y36099" s="84"/>
    </row>
    <row r="36100" spans="25:25" x14ac:dyDescent="0.2">
      <c r="Y36100" s="84"/>
    </row>
    <row r="36101" spans="25:25" x14ac:dyDescent="0.2">
      <c r="Y36101" s="84"/>
    </row>
    <row r="36102" spans="25:25" x14ac:dyDescent="0.2">
      <c r="Y36102" s="84"/>
    </row>
    <row r="36103" spans="25:25" x14ac:dyDescent="0.2">
      <c r="Y36103" s="84"/>
    </row>
    <row r="36104" spans="25:25" x14ac:dyDescent="0.2">
      <c r="Y36104" s="84"/>
    </row>
    <row r="36105" spans="25:25" x14ac:dyDescent="0.2">
      <c r="Y36105" s="84"/>
    </row>
    <row r="36106" spans="25:25" x14ac:dyDescent="0.2">
      <c r="Y36106" s="84"/>
    </row>
    <row r="36107" spans="25:25" x14ac:dyDescent="0.2">
      <c r="Y36107" s="84"/>
    </row>
    <row r="36108" spans="25:25" x14ac:dyDescent="0.2">
      <c r="Y36108" s="84"/>
    </row>
    <row r="36109" spans="25:25" x14ac:dyDescent="0.2">
      <c r="Y36109" s="84"/>
    </row>
    <row r="36110" spans="25:25" x14ac:dyDescent="0.2">
      <c r="Y36110" s="84"/>
    </row>
    <row r="36111" spans="25:25" x14ac:dyDescent="0.2">
      <c r="Y36111" s="84"/>
    </row>
    <row r="36112" spans="25:25" x14ac:dyDescent="0.2">
      <c r="Y36112" s="84"/>
    </row>
    <row r="36113" spans="25:25" x14ac:dyDescent="0.2">
      <c r="Y36113" s="84"/>
    </row>
    <row r="36114" spans="25:25" x14ac:dyDescent="0.2">
      <c r="Y36114" s="84"/>
    </row>
    <row r="36115" spans="25:25" x14ac:dyDescent="0.2">
      <c r="Y36115" s="84"/>
    </row>
    <row r="36116" spans="25:25" x14ac:dyDescent="0.2">
      <c r="Y36116" s="84"/>
    </row>
    <row r="36117" spans="25:25" x14ac:dyDescent="0.2">
      <c r="Y36117" s="84"/>
    </row>
    <row r="36118" spans="25:25" x14ac:dyDescent="0.2">
      <c r="Y36118" s="84"/>
    </row>
    <row r="36119" spans="25:25" x14ac:dyDescent="0.2">
      <c r="Y36119" s="84"/>
    </row>
    <row r="36120" spans="25:25" x14ac:dyDescent="0.2">
      <c r="Y36120" s="84"/>
    </row>
    <row r="36121" spans="25:25" x14ac:dyDescent="0.2">
      <c r="Y36121" s="84"/>
    </row>
    <row r="36122" spans="25:25" x14ac:dyDescent="0.2">
      <c r="Y36122" s="84"/>
    </row>
    <row r="36123" spans="25:25" x14ac:dyDescent="0.2">
      <c r="Y36123" s="84"/>
    </row>
    <row r="36124" spans="25:25" x14ac:dyDescent="0.2">
      <c r="Y36124" s="84"/>
    </row>
    <row r="36125" spans="25:25" x14ac:dyDescent="0.2">
      <c r="Y36125" s="84"/>
    </row>
    <row r="36126" spans="25:25" x14ac:dyDescent="0.2">
      <c r="Y36126" s="84"/>
    </row>
    <row r="36127" spans="25:25" x14ac:dyDescent="0.2">
      <c r="Y36127" s="84"/>
    </row>
    <row r="36128" spans="25:25" x14ac:dyDescent="0.2">
      <c r="Y36128" s="84"/>
    </row>
    <row r="36129" spans="25:25" x14ac:dyDescent="0.2">
      <c r="Y36129" s="84"/>
    </row>
    <row r="36130" spans="25:25" x14ac:dyDescent="0.2">
      <c r="Y36130" s="84"/>
    </row>
    <row r="36131" spans="25:25" x14ac:dyDescent="0.2">
      <c r="Y36131" s="84"/>
    </row>
    <row r="36132" spans="25:25" x14ac:dyDescent="0.2">
      <c r="Y36132" s="84"/>
    </row>
    <row r="36133" spans="25:25" x14ac:dyDescent="0.2">
      <c r="Y36133" s="84"/>
    </row>
    <row r="36134" spans="25:25" x14ac:dyDescent="0.2">
      <c r="Y36134" s="84"/>
    </row>
    <row r="36135" spans="25:25" x14ac:dyDescent="0.2">
      <c r="Y36135" s="84"/>
    </row>
    <row r="36136" spans="25:25" x14ac:dyDescent="0.2">
      <c r="Y36136" s="84"/>
    </row>
    <row r="36137" spans="25:25" x14ac:dyDescent="0.2">
      <c r="Y36137" s="84"/>
    </row>
    <row r="36138" spans="25:25" x14ac:dyDescent="0.2">
      <c r="Y36138" s="84"/>
    </row>
    <row r="36139" spans="25:25" x14ac:dyDescent="0.2">
      <c r="Y36139" s="84"/>
    </row>
    <row r="36140" spans="25:25" x14ac:dyDescent="0.2">
      <c r="Y36140" s="84"/>
    </row>
    <row r="36141" spans="25:25" x14ac:dyDescent="0.2">
      <c r="Y36141" s="84"/>
    </row>
    <row r="36142" spans="25:25" x14ac:dyDescent="0.2">
      <c r="Y36142" s="84"/>
    </row>
    <row r="36143" spans="25:25" x14ac:dyDescent="0.2">
      <c r="Y36143" s="84"/>
    </row>
    <row r="36144" spans="25:25" x14ac:dyDescent="0.2">
      <c r="Y36144" s="84"/>
    </row>
    <row r="36145" spans="25:25" x14ac:dyDescent="0.2">
      <c r="Y36145" s="84"/>
    </row>
    <row r="36146" spans="25:25" x14ac:dyDescent="0.2">
      <c r="Y36146" s="84"/>
    </row>
    <row r="36147" spans="25:25" x14ac:dyDescent="0.2">
      <c r="Y36147" s="84"/>
    </row>
    <row r="36148" spans="25:25" x14ac:dyDescent="0.2">
      <c r="Y36148" s="84"/>
    </row>
    <row r="36149" spans="25:25" x14ac:dyDescent="0.2">
      <c r="Y36149" s="84"/>
    </row>
    <row r="36150" spans="25:25" x14ac:dyDescent="0.2">
      <c r="Y36150" s="84"/>
    </row>
    <row r="36151" spans="25:25" x14ac:dyDescent="0.2">
      <c r="Y36151" s="84"/>
    </row>
    <row r="36152" spans="25:25" x14ac:dyDescent="0.2">
      <c r="Y36152" s="84"/>
    </row>
    <row r="36153" spans="25:25" x14ac:dyDescent="0.2">
      <c r="Y36153" s="84"/>
    </row>
    <row r="36154" spans="25:25" x14ac:dyDescent="0.2">
      <c r="Y36154" s="84"/>
    </row>
    <row r="36155" spans="25:25" x14ac:dyDescent="0.2">
      <c r="Y36155" s="84"/>
    </row>
    <row r="36156" spans="25:25" x14ac:dyDescent="0.2">
      <c r="Y36156" s="84"/>
    </row>
    <row r="36157" spans="25:25" x14ac:dyDescent="0.2">
      <c r="Y36157" s="84"/>
    </row>
    <row r="36158" spans="25:25" x14ac:dyDescent="0.2">
      <c r="Y36158" s="84"/>
    </row>
    <row r="36159" spans="25:25" x14ac:dyDescent="0.2">
      <c r="Y36159" s="84"/>
    </row>
    <row r="36160" spans="25:25" x14ac:dyDescent="0.2">
      <c r="Y36160" s="84"/>
    </row>
    <row r="36161" spans="25:25" x14ac:dyDescent="0.2">
      <c r="Y36161" s="84"/>
    </row>
    <row r="36162" spans="25:25" x14ac:dyDescent="0.2">
      <c r="Y36162" s="84"/>
    </row>
    <row r="36163" spans="25:25" x14ac:dyDescent="0.2">
      <c r="Y36163" s="84"/>
    </row>
    <row r="36164" spans="25:25" x14ac:dyDescent="0.2">
      <c r="Y36164" s="84"/>
    </row>
    <row r="36165" spans="25:25" x14ac:dyDescent="0.2">
      <c r="Y36165" s="84"/>
    </row>
    <row r="36166" spans="25:25" x14ac:dyDescent="0.2">
      <c r="Y36166" s="84"/>
    </row>
    <row r="36167" spans="25:25" x14ac:dyDescent="0.2">
      <c r="Y36167" s="84"/>
    </row>
    <row r="36168" spans="25:25" x14ac:dyDescent="0.2">
      <c r="Y36168" s="84"/>
    </row>
    <row r="36169" spans="25:25" x14ac:dyDescent="0.2">
      <c r="Y36169" s="84"/>
    </row>
    <row r="36170" spans="25:25" x14ac:dyDescent="0.2">
      <c r="Y36170" s="84"/>
    </row>
    <row r="36171" spans="25:25" x14ac:dyDescent="0.2">
      <c r="Y36171" s="84"/>
    </row>
    <row r="36172" spans="25:25" x14ac:dyDescent="0.2">
      <c r="Y36172" s="84"/>
    </row>
    <row r="36173" spans="25:25" x14ac:dyDescent="0.2">
      <c r="Y36173" s="84"/>
    </row>
    <row r="36174" spans="25:25" x14ac:dyDescent="0.2">
      <c r="Y36174" s="84"/>
    </row>
    <row r="36175" spans="25:25" x14ac:dyDescent="0.2">
      <c r="Y36175" s="84"/>
    </row>
    <row r="36176" spans="25:25" x14ac:dyDescent="0.2">
      <c r="Y36176" s="84"/>
    </row>
    <row r="36177" spans="25:25" x14ac:dyDescent="0.2">
      <c r="Y36177" s="84"/>
    </row>
    <row r="36178" spans="25:25" x14ac:dyDescent="0.2">
      <c r="Y36178" s="84"/>
    </row>
    <row r="36179" spans="25:25" x14ac:dyDescent="0.2">
      <c r="Y36179" s="84"/>
    </row>
    <row r="36180" spans="25:25" x14ac:dyDescent="0.2">
      <c r="Y36180" s="84"/>
    </row>
    <row r="36181" spans="25:25" x14ac:dyDescent="0.2">
      <c r="Y36181" s="84"/>
    </row>
    <row r="36182" spans="25:25" x14ac:dyDescent="0.2">
      <c r="Y36182" s="84"/>
    </row>
    <row r="36183" spans="25:25" x14ac:dyDescent="0.2">
      <c r="Y36183" s="84"/>
    </row>
    <row r="36184" spans="25:25" x14ac:dyDescent="0.2">
      <c r="Y36184" s="84"/>
    </row>
    <row r="36185" spans="25:25" x14ac:dyDescent="0.2">
      <c r="Y36185" s="84"/>
    </row>
    <row r="36186" spans="25:25" x14ac:dyDescent="0.2">
      <c r="Y36186" s="84"/>
    </row>
    <row r="36187" spans="25:25" x14ac:dyDescent="0.2">
      <c r="Y36187" s="84"/>
    </row>
    <row r="36188" spans="25:25" x14ac:dyDescent="0.2">
      <c r="Y36188" s="84"/>
    </row>
    <row r="36189" spans="25:25" x14ac:dyDescent="0.2">
      <c r="Y36189" s="84"/>
    </row>
    <row r="36190" spans="25:25" x14ac:dyDescent="0.2">
      <c r="Y36190" s="84"/>
    </row>
    <row r="36191" spans="25:25" x14ac:dyDescent="0.2">
      <c r="Y36191" s="84"/>
    </row>
    <row r="36192" spans="25:25" x14ac:dyDescent="0.2">
      <c r="Y36192" s="84"/>
    </row>
    <row r="36193" spans="25:25" x14ac:dyDescent="0.2">
      <c r="Y36193" s="84"/>
    </row>
    <row r="36194" spans="25:25" x14ac:dyDescent="0.2">
      <c r="Y36194" s="84"/>
    </row>
    <row r="36195" spans="25:25" x14ac:dyDescent="0.2">
      <c r="Y36195" s="84"/>
    </row>
    <row r="36196" spans="25:25" x14ac:dyDescent="0.2">
      <c r="Y36196" s="84"/>
    </row>
    <row r="36197" spans="25:25" x14ac:dyDescent="0.2">
      <c r="Y36197" s="84"/>
    </row>
    <row r="36198" spans="25:25" x14ac:dyDescent="0.2">
      <c r="Y36198" s="84"/>
    </row>
    <row r="36199" spans="25:25" x14ac:dyDescent="0.2">
      <c r="Y36199" s="84"/>
    </row>
    <row r="36200" spans="25:25" x14ac:dyDescent="0.2">
      <c r="Y36200" s="84"/>
    </row>
    <row r="36201" spans="25:25" x14ac:dyDescent="0.2">
      <c r="Y36201" s="84"/>
    </row>
    <row r="36202" spans="25:25" x14ac:dyDescent="0.2">
      <c r="Y36202" s="84"/>
    </row>
    <row r="36203" spans="25:25" x14ac:dyDescent="0.2">
      <c r="Y36203" s="84"/>
    </row>
    <row r="36204" spans="25:25" x14ac:dyDescent="0.2">
      <c r="Y36204" s="84"/>
    </row>
    <row r="36205" spans="25:25" x14ac:dyDescent="0.2">
      <c r="Y36205" s="84"/>
    </row>
    <row r="36206" spans="25:25" x14ac:dyDescent="0.2">
      <c r="Y36206" s="84"/>
    </row>
    <row r="36207" spans="25:25" x14ac:dyDescent="0.2">
      <c r="Y36207" s="84"/>
    </row>
    <row r="36208" spans="25:25" x14ac:dyDescent="0.2">
      <c r="Y36208" s="84"/>
    </row>
    <row r="36209" spans="25:25" x14ac:dyDescent="0.2">
      <c r="Y36209" s="84"/>
    </row>
    <row r="36210" spans="25:25" x14ac:dyDescent="0.2">
      <c r="Y36210" s="84"/>
    </row>
    <row r="36211" spans="25:25" x14ac:dyDescent="0.2">
      <c r="Y36211" s="84"/>
    </row>
    <row r="36212" spans="25:25" x14ac:dyDescent="0.2">
      <c r="Y36212" s="84"/>
    </row>
    <row r="36213" spans="25:25" x14ac:dyDescent="0.2">
      <c r="Y36213" s="84"/>
    </row>
    <row r="36214" spans="25:25" x14ac:dyDescent="0.2">
      <c r="Y36214" s="84"/>
    </row>
    <row r="36215" spans="25:25" x14ac:dyDescent="0.2">
      <c r="Y36215" s="84"/>
    </row>
    <row r="36216" spans="25:25" x14ac:dyDescent="0.2">
      <c r="Y36216" s="84"/>
    </row>
    <row r="36217" spans="25:25" x14ac:dyDescent="0.2">
      <c r="Y36217" s="84"/>
    </row>
    <row r="36218" spans="25:25" x14ac:dyDescent="0.2">
      <c r="Y36218" s="84"/>
    </row>
    <row r="36219" spans="25:25" x14ac:dyDescent="0.2">
      <c r="Y36219" s="84"/>
    </row>
    <row r="36220" spans="25:25" x14ac:dyDescent="0.2">
      <c r="Y36220" s="84"/>
    </row>
    <row r="36221" spans="25:25" x14ac:dyDescent="0.2">
      <c r="Y36221" s="84"/>
    </row>
    <row r="36222" spans="25:25" x14ac:dyDescent="0.2">
      <c r="Y36222" s="84"/>
    </row>
    <row r="36223" spans="25:25" x14ac:dyDescent="0.2">
      <c r="Y36223" s="84"/>
    </row>
    <row r="36224" spans="25:25" x14ac:dyDescent="0.2">
      <c r="Y36224" s="84"/>
    </row>
    <row r="36225" spans="25:25" x14ac:dyDescent="0.2">
      <c r="Y36225" s="84"/>
    </row>
    <row r="36226" spans="25:25" x14ac:dyDescent="0.2">
      <c r="Y36226" s="84"/>
    </row>
    <row r="36227" spans="25:25" x14ac:dyDescent="0.2">
      <c r="Y36227" s="84"/>
    </row>
    <row r="36228" spans="25:25" x14ac:dyDescent="0.2">
      <c r="Y36228" s="84"/>
    </row>
    <row r="36229" spans="25:25" x14ac:dyDescent="0.2">
      <c r="Y36229" s="84"/>
    </row>
    <row r="36230" spans="25:25" x14ac:dyDescent="0.2">
      <c r="Y36230" s="84"/>
    </row>
    <row r="36231" spans="25:25" x14ac:dyDescent="0.2">
      <c r="Y36231" s="84"/>
    </row>
    <row r="36232" spans="25:25" x14ac:dyDescent="0.2">
      <c r="Y36232" s="84"/>
    </row>
    <row r="36233" spans="25:25" x14ac:dyDescent="0.2">
      <c r="Y36233" s="84"/>
    </row>
    <row r="36234" spans="25:25" x14ac:dyDescent="0.2">
      <c r="Y36234" s="84"/>
    </row>
    <row r="36235" spans="25:25" x14ac:dyDescent="0.2">
      <c r="Y36235" s="84"/>
    </row>
    <row r="36236" spans="25:25" x14ac:dyDescent="0.2">
      <c r="Y36236" s="84"/>
    </row>
    <row r="36237" spans="25:25" x14ac:dyDescent="0.2">
      <c r="Y36237" s="84"/>
    </row>
    <row r="36238" spans="25:25" x14ac:dyDescent="0.2">
      <c r="Y36238" s="84"/>
    </row>
    <row r="36239" spans="25:25" x14ac:dyDescent="0.2">
      <c r="Y36239" s="84"/>
    </row>
    <row r="36240" spans="25:25" x14ac:dyDescent="0.2">
      <c r="Y36240" s="84"/>
    </row>
    <row r="36241" spans="25:25" x14ac:dyDescent="0.2">
      <c r="Y36241" s="84"/>
    </row>
    <row r="36242" spans="25:25" x14ac:dyDescent="0.2">
      <c r="Y36242" s="84"/>
    </row>
    <row r="36243" spans="25:25" x14ac:dyDescent="0.2">
      <c r="Y36243" s="84"/>
    </row>
    <row r="36244" spans="25:25" x14ac:dyDescent="0.2">
      <c r="Y36244" s="84"/>
    </row>
    <row r="36245" spans="25:25" x14ac:dyDescent="0.2">
      <c r="Y36245" s="84"/>
    </row>
    <row r="36246" spans="25:25" x14ac:dyDescent="0.2">
      <c r="Y36246" s="84"/>
    </row>
    <row r="36247" spans="25:25" x14ac:dyDescent="0.2">
      <c r="Y36247" s="84"/>
    </row>
    <row r="36248" spans="25:25" x14ac:dyDescent="0.2">
      <c r="Y36248" s="84"/>
    </row>
    <row r="36249" spans="25:25" x14ac:dyDescent="0.2">
      <c r="Y36249" s="84"/>
    </row>
    <row r="36250" spans="25:25" x14ac:dyDescent="0.2">
      <c r="Y36250" s="84"/>
    </row>
    <row r="36251" spans="25:25" x14ac:dyDescent="0.2">
      <c r="Y36251" s="84"/>
    </row>
    <row r="36252" spans="25:25" x14ac:dyDescent="0.2">
      <c r="Y36252" s="84"/>
    </row>
    <row r="36253" spans="25:25" x14ac:dyDescent="0.2">
      <c r="Y36253" s="84"/>
    </row>
    <row r="36254" spans="25:25" x14ac:dyDescent="0.2">
      <c r="Y36254" s="84"/>
    </row>
    <row r="36255" spans="25:25" x14ac:dyDescent="0.2">
      <c r="Y36255" s="84"/>
    </row>
    <row r="36256" spans="25:25" x14ac:dyDescent="0.2">
      <c r="Y36256" s="84"/>
    </row>
    <row r="36257" spans="25:25" x14ac:dyDescent="0.2">
      <c r="Y36257" s="84"/>
    </row>
    <row r="36258" spans="25:25" x14ac:dyDescent="0.2">
      <c r="Y36258" s="84"/>
    </row>
    <row r="36259" spans="25:25" x14ac:dyDescent="0.2">
      <c r="Y36259" s="84"/>
    </row>
    <row r="36260" spans="25:25" x14ac:dyDescent="0.2">
      <c r="Y36260" s="84"/>
    </row>
    <row r="36261" spans="25:25" x14ac:dyDescent="0.2">
      <c r="Y36261" s="84"/>
    </row>
    <row r="36262" spans="25:25" x14ac:dyDescent="0.2">
      <c r="Y36262" s="84"/>
    </row>
    <row r="36263" spans="25:25" x14ac:dyDescent="0.2">
      <c r="Y36263" s="84"/>
    </row>
    <row r="36264" spans="25:25" x14ac:dyDescent="0.2">
      <c r="Y36264" s="84"/>
    </row>
    <row r="36265" spans="25:25" x14ac:dyDescent="0.2">
      <c r="Y36265" s="84"/>
    </row>
    <row r="36266" spans="25:25" x14ac:dyDescent="0.2">
      <c r="Y36266" s="84"/>
    </row>
    <row r="36267" spans="25:25" x14ac:dyDescent="0.2">
      <c r="Y36267" s="84"/>
    </row>
    <row r="36268" spans="25:25" x14ac:dyDescent="0.2">
      <c r="Y36268" s="84"/>
    </row>
    <row r="36269" spans="25:25" x14ac:dyDescent="0.2">
      <c r="Y36269" s="84"/>
    </row>
    <row r="36270" spans="25:25" x14ac:dyDescent="0.2">
      <c r="Y36270" s="84"/>
    </row>
    <row r="36271" spans="25:25" x14ac:dyDescent="0.2">
      <c r="Y36271" s="84"/>
    </row>
    <row r="36272" spans="25:25" x14ac:dyDescent="0.2">
      <c r="Y36272" s="84"/>
    </row>
    <row r="36273" spans="25:25" x14ac:dyDescent="0.2">
      <c r="Y36273" s="84"/>
    </row>
    <row r="36274" spans="25:25" x14ac:dyDescent="0.2">
      <c r="Y36274" s="84"/>
    </row>
    <row r="36275" spans="25:25" x14ac:dyDescent="0.2">
      <c r="Y36275" s="84"/>
    </row>
    <row r="36276" spans="25:25" x14ac:dyDescent="0.2">
      <c r="Y36276" s="84"/>
    </row>
    <row r="36277" spans="25:25" x14ac:dyDescent="0.2">
      <c r="Y36277" s="84"/>
    </row>
    <row r="36278" spans="25:25" x14ac:dyDescent="0.2">
      <c r="Y36278" s="84"/>
    </row>
    <row r="36279" spans="25:25" x14ac:dyDescent="0.2">
      <c r="Y36279" s="84"/>
    </row>
    <row r="36280" spans="25:25" x14ac:dyDescent="0.2">
      <c r="Y36280" s="84"/>
    </row>
    <row r="36281" spans="25:25" x14ac:dyDescent="0.2">
      <c r="Y36281" s="84"/>
    </row>
    <row r="36282" spans="25:25" x14ac:dyDescent="0.2">
      <c r="Y36282" s="84"/>
    </row>
    <row r="36283" spans="25:25" x14ac:dyDescent="0.2">
      <c r="Y36283" s="84"/>
    </row>
    <row r="36284" spans="25:25" x14ac:dyDescent="0.2">
      <c r="Y36284" s="84"/>
    </row>
    <row r="36285" spans="25:25" x14ac:dyDescent="0.2">
      <c r="Y36285" s="84"/>
    </row>
    <row r="36286" spans="25:25" x14ac:dyDescent="0.2">
      <c r="Y36286" s="84"/>
    </row>
    <row r="36287" spans="25:25" x14ac:dyDescent="0.2">
      <c r="Y36287" s="84"/>
    </row>
    <row r="36288" spans="25:25" x14ac:dyDescent="0.2">
      <c r="Y36288" s="84"/>
    </row>
    <row r="36289" spans="25:25" x14ac:dyDescent="0.2">
      <c r="Y36289" s="84"/>
    </row>
    <row r="36290" spans="25:25" x14ac:dyDescent="0.2">
      <c r="Y36290" s="84"/>
    </row>
    <row r="36291" spans="25:25" x14ac:dyDescent="0.2">
      <c r="Y36291" s="84"/>
    </row>
    <row r="36292" spans="25:25" x14ac:dyDescent="0.2">
      <c r="Y36292" s="84"/>
    </row>
    <row r="36293" spans="25:25" x14ac:dyDescent="0.2">
      <c r="Y36293" s="84"/>
    </row>
    <row r="36294" spans="25:25" x14ac:dyDescent="0.2">
      <c r="Y36294" s="84"/>
    </row>
    <row r="36295" spans="25:25" x14ac:dyDescent="0.2">
      <c r="Y36295" s="84"/>
    </row>
    <row r="36296" spans="25:25" x14ac:dyDescent="0.2">
      <c r="Y36296" s="84"/>
    </row>
    <row r="36297" spans="25:25" x14ac:dyDescent="0.2">
      <c r="Y36297" s="84"/>
    </row>
    <row r="36298" spans="25:25" x14ac:dyDescent="0.2">
      <c r="Y36298" s="84"/>
    </row>
    <row r="36299" spans="25:25" x14ac:dyDescent="0.2">
      <c r="Y36299" s="84"/>
    </row>
    <row r="36300" spans="25:25" x14ac:dyDescent="0.2">
      <c r="Y36300" s="84"/>
    </row>
    <row r="36301" spans="25:25" x14ac:dyDescent="0.2">
      <c r="Y36301" s="84"/>
    </row>
    <row r="36302" spans="25:25" x14ac:dyDescent="0.2">
      <c r="Y36302" s="84"/>
    </row>
    <row r="36303" spans="25:25" x14ac:dyDescent="0.2">
      <c r="Y36303" s="84"/>
    </row>
    <row r="36304" spans="25:25" x14ac:dyDescent="0.2">
      <c r="Y36304" s="84"/>
    </row>
    <row r="36305" spans="25:25" x14ac:dyDescent="0.2">
      <c r="Y36305" s="84"/>
    </row>
    <row r="36306" spans="25:25" x14ac:dyDescent="0.2">
      <c r="Y36306" s="84"/>
    </row>
    <row r="36307" spans="25:25" x14ac:dyDescent="0.2">
      <c r="Y36307" s="84"/>
    </row>
    <row r="36308" spans="25:25" x14ac:dyDescent="0.2">
      <c r="Y36308" s="84"/>
    </row>
    <row r="36309" spans="25:25" x14ac:dyDescent="0.2">
      <c r="Y36309" s="84"/>
    </row>
    <row r="36310" spans="25:25" x14ac:dyDescent="0.2">
      <c r="Y36310" s="84"/>
    </row>
    <row r="36311" spans="25:25" x14ac:dyDescent="0.2">
      <c r="Y36311" s="84"/>
    </row>
    <row r="36312" spans="25:25" x14ac:dyDescent="0.2">
      <c r="Y36312" s="84"/>
    </row>
    <row r="36313" spans="25:25" x14ac:dyDescent="0.2">
      <c r="Y36313" s="84"/>
    </row>
    <row r="36314" spans="25:25" x14ac:dyDescent="0.2">
      <c r="Y36314" s="84"/>
    </row>
    <row r="36315" spans="25:25" x14ac:dyDescent="0.2">
      <c r="Y36315" s="84"/>
    </row>
    <row r="36316" spans="25:25" x14ac:dyDescent="0.2">
      <c r="Y36316" s="84"/>
    </row>
    <row r="36317" spans="25:25" x14ac:dyDescent="0.2">
      <c r="Y36317" s="84"/>
    </row>
    <row r="36318" spans="25:25" x14ac:dyDescent="0.2">
      <c r="Y36318" s="84"/>
    </row>
    <row r="36319" spans="25:25" x14ac:dyDescent="0.2">
      <c r="Y36319" s="84"/>
    </row>
    <row r="36320" spans="25:25" x14ac:dyDescent="0.2">
      <c r="Y36320" s="84"/>
    </row>
    <row r="36321" spans="25:25" x14ac:dyDescent="0.2">
      <c r="Y36321" s="84"/>
    </row>
    <row r="36322" spans="25:25" x14ac:dyDescent="0.2">
      <c r="Y36322" s="84"/>
    </row>
    <row r="36323" spans="25:25" x14ac:dyDescent="0.2">
      <c r="Y36323" s="84"/>
    </row>
    <row r="36324" spans="25:25" x14ac:dyDescent="0.2">
      <c r="Y36324" s="84"/>
    </row>
    <row r="36325" spans="25:25" x14ac:dyDescent="0.2">
      <c r="Y36325" s="84"/>
    </row>
    <row r="36326" spans="25:25" x14ac:dyDescent="0.2">
      <c r="Y36326" s="84"/>
    </row>
    <row r="36327" spans="25:25" x14ac:dyDescent="0.2">
      <c r="Y36327" s="84"/>
    </row>
    <row r="36328" spans="25:25" x14ac:dyDescent="0.2">
      <c r="Y36328" s="84"/>
    </row>
    <row r="36329" spans="25:25" x14ac:dyDescent="0.2">
      <c r="Y36329" s="84"/>
    </row>
    <row r="36330" spans="25:25" x14ac:dyDescent="0.2">
      <c r="Y36330" s="84"/>
    </row>
    <row r="36331" spans="25:25" x14ac:dyDescent="0.2">
      <c r="Y36331" s="84"/>
    </row>
    <row r="36332" spans="25:25" x14ac:dyDescent="0.2">
      <c r="Y36332" s="84"/>
    </row>
    <row r="36333" spans="25:25" x14ac:dyDescent="0.2">
      <c r="Y36333" s="84"/>
    </row>
    <row r="36334" spans="25:25" x14ac:dyDescent="0.2">
      <c r="Y36334" s="84"/>
    </row>
    <row r="36335" spans="25:25" x14ac:dyDescent="0.2">
      <c r="Y36335" s="84"/>
    </row>
    <row r="36336" spans="25:25" x14ac:dyDescent="0.2">
      <c r="Y36336" s="84"/>
    </row>
    <row r="36337" spans="25:25" x14ac:dyDescent="0.2">
      <c r="Y36337" s="84"/>
    </row>
    <row r="36338" spans="25:25" x14ac:dyDescent="0.2">
      <c r="Y36338" s="84"/>
    </row>
    <row r="36339" spans="25:25" x14ac:dyDescent="0.2">
      <c r="Y36339" s="84"/>
    </row>
    <row r="36340" spans="25:25" x14ac:dyDescent="0.2">
      <c r="Y36340" s="84"/>
    </row>
    <row r="36341" spans="25:25" x14ac:dyDescent="0.2">
      <c r="Y36341" s="84"/>
    </row>
    <row r="36342" spans="25:25" x14ac:dyDescent="0.2">
      <c r="Y36342" s="84"/>
    </row>
    <row r="36343" spans="25:25" x14ac:dyDescent="0.2">
      <c r="Y36343" s="84"/>
    </row>
    <row r="36344" spans="25:25" x14ac:dyDescent="0.2">
      <c r="Y36344" s="84"/>
    </row>
    <row r="36345" spans="25:25" x14ac:dyDescent="0.2">
      <c r="Y36345" s="84"/>
    </row>
    <row r="36346" spans="25:25" x14ac:dyDescent="0.2">
      <c r="Y36346" s="84"/>
    </row>
    <row r="36347" spans="25:25" x14ac:dyDescent="0.2">
      <c r="Y36347" s="84"/>
    </row>
    <row r="36348" spans="25:25" x14ac:dyDescent="0.2">
      <c r="Y36348" s="84"/>
    </row>
    <row r="36349" spans="25:25" x14ac:dyDescent="0.2">
      <c r="Y36349" s="84"/>
    </row>
    <row r="36350" spans="25:25" x14ac:dyDescent="0.2">
      <c r="Y36350" s="84"/>
    </row>
    <row r="36351" spans="25:25" x14ac:dyDescent="0.2">
      <c r="Y36351" s="84"/>
    </row>
    <row r="36352" spans="25:25" x14ac:dyDescent="0.2">
      <c r="Y36352" s="84"/>
    </row>
    <row r="36353" spans="25:25" x14ac:dyDescent="0.2">
      <c r="Y36353" s="84"/>
    </row>
    <row r="36354" spans="25:25" x14ac:dyDescent="0.2">
      <c r="Y36354" s="84"/>
    </row>
    <row r="36355" spans="25:25" x14ac:dyDescent="0.2">
      <c r="Y36355" s="84"/>
    </row>
    <row r="36356" spans="25:25" x14ac:dyDescent="0.2">
      <c r="Y36356" s="84"/>
    </row>
    <row r="36357" spans="25:25" x14ac:dyDescent="0.2">
      <c r="Y36357" s="84"/>
    </row>
    <row r="36358" spans="25:25" x14ac:dyDescent="0.2">
      <c r="Y36358" s="84"/>
    </row>
    <row r="36359" spans="25:25" x14ac:dyDescent="0.2">
      <c r="Y36359" s="84"/>
    </row>
    <row r="36360" spans="25:25" x14ac:dyDescent="0.2">
      <c r="Y36360" s="84"/>
    </row>
    <row r="36361" spans="25:25" x14ac:dyDescent="0.2">
      <c r="Y36361" s="84"/>
    </row>
    <row r="36362" spans="25:25" x14ac:dyDescent="0.2">
      <c r="Y36362" s="84"/>
    </row>
    <row r="36363" spans="25:25" x14ac:dyDescent="0.2">
      <c r="Y36363" s="84"/>
    </row>
    <row r="36364" spans="25:25" x14ac:dyDescent="0.2">
      <c r="Y36364" s="84"/>
    </row>
    <row r="36365" spans="25:25" x14ac:dyDescent="0.2">
      <c r="Y36365" s="84"/>
    </row>
    <row r="36366" spans="25:25" x14ac:dyDescent="0.2">
      <c r="Y36366" s="84"/>
    </row>
    <row r="36367" spans="25:25" x14ac:dyDescent="0.2">
      <c r="Y36367" s="84"/>
    </row>
    <row r="36368" spans="25:25" x14ac:dyDescent="0.2">
      <c r="Y36368" s="84"/>
    </row>
    <row r="36369" spans="25:25" x14ac:dyDescent="0.2">
      <c r="Y36369" s="84"/>
    </row>
    <row r="36370" spans="25:25" x14ac:dyDescent="0.2">
      <c r="Y36370" s="84"/>
    </row>
    <row r="36371" spans="25:25" x14ac:dyDescent="0.2">
      <c r="Y36371" s="84"/>
    </row>
    <row r="36372" spans="25:25" x14ac:dyDescent="0.2">
      <c r="Y36372" s="84"/>
    </row>
    <row r="36373" spans="25:25" x14ac:dyDescent="0.2">
      <c r="Y36373" s="84"/>
    </row>
    <row r="36374" spans="25:25" x14ac:dyDescent="0.2">
      <c r="Y36374" s="84"/>
    </row>
    <row r="36375" spans="25:25" x14ac:dyDescent="0.2">
      <c r="Y36375" s="84"/>
    </row>
    <row r="36376" spans="25:25" x14ac:dyDescent="0.2">
      <c r="Y36376" s="84"/>
    </row>
    <row r="36377" spans="25:25" x14ac:dyDescent="0.2">
      <c r="Y36377" s="84"/>
    </row>
    <row r="36378" spans="25:25" x14ac:dyDescent="0.2">
      <c r="Y36378" s="84"/>
    </row>
    <row r="36379" spans="25:25" x14ac:dyDescent="0.2">
      <c r="Y36379" s="84"/>
    </row>
    <row r="36380" spans="25:25" x14ac:dyDescent="0.2">
      <c r="Y36380" s="84"/>
    </row>
    <row r="36381" spans="25:25" x14ac:dyDescent="0.2">
      <c r="Y36381" s="84"/>
    </row>
    <row r="36382" spans="25:25" x14ac:dyDescent="0.2">
      <c r="Y36382" s="84"/>
    </row>
    <row r="36383" spans="25:25" x14ac:dyDescent="0.2">
      <c r="Y36383" s="84"/>
    </row>
    <row r="36384" spans="25:25" x14ac:dyDescent="0.2">
      <c r="Y36384" s="84"/>
    </row>
    <row r="36385" spans="25:25" x14ac:dyDescent="0.2">
      <c r="Y36385" s="84"/>
    </row>
    <row r="36386" spans="25:25" x14ac:dyDescent="0.2">
      <c r="Y36386" s="84"/>
    </row>
    <row r="36387" spans="25:25" x14ac:dyDescent="0.2">
      <c r="Y36387" s="84"/>
    </row>
    <row r="36388" spans="25:25" x14ac:dyDescent="0.2">
      <c r="Y36388" s="84"/>
    </row>
    <row r="36389" spans="25:25" x14ac:dyDescent="0.2">
      <c r="Y36389" s="84"/>
    </row>
    <row r="36390" spans="25:25" x14ac:dyDescent="0.2">
      <c r="Y36390" s="84"/>
    </row>
    <row r="36391" spans="25:25" x14ac:dyDescent="0.2">
      <c r="Y36391" s="84"/>
    </row>
    <row r="36392" spans="25:25" x14ac:dyDescent="0.2">
      <c r="Y36392" s="84"/>
    </row>
    <row r="36393" spans="25:25" x14ac:dyDescent="0.2">
      <c r="Y36393" s="84"/>
    </row>
    <row r="36394" spans="25:25" x14ac:dyDescent="0.2">
      <c r="Y36394" s="84"/>
    </row>
    <row r="36395" spans="25:25" x14ac:dyDescent="0.2">
      <c r="Y36395" s="84"/>
    </row>
    <row r="36396" spans="25:25" x14ac:dyDescent="0.2">
      <c r="Y36396" s="84"/>
    </row>
    <row r="36397" spans="25:25" x14ac:dyDescent="0.2">
      <c r="Y36397" s="84"/>
    </row>
    <row r="36398" spans="25:25" x14ac:dyDescent="0.2">
      <c r="Y36398" s="84"/>
    </row>
    <row r="36399" spans="25:25" x14ac:dyDescent="0.2">
      <c r="Y36399" s="84"/>
    </row>
    <row r="36400" spans="25:25" x14ac:dyDescent="0.2">
      <c r="Y36400" s="84"/>
    </row>
    <row r="36401" spans="25:25" x14ac:dyDescent="0.2">
      <c r="Y36401" s="84"/>
    </row>
    <row r="36402" spans="25:25" x14ac:dyDescent="0.2">
      <c r="Y36402" s="84"/>
    </row>
    <row r="36403" spans="25:25" x14ac:dyDescent="0.2">
      <c r="Y36403" s="84"/>
    </row>
    <row r="36404" spans="25:25" x14ac:dyDescent="0.2">
      <c r="Y36404" s="84"/>
    </row>
    <row r="36405" spans="25:25" x14ac:dyDescent="0.2">
      <c r="Y36405" s="84"/>
    </row>
    <row r="36406" spans="25:25" x14ac:dyDescent="0.2">
      <c r="Y36406" s="84"/>
    </row>
    <row r="36407" spans="25:25" x14ac:dyDescent="0.2">
      <c r="Y36407" s="84"/>
    </row>
    <row r="36408" spans="25:25" x14ac:dyDescent="0.2">
      <c r="Y36408" s="84"/>
    </row>
    <row r="36409" spans="25:25" x14ac:dyDescent="0.2">
      <c r="Y36409" s="84"/>
    </row>
    <row r="36410" spans="25:25" x14ac:dyDescent="0.2">
      <c r="Y36410" s="84"/>
    </row>
    <row r="36411" spans="25:25" x14ac:dyDescent="0.2">
      <c r="Y36411" s="84"/>
    </row>
    <row r="36412" spans="25:25" x14ac:dyDescent="0.2">
      <c r="Y36412" s="84"/>
    </row>
    <row r="36413" spans="25:25" x14ac:dyDescent="0.2">
      <c r="Y36413" s="84"/>
    </row>
    <row r="36414" spans="25:25" x14ac:dyDescent="0.2">
      <c r="Y36414" s="84"/>
    </row>
    <row r="36415" spans="25:25" x14ac:dyDescent="0.2">
      <c r="Y36415" s="84"/>
    </row>
    <row r="36416" spans="25:25" x14ac:dyDescent="0.2">
      <c r="Y36416" s="84"/>
    </row>
    <row r="36417" spans="25:25" x14ac:dyDescent="0.2">
      <c r="Y36417" s="84"/>
    </row>
    <row r="36418" spans="25:25" x14ac:dyDescent="0.2">
      <c r="Y36418" s="84"/>
    </row>
    <row r="36419" spans="25:25" x14ac:dyDescent="0.2">
      <c r="Y36419" s="84"/>
    </row>
    <row r="36420" spans="25:25" x14ac:dyDescent="0.2">
      <c r="Y36420" s="84"/>
    </row>
    <row r="36421" spans="25:25" x14ac:dyDescent="0.2">
      <c r="Y36421" s="84"/>
    </row>
    <row r="36422" spans="25:25" x14ac:dyDescent="0.2">
      <c r="Y36422" s="84"/>
    </row>
    <row r="36423" spans="25:25" x14ac:dyDescent="0.2">
      <c r="Y36423" s="84"/>
    </row>
    <row r="36424" spans="25:25" x14ac:dyDescent="0.2">
      <c r="Y36424" s="84"/>
    </row>
    <row r="36425" spans="25:25" x14ac:dyDescent="0.2">
      <c r="Y36425" s="84"/>
    </row>
    <row r="36426" spans="25:25" x14ac:dyDescent="0.2">
      <c r="Y36426" s="84"/>
    </row>
    <row r="36427" spans="25:25" x14ac:dyDescent="0.2">
      <c r="Y36427" s="84"/>
    </row>
    <row r="36428" spans="25:25" x14ac:dyDescent="0.2">
      <c r="Y36428" s="84"/>
    </row>
    <row r="36429" spans="25:25" x14ac:dyDescent="0.2">
      <c r="Y36429" s="84"/>
    </row>
    <row r="36430" spans="25:25" x14ac:dyDescent="0.2">
      <c r="Y36430" s="84"/>
    </row>
    <row r="36431" spans="25:25" x14ac:dyDescent="0.2">
      <c r="Y36431" s="84"/>
    </row>
    <row r="36432" spans="25:25" x14ac:dyDescent="0.2">
      <c r="Y36432" s="84"/>
    </row>
    <row r="36433" spans="25:25" x14ac:dyDescent="0.2">
      <c r="Y36433" s="84"/>
    </row>
    <row r="36434" spans="25:25" x14ac:dyDescent="0.2">
      <c r="Y36434" s="84"/>
    </row>
    <row r="36435" spans="25:25" x14ac:dyDescent="0.2">
      <c r="Y36435" s="84"/>
    </row>
    <row r="36436" spans="25:25" x14ac:dyDescent="0.2">
      <c r="Y36436" s="84"/>
    </row>
    <row r="36437" spans="25:25" x14ac:dyDescent="0.2">
      <c r="Y36437" s="84"/>
    </row>
    <row r="36438" spans="25:25" x14ac:dyDescent="0.2">
      <c r="Y36438" s="84"/>
    </row>
    <row r="36439" spans="25:25" x14ac:dyDescent="0.2">
      <c r="Y36439" s="84"/>
    </row>
    <row r="36440" spans="25:25" x14ac:dyDescent="0.2">
      <c r="Y36440" s="84"/>
    </row>
    <row r="36441" spans="25:25" x14ac:dyDescent="0.2">
      <c r="Y36441" s="84"/>
    </row>
    <row r="36442" spans="25:25" x14ac:dyDescent="0.2">
      <c r="Y36442" s="84"/>
    </row>
    <row r="36443" spans="25:25" x14ac:dyDescent="0.2">
      <c r="Y36443" s="84"/>
    </row>
    <row r="36444" spans="25:25" x14ac:dyDescent="0.2">
      <c r="Y36444" s="84"/>
    </row>
    <row r="36445" spans="25:25" x14ac:dyDescent="0.2">
      <c r="Y36445" s="84"/>
    </row>
    <row r="36446" spans="25:25" x14ac:dyDescent="0.2">
      <c r="Y36446" s="84"/>
    </row>
    <row r="36447" spans="25:25" x14ac:dyDescent="0.2">
      <c r="Y36447" s="84"/>
    </row>
    <row r="36448" spans="25:25" x14ac:dyDescent="0.2">
      <c r="Y36448" s="84"/>
    </row>
    <row r="36449" spans="25:25" x14ac:dyDescent="0.2">
      <c r="Y36449" s="84"/>
    </row>
    <row r="36450" spans="25:25" x14ac:dyDescent="0.2">
      <c r="Y36450" s="84"/>
    </row>
    <row r="36451" spans="25:25" x14ac:dyDescent="0.2">
      <c r="Y36451" s="84"/>
    </row>
    <row r="36452" spans="25:25" x14ac:dyDescent="0.2">
      <c r="Y36452" s="84"/>
    </row>
    <row r="36453" spans="25:25" x14ac:dyDescent="0.2">
      <c r="Y36453" s="84"/>
    </row>
    <row r="36454" spans="25:25" x14ac:dyDescent="0.2">
      <c r="Y36454" s="84"/>
    </row>
    <row r="36455" spans="25:25" x14ac:dyDescent="0.2">
      <c r="Y36455" s="84"/>
    </row>
    <row r="36456" spans="25:25" x14ac:dyDescent="0.2">
      <c r="Y36456" s="84"/>
    </row>
    <row r="36457" spans="25:25" x14ac:dyDescent="0.2">
      <c r="Y36457" s="84"/>
    </row>
    <row r="36458" spans="25:25" x14ac:dyDescent="0.2">
      <c r="Y36458" s="84"/>
    </row>
    <row r="36459" spans="25:25" x14ac:dyDescent="0.2">
      <c r="Y36459" s="84"/>
    </row>
    <row r="36460" spans="25:25" x14ac:dyDescent="0.2">
      <c r="Y36460" s="84"/>
    </row>
    <row r="36461" spans="25:25" x14ac:dyDescent="0.2">
      <c r="Y36461" s="84"/>
    </row>
    <row r="36462" spans="25:25" x14ac:dyDescent="0.2">
      <c r="Y36462" s="84"/>
    </row>
    <row r="36463" spans="25:25" x14ac:dyDescent="0.2">
      <c r="Y36463" s="84"/>
    </row>
    <row r="36464" spans="25:25" x14ac:dyDescent="0.2">
      <c r="Y36464" s="84"/>
    </row>
    <row r="36465" spans="25:25" x14ac:dyDescent="0.2">
      <c r="Y36465" s="84"/>
    </row>
    <row r="36466" spans="25:25" x14ac:dyDescent="0.2">
      <c r="Y36466" s="84"/>
    </row>
    <row r="36467" spans="25:25" x14ac:dyDescent="0.2">
      <c r="Y36467" s="84"/>
    </row>
    <row r="36468" spans="25:25" x14ac:dyDescent="0.2">
      <c r="Y36468" s="84"/>
    </row>
    <row r="36469" spans="25:25" x14ac:dyDescent="0.2">
      <c r="Y36469" s="84"/>
    </row>
    <row r="36470" spans="25:25" x14ac:dyDescent="0.2">
      <c r="Y36470" s="84"/>
    </row>
    <row r="36471" spans="25:25" x14ac:dyDescent="0.2">
      <c r="Y36471" s="84"/>
    </row>
    <row r="36472" spans="25:25" x14ac:dyDescent="0.2">
      <c r="Y36472" s="84"/>
    </row>
    <row r="36473" spans="25:25" x14ac:dyDescent="0.2">
      <c r="Y36473" s="84"/>
    </row>
    <row r="36474" spans="25:25" x14ac:dyDescent="0.2">
      <c r="Y36474" s="84"/>
    </row>
    <row r="36475" spans="25:25" x14ac:dyDescent="0.2">
      <c r="Y36475" s="84"/>
    </row>
    <row r="36476" spans="25:25" x14ac:dyDescent="0.2">
      <c r="Y36476" s="84"/>
    </row>
    <row r="36477" spans="25:25" x14ac:dyDescent="0.2">
      <c r="Y36477" s="84"/>
    </row>
    <row r="36478" spans="25:25" x14ac:dyDescent="0.2">
      <c r="Y36478" s="84"/>
    </row>
    <row r="36479" spans="25:25" x14ac:dyDescent="0.2">
      <c r="Y36479" s="84"/>
    </row>
    <row r="36480" spans="25:25" x14ac:dyDescent="0.2">
      <c r="Y36480" s="84"/>
    </row>
    <row r="36481" spans="25:25" x14ac:dyDescent="0.2">
      <c r="Y36481" s="84"/>
    </row>
    <row r="36482" spans="25:25" x14ac:dyDescent="0.2">
      <c r="Y36482" s="84"/>
    </row>
    <row r="36483" spans="25:25" x14ac:dyDescent="0.2">
      <c r="Y36483" s="84"/>
    </row>
    <row r="36484" spans="25:25" x14ac:dyDescent="0.2">
      <c r="Y36484" s="84"/>
    </row>
    <row r="36485" spans="25:25" x14ac:dyDescent="0.2">
      <c r="Y36485" s="84"/>
    </row>
    <row r="36486" spans="25:25" x14ac:dyDescent="0.2">
      <c r="Y36486" s="84"/>
    </row>
    <row r="36487" spans="25:25" x14ac:dyDescent="0.2">
      <c r="Y36487" s="84"/>
    </row>
    <row r="36488" spans="25:25" x14ac:dyDescent="0.2">
      <c r="Y36488" s="84"/>
    </row>
    <row r="36489" spans="25:25" x14ac:dyDescent="0.2">
      <c r="Y36489" s="84"/>
    </row>
    <row r="36490" spans="25:25" x14ac:dyDescent="0.2">
      <c r="Y36490" s="84"/>
    </row>
    <row r="36491" spans="25:25" x14ac:dyDescent="0.2">
      <c r="Y36491" s="84"/>
    </row>
    <row r="36492" spans="25:25" x14ac:dyDescent="0.2">
      <c r="Y36492" s="84"/>
    </row>
    <row r="36493" spans="25:25" x14ac:dyDescent="0.2">
      <c r="Y36493" s="84"/>
    </row>
    <row r="36494" spans="25:25" x14ac:dyDescent="0.2">
      <c r="Y36494" s="84"/>
    </row>
    <row r="36495" spans="25:25" x14ac:dyDescent="0.2">
      <c r="Y36495" s="84"/>
    </row>
    <row r="36496" spans="25:25" x14ac:dyDescent="0.2">
      <c r="Y36496" s="84"/>
    </row>
    <row r="36497" spans="25:25" x14ac:dyDescent="0.2">
      <c r="Y36497" s="84"/>
    </row>
    <row r="36498" spans="25:25" x14ac:dyDescent="0.2">
      <c r="Y36498" s="84"/>
    </row>
    <row r="36499" spans="25:25" x14ac:dyDescent="0.2">
      <c r="Y36499" s="84"/>
    </row>
    <row r="36500" spans="25:25" x14ac:dyDescent="0.2">
      <c r="Y36500" s="84"/>
    </row>
    <row r="36501" spans="25:25" x14ac:dyDescent="0.2">
      <c r="Y36501" s="84"/>
    </row>
    <row r="36502" spans="25:25" x14ac:dyDescent="0.2">
      <c r="Y36502" s="84"/>
    </row>
    <row r="36503" spans="25:25" x14ac:dyDescent="0.2">
      <c r="Y36503" s="84"/>
    </row>
    <row r="36504" spans="25:25" x14ac:dyDescent="0.2">
      <c r="Y36504" s="84"/>
    </row>
    <row r="36505" spans="25:25" x14ac:dyDescent="0.2">
      <c r="Y36505" s="84"/>
    </row>
    <row r="36506" spans="25:25" x14ac:dyDescent="0.2">
      <c r="Y36506" s="84"/>
    </row>
    <row r="36507" spans="25:25" x14ac:dyDescent="0.2">
      <c r="Y36507" s="84"/>
    </row>
    <row r="36508" spans="25:25" x14ac:dyDescent="0.2">
      <c r="Y36508" s="84"/>
    </row>
    <row r="36509" spans="25:25" x14ac:dyDescent="0.2">
      <c r="Y36509" s="84"/>
    </row>
    <row r="36510" spans="25:25" x14ac:dyDescent="0.2">
      <c r="Y36510" s="84"/>
    </row>
    <row r="36511" spans="25:25" x14ac:dyDescent="0.2">
      <c r="Y36511" s="84"/>
    </row>
    <row r="36512" spans="25:25" x14ac:dyDescent="0.2">
      <c r="Y36512" s="84"/>
    </row>
    <row r="36513" spans="25:25" x14ac:dyDescent="0.2">
      <c r="Y36513" s="84"/>
    </row>
    <row r="36514" spans="25:25" x14ac:dyDescent="0.2">
      <c r="Y36514" s="84"/>
    </row>
    <row r="36515" spans="25:25" x14ac:dyDescent="0.2">
      <c r="Y36515" s="84"/>
    </row>
    <row r="36516" spans="25:25" x14ac:dyDescent="0.2">
      <c r="Y36516" s="84"/>
    </row>
    <row r="36517" spans="25:25" x14ac:dyDescent="0.2">
      <c r="Y36517" s="84"/>
    </row>
    <row r="36518" spans="25:25" x14ac:dyDescent="0.2">
      <c r="Y36518" s="84"/>
    </row>
    <row r="36519" spans="25:25" x14ac:dyDescent="0.2">
      <c r="Y36519" s="84"/>
    </row>
    <row r="36520" spans="25:25" x14ac:dyDescent="0.2">
      <c r="Y36520" s="84"/>
    </row>
    <row r="36521" spans="25:25" x14ac:dyDescent="0.2">
      <c r="Y36521" s="84"/>
    </row>
    <row r="36522" spans="25:25" x14ac:dyDescent="0.2">
      <c r="Y36522" s="84"/>
    </row>
    <row r="36523" spans="25:25" x14ac:dyDescent="0.2">
      <c r="Y36523" s="84"/>
    </row>
    <row r="36524" spans="25:25" x14ac:dyDescent="0.2">
      <c r="Y36524" s="84"/>
    </row>
    <row r="36525" spans="25:25" x14ac:dyDescent="0.2">
      <c r="Y36525" s="84"/>
    </row>
    <row r="36526" spans="25:25" x14ac:dyDescent="0.2">
      <c r="Y36526" s="84"/>
    </row>
    <row r="36527" spans="25:25" x14ac:dyDescent="0.2">
      <c r="Y36527" s="84"/>
    </row>
    <row r="36528" spans="25:25" x14ac:dyDescent="0.2">
      <c r="Y36528" s="84"/>
    </row>
    <row r="36529" spans="25:25" x14ac:dyDescent="0.2">
      <c r="Y36529" s="84"/>
    </row>
    <row r="36530" spans="25:25" x14ac:dyDescent="0.2">
      <c r="Y36530" s="84"/>
    </row>
    <row r="36531" spans="25:25" x14ac:dyDescent="0.2">
      <c r="Y36531" s="84"/>
    </row>
    <row r="36532" spans="25:25" x14ac:dyDescent="0.2">
      <c r="Y36532" s="84"/>
    </row>
    <row r="36533" spans="25:25" x14ac:dyDescent="0.2">
      <c r="Y36533" s="84"/>
    </row>
    <row r="36534" spans="25:25" x14ac:dyDescent="0.2">
      <c r="Y36534" s="84"/>
    </row>
    <row r="36535" spans="25:25" x14ac:dyDescent="0.2">
      <c r="Y36535" s="84"/>
    </row>
    <row r="36536" spans="25:25" x14ac:dyDescent="0.2">
      <c r="Y36536" s="84"/>
    </row>
    <row r="36537" spans="25:25" x14ac:dyDescent="0.2">
      <c r="Y36537" s="84"/>
    </row>
    <row r="36538" spans="25:25" x14ac:dyDescent="0.2">
      <c r="Y36538" s="84"/>
    </row>
    <row r="36539" spans="25:25" x14ac:dyDescent="0.2">
      <c r="Y36539" s="84"/>
    </row>
    <row r="36540" spans="25:25" x14ac:dyDescent="0.2">
      <c r="Y36540" s="84"/>
    </row>
    <row r="36541" spans="25:25" x14ac:dyDescent="0.2">
      <c r="Y36541" s="84"/>
    </row>
    <row r="36542" spans="25:25" x14ac:dyDescent="0.2">
      <c r="Y36542" s="84"/>
    </row>
    <row r="36543" spans="25:25" x14ac:dyDescent="0.2">
      <c r="Y36543" s="84"/>
    </row>
    <row r="36544" spans="25:25" x14ac:dyDescent="0.2">
      <c r="Y36544" s="84"/>
    </row>
    <row r="36545" spans="25:25" x14ac:dyDescent="0.2">
      <c r="Y36545" s="84"/>
    </row>
    <row r="36546" spans="25:25" x14ac:dyDescent="0.2">
      <c r="Y36546" s="84"/>
    </row>
    <row r="36547" spans="25:25" x14ac:dyDescent="0.2">
      <c r="Y36547" s="84"/>
    </row>
    <row r="36548" spans="25:25" x14ac:dyDescent="0.2">
      <c r="Y36548" s="84"/>
    </row>
    <row r="36549" spans="25:25" x14ac:dyDescent="0.2">
      <c r="Y36549" s="84"/>
    </row>
    <row r="36550" spans="25:25" x14ac:dyDescent="0.2">
      <c r="Y36550" s="84"/>
    </row>
    <row r="36551" spans="25:25" x14ac:dyDescent="0.2">
      <c r="Y36551" s="84"/>
    </row>
    <row r="36552" spans="25:25" x14ac:dyDescent="0.2">
      <c r="Y36552" s="84"/>
    </row>
    <row r="36553" spans="25:25" x14ac:dyDescent="0.2">
      <c r="Y36553" s="84"/>
    </row>
    <row r="36554" spans="25:25" x14ac:dyDescent="0.2">
      <c r="Y36554" s="84"/>
    </row>
    <row r="36555" spans="25:25" x14ac:dyDescent="0.2">
      <c r="Y36555" s="84"/>
    </row>
    <row r="36556" spans="25:25" x14ac:dyDescent="0.2">
      <c r="Y36556" s="84"/>
    </row>
    <row r="36557" spans="25:25" x14ac:dyDescent="0.2">
      <c r="Y36557" s="84"/>
    </row>
    <row r="36558" spans="25:25" x14ac:dyDescent="0.2">
      <c r="Y36558" s="84"/>
    </row>
    <row r="36559" spans="25:25" x14ac:dyDescent="0.2">
      <c r="Y36559" s="84"/>
    </row>
    <row r="36560" spans="25:25" x14ac:dyDescent="0.2">
      <c r="Y36560" s="84"/>
    </row>
    <row r="36561" spans="25:25" x14ac:dyDescent="0.2">
      <c r="Y36561" s="84"/>
    </row>
    <row r="36562" spans="25:25" x14ac:dyDescent="0.2">
      <c r="Y36562" s="84"/>
    </row>
    <row r="36563" spans="25:25" x14ac:dyDescent="0.2">
      <c r="Y36563" s="84"/>
    </row>
    <row r="36564" spans="25:25" x14ac:dyDescent="0.2">
      <c r="Y36564" s="84"/>
    </row>
    <row r="36565" spans="25:25" x14ac:dyDescent="0.2">
      <c r="Y36565" s="84"/>
    </row>
    <row r="36566" spans="25:25" x14ac:dyDescent="0.2">
      <c r="Y36566" s="84"/>
    </row>
    <row r="36567" spans="25:25" x14ac:dyDescent="0.2">
      <c r="Y36567" s="84"/>
    </row>
    <row r="36568" spans="25:25" x14ac:dyDescent="0.2">
      <c r="Y36568" s="84"/>
    </row>
    <row r="36569" spans="25:25" x14ac:dyDescent="0.2">
      <c r="Y36569" s="84"/>
    </row>
    <row r="36570" spans="25:25" x14ac:dyDescent="0.2">
      <c r="Y36570" s="84"/>
    </row>
    <row r="36571" spans="25:25" x14ac:dyDescent="0.2">
      <c r="Y36571" s="84"/>
    </row>
    <row r="36572" spans="25:25" x14ac:dyDescent="0.2">
      <c r="Y36572" s="84"/>
    </row>
    <row r="36573" spans="25:25" x14ac:dyDescent="0.2">
      <c r="Y36573" s="84"/>
    </row>
    <row r="36574" spans="25:25" x14ac:dyDescent="0.2">
      <c r="Y36574" s="84"/>
    </row>
    <row r="36575" spans="25:25" x14ac:dyDescent="0.2">
      <c r="Y36575" s="84"/>
    </row>
    <row r="36576" spans="25:25" x14ac:dyDescent="0.2">
      <c r="Y36576" s="84"/>
    </row>
    <row r="36577" spans="25:25" x14ac:dyDescent="0.2">
      <c r="Y36577" s="84"/>
    </row>
    <row r="36578" spans="25:25" x14ac:dyDescent="0.2">
      <c r="Y36578" s="84"/>
    </row>
    <row r="36579" spans="25:25" x14ac:dyDescent="0.2">
      <c r="Y36579" s="84"/>
    </row>
    <row r="36580" spans="25:25" x14ac:dyDescent="0.2">
      <c r="Y36580" s="84"/>
    </row>
    <row r="36581" spans="25:25" x14ac:dyDescent="0.2">
      <c r="Y36581" s="84"/>
    </row>
    <row r="36582" spans="25:25" x14ac:dyDescent="0.2">
      <c r="Y36582" s="84"/>
    </row>
    <row r="36583" spans="25:25" x14ac:dyDescent="0.2">
      <c r="Y36583" s="84"/>
    </row>
    <row r="36584" spans="25:25" x14ac:dyDescent="0.2">
      <c r="Y36584" s="84"/>
    </row>
    <row r="36585" spans="25:25" x14ac:dyDescent="0.2">
      <c r="Y36585" s="84"/>
    </row>
    <row r="36586" spans="25:25" x14ac:dyDescent="0.2">
      <c r="Y36586" s="84"/>
    </row>
    <row r="36587" spans="25:25" x14ac:dyDescent="0.2">
      <c r="Y36587" s="84"/>
    </row>
    <row r="36588" spans="25:25" x14ac:dyDescent="0.2">
      <c r="Y36588" s="84"/>
    </row>
    <row r="36589" spans="25:25" x14ac:dyDescent="0.2">
      <c r="Y36589" s="84"/>
    </row>
    <row r="36590" spans="25:25" x14ac:dyDescent="0.2">
      <c r="Y36590" s="84"/>
    </row>
    <row r="36591" spans="25:25" x14ac:dyDescent="0.2">
      <c r="Y36591" s="84"/>
    </row>
    <row r="36592" spans="25:25" x14ac:dyDescent="0.2">
      <c r="Y36592" s="84"/>
    </row>
    <row r="36593" spans="25:25" x14ac:dyDescent="0.2">
      <c r="Y36593" s="84"/>
    </row>
    <row r="36594" spans="25:25" x14ac:dyDescent="0.2">
      <c r="Y36594" s="84"/>
    </row>
    <row r="36595" spans="25:25" x14ac:dyDescent="0.2">
      <c r="Y36595" s="84"/>
    </row>
    <row r="36596" spans="25:25" x14ac:dyDescent="0.2">
      <c r="Y36596" s="84"/>
    </row>
    <row r="36597" spans="25:25" x14ac:dyDescent="0.2">
      <c r="Y36597" s="84"/>
    </row>
    <row r="36598" spans="25:25" x14ac:dyDescent="0.2">
      <c r="Y36598" s="84"/>
    </row>
    <row r="36599" spans="25:25" x14ac:dyDescent="0.2">
      <c r="Y36599" s="84"/>
    </row>
    <row r="36600" spans="25:25" x14ac:dyDescent="0.2">
      <c r="Y36600" s="84"/>
    </row>
    <row r="36601" spans="25:25" x14ac:dyDescent="0.2">
      <c r="Y36601" s="84"/>
    </row>
    <row r="36602" spans="25:25" x14ac:dyDescent="0.2">
      <c r="Y36602" s="84"/>
    </row>
    <row r="36603" spans="25:25" x14ac:dyDescent="0.2">
      <c r="Y36603" s="84"/>
    </row>
    <row r="36604" spans="25:25" x14ac:dyDescent="0.2">
      <c r="Y36604" s="84"/>
    </row>
    <row r="36605" spans="25:25" x14ac:dyDescent="0.2">
      <c r="Y36605" s="84"/>
    </row>
    <row r="36606" spans="25:25" x14ac:dyDescent="0.2">
      <c r="Y36606" s="84"/>
    </row>
    <row r="36607" spans="25:25" x14ac:dyDescent="0.2">
      <c r="Y36607" s="84"/>
    </row>
    <row r="36608" spans="25:25" x14ac:dyDescent="0.2">
      <c r="Y36608" s="84"/>
    </row>
    <row r="36609" spans="25:25" x14ac:dyDescent="0.2">
      <c r="Y36609" s="84"/>
    </row>
    <row r="36610" spans="25:25" x14ac:dyDescent="0.2">
      <c r="Y36610" s="84"/>
    </row>
    <row r="36611" spans="25:25" x14ac:dyDescent="0.2">
      <c r="Y36611" s="84"/>
    </row>
    <row r="36612" spans="25:25" x14ac:dyDescent="0.2">
      <c r="Y36612" s="84"/>
    </row>
    <row r="36613" spans="25:25" x14ac:dyDescent="0.2">
      <c r="Y36613" s="84"/>
    </row>
    <row r="36614" spans="25:25" x14ac:dyDescent="0.2">
      <c r="Y36614" s="84"/>
    </row>
    <row r="36615" spans="25:25" x14ac:dyDescent="0.2">
      <c r="Y36615" s="84"/>
    </row>
    <row r="36616" spans="25:25" x14ac:dyDescent="0.2">
      <c r="Y36616" s="84"/>
    </row>
    <row r="36617" spans="25:25" x14ac:dyDescent="0.2">
      <c r="Y36617" s="84"/>
    </row>
    <row r="36618" spans="25:25" x14ac:dyDescent="0.2">
      <c r="Y36618" s="84"/>
    </row>
    <row r="36619" spans="25:25" x14ac:dyDescent="0.2">
      <c r="Y36619" s="84"/>
    </row>
    <row r="36620" spans="25:25" x14ac:dyDescent="0.2">
      <c r="Y36620" s="84"/>
    </row>
    <row r="36621" spans="25:25" x14ac:dyDescent="0.2">
      <c r="Y36621" s="84"/>
    </row>
    <row r="36622" spans="25:25" x14ac:dyDescent="0.2">
      <c r="Y36622" s="84"/>
    </row>
    <row r="36623" spans="25:25" x14ac:dyDescent="0.2">
      <c r="Y36623" s="84"/>
    </row>
    <row r="36624" spans="25:25" x14ac:dyDescent="0.2">
      <c r="Y36624" s="84"/>
    </row>
    <row r="36625" spans="25:25" x14ac:dyDescent="0.2">
      <c r="Y36625" s="84"/>
    </row>
    <row r="36626" spans="25:25" x14ac:dyDescent="0.2">
      <c r="Y36626" s="84"/>
    </row>
    <row r="36627" spans="25:25" x14ac:dyDescent="0.2">
      <c r="Y36627" s="84"/>
    </row>
    <row r="36628" spans="25:25" x14ac:dyDescent="0.2">
      <c r="Y36628" s="84"/>
    </row>
    <row r="36629" spans="25:25" x14ac:dyDescent="0.2">
      <c r="Y36629" s="84"/>
    </row>
    <row r="36630" spans="25:25" x14ac:dyDescent="0.2">
      <c r="Y36630" s="84"/>
    </row>
    <row r="36631" spans="25:25" x14ac:dyDescent="0.2">
      <c r="Y36631" s="84"/>
    </row>
    <row r="36632" spans="25:25" x14ac:dyDescent="0.2">
      <c r="Y36632" s="84"/>
    </row>
    <row r="36633" spans="25:25" x14ac:dyDescent="0.2">
      <c r="Y36633" s="84"/>
    </row>
    <row r="36634" spans="25:25" x14ac:dyDescent="0.2">
      <c r="Y36634" s="84"/>
    </row>
    <row r="36635" spans="25:25" x14ac:dyDescent="0.2">
      <c r="Y36635" s="84"/>
    </row>
    <row r="36636" spans="25:25" x14ac:dyDescent="0.2">
      <c r="Y36636" s="84"/>
    </row>
    <row r="36637" spans="25:25" x14ac:dyDescent="0.2">
      <c r="Y36637" s="84"/>
    </row>
    <row r="36638" spans="25:25" x14ac:dyDescent="0.2">
      <c r="Y36638" s="84"/>
    </row>
    <row r="36639" spans="25:25" x14ac:dyDescent="0.2">
      <c r="Y36639" s="84"/>
    </row>
    <row r="36640" spans="25:25" x14ac:dyDescent="0.2">
      <c r="Y36640" s="84"/>
    </row>
    <row r="36641" spans="25:25" x14ac:dyDescent="0.2">
      <c r="Y36641" s="84"/>
    </row>
    <row r="36642" spans="25:25" x14ac:dyDescent="0.2">
      <c r="Y36642" s="84"/>
    </row>
    <row r="36643" spans="25:25" x14ac:dyDescent="0.2">
      <c r="Y36643" s="84"/>
    </row>
    <row r="36644" spans="25:25" x14ac:dyDescent="0.2">
      <c r="Y36644" s="84"/>
    </row>
    <row r="36645" spans="25:25" x14ac:dyDescent="0.2">
      <c r="Y36645" s="84"/>
    </row>
    <row r="36646" spans="25:25" x14ac:dyDescent="0.2">
      <c r="Y36646" s="84"/>
    </row>
    <row r="36647" spans="25:25" x14ac:dyDescent="0.2">
      <c r="Y36647" s="84"/>
    </row>
    <row r="36648" spans="25:25" x14ac:dyDescent="0.2">
      <c r="Y36648" s="84"/>
    </row>
    <row r="36649" spans="25:25" x14ac:dyDescent="0.2">
      <c r="Y36649" s="84"/>
    </row>
    <row r="36650" spans="25:25" x14ac:dyDescent="0.2">
      <c r="Y36650" s="84"/>
    </row>
    <row r="36651" spans="25:25" x14ac:dyDescent="0.2">
      <c r="Y36651" s="84"/>
    </row>
    <row r="36652" spans="25:25" x14ac:dyDescent="0.2">
      <c r="Y36652" s="84"/>
    </row>
    <row r="36653" spans="25:25" x14ac:dyDescent="0.2">
      <c r="Y36653" s="84"/>
    </row>
    <row r="36654" spans="25:25" x14ac:dyDescent="0.2">
      <c r="Y36654" s="84"/>
    </row>
    <row r="36655" spans="25:25" x14ac:dyDescent="0.2">
      <c r="Y36655" s="84"/>
    </row>
    <row r="36656" spans="25:25" x14ac:dyDescent="0.2">
      <c r="Y36656" s="84"/>
    </row>
    <row r="36657" spans="25:25" x14ac:dyDescent="0.2">
      <c r="Y36657" s="84"/>
    </row>
    <row r="36658" spans="25:25" x14ac:dyDescent="0.2">
      <c r="Y36658" s="84"/>
    </row>
    <row r="36659" spans="25:25" x14ac:dyDescent="0.2">
      <c r="Y36659" s="84"/>
    </row>
    <row r="36660" spans="25:25" x14ac:dyDescent="0.2">
      <c r="Y36660" s="84"/>
    </row>
    <row r="36661" spans="25:25" x14ac:dyDescent="0.2">
      <c r="Y36661" s="84"/>
    </row>
    <row r="36662" spans="25:25" x14ac:dyDescent="0.2">
      <c r="Y36662" s="84"/>
    </row>
    <row r="36663" spans="25:25" x14ac:dyDescent="0.2">
      <c r="Y36663" s="84"/>
    </row>
    <row r="36664" spans="25:25" x14ac:dyDescent="0.2">
      <c r="Y36664" s="84"/>
    </row>
    <row r="36665" spans="25:25" x14ac:dyDescent="0.2">
      <c r="Y36665" s="84"/>
    </row>
    <row r="36666" spans="25:25" x14ac:dyDescent="0.2">
      <c r="Y36666" s="84"/>
    </row>
    <row r="36667" spans="25:25" x14ac:dyDescent="0.2">
      <c r="Y36667" s="84"/>
    </row>
    <row r="36668" spans="25:25" x14ac:dyDescent="0.2">
      <c r="Y36668" s="84"/>
    </row>
    <row r="36669" spans="25:25" x14ac:dyDescent="0.2">
      <c r="Y36669" s="84"/>
    </row>
    <row r="36670" spans="25:25" x14ac:dyDescent="0.2">
      <c r="Y36670" s="84"/>
    </row>
    <row r="36671" spans="25:25" x14ac:dyDescent="0.2">
      <c r="Y36671" s="84"/>
    </row>
    <row r="36672" spans="25:25" x14ac:dyDescent="0.2">
      <c r="Y36672" s="84"/>
    </row>
    <row r="36673" spans="25:25" x14ac:dyDescent="0.2">
      <c r="Y36673" s="84"/>
    </row>
    <row r="36674" spans="25:25" x14ac:dyDescent="0.2">
      <c r="Y36674" s="84"/>
    </row>
    <row r="36675" spans="25:25" x14ac:dyDescent="0.2">
      <c r="Y36675" s="84"/>
    </row>
    <row r="36676" spans="25:25" x14ac:dyDescent="0.2">
      <c r="Y36676" s="84"/>
    </row>
    <row r="36677" spans="25:25" x14ac:dyDescent="0.2">
      <c r="Y36677" s="84"/>
    </row>
    <row r="36678" spans="25:25" x14ac:dyDescent="0.2">
      <c r="Y36678" s="84"/>
    </row>
    <row r="36679" spans="25:25" x14ac:dyDescent="0.2">
      <c r="Y36679" s="84"/>
    </row>
    <row r="36680" spans="25:25" x14ac:dyDescent="0.2">
      <c r="Y36680" s="84"/>
    </row>
    <row r="36681" spans="25:25" x14ac:dyDescent="0.2">
      <c r="Y36681" s="84"/>
    </row>
    <row r="36682" spans="25:25" x14ac:dyDescent="0.2">
      <c r="Y36682" s="84"/>
    </row>
    <row r="36683" spans="25:25" x14ac:dyDescent="0.2">
      <c r="Y36683" s="84"/>
    </row>
    <row r="36684" spans="25:25" x14ac:dyDescent="0.2">
      <c r="Y36684" s="84"/>
    </row>
    <row r="36685" spans="25:25" x14ac:dyDescent="0.2">
      <c r="Y36685" s="84"/>
    </row>
    <row r="36686" spans="25:25" x14ac:dyDescent="0.2">
      <c r="Y36686" s="84"/>
    </row>
    <row r="36687" spans="25:25" x14ac:dyDescent="0.2">
      <c r="Y36687" s="84"/>
    </row>
    <row r="36688" spans="25:25" x14ac:dyDescent="0.2">
      <c r="Y36688" s="84"/>
    </row>
    <row r="36689" spans="25:25" x14ac:dyDescent="0.2">
      <c r="Y36689" s="84"/>
    </row>
    <row r="36690" spans="25:25" x14ac:dyDescent="0.2">
      <c r="Y36690" s="84"/>
    </row>
    <row r="36691" spans="25:25" x14ac:dyDescent="0.2">
      <c r="Y36691" s="84"/>
    </row>
    <row r="36692" spans="25:25" x14ac:dyDescent="0.2">
      <c r="Y36692" s="84"/>
    </row>
    <row r="36693" spans="25:25" x14ac:dyDescent="0.2">
      <c r="Y36693" s="84"/>
    </row>
    <row r="36694" spans="25:25" x14ac:dyDescent="0.2">
      <c r="Y36694" s="84"/>
    </row>
    <row r="36695" spans="25:25" x14ac:dyDescent="0.2">
      <c r="Y36695" s="84"/>
    </row>
    <row r="36696" spans="25:25" x14ac:dyDescent="0.2">
      <c r="Y36696" s="84"/>
    </row>
    <row r="36697" spans="25:25" x14ac:dyDescent="0.2">
      <c r="Y36697" s="84"/>
    </row>
    <row r="36698" spans="25:25" x14ac:dyDescent="0.2">
      <c r="Y36698" s="84"/>
    </row>
    <row r="36699" spans="25:25" x14ac:dyDescent="0.2">
      <c r="Y36699" s="84"/>
    </row>
    <row r="36700" spans="25:25" x14ac:dyDescent="0.2">
      <c r="Y36700" s="84"/>
    </row>
    <row r="36701" spans="25:25" x14ac:dyDescent="0.2">
      <c r="Y36701" s="84"/>
    </row>
    <row r="36702" spans="25:25" x14ac:dyDescent="0.2">
      <c r="Y36702" s="84"/>
    </row>
    <row r="36703" spans="25:25" x14ac:dyDescent="0.2">
      <c r="Y36703" s="84"/>
    </row>
    <row r="36704" spans="25:25" x14ac:dyDescent="0.2">
      <c r="Y36704" s="84"/>
    </row>
    <row r="36705" spans="25:25" x14ac:dyDescent="0.2">
      <c r="Y36705" s="84"/>
    </row>
    <row r="36706" spans="25:25" x14ac:dyDescent="0.2">
      <c r="Y36706" s="84"/>
    </row>
    <row r="36707" spans="25:25" x14ac:dyDescent="0.2">
      <c r="Y36707" s="84"/>
    </row>
    <row r="36708" spans="25:25" x14ac:dyDescent="0.2">
      <c r="Y36708" s="84"/>
    </row>
    <row r="36709" spans="25:25" x14ac:dyDescent="0.2">
      <c r="Y36709" s="84"/>
    </row>
    <row r="36710" spans="25:25" x14ac:dyDescent="0.2">
      <c r="Y36710" s="84"/>
    </row>
    <row r="36711" spans="25:25" x14ac:dyDescent="0.2">
      <c r="Y36711" s="84"/>
    </row>
    <row r="36712" spans="25:25" x14ac:dyDescent="0.2">
      <c r="Y36712" s="84"/>
    </row>
    <row r="36713" spans="25:25" x14ac:dyDescent="0.2">
      <c r="Y36713" s="84"/>
    </row>
    <row r="36714" spans="25:25" x14ac:dyDescent="0.2">
      <c r="Y36714" s="84"/>
    </row>
    <row r="36715" spans="25:25" x14ac:dyDescent="0.2">
      <c r="Y36715" s="84"/>
    </row>
    <row r="36716" spans="25:25" x14ac:dyDescent="0.2">
      <c r="Y36716" s="84"/>
    </row>
    <row r="36717" spans="25:25" x14ac:dyDescent="0.2">
      <c r="Y36717" s="84"/>
    </row>
    <row r="36718" spans="25:25" x14ac:dyDescent="0.2">
      <c r="Y36718" s="84"/>
    </row>
    <row r="36719" spans="25:25" x14ac:dyDescent="0.2">
      <c r="Y36719" s="84"/>
    </row>
    <row r="36720" spans="25:25" x14ac:dyDescent="0.2">
      <c r="Y36720" s="84"/>
    </row>
    <row r="36721" spans="25:25" x14ac:dyDescent="0.2">
      <c r="Y36721" s="84"/>
    </row>
    <row r="36722" spans="25:25" x14ac:dyDescent="0.2">
      <c r="Y36722" s="84"/>
    </row>
    <row r="36723" spans="25:25" x14ac:dyDescent="0.2">
      <c r="Y36723" s="84"/>
    </row>
    <row r="36724" spans="25:25" x14ac:dyDescent="0.2">
      <c r="Y36724" s="84"/>
    </row>
    <row r="36725" spans="25:25" x14ac:dyDescent="0.2">
      <c r="Y36725" s="84"/>
    </row>
    <row r="36726" spans="25:25" x14ac:dyDescent="0.2">
      <c r="Y36726" s="84"/>
    </row>
    <row r="36727" spans="25:25" x14ac:dyDescent="0.2">
      <c r="Y36727" s="84"/>
    </row>
    <row r="36728" spans="25:25" x14ac:dyDescent="0.2">
      <c r="Y36728" s="84"/>
    </row>
    <row r="36729" spans="25:25" x14ac:dyDescent="0.2">
      <c r="Y36729" s="84"/>
    </row>
    <row r="36730" spans="25:25" x14ac:dyDescent="0.2">
      <c r="Y36730" s="84"/>
    </row>
    <row r="36731" spans="25:25" x14ac:dyDescent="0.2">
      <c r="Y36731" s="84"/>
    </row>
    <row r="36732" spans="25:25" x14ac:dyDescent="0.2">
      <c r="Y36732" s="84"/>
    </row>
    <row r="36733" spans="25:25" x14ac:dyDescent="0.2">
      <c r="Y36733" s="84"/>
    </row>
    <row r="36734" spans="25:25" x14ac:dyDescent="0.2">
      <c r="Y36734" s="84"/>
    </row>
    <row r="36735" spans="25:25" x14ac:dyDescent="0.2">
      <c r="Y36735" s="84"/>
    </row>
    <row r="36736" spans="25:25" x14ac:dyDescent="0.2">
      <c r="Y36736" s="84"/>
    </row>
    <row r="36737" spans="25:25" x14ac:dyDescent="0.2">
      <c r="Y36737" s="84"/>
    </row>
    <row r="36738" spans="25:25" x14ac:dyDescent="0.2">
      <c r="Y36738" s="84"/>
    </row>
    <row r="36739" spans="25:25" x14ac:dyDescent="0.2">
      <c r="Y36739" s="84"/>
    </row>
    <row r="36740" spans="25:25" x14ac:dyDescent="0.2">
      <c r="Y36740" s="84"/>
    </row>
    <row r="36741" spans="25:25" x14ac:dyDescent="0.2">
      <c r="Y36741" s="84"/>
    </row>
    <row r="36742" spans="25:25" x14ac:dyDescent="0.2">
      <c r="Y36742" s="84"/>
    </row>
    <row r="36743" spans="25:25" x14ac:dyDescent="0.2">
      <c r="Y36743" s="84"/>
    </row>
    <row r="36744" spans="25:25" x14ac:dyDescent="0.2">
      <c r="Y36744" s="84"/>
    </row>
    <row r="36745" spans="25:25" x14ac:dyDescent="0.2">
      <c r="Y36745" s="84"/>
    </row>
    <row r="36746" spans="25:25" x14ac:dyDescent="0.2">
      <c r="Y36746" s="84"/>
    </row>
    <row r="36747" spans="25:25" x14ac:dyDescent="0.2">
      <c r="Y36747" s="84"/>
    </row>
    <row r="36748" spans="25:25" x14ac:dyDescent="0.2">
      <c r="Y36748" s="84"/>
    </row>
    <row r="36749" spans="25:25" x14ac:dyDescent="0.2">
      <c r="Y36749" s="84"/>
    </row>
    <row r="36750" spans="25:25" x14ac:dyDescent="0.2">
      <c r="Y36750" s="84"/>
    </row>
    <row r="36751" spans="25:25" x14ac:dyDescent="0.2">
      <c r="Y36751" s="84"/>
    </row>
    <row r="36752" spans="25:25" x14ac:dyDescent="0.2">
      <c r="Y36752" s="84"/>
    </row>
    <row r="36753" spans="25:25" x14ac:dyDescent="0.2">
      <c r="Y36753" s="84"/>
    </row>
    <row r="36754" spans="25:25" x14ac:dyDescent="0.2">
      <c r="Y36754" s="84"/>
    </row>
    <row r="36755" spans="25:25" x14ac:dyDescent="0.2">
      <c r="Y36755" s="84"/>
    </row>
    <row r="36756" spans="25:25" x14ac:dyDescent="0.2">
      <c r="Y36756" s="84"/>
    </row>
    <row r="36757" spans="25:25" x14ac:dyDescent="0.2">
      <c r="Y36757" s="84"/>
    </row>
    <row r="36758" spans="25:25" x14ac:dyDescent="0.2">
      <c r="Y36758" s="84"/>
    </row>
    <row r="36759" spans="25:25" x14ac:dyDescent="0.2">
      <c r="Y36759" s="84"/>
    </row>
    <row r="36760" spans="25:25" x14ac:dyDescent="0.2">
      <c r="Y36760" s="84"/>
    </row>
    <row r="36761" spans="25:25" x14ac:dyDescent="0.2">
      <c r="Y36761" s="84"/>
    </row>
    <row r="36762" spans="25:25" x14ac:dyDescent="0.2">
      <c r="Y36762" s="84"/>
    </row>
    <row r="36763" spans="25:25" x14ac:dyDescent="0.2">
      <c r="Y36763" s="84"/>
    </row>
    <row r="36764" spans="25:25" x14ac:dyDescent="0.2">
      <c r="Y36764" s="84"/>
    </row>
    <row r="36765" spans="25:25" x14ac:dyDescent="0.2">
      <c r="Y36765" s="84"/>
    </row>
    <row r="36766" spans="25:25" x14ac:dyDescent="0.2">
      <c r="Y36766" s="84"/>
    </row>
    <row r="36767" spans="25:25" x14ac:dyDescent="0.2">
      <c r="Y36767" s="84"/>
    </row>
    <row r="36768" spans="25:25" x14ac:dyDescent="0.2">
      <c r="Y36768" s="84"/>
    </row>
    <row r="36769" spans="25:25" x14ac:dyDescent="0.2">
      <c r="Y36769" s="84"/>
    </row>
    <row r="36770" spans="25:25" x14ac:dyDescent="0.2">
      <c r="Y36770" s="84"/>
    </row>
    <row r="36771" spans="25:25" x14ac:dyDescent="0.2">
      <c r="Y36771" s="84"/>
    </row>
    <row r="36772" spans="25:25" x14ac:dyDescent="0.2">
      <c r="Y36772" s="84"/>
    </row>
    <row r="36773" spans="25:25" x14ac:dyDescent="0.2">
      <c r="Y36773" s="84"/>
    </row>
    <row r="36774" spans="25:25" x14ac:dyDescent="0.2">
      <c r="Y36774" s="84"/>
    </row>
    <row r="36775" spans="25:25" x14ac:dyDescent="0.2">
      <c r="Y36775" s="84"/>
    </row>
    <row r="36776" spans="25:25" x14ac:dyDescent="0.2">
      <c r="Y36776" s="84"/>
    </row>
    <row r="36777" spans="25:25" x14ac:dyDescent="0.2">
      <c r="Y36777" s="84"/>
    </row>
    <row r="36778" spans="25:25" x14ac:dyDescent="0.2">
      <c r="Y36778" s="84"/>
    </row>
    <row r="36779" spans="25:25" x14ac:dyDescent="0.2">
      <c r="Y36779" s="84"/>
    </row>
    <row r="36780" spans="25:25" x14ac:dyDescent="0.2">
      <c r="Y36780" s="84"/>
    </row>
    <row r="36781" spans="25:25" x14ac:dyDescent="0.2">
      <c r="Y36781" s="84"/>
    </row>
    <row r="36782" spans="25:25" x14ac:dyDescent="0.2">
      <c r="Y36782" s="84"/>
    </row>
    <row r="36783" spans="25:25" x14ac:dyDescent="0.2">
      <c r="Y36783" s="84"/>
    </row>
    <row r="36784" spans="25:25" x14ac:dyDescent="0.2">
      <c r="Y36784" s="84"/>
    </row>
    <row r="36785" spans="25:25" x14ac:dyDescent="0.2">
      <c r="Y36785" s="84"/>
    </row>
    <row r="36786" spans="25:25" x14ac:dyDescent="0.2">
      <c r="Y36786" s="84"/>
    </row>
    <row r="36787" spans="25:25" x14ac:dyDescent="0.2">
      <c r="Y36787" s="84"/>
    </row>
    <row r="36788" spans="25:25" x14ac:dyDescent="0.2">
      <c r="Y36788" s="84"/>
    </row>
    <row r="36789" spans="25:25" x14ac:dyDescent="0.2">
      <c r="Y36789" s="84"/>
    </row>
    <row r="36790" spans="25:25" x14ac:dyDescent="0.2">
      <c r="Y36790" s="84"/>
    </row>
    <row r="36791" spans="25:25" x14ac:dyDescent="0.2">
      <c r="Y36791" s="84"/>
    </row>
    <row r="36792" spans="25:25" x14ac:dyDescent="0.2">
      <c r="Y36792" s="84"/>
    </row>
    <row r="36793" spans="25:25" x14ac:dyDescent="0.2">
      <c r="Y36793" s="84"/>
    </row>
    <row r="36794" spans="25:25" x14ac:dyDescent="0.2">
      <c r="Y36794" s="84"/>
    </row>
    <row r="36795" spans="25:25" x14ac:dyDescent="0.2">
      <c r="Y36795" s="84"/>
    </row>
    <row r="36796" spans="25:25" x14ac:dyDescent="0.2">
      <c r="Y36796" s="84"/>
    </row>
    <row r="36797" spans="25:25" x14ac:dyDescent="0.2">
      <c r="Y36797" s="84"/>
    </row>
    <row r="36798" spans="25:25" x14ac:dyDescent="0.2">
      <c r="Y36798" s="84"/>
    </row>
    <row r="36799" spans="25:25" x14ac:dyDescent="0.2">
      <c r="Y36799" s="84"/>
    </row>
    <row r="36800" spans="25:25" x14ac:dyDescent="0.2">
      <c r="Y36800" s="84"/>
    </row>
    <row r="36801" spans="25:25" x14ac:dyDescent="0.2">
      <c r="Y36801" s="84"/>
    </row>
    <row r="36802" spans="25:25" x14ac:dyDescent="0.2">
      <c r="Y36802" s="84"/>
    </row>
    <row r="36803" spans="25:25" x14ac:dyDescent="0.2">
      <c r="Y36803" s="84"/>
    </row>
    <row r="36804" spans="25:25" x14ac:dyDescent="0.2">
      <c r="Y36804" s="84"/>
    </row>
    <row r="36805" spans="25:25" x14ac:dyDescent="0.2">
      <c r="Y36805" s="84"/>
    </row>
    <row r="36806" spans="25:25" x14ac:dyDescent="0.2">
      <c r="Y36806" s="84"/>
    </row>
    <row r="36807" spans="25:25" x14ac:dyDescent="0.2">
      <c r="Y36807" s="84"/>
    </row>
    <row r="36808" spans="25:25" x14ac:dyDescent="0.2">
      <c r="Y36808" s="84"/>
    </row>
    <row r="36809" spans="25:25" x14ac:dyDescent="0.2">
      <c r="Y36809" s="84"/>
    </row>
    <row r="36810" spans="25:25" x14ac:dyDescent="0.2">
      <c r="Y36810" s="84"/>
    </row>
    <row r="36811" spans="25:25" x14ac:dyDescent="0.2">
      <c r="Y36811" s="84"/>
    </row>
    <row r="36812" spans="25:25" x14ac:dyDescent="0.2">
      <c r="Y36812" s="84"/>
    </row>
    <row r="36813" spans="25:25" x14ac:dyDescent="0.2">
      <c r="Y36813" s="84"/>
    </row>
    <row r="36814" spans="25:25" x14ac:dyDescent="0.2">
      <c r="Y36814" s="84"/>
    </row>
    <row r="36815" spans="25:25" x14ac:dyDescent="0.2">
      <c r="Y36815" s="84"/>
    </row>
    <row r="36816" spans="25:25" x14ac:dyDescent="0.2">
      <c r="Y36816" s="84"/>
    </row>
    <row r="36817" spans="25:25" x14ac:dyDescent="0.2">
      <c r="Y36817" s="84"/>
    </row>
    <row r="36818" spans="25:25" x14ac:dyDescent="0.2">
      <c r="Y36818" s="84"/>
    </row>
    <row r="36819" spans="25:25" x14ac:dyDescent="0.2">
      <c r="Y36819" s="84"/>
    </row>
    <row r="36820" spans="25:25" x14ac:dyDescent="0.2">
      <c r="Y36820" s="84"/>
    </row>
    <row r="36821" spans="25:25" x14ac:dyDescent="0.2">
      <c r="Y36821" s="84"/>
    </row>
    <row r="36822" spans="25:25" x14ac:dyDescent="0.2">
      <c r="Y36822" s="84"/>
    </row>
    <row r="36823" spans="25:25" x14ac:dyDescent="0.2">
      <c r="Y36823" s="84"/>
    </row>
    <row r="36824" spans="25:25" x14ac:dyDescent="0.2">
      <c r="Y36824" s="84"/>
    </row>
    <row r="36825" spans="25:25" x14ac:dyDescent="0.2">
      <c r="Y36825" s="84"/>
    </row>
    <row r="36826" spans="25:25" x14ac:dyDescent="0.2">
      <c r="Y36826" s="84"/>
    </row>
    <row r="36827" spans="25:25" x14ac:dyDescent="0.2">
      <c r="Y36827" s="84"/>
    </row>
    <row r="36828" spans="25:25" x14ac:dyDescent="0.2">
      <c r="Y36828" s="84"/>
    </row>
    <row r="36829" spans="25:25" x14ac:dyDescent="0.2">
      <c r="Y36829" s="84"/>
    </row>
    <row r="36830" spans="25:25" x14ac:dyDescent="0.2">
      <c r="Y36830" s="84"/>
    </row>
    <row r="36831" spans="25:25" x14ac:dyDescent="0.2">
      <c r="Y36831" s="84"/>
    </row>
    <row r="36832" spans="25:25" x14ac:dyDescent="0.2">
      <c r="Y36832" s="84"/>
    </row>
    <row r="36833" spans="25:25" x14ac:dyDescent="0.2">
      <c r="Y36833" s="84"/>
    </row>
    <row r="36834" spans="25:25" x14ac:dyDescent="0.2">
      <c r="Y36834" s="84"/>
    </row>
    <row r="36835" spans="25:25" x14ac:dyDescent="0.2">
      <c r="Y36835" s="84"/>
    </row>
    <row r="36836" spans="25:25" x14ac:dyDescent="0.2">
      <c r="Y36836" s="84"/>
    </row>
    <row r="36837" spans="25:25" x14ac:dyDescent="0.2">
      <c r="Y36837" s="84"/>
    </row>
    <row r="36838" spans="25:25" x14ac:dyDescent="0.2">
      <c r="Y36838" s="84"/>
    </row>
    <row r="36839" spans="25:25" x14ac:dyDescent="0.2">
      <c r="Y36839" s="84"/>
    </row>
    <row r="36840" spans="25:25" x14ac:dyDescent="0.2">
      <c r="Y36840" s="84"/>
    </row>
    <row r="36841" spans="25:25" x14ac:dyDescent="0.2">
      <c r="Y36841" s="84"/>
    </row>
    <row r="36842" spans="25:25" x14ac:dyDescent="0.2">
      <c r="Y36842" s="84"/>
    </row>
    <row r="36843" spans="25:25" x14ac:dyDescent="0.2">
      <c r="Y36843" s="84"/>
    </row>
    <row r="36844" spans="25:25" x14ac:dyDescent="0.2">
      <c r="Y36844" s="84"/>
    </row>
    <row r="36845" spans="25:25" x14ac:dyDescent="0.2">
      <c r="Y36845" s="84"/>
    </row>
    <row r="36846" spans="25:25" x14ac:dyDescent="0.2">
      <c r="Y36846" s="84"/>
    </row>
    <row r="36847" spans="25:25" x14ac:dyDescent="0.2">
      <c r="Y36847" s="84"/>
    </row>
    <row r="36848" spans="25:25" x14ac:dyDescent="0.2">
      <c r="Y36848" s="84"/>
    </row>
    <row r="36849" spans="25:25" x14ac:dyDescent="0.2">
      <c r="Y36849" s="84"/>
    </row>
    <row r="36850" spans="25:25" x14ac:dyDescent="0.2">
      <c r="Y36850" s="84"/>
    </row>
    <row r="36851" spans="25:25" x14ac:dyDescent="0.2">
      <c r="Y36851" s="84"/>
    </row>
    <row r="36852" spans="25:25" x14ac:dyDescent="0.2">
      <c r="Y36852" s="84"/>
    </row>
    <row r="36853" spans="25:25" x14ac:dyDescent="0.2">
      <c r="Y36853" s="84"/>
    </row>
    <row r="36854" spans="25:25" x14ac:dyDescent="0.2">
      <c r="Y36854" s="84"/>
    </row>
    <row r="36855" spans="25:25" x14ac:dyDescent="0.2">
      <c r="Y36855" s="84"/>
    </row>
    <row r="36856" spans="25:25" x14ac:dyDescent="0.2">
      <c r="Y36856" s="84"/>
    </row>
    <row r="36857" spans="25:25" x14ac:dyDescent="0.2">
      <c r="Y36857" s="84"/>
    </row>
    <row r="36858" spans="25:25" x14ac:dyDescent="0.2">
      <c r="Y36858" s="84"/>
    </row>
    <row r="36859" spans="25:25" x14ac:dyDescent="0.2">
      <c r="Y36859" s="84"/>
    </row>
    <row r="36860" spans="25:25" x14ac:dyDescent="0.2">
      <c r="Y36860" s="84"/>
    </row>
    <row r="36861" spans="25:25" x14ac:dyDescent="0.2">
      <c r="Y36861" s="84"/>
    </row>
    <row r="36862" spans="25:25" x14ac:dyDescent="0.2">
      <c r="Y36862" s="84"/>
    </row>
    <row r="36863" spans="25:25" x14ac:dyDescent="0.2">
      <c r="Y36863" s="84"/>
    </row>
    <row r="36864" spans="25:25" x14ac:dyDescent="0.2">
      <c r="Y36864" s="84"/>
    </row>
    <row r="36865" spans="25:25" x14ac:dyDescent="0.2">
      <c r="Y36865" s="84"/>
    </row>
    <row r="36866" spans="25:25" x14ac:dyDescent="0.2">
      <c r="Y36866" s="84"/>
    </row>
    <row r="36867" spans="25:25" x14ac:dyDescent="0.2">
      <c r="Y36867" s="84"/>
    </row>
    <row r="36868" spans="25:25" x14ac:dyDescent="0.2">
      <c r="Y36868" s="84"/>
    </row>
    <row r="36869" spans="25:25" x14ac:dyDescent="0.2">
      <c r="Y36869" s="84"/>
    </row>
    <row r="36870" spans="25:25" x14ac:dyDescent="0.2">
      <c r="Y36870" s="84"/>
    </row>
    <row r="36871" spans="25:25" x14ac:dyDescent="0.2">
      <c r="Y36871" s="84"/>
    </row>
    <row r="36872" spans="25:25" x14ac:dyDescent="0.2">
      <c r="Y36872" s="84"/>
    </row>
    <row r="36873" spans="25:25" x14ac:dyDescent="0.2">
      <c r="Y36873" s="84"/>
    </row>
    <row r="36874" spans="25:25" x14ac:dyDescent="0.2">
      <c r="Y36874" s="84"/>
    </row>
    <row r="36875" spans="25:25" x14ac:dyDescent="0.2">
      <c r="Y36875" s="84"/>
    </row>
    <row r="36876" spans="25:25" x14ac:dyDescent="0.2">
      <c r="Y36876" s="84"/>
    </row>
    <row r="36877" spans="25:25" x14ac:dyDescent="0.2">
      <c r="Y36877" s="84"/>
    </row>
    <row r="36878" spans="25:25" x14ac:dyDescent="0.2">
      <c r="Y36878" s="84"/>
    </row>
    <row r="36879" spans="25:25" x14ac:dyDescent="0.2">
      <c r="Y36879" s="84"/>
    </row>
    <row r="36880" spans="25:25" x14ac:dyDescent="0.2">
      <c r="Y36880" s="84"/>
    </row>
    <row r="36881" spans="25:25" x14ac:dyDescent="0.2">
      <c r="Y36881" s="84"/>
    </row>
    <row r="36882" spans="25:25" x14ac:dyDescent="0.2">
      <c r="Y36882" s="84"/>
    </row>
    <row r="36883" spans="25:25" x14ac:dyDescent="0.2">
      <c r="Y36883" s="84"/>
    </row>
    <row r="36884" spans="25:25" x14ac:dyDescent="0.2">
      <c r="Y36884" s="84"/>
    </row>
    <row r="36885" spans="25:25" x14ac:dyDescent="0.2">
      <c r="Y36885" s="84"/>
    </row>
    <row r="36886" spans="25:25" x14ac:dyDescent="0.2">
      <c r="Y36886" s="84"/>
    </row>
    <row r="36887" spans="25:25" x14ac:dyDescent="0.2">
      <c r="Y36887" s="84"/>
    </row>
    <row r="36888" spans="25:25" x14ac:dyDescent="0.2">
      <c r="Y36888" s="84"/>
    </row>
    <row r="36889" spans="25:25" x14ac:dyDescent="0.2">
      <c r="Y36889" s="84"/>
    </row>
    <row r="36890" spans="25:25" x14ac:dyDescent="0.2">
      <c r="Y36890" s="84"/>
    </row>
    <row r="36891" spans="25:25" x14ac:dyDescent="0.2">
      <c r="Y36891" s="84"/>
    </row>
    <row r="36892" spans="25:25" x14ac:dyDescent="0.2">
      <c r="Y36892" s="84"/>
    </row>
    <row r="36893" spans="25:25" x14ac:dyDescent="0.2">
      <c r="Y36893" s="84"/>
    </row>
    <row r="36894" spans="25:25" x14ac:dyDescent="0.2">
      <c r="Y36894" s="84"/>
    </row>
    <row r="36895" spans="25:25" x14ac:dyDescent="0.2">
      <c r="Y36895" s="84"/>
    </row>
    <row r="36896" spans="25:25" x14ac:dyDescent="0.2">
      <c r="Y36896" s="84"/>
    </row>
    <row r="36897" spans="25:25" x14ac:dyDescent="0.2">
      <c r="Y36897" s="84"/>
    </row>
    <row r="36898" spans="25:25" x14ac:dyDescent="0.2">
      <c r="Y36898" s="84"/>
    </row>
    <row r="36899" spans="25:25" x14ac:dyDescent="0.2">
      <c r="Y36899" s="84"/>
    </row>
    <row r="36900" spans="25:25" x14ac:dyDescent="0.2">
      <c r="Y36900" s="84"/>
    </row>
    <row r="36901" spans="25:25" x14ac:dyDescent="0.2">
      <c r="Y36901" s="84"/>
    </row>
    <row r="36902" spans="25:25" x14ac:dyDescent="0.2">
      <c r="Y36902" s="84"/>
    </row>
    <row r="36903" spans="25:25" x14ac:dyDescent="0.2">
      <c r="Y36903" s="84"/>
    </row>
    <row r="36904" spans="25:25" x14ac:dyDescent="0.2">
      <c r="Y36904" s="84"/>
    </row>
    <row r="36905" spans="25:25" x14ac:dyDescent="0.2">
      <c r="Y36905" s="84"/>
    </row>
    <row r="36906" spans="25:25" x14ac:dyDescent="0.2">
      <c r="Y36906" s="84"/>
    </row>
    <row r="36907" spans="25:25" x14ac:dyDescent="0.2">
      <c r="Y36907" s="84"/>
    </row>
    <row r="36908" spans="25:25" x14ac:dyDescent="0.2">
      <c r="Y36908" s="84"/>
    </row>
    <row r="36909" spans="25:25" x14ac:dyDescent="0.2">
      <c r="Y36909" s="84"/>
    </row>
    <row r="36910" spans="25:25" x14ac:dyDescent="0.2">
      <c r="Y36910" s="84"/>
    </row>
    <row r="36911" spans="25:25" x14ac:dyDescent="0.2">
      <c r="Y36911" s="84"/>
    </row>
    <row r="36912" spans="25:25" x14ac:dyDescent="0.2">
      <c r="Y36912" s="84"/>
    </row>
    <row r="36913" spans="25:25" x14ac:dyDescent="0.2">
      <c r="Y36913" s="84"/>
    </row>
    <row r="36914" spans="25:25" x14ac:dyDescent="0.2">
      <c r="Y36914" s="84"/>
    </row>
    <row r="36915" spans="25:25" x14ac:dyDescent="0.2">
      <c r="Y36915" s="84"/>
    </row>
    <row r="36916" spans="25:25" x14ac:dyDescent="0.2">
      <c r="Y36916" s="84"/>
    </row>
    <row r="36917" spans="25:25" x14ac:dyDescent="0.2">
      <c r="Y36917" s="84"/>
    </row>
    <row r="36918" spans="25:25" x14ac:dyDescent="0.2">
      <c r="Y36918" s="84"/>
    </row>
    <row r="36919" spans="25:25" x14ac:dyDescent="0.2">
      <c r="Y36919" s="84"/>
    </row>
    <row r="36920" spans="25:25" x14ac:dyDescent="0.2">
      <c r="Y36920" s="84"/>
    </row>
    <row r="36921" spans="25:25" x14ac:dyDescent="0.2">
      <c r="Y36921" s="84"/>
    </row>
    <row r="36922" spans="25:25" x14ac:dyDescent="0.2">
      <c r="Y36922" s="84"/>
    </row>
    <row r="36923" spans="25:25" x14ac:dyDescent="0.2">
      <c r="Y36923" s="84"/>
    </row>
    <row r="36924" spans="25:25" x14ac:dyDescent="0.2">
      <c r="Y36924" s="84"/>
    </row>
    <row r="36925" spans="25:25" x14ac:dyDescent="0.2">
      <c r="Y36925" s="84"/>
    </row>
    <row r="36926" spans="25:25" x14ac:dyDescent="0.2">
      <c r="Y36926" s="84"/>
    </row>
    <row r="36927" spans="25:25" x14ac:dyDescent="0.2">
      <c r="Y36927" s="84"/>
    </row>
    <row r="36928" spans="25:25" x14ac:dyDescent="0.2">
      <c r="Y36928" s="84"/>
    </row>
    <row r="36929" spans="25:25" x14ac:dyDescent="0.2">
      <c r="Y36929" s="84"/>
    </row>
    <row r="36930" spans="25:25" x14ac:dyDescent="0.2">
      <c r="Y36930" s="84"/>
    </row>
    <row r="36931" spans="25:25" x14ac:dyDescent="0.2">
      <c r="Y36931" s="84"/>
    </row>
    <row r="36932" spans="25:25" x14ac:dyDescent="0.2">
      <c r="Y36932" s="84"/>
    </row>
    <row r="36933" spans="25:25" x14ac:dyDescent="0.2">
      <c r="Y36933" s="84"/>
    </row>
    <row r="36934" spans="25:25" x14ac:dyDescent="0.2">
      <c r="Y36934" s="84"/>
    </row>
    <row r="36935" spans="25:25" x14ac:dyDescent="0.2">
      <c r="Y36935" s="84"/>
    </row>
    <row r="36936" spans="25:25" x14ac:dyDescent="0.2">
      <c r="Y36936" s="84"/>
    </row>
    <row r="36937" spans="25:25" x14ac:dyDescent="0.2">
      <c r="Y36937" s="84"/>
    </row>
    <row r="36938" spans="25:25" x14ac:dyDescent="0.2">
      <c r="Y36938" s="84"/>
    </row>
    <row r="36939" spans="25:25" x14ac:dyDescent="0.2">
      <c r="Y36939" s="84"/>
    </row>
    <row r="36940" spans="25:25" x14ac:dyDescent="0.2">
      <c r="Y36940" s="84"/>
    </row>
    <row r="36941" spans="25:25" x14ac:dyDescent="0.2">
      <c r="Y36941" s="84"/>
    </row>
    <row r="36942" spans="25:25" x14ac:dyDescent="0.2">
      <c r="Y36942" s="84"/>
    </row>
    <row r="36943" spans="25:25" x14ac:dyDescent="0.2">
      <c r="Y36943" s="84"/>
    </row>
    <row r="36944" spans="25:25" x14ac:dyDescent="0.2">
      <c r="Y36944" s="84"/>
    </row>
    <row r="36945" spans="25:25" x14ac:dyDescent="0.2">
      <c r="Y36945" s="84"/>
    </row>
    <row r="36946" spans="25:25" x14ac:dyDescent="0.2">
      <c r="Y36946" s="84"/>
    </row>
    <row r="36947" spans="25:25" x14ac:dyDescent="0.2">
      <c r="Y36947" s="84"/>
    </row>
    <row r="36948" spans="25:25" x14ac:dyDescent="0.2">
      <c r="Y36948" s="84"/>
    </row>
    <row r="36949" spans="25:25" x14ac:dyDescent="0.2">
      <c r="Y36949" s="84"/>
    </row>
    <row r="36950" spans="25:25" x14ac:dyDescent="0.2">
      <c r="Y36950" s="84"/>
    </row>
    <row r="36951" spans="25:25" x14ac:dyDescent="0.2">
      <c r="Y36951" s="84"/>
    </row>
    <row r="36952" spans="25:25" x14ac:dyDescent="0.2">
      <c r="Y36952" s="84"/>
    </row>
    <row r="36953" spans="25:25" x14ac:dyDescent="0.2">
      <c r="Y36953" s="84"/>
    </row>
    <row r="36954" spans="25:25" x14ac:dyDescent="0.2">
      <c r="Y36954" s="84"/>
    </row>
    <row r="36955" spans="25:25" x14ac:dyDescent="0.2">
      <c r="Y36955" s="84"/>
    </row>
    <row r="36956" spans="25:25" x14ac:dyDescent="0.2">
      <c r="Y36956" s="84"/>
    </row>
    <row r="36957" spans="25:25" x14ac:dyDescent="0.2">
      <c r="Y36957" s="84"/>
    </row>
    <row r="36958" spans="25:25" x14ac:dyDescent="0.2">
      <c r="Y36958" s="84"/>
    </row>
    <row r="36959" spans="25:25" x14ac:dyDescent="0.2">
      <c r="Y36959" s="84"/>
    </row>
    <row r="36960" spans="25:25" x14ac:dyDescent="0.2">
      <c r="Y36960" s="84"/>
    </row>
    <row r="36961" spans="25:25" x14ac:dyDescent="0.2">
      <c r="Y36961" s="84"/>
    </row>
    <row r="36962" spans="25:25" x14ac:dyDescent="0.2">
      <c r="Y36962" s="84"/>
    </row>
    <row r="36963" spans="25:25" x14ac:dyDescent="0.2">
      <c r="Y36963" s="84"/>
    </row>
    <row r="36964" spans="25:25" x14ac:dyDescent="0.2">
      <c r="Y36964" s="84"/>
    </row>
    <row r="36965" spans="25:25" x14ac:dyDescent="0.2">
      <c r="Y36965" s="84"/>
    </row>
    <row r="36966" spans="25:25" x14ac:dyDescent="0.2">
      <c r="Y36966" s="84"/>
    </row>
    <row r="36967" spans="25:25" x14ac:dyDescent="0.2">
      <c r="Y36967" s="84"/>
    </row>
    <row r="36968" spans="25:25" x14ac:dyDescent="0.2">
      <c r="Y36968" s="84"/>
    </row>
    <row r="36969" spans="25:25" x14ac:dyDescent="0.2">
      <c r="Y36969" s="84"/>
    </row>
    <row r="36970" spans="25:25" x14ac:dyDescent="0.2">
      <c r="Y36970" s="84"/>
    </row>
    <row r="36971" spans="25:25" x14ac:dyDescent="0.2">
      <c r="Y36971" s="84"/>
    </row>
    <row r="36972" spans="25:25" x14ac:dyDescent="0.2">
      <c r="Y36972" s="84"/>
    </row>
    <row r="36973" spans="25:25" x14ac:dyDescent="0.2">
      <c r="Y36973" s="84"/>
    </row>
    <row r="36974" spans="25:25" x14ac:dyDescent="0.2">
      <c r="Y36974" s="84"/>
    </row>
    <row r="36975" spans="25:25" x14ac:dyDescent="0.2">
      <c r="Y36975" s="84"/>
    </row>
    <row r="36976" spans="25:25" x14ac:dyDescent="0.2">
      <c r="Y36976" s="84"/>
    </row>
    <row r="36977" spans="25:25" x14ac:dyDescent="0.2">
      <c r="Y36977" s="84"/>
    </row>
    <row r="36978" spans="25:25" x14ac:dyDescent="0.2">
      <c r="Y36978" s="84"/>
    </row>
    <row r="36979" spans="25:25" x14ac:dyDescent="0.2">
      <c r="Y36979" s="84"/>
    </row>
    <row r="36980" spans="25:25" x14ac:dyDescent="0.2">
      <c r="Y36980" s="84"/>
    </row>
    <row r="36981" spans="25:25" x14ac:dyDescent="0.2">
      <c r="Y36981" s="84"/>
    </row>
    <row r="36982" spans="25:25" x14ac:dyDescent="0.2">
      <c r="Y36982" s="84"/>
    </row>
    <row r="36983" spans="25:25" x14ac:dyDescent="0.2">
      <c r="Y36983" s="84"/>
    </row>
    <row r="36984" spans="25:25" x14ac:dyDescent="0.2">
      <c r="Y36984" s="84"/>
    </row>
    <row r="36985" spans="25:25" x14ac:dyDescent="0.2">
      <c r="Y36985" s="84"/>
    </row>
    <row r="36986" spans="25:25" x14ac:dyDescent="0.2">
      <c r="Y36986" s="84"/>
    </row>
    <row r="36987" spans="25:25" x14ac:dyDescent="0.2">
      <c r="Y36987" s="84"/>
    </row>
    <row r="36988" spans="25:25" x14ac:dyDescent="0.2">
      <c r="Y36988" s="84"/>
    </row>
    <row r="36989" spans="25:25" x14ac:dyDescent="0.2">
      <c r="Y36989" s="84"/>
    </row>
    <row r="36990" spans="25:25" x14ac:dyDescent="0.2">
      <c r="Y36990" s="84"/>
    </row>
    <row r="36991" spans="25:25" x14ac:dyDescent="0.2">
      <c r="Y36991" s="84"/>
    </row>
    <row r="36992" spans="25:25" x14ac:dyDescent="0.2">
      <c r="Y36992" s="84"/>
    </row>
    <row r="36993" spans="25:25" x14ac:dyDescent="0.2">
      <c r="Y36993" s="84"/>
    </row>
    <row r="36994" spans="25:25" x14ac:dyDescent="0.2">
      <c r="Y36994" s="84"/>
    </row>
    <row r="36995" spans="25:25" x14ac:dyDescent="0.2">
      <c r="Y36995" s="84"/>
    </row>
    <row r="36996" spans="25:25" x14ac:dyDescent="0.2">
      <c r="Y36996" s="84"/>
    </row>
    <row r="36997" spans="25:25" x14ac:dyDescent="0.2">
      <c r="Y36997" s="84"/>
    </row>
    <row r="36998" spans="25:25" x14ac:dyDescent="0.2">
      <c r="Y36998" s="84"/>
    </row>
    <row r="36999" spans="25:25" x14ac:dyDescent="0.2">
      <c r="Y36999" s="84"/>
    </row>
    <row r="37000" spans="25:25" x14ac:dyDescent="0.2">
      <c r="Y37000" s="84"/>
    </row>
    <row r="37001" spans="25:25" x14ac:dyDescent="0.2">
      <c r="Y37001" s="84"/>
    </row>
    <row r="37002" spans="25:25" x14ac:dyDescent="0.2">
      <c r="Y37002" s="84"/>
    </row>
    <row r="37003" spans="25:25" x14ac:dyDescent="0.2">
      <c r="Y37003" s="84"/>
    </row>
    <row r="37004" spans="25:25" x14ac:dyDescent="0.2">
      <c r="Y37004" s="84"/>
    </row>
    <row r="37005" spans="25:25" x14ac:dyDescent="0.2">
      <c r="Y37005" s="84"/>
    </row>
    <row r="37006" spans="25:25" x14ac:dyDescent="0.2">
      <c r="Y37006" s="84"/>
    </row>
    <row r="37007" spans="25:25" x14ac:dyDescent="0.2">
      <c r="Y37007" s="84"/>
    </row>
    <row r="37008" spans="25:25" x14ac:dyDescent="0.2">
      <c r="Y37008" s="84"/>
    </row>
    <row r="37009" spans="25:25" x14ac:dyDescent="0.2">
      <c r="Y37009" s="84"/>
    </row>
    <row r="37010" spans="25:25" x14ac:dyDescent="0.2">
      <c r="Y37010" s="84"/>
    </row>
    <row r="37011" spans="25:25" x14ac:dyDescent="0.2">
      <c r="Y37011" s="84"/>
    </row>
    <row r="37012" spans="25:25" x14ac:dyDescent="0.2">
      <c r="Y37012" s="84"/>
    </row>
    <row r="37013" spans="25:25" x14ac:dyDescent="0.2">
      <c r="Y37013" s="84"/>
    </row>
    <row r="37014" spans="25:25" x14ac:dyDescent="0.2">
      <c r="Y37014" s="84"/>
    </row>
    <row r="37015" spans="25:25" x14ac:dyDescent="0.2">
      <c r="Y37015" s="84"/>
    </row>
    <row r="37016" spans="25:25" x14ac:dyDescent="0.2">
      <c r="Y37016" s="84"/>
    </row>
    <row r="37017" spans="25:25" x14ac:dyDescent="0.2">
      <c r="Y37017" s="84"/>
    </row>
    <row r="37018" spans="25:25" x14ac:dyDescent="0.2">
      <c r="Y37018" s="84"/>
    </row>
    <row r="37019" spans="25:25" x14ac:dyDescent="0.2">
      <c r="Y37019" s="84"/>
    </row>
    <row r="37020" spans="25:25" x14ac:dyDescent="0.2">
      <c r="Y37020" s="84"/>
    </row>
    <row r="37021" spans="25:25" x14ac:dyDescent="0.2">
      <c r="Y37021" s="84"/>
    </row>
    <row r="37022" spans="25:25" x14ac:dyDescent="0.2">
      <c r="Y37022" s="84"/>
    </row>
    <row r="37023" spans="25:25" x14ac:dyDescent="0.2">
      <c r="Y37023" s="84"/>
    </row>
    <row r="37024" spans="25:25" x14ac:dyDescent="0.2">
      <c r="Y37024" s="84"/>
    </row>
    <row r="37025" spans="25:25" x14ac:dyDescent="0.2">
      <c r="Y37025" s="84"/>
    </row>
    <row r="37026" spans="25:25" x14ac:dyDescent="0.2">
      <c r="Y37026" s="84"/>
    </row>
    <row r="37027" spans="25:25" x14ac:dyDescent="0.2">
      <c r="Y37027" s="84"/>
    </row>
    <row r="37028" spans="25:25" x14ac:dyDescent="0.2">
      <c r="Y37028" s="84"/>
    </row>
    <row r="37029" spans="25:25" x14ac:dyDescent="0.2">
      <c r="Y37029" s="84"/>
    </row>
    <row r="37030" spans="25:25" x14ac:dyDescent="0.2">
      <c r="Y37030" s="84"/>
    </row>
    <row r="37031" spans="25:25" x14ac:dyDescent="0.2">
      <c r="Y37031" s="84"/>
    </row>
    <row r="37032" spans="25:25" x14ac:dyDescent="0.2">
      <c r="Y37032" s="84"/>
    </row>
    <row r="37033" spans="25:25" x14ac:dyDescent="0.2">
      <c r="Y37033" s="84"/>
    </row>
    <row r="37034" spans="25:25" x14ac:dyDescent="0.2">
      <c r="Y37034" s="84"/>
    </row>
    <row r="37035" spans="25:25" x14ac:dyDescent="0.2">
      <c r="Y37035" s="84"/>
    </row>
    <row r="37036" spans="25:25" x14ac:dyDescent="0.2">
      <c r="Y37036" s="84"/>
    </row>
    <row r="37037" spans="25:25" x14ac:dyDescent="0.2">
      <c r="Y37037" s="84"/>
    </row>
    <row r="37038" spans="25:25" x14ac:dyDescent="0.2">
      <c r="Y37038" s="84"/>
    </row>
    <row r="37039" spans="25:25" x14ac:dyDescent="0.2">
      <c r="Y37039" s="84"/>
    </row>
    <row r="37040" spans="25:25" x14ac:dyDescent="0.2">
      <c r="Y37040" s="84"/>
    </row>
    <row r="37041" spans="25:25" x14ac:dyDescent="0.2">
      <c r="Y37041" s="84"/>
    </row>
    <row r="37042" spans="25:25" x14ac:dyDescent="0.2">
      <c r="Y37042" s="84"/>
    </row>
    <row r="37043" spans="25:25" x14ac:dyDescent="0.2">
      <c r="Y37043" s="84"/>
    </row>
    <row r="37044" spans="25:25" x14ac:dyDescent="0.2">
      <c r="Y37044" s="84"/>
    </row>
    <row r="37045" spans="25:25" x14ac:dyDescent="0.2">
      <c r="Y37045" s="84"/>
    </row>
    <row r="37046" spans="25:25" x14ac:dyDescent="0.2">
      <c r="Y37046" s="84"/>
    </row>
    <row r="37047" spans="25:25" x14ac:dyDescent="0.2">
      <c r="Y37047" s="84"/>
    </row>
    <row r="37048" spans="25:25" x14ac:dyDescent="0.2">
      <c r="Y37048" s="84"/>
    </row>
    <row r="37049" spans="25:25" x14ac:dyDescent="0.2">
      <c r="Y37049" s="84"/>
    </row>
    <row r="37050" spans="25:25" x14ac:dyDescent="0.2">
      <c r="Y37050" s="84"/>
    </row>
    <row r="37051" spans="25:25" x14ac:dyDescent="0.2">
      <c r="Y37051" s="84"/>
    </row>
    <row r="37052" spans="25:25" x14ac:dyDescent="0.2">
      <c r="Y37052" s="84"/>
    </row>
    <row r="37053" spans="25:25" x14ac:dyDescent="0.2">
      <c r="Y37053" s="84"/>
    </row>
    <row r="37054" spans="25:25" x14ac:dyDescent="0.2">
      <c r="Y37054" s="84"/>
    </row>
    <row r="37055" spans="25:25" x14ac:dyDescent="0.2">
      <c r="Y37055" s="84"/>
    </row>
    <row r="37056" spans="25:25" x14ac:dyDescent="0.2">
      <c r="Y37056" s="84"/>
    </row>
    <row r="37057" spans="25:25" x14ac:dyDescent="0.2">
      <c r="Y37057" s="84"/>
    </row>
    <row r="37058" spans="25:25" x14ac:dyDescent="0.2">
      <c r="Y37058" s="84"/>
    </row>
    <row r="37059" spans="25:25" x14ac:dyDescent="0.2">
      <c r="Y37059" s="84"/>
    </row>
    <row r="37060" spans="25:25" x14ac:dyDescent="0.2">
      <c r="Y37060" s="84"/>
    </row>
    <row r="37061" spans="25:25" x14ac:dyDescent="0.2">
      <c r="Y37061" s="84"/>
    </row>
    <row r="37062" spans="25:25" x14ac:dyDescent="0.2">
      <c r="Y37062" s="84"/>
    </row>
    <row r="37063" spans="25:25" x14ac:dyDescent="0.2">
      <c r="Y37063" s="84"/>
    </row>
    <row r="37064" spans="25:25" x14ac:dyDescent="0.2">
      <c r="Y37064" s="84"/>
    </row>
    <row r="37065" spans="25:25" x14ac:dyDescent="0.2">
      <c r="Y37065" s="84"/>
    </row>
    <row r="37066" spans="25:25" x14ac:dyDescent="0.2">
      <c r="Y37066" s="84"/>
    </row>
    <row r="37067" spans="25:25" x14ac:dyDescent="0.2">
      <c r="Y37067" s="84"/>
    </row>
    <row r="37068" spans="25:25" x14ac:dyDescent="0.2">
      <c r="Y37068" s="84"/>
    </row>
    <row r="37069" spans="25:25" x14ac:dyDescent="0.2">
      <c r="Y37069" s="84"/>
    </row>
    <row r="37070" spans="25:25" x14ac:dyDescent="0.2">
      <c r="Y37070" s="84"/>
    </row>
    <row r="37071" spans="25:25" x14ac:dyDescent="0.2">
      <c r="Y37071" s="84"/>
    </row>
    <row r="37072" spans="25:25" x14ac:dyDescent="0.2">
      <c r="Y37072" s="84"/>
    </row>
    <row r="37073" spans="25:25" x14ac:dyDescent="0.2">
      <c r="Y37073" s="84"/>
    </row>
    <row r="37074" spans="25:25" x14ac:dyDescent="0.2">
      <c r="Y37074" s="84"/>
    </row>
    <row r="37075" spans="25:25" x14ac:dyDescent="0.2">
      <c r="Y37075" s="84"/>
    </row>
    <row r="37076" spans="25:25" x14ac:dyDescent="0.2">
      <c r="Y37076" s="84"/>
    </row>
    <row r="37077" spans="25:25" x14ac:dyDescent="0.2">
      <c r="Y37077" s="84"/>
    </row>
    <row r="37078" spans="25:25" x14ac:dyDescent="0.2">
      <c r="Y37078" s="84"/>
    </row>
    <row r="37079" spans="25:25" x14ac:dyDescent="0.2">
      <c r="Y37079" s="84"/>
    </row>
    <row r="37080" spans="25:25" x14ac:dyDescent="0.2">
      <c r="Y37080" s="84"/>
    </row>
    <row r="37081" spans="25:25" x14ac:dyDescent="0.2">
      <c r="Y37081" s="84"/>
    </row>
    <row r="37082" spans="25:25" x14ac:dyDescent="0.2">
      <c r="Y37082" s="84"/>
    </row>
    <row r="37083" spans="25:25" x14ac:dyDescent="0.2">
      <c r="Y37083" s="84"/>
    </row>
    <row r="37084" spans="25:25" x14ac:dyDescent="0.2">
      <c r="Y37084" s="84"/>
    </row>
    <row r="37085" spans="25:25" x14ac:dyDescent="0.2">
      <c r="Y37085" s="84"/>
    </row>
    <row r="37086" spans="25:25" x14ac:dyDescent="0.2">
      <c r="Y37086" s="84"/>
    </row>
    <row r="37087" spans="25:25" x14ac:dyDescent="0.2">
      <c r="Y37087" s="84"/>
    </row>
    <row r="37088" spans="25:25" x14ac:dyDescent="0.2">
      <c r="Y37088" s="84"/>
    </row>
    <row r="37089" spans="25:25" x14ac:dyDescent="0.2">
      <c r="Y37089" s="84"/>
    </row>
    <row r="37090" spans="25:25" x14ac:dyDescent="0.2">
      <c r="Y37090" s="84"/>
    </row>
    <row r="37091" spans="25:25" x14ac:dyDescent="0.2">
      <c r="Y37091" s="84"/>
    </row>
    <row r="37092" spans="25:25" x14ac:dyDescent="0.2">
      <c r="Y37092" s="84"/>
    </row>
    <row r="37093" spans="25:25" x14ac:dyDescent="0.2">
      <c r="Y37093" s="84"/>
    </row>
    <row r="37094" spans="25:25" x14ac:dyDescent="0.2">
      <c r="Y37094" s="84"/>
    </row>
    <row r="37095" spans="25:25" x14ac:dyDescent="0.2">
      <c r="Y37095" s="84"/>
    </row>
    <row r="37096" spans="25:25" x14ac:dyDescent="0.2">
      <c r="Y37096" s="84"/>
    </row>
    <row r="37097" spans="25:25" x14ac:dyDescent="0.2">
      <c r="Y37097" s="84"/>
    </row>
    <row r="37098" spans="25:25" x14ac:dyDescent="0.2">
      <c r="Y37098" s="84"/>
    </row>
    <row r="37099" spans="25:25" x14ac:dyDescent="0.2">
      <c r="Y37099" s="84"/>
    </row>
    <row r="37100" spans="25:25" x14ac:dyDescent="0.2">
      <c r="Y37100" s="84"/>
    </row>
    <row r="37101" spans="25:25" x14ac:dyDescent="0.2">
      <c r="Y37101" s="84"/>
    </row>
    <row r="37102" spans="25:25" x14ac:dyDescent="0.2">
      <c r="Y37102" s="84"/>
    </row>
    <row r="37103" spans="25:25" x14ac:dyDescent="0.2">
      <c r="Y37103" s="84"/>
    </row>
    <row r="37104" spans="25:25" x14ac:dyDescent="0.2">
      <c r="Y37104" s="84"/>
    </row>
    <row r="37105" spans="25:25" x14ac:dyDescent="0.2">
      <c r="Y37105" s="84"/>
    </row>
    <row r="37106" spans="25:25" x14ac:dyDescent="0.2">
      <c r="Y37106" s="84"/>
    </row>
    <row r="37107" spans="25:25" x14ac:dyDescent="0.2">
      <c r="Y37107" s="84"/>
    </row>
    <row r="37108" spans="25:25" x14ac:dyDescent="0.2">
      <c r="Y37108" s="84"/>
    </row>
    <row r="37109" spans="25:25" x14ac:dyDescent="0.2">
      <c r="Y37109" s="84"/>
    </row>
    <row r="37110" spans="25:25" x14ac:dyDescent="0.2">
      <c r="Y37110" s="84"/>
    </row>
    <row r="37111" spans="25:25" x14ac:dyDescent="0.2">
      <c r="Y37111" s="84"/>
    </row>
    <row r="37112" spans="25:25" x14ac:dyDescent="0.2">
      <c r="Y37112" s="84"/>
    </row>
    <row r="37113" spans="25:25" x14ac:dyDescent="0.2">
      <c r="Y37113" s="84"/>
    </row>
    <row r="37114" spans="25:25" x14ac:dyDescent="0.2">
      <c r="Y37114" s="84"/>
    </row>
    <row r="37115" spans="25:25" x14ac:dyDescent="0.2">
      <c r="Y37115" s="84"/>
    </row>
    <row r="37116" spans="25:25" x14ac:dyDescent="0.2">
      <c r="Y37116" s="84"/>
    </row>
    <row r="37117" spans="25:25" x14ac:dyDescent="0.2">
      <c r="Y37117" s="84"/>
    </row>
    <row r="37118" spans="25:25" x14ac:dyDescent="0.2">
      <c r="Y37118" s="84"/>
    </row>
    <row r="37119" spans="25:25" x14ac:dyDescent="0.2">
      <c r="Y37119" s="84"/>
    </row>
    <row r="37120" spans="25:25" x14ac:dyDescent="0.2">
      <c r="Y37120" s="84"/>
    </row>
    <row r="37121" spans="25:25" x14ac:dyDescent="0.2">
      <c r="Y37121" s="84"/>
    </row>
    <row r="37122" spans="25:25" x14ac:dyDescent="0.2">
      <c r="Y37122" s="84"/>
    </row>
    <row r="37123" spans="25:25" x14ac:dyDescent="0.2">
      <c r="Y37123" s="84"/>
    </row>
    <row r="37124" spans="25:25" x14ac:dyDescent="0.2">
      <c r="Y37124" s="84"/>
    </row>
    <row r="37125" spans="25:25" x14ac:dyDescent="0.2">
      <c r="Y37125" s="84"/>
    </row>
    <row r="37126" spans="25:25" x14ac:dyDescent="0.2">
      <c r="Y37126" s="84"/>
    </row>
    <row r="37127" spans="25:25" x14ac:dyDescent="0.2">
      <c r="Y37127" s="84"/>
    </row>
    <row r="37128" spans="25:25" x14ac:dyDescent="0.2">
      <c r="Y37128" s="84"/>
    </row>
    <row r="37129" spans="25:25" x14ac:dyDescent="0.2">
      <c r="Y37129" s="84"/>
    </row>
    <row r="37130" spans="25:25" x14ac:dyDescent="0.2">
      <c r="Y37130" s="84"/>
    </row>
    <row r="37131" spans="25:25" x14ac:dyDescent="0.2">
      <c r="Y37131" s="84"/>
    </row>
    <row r="37132" spans="25:25" x14ac:dyDescent="0.2">
      <c r="Y37132" s="84"/>
    </row>
    <row r="37133" spans="25:25" x14ac:dyDescent="0.2">
      <c r="Y37133" s="84"/>
    </row>
    <row r="37134" spans="25:25" x14ac:dyDescent="0.2">
      <c r="Y37134" s="84"/>
    </row>
    <row r="37135" spans="25:25" x14ac:dyDescent="0.2">
      <c r="Y37135" s="84"/>
    </row>
    <row r="37136" spans="25:25" x14ac:dyDescent="0.2">
      <c r="Y37136" s="84"/>
    </row>
    <row r="37137" spans="25:25" x14ac:dyDescent="0.2">
      <c r="Y37137" s="84"/>
    </row>
    <row r="37138" spans="25:25" x14ac:dyDescent="0.2">
      <c r="Y37138" s="84"/>
    </row>
    <row r="37139" spans="25:25" x14ac:dyDescent="0.2">
      <c r="Y37139" s="84"/>
    </row>
    <row r="37140" spans="25:25" x14ac:dyDescent="0.2">
      <c r="Y37140" s="84"/>
    </row>
    <row r="37141" spans="25:25" x14ac:dyDescent="0.2">
      <c r="Y37141" s="84"/>
    </row>
    <row r="37142" spans="25:25" x14ac:dyDescent="0.2">
      <c r="Y37142" s="84"/>
    </row>
    <row r="37143" spans="25:25" x14ac:dyDescent="0.2">
      <c r="Y37143" s="84"/>
    </row>
    <row r="37144" spans="25:25" x14ac:dyDescent="0.2">
      <c r="Y37144" s="84"/>
    </row>
    <row r="37145" spans="25:25" x14ac:dyDescent="0.2">
      <c r="Y37145" s="84"/>
    </row>
    <row r="37146" spans="25:25" x14ac:dyDescent="0.2">
      <c r="Y37146" s="84"/>
    </row>
    <row r="37147" spans="25:25" x14ac:dyDescent="0.2">
      <c r="Y37147" s="84"/>
    </row>
    <row r="37148" spans="25:25" x14ac:dyDescent="0.2">
      <c r="Y37148" s="84"/>
    </row>
    <row r="37149" spans="25:25" x14ac:dyDescent="0.2">
      <c r="Y37149" s="84"/>
    </row>
    <row r="37150" spans="25:25" x14ac:dyDescent="0.2">
      <c r="Y37150" s="84"/>
    </row>
    <row r="37151" spans="25:25" x14ac:dyDescent="0.2">
      <c r="Y37151" s="84"/>
    </row>
    <row r="37152" spans="25:25" x14ac:dyDescent="0.2">
      <c r="Y37152" s="84"/>
    </row>
    <row r="37153" spans="25:25" x14ac:dyDescent="0.2">
      <c r="Y37153" s="84"/>
    </row>
    <row r="37154" spans="25:25" x14ac:dyDescent="0.2">
      <c r="Y37154" s="84"/>
    </row>
    <row r="37155" spans="25:25" x14ac:dyDescent="0.2">
      <c r="Y37155" s="84"/>
    </row>
    <row r="37156" spans="25:25" x14ac:dyDescent="0.2">
      <c r="Y37156" s="84"/>
    </row>
    <row r="37157" spans="25:25" x14ac:dyDescent="0.2">
      <c r="Y37157" s="84"/>
    </row>
    <row r="37158" spans="25:25" x14ac:dyDescent="0.2">
      <c r="Y37158" s="84"/>
    </row>
    <row r="37159" spans="25:25" x14ac:dyDescent="0.2">
      <c r="Y37159" s="84"/>
    </row>
    <row r="37160" spans="25:25" x14ac:dyDescent="0.2">
      <c r="Y37160" s="84"/>
    </row>
    <row r="37161" spans="25:25" x14ac:dyDescent="0.2">
      <c r="Y37161" s="84"/>
    </row>
    <row r="37162" spans="25:25" x14ac:dyDescent="0.2">
      <c r="Y37162" s="84"/>
    </row>
    <row r="37163" spans="25:25" x14ac:dyDescent="0.2">
      <c r="Y37163" s="84"/>
    </row>
    <row r="37164" spans="25:25" x14ac:dyDescent="0.2">
      <c r="Y37164" s="84"/>
    </row>
    <row r="37165" spans="25:25" x14ac:dyDescent="0.2">
      <c r="Y37165" s="84"/>
    </row>
    <row r="37166" spans="25:25" x14ac:dyDescent="0.2">
      <c r="Y37166" s="84"/>
    </row>
    <row r="37167" spans="25:25" x14ac:dyDescent="0.2">
      <c r="Y37167" s="84"/>
    </row>
    <row r="37168" spans="25:25" x14ac:dyDescent="0.2">
      <c r="Y37168" s="84"/>
    </row>
    <row r="37169" spans="25:25" x14ac:dyDescent="0.2">
      <c r="Y37169" s="84"/>
    </row>
    <row r="37170" spans="25:25" x14ac:dyDescent="0.2">
      <c r="Y37170" s="84"/>
    </row>
    <row r="37171" spans="25:25" x14ac:dyDescent="0.2">
      <c r="Y37171" s="84"/>
    </row>
    <row r="37172" spans="25:25" x14ac:dyDescent="0.2">
      <c r="Y37172" s="84"/>
    </row>
    <row r="37173" spans="25:25" x14ac:dyDescent="0.2">
      <c r="Y37173" s="84"/>
    </row>
    <row r="37174" spans="25:25" x14ac:dyDescent="0.2">
      <c r="Y37174" s="84"/>
    </row>
    <row r="37175" spans="25:25" x14ac:dyDescent="0.2">
      <c r="Y37175" s="84"/>
    </row>
    <row r="37176" spans="25:25" x14ac:dyDescent="0.2">
      <c r="Y37176" s="84"/>
    </row>
    <row r="37177" spans="25:25" x14ac:dyDescent="0.2">
      <c r="Y37177" s="84"/>
    </row>
    <row r="37178" spans="25:25" x14ac:dyDescent="0.2">
      <c r="Y37178" s="84"/>
    </row>
    <row r="37179" spans="25:25" x14ac:dyDescent="0.2">
      <c r="Y37179" s="84"/>
    </row>
    <row r="37180" spans="25:25" x14ac:dyDescent="0.2">
      <c r="Y37180" s="84"/>
    </row>
    <row r="37181" spans="25:25" x14ac:dyDescent="0.2">
      <c r="Y37181" s="84"/>
    </row>
    <row r="37182" spans="25:25" x14ac:dyDescent="0.2">
      <c r="Y37182" s="84"/>
    </row>
    <row r="37183" spans="25:25" x14ac:dyDescent="0.2">
      <c r="Y37183" s="84"/>
    </row>
    <row r="37184" spans="25:25" x14ac:dyDescent="0.2">
      <c r="Y37184" s="84"/>
    </row>
    <row r="37185" spans="25:25" x14ac:dyDescent="0.2">
      <c r="Y37185" s="84"/>
    </row>
    <row r="37186" spans="25:25" x14ac:dyDescent="0.2">
      <c r="Y37186" s="84"/>
    </row>
    <row r="37187" spans="25:25" x14ac:dyDescent="0.2">
      <c r="Y37187" s="84"/>
    </row>
    <row r="37188" spans="25:25" x14ac:dyDescent="0.2">
      <c r="Y37188" s="84"/>
    </row>
    <row r="37189" spans="25:25" x14ac:dyDescent="0.2">
      <c r="Y37189" s="84"/>
    </row>
    <row r="37190" spans="25:25" x14ac:dyDescent="0.2">
      <c r="Y37190" s="84"/>
    </row>
    <row r="37191" spans="25:25" x14ac:dyDescent="0.2">
      <c r="Y37191" s="84"/>
    </row>
    <row r="37192" spans="25:25" x14ac:dyDescent="0.2">
      <c r="Y37192" s="84"/>
    </row>
    <row r="37193" spans="25:25" x14ac:dyDescent="0.2">
      <c r="Y37193" s="84"/>
    </row>
    <row r="37194" spans="25:25" x14ac:dyDescent="0.2">
      <c r="Y37194" s="84"/>
    </row>
    <row r="37195" spans="25:25" x14ac:dyDescent="0.2">
      <c r="Y37195" s="84"/>
    </row>
    <row r="37196" spans="25:25" x14ac:dyDescent="0.2">
      <c r="Y37196" s="84"/>
    </row>
    <row r="37197" spans="25:25" x14ac:dyDescent="0.2">
      <c r="Y37197" s="84"/>
    </row>
    <row r="37198" spans="25:25" x14ac:dyDescent="0.2">
      <c r="Y37198" s="84"/>
    </row>
    <row r="37199" spans="25:25" x14ac:dyDescent="0.2">
      <c r="Y37199" s="84"/>
    </row>
    <row r="37200" spans="25:25" x14ac:dyDescent="0.2">
      <c r="Y37200" s="84"/>
    </row>
    <row r="37201" spans="25:25" x14ac:dyDescent="0.2">
      <c r="Y37201" s="84"/>
    </row>
    <row r="37202" spans="25:25" x14ac:dyDescent="0.2">
      <c r="Y37202" s="84"/>
    </row>
    <row r="37203" spans="25:25" x14ac:dyDescent="0.2">
      <c r="Y37203" s="84"/>
    </row>
    <row r="37204" spans="25:25" x14ac:dyDescent="0.2">
      <c r="Y37204" s="84"/>
    </row>
    <row r="37205" spans="25:25" x14ac:dyDescent="0.2">
      <c r="Y37205" s="84"/>
    </row>
    <row r="37206" spans="25:25" x14ac:dyDescent="0.2">
      <c r="Y37206" s="84"/>
    </row>
    <row r="37207" spans="25:25" x14ac:dyDescent="0.2">
      <c r="Y37207" s="84"/>
    </row>
    <row r="37208" spans="25:25" x14ac:dyDescent="0.2">
      <c r="Y37208" s="84"/>
    </row>
    <row r="37209" spans="25:25" x14ac:dyDescent="0.2">
      <c r="Y37209" s="84"/>
    </row>
    <row r="37210" spans="25:25" x14ac:dyDescent="0.2">
      <c r="Y37210" s="84"/>
    </row>
    <row r="37211" spans="25:25" x14ac:dyDescent="0.2">
      <c r="Y37211" s="84"/>
    </row>
    <row r="37212" spans="25:25" x14ac:dyDescent="0.2">
      <c r="Y37212" s="84"/>
    </row>
    <row r="37213" spans="25:25" x14ac:dyDescent="0.2">
      <c r="Y37213" s="84"/>
    </row>
    <row r="37214" spans="25:25" x14ac:dyDescent="0.2">
      <c r="Y37214" s="84"/>
    </row>
    <row r="37215" spans="25:25" x14ac:dyDescent="0.2">
      <c r="Y37215" s="84"/>
    </row>
    <row r="37216" spans="25:25" x14ac:dyDescent="0.2">
      <c r="Y37216" s="84"/>
    </row>
    <row r="37217" spans="25:25" x14ac:dyDescent="0.2">
      <c r="Y37217" s="84"/>
    </row>
    <row r="37218" spans="25:25" x14ac:dyDescent="0.2">
      <c r="Y37218" s="84"/>
    </row>
    <row r="37219" spans="25:25" x14ac:dyDescent="0.2">
      <c r="Y37219" s="84"/>
    </row>
    <row r="37220" spans="25:25" x14ac:dyDescent="0.2">
      <c r="Y37220" s="84"/>
    </row>
    <row r="37221" spans="25:25" x14ac:dyDescent="0.2">
      <c r="Y37221" s="84"/>
    </row>
    <row r="37222" spans="25:25" x14ac:dyDescent="0.2">
      <c r="Y37222" s="84"/>
    </row>
    <row r="37223" spans="25:25" x14ac:dyDescent="0.2">
      <c r="Y37223" s="84"/>
    </row>
    <row r="37224" spans="25:25" x14ac:dyDescent="0.2">
      <c r="Y37224" s="84"/>
    </row>
    <row r="37225" spans="25:25" x14ac:dyDescent="0.2">
      <c r="Y37225" s="84"/>
    </row>
    <row r="37226" spans="25:25" x14ac:dyDescent="0.2">
      <c r="Y37226" s="84"/>
    </row>
    <row r="37227" spans="25:25" x14ac:dyDescent="0.2">
      <c r="Y37227" s="84"/>
    </row>
    <row r="37228" spans="25:25" x14ac:dyDescent="0.2">
      <c r="Y37228" s="84"/>
    </row>
    <row r="37229" spans="25:25" x14ac:dyDescent="0.2">
      <c r="Y37229" s="84"/>
    </row>
    <row r="37230" spans="25:25" x14ac:dyDescent="0.2">
      <c r="Y37230" s="84"/>
    </row>
    <row r="37231" spans="25:25" x14ac:dyDescent="0.2">
      <c r="Y37231" s="84"/>
    </row>
    <row r="37232" spans="25:25" x14ac:dyDescent="0.2">
      <c r="Y37232" s="84"/>
    </row>
    <row r="37233" spans="25:25" x14ac:dyDescent="0.2">
      <c r="Y37233" s="84"/>
    </row>
    <row r="37234" spans="25:25" x14ac:dyDescent="0.2">
      <c r="Y37234" s="84"/>
    </row>
    <row r="37235" spans="25:25" x14ac:dyDescent="0.2">
      <c r="Y37235" s="84"/>
    </row>
    <row r="37236" spans="25:25" x14ac:dyDescent="0.2">
      <c r="Y37236" s="84"/>
    </row>
    <row r="37237" spans="25:25" x14ac:dyDescent="0.2">
      <c r="Y37237" s="84"/>
    </row>
    <row r="37238" spans="25:25" x14ac:dyDescent="0.2">
      <c r="Y37238" s="84"/>
    </row>
    <row r="37239" spans="25:25" x14ac:dyDescent="0.2">
      <c r="Y37239" s="84"/>
    </row>
    <row r="37240" spans="25:25" x14ac:dyDescent="0.2">
      <c r="Y37240" s="84"/>
    </row>
    <row r="37241" spans="25:25" x14ac:dyDescent="0.2">
      <c r="Y37241" s="84"/>
    </row>
    <row r="37242" spans="25:25" x14ac:dyDescent="0.2">
      <c r="Y37242" s="84"/>
    </row>
    <row r="37243" spans="25:25" x14ac:dyDescent="0.2">
      <c r="Y37243" s="84"/>
    </row>
    <row r="37244" spans="25:25" x14ac:dyDescent="0.2">
      <c r="Y37244" s="84"/>
    </row>
    <row r="37245" spans="25:25" x14ac:dyDescent="0.2">
      <c r="Y37245" s="84"/>
    </row>
    <row r="37246" spans="25:25" x14ac:dyDescent="0.2">
      <c r="Y37246" s="84"/>
    </row>
    <row r="37247" spans="25:25" x14ac:dyDescent="0.2">
      <c r="Y37247" s="84"/>
    </row>
    <row r="37248" spans="25:25" x14ac:dyDescent="0.2">
      <c r="Y37248" s="84"/>
    </row>
    <row r="37249" spans="25:25" x14ac:dyDescent="0.2">
      <c r="Y37249" s="84"/>
    </row>
    <row r="37250" spans="25:25" x14ac:dyDescent="0.2">
      <c r="Y37250" s="84"/>
    </row>
    <row r="37251" spans="25:25" x14ac:dyDescent="0.2">
      <c r="Y37251" s="84"/>
    </row>
    <row r="37252" spans="25:25" x14ac:dyDescent="0.2">
      <c r="Y37252" s="84"/>
    </row>
    <row r="37253" spans="25:25" x14ac:dyDescent="0.2">
      <c r="Y37253" s="84"/>
    </row>
    <row r="37254" spans="25:25" x14ac:dyDescent="0.2">
      <c r="Y37254" s="84"/>
    </row>
    <row r="37255" spans="25:25" x14ac:dyDescent="0.2">
      <c r="Y37255" s="84"/>
    </row>
    <row r="37256" spans="25:25" x14ac:dyDescent="0.2">
      <c r="Y37256" s="84"/>
    </row>
    <row r="37257" spans="25:25" x14ac:dyDescent="0.2">
      <c r="Y37257" s="84"/>
    </row>
    <row r="37258" spans="25:25" x14ac:dyDescent="0.2">
      <c r="Y37258" s="84"/>
    </row>
    <row r="37259" spans="25:25" x14ac:dyDescent="0.2">
      <c r="Y37259" s="84"/>
    </row>
    <row r="37260" spans="25:25" x14ac:dyDescent="0.2">
      <c r="Y37260" s="84"/>
    </row>
    <row r="37261" spans="25:25" x14ac:dyDescent="0.2">
      <c r="Y37261" s="84"/>
    </row>
    <row r="37262" spans="25:25" x14ac:dyDescent="0.2">
      <c r="Y37262" s="84"/>
    </row>
    <row r="37263" spans="25:25" x14ac:dyDescent="0.2">
      <c r="Y37263" s="84"/>
    </row>
    <row r="37264" spans="25:25" x14ac:dyDescent="0.2">
      <c r="Y37264" s="84"/>
    </row>
    <row r="37265" spans="25:25" x14ac:dyDescent="0.2">
      <c r="Y37265" s="84"/>
    </row>
    <row r="37266" spans="25:25" x14ac:dyDescent="0.2">
      <c r="Y37266" s="84"/>
    </row>
    <row r="37267" spans="25:25" x14ac:dyDescent="0.2">
      <c r="Y37267" s="84"/>
    </row>
    <row r="37268" spans="25:25" x14ac:dyDescent="0.2">
      <c r="Y37268" s="84"/>
    </row>
    <row r="37269" spans="25:25" x14ac:dyDescent="0.2">
      <c r="Y37269" s="84"/>
    </row>
    <row r="37270" spans="25:25" x14ac:dyDescent="0.2">
      <c r="Y37270" s="84"/>
    </row>
    <row r="37271" spans="25:25" x14ac:dyDescent="0.2">
      <c r="Y37271" s="84"/>
    </row>
    <row r="37272" spans="25:25" x14ac:dyDescent="0.2">
      <c r="Y37272" s="84"/>
    </row>
    <row r="37273" spans="25:25" x14ac:dyDescent="0.2">
      <c r="Y37273" s="84"/>
    </row>
    <row r="37274" spans="25:25" x14ac:dyDescent="0.2">
      <c r="Y37274" s="84"/>
    </row>
    <row r="37275" spans="25:25" x14ac:dyDescent="0.2">
      <c r="Y37275" s="84"/>
    </row>
    <row r="37276" spans="25:25" x14ac:dyDescent="0.2">
      <c r="Y37276" s="84"/>
    </row>
    <row r="37277" spans="25:25" x14ac:dyDescent="0.2">
      <c r="Y37277" s="84"/>
    </row>
    <row r="37278" spans="25:25" x14ac:dyDescent="0.2">
      <c r="Y37278" s="84"/>
    </row>
    <row r="37279" spans="25:25" x14ac:dyDescent="0.2">
      <c r="Y37279" s="84"/>
    </row>
    <row r="37280" spans="25:25" x14ac:dyDescent="0.2">
      <c r="Y37280" s="84"/>
    </row>
    <row r="37281" spans="25:25" x14ac:dyDescent="0.2">
      <c r="Y37281" s="84"/>
    </row>
    <row r="37282" spans="25:25" x14ac:dyDescent="0.2">
      <c r="Y37282" s="84"/>
    </row>
    <row r="37283" spans="25:25" x14ac:dyDescent="0.2">
      <c r="Y37283" s="84"/>
    </row>
    <row r="37284" spans="25:25" x14ac:dyDescent="0.2">
      <c r="Y37284" s="84"/>
    </row>
    <row r="37285" spans="25:25" x14ac:dyDescent="0.2">
      <c r="Y37285" s="84"/>
    </row>
    <row r="37286" spans="25:25" x14ac:dyDescent="0.2">
      <c r="Y37286" s="84"/>
    </row>
    <row r="37287" spans="25:25" x14ac:dyDescent="0.2">
      <c r="Y37287" s="84"/>
    </row>
    <row r="37288" spans="25:25" x14ac:dyDescent="0.2">
      <c r="Y37288" s="84"/>
    </row>
    <row r="37289" spans="25:25" x14ac:dyDescent="0.2">
      <c r="Y37289" s="84"/>
    </row>
    <row r="37290" spans="25:25" x14ac:dyDescent="0.2">
      <c r="Y37290" s="84"/>
    </row>
    <row r="37291" spans="25:25" x14ac:dyDescent="0.2">
      <c r="Y37291" s="84"/>
    </row>
    <row r="37292" spans="25:25" x14ac:dyDescent="0.2">
      <c r="Y37292" s="84"/>
    </row>
    <row r="37293" spans="25:25" x14ac:dyDescent="0.2">
      <c r="Y37293" s="84"/>
    </row>
    <row r="37294" spans="25:25" x14ac:dyDescent="0.2">
      <c r="Y37294" s="84"/>
    </row>
    <row r="37295" spans="25:25" x14ac:dyDescent="0.2">
      <c r="Y37295" s="84"/>
    </row>
    <row r="37296" spans="25:25" x14ac:dyDescent="0.2">
      <c r="Y37296" s="84"/>
    </row>
    <row r="37297" spans="25:25" x14ac:dyDescent="0.2">
      <c r="Y37297" s="84"/>
    </row>
    <row r="37298" spans="25:25" x14ac:dyDescent="0.2">
      <c r="Y37298" s="84"/>
    </row>
    <row r="37299" spans="25:25" x14ac:dyDescent="0.2">
      <c r="Y37299" s="84"/>
    </row>
    <row r="37300" spans="25:25" x14ac:dyDescent="0.2">
      <c r="Y37300" s="84"/>
    </row>
    <row r="37301" spans="25:25" x14ac:dyDescent="0.2">
      <c r="Y37301" s="84"/>
    </row>
    <row r="37302" spans="25:25" x14ac:dyDescent="0.2">
      <c r="Y37302" s="84"/>
    </row>
    <row r="37303" spans="25:25" x14ac:dyDescent="0.2">
      <c r="Y37303" s="84"/>
    </row>
    <row r="37304" spans="25:25" x14ac:dyDescent="0.2">
      <c r="Y37304" s="84"/>
    </row>
    <row r="37305" spans="25:25" x14ac:dyDescent="0.2">
      <c r="Y37305" s="84"/>
    </row>
    <row r="37306" spans="25:25" x14ac:dyDescent="0.2">
      <c r="Y37306" s="84"/>
    </row>
    <row r="37307" spans="25:25" x14ac:dyDescent="0.2">
      <c r="Y37307" s="84"/>
    </row>
    <row r="37308" spans="25:25" x14ac:dyDescent="0.2">
      <c r="Y37308" s="84"/>
    </row>
    <row r="37309" spans="25:25" x14ac:dyDescent="0.2">
      <c r="Y37309" s="84"/>
    </row>
    <row r="37310" spans="25:25" x14ac:dyDescent="0.2">
      <c r="Y37310" s="84"/>
    </row>
    <row r="37311" spans="25:25" x14ac:dyDescent="0.2">
      <c r="Y37311" s="84"/>
    </row>
    <row r="37312" spans="25:25" x14ac:dyDescent="0.2">
      <c r="Y37312" s="84"/>
    </row>
    <row r="37313" spans="25:25" x14ac:dyDescent="0.2">
      <c r="Y37313" s="84"/>
    </row>
    <row r="37314" spans="25:25" x14ac:dyDescent="0.2">
      <c r="Y37314" s="84"/>
    </row>
    <row r="37315" spans="25:25" x14ac:dyDescent="0.2">
      <c r="Y37315" s="84"/>
    </row>
    <row r="37316" spans="25:25" x14ac:dyDescent="0.2">
      <c r="Y37316" s="84"/>
    </row>
    <row r="37317" spans="25:25" x14ac:dyDescent="0.2">
      <c r="Y37317" s="84"/>
    </row>
    <row r="37318" spans="25:25" x14ac:dyDescent="0.2">
      <c r="Y37318" s="84"/>
    </row>
    <row r="37319" spans="25:25" x14ac:dyDescent="0.2">
      <c r="Y37319" s="84"/>
    </row>
    <row r="37320" spans="25:25" x14ac:dyDescent="0.2">
      <c r="Y37320" s="84"/>
    </row>
    <row r="37321" spans="25:25" x14ac:dyDescent="0.2">
      <c r="Y37321" s="84"/>
    </row>
    <row r="37322" spans="25:25" x14ac:dyDescent="0.2">
      <c r="Y37322" s="84"/>
    </row>
    <row r="37323" spans="25:25" x14ac:dyDescent="0.2">
      <c r="Y37323" s="84"/>
    </row>
    <row r="37324" spans="25:25" x14ac:dyDescent="0.2">
      <c r="Y37324" s="84"/>
    </row>
    <row r="37325" spans="25:25" x14ac:dyDescent="0.2">
      <c r="Y37325" s="84"/>
    </row>
    <row r="37326" spans="25:25" x14ac:dyDescent="0.2">
      <c r="Y37326" s="84"/>
    </row>
    <row r="37327" spans="25:25" x14ac:dyDescent="0.2">
      <c r="Y37327" s="84"/>
    </row>
    <row r="37328" spans="25:25" x14ac:dyDescent="0.2">
      <c r="Y37328" s="84"/>
    </row>
    <row r="37329" spans="25:25" x14ac:dyDescent="0.2">
      <c r="Y37329" s="84"/>
    </row>
    <row r="37330" spans="25:25" x14ac:dyDescent="0.2">
      <c r="Y37330" s="84"/>
    </row>
    <row r="37331" spans="25:25" x14ac:dyDescent="0.2">
      <c r="Y37331" s="84"/>
    </row>
    <row r="37332" spans="25:25" x14ac:dyDescent="0.2">
      <c r="Y37332" s="84"/>
    </row>
    <row r="37333" spans="25:25" x14ac:dyDescent="0.2">
      <c r="Y37333" s="84"/>
    </row>
    <row r="37334" spans="25:25" x14ac:dyDescent="0.2">
      <c r="Y37334" s="84"/>
    </row>
    <row r="37335" spans="25:25" x14ac:dyDescent="0.2">
      <c r="Y37335" s="84"/>
    </row>
    <row r="37336" spans="25:25" x14ac:dyDescent="0.2">
      <c r="Y37336" s="84"/>
    </row>
    <row r="37337" spans="25:25" x14ac:dyDescent="0.2">
      <c r="Y37337" s="84"/>
    </row>
    <row r="37338" spans="25:25" x14ac:dyDescent="0.2">
      <c r="Y37338" s="84"/>
    </row>
    <row r="37339" spans="25:25" x14ac:dyDescent="0.2">
      <c r="Y37339" s="84"/>
    </row>
    <row r="37340" spans="25:25" x14ac:dyDescent="0.2">
      <c r="Y37340" s="84"/>
    </row>
    <row r="37341" spans="25:25" x14ac:dyDescent="0.2">
      <c r="Y37341" s="84"/>
    </row>
    <row r="37342" spans="25:25" x14ac:dyDescent="0.2">
      <c r="Y37342" s="84"/>
    </row>
    <row r="37343" spans="25:25" x14ac:dyDescent="0.2">
      <c r="Y37343" s="84"/>
    </row>
    <row r="37344" spans="25:25" x14ac:dyDescent="0.2">
      <c r="Y37344" s="84"/>
    </row>
    <row r="37345" spans="25:25" x14ac:dyDescent="0.2">
      <c r="Y37345" s="84"/>
    </row>
    <row r="37346" spans="25:25" x14ac:dyDescent="0.2">
      <c r="Y37346" s="84"/>
    </row>
    <row r="37347" spans="25:25" x14ac:dyDescent="0.2">
      <c r="Y37347" s="84"/>
    </row>
    <row r="37348" spans="25:25" x14ac:dyDescent="0.2">
      <c r="Y37348" s="84"/>
    </row>
    <row r="37349" spans="25:25" x14ac:dyDescent="0.2">
      <c r="Y37349" s="84"/>
    </row>
    <row r="37350" spans="25:25" x14ac:dyDescent="0.2">
      <c r="Y37350" s="84"/>
    </row>
    <row r="37351" spans="25:25" x14ac:dyDescent="0.2">
      <c r="Y37351" s="84"/>
    </row>
    <row r="37352" spans="25:25" x14ac:dyDescent="0.2">
      <c r="Y37352" s="84"/>
    </row>
    <row r="37353" spans="25:25" x14ac:dyDescent="0.2">
      <c r="Y37353" s="84"/>
    </row>
    <row r="37354" spans="25:25" x14ac:dyDescent="0.2">
      <c r="Y37354" s="84"/>
    </row>
    <row r="37355" spans="25:25" x14ac:dyDescent="0.2">
      <c r="Y37355" s="84"/>
    </row>
    <row r="37356" spans="25:25" x14ac:dyDescent="0.2">
      <c r="Y37356" s="84"/>
    </row>
    <row r="37357" spans="25:25" x14ac:dyDescent="0.2">
      <c r="Y37357" s="84"/>
    </row>
    <row r="37358" spans="25:25" x14ac:dyDescent="0.2">
      <c r="Y37358" s="84"/>
    </row>
    <row r="37359" spans="25:25" x14ac:dyDescent="0.2">
      <c r="Y37359" s="84"/>
    </row>
    <row r="37360" spans="25:25" x14ac:dyDescent="0.2">
      <c r="Y37360" s="84"/>
    </row>
    <row r="37361" spans="25:25" x14ac:dyDescent="0.2">
      <c r="Y37361" s="84"/>
    </row>
    <row r="37362" spans="25:25" x14ac:dyDescent="0.2">
      <c r="Y37362" s="84"/>
    </row>
    <row r="37363" spans="25:25" x14ac:dyDescent="0.2">
      <c r="Y37363" s="84"/>
    </row>
    <row r="37364" spans="25:25" x14ac:dyDescent="0.2">
      <c r="Y37364" s="84"/>
    </row>
    <row r="37365" spans="25:25" x14ac:dyDescent="0.2">
      <c r="Y37365" s="84"/>
    </row>
    <row r="37366" spans="25:25" x14ac:dyDescent="0.2">
      <c r="Y37366" s="84"/>
    </row>
    <row r="37367" spans="25:25" x14ac:dyDescent="0.2">
      <c r="Y37367" s="84"/>
    </row>
    <row r="37368" spans="25:25" x14ac:dyDescent="0.2">
      <c r="Y37368" s="84"/>
    </row>
    <row r="37369" spans="25:25" x14ac:dyDescent="0.2">
      <c r="Y37369" s="84"/>
    </row>
    <row r="37370" spans="25:25" x14ac:dyDescent="0.2">
      <c r="Y37370" s="84"/>
    </row>
    <row r="37371" spans="25:25" x14ac:dyDescent="0.2">
      <c r="Y37371" s="84"/>
    </row>
    <row r="37372" spans="25:25" x14ac:dyDescent="0.2">
      <c r="Y37372" s="84"/>
    </row>
    <row r="37373" spans="25:25" x14ac:dyDescent="0.2">
      <c r="Y37373" s="84"/>
    </row>
    <row r="37374" spans="25:25" x14ac:dyDescent="0.2">
      <c r="Y37374" s="84"/>
    </row>
    <row r="37375" spans="25:25" x14ac:dyDescent="0.2">
      <c r="Y37375" s="84"/>
    </row>
    <row r="37376" spans="25:25" x14ac:dyDescent="0.2">
      <c r="Y37376" s="84"/>
    </row>
    <row r="37377" spans="25:25" x14ac:dyDescent="0.2">
      <c r="Y37377" s="84"/>
    </row>
    <row r="37378" spans="25:25" x14ac:dyDescent="0.2">
      <c r="Y37378" s="84"/>
    </row>
    <row r="37379" spans="25:25" x14ac:dyDescent="0.2">
      <c r="Y37379" s="84"/>
    </row>
    <row r="37380" spans="25:25" x14ac:dyDescent="0.2">
      <c r="Y37380" s="84"/>
    </row>
    <row r="37381" spans="25:25" x14ac:dyDescent="0.2">
      <c r="Y37381" s="84"/>
    </row>
    <row r="37382" spans="25:25" x14ac:dyDescent="0.2">
      <c r="Y37382" s="84"/>
    </row>
    <row r="37383" spans="25:25" x14ac:dyDescent="0.2">
      <c r="Y37383" s="84"/>
    </row>
    <row r="37384" spans="25:25" x14ac:dyDescent="0.2">
      <c r="Y37384" s="84"/>
    </row>
    <row r="37385" spans="25:25" x14ac:dyDescent="0.2">
      <c r="Y37385" s="84"/>
    </row>
    <row r="37386" spans="25:25" x14ac:dyDescent="0.2">
      <c r="Y37386" s="84"/>
    </row>
    <row r="37387" spans="25:25" x14ac:dyDescent="0.2">
      <c r="Y37387" s="84"/>
    </row>
    <row r="37388" spans="25:25" x14ac:dyDescent="0.2">
      <c r="Y37388" s="84"/>
    </row>
    <row r="37389" spans="25:25" x14ac:dyDescent="0.2">
      <c r="Y37389" s="84"/>
    </row>
    <row r="37390" spans="25:25" x14ac:dyDescent="0.2">
      <c r="Y37390" s="84"/>
    </row>
    <row r="37391" spans="25:25" x14ac:dyDescent="0.2">
      <c r="Y37391" s="84"/>
    </row>
    <row r="37392" spans="25:25" x14ac:dyDescent="0.2">
      <c r="Y37392" s="84"/>
    </row>
    <row r="37393" spans="25:25" x14ac:dyDescent="0.2">
      <c r="Y37393" s="84"/>
    </row>
    <row r="37394" spans="25:25" x14ac:dyDescent="0.2">
      <c r="Y37394" s="84"/>
    </row>
    <row r="37395" spans="25:25" x14ac:dyDescent="0.2">
      <c r="Y37395" s="84"/>
    </row>
    <row r="37396" spans="25:25" x14ac:dyDescent="0.2">
      <c r="Y37396" s="84"/>
    </row>
    <row r="37397" spans="25:25" x14ac:dyDescent="0.2">
      <c r="Y37397" s="84"/>
    </row>
    <row r="37398" spans="25:25" x14ac:dyDescent="0.2">
      <c r="Y37398" s="84"/>
    </row>
    <row r="37399" spans="25:25" x14ac:dyDescent="0.2">
      <c r="Y37399" s="84"/>
    </row>
    <row r="37400" spans="25:25" x14ac:dyDescent="0.2">
      <c r="Y37400" s="84"/>
    </row>
    <row r="37401" spans="25:25" x14ac:dyDescent="0.2">
      <c r="Y37401" s="84"/>
    </row>
    <row r="37402" spans="25:25" x14ac:dyDescent="0.2">
      <c r="Y37402" s="84"/>
    </row>
    <row r="37403" spans="25:25" x14ac:dyDescent="0.2">
      <c r="Y37403" s="84"/>
    </row>
    <row r="37404" spans="25:25" x14ac:dyDescent="0.2">
      <c r="Y37404" s="84"/>
    </row>
    <row r="37405" spans="25:25" x14ac:dyDescent="0.2">
      <c r="Y37405" s="84"/>
    </row>
    <row r="37406" spans="25:25" x14ac:dyDescent="0.2">
      <c r="Y37406" s="84"/>
    </row>
    <row r="37407" spans="25:25" x14ac:dyDescent="0.2">
      <c r="Y37407" s="84"/>
    </row>
    <row r="37408" spans="25:25" x14ac:dyDescent="0.2">
      <c r="Y37408" s="84"/>
    </row>
    <row r="37409" spans="25:25" x14ac:dyDescent="0.2">
      <c r="Y37409" s="84"/>
    </row>
    <row r="37410" spans="25:25" x14ac:dyDescent="0.2">
      <c r="Y37410" s="84"/>
    </row>
    <row r="37411" spans="25:25" x14ac:dyDescent="0.2">
      <c r="Y37411" s="84"/>
    </row>
    <row r="37412" spans="25:25" x14ac:dyDescent="0.2">
      <c r="Y37412" s="84"/>
    </row>
    <row r="37413" spans="25:25" x14ac:dyDescent="0.2">
      <c r="Y37413" s="84"/>
    </row>
    <row r="37414" spans="25:25" x14ac:dyDescent="0.2">
      <c r="Y37414" s="84"/>
    </row>
    <row r="37415" spans="25:25" x14ac:dyDescent="0.2">
      <c r="Y37415" s="84"/>
    </row>
    <row r="37416" spans="25:25" x14ac:dyDescent="0.2">
      <c r="Y37416" s="84"/>
    </row>
    <row r="37417" spans="25:25" x14ac:dyDescent="0.2">
      <c r="Y37417" s="84"/>
    </row>
    <row r="37418" spans="25:25" x14ac:dyDescent="0.2">
      <c r="Y37418" s="84"/>
    </row>
    <row r="37419" spans="25:25" x14ac:dyDescent="0.2">
      <c r="Y37419" s="84"/>
    </row>
    <row r="37420" spans="25:25" x14ac:dyDescent="0.2">
      <c r="Y37420" s="84"/>
    </row>
    <row r="37421" spans="25:25" x14ac:dyDescent="0.2">
      <c r="Y37421" s="84"/>
    </row>
    <row r="37422" spans="25:25" x14ac:dyDescent="0.2">
      <c r="Y37422" s="84"/>
    </row>
    <row r="37423" spans="25:25" x14ac:dyDescent="0.2">
      <c r="Y37423" s="84"/>
    </row>
    <row r="37424" spans="25:25" x14ac:dyDescent="0.2">
      <c r="Y37424" s="84"/>
    </row>
    <row r="37425" spans="25:25" x14ac:dyDescent="0.2">
      <c r="Y37425" s="84"/>
    </row>
    <row r="37426" spans="25:25" x14ac:dyDescent="0.2">
      <c r="Y37426" s="84"/>
    </row>
    <row r="37427" spans="25:25" x14ac:dyDescent="0.2">
      <c r="Y37427" s="84"/>
    </row>
    <row r="37428" spans="25:25" x14ac:dyDescent="0.2">
      <c r="Y37428" s="84"/>
    </row>
    <row r="37429" spans="25:25" x14ac:dyDescent="0.2">
      <c r="Y37429" s="84"/>
    </row>
    <row r="37430" spans="25:25" x14ac:dyDescent="0.2">
      <c r="Y37430" s="84"/>
    </row>
    <row r="37431" spans="25:25" x14ac:dyDescent="0.2">
      <c r="Y37431" s="84"/>
    </row>
    <row r="37432" spans="25:25" x14ac:dyDescent="0.2">
      <c r="Y37432" s="84"/>
    </row>
    <row r="37433" spans="25:25" x14ac:dyDescent="0.2">
      <c r="Y37433" s="84"/>
    </row>
    <row r="37434" spans="25:25" x14ac:dyDescent="0.2">
      <c r="Y37434" s="84"/>
    </row>
    <row r="37435" spans="25:25" x14ac:dyDescent="0.2">
      <c r="Y37435" s="84"/>
    </row>
    <row r="37436" spans="25:25" x14ac:dyDescent="0.2">
      <c r="Y37436" s="84"/>
    </row>
    <row r="37437" spans="25:25" x14ac:dyDescent="0.2">
      <c r="Y37437" s="84"/>
    </row>
    <row r="37438" spans="25:25" x14ac:dyDescent="0.2">
      <c r="Y37438" s="84"/>
    </row>
    <row r="37439" spans="25:25" x14ac:dyDescent="0.2">
      <c r="Y37439" s="84"/>
    </row>
    <row r="37440" spans="25:25" x14ac:dyDescent="0.2">
      <c r="Y37440" s="84"/>
    </row>
    <row r="37441" spans="25:25" x14ac:dyDescent="0.2">
      <c r="Y37441" s="84"/>
    </row>
    <row r="37442" spans="25:25" x14ac:dyDescent="0.2">
      <c r="Y37442" s="84"/>
    </row>
    <row r="37443" spans="25:25" x14ac:dyDescent="0.2">
      <c r="Y37443" s="84"/>
    </row>
    <row r="37444" spans="25:25" x14ac:dyDescent="0.2">
      <c r="Y37444" s="84"/>
    </row>
    <row r="37445" spans="25:25" x14ac:dyDescent="0.2">
      <c r="Y37445" s="84"/>
    </row>
    <row r="37446" spans="25:25" x14ac:dyDescent="0.2">
      <c r="Y37446" s="84"/>
    </row>
    <row r="37447" spans="25:25" x14ac:dyDescent="0.2">
      <c r="Y37447" s="84"/>
    </row>
    <row r="37448" spans="25:25" x14ac:dyDescent="0.2">
      <c r="Y37448" s="84"/>
    </row>
    <row r="37449" spans="25:25" x14ac:dyDescent="0.2">
      <c r="Y37449" s="84"/>
    </row>
    <row r="37450" spans="25:25" x14ac:dyDescent="0.2">
      <c r="Y37450" s="84"/>
    </row>
    <row r="37451" spans="25:25" x14ac:dyDescent="0.2">
      <c r="Y37451" s="84"/>
    </row>
    <row r="37452" spans="25:25" x14ac:dyDescent="0.2">
      <c r="Y37452" s="84"/>
    </row>
    <row r="37453" spans="25:25" x14ac:dyDescent="0.2">
      <c r="Y37453" s="84"/>
    </row>
    <row r="37454" spans="25:25" x14ac:dyDescent="0.2">
      <c r="Y37454" s="84"/>
    </row>
    <row r="37455" spans="25:25" x14ac:dyDescent="0.2">
      <c r="Y37455" s="84"/>
    </row>
    <row r="37456" spans="25:25" x14ac:dyDescent="0.2">
      <c r="Y37456" s="84"/>
    </row>
    <row r="37457" spans="25:25" x14ac:dyDescent="0.2">
      <c r="Y37457" s="84"/>
    </row>
    <row r="37458" spans="25:25" x14ac:dyDescent="0.2">
      <c r="Y37458" s="84"/>
    </row>
    <row r="37459" spans="25:25" x14ac:dyDescent="0.2">
      <c r="Y37459" s="84"/>
    </row>
    <row r="37460" spans="25:25" x14ac:dyDescent="0.2">
      <c r="Y37460" s="84"/>
    </row>
    <row r="37461" spans="25:25" x14ac:dyDescent="0.2">
      <c r="Y37461" s="84"/>
    </row>
    <row r="37462" spans="25:25" x14ac:dyDescent="0.2">
      <c r="Y37462" s="84"/>
    </row>
    <row r="37463" spans="25:25" x14ac:dyDescent="0.2">
      <c r="Y37463" s="84"/>
    </row>
    <row r="37464" spans="25:25" x14ac:dyDescent="0.2">
      <c r="Y37464" s="84"/>
    </row>
    <row r="37465" spans="25:25" x14ac:dyDescent="0.2">
      <c r="Y37465" s="84"/>
    </row>
    <row r="37466" spans="25:25" x14ac:dyDescent="0.2">
      <c r="Y37466" s="84"/>
    </row>
    <row r="37467" spans="25:25" x14ac:dyDescent="0.2">
      <c r="Y37467" s="84"/>
    </row>
    <row r="37468" spans="25:25" x14ac:dyDescent="0.2">
      <c r="Y37468" s="84"/>
    </row>
    <row r="37469" spans="25:25" x14ac:dyDescent="0.2">
      <c r="Y37469" s="84"/>
    </row>
    <row r="37470" spans="25:25" x14ac:dyDescent="0.2">
      <c r="Y37470" s="84"/>
    </row>
    <row r="37471" spans="25:25" x14ac:dyDescent="0.2">
      <c r="Y37471" s="84"/>
    </row>
    <row r="37472" spans="25:25" x14ac:dyDescent="0.2">
      <c r="Y37472" s="84"/>
    </row>
    <row r="37473" spans="25:25" x14ac:dyDescent="0.2">
      <c r="Y37473" s="84"/>
    </row>
    <row r="37474" spans="25:25" x14ac:dyDescent="0.2">
      <c r="Y37474" s="84"/>
    </row>
    <row r="37475" spans="25:25" x14ac:dyDescent="0.2">
      <c r="Y37475" s="84"/>
    </row>
    <row r="37476" spans="25:25" x14ac:dyDescent="0.2">
      <c r="Y37476" s="84"/>
    </row>
    <row r="37477" spans="25:25" x14ac:dyDescent="0.2">
      <c r="Y37477" s="84"/>
    </row>
    <row r="37478" spans="25:25" x14ac:dyDescent="0.2">
      <c r="Y37478" s="84"/>
    </row>
    <row r="37479" spans="25:25" x14ac:dyDescent="0.2">
      <c r="Y37479" s="84"/>
    </row>
    <row r="37480" spans="25:25" x14ac:dyDescent="0.2">
      <c r="Y37480" s="84"/>
    </row>
    <row r="37481" spans="25:25" x14ac:dyDescent="0.2">
      <c r="Y37481" s="84"/>
    </row>
    <row r="37482" spans="25:25" x14ac:dyDescent="0.2">
      <c r="Y37482" s="84"/>
    </row>
    <row r="37483" spans="25:25" x14ac:dyDescent="0.2">
      <c r="Y37483" s="84"/>
    </row>
    <row r="37484" spans="25:25" x14ac:dyDescent="0.2">
      <c r="Y37484" s="84"/>
    </row>
    <row r="37485" spans="25:25" x14ac:dyDescent="0.2">
      <c r="Y37485" s="84"/>
    </row>
    <row r="37486" spans="25:25" x14ac:dyDescent="0.2">
      <c r="Y37486" s="84"/>
    </row>
    <row r="37487" spans="25:25" x14ac:dyDescent="0.2">
      <c r="Y37487" s="84"/>
    </row>
    <row r="37488" spans="25:25" x14ac:dyDescent="0.2">
      <c r="Y37488" s="84"/>
    </row>
    <row r="37489" spans="25:25" x14ac:dyDescent="0.2">
      <c r="Y37489" s="84"/>
    </row>
    <row r="37490" spans="25:25" x14ac:dyDescent="0.2">
      <c r="Y37490" s="84"/>
    </row>
    <row r="37491" spans="25:25" x14ac:dyDescent="0.2">
      <c r="Y37491" s="84"/>
    </row>
    <row r="37492" spans="25:25" x14ac:dyDescent="0.2">
      <c r="Y37492" s="84"/>
    </row>
    <row r="37493" spans="25:25" x14ac:dyDescent="0.2">
      <c r="Y37493" s="84"/>
    </row>
    <row r="37494" spans="25:25" x14ac:dyDescent="0.2">
      <c r="Y37494" s="84"/>
    </row>
    <row r="37495" spans="25:25" x14ac:dyDescent="0.2">
      <c r="Y37495" s="84"/>
    </row>
    <row r="37496" spans="25:25" x14ac:dyDescent="0.2">
      <c r="Y37496" s="84"/>
    </row>
    <row r="37497" spans="25:25" x14ac:dyDescent="0.2">
      <c r="Y37497" s="84"/>
    </row>
    <row r="37498" spans="25:25" x14ac:dyDescent="0.2">
      <c r="Y37498" s="84"/>
    </row>
    <row r="37499" spans="25:25" x14ac:dyDescent="0.2">
      <c r="Y37499" s="84"/>
    </row>
    <row r="37500" spans="25:25" x14ac:dyDescent="0.2">
      <c r="Y37500" s="84"/>
    </row>
    <row r="37501" spans="25:25" x14ac:dyDescent="0.2">
      <c r="Y37501" s="84"/>
    </row>
    <row r="37502" spans="25:25" x14ac:dyDescent="0.2">
      <c r="Y37502" s="84"/>
    </row>
    <row r="37503" spans="25:25" x14ac:dyDescent="0.2">
      <c r="Y37503" s="84"/>
    </row>
    <row r="37504" spans="25:25" x14ac:dyDescent="0.2">
      <c r="Y37504" s="84"/>
    </row>
    <row r="37505" spans="25:25" x14ac:dyDescent="0.2">
      <c r="Y37505" s="84"/>
    </row>
    <row r="37506" spans="25:25" x14ac:dyDescent="0.2">
      <c r="Y37506" s="84"/>
    </row>
    <row r="37507" spans="25:25" x14ac:dyDescent="0.2">
      <c r="Y37507" s="84"/>
    </row>
    <row r="37508" spans="25:25" x14ac:dyDescent="0.2">
      <c r="Y37508" s="84"/>
    </row>
    <row r="37509" spans="25:25" x14ac:dyDescent="0.2">
      <c r="Y37509" s="84"/>
    </row>
    <row r="37510" spans="25:25" x14ac:dyDescent="0.2">
      <c r="Y37510" s="84"/>
    </row>
    <row r="37511" spans="25:25" x14ac:dyDescent="0.2">
      <c r="Y37511" s="84"/>
    </row>
    <row r="37512" spans="25:25" x14ac:dyDescent="0.2">
      <c r="Y37512" s="84"/>
    </row>
    <row r="37513" spans="25:25" x14ac:dyDescent="0.2">
      <c r="Y37513" s="84"/>
    </row>
    <row r="37514" spans="25:25" x14ac:dyDescent="0.2">
      <c r="Y37514" s="84"/>
    </row>
    <row r="37515" spans="25:25" x14ac:dyDescent="0.2">
      <c r="Y37515" s="84"/>
    </row>
    <row r="37516" spans="25:25" x14ac:dyDescent="0.2">
      <c r="Y37516" s="84"/>
    </row>
    <row r="37517" spans="25:25" x14ac:dyDescent="0.2">
      <c r="Y37517" s="84"/>
    </row>
    <row r="37518" spans="25:25" x14ac:dyDescent="0.2">
      <c r="Y37518" s="84"/>
    </row>
    <row r="37519" spans="25:25" x14ac:dyDescent="0.2">
      <c r="Y37519" s="84"/>
    </row>
    <row r="37520" spans="25:25" x14ac:dyDescent="0.2">
      <c r="Y37520" s="84"/>
    </row>
    <row r="37521" spans="25:25" x14ac:dyDescent="0.2">
      <c r="Y37521" s="84"/>
    </row>
    <row r="37522" spans="25:25" x14ac:dyDescent="0.2">
      <c r="Y37522" s="84"/>
    </row>
    <row r="37523" spans="25:25" x14ac:dyDescent="0.2">
      <c r="Y37523" s="84"/>
    </row>
    <row r="37524" spans="25:25" x14ac:dyDescent="0.2">
      <c r="Y37524" s="84"/>
    </row>
    <row r="37525" spans="25:25" x14ac:dyDescent="0.2">
      <c r="Y37525" s="84"/>
    </row>
    <row r="37526" spans="25:25" x14ac:dyDescent="0.2">
      <c r="Y37526" s="84"/>
    </row>
    <row r="37527" spans="25:25" x14ac:dyDescent="0.2">
      <c r="Y37527" s="84"/>
    </row>
    <row r="37528" spans="25:25" x14ac:dyDescent="0.2">
      <c r="Y37528" s="84"/>
    </row>
    <row r="37529" spans="25:25" x14ac:dyDescent="0.2">
      <c r="Y37529" s="84"/>
    </row>
    <row r="37530" spans="25:25" x14ac:dyDescent="0.2">
      <c r="Y37530" s="84"/>
    </row>
    <row r="37531" spans="25:25" x14ac:dyDescent="0.2">
      <c r="Y37531" s="84"/>
    </row>
    <row r="37532" spans="25:25" x14ac:dyDescent="0.2">
      <c r="Y37532" s="84"/>
    </row>
    <row r="37533" spans="25:25" x14ac:dyDescent="0.2">
      <c r="Y37533" s="84"/>
    </row>
    <row r="37534" spans="25:25" x14ac:dyDescent="0.2">
      <c r="Y37534" s="84"/>
    </row>
    <row r="37535" spans="25:25" x14ac:dyDescent="0.2">
      <c r="Y37535" s="84"/>
    </row>
    <row r="37536" spans="25:25" x14ac:dyDescent="0.2">
      <c r="Y37536" s="84"/>
    </row>
    <row r="37537" spans="25:25" x14ac:dyDescent="0.2">
      <c r="Y37537" s="84"/>
    </row>
    <row r="37538" spans="25:25" x14ac:dyDescent="0.2">
      <c r="Y37538" s="84"/>
    </row>
    <row r="37539" spans="25:25" x14ac:dyDescent="0.2">
      <c r="Y37539" s="84"/>
    </row>
    <row r="37540" spans="25:25" x14ac:dyDescent="0.2">
      <c r="Y37540" s="84"/>
    </row>
    <row r="37541" spans="25:25" x14ac:dyDescent="0.2">
      <c r="Y37541" s="84"/>
    </row>
    <row r="37542" spans="25:25" x14ac:dyDescent="0.2">
      <c r="Y37542" s="84"/>
    </row>
    <row r="37543" spans="25:25" x14ac:dyDescent="0.2">
      <c r="Y37543" s="84"/>
    </row>
    <row r="37544" spans="25:25" x14ac:dyDescent="0.2">
      <c r="Y37544" s="84"/>
    </row>
    <row r="37545" spans="25:25" x14ac:dyDescent="0.2">
      <c r="Y37545" s="84"/>
    </row>
    <row r="37546" spans="25:25" x14ac:dyDescent="0.2">
      <c r="Y37546" s="84"/>
    </row>
    <row r="37547" spans="25:25" x14ac:dyDescent="0.2">
      <c r="Y37547" s="84"/>
    </row>
    <row r="37548" spans="25:25" x14ac:dyDescent="0.2">
      <c r="Y37548" s="84"/>
    </row>
    <row r="37549" spans="25:25" x14ac:dyDescent="0.2">
      <c r="Y37549" s="84"/>
    </row>
    <row r="37550" spans="25:25" x14ac:dyDescent="0.2">
      <c r="Y37550" s="84"/>
    </row>
    <row r="37551" spans="25:25" x14ac:dyDescent="0.2">
      <c r="Y37551" s="84"/>
    </row>
    <row r="37552" spans="25:25" x14ac:dyDescent="0.2">
      <c r="Y37552" s="84"/>
    </row>
    <row r="37553" spans="25:25" x14ac:dyDescent="0.2">
      <c r="Y37553" s="84"/>
    </row>
    <row r="37554" spans="25:25" x14ac:dyDescent="0.2">
      <c r="Y37554" s="84"/>
    </row>
    <row r="37555" spans="25:25" x14ac:dyDescent="0.2">
      <c r="Y37555" s="84"/>
    </row>
    <row r="37556" spans="25:25" x14ac:dyDescent="0.2">
      <c r="Y37556" s="84"/>
    </row>
    <row r="37557" spans="25:25" x14ac:dyDescent="0.2">
      <c r="Y37557" s="84"/>
    </row>
    <row r="37558" spans="25:25" x14ac:dyDescent="0.2">
      <c r="Y37558" s="84"/>
    </row>
    <row r="37559" spans="25:25" x14ac:dyDescent="0.2">
      <c r="Y37559" s="84"/>
    </row>
    <row r="37560" spans="25:25" x14ac:dyDescent="0.2">
      <c r="Y37560" s="84"/>
    </row>
    <row r="37561" spans="25:25" x14ac:dyDescent="0.2">
      <c r="Y37561" s="84"/>
    </row>
    <row r="37562" spans="25:25" x14ac:dyDescent="0.2">
      <c r="Y37562" s="84"/>
    </row>
    <row r="37563" spans="25:25" x14ac:dyDescent="0.2">
      <c r="Y37563" s="84"/>
    </row>
    <row r="37564" spans="25:25" x14ac:dyDescent="0.2">
      <c r="Y37564" s="84"/>
    </row>
    <row r="37565" spans="25:25" x14ac:dyDescent="0.2">
      <c r="Y37565" s="84"/>
    </row>
    <row r="37566" spans="25:25" x14ac:dyDescent="0.2">
      <c r="Y37566" s="84"/>
    </row>
    <row r="37567" spans="25:25" x14ac:dyDescent="0.2">
      <c r="Y37567" s="84"/>
    </row>
    <row r="37568" spans="25:25" x14ac:dyDescent="0.2">
      <c r="Y37568" s="84"/>
    </row>
    <row r="37569" spans="25:25" x14ac:dyDescent="0.2">
      <c r="Y37569" s="84"/>
    </row>
    <row r="37570" spans="25:25" x14ac:dyDescent="0.2">
      <c r="Y37570" s="84"/>
    </row>
    <row r="37571" spans="25:25" x14ac:dyDescent="0.2">
      <c r="Y37571" s="84"/>
    </row>
    <row r="37572" spans="25:25" x14ac:dyDescent="0.2">
      <c r="Y37572" s="84"/>
    </row>
    <row r="37573" spans="25:25" x14ac:dyDescent="0.2">
      <c r="Y37573" s="84"/>
    </row>
    <row r="37574" spans="25:25" x14ac:dyDescent="0.2">
      <c r="Y37574" s="84"/>
    </row>
    <row r="37575" spans="25:25" x14ac:dyDescent="0.2">
      <c r="Y37575" s="84"/>
    </row>
    <row r="37576" spans="25:25" x14ac:dyDescent="0.2">
      <c r="Y37576" s="84"/>
    </row>
    <row r="37577" spans="25:25" x14ac:dyDescent="0.2">
      <c r="Y37577" s="84"/>
    </row>
    <row r="37578" spans="25:25" x14ac:dyDescent="0.2">
      <c r="Y37578" s="84"/>
    </row>
    <row r="37579" spans="25:25" x14ac:dyDescent="0.2">
      <c r="Y37579" s="84"/>
    </row>
    <row r="37580" spans="25:25" x14ac:dyDescent="0.2">
      <c r="Y37580" s="84"/>
    </row>
    <row r="37581" spans="25:25" x14ac:dyDescent="0.2">
      <c r="Y37581" s="84"/>
    </row>
    <row r="37582" spans="25:25" x14ac:dyDescent="0.2">
      <c r="Y37582" s="84"/>
    </row>
    <row r="37583" spans="25:25" x14ac:dyDescent="0.2">
      <c r="Y37583" s="84"/>
    </row>
    <row r="37584" spans="25:25" x14ac:dyDescent="0.2">
      <c r="Y37584" s="84"/>
    </row>
    <row r="37585" spans="25:25" x14ac:dyDescent="0.2">
      <c r="Y37585" s="84"/>
    </row>
    <row r="37586" spans="25:25" x14ac:dyDescent="0.2">
      <c r="Y37586" s="84"/>
    </row>
    <row r="37587" spans="25:25" x14ac:dyDescent="0.2">
      <c r="Y37587" s="84"/>
    </row>
    <row r="37588" spans="25:25" x14ac:dyDescent="0.2">
      <c r="Y37588" s="84"/>
    </row>
    <row r="37589" spans="25:25" x14ac:dyDescent="0.2">
      <c r="Y37589" s="84"/>
    </row>
    <row r="37590" spans="25:25" x14ac:dyDescent="0.2">
      <c r="Y37590" s="84"/>
    </row>
    <row r="37591" spans="25:25" x14ac:dyDescent="0.2">
      <c r="Y37591" s="84"/>
    </row>
    <row r="37592" spans="25:25" x14ac:dyDescent="0.2">
      <c r="Y37592" s="84"/>
    </row>
    <row r="37593" spans="25:25" x14ac:dyDescent="0.2">
      <c r="Y37593" s="84"/>
    </row>
    <row r="37594" spans="25:25" x14ac:dyDescent="0.2">
      <c r="Y37594" s="84"/>
    </row>
    <row r="37595" spans="25:25" x14ac:dyDescent="0.2">
      <c r="Y37595" s="84"/>
    </row>
    <row r="37596" spans="25:25" x14ac:dyDescent="0.2">
      <c r="Y37596" s="84"/>
    </row>
    <row r="37597" spans="25:25" x14ac:dyDescent="0.2">
      <c r="Y37597" s="84"/>
    </row>
    <row r="37598" spans="25:25" x14ac:dyDescent="0.2">
      <c r="Y37598" s="84"/>
    </row>
    <row r="37599" spans="25:25" x14ac:dyDescent="0.2">
      <c r="Y37599" s="84"/>
    </row>
    <row r="37600" spans="25:25" x14ac:dyDescent="0.2">
      <c r="Y37600" s="84"/>
    </row>
    <row r="37601" spans="25:25" x14ac:dyDescent="0.2">
      <c r="Y37601" s="84"/>
    </row>
    <row r="37602" spans="25:25" x14ac:dyDescent="0.2">
      <c r="Y37602" s="84"/>
    </row>
    <row r="37603" spans="25:25" x14ac:dyDescent="0.2">
      <c r="Y37603" s="84"/>
    </row>
    <row r="37604" spans="25:25" x14ac:dyDescent="0.2">
      <c r="Y37604" s="84"/>
    </row>
    <row r="37605" spans="25:25" x14ac:dyDescent="0.2">
      <c r="Y37605" s="84"/>
    </row>
    <row r="37606" spans="25:25" x14ac:dyDescent="0.2">
      <c r="Y37606" s="84"/>
    </row>
    <row r="37607" spans="25:25" x14ac:dyDescent="0.2">
      <c r="Y37607" s="84"/>
    </row>
    <row r="37608" spans="25:25" x14ac:dyDescent="0.2">
      <c r="Y37608" s="84"/>
    </row>
    <row r="37609" spans="25:25" x14ac:dyDescent="0.2">
      <c r="Y37609" s="84"/>
    </row>
    <row r="37610" spans="25:25" x14ac:dyDescent="0.2">
      <c r="Y37610" s="84"/>
    </row>
    <row r="37611" spans="25:25" x14ac:dyDescent="0.2">
      <c r="Y37611" s="84"/>
    </row>
    <row r="37612" spans="25:25" x14ac:dyDescent="0.2">
      <c r="Y37612" s="84"/>
    </row>
    <row r="37613" spans="25:25" x14ac:dyDescent="0.2">
      <c r="Y37613" s="84"/>
    </row>
    <row r="37614" spans="25:25" x14ac:dyDescent="0.2">
      <c r="Y37614" s="84"/>
    </row>
    <row r="37615" spans="25:25" x14ac:dyDescent="0.2">
      <c r="Y37615" s="84"/>
    </row>
    <row r="37616" spans="25:25" x14ac:dyDescent="0.2">
      <c r="Y37616" s="84"/>
    </row>
    <row r="37617" spans="25:25" x14ac:dyDescent="0.2">
      <c r="Y37617" s="84"/>
    </row>
    <row r="37618" spans="25:25" x14ac:dyDescent="0.2">
      <c r="Y37618" s="84"/>
    </row>
    <row r="37619" spans="25:25" x14ac:dyDescent="0.2">
      <c r="Y37619" s="84"/>
    </row>
    <row r="37620" spans="25:25" x14ac:dyDescent="0.2">
      <c r="Y37620" s="84"/>
    </row>
    <row r="37621" spans="25:25" x14ac:dyDescent="0.2">
      <c r="Y37621" s="84"/>
    </row>
    <row r="37622" spans="25:25" x14ac:dyDescent="0.2">
      <c r="Y37622" s="84"/>
    </row>
    <row r="37623" spans="25:25" x14ac:dyDescent="0.2">
      <c r="Y37623" s="84"/>
    </row>
    <row r="37624" spans="25:25" x14ac:dyDescent="0.2">
      <c r="Y37624" s="84"/>
    </row>
    <row r="37625" spans="25:25" x14ac:dyDescent="0.2">
      <c r="Y37625" s="84"/>
    </row>
    <row r="37626" spans="25:25" x14ac:dyDescent="0.2">
      <c r="Y37626" s="84"/>
    </row>
    <row r="37627" spans="25:25" x14ac:dyDescent="0.2">
      <c r="Y37627" s="84"/>
    </row>
    <row r="37628" spans="25:25" x14ac:dyDescent="0.2">
      <c r="Y37628" s="84"/>
    </row>
    <row r="37629" spans="25:25" x14ac:dyDescent="0.2">
      <c r="Y37629" s="84"/>
    </row>
    <row r="37630" spans="25:25" x14ac:dyDescent="0.2">
      <c r="Y37630" s="84"/>
    </row>
    <row r="37631" spans="25:25" x14ac:dyDescent="0.2">
      <c r="Y37631" s="84"/>
    </row>
    <row r="37632" spans="25:25" x14ac:dyDescent="0.2">
      <c r="Y37632" s="84"/>
    </row>
    <row r="37633" spans="25:25" x14ac:dyDescent="0.2">
      <c r="Y37633" s="84"/>
    </row>
    <row r="37634" spans="25:25" x14ac:dyDescent="0.2">
      <c r="Y37634" s="84"/>
    </row>
    <row r="37635" spans="25:25" x14ac:dyDescent="0.2">
      <c r="Y37635" s="84"/>
    </row>
    <row r="37636" spans="25:25" x14ac:dyDescent="0.2">
      <c r="Y37636" s="84"/>
    </row>
    <row r="37637" spans="25:25" x14ac:dyDescent="0.2">
      <c r="Y37637" s="84"/>
    </row>
    <row r="37638" spans="25:25" x14ac:dyDescent="0.2">
      <c r="Y37638" s="84"/>
    </row>
    <row r="37639" spans="25:25" x14ac:dyDescent="0.2">
      <c r="Y37639" s="84"/>
    </row>
    <row r="37640" spans="25:25" x14ac:dyDescent="0.2">
      <c r="Y37640" s="84"/>
    </row>
    <row r="37641" spans="25:25" x14ac:dyDescent="0.2">
      <c r="Y37641" s="84"/>
    </row>
    <row r="37642" spans="25:25" x14ac:dyDescent="0.2">
      <c r="Y37642" s="84"/>
    </row>
    <row r="37643" spans="25:25" x14ac:dyDescent="0.2">
      <c r="Y37643" s="84"/>
    </row>
    <row r="37644" spans="25:25" x14ac:dyDescent="0.2">
      <c r="Y37644" s="84"/>
    </row>
    <row r="37645" spans="25:25" x14ac:dyDescent="0.2">
      <c r="Y37645" s="84"/>
    </row>
    <row r="37646" spans="25:25" x14ac:dyDescent="0.2">
      <c r="Y37646" s="84"/>
    </row>
    <row r="37647" spans="25:25" x14ac:dyDescent="0.2">
      <c r="Y37647" s="84"/>
    </row>
    <row r="37648" spans="25:25" x14ac:dyDescent="0.2">
      <c r="Y37648" s="84"/>
    </row>
    <row r="37649" spans="25:25" x14ac:dyDescent="0.2">
      <c r="Y37649" s="84"/>
    </row>
    <row r="37650" spans="25:25" x14ac:dyDescent="0.2">
      <c r="Y37650" s="84"/>
    </row>
    <row r="37651" spans="25:25" x14ac:dyDescent="0.2">
      <c r="Y37651" s="84"/>
    </row>
    <row r="37652" spans="25:25" x14ac:dyDescent="0.2">
      <c r="Y37652" s="84"/>
    </row>
    <row r="37653" spans="25:25" x14ac:dyDescent="0.2">
      <c r="Y37653" s="84"/>
    </row>
    <row r="37654" spans="25:25" x14ac:dyDescent="0.2">
      <c r="Y37654" s="84"/>
    </row>
    <row r="37655" spans="25:25" x14ac:dyDescent="0.2">
      <c r="Y37655" s="84"/>
    </row>
    <row r="37656" spans="25:25" x14ac:dyDescent="0.2">
      <c r="Y37656" s="84"/>
    </row>
    <row r="37657" spans="25:25" x14ac:dyDescent="0.2">
      <c r="Y37657" s="84"/>
    </row>
    <row r="37658" spans="25:25" x14ac:dyDescent="0.2">
      <c r="Y37658" s="84"/>
    </row>
    <row r="37659" spans="25:25" x14ac:dyDescent="0.2">
      <c r="Y37659" s="84"/>
    </row>
    <row r="37660" spans="25:25" x14ac:dyDescent="0.2">
      <c r="Y37660" s="84"/>
    </row>
    <row r="37661" spans="25:25" x14ac:dyDescent="0.2">
      <c r="Y37661" s="84"/>
    </row>
    <row r="37662" spans="25:25" x14ac:dyDescent="0.2">
      <c r="Y37662" s="84"/>
    </row>
    <row r="37663" spans="25:25" x14ac:dyDescent="0.2">
      <c r="Y37663" s="84"/>
    </row>
    <row r="37664" spans="25:25" x14ac:dyDescent="0.2">
      <c r="Y37664" s="84"/>
    </row>
    <row r="37665" spans="25:25" x14ac:dyDescent="0.2">
      <c r="Y37665" s="84"/>
    </row>
    <row r="37666" spans="25:25" x14ac:dyDescent="0.2">
      <c r="Y37666" s="84"/>
    </row>
    <row r="37667" spans="25:25" x14ac:dyDescent="0.2">
      <c r="Y37667" s="84"/>
    </row>
    <row r="37668" spans="25:25" x14ac:dyDescent="0.2">
      <c r="Y37668" s="84"/>
    </row>
    <row r="37669" spans="25:25" x14ac:dyDescent="0.2">
      <c r="Y37669" s="84"/>
    </row>
    <row r="37670" spans="25:25" x14ac:dyDescent="0.2">
      <c r="Y37670" s="84"/>
    </row>
    <row r="37671" spans="25:25" x14ac:dyDescent="0.2">
      <c r="Y37671" s="84"/>
    </row>
    <row r="37672" spans="25:25" x14ac:dyDescent="0.2">
      <c r="Y37672" s="84"/>
    </row>
    <row r="37673" spans="25:25" x14ac:dyDescent="0.2">
      <c r="Y37673" s="84"/>
    </row>
    <row r="37674" spans="25:25" x14ac:dyDescent="0.2">
      <c r="Y37674" s="84"/>
    </row>
    <row r="37675" spans="25:25" x14ac:dyDescent="0.2">
      <c r="Y37675" s="84"/>
    </row>
    <row r="37676" spans="25:25" x14ac:dyDescent="0.2">
      <c r="Y37676" s="84"/>
    </row>
    <row r="37677" spans="25:25" x14ac:dyDescent="0.2">
      <c r="Y37677" s="84"/>
    </row>
    <row r="37678" spans="25:25" x14ac:dyDescent="0.2">
      <c r="Y37678" s="84"/>
    </row>
    <row r="37679" spans="25:25" x14ac:dyDescent="0.2">
      <c r="Y37679" s="84"/>
    </row>
    <row r="37680" spans="25:25" x14ac:dyDescent="0.2">
      <c r="Y37680" s="84"/>
    </row>
    <row r="37681" spans="25:25" x14ac:dyDescent="0.2">
      <c r="Y37681" s="84"/>
    </row>
    <row r="37682" spans="25:25" x14ac:dyDescent="0.2">
      <c r="Y37682" s="84"/>
    </row>
    <row r="37683" spans="25:25" x14ac:dyDescent="0.2">
      <c r="Y37683" s="84"/>
    </row>
    <row r="37684" spans="25:25" x14ac:dyDescent="0.2">
      <c r="Y37684" s="84"/>
    </row>
    <row r="37685" spans="25:25" x14ac:dyDescent="0.2">
      <c r="Y37685" s="84"/>
    </row>
    <row r="37686" spans="25:25" x14ac:dyDescent="0.2">
      <c r="Y37686" s="84"/>
    </row>
    <row r="37687" spans="25:25" x14ac:dyDescent="0.2">
      <c r="Y37687" s="84"/>
    </row>
    <row r="37688" spans="25:25" x14ac:dyDescent="0.2">
      <c r="Y37688" s="84"/>
    </row>
    <row r="37689" spans="25:25" x14ac:dyDescent="0.2">
      <c r="Y37689" s="84"/>
    </row>
    <row r="37690" spans="25:25" x14ac:dyDescent="0.2">
      <c r="Y37690" s="84"/>
    </row>
    <row r="37691" spans="25:25" x14ac:dyDescent="0.2">
      <c r="Y37691" s="84"/>
    </row>
    <row r="37692" spans="25:25" x14ac:dyDescent="0.2">
      <c r="Y37692" s="84"/>
    </row>
    <row r="37693" spans="25:25" x14ac:dyDescent="0.2">
      <c r="Y37693" s="84"/>
    </row>
    <row r="37694" spans="25:25" x14ac:dyDescent="0.2">
      <c r="Y37694" s="84"/>
    </row>
    <row r="37695" spans="25:25" x14ac:dyDescent="0.2">
      <c r="Y37695" s="84"/>
    </row>
    <row r="37696" spans="25:25" x14ac:dyDescent="0.2">
      <c r="Y37696" s="84"/>
    </row>
    <row r="37697" spans="25:25" x14ac:dyDescent="0.2">
      <c r="Y37697" s="84"/>
    </row>
    <row r="37698" spans="25:25" x14ac:dyDescent="0.2">
      <c r="Y37698" s="84"/>
    </row>
    <row r="37699" spans="25:25" x14ac:dyDescent="0.2">
      <c r="Y37699" s="84"/>
    </row>
    <row r="37700" spans="25:25" x14ac:dyDescent="0.2">
      <c r="Y37700" s="84"/>
    </row>
    <row r="37701" spans="25:25" x14ac:dyDescent="0.2">
      <c r="Y37701" s="84"/>
    </row>
    <row r="37702" spans="25:25" x14ac:dyDescent="0.2">
      <c r="Y37702" s="84"/>
    </row>
    <row r="37703" spans="25:25" x14ac:dyDescent="0.2">
      <c r="Y37703" s="84"/>
    </row>
    <row r="37704" spans="25:25" x14ac:dyDescent="0.2">
      <c r="Y37704" s="84"/>
    </row>
    <row r="37705" spans="25:25" x14ac:dyDescent="0.2">
      <c r="Y37705" s="84"/>
    </row>
    <row r="37706" spans="25:25" x14ac:dyDescent="0.2">
      <c r="Y37706" s="84"/>
    </row>
    <row r="37707" spans="25:25" x14ac:dyDescent="0.2">
      <c r="Y37707" s="84"/>
    </row>
    <row r="37708" spans="25:25" x14ac:dyDescent="0.2">
      <c r="Y37708" s="84"/>
    </row>
    <row r="37709" spans="25:25" x14ac:dyDescent="0.2">
      <c r="Y37709" s="84"/>
    </row>
    <row r="37710" spans="25:25" x14ac:dyDescent="0.2">
      <c r="Y37710" s="84"/>
    </row>
    <row r="37711" spans="25:25" x14ac:dyDescent="0.2">
      <c r="Y37711" s="84"/>
    </row>
    <row r="37712" spans="25:25" x14ac:dyDescent="0.2">
      <c r="Y37712" s="84"/>
    </row>
    <row r="37713" spans="25:25" x14ac:dyDescent="0.2">
      <c r="Y37713" s="84"/>
    </row>
    <row r="37714" spans="25:25" x14ac:dyDescent="0.2">
      <c r="Y37714" s="84"/>
    </row>
    <row r="37715" spans="25:25" x14ac:dyDescent="0.2">
      <c r="Y37715" s="84"/>
    </row>
    <row r="37716" spans="25:25" x14ac:dyDescent="0.2">
      <c r="Y37716" s="84"/>
    </row>
    <row r="37717" spans="25:25" x14ac:dyDescent="0.2">
      <c r="Y37717" s="84"/>
    </row>
    <row r="37718" spans="25:25" x14ac:dyDescent="0.2">
      <c r="Y37718" s="84"/>
    </row>
    <row r="37719" spans="25:25" x14ac:dyDescent="0.2">
      <c r="Y37719" s="84"/>
    </row>
    <row r="37720" spans="25:25" x14ac:dyDescent="0.2">
      <c r="Y37720" s="84"/>
    </row>
    <row r="37721" spans="25:25" x14ac:dyDescent="0.2">
      <c r="Y37721" s="84"/>
    </row>
    <row r="37722" spans="25:25" x14ac:dyDescent="0.2">
      <c r="Y37722" s="84"/>
    </row>
    <row r="37723" spans="25:25" x14ac:dyDescent="0.2">
      <c r="Y37723" s="84"/>
    </row>
    <row r="37724" spans="25:25" x14ac:dyDescent="0.2">
      <c r="Y37724" s="84"/>
    </row>
    <row r="37725" spans="25:25" x14ac:dyDescent="0.2">
      <c r="Y37725" s="84"/>
    </row>
    <row r="37726" spans="25:25" x14ac:dyDescent="0.2">
      <c r="Y37726" s="84"/>
    </row>
    <row r="37727" spans="25:25" x14ac:dyDescent="0.2">
      <c r="Y37727" s="84"/>
    </row>
    <row r="37728" spans="25:25" x14ac:dyDescent="0.2">
      <c r="Y37728" s="84"/>
    </row>
    <row r="37729" spans="25:25" x14ac:dyDescent="0.2">
      <c r="Y37729" s="84"/>
    </row>
    <row r="37730" spans="25:25" x14ac:dyDescent="0.2">
      <c r="Y37730" s="84"/>
    </row>
    <row r="37731" spans="25:25" x14ac:dyDescent="0.2">
      <c r="Y37731" s="84"/>
    </row>
    <row r="37732" spans="25:25" x14ac:dyDescent="0.2">
      <c r="Y37732" s="84"/>
    </row>
    <row r="37733" spans="25:25" x14ac:dyDescent="0.2">
      <c r="Y37733" s="84"/>
    </row>
    <row r="37734" spans="25:25" x14ac:dyDescent="0.2">
      <c r="Y37734" s="84"/>
    </row>
    <row r="37735" spans="25:25" x14ac:dyDescent="0.2">
      <c r="Y37735" s="84"/>
    </row>
    <row r="37736" spans="25:25" x14ac:dyDescent="0.2">
      <c r="Y37736" s="84"/>
    </row>
    <row r="37737" spans="25:25" x14ac:dyDescent="0.2">
      <c r="Y37737" s="84"/>
    </row>
    <row r="37738" spans="25:25" x14ac:dyDescent="0.2">
      <c r="Y37738" s="84"/>
    </row>
    <row r="37739" spans="25:25" x14ac:dyDescent="0.2">
      <c r="Y37739" s="84"/>
    </row>
    <row r="37740" spans="25:25" x14ac:dyDescent="0.2">
      <c r="Y37740" s="84"/>
    </row>
    <row r="37741" spans="25:25" x14ac:dyDescent="0.2">
      <c r="Y37741" s="84"/>
    </row>
    <row r="37742" spans="25:25" x14ac:dyDescent="0.2">
      <c r="Y37742" s="84"/>
    </row>
    <row r="37743" spans="25:25" x14ac:dyDescent="0.2">
      <c r="Y37743" s="84"/>
    </row>
    <row r="37744" spans="25:25" x14ac:dyDescent="0.2">
      <c r="Y37744" s="84"/>
    </row>
    <row r="37745" spans="25:25" x14ac:dyDescent="0.2">
      <c r="Y37745" s="84"/>
    </row>
    <row r="37746" spans="25:25" x14ac:dyDescent="0.2">
      <c r="Y37746" s="84"/>
    </row>
    <row r="37747" spans="25:25" x14ac:dyDescent="0.2">
      <c r="Y37747" s="84"/>
    </row>
    <row r="37748" spans="25:25" x14ac:dyDescent="0.2">
      <c r="Y37748" s="84"/>
    </row>
    <row r="37749" spans="25:25" x14ac:dyDescent="0.2">
      <c r="Y37749" s="84"/>
    </row>
    <row r="37750" spans="25:25" x14ac:dyDescent="0.2">
      <c r="Y37750" s="84"/>
    </row>
    <row r="37751" spans="25:25" x14ac:dyDescent="0.2">
      <c r="Y37751" s="84"/>
    </row>
    <row r="37752" spans="25:25" x14ac:dyDescent="0.2">
      <c r="Y37752" s="84"/>
    </row>
    <row r="37753" spans="25:25" x14ac:dyDescent="0.2">
      <c r="Y37753" s="84"/>
    </row>
    <row r="37754" spans="25:25" x14ac:dyDescent="0.2">
      <c r="Y37754" s="84"/>
    </row>
    <row r="37755" spans="25:25" x14ac:dyDescent="0.2">
      <c r="Y37755" s="84"/>
    </row>
    <row r="37756" spans="25:25" x14ac:dyDescent="0.2">
      <c r="Y37756" s="84"/>
    </row>
    <row r="37757" spans="25:25" x14ac:dyDescent="0.2">
      <c r="Y37757" s="84"/>
    </row>
    <row r="37758" spans="25:25" x14ac:dyDescent="0.2">
      <c r="Y37758" s="84"/>
    </row>
    <row r="37759" spans="25:25" x14ac:dyDescent="0.2">
      <c r="Y37759" s="84"/>
    </row>
    <row r="37760" spans="25:25" x14ac:dyDescent="0.2">
      <c r="Y37760" s="84"/>
    </row>
    <row r="37761" spans="25:25" x14ac:dyDescent="0.2">
      <c r="Y37761" s="84"/>
    </row>
    <row r="37762" spans="25:25" x14ac:dyDescent="0.2">
      <c r="Y37762" s="84"/>
    </row>
    <row r="37763" spans="25:25" x14ac:dyDescent="0.2">
      <c r="Y37763" s="84"/>
    </row>
    <row r="37764" spans="25:25" x14ac:dyDescent="0.2">
      <c r="Y37764" s="84"/>
    </row>
    <row r="37765" spans="25:25" x14ac:dyDescent="0.2">
      <c r="Y37765" s="84"/>
    </row>
    <row r="37766" spans="25:25" x14ac:dyDescent="0.2">
      <c r="Y37766" s="84"/>
    </row>
    <row r="37767" spans="25:25" x14ac:dyDescent="0.2">
      <c r="Y37767" s="84"/>
    </row>
    <row r="37768" spans="25:25" x14ac:dyDescent="0.2">
      <c r="Y37768" s="84"/>
    </row>
    <row r="37769" spans="25:25" x14ac:dyDescent="0.2">
      <c r="Y37769" s="84"/>
    </row>
    <row r="37770" spans="25:25" x14ac:dyDescent="0.2">
      <c r="Y37770" s="84"/>
    </row>
    <row r="37771" spans="25:25" x14ac:dyDescent="0.2">
      <c r="Y37771" s="84"/>
    </row>
    <row r="37772" spans="25:25" x14ac:dyDescent="0.2">
      <c r="Y37772" s="84"/>
    </row>
    <row r="37773" spans="25:25" x14ac:dyDescent="0.2">
      <c r="Y37773" s="84"/>
    </row>
    <row r="37774" spans="25:25" x14ac:dyDescent="0.2">
      <c r="Y37774" s="84"/>
    </row>
    <row r="37775" spans="25:25" x14ac:dyDescent="0.2">
      <c r="Y37775" s="84"/>
    </row>
    <row r="37776" spans="25:25" x14ac:dyDescent="0.2">
      <c r="Y37776" s="84"/>
    </row>
    <row r="37777" spans="25:25" x14ac:dyDescent="0.2">
      <c r="Y37777" s="84"/>
    </row>
    <row r="37778" spans="25:25" x14ac:dyDescent="0.2">
      <c r="Y37778" s="84"/>
    </row>
    <row r="37779" spans="25:25" x14ac:dyDescent="0.2">
      <c r="Y37779" s="84"/>
    </row>
    <row r="37780" spans="25:25" x14ac:dyDescent="0.2">
      <c r="Y37780" s="84"/>
    </row>
    <row r="37781" spans="25:25" x14ac:dyDescent="0.2">
      <c r="Y37781" s="84"/>
    </row>
    <row r="37782" spans="25:25" x14ac:dyDescent="0.2">
      <c r="Y37782" s="84"/>
    </row>
    <row r="37783" spans="25:25" x14ac:dyDescent="0.2">
      <c r="Y37783" s="84"/>
    </row>
    <row r="37784" spans="25:25" x14ac:dyDescent="0.2">
      <c r="Y37784" s="84"/>
    </row>
    <row r="37785" spans="25:25" x14ac:dyDescent="0.2">
      <c r="Y37785" s="84"/>
    </row>
    <row r="37786" spans="25:25" x14ac:dyDescent="0.2">
      <c r="Y37786" s="84"/>
    </row>
    <row r="37787" spans="25:25" x14ac:dyDescent="0.2">
      <c r="Y37787" s="84"/>
    </row>
    <row r="37788" spans="25:25" x14ac:dyDescent="0.2">
      <c r="Y37788" s="84"/>
    </row>
    <row r="37789" spans="25:25" x14ac:dyDescent="0.2">
      <c r="Y37789" s="84"/>
    </row>
    <row r="37790" spans="25:25" x14ac:dyDescent="0.2">
      <c r="Y37790" s="84"/>
    </row>
    <row r="37791" spans="25:25" x14ac:dyDescent="0.2">
      <c r="Y37791" s="84"/>
    </row>
    <row r="37792" spans="25:25" x14ac:dyDescent="0.2">
      <c r="Y37792" s="84"/>
    </row>
    <row r="37793" spans="25:25" x14ac:dyDescent="0.2">
      <c r="Y37793" s="84"/>
    </row>
    <row r="37794" spans="25:25" x14ac:dyDescent="0.2">
      <c r="Y37794" s="84"/>
    </row>
    <row r="37795" spans="25:25" x14ac:dyDescent="0.2">
      <c r="Y37795" s="84"/>
    </row>
    <row r="37796" spans="25:25" x14ac:dyDescent="0.2">
      <c r="Y37796" s="84"/>
    </row>
    <row r="37797" spans="25:25" x14ac:dyDescent="0.2">
      <c r="Y37797" s="84"/>
    </row>
    <row r="37798" spans="25:25" x14ac:dyDescent="0.2">
      <c r="Y37798" s="84"/>
    </row>
    <row r="37799" spans="25:25" x14ac:dyDescent="0.2">
      <c r="Y37799" s="84"/>
    </row>
    <row r="37800" spans="25:25" x14ac:dyDescent="0.2">
      <c r="Y37800" s="84"/>
    </row>
    <row r="37801" spans="25:25" x14ac:dyDescent="0.2">
      <c r="Y37801" s="84"/>
    </row>
    <row r="37802" spans="25:25" x14ac:dyDescent="0.2">
      <c r="Y37802" s="84"/>
    </row>
    <row r="37803" spans="25:25" x14ac:dyDescent="0.2">
      <c r="Y37803" s="84"/>
    </row>
    <row r="37804" spans="25:25" x14ac:dyDescent="0.2">
      <c r="Y37804" s="84"/>
    </row>
    <row r="37805" spans="25:25" x14ac:dyDescent="0.2">
      <c r="Y37805" s="84"/>
    </row>
    <row r="37806" spans="25:25" x14ac:dyDescent="0.2">
      <c r="Y37806" s="84"/>
    </row>
    <row r="37807" spans="25:25" x14ac:dyDescent="0.2">
      <c r="Y37807" s="84"/>
    </row>
    <row r="37808" spans="25:25" x14ac:dyDescent="0.2">
      <c r="Y37808" s="84"/>
    </row>
    <row r="37809" spans="25:25" x14ac:dyDescent="0.2">
      <c r="Y37809" s="84"/>
    </row>
    <row r="37810" spans="25:25" x14ac:dyDescent="0.2">
      <c r="Y37810" s="84"/>
    </row>
    <row r="37811" spans="25:25" x14ac:dyDescent="0.2">
      <c r="Y37811" s="84"/>
    </row>
    <row r="37812" spans="25:25" x14ac:dyDescent="0.2">
      <c r="Y37812" s="84"/>
    </row>
    <row r="37813" spans="25:25" x14ac:dyDescent="0.2">
      <c r="Y37813" s="84"/>
    </row>
    <row r="37814" spans="25:25" x14ac:dyDescent="0.2">
      <c r="Y37814" s="84"/>
    </row>
    <row r="37815" spans="25:25" x14ac:dyDescent="0.2">
      <c r="Y37815" s="84"/>
    </row>
    <row r="37816" spans="25:25" x14ac:dyDescent="0.2">
      <c r="Y37816" s="84"/>
    </row>
    <row r="37817" spans="25:25" x14ac:dyDescent="0.2">
      <c r="Y37817" s="84"/>
    </row>
    <row r="37818" spans="25:25" x14ac:dyDescent="0.2">
      <c r="Y37818" s="84"/>
    </row>
    <row r="37819" spans="25:25" x14ac:dyDescent="0.2">
      <c r="Y37819" s="84"/>
    </row>
    <row r="37820" spans="25:25" x14ac:dyDescent="0.2">
      <c r="Y37820" s="84"/>
    </row>
    <row r="37821" spans="25:25" x14ac:dyDescent="0.2">
      <c r="Y37821" s="84"/>
    </row>
    <row r="37822" spans="25:25" x14ac:dyDescent="0.2">
      <c r="Y37822" s="84"/>
    </row>
    <row r="37823" spans="25:25" x14ac:dyDescent="0.2">
      <c r="Y37823" s="84"/>
    </row>
    <row r="37824" spans="25:25" x14ac:dyDescent="0.2">
      <c r="Y37824" s="84"/>
    </row>
    <row r="37825" spans="25:25" x14ac:dyDescent="0.2">
      <c r="Y37825" s="84"/>
    </row>
    <row r="37826" spans="25:25" x14ac:dyDescent="0.2">
      <c r="Y37826" s="84"/>
    </row>
    <row r="37827" spans="25:25" x14ac:dyDescent="0.2">
      <c r="Y37827" s="84"/>
    </row>
    <row r="37828" spans="25:25" x14ac:dyDescent="0.2">
      <c r="Y37828" s="84"/>
    </row>
    <row r="37829" spans="25:25" x14ac:dyDescent="0.2">
      <c r="Y37829" s="84"/>
    </row>
    <row r="37830" spans="25:25" x14ac:dyDescent="0.2">
      <c r="Y37830" s="84"/>
    </row>
    <row r="37831" spans="25:25" x14ac:dyDescent="0.2">
      <c r="Y37831" s="84"/>
    </row>
    <row r="37832" spans="25:25" x14ac:dyDescent="0.2">
      <c r="Y37832" s="84"/>
    </row>
    <row r="37833" spans="25:25" x14ac:dyDescent="0.2">
      <c r="Y37833" s="84"/>
    </row>
    <row r="37834" spans="25:25" x14ac:dyDescent="0.2">
      <c r="Y37834" s="84"/>
    </row>
    <row r="37835" spans="25:25" x14ac:dyDescent="0.2">
      <c r="Y37835" s="84"/>
    </row>
    <row r="37836" spans="25:25" x14ac:dyDescent="0.2">
      <c r="Y37836" s="84"/>
    </row>
    <row r="37837" spans="25:25" x14ac:dyDescent="0.2">
      <c r="Y37837" s="84"/>
    </row>
    <row r="37838" spans="25:25" x14ac:dyDescent="0.2">
      <c r="Y37838" s="84"/>
    </row>
    <row r="37839" spans="25:25" x14ac:dyDescent="0.2">
      <c r="Y37839" s="84"/>
    </row>
    <row r="37840" spans="25:25" x14ac:dyDescent="0.2">
      <c r="Y37840" s="84"/>
    </row>
    <row r="37841" spans="25:25" x14ac:dyDescent="0.2">
      <c r="Y37841" s="84"/>
    </row>
    <row r="37842" spans="25:25" x14ac:dyDescent="0.2">
      <c r="Y37842" s="84"/>
    </row>
    <row r="37843" spans="25:25" x14ac:dyDescent="0.2">
      <c r="Y37843" s="84"/>
    </row>
    <row r="37844" spans="25:25" x14ac:dyDescent="0.2">
      <c r="Y37844" s="84"/>
    </row>
    <row r="37845" spans="25:25" x14ac:dyDescent="0.2">
      <c r="Y37845" s="84"/>
    </row>
    <row r="37846" spans="25:25" x14ac:dyDescent="0.2">
      <c r="Y37846" s="84"/>
    </row>
    <row r="37847" spans="25:25" x14ac:dyDescent="0.2">
      <c r="Y37847" s="84"/>
    </row>
    <row r="37848" spans="25:25" x14ac:dyDescent="0.2">
      <c r="Y37848" s="84"/>
    </row>
    <row r="37849" spans="25:25" x14ac:dyDescent="0.2">
      <c r="Y37849" s="84"/>
    </row>
    <row r="37850" spans="25:25" x14ac:dyDescent="0.2">
      <c r="Y37850" s="84"/>
    </row>
    <row r="37851" spans="25:25" x14ac:dyDescent="0.2">
      <c r="Y37851" s="84"/>
    </row>
    <row r="37852" spans="25:25" x14ac:dyDescent="0.2">
      <c r="Y37852" s="84"/>
    </row>
    <row r="37853" spans="25:25" x14ac:dyDescent="0.2">
      <c r="Y37853" s="84"/>
    </row>
    <row r="37854" spans="25:25" x14ac:dyDescent="0.2">
      <c r="Y37854" s="84"/>
    </row>
    <row r="37855" spans="25:25" x14ac:dyDescent="0.2">
      <c r="Y37855" s="84"/>
    </row>
    <row r="37856" spans="25:25" x14ac:dyDescent="0.2">
      <c r="Y37856" s="84"/>
    </row>
    <row r="37857" spans="25:25" x14ac:dyDescent="0.2">
      <c r="Y37857" s="84"/>
    </row>
    <row r="37858" spans="25:25" x14ac:dyDescent="0.2">
      <c r="Y37858" s="84"/>
    </row>
    <row r="37859" spans="25:25" x14ac:dyDescent="0.2">
      <c r="Y37859" s="84"/>
    </row>
    <row r="37860" spans="25:25" x14ac:dyDescent="0.2">
      <c r="Y37860" s="84"/>
    </row>
    <row r="37861" spans="25:25" x14ac:dyDescent="0.2">
      <c r="Y37861" s="84"/>
    </row>
    <row r="37862" spans="25:25" x14ac:dyDescent="0.2">
      <c r="Y37862" s="84"/>
    </row>
    <row r="37863" spans="25:25" x14ac:dyDescent="0.2">
      <c r="Y37863" s="84"/>
    </row>
    <row r="37864" spans="25:25" x14ac:dyDescent="0.2">
      <c r="Y37864" s="84"/>
    </row>
    <row r="37865" spans="25:25" x14ac:dyDescent="0.2">
      <c r="Y37865" s="84"/>
    </row>
    <row r="37866" spans="25:25" x14ac:dyDescent="0.2">
      <c r="Y37866" s="84"/>
    </row>
    <row r="37867" spans="25:25" x14ac:dyDescent="0.2">
      <c r="Y37867" s="84"/>
    </row>
    <row r="37868" spans="25:25" x14ac:dyDescent="0.2">
      <c r="Y37868" s="84"/>
    </row>
    <row r="37869" spans="25:25" x14ac:dyDescent="0.2">
      <c r="Y37869" s="84"/>
    </row>
    <row r="37870" spans="25:25" x14ac:dyDescent="0.2">
      <c r="Y37870" s="84"/>
    </row>
    <row r="37871" spans="25:25" x14ac:dyDescent="0.2">
      <c r="Y37871" s="84"/>
    </row>
    <row r="37872" spans="25:25" x14ac:dyDescent="0.2">
      <c r="Y37872" s="84"/>
    </row>
    <row r="37873" spans="25:25" x14ac:dyDescent="0.2">
      <c r="Y37873" s="84"/>
    </row>
    <row r="37874" spans="25:25" x14ac:dyDescent="0.2">
      <c r="Y37874" s="84"/>
    </row>
    <row r="37875" spans="25:25" x14ac:dyDescent="0.2">
      <c r="Y37875" s="84"/>
    </row>
    <row r="37876" spans="25:25" x14ac:dyDescent="0.2">
      <c r="Y37876" s="84"/>
    </row>
    <row r="37877" spans="25:25" x14ac:dyDescent="0.2">
      <c r="Y37877" s="84"/>
    </row>
    <row r="37878" spans="25:25" x14ac:dyDescent="0.2">
      <c r="Y37878" s="84"/>
    </row>
    <row r="37879" spans="25:25" x14ac:dyDescent="0.2">
      <c r="Y37879" s="84"/>
    </row>
    <row r="37880" spans="25:25" x14ac:dyDescent="0.2">
      <c r="Y37880" s="84"/>
    </row>
    <row r="37881" spans="25:25" x14ac:dyDescent="0.2">
      <c r="Y37881" s="84"/>
    </row>
    <row r="37882" spans="25:25" x14ac:dyDescent="0.2">
      <c r="Y37882" s="84"/>
    </row>
    <row r="37883" spans="25:25" x14ac:dyDescent="0.2">
      <c r="Y37883" s="84"/>
    </row>
    <row r="37884" spans="25:25" x14ac:dyDescent="0.2">
      <c r="Y37884" s="84"/>
    </row>
    <row r="37885" spans="25:25" x14ac:dyDescent="0.2">
      <c r="Y37885" s="84"/>
    </row>
    <row r="37886" spans="25:25" x14ac:dyDescent="0.2">
      <c r="Y37886" s="84"/>
    </row>
    <row r="37887" spans="25:25" x14ac:dyDescent="0.2">
      <c r="Y37887" s="84"/>
    </row>
    <row r="37888" spans="25:25" x14ac:dyDescent="0.2">
      <c r="Y37888" s="84"/>
    </row>
    <row r="37889" spans="25:25" x14ac:dyDescent="0.2">
      <c r="Y37889" s="84"/>
    </row>
    <row r="37890" spans="25:25" x14ac:dyDescent="0.2">
      <c r="Y37890" s="84"/>
    </row>
    <row r="37891" spans="25:25" x14ac:dyDescent="0.2">
      <c r="Y37891" s="84"/>
    </row>
    <row r="37892" spans="25:25" x14ac:dyDescent="0.2">
      <c r="Y37892" s="84"/>
    </row>
    <row r="37893" spans="25:25" x14ac:dyDescent="0.2">
      <c r="Y37893" s="84"/>
    </row>
    <row r="37894" spans="25:25" x14ac:dyDescent="0.2">
      <c r="Y37894" s="84"/>
    </row>
    <row r="37895" spans="25:25" x14ac:dyDescent="0.2">
      <c r="Y37895" s="84"/>
    </row>
    <row r="37896" spans="25:25" x14ac:dyDescent="0.2">
      <c r="Y37896" s="84"/>
    </row>
    <row r="37897" spans="25:25" x14ac:dyDescent="0.2">
      <c r="Y37897" s="84"/>
    </row>
    <row r="37898" spans="25:25" x14ac:dyDescent="0.2">
      <c r="Y37898" s="84"/>
    </row>
    <row r="37899" spans="25:25" x14ac:dyDescent="0.2">
      <c r="Y37899" s="84"/>
    </row>
    <row r="37900" spans="25:25" x14ac:dyDescent="0.2">
      <c r="Y37900" s="84"/>
    </row>
    <row r="37901" spans="25:25" x14ac:dyDescent="0.2">
      <c r="Y37901" s="84"/>
    </row>
    <row r="37902" spans="25:25" x14ac:dyDescent="0.2">
      <c r="Y37902" s="84"/>
    </row>
    <row r="37903" spans="25:25" x14ac:dyDescent="0.2">
      <c r="Y37903" s="84"/>
    </row>
    <row r="37904" spans="25:25" x14ac:dyDescent="0.2">
      <c r="Y37904" s="84"/>
    </row>
    <row r="37905" spans="25:25" x14ac:dyDescent="0.2">
      <c r="Y37905" s="84"/>
    </row>
    <row r="37906" spans="25:25" x14ac:dyDescent="0.2">
      <c r="Y37906" s="84"/>
    </row>
    <row r="37907" spans="25:25" x14ac:dyDescent="0.2">
      <c r="Y37907" s="84"/>
    </row>
    <row r="37908" spans="25:25" x14ac:dyDescent="0.2">
      <c r="Y37908" s="84"/>
    </row>
    <row r="37909" spans="25:25" x14ac:dyDescent="0.2">
      <c r="Y37909" s="84"/>
    </row>
    <row r="37910" spans="25:25" x14ac:dyDescent="0.2">
      <c r="Y37910" s="84"/>
    </row>
    <row r="37911" spans="25:25" x14ac:dyDescent="0.2">
      <c r="Y37911" s="84"/>
    </row>
    <row r="37912" spans="25:25" x14ac:dyDescent="0.2">
      <c r="Y37912" s="84"/>
    </row>
    <row r="37913" spans="25:25" x14ac:dyDescent="0.2">
      <c r="Y37913" s="84"/>
    </row>
    <row r="37914" spans="25:25" x14ac:dyDescent="0.2">
      <c r="Y37914" s="84"/>
    </row>
    <row r="37915" spans="25:25" x14ac:dyDescent="0.2">
      <c r="Y37915" s="84"/>
    </row>
    <row r="37916" spans="25:25" x14ac:dyDescent="0.2">
      <c r="Y37916" s="84"/>
    </row>
    <row r="37917" spans="25:25" x14ac:dyDescent="0.2">
      <c r="Y37917" s="84"/>
    </row>
    <row r="37918" spans="25:25" x14ac:dyDescent="0.2">
      <c r="Y37918" s="84"/>
    </row>
    <row r="37919" spans="25:25" x14ac:dyDescent="0.2">
      <c r="Y37919" s="84"/>
    </row>
    <row r="37920" spans="25:25" x14ac:dyDescent="0.2">
      <c r="Y37920" s="84"/>
    </row>
    <row r="37921" spans="25:25" x14ac:dyDescent="0.2">
      <c r="Y37921" s="84"/>
    </row>
    <row r="37922" spans="25:25" x14ac:dyDescent="0.2">
      <c r="Y37922" s="84"/>
    </row>
    <row r="37923" spans="25:25" x14ac:dyDescent="0.2">
      <c r="Y37923" s="84"/>
    </row>
    <row r="37924" spans="25:25" x14ac:dyDescent="0.2">
      <c r="Y37924" s="84"/>
    </row>
    <row r="37925" spans="25:25" x14ac:dyDescent="0.2">
      <c r="Y37925" s="84"/>
    </row>
    <row r="37926" spans="25:25" x14ac:dyDescent="0.2">
      <c r="Y37926" s="84"/>
    </row>
    <row r="37927" spans="25:25" x14ac:dyDescent="0.2">
      <c r="Y37927" s="84"/>
    </row>
    <row r="37928" spans="25:25" x14ac:dyDescent="0.2">
      <c r="Y37928" s="84"/>
    </row>
    <row r="37929" spans="25:25" x14ac:dyDescent="0.2">
      <c r="Y37929" s="84"/>
    </row>
    <row r="37930" spans="25:25" x14ac:dyDescent="0.2">
      <c r="Y37930" s="84"/>
    </row>
    <row r="37931" spans="25:25" x14ac:dyDescent="0.2">
      <c r="Y37931" s="84"/>
    </row>
    <row r="37932" spans="25:25" x14ac:dyDescent="0.2">
      <c r="Y37932" s="84"/>
    </row>
    <row r="37933" spans="25:25" x14ac:dyDescent="0.2">
      <c r="Y37933" s="84"/>
    </row>
    <row r="37934" spans="25:25" x14ac:dyDescent="0.2">
      <c r="Y37934" s="84"/>
    </row>
    <row r="37935" spans="25:25" x14ac:dyDescent="0.2">
      <c r="Y37935" s="84"/>
    </row>
    <row r="37936" spans="25:25" x14ac:dyDescent="0.2">
      <c r="Y37936" s="84"/>
    </row>
    <row r="37937" spans="25:25" x14ac:dyDescent="0.2">
      <c r="Y37937" s="84"/>
    </row>
    <row r="37938" spans="25:25" x14ac:dyDescent="0.2">
      <c r="Y37938" s="84"/>
    </row>
    <row r="37939" spans="25:25" x14ac:dyDescent="0.2">
      <c r="Y37939" s="84"/>
    </row>
    <row r="37940" spans="25:25" x14ac:dyDescent="0.2">
      <c r="Y37940" s="84"/>
    </row>
    <row r="37941" spans="25:25" x14ac:dyDescent="0.2">
      <c r="Y37941" s="84"/>
    </row>
    <row r="37942" spans="25:25" x14ac:dyDescent="0.2">
      <c r="Y37942" s="84"/>
    </row>
    <row r="37943" spans="25:25" x14ac:dyDescent="0.2">
      <c r="Y37943" s="84"/>
    </row>
    <row r="37944" spans="25:25" x14ac:dyDescent="0.2">
      <c r="Y37944" s="84"/>
    </row>
    <row r="37945" spans="25:25" x14ac:dyDescent="0.2">
      <c r="Y37945" s="84"/>
    </row>
    <row r="37946" spans="25:25" x14ac:dyDescent="0.2">
      <c r="Y37946" s="84"/>
    </row>
    <row r="37947" spans="25:25" x14ac:dyDescent="0.2">
      <c r="Y37947" s="84"/>
    </row>
    <row r="37948" spans="25:25" x14ac:dyDescent="0.2">
      <c r="Y37948" s="84"/>
    </row>
    <row r="37949" spans="25:25" x14ac:dyDescent="0.2">
      <c r="Y37949" s="84"/>
    </row>
    <row r="37950" spans="25:25" x14ac:dyDescent="0.2">
      <c r="Y37950" s="84"/>
    </row>
    <row r="37951" spans="25:25" x14ac:dyDescent="0.2">
      <c r="Y37951" s="84"/>
    </row>
    <row r="37952" spans="25:25" x14ac:dyDescent="0.2">
      <c r="Y37952" s="84"/>
    </row>
    <row r="37953" spans="25:25" x14ac:dyDescent="0.2">
      <c r="Y37953" s="84"/>
    </row>
    <row r="37954" spans="25:25" x14ac:dyDescent="0.2">
      <c r="Y37954" s="84"/>
    </row>
    <row r="37955" spans="25:25" x14ac:dyDescent="0.2">
      <c r="Y37955" s="84"/>
    </row>
    <row r="37956" spans="25:25" x14ac:dyDescent="0.2">
      <c r="Y37956" s="84"/>
    </row>
    <row r="37957" spans="25:25" x14ac:dyDescent="0.2">
      <c r="Y37957" s="84"/>
    </row>
    <row r="37958" spans="25:25" x14ac:dyDescent="0.2">
      <c r="Y37958" s="84"/>
    </row>
    <row r="37959" spans="25:25" x14ac:dyDescent="0.2">
      <c r="Y37959" s="84"/>
    </row>
    <row r="37960" spans="25:25" x14ac:dyDescent="0.2">
      <c r="Y37960" s="84"/>
    </row>
    <row r="37961" spans="25:25" x14ac:dyDescent="0.2">
      <c r="Y37961" s="84"/>
    </row>
    <row r="37962" spans="25:25" x14ac:dyDescent="0.2">
      <c r="Y37962" s="84"/>
    </row>
    <row r="37963" spans="25:25" x14ac:dyDescent="0.2">
      <c r="Y37963" s="84"/>
    </row>
    <row r="37964" spans="25:25" x14ac:dyDescent="0.2">
      <c r="Y37964" s="84"/>
    </row>
    <row r="37965" spans="25:25" x14ac:dyDescent="0.2">
      <c r="Y37965" s="84"/>
    </row>
    <row r="37966" spans="25:25" x14ac:dyDescent="0.2">
      <c r="Y37966" s="84"/>
    </row>
    <row r="37967" spans="25:25" x14ac:dyDescent="0.2">
      <c r="Y37967" s="84"/>
    </row>
    <row r="37968" spans="25:25" x14ac:dyDescent="0.2">
      <c r="Y37968" s="84"/>
    </row>
    <row r="37969" spans="25:25" x14ac:dyDescent="0.2">
      <c r="Y37969" s="84"/>
    </row>
    <row r="37970" spans="25:25" x14ac:dyDescent="0.2">
      <c r="Y37970" s="84"/>
    </row>
    <row r="37971" spans="25:25" x14ac:dyDescent="0.2">
      <c r="Y37971" s="84"/>
    </row>
    <row r="37972" spans="25:25" x14ac:dyDescent="0.2">
      <c r="Y37972" s="84"/>
    </row>
    <row r="37973" spans="25:25" x14ac:dyDescent="0.2">
      <c r="Y37973" s="84"/>
    </row>
    <row r="37974" spans="25:25" x14ac:dyDescent="0.2">
      <c r="Y37974" s="84"/>
    </row>
    <row r="37975" spans="25:25" x14ac:dyDescent="0.2">
      <c r="Y37975" s="84"/>
    </row>
    <row r="37976" spans="25:25" x14ac:dyDescent="0.2">
      <c r="Y37976" s="84"/>
    </row>
    <row r="37977" spans="25:25" x14ac:dyDescent="0.2">
      <c r="Y37977" s="84"/>
    </row>
    <row r="37978" spans="25:25" x14ac:dyDescent="0.2">
      <c r="Y37978" s="84"/>
    </row>
    <row r="37979" spans="25:25" x14ac:dyDescent="0.2">
      <c r="Y37979" s="84"/>
    </row>
    <row r="37980" spans="25:25" x14ac:dyDescent="0.2">
      <c r="Y37980" s="84"/>
    </row>
    <row r="37981" spans="25:25" x14ac:dyDescent="0.2">
      <c r="Y37981" s="84"/>
    </row>
    <row r="37982" spans="25:25" x14ac:dyDescent="0.2">
      <c r="Y37982" s="84"/>
    </row>
    <row r="37983" spans="25:25" x14ac:dyDescent="0.2">
      <c r="Y37983" s="84"/>
    </row>
    <row r="37984" spans="25:25" x14ac:dyDescent="0.2">
      <c r="Y37984" s="84"/>
    </row>
    <row r="37985" spans="25:25" x14ac:dyDescent="0.2">
      <c r="Y37985" s="84"/>
    </row>
    <row r="37986" spans="25:25" x14ac:dyDescent="0.2">
      <c r="Y37986" s="84"/>
    </row>
    <row r="37987" spans="25:25" x14ac:dyDescent="0.2">
      <c r="Y37987" s="84"/>
    </row>
    <row r="37988" spans="25:25" x14ac:dyDescent="0.2">
      <c r="Y37988" s="84"/>
    </row>
    <row r="37989" spans="25:25" x14ac:dyDescent="0.2">
      <c r="Y37989" s="84"/>
    </row>
    <row r="37990" spans="25:25" x14ac:dyDescent="0.2">
      <c r="Y37990" s="84"/>
    </row>
    <row r="37991" spans="25:25" x14ac:dyDescent="0.2">
      <c r="Y37991" s="84"/>
    </row>
    <row r="37992" spans="25:25" x14ac:dyDescent="0.2">
      <c r="Y37992" s="84"/>
    </row>
    <row r="37993" spans="25:25" x14ac:dyDescent="0.2">
      <c r="Y37993" s="84"/>
    </row>
    <row r="37994" spans="25:25" x14ac:dyDescent="0.2">
      <c r="Y37994" s="84"/>
    </row>
    <row r="37995" spans="25:25" x14ac:dyDescent="0.2">
      <c r="Y37995" s="84"/>
    </row>
    <row r="37996" spans="25:25" x14ac:dyDescent="0.2">
      <c r="Y37996" s="84"/>
    </row>
    <row r="37997" spans="25:25" x14ac:dyDescent="0.2">
      <c r="Y37997" s="84"/>
    </row>
    <row r="37998" spans="25:25" x14ac:dyDescent="0.2">
      <c r="Y37998" s="84"/>
    </row>
    <row r="37999" spans="25:25" x14ac:dyDescent="0.2">
      <c r="Y37999" s="84"/>
    </row>
    <row r="38000" spans="25:25" x14ac:dyDescent="0.2">
      <c r="Y38000" s="84"/>
    </row>
    <row r="38001" spans="25:25" x14ac:dyDescent="0.2">
      <c r="Y38001" s="84"/>
    </row>
    <row r="38002" spans="25:25" x14ac:dyDescent="0.2">
      <c r="Y38002" s="84"/>
    </row>
    <row r="38003" spans="25:25" x14ac:dyDescent="0.2">
      <c r="Y38003" s="84"/>
    </row>
    <row r="38004" spans="25:25" x14ac:dyDescent="0.2">
      <c r="Y38004" s="84"/>
    </row>
    <row r="38005" spans="25:25" x14ac:dyDescent="0.2">
      <c r="Y38005" s="84"/>
    </row>
    <row r="38006" spans="25:25" x14ac:dyDescent="0.2">
      <c r="Y38006" s="84"/>
    </row>
    <row r="38007" spans="25:25" x14ac:dyDescent="0.2">
      <c r="Y38007" s="84"/>
    </row>
    <row r="38008" spans="25:25" x14ac:dyDescent="0.2">
      <c r="Y38008" s="84"/>
    </row>
    <row r="38009" spans="25:25" x14ac:dyDescent="0.2">
      <c r="Y38009" s="84"/>
    </row>
    <row r="38010" spans="25:25" x14ac:dyDescent="0.2">
      <c r="Y38010" s="84"/>
    </row>
    <row r="38011" spans="25:25" x14ac:dyDescent="0.2">
      <c r="Y38011" s="84"/>
    </row>
    <row r="38012" spans="25:25" x14ac:dyDescent="0.2">
      <c r="Y38012" s="84"/>
    </row>
    <row r="38013" spans="25:25" x14ac:dyDescent="0.2">
      <c r="Y38013" s="84"/>
    </row>
    <row r="38014" spans="25:25" x14ac:dyDescent="0.2">
      <c r="Y38014" s="84"/>
    </row>
    <row r="38015" spans="25:25" x14ac:dyDescent="0.2">
      <c r="Y38015" s="84"/>
    </row>
    <row r="38016" spans="25:25" x14ac:dyDescent="0.2">
      <c r="Y38016" s="84"/>
    </row>
    <row r="38017" spans="25:25" x14ac:dyDescent="0.2">
      <c r="Y38017" s="84"/>
    </row>
    <row r="38018" spans="25:25" x14ac:dyDescent="0.2">
      <c r="Y38018" s="84"/>
    </row>
    <row r="38019" spans="25:25" x14ac:dyDescent="0.2">
      <c r="Y38019" s="84"/>
    </row>
    <row r="38020" spans="25:25" x14ac:dyDescent="0.2">
      <c r="Y38020" s="84"/>
    </row>
    <row r="38021" spans="25:25" x14ac:dyDescent="0.2">
      <c r="Y38021" s="84"/>
    </row>
    <row r="38022" spans="25:25" x14ac:dyDescent="0.2">
      <c r="Y38022" s="84"/>
    </row>
    <row r="38023" spans="25:25" x14ac:dyDescent="0.2">
      <c r="Y38023" s="84"/>
    </row>
    <row r="38024" spans="25:25" x14ac:dyDescent="0.2">
      <c r="Y38024" s="84"/>
    </row>
    <row r="38025" spans="25:25" x14ac:dyDescent="0.2">
      <c r="Y38025" s="84"/>
    </row>
    <row r="38026" spans="25:25" x14ac:dyDescent="0.2">
      <c r="Y38026" s="84"/>
    </row>
    <row r="38027" spans="25:25" x14ac:dyDescent="0.2">
      <c r="Y38027" s="84"/>
    </row>
    <row r="38028" spans="25:25" x14ac:dyDescent="0.2">
      <c r="Y38028" s="84"/>
    </row>
    <row r="38029" spans="25:25" x14ac:dyDescent="0.2">
      <c r="Y38029" s="84"/>
    </row>
    <row r="38030" spans="25:25" x14ac:dyDescent="0.2">
      <c r="Y38030" s="84"/>
    </row>
    <row r="38031" spans="25:25" x14ac:dyDescent="0.2">
      <c r="Y38031" s="84"/>
    </row>
    <row r="38032" spans="25:25" x14ac:dyDescent="0.2">
      <c r="Y38032" s="84"/>
    </row>
    <row r="38033" spans="25:25" x14ac:dyDescent="0.2">
      <c r="Y38033" s="84"/>
    </row>
    <row r="38034" spans="25:25" x14ac:dyDescent="0.2">
      <c r="Y38034" s="84"/>
    </row>
    <row r="38035" spans="25:25" x14ac:dyDescent="0.2">
      <c r="Y38035" s="84"/>
    </row>
    <row r="38036" spans="25:25" x14ac:dyDescent="0.2">
      <c r="Y38036" s="84"/>
    </row>
    <row r="38037" spans="25:25" x14ac:dyDescent="0.2">
      <c r="Y38037" s="84"/>
    </row>
    <row r="38038" spans="25:25" x14ac:dyDescent="0.2">
      <c r="Y38038" s="84"/>
    </row>
    <row r="38039" spans="25:25" x14ac:dyDescent="0.2">
      <c r="Y38039" s="84"/>
    </row>
    <row r="38040" spans="25:25" x14ac:dyDescent="0.2">
      <c r="Y38040" s="84"/>
    </row>
    <row r="38041" spans="25:25" x14ac:dyDescent="0.2">
      <c r="Y38041" s="84"/>
    </row>
    <row r="38042" spans="25:25" x14ac:dyDescent="0.2">
      <c r="Y38042" s="84"/>
    </row>
    <row r="38043" spans="25:25" x14ac:dyDescent="0.2">
      <c r="Y38043" s="84"/>
    </row>
    <row r="38044" spans="25:25" x14ac:dyDescent="0.2">
      <c r="Y38044" s="84"/>
    </row>
    <row r="38045" spans="25:25" x14ac:dyDescent="0.2">
      <c r="Y38045" s="84"/>
    </row>
    <row r="38046" spans="25:25" x14ac:dyDescent="0.2">
      <c r="Y38046" s="84"/>
    </row>
    <row r="38047" spans="25:25" x14ac:dyDescent="0.2">
      <c r="Y38047" s="84"/>
    </row>
    <row r="38048" spans="25:25" x14ac:dyDescent="0.2">
      <c r="Y38048" s="84"/>
    </row>
    <row r="38049" spans="25:25" x14ac:dyDescent="0.2">
      <c r="Y38049" s="84"/>
    </row>
    <row r="38050" spans="25:25" x14ac:dyDescent="0.2">
      <c r="Y38050" s="84"/>
    </row>
    <row r="38051" spans="25:25" x14ac:dyDescent="0.2">
      <c r="Y38051" s="84"/>
    </row>
    <row r="38052" spans="25:25" x14ac:dyDescent="0.2">
      <c r="Y38052" s="84"/>
    </row>
    <row r="38053" spans="25:25" x14ac:dyDescent="0.2">
      <c r="Y38053" s="84"/>
    </row>
    <row r="38054" spans="25:25" x14ac:dyDescent="0.2">
      <c r="Y38054" s="84"/>
    </row>
    <row r="38055" spans="25:25" x14ac:dyDescent="0.2">
      <c r="Y38055" s="84"/>
    </row>
    <row r="38056" spans="25:25" x14ac:dyDescent="0.2">
      <c r="Y38056" s="84"/>
    </row>
    <row r="38057" spans="25:25" x14ac:dyDescent="0.2">
      <c r="Y38057" s="84"/>
    </row>
    <row r="38058" spans="25:25" x14ac:dyDescent="0.2">
      <c r="Y38058" s="84"/>
    </row>
    <row r="38059" spans="25:25" x14ac:dyDescent="0.2">
      <c r="Y38059" s="84"/>
    </row>
    <row r="38060" spans="25:25" x14ac:dyDescent="0.2">
      <c r="Y38060" s="84"/>
    </row>
    <row r="38061" spans="25:25" x14ac:dyDescent="0.2">
      <c r="Y38061" s="84"/>
    </row>
    <row r="38062" spans="25:25" x14ac:dyDescent="0.2">
      <c r="Y38062" s="84"/>
    </row>
    <row r="38063" spans="25:25" x14ac:dyDescent="0.2">
      <c r="Y38063" s="84"/>
    </row>
    <row r="38064" spans="25:25" x14ac:dyDescent="0.2">
      <c r="Y38064" s="84"/>
    </row>
    <row r="38065" spans="25:25" x14ac:dyDescent="0.2">
      <c r="Y38065" s="84"/>
    </row>
    <row r="38066" spans="25:25" x14ac:dyDescent="0.2">
      <c r="Y38066" s="84"/>
    </row>
    <row r="38067" spans="25:25" x14ac:dyDescent="0.2">
      <c r="Y38067" s="84"/>
    </row>
    <row r="38068" spans="25:25" x14ac:dyDescent="0.2">
      <c r="Y38068" s="84"/>
    </row>
    <row r="38069" spans="25:25" x14ac:dyDescent="0.2">
      <c r="Y38069" s="84"/>
    </row>
    <row r="38070" spans="25:25" x14ac:dyDescent="0.2">
      <c r="Y38070" s="84"/>
    </row>
    <row r="38071" spans="25:25" x14ac:dyDescent="0.2">
      <c r="Y38071" s="84"/>
    </row>
    <row r="38072" spans="25:25" x14ac:dyDescent="0.2">
      <c r="Y38072" s="84"/>
    </row>
    <row r="38073" spans="25:25" x14ac:dyDescent="0.2">
      <c r="Y38073" s="84"/>
    </row>
    <row r="38074" spans="25:25" x14ac:dyDescent="0.2">
      <c r="Y38074" s="84"/>
    </row>
    <row r="38075" spans="25:25" x14ac:dyDescent="0.2">
      <c r="Y38075" s="84"/>
    </row>
    <row r="38076" spans="25:25" x14ac:dyDescent="0.2">
      <c r="Y38076" s="84"/>
    </row>
    <row r="38077" spans="25:25" x14ac:dyDescent="0.2">
      <c r="Y38077" s="84"/>
    </row>
    <row r="38078" spans="25:25" x14ac:dyDescent="0.2">
      <c r="Y38078" s="84"/>
    </row>
    <row r="38079" spans="25:25" x14ac:dyDescent="0.2">
      <c r="Y38079" s="84"/>
    </row>
    <row r="38080" spans="25:25" x14ac:dyDescent="0.2">
      <c r="Y38080" s="84"/>
    </row>
    <row r="38081" spans="25:25" x14ac:dyDescent="0.2">
      <c r="Y38081" s="84"/>
    </row>
    <row r="38082" spans="25:25" x14ac:dyDescent="0.2">
      <c r="Y38082" s="84"/>
    </row>
    <row r="38083" spans="25:25" x14ac:dyDescent="0.2">
      <c r="Y38083" s="84"/>
    </row>
    <row r="38084" spans="25:25" x14ac:dyDescent="0.2">
      <c r="Y38084" s="84"/>
    </row>
    <row r="38085" spans="25:25" x14ac:dyDescent="0.2">
      <c r="Y38085" s="84"/>
    </row>
    <row r="38086" spans="25:25" x14ac:dyDescent="0.2">
      <c r="Y38086" s="84"/>
    </row>
    <row r="38087" spans="25:25" x14ac:dyDescent="0.2">
      <c r="Y38087" s="84"/>
    </row>
    <row r="38088" spans="25:25" x14ac:dyDescent="0.2">
      <c r="Y38088" s="84"/>
    </row>
    <row r="38089" spans="25:25" x14ac:dyDescent="0.2">
      <c r="Y38089" s="84"/>
    </row>
    <row r="38090" spans="25:25" x14ac:dyDescent="0.2">
      <c r="Y38090" s="84"/>
    </row>
    <row r="38091" spans="25:25" x14ac:dyDescent="0.2">
      <c r="Y38091" s="84"/>
    </row>
    <row r="38092" spans="25:25" x14ac:dyDescent="0.2">
      <c r="Y38092" s="84"/>
    </row>
    <row r="38093" spans="25:25" x14ac:dyDescent="0.2">
      <c r="Y38093" s="84"/>
    </row>
    <row r="38094" spans="25:25" x14ac:dyDescent="0.2">
      <c r="Y38094" s="84"/>
    </row>
    <row r="38095" spans="25:25" x14ac:dyDescent="0.2">
      <c r="Y38095" s="84"/>
    </row>
    <row r="38096" spans="25:25" x14ac:dyDescent="0.2">
      <c r="Y38096" s="84"/>
    </row>
    <row r="38097" spans="25:25" x14ac:dyDescent="0.2">
      <c r="Y38097" s="84"/>
    </row>
    <row r="38098" spans="25:25" x14ac:dyDescent="0.2">
      <c r="Y38098" s="84"/>
    </row>
    <row r="38099" spans="25:25" x14ac:dyDescent="0.2">
      <c r="Y38099" s="84"/>
    </row>
    <row r="38100" spans="25:25" x14ac:dyDescent="0.2">
      <c r="Y38100" s="84"/>
    </row>
    <row r="38101" spans="25:25" x14ac:dyDescent="0.2">
      <c r="Y38101" s="84"/>
    </row>
    <row r="38102" spans="25:25" x14ac:dyDescent="0.2">
      <c r="Y38102" s="84"/>
    </row>
    <row r="38103" spans="25:25" x14ac:dyDescent="0.2">
      <c r="Y38103" s="84"/>
    </row>
    <row r="38104" spans="25:25" x14ac:dyDescent="0.2">
      <c r="Y38104" s="84"/>
    </row>
    <row r="38105" spans="25:25" x14ac:dyDescent="0.2">
      <c r="Y38105" s="84"/>
    </row>
    <row r="38106" spans="25:25" x14ac:dyDescent="0.2">
      <c r="Y38106" s="84"/>
    </row>
    <row r="38107" spans="25:25" x14ac:dyDescent="0.2">
      <c r="Y38107" s="84"/>
    </row>
    <row r="38108" spans="25:25" x14ac:dyDescent="0.2">
      <c r="Y38108" s="84"/>
    </row>
    <row r="38109" spans="25:25" x14ac:dyDescent="0.2">
      <c r="Y38109" s="84"/>
    </row>
    <row r="38110" spans="25:25" x14ac:dyDescent="0.2">
      <c r="Y38110" s="84"/>
    </row>
    <row r="38111" spans="25:25" x14ac:dyDescent="0.2">
      <c r="Y38111" s="84"/>
    </row>
    <row r="38112" spans="25:25" x14ac:dyDescent="0.2">
      <c r="Y38112" s="84"/>
    </row>
    <row r="38113" spans="25:25" x14ac:dyDescent="0.2">
      <c r="Y38113" s="84"/>
    </row>
    <row r="38114" spans="25:25" x14ac:dyDescent="0.2">
      <c r="Y38114" s="84"/>
    </row>
    <row r="38115" spans="25:25" x14ac:dyDescent="0.2">
      <c r="Y38115" s="84"/>
    </row>
    <row r="38116" spans="25:25" x14ac:dyDescent="0.2">
      <c r="Y38116" s="84"/>
    </row>
    <row r="38117" spans="25:25" x14ac:dyDescent="0.2">
      <c r="Y38117" s="84"/>
    </row>
    <row r="38118" spans="25:25" x14ac:dyDescent="0.2">
      <c r="Y38118" s="84"/>
    </row>
    <row r="38119" spans="25:25" x14ac:dyDescent="0.2">
      <c r="Y38119" s="84"/>
    </row>
    <row r="38120" spans="25:25" x14ac:dyDescent="0.2">
      <c r="Y38120" s="84"/>
    </row>
    <row r="38121" spans="25:25" x14ac:dyDescent="0.2">
      <c r="Y38121" s="84"/>
    </row>
    <row r="38122" spans="25:25" x14ac:dyDescent="0.2">
      <c r="Y38122" s="84"/>
    </row>
    <row r="38123" spans="25:25" x14ac:dyDescent="0.2">
      <c r="Y38123" s="84"/>
    </row>
    <row r="38124" spans="25:25" x14ac:dyDescent="0.2">
      <c r="Y38124" s="84"/>
    </row>
    <row r="38125" spans="25:25" x14ac:dyDescent="0.2">
      <c r="Y38125" s="84"/>
    </row>
    <row r="38126" spans="25:25" x14ac:dyDescent="0.2">
      <c r="Y38126" s="84"/>
    </row>
    <row r="38127" spans="25:25" x14ac:dyDescent="0.2">
      <c r="Y38127" s="84"/>
    </row>
    <row r="38128" spans="25:25" x14ac:dyDescent="0.2">
      <c r="Y38128" s="84"/>
    </row>
    <row r="38129" spans="25:25" x14ac:dyDescent="0.2">
      <c r="Y38129" s="84"/>
    </row>
    <row r="38130" spans="25:25" x14ac:dyDescent="0.2">
      <c r="Y38130" s="84"/>
    </row>
    <row r="38131" spans="25:25" x14ac:dyDescent="0.2">
      <c r="Y38131" s="84"/>
    </row>
    <row r="38132" spans="25:25" x14ac:dyDescent="0.2">
      <c r="Y38132" s="84"/>
    </row>
    <row r="38133" spans="25:25" x14ac:dyDescent="0.2">
      <c r="Y38133" s="84"/>
    </row>
    <row r="38134" spans="25:25" x14ac:dyDescent="0.2">
      <c r="Y38134" s="84"/>
    </row>
    <row r="38135" spans="25:25" x14ac:dyDescent="0.2">
      <c r="Y38135" s="84"/>
    </row>
    <row r="38136" spans="25:25" x14ac:dyDescent="0.2">
      <c r="Y38136" s="84"/>
    </row>
    <row r="38137" spans="25:25" x14ac:dyDescent="0.2">
      <c r="Y38137" s="84"/>
    </row>
    <row r="38138" spans="25:25" x14ac:dyDescent="0.2">
      <c r="Y38138" s="84"/>
    </row>
    <row r="38139" spans="25:25" x14ac:dyDescent="0.2">
      <c r="Y38139" s="84"/>
    </row>
    <row r="38140" spans="25:25" x14ac:dyDescent="0.2">
      <c r="Y38140" s="84"/>
    </row>
    <row r="38141" spans="25:25" x14ac:dyDescent="0.2">
      <c r="Y38141" s="84"/>
    </row>
    <row r="38142" spans="25:25" x14ac:dyDescent="0.2">
      <c r="Y38142" s="84"/>
    </row>
    <row r="38143" spans="25:25" x14ac:dyDescent="0.2">
      <c r="Y38143" s="84"/>
    </row>
    <row r="38144" spans="25:25" x14ac:dyDescent="0.2">
      <c r="Y38144" s="84"/>
    </row>
    <row r="38145" spans="25:25" x14ac:dyDescent="0.2">
      <c r="Y38145" s="84"/>
    </row>
    <row r="38146" spans="25:25" x14ac:dyDescent="0.2">
      <c r="Y38146" s="84"/>
    </row>
    <row r="38147" spans="25:25" x14ac:dyDescent="0.2">
      <c r="Y38147" s="84"/>
    </row>
    <row r="38148" spans="25:25" x14ac:dyDescent="0.2">
      <c r="Y38148" s="84"/>
    </row>
    <row r="38149" spans="25:25" x14ac:dyDescent="0.2">
      <c r="Y38149" s="84"/>
    </row>
    <row r="38150" spans="25:25" x14ac:dyDescent="0.2">
      <c r="Y38150" s="84"/>
    </row>
    <row r="38151" spans="25:25" x14ac:dyDescent="0.2">
      <c r="Y38151" s="84"/>
    </row>
    <row r="38152" spans="25:25" x14ac:dyDescent="0.2">
      <c r="Y38152" s="84"/>
    </row>
    <row r="38153" spans="25:25" x14ac:dyDescent="0.2">
      <c r="Y38153" s="84"/>
    </row>
    <row r="38154" spans="25:25" x14ac:dyDescent="0.2">
      <c r="Y38154" s="84"/>
    </row>
    <row r="38155" spans="25:25" x14ac:dyDescent="0.2">
      <c r="Y38155" s="84"/>
    </row>
    <row r="38156" spans="25:25" x14ac:dyDescent="0.2">
      <c r="Y38156" s="84"/>
    </row>
    <row r="38157" spans="25:25" x14ac:dyDescent="0.2">
      <c r="Y38157" s="84"/>
    </row>
    <row r="38158" spans="25:25" x14ac:dyDescent="0.2">
      <c r="Y38158" s="84"/>
    </row>
    <row r="38159" spans="25:25" x14ac:dyDescent="0.2">
      <c r="Y38159" s="84"/>
    </row>
    <row r="38160" spans="25:25" x14ac:dyDescent="0.2">
      <c r="Y38160" s="84"/>
    </row>
    <row r="38161" spans="25:25" x14ac:dyDescent="0.2">
      <c r="Y38161" s="84"/>
    </row>
    <row r="38162" spans="25:25" x14ac:dyDescent="0.2">
      <c r="Y38162" s="84"/>
    </row>
    <row r="38163" spans="25:25" x14ac:dyDescent="0.2">
      <c r="Y38163" s="84"/>
    </row>
    <row r="38164" spans="25:25" x14ac:dyDescent="0.2">
      <c r="Y38164" s="84"/>
    </row>
    <row r="38165" spans="25:25" x14ac:dyDescent="0.2">
      <c r="Y38165" s="84"/>
    </row>
    <row r="38166" spans="25:25" x14ac:dyDescent="0.2">
      <c r="Y38166" s="84"/>
    </row>
    <row r="38167" spans="25:25" x14ac:dyDescent="0.2">
      <c r="Y38167" s="84"/>
    </row>
    <row r="38168" spans="25:25" x14ac:dyDescent="0.2">
      <c r="Y38168" s="84"/>
    </row>
    <row r="38169" spans="25:25" x14ac:dyDescent="0.2">
      <c r="Y38169" s="84"/>
    </row>
    <row r="38170" spans="25:25" x14ac:dyDescent="0.2">
      <c r="Y38170" s="84"/>
    </row>
    <row r="38171" spans="25:25" x14ac:dyDescent="0.2">
      <c r="Y38171" s="84"/>
    </row>
    <row r="38172" spans="25:25" x14ac:dyDescent="0.2">
      <c r="Y38172" s="84"/>
    </row>
    <row r="38173" spans="25:25" x14ac:dyDescent="0.2">
      <c r="Y38173" s="84"/>
    </row>
    <row r="38174" spans="25:25" x14ac:dyDescent="0.2">
      <c r="Y38174" s="84"/>
    </row>
    <row r="38175" spans="25:25" x14ac:dyDescent="0.2">
      <c r="Y38175" s="84"/>
    </row>
    <row r="38176" spans="25:25" x14ac:dyDescent="0.2">
      <c r="Y38176" s="84"/>
    </row>
    <row r="38177" spans="25:25" x14ac:dyDescent="0.2">
      <c r="Y38177" s="84"/>
    </row>
    <row r="38178" spans="25:25" x14ac:dyDescent="0.2">
      <c r="Y38178" s="84"/>
    </row>
    <row r="38179" spans="25:25" x14ac:dyDescent="0.2">
      <c r="Y38179" s="84"/>
    </row>
    <row r="38180" spans="25:25" x14ac:dyDescent="0.2">
      <c r="Y38180" s="84"/>
    </row>
    <row r="38181" spans="25:25" x14ac:dyDescent="0.2">
      <c r="Y38181" s="84"/>
    </row>
    <row r="38182" spans="25:25" x14ac:dyDescent="0.2">
      <c r="Y38182" s="84"/>
    </row>
    <row r="38183" spans="25:25" x14ac:dyDescent="0.2">
      <c r="Y38183" s="84"/>
    </row>
    <row r="38184" spans="25:25" x14ac:dyDescent="0.2">
      <c r="Y38184" s="84"/>
    </row>
    <row r="38185" spans="25:25" x14ac:dyDescent="0.2">
      <c r="Y38185" s="84"/>
    </row>
    <row r="38186" spans="25:25" x14ac:dyDescent="0.2">
      <c r="Y38186" s="84"/>
    </row>
    <row r="38187" spans="25:25" x14ac:dyDescent="0.2">
      <c r="Y38187" s="84"/>
    </row>
    <row r="38188" spans="25:25" x14ac:dyDescent="0.2">
      <c r="Y38188" s="84"/>
    </row>
    <row r="38189" spans="25:25" x14ac:dyDescent="0.2">
      <c r="Y38189" s="84"/>
    </row>
    <row r="38190" spans="25:25" x14ac:dyDescent="0.2">
      <c r="Y38190" s="84"/>
    </row>
    <row r="38191" spans="25:25" x14ac:dyDescent="0.2">
      <c r="Y38191" s="84"/>
    </row>
    <row r="38192" spans="25:25" x14ac:dyDescent="0.2">
      <c r="Y38192" s="84"/>
    </row>
    <row r="38193" spans="25:25" x14ac:dyDescent="0.2">
      <c r="Y38193" s="84"/>
    </row>
    <row r="38194" spans="25:25" x14ac:dyDescent="0.2">
      <c r="Y38194" s="84"/>
    </row>
    <row r="38195" spans="25:25" x14ac:dyDescent="0.2">
      <c r="Y38195" s="84"/>
    </row>
    <row r="38196" spans="25:25" x14ac:dyDescent="0.2">
      <c r="Y38196" s="84"/>
    </row>
    <row r="38197" spans="25:25" x14ac:dyDescent="0.2">
      <c r="Y38197" s="84"/>
    </row>
    <row r="38198" spans="25:25" x14ac:dyDescent="0.2">
      <c r="Y38198" s="84"/>
    </row>
    <row r="38199" spans="25:25" x14ac:dyDescent="0.2">
      <c r="Y38199" s="84"/>
    </row>
    <row r="38200" spans="25:25" x14ac:dyDescent="0.2">
      <c r="Y38200" s="84"/>
    </row>
    <row r="38201" spans="25:25" x14ac:dyDescent="0.2">
      <c r="Y38201" s="84"/>
    </row>
    <row r="38202" spans="25:25" x14ac:dyDescent="0.2">
      <c r="Y38202" s="84"/>
    </row>
    <row r="38203" spans="25:25" x14ac:dyDescent="0.2">
      <c r="Y38203" s="84"/>
    </row>
    <row r="38204" spans="25:25" x14ac:dyDescent="0.2">
      <c r="Y38204" s="84"/>
    </row>
    <row r="38205" spans="25:25" x14ac:dyDescent="0.2">
      <c r="Y38205" s="84"/>
    </row>
    <row r="38206" spans="25:25" x14ac:dyDescent="0.2">
      <c r="Y38206" s="84"/>
    </row>
    <row r="38207" spans="25:25" x14ac:dyDescent="0.2">
      <c r="Y38207" s="84"/>
    </row>
    <row r="38208" spans="25:25" x14ac:dyDescent="0.2">
      <c r="Y38208" s="84"/>
    </row>
    <row r="38209" spans="25:25" x14ac:dyDescent="0.2">
      <c r="Y38209" s="84"/>
    </row>
    <row r="38210" spans="25:25" x14ac:dyDescent="0.2">
      <c r="Y38210" s="84"/>
    </row>
    <row r="38211" spans="25:25" x14ac:dyDescent="0.2">
      <c r="Y38211" s="84"/>
    </row>
    <row r="38212" spans="25:25" x14ac:dyDescent="0.2">
      <c r="Y38212" s="84"/>
    </row>
    <row r="38213" spans="25:25" x14ac:dyDescent="0.2">
      <c r="Y38213" s="84"/>
    </row>
    <row r="38214" spans="25:25" x14ac:dyDescent="0.2">
      <c r="Y38214" s="84"/>
    </row>
    <row r="38215" spans="25:25" x14ac:dyDescent="0.2">
      <c r="Y38215" s="84"/>
    </row>
    <row r="38216" spans="25:25" x14ac:dyDescent="0.2">
      <c r="Y38216" s="84"/>
    </row>
    <row r="38217" spans="25:25" x14ac:dyDescent="0.2">
      <c r="Y38217" s="84"/>
    </row>
    <row r="38218" spans="25:25" x14ac:dyDescent="0.2">
      <c r="Y38218" s="84"/>
    </row>
    <row r="38219" spans="25:25" x14ac:dyDescent="0.2">
      <c r="Y38219" s="84"/>
    </row>
    <row r="38220" spans="25:25" x14ac:dyDescent="0.2">
      <c r="Y38220" s="84"/>
    </row>
    <row r="38221" spans="25:25" x14ac:dyDescent="0.2">
      <c r="Y38221" s="84"/>
    </row>
    <row r="38222" spans="25:25" x14ac:dyDescent="0.2">
      <c r="Y38222" s="84"/>
    </row>
    <row r="38223" spans="25:25" x14ac:dyDescent="0.2">
      <c r="Y38223" s="84"/>
    </row>
    <row r="38224" spans="25:25" x14ac:dyDescent="0.2">
      <c r="Y38224" s="84"/>
    </row>
    <row r="38225" spans="25:25" x14ac:dyDescent="0.2">
      <c r="Y38225" s="84"/>
    </row>
    <row r="38226" spans="25:25" x14ac:dyDescent="0.2">
      <c r="Y38226" s="84"/>
    </row>
    <row r="38227" spans="25:25" x14ac:dyDescent="0.2">
      <c r="Y38227" s="84"/>
    </row>
    <row r="38228" spans="25:25" x14ac:dyDescent="0.2">
      <c r="Y38228" s="84"/>
    </row>
    <row r="38229" spans="25:25" x14ac:dyDescent="0.2">
      <c r="Y38229" s="84"/>
    </row>
    <row r="38230" spans="25:25" x14ac:dyDescent="0.2">
      <c r="Y38230" s="84"/>
    </row>
    <row r="38231" spans="25:25" x14ac:dyDescent="0.2">
      <c r="Y38231" s="84"/>
    </row>
    <row r="38232" spans="25:25" x14ac:dyDescent="0.2">
      <c r="Y38232" s="84"/>
    </row>
    <row r="38233" spans="25:25" x14ac:dyDescent="0.2">
      <c r="Y38233" s="84"/>
    </row>
    <row r="38234" spans="25:25" x14ac:dyDescent="0.2">
      <c r="Y38234" s="84"/>
    </row>
    <row r="38235" spans="25:25" x14ac:dyDescent="0.2">
      <c r="Y38235" s="84"/>
    </row>
    <row r="38236" spans="25:25" x14ac:dyDescent="0.2">
      <c r="Y38236" s="84"/>
    </row>
    <row r="38237" spans="25:25" x14ac:dyDescent="0.2">
      <c r="Y38237" s="84"/>
    </row>
    <row r="38238" spans="25:25" x14ac:dyDescent="0.2">
      <c r="Y38238" s="84"/>
    </row>
    <row r="38239" spans="25:25" x14ac:dyDescent="0.2">
      <c r="Y38239" s="84"/>
    </row>
    <row r="38240" spans="25:25" x14ac:dyDescent="0.2">
      <c r="Y38240" s="84"/>
    </row>
    <row r="38241" spans="25:25" x14ac:dyDescent="0.2">
      <c r="Y38241" s="84"/>
    </row>
    <row r="38242" spans="25:25" x14ac:dyDescent="0.2">
      <c r="Y38242" s="84"/>
    </row>
    <row r="38243" spans="25:25" x14ac:dyDescent="0.2">
      <c r="Y38243" s="84"/>
    </row>
    <row r="38244" spans="25:25" x14ac:dyDescent="0.2">
      <c r="Y38244" s="84"/>
    </row>
    <row r="38245" spans="25:25" x14ac:dyDescent="0.2">
      <c r="Y38245" s="84"/>
    </row>
    <row r="38246" spans="25:25" x14ac:dyDescent="0.2">
      <c r="Y38246" s="84"/>
    </row>
    <row r="38247" spans="25:25" x14ac:dyDescent="0.2">
      <c r="Y38247" s="84"/>
    </row>
    <row r="38248" spans="25:25" x14ac:dyDescent="0.2">
      <c r="Y38248" s="84"/>
    </row>
    <row r="38249" spans="25:25" x14ac:dyDescent="0.2">
      <c r="Y38249" s="84"/>
    </row>
    <row r="38250" spans="25:25" x14ac:dyDescent="0.2">
      <c r="Y38250" s="84"/>
    </row>
    <row r="38251" spans="25:25" x14ac:dyDescent="0.2">
      <c r="Y38251" s="84"/>
    </row>
    <row r="38252" spans="25:25" x14ac:dyDescent="0.2">
      <c r="Y38252" s="84"/>
    </row>
    <row r="38253" spans="25:25" x14ac:dyDescent="0.2">
      <c r="Y38253" s="84"/>
    </row>
    <row r="38254" spans="25:25" x14ac:dyDescent="0.2">
      <c r="Y38254" s="84"/>
    </row>
    <row r="38255" spans="25:25" x14ac:dyDescent="0.2">
      <c r="Y38255" s="84"/>
    </row>
    <row r="38256" spans="25:25" x14ac:dyDescent="0.2">
      <c r="Y38256" s="84"/>
    </row>
    <row r="38257" spans="25:25" x14ac:dyDescent="0.2">
      <c r="Y38257" s="84"/>
    </row>
    <row r="38258" spans="25:25" x14ac:dyDescent="0.2">
      <c r="Y38258" s="84"/>
    </row>
    <row r="38259" spans="25:25" x14ac:dyDescent="0.2">
      <c r="Y38259" s="84"/>
    </row>
    <row r="38260" spans="25:25" x14ac:dyDescent="0.2">
      <c r="Y38260" s="84"/>
    </row>
    <row r="38261" spans="25:25" x14ac:dyDescent="0.2">
      <c r="Y38261" s="84"/>
    </row>
    <row r="38262" spans="25:25" x14ac:dyDescent="0.2">
      <c r="Y38262" s="84"/>
    </row>
    <row r="38263" spans="25:25" x14ac:dyDescent="0.2">
      <c r="Y38263" s="84"/>
    </row>
    <row r="38264" spans="25:25" x14ac:dyDescent="0.2">
      <c r="Y38264" s="84"/>
    </row>
    <row r="38265" spans="25:25" x14ac:dyDescent="0.2">
      <c r="Y38265" s="84"/>
    </row>
    <row r="38266" spans="25:25" x14ac:dyDescent="0.2">
      <c r="Y38266" s="84"/>
    </row>
    <row r="38267" spans="25:25" x14ac:dyDescent="0.2">
      <c r="Y38267" s="84"/>
    </row>
    <row r="38268" spans="25:25" x14ac:dyDescent="0.2">
      <c r="Y38268" s="84"/>
    </row>
    <row r="38269" spans="25:25" x14ac:dyDescent="0.2">
      <c r="Y38269" s="84"/>
    </row>
    <row r="38270" spans="25:25" x14ac:dyDescent="0.2">
      <c r="Y38270" s="84"/>
    </row>
    <row r="38271" spans="25:25" x14ac:dyDescent="0.2">
      <c r="Y38271" s="84"/>
    </row>
    <row r="38272" spans="25:25" x14ac:dyDescent="0.2">
      <c r="Y38272" s="84"/>
    </row>
    <row r="38273" spans="25:25" x14ac:dyDescent="0.2">
      <c r="Y38273" s="84"/>
    </row>
    <row r="38274" spans="25:25" x14ac:dyDescent="0.2">
      <c r="Y38274" s="84"/>
    </row>
    <row r="38275" spans="25:25" x14ac:dyDescent="0.2">
      <c r="Y38275" s="84"/>
    </row>
    <row r="38276" spans="25:25" x14ac:dyDescent="0.2">
      <c r="Y38276" s="84"/>
    </row>
    <row r="38277" spans="25:25" x14ac:dyDescent="0.2">
      <c r="Y38277" s="84"/>
    </row>
    <row r="38278" spans="25:25" x14ac:dyDescent="0.2">
      <c r="Y38278" s="84"/>
    </row>
    <row r="38279" spans="25:25" x14ac:dyDescent="0.2">
      <c r="Y38279" s="84"/>
    </row>
    <row r="38280" spans="25:25" x14ac:dyDescent="0.2">
      <c r="Y38280" s="84"/>
    </row>
    <row r="38281" spans="25:25" x14ac:dyDescent="0.2">
      <c r="Y38281" s="84"/>
    </row>
    <row r="38282" spans="25:25" x14ac:dyDescent="0.2">
      <c r="Y38282" s="84"/>
    </row>
    <row r="38283" spans="25:25" x14ac:dyDescent="0.2">
      <c r="Y38283" s="84"/>
    </row>
    <row r="38284" spans="25:25" x14ac:dyDescent="0.2">
      <c r="Y38284" s="84"/>
    </row>
    <row r="38285" spans="25:25" x14ac:dyDescent="0.2">
      <c r="Y38285" s="84"/>
    </row>
    <row r="38286" spans="25:25" x14ac:dyDescent="0.2">
      <c r="Y38286" s="84"/>
    </row>
    <row r="38287" spans="25:25" x14ac:dyDescent="0.2">
      <c r="Y38287" s="84"/>
    </row>
    <row r="38288" spans="25:25" x14ac:dyDescent="0.2">
      <c r="Y38288" s="84"/>
    </row>
    <row r="38289" spans="25:25" x14ac:dyDescent="0.2">
      <c r="Y38289" s="84"/>
    </row>
    <row r="38290" spans="25:25" x14ac:dyDescent="0.2">
      <c r="Y38290" s="84"/>
    </row>
    <row r="38291" spans="25:25" x14ac:dyDescent="0.2">
      <c r="Y38291" s="84"/>
    </row>
    <row r="38292" spans="25:25" x14ac:dyDescent="0.2">
      <c r="Y38292" s="84"/>
    </row>
    <row r="38293" spans="25:25" x14ac:dyDescent="0.2">
      <c r="Y38293" s="84"/>
    </row>
    <row r="38294" spans="25:25" x14ac:dyDescent="0.2">
      <c r="Y38294" s="84"/>
    </row>
    <row r="38295" spans="25:25" x14ac:dyDescent="0.2">
      <c r="Y38295" s="84"/>
    </row>
    <row r="38296" spans="25:25" x14ac:dyDescent="0.2">
      <c r="Y38296" s="84"/>
    </row>
    <row r="38297" spans="25:25" x14ac:dyDescent="0.2">
      <c r="Y38297" s="84"/>
    </row>
    <row r="38298" spans="25:25" x14ac:dyDescent="0.2">
      <c r="Y38298" s="84"/>
    </row>
    <row r="38299" spans="25:25" x14ac:dyDescent="0.2">
      <c r="Y38299" s="84"/>
    </row>
    <row r="38300" spans="25:25" x14ac:dyDescent="0.2">
      <c r="Y38300" s="84"/>
    </row>
    <row r="38301" spans="25:25" x14ac:dyDescent="0.2">
      <c r="Y38301" s="84"/>
    </row>
    <row r="38302" spans="25:25" x14ac:dyDescent="0.2">
      <c r="Y38302" s="84"/>
    </row>
    <row r="38303" spans="25:25" x14ac:dyDescent="0.2">
      <c r="Y38303" s="84"/>
    </row>
    <row r="38304" spans="25:25" x14ac:dyDescent="0.2">
      <c r="Y38304" s="84"/>
    </row>
    <row r="38305" spans="25:25" x14ac:dyDescent="0.2">
      <c r="Y38305" s="84"/>
    </row>
    <row r="38306" spans="25:25" x14ac:dyDescent="0.2">
      <c r="Y38306" s="84"/>
    </row>
    <row r="38307" spans="25:25" x14ac:dyDescent="0.2">
      <c r="Y38307" s="84"/>
    </row>
    <row r="38308" spans="25:25" x14ac:dyDescent="0.2">
      <c r="Y38308" s="84"/>
    </row>
    <row r="38309" spans="25:25" x14ac:dyDescent="0.2">
      <c r="Y38309" s="84"/>
    </row>
    <row r="38310" spans="25:25" x14ac:dyDescent="0.2">
      <c r="Y38310" s="84"/>
    </row>
    <row r="38311" spans="25:25" x14ac:dyDescent="0.2">
      <c r="Y38311" s="84"/>
    </row>
    <row r="38312" spans="25:25" x14ac:dyDescent="0.2">
      <c r="Y38312" s="84"/>
    </row>
    <row r="38313" spans="25:25" x14ac:dyDescent="0.2">
      <c r="Y38313" s="84"/>
    </row>
    <row r="38314" spans="25:25" x14ac:dyDescent="0.2">
      <c r="Y38314" s="84"/>
    </row>
    <row r="38315" spans="25:25" x14ac:dyDescent="0.2">
      <c r="Y38315" s="84"/>
    </row>
    <row r="38316" spans="25:25" x14ac:dyDescent="0.2">
      <c r="Y38316" s="84"/>
    </row>
    <row r="38317" spans="25:25" x14ac:dyDescent="0.2">
      <c r="Y38317" s="84"/>
    </row>
    <row r="38318" spans="25:25" x14ac:dyDescent="0.2">
      <c r="Y38318" s="84"/>
    </row>
    <row r="38319" spans="25:25" x14ac:dyDescent="0.2">
      <c r="Y38319" s="84"/>
    </row>
    <row r="38320" spans="25:25" x14ac:dyDescent="0.2">
      <c r="Y38320" s="84"/>
    </row>
    <row r="38321" spans="25:25" x14ac:dyDescent="0.2">
      <c r="Y38321" s="84"/>
    </row>
    <row r="38322" spans="25:25" x14ac:dyDescent="0.2">
      <c r="Y38322" s="84"/>
    </row>
    <row r="38323" spans="25:25" x14ac:dyDescent="0.2">
      <c r="Y38323" s="84"/>
    </row>
    <row r="38324" spans="25:25" x14ac:dyDescent="0.2">
      <c r="Y38324" s="84"/>
    </row>
    <row r="38325" spans="25:25" x14ac:dyDescent="0.2">
      <c r="Y38325" s="84"/>
    </row>
    <row r="38326" spans="25:25" x14ac:dyDescent="0.2">
      <c r="Y38326" s="84"/>
    </row>
    <row r="38327" spans="25:25" x14ac:dyDescent="0.2">
      <c r="Y38327" s="84"/>
    </row>
    <row r="38328" spans="25:25" x14ac:dyDescent="0.2">
      <c r="Y38328" s="84"/>
    </row>
    <row r="38329" spans="25:25" x14ac:dyDescent="0.2">
      <c r="Y38329" s="84"/>
    </row>
    <row r="38330" spans="25:25" x14ac:dyDescent="0.2">
      <c r="Y38330" s="84"/>
    </row>
    <row r="38331" spans="25:25" x14ac:dyDescent="0.2">
      <c r="Y38331" s="84"/>
    </row>
    <row r="38332" spans="25:25" x14ac:dyDescent="0.2">
      <c r="Y38332" s="84"/>
    </row>
    <row r="38333" spans="25:25" x14ac:dyDescent="0.2">
      <c r="Y38333" s="84"/>
    </row>
    <row r="38334" spans="25:25" x14ac:dyDescent="0.2">
      <c r="Y38334" s="84"/>
    </row>
    <row r="38335" spans="25:25" x14ac:dyDescent="0.2">
      <c r="Y38335" s="84"/>
    </row>
    <row r="38336" spans="25:25" x14ac:dyDescent="0.2">
      <c r="Y38336" s="84"/>
    </row>
    <row r="38337" spans="25:25" x14ac:dyDescent="0.2">
      <c r="Y38337" s="84"/>
    </row>
    <row r="38338" spans="25:25" x14ac:dyDescent="0.2">
      <c r="Y38338" s="84"/>
    </row>
    <row r="38339" spans="25:25" x14ac:dyDescent="0.2">
      <c r="Y38339" s="84"/>
    </row>
    <row r="38340" spans="25:25" x14ac:dyDescent="0.2">
      <c r="Y38340" s="84"/>
    </row>
    <row r="38341" spans="25:25" x14ac:dyDescent="0.2">
      <c r="Y38341" s="84"/>
    </row>
    <row r="38342" spans="25:25" x14ac:dyDescent="0.2">
      <c r="Y38342" s="84"/>
    </row>
    <row r="38343" spans="25:25" x14ac:dyDescent="0.2">
      <c r="Y38343" s="84"/>
    </row>
    <row r="38344" spans="25:25" x14ac:dyDescent="0.2">
      <c r="Y38344" s="84"/>
    </row>
    <row r="38345" spans="25:25" x14ac:dyDescent="0.2">
      <c r="Y38345" s="84"/>
    </row>
    <row r="38346" spans="25:25" x14ac:dyDescent="0.2">
      <c r="Y38346" s="84"/>
    </row>
    <row r="38347" spans="25:25" x14ac:dyDescent="0.2">
      <c r="Y38347" s="84"/>
    </row>
    <row r="38348" spans="25:25" x14ac:dyDescent="0.2">
      <c r="Y38348" s="84"/>
    </row>
    <row r="38349" spans="25:25" x14ac:dyDescent="0.2">
      <c r="Y38349" s="84"/>
    </row>
    <row r="38350" spans="25:25" x14ac:dyDescent="0.2">
      <c r="Y38350" s="84"/>
    </row>
    <row r="38351" spans="25:25" x14ac:dyDescent="0.2">
      <c r="Y38351" s="84"/>
    </row>
    <row r="38352" spans="25:25" x14ac:dyDescent="0.2">
      <c r="Y38352" s="84"/>
    </row>
    <row r="38353" spans="25:25" x14ac:dyDescent="0.2">
      <c r="Y38353" s="84"/>
    </row>
    <row r="38354" spans="25:25" x14ac:dyDescent="0.2">
      <c r="Y38354" s="84"/>
    </row>
    <row r="38355" spans="25:25" x14ac:dyDescent="0.2">
      <c r="Y38355" s="84"/>
    </row>
    <row r="38356" spans="25:25" x14ac:dyDescent="0.2">
      <c r="Y38356" s="84"/>
    </row>
    <row r="38357" spans="25:25" x14ac:dyDescent="0.2">
      <c r="Y38357" s="84"/>
    </row>
    <row r="38358" spans="25:25" x14ac:dyDescent="0.2">
      <c r="Y38358" s="84"/>
    </row>
    <row r="38359" spans="25:25" x14ac:dyDescent="0.2">
      <c r="Y38359" s="84"/>
    </row>
    <row r="38360" spans="25:25" x14ac:dyDescent="0.2">
      <c r="Y38360" s="84"/>
    </row>
    <row r="38361" spans="25:25" x14ac:dyDescent="0.2">
      <c r="Y38361" s="84"/>
    </row>
    <row r="38362" spans="25:25" x14ac:dyDescent="0.2">
      <c r="Y38362" s="84"/>
    </row>
    <row r="38363" spans="25:25" x14ac:dyDescent="0.2">
      <c r="Y38363" s="84"/>
    </row>
    <row r="38364" spans="25:25" x14ac:dyDescent="0.2">
      <c r="Y38364" s="84"/>
    </row>
    <row r="38365" spans="25:25" x14ac:dyDescent="0.2">
      <c r="Y38365" s="84"/>
    </row>
    <row r="38366" spans="25:25" x14ac:dyDescent="0.2">
      <c r="Y38366" s="84"/>
    </row>
    <row r="38367" spans="25:25" x14ac:dyDescent="0.2">
      <c r="Y38367" s="84"/>
    </row>
    <row r="38368" spans="25:25" x14ac:dyDescent="0.2">
      <c r="Y38368" s="84"/>
    </row>
    <row r="38369" spans="25:25" x14ac:dyDescent="0.2">
      <c r="Y38369" s="84"/>
    </row>
    <row r="38370" spans="25:25" x14ac:dyDescent="0.2">
      <c r="Y38370" s="84"/>
    </row>
    <row r="38371" spans="25:25" x14ac:dyDescent="0.2">
      <c r="Y38371" s="84"/>
    </row>
    <row r="38372" spans="25:25" x14ac:dyDescent="0.2">
      <c r="Y38372" s="84"/>
    </row>
    <row r="38373" spans="25:25" x14ac:dyDescent="0.2">
      <c r="Y38373" s="84"/>
    </row>
    <row r="38374" spans="25:25" x14ac:dyDescent="0.2">
      <c r="Y38374" s="84"/>
    </row>
    <row r="38375" spans="25:25" x14ac:dyDescent="0.2">
      <c r="Y38375" s="84"/>
    </row>
    <row r="38376" spans="25:25" x14ac:dyDescent="0.2">
      <c r="Y38376" s="84"/>
    </row>
    <row r="38377" spans="25:25" x14ac:dyDescent="0.2">
      <c r="Y38377" s="84"/>
    </row>
    <row r="38378" spans="25:25" x14ac:dyDescent="0.2">
      <c r="Y38378" s="84"/>
    </row>
    <row r="38379" spans="25:25" x14ac:dyDescent="0.2">
      <c r="Y38379" s="84"/>
    </row>
    <row r="38380" spans="25:25" x14ac:dyDescent="0.2">
      <c r="Y38380" s="84"/>
    </row>
    <row r="38381" spans="25:25" x14ac:dyDescent="0.2">
      <c r="Y38381" s="84"/>
    </row>
    <row r="38382" spans="25:25" x14ac:dyDescent="0.2">
      <c r="Y38382" s="84"/>
    </row>
    <row r="38383" spans="25:25" x14ac:dyDescent="0.2">
      <c r="Y38383" s="84"/>
    </row>
    <row r="38384" spans="25:25" x14ac:dyDescent="0.2">
      <c r="Y38384" s="84"/>
    </row>
    <row r="38385" spans="25:25" x14ac:dyDescent="0.2">
      <c r="Y38385" s="84"/>
    </row>
    <row r="38386" spans="25:25" x14ac:dyDescent="0.2">
      <c r="Y38386" s="84"/>
    </row>
    <row r="38387" spans="25:25" x14ac:dyDescent="0.2">
      <c r="Y38387" s="84"/>
    </row>
    <row r="38388" spans="25:25" x14ac:dyDescent="0.2">
      <c r="Y38388" s="84"/>
    </row>
    <row r="38389" spans="25:25" x14ac:dyDescent="0.2">
      <c r="Y38389" s="84"/>
    </row>
    <row r="38390" spans="25:25" x14ac:dyDescent="0.2">
      <c r="Y38390" s="84"/>
    </row>
    <row r="38391" spans="25:25" x14ac:dyDescent="0.2">
      <c r="Y38391" s="84"/>
    </row>
    <row r="38392" spans="25:25" x14ac:dyDescent="0.2">
      <c r="Y38392" s="84"/>
    </row>
    <row r="38393" spans="25:25" x14ac:dyDescent="0.2">
      <c r="Y38393" s="84"/>
    </row>
    <row r="38394" spans="25:25" x14ac:dyDescent="0.2">
      <c r="Y38394" s="84"/>
    </row>
    <row r="38395" spans="25:25" x14ac:dyDescent="0.2">
      <c r="Y38395" s="84"/>
    </row>
    <row r="38396" spans="25:25" x14ac:dyDescent="0.2">
      <c r="Y38396" s="84"/>
    </row>
    <row r="38397" spans="25:25" x14ac:dyDescent="0.2">
      <c r="Y38397" s="84"/>
    </row>
    <row r="38398" spans="25:25" x14ac:dyDescent="0.2">
      <c r="Y38398" s="84"/>
    </row>
    <row r="38399" spans="25:25" x14ac:dyDescent="0.2">
      <c r="Y38399" s="84"/>
    </row>
    <row r="38400" spans="25:25" x14ac:dyDescent="0.2">
      <c r="Y38400" s="84"/>
    </row>
    <row r="38401" spans="25:25" x14ac:dyDescent="0.2">
      <c r="Y38401" s="84"/>
    </row>
    <row r="38402" spans="25:25" x14ac:dyDescent="0.2">
      <c r="Y38402" s="84"/>
    </row>
    <row r="38403" spans="25:25" x14ac:dyDescent="0.2">
      <c r="Y38403" s="84"/>
    </row>
    <row r="38404" spans="25:25" x14ac:dyDescent="0.2">
      <c r="Y38404" s="84"/>
    </row>
    <row r="38405" spans="25:25" x14ac:dyDescent="0.2">
      <c r="Y38405" s="84"/>
    </row>
    <row r="38406" spans="25:25" x14ac:dyDescent="0.2">
      <c r="Y38406" s="84"/>
    </row>
    <row r="38407" spans="25:25" x14ac:dyDescent="0.2">
      <c r="Y38407" s="84"/>
    </row>
    <row r="38408" spans="25:25" x14ac:dyDescent="0.2">
      <c r="Y38408" s="84"/>
    </row>
    <row r="38409" spans="25:25" x14ac:dyDescent="0.2">
      <c r="Y38409" s="84"/>
    </row>
    <row r="38410" spans="25:25" x14ac:dyDescent="0.2">
      <c r="Y38410" s="84"/>
    </row>
    <row r="38411" spans="25:25" x14ac:dyDescent="0.2">
      <c r="Y38411" s="84"/>
    </row>
    <row r="38412" spans="25:25" x14ac:dyDescent="0.2">
      <c r="Y38412" s="84"/>
    </row>
    <row r="38413" spans="25:25" x14ac:dyDescent="0.2">
      <c r="Y38413" s="84"/>
    </row>
    <row r="38414" spans="25:25" x14ac:dyDescent="0.2">
      <c r="Y38414" s="84"/>
    </row>
    <row r="38415" spans="25:25" x14ac:dyDescent="0.2">
      <c r="Y38415" s="84"/>
    </row>
    <row r="38416" spans="25:25" x14ac:dyDescent="0.2">
      <c r="Y38416" s="84"/>
    </row>
    <row r="38417" spans="25:25" x14ac:dyDescent="0.2">
      <c r="Y38417" s="84"/>
    </row>
    <row r="38418" spans="25:25" x14ac:dyDescent="0.2">
      <c r="Y38418" s="84"/>
    </row>
    <row r="38419" spans="25:25" x14ac:dyDescent="0.2">
      <c r="Y38419" s="84"/>
    </row>
    <row r="38420" spans="25:25" x14ac:dyDescent="0.2">
      <c r="Y38420" s="84"/>
    </row>
    <row r="38421" spans="25:25" x14ac:dyDescent="0.2">
      <c r="Y38421" s="84"/>
    </row>
    <row r="38422" spans="25:25" x14ac:dyDescent="0.2">
      <c r="Y38422" s="84"/>
    </row>
    <row r="38423" spans="25:25" x14ac:dyDescent="0.2">
      <c r="Y38423" s="84"/>
    </row>
    <row r="38424" spans="25:25" x14ac:dyDescent="0.2">
      <c r="Y38424" s="84"/>
    </row>
    <row r="38425" spans="25:25" x14ac:dyDescent="0.2">
      <c r="Y38425" s="84"/>
    </row>
    <row r="38426" spans="25:25" x14ac:dyDescent="0.2">
      <c r="Y38426" s="84"/>
    </row>
    <row r="38427" spans="25:25" x14ac:dyDescent="0.2">
      <c r="Y38427" s="84"/>
    </row>
    <row r="38428" spans="25:25" x14ac:dyDescent="0.2">
      <c r="Y38428" s="84"/>
    </row>
    <row r="38429" spans="25:25" x14ac:dyDescent="0.2">
      <c r="Y38429" s="84"/>
    </row>
    <row r="38430" spans="25:25" x14ac:dyDescent="0.2">
      <c r="Y38430" s="84"/>
    </row>
    <row r="38431" spans="25:25" x14ac:dyDescent="0.2">
      <c r="Y38431" s="84"/>
    </row>
    <row r="38432" spans="25:25" x14ac:dyDescent="0.2">
      <c r="Y38432" s="84"/>
    </row>
    <row r="38433" spans="25:25" x14ac:dyDescent="0.2">
      <c r="Y38433" s="84"/>
    </row>
    <row r="38434" spans="25:25" x14ac:dyDescent="0.2">
      <c r="Y38434" s="84"/>
    </row>
    <row r="38435" spans="25:25" x14ac:dyDescent="0.2">
      <c r="Y38435" s="84"/>
    </row>
    <row r="38436" spans="25:25" x14ac:dyDescent="0.2">
      <c r="Y38436" s="84"/>
    </row>
    <row r="38437" spans="25:25" x14ac:dyDescent="0.2">
      <c r="Y38437" s="84"/>
    </row>
    <row r="38438" spans="25:25" x14ac:dyDescent="0.2">
      <c r="Y38438" s="84"/>
    </row>
    <row r="38439" spans="25:25" x14ac:dyDescent="0.2">
      <c r="Y38439" s="84"/>
    </row>
    <row r="38440" spans="25:25" x14ac:dyDescent="0.2">
      <c r="Y38440" s="84"/>
    </row>
    <row r="38441" spans="25:25" x14ac:dyDescent="0.2">
      <c r="Y38441" s="84"/>
    </row>
    <row r="38442" spans="25:25" x14ac:dyDescent="0.2">
      <c r="Y38442" s="84"/>
    </row>
    <row r="38443" spans="25:25" x14ac:dyDescent="0.2">
      <c r="Y38443" s="84"/>
    </row>
    <row r="38444" spans="25:25" x14ac:dyDescent="0.2">
      <c r="Y38444" s="84"/>
    </row>
    <row r="38445" spans="25:25" x14ac:dyDescent="0.2">
      <c r="Y38445" s="84"/>
    </row>
    <row r="38446" spans="25:25" x14ac:dyDescent="0.2">
      <c r="Y38446" s="84"/>
    </row>
    <row r="38447" spans="25:25" x14ac:dyDescent="0.2">
      <c r="Y38447" s="84"/>
    </row>
    <row r="38448" spans="25:25" x14ac:dyDescent="0.2">
      <c r="Y38448" s="84"/>
    </row>
    <row r="38449" spans="25:25" x14ac:dyDescent="0.2">
      <c r="Y38449" s="84"/>
    </row>
    <row r="38450" spans="25:25" x14ac:dyDescent="0.2">
      <c r="Y38450" s="84"/>
    </row>
    <row r="38451" spans="25:25" x14ac:dyDescent="0.2">
      <c r="Y38451" s="84"/>
    </row>
    <row r="38452" spans="25:25" x14ac:dyDescent="0.2">
      <c r="Y38452" s="84"/>
    </row>
    <row r="38453" spans="25:25" x14ac:dyDescent="0.2">
      <c r="Y38453" s="84"/>
    </row>
    <row r="38454" spans="25:25" x14ac:dyDescent="0.2">
      <c r="Y38454" s="84"/>
    </row>
    <row r="38455" spans="25:25" x14ac:dyDescent="0.2">
      <c r="Y38455" s="84"/>
    </row>
    <row r="38456" spans="25:25" x14ac:dyDescent="0.2">
      <c r="Y38456" s="84"/>
    </row>
    <row r="38457" spans="25:25" x14ac:dyDescent="0.2">
      <c r="Y38457" s="84"/>
    </row>
    <row r="38458" spans="25:25" x14ac:dyDescent="0.2">
      <c r="Y38458" s="84"/>
    </row>
    <row r="38459" spans="25:25" x14ac:dyDescent="0.2">
      <c r="Y38459" s="84"/>
    </row>
    <row r="38460" spans="25:25" x14ac:dyDescent="0.2">
      <c r="Y38460" s="84"/>
    </row>
    <row r="38461" spans="25:25" x14ac:dyDescent="0.2">
      <c r="Y38461" s="84"/>
    </row>
    <row r="38462" spans="25:25" x14ac:dyDescent="0.2">
      <c r="Y38462" s="84"/>
    </row>
    <row r="38463" spans="25:25" x14ac:dyDescent="0.2">
      <c r="Y38463" s="84"/>
    </row>
    <row r="38464" spans="25:25" x14ac:dyDescent="0.2">
      <c r="Y38464" s="84"/>
    </row>
    <row r="38465" spans="25:25" x14ac:dyDescent="0.2">
      <c r="Y38465" s="84"/>
    </row>
    <row r="38466" spans="25:25" x14ac:dyDescent="0.2">
      <c r="Y38466" s="84"/>
    </row>
    <row r="38467" spans="25:25" x14ac:dyDescent="0.2">
      <c r="Y38467" s="84"/>
    </row>
    <row r="38468" spans="25:25" x14ac:dyDescent="0.2">
      <c r="Y38468" s="84"/>
    </row>
    <row r="38469" spans="25:25" x14ac:dyDescent="0.2">
      <c r="Y38469" s="84"/>
    </row>
    <row r="38470" spans="25:25" x14ac:dyDescent="0.2">
      <c r="Y38470" s="84"/>
    </row>
    <row r="38471" spans="25:25" x14ac:dyDescent="0.2">
      <c r="Y38471" s="84"/>
    </row>
    <row r="38472" spans="25:25" x14ac:dyDescent="0.2">
      <c r="Y38472" s="84"/>
    </row>
    <row r="38473" spans="25:25" x14ac:dyDescent="0.2">
      <c r="Y38473" s="84"/>
    </row>
    <row r="38474" spans="25:25" x14ac:dyDescent="0.2">
      <c r="Y38474" s="84"/>
    </row>
    <row r="38475" spans="25:25" x14ac:dyDescent="0.2">
      <c r="Y38475" s="84"/>
    </row>
    <row r="38476" spans="25:25" x14ac:dyDescent="0.2">
      <c r="Y38476" s="84"/>
    </row>
    <row r="38477" spans="25:25" x14ac:dyDescent="0.2">
      <c r="Y38477" s="84"/>
    </row>
    <row r="38478" spans="25:25" x14ac:dyDescent="0.2">
      <c r="Y38478" s="84"/>
    </row>
    <row r="38479" spans="25:25" x14ac:dyDescent="0.2">
      <c r="Y38479" s="84"/>
    </row>
    <row r="38480" spans="25:25" x14ac:dyDescent="0.2">
      <c r="Y38480" s="84"/>
    </row>
    <row r="38481" spans="25:25" x14ac:dyDescent="0.2">
      <c r="Y38481" s="84"/>
    </row>
    <row r="38482" spans="25:25" x14ac:dyDescent="0.2">
      <c r="Y38482" s="84"/>
    </row>
    <row r="38483" spans="25:25" x14ac:dyDescent="0.2">
      <c r="Y38483" s="84"/>
    </row>
    <row r="38484" spans="25:25" x14ac:dyDescent="0.2">
      <c r="Y38484" s="84"/>
    </row>
    <row r="38485" spans="25:25" x14ac:dyDescent="0.2">
      <c r="Y38485" s="84"/>
    </row>
    <row r="38486" spans="25:25" x14ac:dyDescent="0.2">
      <c r="Y38486" s="84"/>
    </row>
    <row r="38487" spans="25:25" x14ac:dyDescent="0.2">
      <c r="Y38487" s="84"/>
    </row>
    <row r="38488" spans="25:25" x14ac:dyDescent="0.2">
      <c r="Y38488" s="84"/>
    </row>
    <row r="38489" spans="25:25" x14ac:dyDescent="0.2">
      <c r="Y38489" s="84"/>
    </row>
    <row r="38490" spans="25:25" x14ac:dyDescent="0.2">
      <c r="Y38490" s="84"/>
    </row>
    <row r="38491" spans="25:25" x14ac:dyDescent="0.2">
      <c r="Y38491" s="84"/>
    </row>
    <row r="38492" spans="25:25" x14ac:dyDescent="0.2">
      <c r="Y38492" s="84"/>
    </row>
    <row r="38493" spans="25:25" x14ac:dyDescent="0.2">
      <c r="Y38493" s="84"/>
    </row>
    <row r="38494" spans="25:25" x14ac:dyDescent="0.2">
      <c r="Y38494" s="84"/>
    </row>
    <row r="38495" spans="25:25" x14ac:dyDescent="0.2">
      <c r="Y38495" s="84"/>
    </row>
    <row r="38496" spans="25:25" x14ac:dyDescent="0.2">
      <c r="Y38496" s="84"/>
    </row>
    <row r="38497" spans="25:25" x14ac:dyDescent="0.2">
      <c r="Y38497" s="84"/>
    </row>
    <row r="38498" spans="25:25" x14ac:dyDescent="0.2">
      <c r="Y38498" s="84"/>
    </row>
    <row r="38499" spans="25:25" x14ac:dyDescent="0.2">
      <c r="Y38499" s="84"/>
    </row>
    <row r="38500" spans="25:25" x14ac:dyDescent="0.2">
      <c r="Y38500" s="84"/>
    </row>
    <row r="38501" spans="25:25" x14ac:dyDescent="0.2">
      <c r="Y38501" s="84"/>
    </row>
    <row r="38502" spans="25:25" x14ac:dyDescent="0.2">
      <c r="Y38502" s="84"/>
    </row>
    <row r="38503" spans="25:25" x14ac:dyDescent="0.2">
      <c r="Y38503" s="84"/>
    </row>
    <row r="38504" spans="25:25" x14ac:dyDescent="0.2">
      <c r="Y38504" s="84"/>
    </row>
    <row r="38505" spans="25:25" x14ac:dyDescent="0.2">
      <c r="Y38505" s="84"/>
    </row>
    <row r="38506" spans="25:25" x14ac:dyDescent="0.2">
      <c r="Y38506" s="84"/>
    </row>
    <row r="38507" spans="25:25" x14ac:dyDescent="0.2">
      <c r="Y38507" s="84"/>
    </row>
    <row r="38508" spans="25:25" x14ac:dyDescent="0.2">
      <c r="Y38508" s="84"/>
    </row>
    <row r="38509" spans="25:25" x14ac:dyDescent="0.2">
      <c r="Y38509" s="84"/>
    </row>
    <row r="38510" spans="25:25" x14ac:dyDescent="0.2">
      <c r="Y38510" s="84"/>
    </row>
    <row r="38511" spans="25:25" x14ac:dyDescent="0.2">
      <c r="Y38511" s="84"/>
    </row>
    <row r="38512" spans="25:25" x14ac:dyDescent="0.2">
      <c r="Y38512" s="84"/>
    </row>
    <row r="38513" spans="25:25" x14ac:dyDescent="0.2">
      <c r="Y38513" s="84"/>
    </row>
    <row r="38514" spans="25:25" x14ac:dyDescent="0.2">
      <c r="Y38514" s="84"/>
    </row>
    <row r="38515" spans="25:25" x14ac:dyDescent="0.2">
      <c r="Y38515" s="84"/>
    </row>
    <row r="38516" spans="25:25" x14ac:dyDescent="0.2">
      <c r="Y38516" s="84"/>
    </row>
    <row r="38517" spans="25:25" x14ac:dyDescent="0.2">
      <c r="Y38517" s="84"/>
    </row>
    <row r="38518" spans="25:25" x14ac:dyDescent="0.2">
      <c r="Y38518" s="84"/>
    </row>
    <row r="38519" spans="25:25" x14ac:dyDescent="0.2">
      <c r="Y38519" s="84"/>
    </row>
    <row r="38520" spans="25:25" x14ac:dyDescent="0.2">
      <c r="Y38520" s="84"/>
    </row>
    <row r="38521" spans="25:25" x14ac:dyDescent="0.2">
      <c r="Y38521" s="84"/>
    </row>
    <row r="38522" spans="25:25" x14ac:dyDescent="0.2">
      <c r="Y38522" s="84"/>
    </row>
    <row r="38523" spans="25:25" x14ac:dyDescent="0.2">
      <c r="Y38523" s="84"/>
    </row>
    <row r="38524" spans="25:25" x14ac:dyDescent="0.2">
      <c r="Y38524" s="84"/>
    </row>
    <row r="38525" spans="25:25" x14ac:dyDescent="0.2">
      <c r="Y38525" s="84"/>
    </row>
    <row r="38526" spans="25:25" x14ac:dyDescent="0.2">
      <c r="Y38526" s="84"/>
    </row>
    <row r="38527" spans="25:25" x14ac:dyDescent="0.2">
      <c r="Y38527" s="84"/>
    </row>
    <row r="38528" spans="25:25" x14ac:dyDescent="0.2">
      <c r="Y38528" s="84"/>
    </row>
    <row r="38529" spans="25:25" x14ac:dyDescent="0.2">
      <c r="Y38529" s="84"/>
    </row>
    <row r="38530" spans="25:25" x14ac:dyDescent="0.2">
      <c r="Y38530" s="84"/>
    </row>
    <row r="38531" spans="25:25" x14ac:dyDescent="0.2">
      <c r="Y38531" s="84"/>
    </row>
    <row r="38532" spans="25:25" x14ac:dyDescent="0.2">
      <c r="Y38532" s="84"/>
    </row>
    <row r="38533" spans="25:25" x14ac:dyDescent="0.2">
      <c r="Y38533" s="84"/>
    </row>
    <row r="38534" spans="25:25" x14ac:dyDescent="0.2">
      <c r="Y38534" s="84"/>
    </row>
    <row r="38535" spans="25:25" x14ac:dyDescent="0.2">
      <c r="Y38535" s="84"/>
    </row>
    <row r="38536" spans="25:25" x14ac:dyDescent="0.2">
      <c r="Y38536" s="84"/>
    </row>
    <row r="38537" spans="25:25" x14ac:dyDescent="0.2">
      <c r="Y38537" s="84"/>
    </row>
    <row r="38538" spans="25:25" x14ac:dyDescent="0.2">
      <c r="Y38538" s="84"/>
    </row>
    <row r="38539" spans="25:25" x14ac:dyDescent="0.2">
      <c r="Y38539" s="84"/>
    </row>
    <row r="38540" spans="25:25" x14ac:dyDescent="0.2">
      <c r="Y38540" s="84"/>
    </row>
    <row r="38541" spans="25:25" x14ac:dyDescent="0.2">
      <c r="Y38541" s="84"/>
    </row>
    <row r="38542" spans="25:25" x14ac:dyDescent="0.2">
      <c r="Y38542" s="84"/>
    </row>
    <row r="38543" spans="25:25" x14ac:dyDescent="0.2">
      <c r="Y38543" s="84"/>
    </row>
    <row r="38544" spans="25:25" x14ac:dyDescent="0.2">
      <c r="Y38544" s="84"/>
    </row>
    <row r="38545" spans="25:25" x14ac:dyDescent="0.2">
      <c r="Y38545" s="84"/>
    </row>
    <row r="38546" spans="25:25" x14ac:dyDescent="0.2">
      <c r="Y38546" s="84"/>
    </row>
    <row r="38547" spans="25:25" x14ac:dyDescent="0.2">
      <c r="Y38547" s="84"/>
    </row>
    <row r="38548" spans="25:25" x14ac:dyDescent="0.2">
      <c r="Y38548" s="84"/>
    </row>
    <row r="38549" spans="25:25" x14ac:dyDescent="0.2">
      <c r="Y38549" s="84"/>
    </row>
    <row r="38550" spans="25:25" x14ac:dyDescent="0.2">
      <c r="Y38550" s="84"/>
    </row>
    <row r="38551" spans="25:25" x14ac:dyDescent="0.2">
      <c r="Y38551" s="84"/>
    </row>
    <row r="38552" spans="25:25" x14ac:dyDescent="0.2">
      <c r="Y38552" s="84"/>
    </row>
    <row r="38553" spans="25:25" x14ac:dyDescent="0.2">
      <c r="Y38553" s="84"/>
    </row>
    <row r="38554" spans="25:25" x14ac:dyDescent="0.2">
      <c r="Y38554" s="84"/>
    </row>
    <row r="38555" spans="25:25" x14ac:dyDescent="0.2">
      <c r="Y38555" s="84"/>
    </row>
    <row r="38556" spans="25:25" x14ac:dyDescent="0.2">
      <c r="Y38556" s="84"/>
    </row>
    <row r="38557" spans="25:25" x14ac:dyDescent="0.2">
      <c r="Y38557" s="84"/>
    </row>
    <row r="38558" spans="25:25" x14ac:dyDescent="0.2">
      <c r="Y38558" s="84"/>
    </row>
    <row r="38559" spans="25:25" x14ac:dyDescent="0.2">
      <c r="Y38559" s="84"/>
    </row>
    <row r="38560" spans="25:25" x14ac:dyDescent="0.2">
      <c r="Y38560" s="84"/>
    </row>
    <row r="38561" spans="25:25" x14ac:dyDescent="0.2">
      <c r="Y38561" s="84"/>
    </row>
    <row r="38562" spans="25:25" x14ac:dyDescent="0.2">
      <c r="Y38562" s="84"/>
    </row>
    <row r="38563" spans="25:25" x14ac:dyDescent="0.2">
      <c r="Y38563" s="84"/>
    </row>
    <row r="38564" spans="25:25" x14ac:dyDescent="0.2">
      <c r="Y38564" s="84"/>
    </row>
    <row r="38565" spans="25:25" x14ac:dyDescent="0.2">
      <c r="Y38565" s="84"/>
    </row>
    <row r="38566" spans="25:25" x14ac:dyDescent="0.2">
      <c r="Y38566" s="84"/>
    </row>
    <row r="38567" spans="25:25" x14ac:dyDescent="0.2">
      <c r="Y38567" s="84"/>
    </row>
    <row r="38568" spans="25:25" x14ac:dyDescent="0.2">
      <c r="Y38568" s="84"/>
    </row>
    <row r="38569" spans="25:25" x14ac:dyDescent="0.2">
      <c r="Y38569" s="84"/>
    </row>
    <row r="38570" spans="25:25" x14ac:dyDescent="0.2">
      <c r="Y38570" s="84"/>
    </row>
    <row r="38571" spans="25:25" x14ac:dyDescent="0.2">
      <c r="Y38571" s="84"/>
    </row>
    <row r="38572" spans="25:25" x14ac:dyDescent="0.2">
      <c r="Y38572" s="84"/>
    </row>
    <row r="38573" spans="25:25" x14ac:dyDescent="0.2">
      <c r="Y38573" s="84"/>
    </row>
    <row r="38574" spans="25:25" x14ac:dyDescent="0.2">
      <c r="Y38574" s="84"/>
    </row>
    <row r="38575" spans="25:25" x14ac:dyDescent="0.2">
      <c r="Y38575" s="84"/>
    </row>
    <row r="38576" spans="25:25" x14ac:dyDescent="0.2">
      <c r="Y38576" s="84"/>
    </row>
    <row r="38577" spans="25:25" x14ac:dyDescent="0.2">
      <c r="Y38577" s="84"/>
    </row>
    <row r="38578" spans="25:25" x14ac:dyDescent="0.2">
      <c r="Y38578" s="84"/>
    </row>
    <row r="38579" spans="25:25" x14ac:dyDescent="0.2">
      <c r="Y38579" s="84"/>
    </row>
    <row r="38580" spans="25:25" x14ac:dyDescent="0.2">
      <c r="Y38580" s="84"/>
    </row>
    <row r="38581" spans="25:25" x14ac:dyDescent="0.2">
      <c r="Y38581" s="84"/>
    </row>
    <row r="38582" spans="25:25" x14ac:dyDescent="0.2">
      <c r="Y38582" s="84"/>
    </row>
    <row r="38583" spans="25:25" x14ac:dyDescent="0.2">
      <c r="Y38583" s="84"/>
    </row>
    <row r="38584" spans="25:25" x14ac:dyDescent="0.2">
      <c r="Y38584" s="84"/>
    </row>
    <row r="38585" spans="25:25" x14ac:dyDescent="0.2">
      <c r="Y38585" s="84"/>
    </row>
    <row r="38586" spans="25:25" x14ac:dyDescent="0.2">
      <c r="Y38586" s="84"/>
    </row>
    <row r="38587" spans="25:25" x14ac:dyDescent="0.2">
      <c r="Y38587" s="84"/>
    </row>
    <row r="38588" spans="25:25" x14ac:dyDescent="0.2">
      <c r="Y38588" s="84"/>
    </row>
    <row r="38589" spans="25:25" x14ac:dyDescent="0.2">
      <c r="Y38589" s="84"/>
    </row>
    <row r="38590" spans="25:25" x14ac:dyDescent="0.2">
      <c r="Y38590" s="84"/>
    </row>
    <row r="38591" spans="25:25" x14ac:dyDescent="0.2">
      <c r="Y38591" s="84"/>
    </row>
    <row r="38592" spans="25:25" x14ac:dyDescent="0.2">
      <c r="Y38592" s="84"/>
    </row>
    <row r="38593" spans="25:25" x14ac:dyDescent="0.2">
      <c r="Y38593" s="84"/>
    </row>
    <row r="38594" spans="25:25" x14ac:dyDescent="0.2">
      <c r="Y38594" s="84"/>
    </row>
    <row r="38595" spans="25:25" x14ac:dyDescent="0.2">
      <c r="Y38595" s="84"/>
    </row>
    <row r="38596" spans="25:25" x14ac:dyDescent="0.2">
      <c r="Y38596" s="84"/>
    </row>
    <row r="38597" spans="25:25" x14ac:dyDescent="0.2">
      <c r="Y38597" s="84"/>
    </row>
    <row r="38598" spans="25:25" x14ac:dyDescent="0.2">
      <c r="Y38598" s="84"/>
    </row>
    <row r="38599" spans="25:25" x14ac:dyDescent="0.2">
      <c r="Y38599" s="84"/>
    </row>
    <row r="38600" spans="25:25" x14ac:dyDescent="0.2">
      <c r="Y38600" s="84"/>
    </row>
    <row r="38601" spans="25:25" x14ac:dyDescent="0.2">
      <c r="Y38601" s="84"/>
    </row>
    <row r="38602" spans="25:25" x14ac:dyDescent="0.2">
      <c r="Y38602" s="84"/>
    </row>
    <row r="38603" spans="25:25" x14ac:dyDescent="0.2">
      <c r="Y38603" s="84"/>
    </row>
    <row r="38604" spans="25:25" x14ac:dyDescent="0.2">
      <c r="Y38604" s="84"/>
    </row>
    <row r="38605" spans="25:25" x14ac:dyDescent="0.2">
      <c r="Y38605" s="84"/>
    </row>
    <row r="38606" spans="25:25" x14ac:dyDescent="0.2">
      <c r="Y38606" s="84"/>
    </row>
    <row r="38607" spans="25:25" x14ac:dyDescent="0.2">
      <c r="Y38607" s="84"/>
    </row>
    <row r="38608" spans="25:25" x14ac:dyDescent="0.2">
      <c r="Y38608" s="84"/>
    </row>
    <row r="38609" spans="25:25" x14ac:dyDescent="0.2">
      <c r="Y38609" s="84"/>
    </row>
    <row r="38610" spans="25:25" x14ac:dyDescent="0.2">
      <c r="Y38610" s="84"/>
    </row>
    <row r="38611" spans="25:25" x14ac:dyDescent="0.2">
      <c r="Y38611" s="84"/>
    </row>
    <row r="38612" spans="25:25" x14ac:dyDescent="0.2">
      <c r="Y38612" s="84"/>
    </row>
    <row r="38613" spans="25:25" x14ac:dyDescent="0.2">
      <c r="Y38613" s="84"/>
    </row>
    <row r="38614" spans="25:25" x14ac:dyDescent="0.2">
      <c r="Y38614" s="84"/>
    </row>
    <row r="38615" spans="25:25" x14ac:dyDescent="0.2">
      <c r="Y38615" s="84"/>
    </row>
    <row r="38616" spans="25:25" x14ac:dyDescent="0.2">
      <c r="Y38616" s="84"/>
    </row>
    <row r="38617" spans="25:25" x14ac:dyDescent="0.2">
      <c r="Y38617" s="84"/>
    </row>
    <row r="38618" spans="25:25" x14ac:dyDescent="0.2">
      <c r="Y38618" s="84"/>
    </row>
    <row r="38619" spans="25:25" x14ac:dyDescent="0.2">
      <c r="Y38619" s="84"/>
    </row>
    <row r="38620" spans="25:25" x14ac:dyDescent="0.2">
      <c r="Y38620" s="84"/>
    </row>
    <row r="38621" spans="25:25" x14ac:dyDescent="0.2">
      <c r="Y38621" s="84"/>
    </row>
    <row r="38622" spans="25:25" x14ac:dyDescent="0.2">
      <c r="Y38622" s="84"/>
    </row>
    <row r="38623" spans="25:25" x14ac:dyDescent="0.2">
      <c r="Y38623" s="84"/>
    </row>
    <row r="38624" spans="25:25" x14ac:dyDescent="0.2">
      <c r="Y38624" s="84"/>
    </row>
    <row r="38625" spans="25:25" x14ac:dyDescent="0.2">
      <c r="Y38625" s="84"/>
    </row>
    <row r="38626" spans="25:25" x14ac:dyDescent="0.2">
      <c r="Y38626" s="84"/>
    </row>
    <row r="38627" spans="25:25" x14ac:dyDescent="0.2">
      <c r="Y38627" s="84"/>
    </row>
    <row r="38628" spans="25:25" x14ac:dyDescent="0.2">
      <c r="Y38628" s="84"/>
    </row>
    <row r="38629" spans="25:25" x14ac:dyDescent="0.2">
      <c r="Y38629" s="84"/>
    </row>
    <row r="38630" spans="25:25" x14ac:dyDescent="0.2">
      <c r="Y38630" s="84"/>
    </row>
    <row r="38631" spans="25:25" x14ac:dyDescent="0.2">
      <c r="Y38631" s="84"/>
    </row>
    <row r="38632" spans="25:25" x14ac:dyDescent="0.2">
      <c r="Y38632" s="84"/>
    </row>
    <row r="38633" spans="25:25" x14ac:dyDescent="0.2">
      <c r="Y38633" s="84"/>
    </row>
    <row r="38634" spans="25:25" x14ac:dyDescent="0.2">
      <c r="Y38634" s="84"/>
    </row>
    <row r="38635" spans="25:25" x14ac:dyDescent="0.2">
      <c r="Y38635" s="84"/>
    </row>
    <row r="38636" spans="25:25" x14ac:dyDescent="0.2">
      <c r="Y38636" s="84"/>
    </row>
    <row r="38637" spans="25:25" x14ac:dyDescent="0.2">
      <c r="Y38637" s="84"/>
    </row>
    <row r="38638" spans="25:25" x14ac:dyDescent="0.2">
      <c r="Y38638" s="84"/>
    </row>
    <row r="38639" spans="25:25" x14ac:dyDescent="0.2">
      <c r="Y38639" s="84"/>
    </row>
    <row r="38640" spans="25:25" x14ac:dyDescent="0.2">
      <c r="Y38640" s="84"/>
    </row>
    <row r="38641" spans="25:25" x14ac:dyDescent="0.2">
      <c r="Y38641" s="84"/>
    </row>
    <row r="38642" spans="25:25" x14ac:dyDescent="0.2">
      <c r="Y38642" s="84"/>
    </row>
    <row r="38643" spans="25:25" x14ac:dyDescent="0.2">
      <c r="Y38643" s="84"/>
    </row>
    <row r="38644" spans="25:25" x14ac:dyDescent="0.2">
      <c r="Y38644" s="84"/>
    </row>
    <row r="38645" spans="25:25" x14ac:dyDescent="0.2">
      <c r="Y38645" s="84"/>
    </row>
    <row r="38646" spans="25:25" x14ac:dyDescent="0.2">
      <c r="Y38646" s="84"/>
    </row>
    <row r="38647" spans="25:25" x14ac:dyDescent="0.2">
      <c r="Y38647" s="84"/>
    </row>
    <row r="38648" spans="25:25" x14ac:dyDescent="0.2">
      <c r="Y38648" s="84"/>
    </row>
    <row r="38649" spans="25:25" x14ac:dyDescent="0.2">
      <c r="Y38649" s="84"/>
    </row>
    <row r="38650" spans="25:25" x14ac:dyDescent="0.2">
      <c r="Y38650" s="84"/>
    </row>
    <row r="38651" spans="25:25" x14ac:dyDescent="0.2">
      <c r="Y38651" s="84"/>
    </row>
    <row r="38652" spans="25:25" x14ac:dyDescent="0.2">
      <c r="Y38652" s="84"/>
    </row>
    <row r="38653" spans="25:25" x14ac:dyDescent="0.2">
      <c r="Y38653" s="84"/>
    </row>
    <row r="38654" spans="25:25" x14ac:dyDescent="0.2">
      <c r="Y38654" s="84"/>
    </row>
    <row r="38655" spans="25:25" x14ac:dyDescent="0.2">
      <c r="Y38655" s="84"/>
    </row>
    <row r="38656" spans="25:25" x14ac:dyDescent="0.2">
      <c r="Y38656" s="84"/>
    </row>
    <row r="38657" spans="25:25" x14ac:dyDescent="0.2">
      <c r="Y38657" s="84"/>
    </row>
    <row r="38658" spans="25:25" x14ac:dyDescent="0.2">
      <c r="Y38658" s="84"/>
    </row>
    <row r="38659" spans="25:25" x14ac:dyDescent="0.2">
      <c r="Y38659" s="84"/>
    </row>
    <row r="38660" spans="25:25" x14ac:dyDescent="0.2">
      <c r="Y38660" s="84"/>
    </row>
    <row r="38661" spans="25:25" x14ac:dyDescent="0.2">
      <c r="Y38661" s="84"/>
    </row>
    <row r="38662" spans="25:25" x14ac:dyDescent="0.2">
      <c r="Y38662" s="84"/>
    </row>
    <row r="38663" spans="25:25" x14ac:dyDescent="0.2">
      <c r="Y38663" s="84"/>
    </row>
    <row r="38664" spans="25:25" x14ac:dyDescent="0.2">
      <c r="Y38664" s="84"/>
    </row>
    <row r="38665" spans="25:25" x14ac:dyDescent="0.2">
      <c r="Y38665" s="84"/>
    </row>
    <row r="38666" spans="25:25" x14ac:dyDescent="0.2">
      <c r="Y38666" s="84"/>
    </row>
    <row r="38667" spans="25:25" x14ac:dyDescent="0.2">
      <c r="Y38667" s="84"/>
    </row>
    <row r="38668" spans="25:25" x14ac:dyDescent="0.2">
      <c r="Y38668" s="84"/>
    </row>
    <row r="38669" spans="25:25" x14ac:dyDescent="0.2">
      <c r="Y38669" s="84"/>
    </row>
    <row r="38670" spans="25:25" x14ac:dyDescent="0.2">
      <c r="Y38670" s="84"/>
    </row>
    <row r="38671" spans="25:25" x14ac:dyDescent="0.2">
      <c r="Y38671" s="84"/>
    </row>
    <row r="38672" spans="25:25" x14ac:dyDescent="0.2">
      <c r="Y38672" s="84"/>
    </row>
    <row r="38673" spans="25:25" x14ac:dyDescent="0.2">
      <c r="Y38673" s="84"/>
    </row>
    <row r="38674" spans="25:25" x14ac:dyDescent="0.2">
      <c r="Y38674" s="84"/>
    </row>
    <row r="38675" spans="25:25" x14ac:dyDescent="0.2">
      <c r="Y38675" s="84"/>
    </row>
    <row r="38676" spans="25:25" x14ac:dyDescent="0.2">
      <c r="Y38676" s="84"/>
    </row>
    <row r="38677" spans="25:25" x14ac:dyDescent="0.2">
      <c r="Y38677" s="84"/>
    </row>
    <row r="38678" spans="25:25" x14ac:dyDescent="0.2">
      <c r="Y38678" s="84"/>
    </row>
    <row r="38679" spans="25:25" x14ac:dyDescent="0.2">
      <c r="Y38679" s="84"/>
    </row>
    <row r="38680" spans="25:25" x14ac:dyDescent="0.2">
      <c r="Y38680" s="84"/>
    </row>
    <row r="38681" spans="25:25" x14ac:dyDescent="0.2">
      <c r="Y38681" s="84"/>
    </row>
    <row r="38682" spans="25:25" x14ac:dyDescent="0.2">
      <c r="Y38682" s="84"/>
    </row>
    <row r="38683" spans="25:25" x14ac:dyDescent="0.2">
      <c r="Y38683" s="84"/>
    </row>
    <row r="38684" spans="25:25" x14ac:dyDescent="0.2">
      <c r="Y38684" s="84"/>
    </row>
    <row r="38685" spans="25:25" x14ac:dyDescent="0.2">
      <c r="Y38685" s="84"/>
    </row>
    <row r="38686" spans="25:25" x14ac:dyDescent="0.2">
      <c r="Y38686" s="84"/>
    </row>
    <row r="38687" spans="25:25" x14ac:dyDescent="0.2">
      <c r="Y38687" s="84"/>
    </row>
    <row r="38688" spans="25:25" x14ac:dyDescent="0.2">
      <c r="Y38688" s="84"/>
    </row>
    <row r="38689" spans="25:25" x14ac:dyDescent="0.2">
      <c r="Y38689" s="84"/>
    </row>
    <row r="38690" spans="25:25" x14ac:dyDescent="0.2">
      <c r="Y38690" s="84"/>
    </row>
    <row r="38691" spans="25:25" x14ac:dyDescent="0.2">
      <c r="Y38691" s="84"/>
    </row>
    <row r="38692" spans="25:25" x14ac:dyDescent="0.2">
      <c r="Y38692" s="84"/>
    </row>
    <row r="38693" spans="25:25" x14ac:dyDescent="0.2">
      <c r="Y38693" s="84"/>
    </row>
    <row r="38694" spans="25:25" x14ac:dyDescent="0.2">
      <c r="Y38694" s="84"/>
    </row>
    <row r="38695" spans="25:25" x14ac:dyDescent="0.2">
      <c r="Y38695" s="84"/>
    </row>
    <row r="38696" spans="25:25" x14ac:dyDescent="0.2">
      <c r="Y38696" s="84"/>
    </row>
    <row r="38697" spans="25:25" x14ac:dyDescent="0.2">
      <c r="Y38697" s="84"/>
    </row>
    <row r="38698" spans="25:25" x14ac:dyDescent="0.2">
      <c r="Y38698" s="84"/>
    </row>
    <row r="38699" spans="25:25" x14ac:dyDescent="0.2">
      <c r="Y38699" s="84"/>
    </row>
    <row r="38700" spans="25:25" x14ac:dyDescent="0.2">
      <c r="Y38700" s="84"/>
    </row>
    <row r="38701" spans="25:25" x14ac:dyDescent="0.2">
      <c r="Y38701" s="84"/>
    </row>
    <row r="38702" spans="25:25" x14ac:dyDescent="0.2">
      <c r="Y38702" s="84"/>
    </row>
    <row r="38703" spans="25:25" x14ac:dyDescent="0.2">
      <c r="Y38703" s="84"/>
    </row>
    <row r="38704" spans="25:25" x14ac:dyDescent="0.2">
      <c r="Y38704" s="84"/>
    </row>
    <row r="38705" spans="25:25" x14ac:dyDescent="0.2">
      <c r="Y38705" s="84"/>
    </row>
    <row r="38706" spans="25:25" x14ac:dyDescent="0.2">
      <c r="Y38706" s="84"/>
    </row>
    <row r="38707" spans="25:25" x14ac:dyDescent="0.2">
      <c r="Y38707" s="84"/>
    </row>
    <row r="38708" spans="25:25" x14ac:dyDescent="0.2">
      <c r="Y38708" s="84"/>
    </row>
    <row r="38709" spans="25:25" x14ac:dyDescent="0.2">
      <c r="Y38709" s="84"/>
    </row>
    <row r="38710" spans="25:25" x14ac:dyDescent="0.2">
      <c r="Y38710" s="84"/>
    </row>
    <row r="38711" spans="25:25" x14ac:dyDescent="0.2">
      <c r="Y38711" s="84"/>
    </row>
    <row r="38712" spans="25:25" x14ac:dyDescent="0.2">
      <c r="Y38712" s="84"/>
    </row>
    <row r="38713" spans="25:25" x14ac:dyDescent="0.2">
      <c r="Y38713" s="84"/>
    </row>
    <row r="38714" spans="25:25" x14ac:dyDescent="0.2">
      <c r="Y38714" s="84"/>
    </row>
    <row r="38715" spans="25:25" x14ac:dyDescent="0.2">
      <c r="Y38715" s="84"/>
    </row>
    <row r="38716" spans="25:25" x14ac:dyDescent="0.2">
      <c r="Y38716" s="84"/>
    </row>
    <row r="38717" spans="25:25" x14ac:dyDescent="0.2">
      <c r="Y38717" s="84"/>
    </row>
    <row r="38718" spans="25:25" x14ac:dyDescent="0.2">
      <c r="Y38718" s="84"/>
    </row>
    <row r="38719" spans="25:25" x14ac:dyDescent="0.2">
      <c r="Y38719" s="84"/>
    </row>
    <row r="38720" spans="25:25" x14ac:dyDescent="0.2">
      <c r="Y38720" s="84"/>
    </row>
    <row r="38721" spans="25:25" x14ac:dyDescent="0.2">
      <c r="Y38721" s="84"/>
    </row>
    <row r="38722" spans="25:25" x14ac:dyDescent="0.2">
      <c r="Y38722" s="84"/>
    </row>
    <row r="38723" spans="25:25" x14ac:dyDescent="0.2">
      <c r="Y38723" s="84"/>
    </row>
    <row r="38724" spans="25:25" x14ac:dyDescent="0.2">
      <c r="Y38724" s="84"/>
    </row>
    <row r="38725" spans="25:25" x14ac:dyDescent="0.2">
      <c r="Y38725" s="84"/>
    </row>
    <row r="38726" spans="25:25" x14ac:dyDescent="0.2">
      <c r="Y38726" s="84"/>
    </row>
    <row r="38727" spans="25:25" x14ac:dyDescent="0.2">
      <c r="Y38727" s="84"/>
    </row>
    <row r="38728" spans="25:25" x14ac:dyDescent="0.2">
      <c r="Y38728" s="84"/>
    </row>
    <row r="38729" spans="25:25" x14ac:dyDescent="0.2">
      <c r="Y38729" s="84"/>
    </row>
    <row r="38730" spans="25:25" x14ac:dyDescent="0.2">
      <c r="Y38730" s="84"/>
    </row>
    <row r="38731" spans="25:25" x14ac:dyDescent="0.2">
      <c r="Y38731" s="84"/>
    </row>
    <row r="38732" spans="25:25" x14ac:dyDescent="0.2">
      <c r="Y38732" s="84"/>
    </row>
    <row r="38733" spans="25:25" x14ac:dyDescent="0.2">
      <c r="Y38733" s="84"/>
    </row>
    <row r="38734" spans="25:25" x14ac:dyDescent="0.2">
      <c r="Y38734" s="84"/>
    </row>
    <row r="38735" spans="25:25" x14ac:dyDescent="0.2">
      <c r="Y38735" s="84"/>
    </row>
    <row r="38736" spans="25:25" x14ac:dyDescent="0.2">
      <c r="Y38736" s="84"/>
    </row>
    <row r="38737" spans="25:25" x14ac:dyDescent="0.2">
      <c r="Y38737" s="84"/>
    </row>
    <row r="38738" spans="25:25" x14ac:dyDescent="0.2">
      <c r="Y38738" s="84"/>
    </row>
    <row r="38739" spans="25:25" x14ac:dyDescent="0.2">
      <c r="Y38739" s="84"/>
    </row>
    <row r="38740" spans="25:25" x14ac:dyDescent="0.2">
      <c r="Y38740" s="84"/>
    </row>
    <row r="38741" spans="25:25" x14ac:dyDescent="0.2">
      <c r="Y38741" s="84"/>
    </row>
    <row r="38742" spans="25:25" x14ac:dyDescent="0.2">
      <c r="Y38742" s="84"/>
    </row>
    <row r="38743" spans="25:25" x14ac:dyDescent="0.2">
      <c r="Y38743" s="84"/>
    </row>
    <row r="38744" spans="25:25" x14ac:dyDescent="0.2">
      <c r="Y38744" s="84"/>
    </row>
    <row r="38745" spans="25:25" x14ac:dyDescent="0.2">
      <c r="Y38745" s="84"/>
    </row>
    <row r="38746" spans="25:25" x14ac:dyDescent="0.2">
      <c r="Y38746" s="84"/>
    </row>
    <row r="38747" spans="25:25" x14ac:dyDescent="0.2">
      <c r="Y38747" s="84"/>
    </row>
    <row r="38748" spans="25:25" x14ac:dyDescent="0.2">
      <c r="Y38748" s="84"/>
    </row>
    <row r="38749" spans="25:25" x14ac:dyDescent="0.2">
      <c r="Y38749" s="84"/>
    </row>
    <row r="38750" spans="25:25" x14ac:dyDescent="0.2">
      <c r="Y38750" s="84"/>
    </row>
    <row r="38751" spans="25:25" x14ac:dyDescent="0.2">
      <c r="Y38751" s="84"/>
    </row>
    <row r="38752" spans="25:25" x14ac:dyDescent="0.2">
      <c r="Y38752" s="84"/>
    </row>
    <row r="38753" spans="25:25" x14ac:dyDescent="0.2">
      <c r="Y38753" s="84"/>
    </row>
    <row r="38754" spans="25:25" x14ac:dyDescent="0.2">
      <c r="Y38754" s="84"/>
    </row>
    <row r="38755" spans="25:25" x14ac:dyDescent="0.2">
      <c r="Y38755" s="84"/>
    </row>
    <row r="38756" spans="25:25" x14ac:dyDescent="0.2">
      <c r="Y38756" s="84"/>
    </row>
    <row r="38757" spans="25:25" x14ac:dyDescent="0.2">
      <c r="Y38757" s="84"/>
    </row>
    <row r="38758" spans="25:25" x14ac:dyDescent="0.2">
      <c r="Y38758" s="84"/>
    </row>
    <row r="38759" spans="25:25" x14ac:dyDescent="0.2">
      <c r="Y38759" s="84"/>
    </row>
    <row r="38760" spans="25:25" x14ac:dyDescent="0.2">
      <c r="Y38760" s="84"/>
    </row>
    <row r="38761" spans="25:25" x14ac:dyDescent="0.2">
      <c r="Y38761" s="84"/>
    </row>
    <row r="38762" spans="25:25" x14ac:dyDescent="0.2">
      <c r="Y38762" s="84"/>
    </row>
    <row r="38763" spans="25:25" x14ac:dyDescent="0.2">
      <c r="Y38763" s="84"/>
    </row>
    <row r="38764" spans="25:25" x14ac:dyDescent="0.2">
      <c r="Y38764" s="84"/>
    </row>
    <row r="38765" spans="25:25" x14ac:dyDescent="0.2">
      <c r="Y38765" s="84"/>
    </row>
    <row r="38766" spans="25:25" x14ac:dyDescent="0.2">
      <c r="Y38766" s="84"/>
    </row>
    <row r="38767" spans="25:25" x14ac:dyDescent="0.2">
      <c r="Y38767" s="84"/>
    </row>
    <row r="38768" spans="25:25" x14ac:dyDescent="0.2">
      <c r="Y38768" s="84"/>
    </row>
    <row r="38769" spans="25:25" x14ac:dyDescent="0.2">
      <c r="Y38769" s="84"/>
    </row>
    <row r="38770" spans="25:25" x14ac:dyDescent="0.2">
      <c r="Y38770" s="84"/>
    </row>
    <row r="38771" spans="25:25" x14ac:dyDescent="0.2">
      <c r="Y38771" s="84"/>
    </row>
    <row r="38772" spans="25:25" x14ac:dyDescent="0.2">
      <c r="Y38772" s="84"/>
    </row>
    <row r="38773" spans="25:25" x14ac:dyDescent="0.2">
      <c r="Y38773" s="84"/>
    </row>
    <row r="38774" spans="25:25" x14ac:dyDescent="0.2">
      <c r="Y38774" s="84"/>
    </row>
    <row r="38775" spans="25:25" x14ac:dyDescent="0.2">
      <c r="Y38775" s="84"/>
    </row>
    <row r="38776" spans="25:25" x14ac:dyDescent="0.2">
      <c r="Y38776" s="84"/>
    </row>
    <row r="38777" spans="25:25" x14ac:dyDescent="0.2">
      <c r="Y38777" s="84"/>
    </row>
    <row r="38778" spans="25:25" x14ac:dyDescent="0.2">
      <c r="Y38778" s="84"/>
    </row>
    <row r="38779" spans="25:25" x14ac:dyDescent="0.2">
      <c r="Y38779" s="84"/>
    </row>
    <row r="38780" spans="25:25" x14ac:dyDescent="0.2">
      <c r="Y38780" s="84"/>
    </row>
    <row r="38781" spans="25:25" x14ac:dyDescent="0.2">
      <c r="Y38781" s="84"/>
    </row>
    <row r="38782" spans="25:25" x14ac:dyDescent="0.2">
      <c r="Y38782" s="84"/>
    </row>
    <row r="38783" spans="25:25" x14ac:dyDescent="0.2">
      <c r="Y38783" s="84"/>
    </row>
    <row r="38784" spans="25:25" x14ac:dyDescent="0.2">
      <c r="Y38784" s="84"/>
    </row>
    <row r="38785" spans="25:25" x14ac:dyDescent="0.2">
      <c r="Y38785" s="84"/>
    </row>
    <row r="38786" spans="25:25" x14ac:dyDescent="0.2">
      <c r="Y38786" s="84"/>
    </row>
    <row r="38787" spans="25:25" x14ac:dyDescent="0.2">
      <c r="Y38787" s="84"/>
    </row>
    <row r="38788" spans="25:25" x14ac:dyDescent="0.2">
      <c r="Y38788" s="84"/>
    </row>
    <row r="38789" spans="25:25" x14ac:dyDescent="0.2">
      <c r="Y38789" s="84"/>
    </row>
    <row r="38790" spans="25:25" x14ac:dyDescent="0.2">
      <c r="Y38790" s="84"/>
    </row>
    <row r="38791" spans="25:25" x14ac:dyDescent="0.2">
      <c r="Y38791" s="84"/>
    </row>
    <row r="38792" spans="25:25" x14ac:dyDescent="0.2">
      <c r="Y38792" s="84"/>
    </row>
    <row r="38793" spans="25:25" x14ac:dyDescent="0.2">
      <c r="Y38793" s="84"/>
    </row>
    <row r="38794" spans="25:25" x14ac:dyDescent="0.2">
      <c r="Y38794" s="84"/>
    </row>
    <row r="38795" spans="25:25" x14ac:dyDescent="0.2">
      <c r="Y38795" s="84"/>
    </row>
    <row r="38796" spans="25:25" x14ac:dyDescent="0.2">
      <c r="Y38796" s="84"/>
    </row>
    <row r="38797" spans="25:25" x14ac:dyDescent="0.2">
      <c r="Y38797" s="84"/>
    </row>
    <row r="38798" spans="25:25" x14ac:dyDescent="0.2">
      <c r="Y38798" s="84"/>
    </row>
    <row r="38799" spans="25:25" x14ac:dyDescent="0.2">
      <c r="Y38799" s="84"/>
    </row>
    <row r="38800" spans="25:25" x14ac:dyDescent="0.2">
      <c r="Y38800" s="84"/>
    </row>
    <row r="38801" spans="25:25" x14ac:dyDescent="0.2">
      <c r="Y38801" s="84"/>
    </row>
    <row r="38802" spans="25:25" x14ac:dyDescent="0.2">
      <c r="Y38802" s="84"/>
    </row>
    <row r="38803" spans="25:25" x14ac:dyDescent="0.2">
      <c r="Y38803" s="84"/>
    </row>
    <row r="38804" spans="25:25" x14ac:dyDescent="0.2">
      <c r="Y38804" s="84"/>
    </row>
    <row r="38805" spans="25:25" x14ac:dyDescent="0.2">
      <c r="Y38805" s="84"/>
    </row>
    <row r="38806" spans="25:25" x14ac:dyDescent="0.2">
      <c r="Y38806" s="84"/>
    </row>
    <row r="38807" spans="25:25" x14ac:dyDescent="0.2">
      <c r="Y38807" s="84"/>
    </row>
    <row r="38808" spans="25:25" x14ac:dyDescent="0.2">
      <c r="Y38808" s="84"/>
    </row>
    <row r="38809" spans="25:25" x14ac:dyDescent="0.2">
      <c r="Y38809" s="84"/>
    </row>
    <row r="38810" spans="25:25" x14ac:dyDescent="0.2">
      <c r="Y38810" s="84"/>
    </row>
    <row r="38811" spans="25:25" x14ac:dyDescent="0.2">
      <c r="Y38811" s="84"/>
    </row>
    <row r="38812" spans="25:25" x14ac:dyDescent="0.2">
      <c r="Y38812" s="84"/>
    </row>
    <row r="38813" spans="25:25" x14ac:dyDescent="0.2">
      <c r="Y38813" s="84"/>
    </row>
    <row r="38814" spans="25:25" x14ac:dyDescent="0.2">
      <c r="Y38814" s="84"/>
    </row>
    <row r="38815" spans="25:25" x14ac:dyDescent="0.2">
      <c r="Y38815" s="84"/>
    </row>
    <row r="38816" spans="25:25" x14ac:dyDescent="0.2">
      <c r="Y38816" s="84"/>
    </row>
    <row r="38817" spans="25:25" x14ac:dyDescent="0.2">
      <c r="Y38817" s="84"/>
    </row>
    <row r="38818" spans="25:25" x14ac:dyDescent="0.2">
      <c r="Y38818" s="84"/>
    </row>
    <row r="38819" spans="25:25" x14ac:dyDescent="0.2">
      <c r="Y38819" s="84"/>
    </row>
    <row r="38820" spans="25:25" x14ac:dyDescent="0.2">
      <c r="Y38820" s="84"/>
    </row>
    <row r="38821" spans="25:25" x14ac:dyDescent="0.2">
      <c r="Y38821" s="84"/>
    </row>
    <row r="38822" spans="25:25" x14ac:dyDescent="0.2">
      <c r="Y38822" s="84"/>
    </row>
    <row r="38823" spans="25:25" x14ac:dyDescent="0.2">
      <c r="Y38823" s="84"/>
    </row>
    <row r="38824" spans="25:25" x14ac:dyDescent="0.2">
      <c r="Y38824" s="84"/>
    </row>
    <row r="38825" spans="25:25" x14ac:dyDescent="0.2">
      <c r="Y38825" s="84"/>
    </row>
    <row r="38826" spans="25:25" x14ac:dyDescent="0.2">
      <c r="Y38826" s="84"/>
    </row>
    <row r="38827" spans="25:25" x14ac:dyDescent="0.2">
      <c r="Y38827" s="84"/>
    </row>
    <row r="38828" spans="25:25" x14ac:dyDescent="0.2">
      <c r="Y38828" s="84"/>
    </row>
    <row r="38829" spans="25:25" x14ac:dyDescent="0.2">
      <c r="Y38829" s="84"/>
    </row>
    <row r="38830" spans="25:25" x14ac:dyDescent="0.2">
      <c r="Y38830" s="84"/>
    </row>
    <row r="38831" spans="25:25" x14ac:dyDescent="0.2">
      <c r="Y38831" s="84"/>
    </row>
    <row r="38832" spans="25:25" x14ac:dyDescent="0.2">
      <c r="Y38832" s="84"/>
    </row>
    <row r="38833" spans="25:25" x14ac:dyDescent="0.2">
      <c r="Y38833" s="84"/>
    </row>
    <row r="38834" spans="25:25" x14ac:dyDescent="0.2">
      <c r="Y38834" s="84"/>
    </row>
    <row r="38835" spans="25:25" x14ac:dyDescent="0.2">
      <c r="Y38835" s="84"/>
    </row>
    <row r="38836" spans="25:25" x14ac:dyDescent="0.2">
      <c r="Y38836" s="84"/>
    </row>
    <row r="38837" spans="25:25" x14ac:dyDescent="0.2">
      <c r="Y38837" s="84"/>
    </row>
    <row r="38838" spans="25:25" x14ac:dyDescent="0.2">
      <c r="Y38838" s="84"/>
    </row>
    <row r="38839" spans="25:25" x14ac:dyDescent="0.2">
      <c r="Y38839" s="84"/>
    </row>
    <row r="38840" spans="25:25" x14ac:dyDescent="0.2">
      <c r="Y38840" s="84"/>
    </row>
    <row r="38841" spans="25:25" x14ac:dyDescent="0.2">
      <c r="Y38841" s="84"/>
    </row>
    <row r="38842" spans="25:25" x14ac:dyDescent="0.2">
      <c r="Y38842" s="84"/>
    </row>
    <row r="38843" spans="25:25" x14ac:dyDescent="0.2">
      <c r="Y38843" s="84"/>
    </row>
    <row r="38844" spans="25:25" x14ac:dyDescent="0.2">
      <c r="Y38844" s="84"/>
    </row>
    <row r="38845" spans="25:25" x14ac:dyDescent="0.2">
      <c r="Y38845" s="84"/>
    </row>
    <row r="38846" spans="25:25" x14ac:dyDescent="0.2">
      <c r="Y38846" s="84"/>
    </row>
    <row r="38847" spans="25:25" x14ac:dyDescent="0.2">
      <c r="Y38847" s="84"/>
    </row>
    <row r="38848" spans="25:25" x14ac:dyDescent="0.2">
      <c r="Y38848" s="84"/>
    </row>
    <row r="38849" spans="25:25" x14ac:dyDescent="0.2">
      <c r="Y38849" s="84"/>
    </row>
    <row r="38850" spans="25:25" x14ac:dyDescent="0.2">
      <c r="Y38850" s="84"/>
    </row>
    <row r="38851" spans="25:25" x14ac:dyDescent="0.2">
      <c r="Y38851" s="84"/>
    </row>
    <row r="38852" spans="25:25" x14ac:dyDescent="0.2">
      <c r="Y38852" s="84"/>
    </row>
    <row r="38853" spans="25:25" x14ac:dyDescent="0.2">
      <c r="Y38853" s="84"/>
    </row>
    <row r="38854" spans="25:25" x14ac:dyDescent="0.2">
      <c r="Y38854" s="84"/>
    </row>
    <row r="38855" spans="25:25" x14ac:dyDescent="0.2">
      <c r="Y38855" s="84"/>
    </row>
    <row r="38856" spans="25:25" x14ac:dyDescent="0.2">
      <c r="Y38856" s="84"/>
    </row>
    <row r="38857" spans="25:25" x14ac:dyDescent="0.2">
      <c r="Y38857" s="84"/>
    </row>
    <row r="38858" spans="25:25" x14ac:dyDescent="0.2">
      <c r="Y38858" s="84"/>
    </row>
    <row r="38859" spans="25:25" x14ac:dyDescent="0.2">
      <c r="Y38859" s="84"/>
    </row>
    <row r="38860" spans="25:25" x14ac:dyDescent="0.2">
      <c r="Y38860" s="84"/>
    </row>
    <row r="38861" spans="25:25" x14ac:dyDescent="0.2">
      <c r="Y38861" s="84"/>
    </row>
    <row r="38862" spans="25:25" x14ac:dyDescent="0.2">
      <c r="Y38862" s="84"/>
    </row>
    <row r="38863" spans="25:25" x14ac:dyDescent="0.2">
      <c r="Y38863" s="84"/>
    </row>
    <row r="38864" spans="25:25" x14ac:dyDescent="0.2">
      <c r="Y38864" s="84"/>
    </row>
    <row r="38865" spans="25:25" x14ac:dyDescent="0.2">
      <c r="Y38865" s="84"/>
    </row>
    <row r="38866" spans="25:25" x14ac:dyDescent="0.2">
      <c r="Y38866" s="84"/>
    </row>
    <row r="38867" spans="25:25" x14ac:dyDescent="0.2">
      <c r="Y38867" s="84"/>
    </row>
    <row r="38868" spans="25:25" x14ac:dyDescent="0.2">
      <c r="Y38868" s="84"/>
    </row>
    <row r="38869" spans="25:25" x14ac:dyDescent="0.2">
      <c r="Y38869" s="84"/>
    </row>
    <row r="38870" spans="25:25" x14ac:dyDescent="0.2">
      <c r="Y38870" s="84"/>
    </row>
    <row r="38871" spans="25:25" x14ac:dyDescent="0.2">
      <c r="Y38871" s="84"/>
    </row>
    <row r="38872" spans="25:25" x14ac:dyDescent="0.2">
      <c r="Y38872" s="84"/>
    </row>
    <row r="38873" spans="25:25" x14ac:dyDescent="0.2">
      <c r="Y38873" s="84"/>
    </row>
    <row r="38874" spans="25:25" x14ac:dyDescent="0.2">
      <c r="Y38874" s="84"/>
    </row>
    <row r="38875" spans="25:25" x14ac:dyDescent="0.2">
      <c r="Y38875" s="84"/>
    </row>
    <row r="38876" spans="25:25" x14ac:dyDescent="0.2">
      <c r="Y38876" s="84"/>
    </row>
    <row r="38877" spans="25:25" x14ac:dyDescent="0.2">
      <c r="Y38877" s="84"/>
    </row>
    <row r="38878" spans="25:25" x14ac:dyDescent="0.2">
      <c r="Y38878" s="84"/>
    </row>
    <row r="38879" spans="25:25" x14ac:dyDescent="0.2">
      <c r="Y38879" s="84"/>
    </row>
    <row r="38880" spans="25:25" x14ac:dyDescent="0.2">
      <c r="Y38880" s="84"/>
    </row>
    <row r="38881" spans="25:25" x14ac:dyDescent="0.2">
      <c r="Y38881" s="84"/>
    </row>
    <row r="38882" spans="25:25" x14ac:dyDescent="0.2">
      <c r="Y38882" s="84"/>
    </row>
    <row r="38883" spans="25:25" x14ac:dyDescent="0.2">
      <c r="Y38883" s="84"/>
    </row>
    <row r="38884" spans="25:25" x14ac:dyDescent="0.2">
      <c r="Y38884" s="84"/>
    </row>
    <row r="38885" spans="25:25" x14ac:dyDescent="0.2">
      <c r="Y38885" s="84"/>
    </row>
    <row r="38886" spans="25:25" x14ac:dyDescent="0.2">
      <c r="Y38886" s="84"/>
    </row>
    <row r="38887" spans="25:25" x14ac:dyDescent="0.2">
      <c r="Y38887" s="84"/>
    </row>
    <row r="38888" spans="25:25" x14ac:dyDescent="0.2">
      <c r="Y38888" s="84"/>
    </row>
    <row r="38889" spans="25:25" x14ac:dyDescent="0.2">
      <c r="Y38889" s="84"/>
    </row>
    <row r="38890" spans="25:25" x14ac:dyDescent="0.2">
      <c r="Y38890" s="84"/>
    </row>
    <row r="38891" spans="25:25" x14ac:dyDescent="0.2">
      <c r="Y38891" s="84"/>
    </row>
    <row r="38892" spans="25:25" x14ac:dyDescent="0.2">
      <c r="Y38892" s="84"/>
    </row>
    <row r="38893" spans="25:25" x14ac:dyDescent="0.2">
      <c r="Y38893" s="84"/>
    </row>
    <row r="38894" spans="25:25" x14ac:dyDescent="0.2">
      <c r="Y38894" s="84"/>
    </row>
    <row r="38895" spans="25:25" x14ac:dyDescent="0.2">
      <c r="Y38895" s="84"/>
    </row>
    <row r="38896" spans="25:25" x14ac:dyDescent="0.2">
      <c r="Y38896" s="84"/>
    </row>
    <row r="38897" spans="25:25" x14ac:dyDescent="0.2">
      <c r="Y38897" s="84"/>
    </row>
    <row r="38898" spans="25:25" x14ac:dyDescent="0.2">
      <c r="Y38898" s="84"/>
    </row>
    <row r="38899" spans="25:25" x14ac:dyDescent="0.2">
      <c r="Y38899" s="84"/>
    </row>
    <row r="38900" spans="25:25" x14ac:dyDescent="0.2">
      <c r="Y38900" s="84"/>
    </row>
    <row r="38901" spans="25:25" x14ac:dyDescent="0.2">
      <c r="Y38901" s="84"/>
    </row>
    <row r="38902" spans="25:25" x14ac:dyDescent="0.2">
      <c r="Y38902" s="84"/>
    </row>
    <row r="38903" spans="25:25" x14ac:dyDescent="0.2">
      <c r="Y38903" s="84"/>
    </row>
    <row r="38904" spans="25:25" x14ac:dyDescent="0.2">
      <c r="Y38904" s="84"/>
    </row>
    <row r="38905" spans="25:25" x14ac:dyDescent="0.2">
      <c r="Y38905" s="84"/>
    </row>
    <row r="38906" spans="25:25" x14ac:dyDescent="0.2">
      <c r="Y38906" s="84"/>
    </row>
    <row r="38907" spans="25:25" x14ac:dyDescent="0.2">
      <c r="Y38907" s="84"/>
    </row>
    <row r="38908" spans="25:25" x14ac:dyDescent="0.2">
      <c r="Y38908" s="84"/>
    </row>
    <row r="38909" spans="25:25" x14ac:dyDescent="0.2">
      <c r="Y38909" s="84"/>
    </row>
    <row r="38910" spans="25:25" x14ac:dyDescent="0.2">
      <c r="Y38910" s="84"/>
    </row>
    <row r="38911" spans="25:25" x14ac:dyDescent="0.2">
      <c r="Y38911" s="84"/>
    </row>
    <row r="38912" spans="25:25" x14ac:dyDescent="0.2">
      <c r="Y38912" s="84"/>
    </row>
    <row r="38913" spans="25:25" x14ac:dyDescent="0.2">
      <c r="Y38913" s="84"/>
    </row>
    <row r="38914" spans="25:25" x14ac:dyDescent="0.2">
      <c r="Y38914" s="84"/>
    </row>
    <row r="38915" spans="25:25" x14ac:dyDescent="0.2">
      <c r="Y38915" s="84"/>
    </row>
    <row r="38916" spans="25:25" x14ac:dyDescent="0.2">
      <c r="Y38916" s="84"/>
    </row>
    <row r="38917" spans="25:25" x14ac:dyDescent="0.2">
      <c r="Y38917" s="84"/>
    </row>
    <row r="38918" spans="25:25" x14ac:dyDescent="0.2">
      <c r="Y38918" s="84"/>
    </row>
    <row r="38919" spans="25:25" x14ac:dyDescent="0.2">
      <c r="Y38919" s="84"/>
    </row>
    <row r="38920" spans="25:25" x14ac:dyDescent="0.2">
      <c r="Y38920" s="84"/>
    </row>
    <row r="38921" spans="25:25" x14ac:dyDescent="0.2">
      <c r="Y38921" s="84"/>
    </row>
    <row r="38922" spans="25:25" x14ac:dyDescent="0.2">
      <c r="Y38922" s="84"/>
    </row>
    <row r="38923" spans="25:25" x14ac:dyDescent="0.2">
      <c r="Y38923" s="84"/>
    </row>
    <row r="38924" spans="25:25" x14ac:dyDescent="0.2">
      <c r="Y38924" s="84"/>
    </row>
    <row r="38925" spans="25:25" x14ac:dyDescent="0.2">
      <c r="Y38925" s="84"/>
    </row>
    <row r="38926" spans="25:25" x14ac:dyDescent="0.2">
      <c r="Y38926" s="84"/>
    </row>
    <row r="38927" spans="25:25" x14ac:dyDescent="0.2">
      <c r="Y38927" s="84"/>
    </row>
    <row r="38928" spans="25:25" x14ac:dyDescent="0.2">
      <c r="Y38928" s="84"/>
    </row>
    <row r="38929" spans="25:25" x14ac:dyDescent="0.2">
      <c r="Y38929" s="84"/>
    </row>
    <row r="38930" spans="25:25" x14ac:dyDescent="0.2">
      <c r="Y38930" s="84"/>
    </row>
    <row r="38931" spans="25:25" x14ac:dyDescent="0.2">
      <c r="Y38931" s="84"/>
    </row>
    <row r="38932" spans="25:25" x14ac:dyDescent="0.2">
      <c r="Y38932" s="84"/>
    </row>
    <row r="38933" spans="25:25" x14ac:dyDescent="0.2">
      <c r="Y38933" s="84"/>
    </row>
    <row r="38934" spans="25:25" x14ac:dyDescent="0.2">
      <c r="Y38934" s="84"/>
    </row>
    <row r="38935" spans="25:25" x14ac:dyDescent="0.2">
      <c r="Y38935" s="84"/>
    </row>
    <row r="38936" spans="25:25" x14ac:dyDescent="0.2">
      <c r="Y38936" s="84"/>
    </row>
    <row r="38937" spans="25:25" x14ac:dyDescent="0.2">
      <c r="Y38937" s="84"/>
    </row>
    <row r="38938" spans="25:25" x14ac:dyDescent="0.2">
      <c r="Y38938" s="84"/>
    </row>
    <row r="38939" spans="25:25" x14ac:dyDescent="0.2">
      <c r="Y38939" s="84"/>
    </row>
    <row r="38940" spans="25:25" x14ac:dyDescent="0.2">
      <c r="Y38940" s="84"/>
    </row>
    <row r="38941" spans="25:25" x14ac:dyDescent="0.2">
      <c r="Y38941" s="84"/>
    </row>
    <row r="38942" spans="25:25" x14ac:dyDescent="0.2">
      <c r="Y38942" s="84"/>
    </row>
    <row r="38943" spans="25:25" x14ac:dyDescent="0.2">
      <c r="Y38943" s="84"/>
    </row>
    <row r="38944" spans="25:25" x14ac:dyDescent="0.2">
      <c r="Y38944" s="84"/>
    </row>
    <row r="38945" spans="25:25" x14ac:dyDescent="0.2">
      <c r="Y38945" s="84"/>
    </row>
    <row r="38946" spans="25:25" x14ac:dyDescent="0.2">
      <c r="Y38946" s="84"/>
    </row>
    <row r="38947" spans="25:25" x14ac:dyDescent="0.2">
      <c r="Y38947" s="84"/>
    </row>
    <row r="38948" spans="25:25" x14ac:dyDescent="0.2">
      <c r="Y38948" s="84"/>
    </row>
    <row r="38949" spans="25:25" x14ac:dyDescent="0.2">
      <c r="Y38949" s="84"/>
    </row>
    <row r="38950" spans="25:25" x14ac:dyDescent="0.2">
      <c r="Y38950" s="84"/>
    </row>
    <row r="38951" spans="25:25" x14ac:dyDescent="0.2">
      <c r="Y38951" s="84"/>
    </row>
    <row r="38952" spans="25:25" x14ac:dyDescent="0.2">
      <c r="Y38952" s="84"/>
    </row>
    <row r="38953" spans="25:25" x14ac:dyDescent="0.2">
      <c r="Y38953" s="84"/>
    </row>
    <row r="38954" spans="25:25" x14ac:dyDescent="0.2">
      <c r="Y38954" s="84"/>
    </row>
    <row r="38955" spans="25:25" x14ac:dyDescent="0.2">
      <c r="Y38955" s="84"/>
    </row>
    <row r="38956" spans="25:25" x14ac:dyDescent="0.2">
      <c r="Y38956" s="84"/>
    </row>
    <row r="38957" spans="25:25" x14ac:dyDescent="0.2">
      <c r="Y38957" s="84"/>
    </row>
    <row r="38958" spans="25:25" x14ac:dyDescent="0.2">
      <c r="Y38958" s="84"/>
    </row>
    <row r="38959" spans="25:25" x14ac:dyDescent="0.2">
      <c r="Y38959" s="84"/>
    </row>
    <row r="38960" spans="25:25" x14ac:dyDescent="0.2">
      <c r="Y38960" s="84"/>
    </row>
    <row r="38961" spans="25:25" x14ac:dyDescent="0.2">
      <c r="Y38961" s="84"/>
    </row>
    <row r="38962" spans="25:25" x14ac:dyDescent="0.2">
      <c r="Y38962" s="84"/>
    </row>
    <row r="38963" spans="25:25" x14ac:dyDescent="0.2">
      <c r="Y38963" s="84"/>
    </row>
    <row r="38964" spans="25:25" x14ac:dyDescent="0.2">
      <c r="Y38964" s="84"/>
    </row>
    <row r="38965" spans="25:25" x14ac:dyDescent="0.2">
      <c r="Y38965" s="84"/>
    </row>
    <row r="38966" spans="25:25" x14ac:dyDescent="0.2">
      <c r="Y38966" s="84"/>
    </row>
    <row r="38967" spans="25:25" x14ac:dyDescent="0.2">
      <c r="Y38967" s="84"/>
    </row>
    <row r="38968" spans="25:25" x14ac:dyDescent="0.2">
      <c r="Y38968" s="84"/>
    </row>
    <row r="38969" spans="25:25" x14ac:dyDescent="0.2">
      <c r="Y38969" s="84"/>
    </row>
    <row r="38970" spans="25:25" x14ac:dyDescent="0.2">
      <c r="Y38970" s="84"/>
    </row>
    <row r="38971" spans="25:25" x14ac:dyDescent="0.2">
      <c r="Y38971" s="84"/>
    </row>
    <row r="38972" spans="25:25" x14ac:dyDescent="0.2">
      <c r="Y38972" s="84"/>
    </row>
    <row r="38973" spans="25:25" x14ac:dyDescent="0.2">
      <c r="Y38973" s="84"/>
    </row>
    <row r="38974" spans="25:25" x14ac:dyDescent="0.2">
      <c r="Y38974" s="84"/>
    </row>
    <row r="38975" spans="25:25" x14ac:dyDescent="0.2">
      <c r="Y38975" s="84"/>
    </row>
    <row r="38976" spans="25:25" x14ac:dyDescent="0.2">
      <c r="Y38976" s="84"/>
    </row>
    <row r="38977" spans="25:25" x14ac:dyDescent="0.2">
      <c r="Y38977" s="84"/>
    </row>
    <row r="38978" spans="25:25" x14ac:dyDescent="0.2">
      <c r="Y38978" s="84"/>
    </row>
    <row r="38979" spans="25:25" x14ac:dyDescent="0.2">
      <c r="Y38979" s="84"/>
    </row>
    <row r="38980" spans="25:25" x14ac:dyDescent="0.2">
      <c r="Y38980" s="84"/>
    </row>
    <row r="38981" spans="25:25" x14ac:dyDescent="0.2">
      <c r="Y38981" s="84"/>
    </row>
    <row r="38982" spans="25:25" x14ac:dyDescent="0.2">
      <c r="Y38982" s="84"/>
    </row>
    <row r="38983" spans="25:25" x14ac:dyDescent="0.2">
      <c r="Y38983" s="84"/>
    </row>
    <row r="38984" spans="25:25" x14ac:dyDescent="0.2">
      <c r="Y38984" s="84"/>
    </row>
    <row r="38985" spans="25:25" x14ac:dyDescent="0.2">
      <c r="Y38985" s="84"/>
    </row>
    <row r="38986" spans="25:25" x14ac:dyDescent="0.2">
      <c r="Y38986" s="84"/>
    </row>
    <row r="38987" spans="25:25" x14ac:dyDescent="0.2">
      <c r="Y38987" s="84"/>
    </row>
    <row r="38988" spans="25:25" x14ac:dyDescent="0.2">
      <c r="Y38988" s="84"/>
    </row>
    <row r="38989" spans="25:25" x14ac:dyDescent="0.2">
      <c r="Y38989" s="84"/>
    </row>
    <row r="38990" spans="25:25" x14ac:dyDescent="0.2">
      <c r="Y38990" s="84"/>
    </row>
    <row r="38991" spans="25:25" x14ac:dyDescent="0.2">
      <c r="Y38991" s="84"/>
    </row>
    <row r="38992" spans="25:25" x14ac:dyDescent="0.2">
      <c r="Y38992" s="84"/>
    </row>
    <row r="38993" spans="25:25" x14ac:dyDescent="0.2">
      <c r="Y38993" s="84"/>
    </row>
    <row r="38994" spans="25:25" x14ac:dyDescent="0.2">
      <c r="Y38994" s="84"/>
    </row>
    <row r="38995" spans="25:25" x14ac:dyDescent="0.2">
      <c r="Y38995" s="84"/>
    </row>
    <row r="38996" spans="25:25" x14ac:dyDescent="0.2">
      <c r="Y38996" s="84"/>
    </row>
    <row r="38997" spans="25:25" x14ac:dyDescent="0.2">
      <c r="Y38997" s="84"/>
    </row>
    <row r="38998" spans="25:25" x14ac:dyDescent="0.2">
      <c r="Y38998" s="84"/>
    </row>
    <row r="38999" spans="25:25" x14ac:dyDescent="0.2">
      <c r="Y38999" s="84"/>
    </row>
    <row r="39000" spans="25:25" x14ac:dyDescent="0.2">
      <c r="Y39000" s="84"/>
    </row>
    <row r="39001" spans="25:25" x14ac:dyDescent="0.2">
      <c r="Y39001" s="84"/>
    </row>
    <row r="39002" spans="25:25" x14ac:dyDescent="0.2">
      <c r="Y39002" s="84"/>
    </row>
    <row r="39003" spans="25:25" x14ac:dyDescent="0.2">
      <c r="Y39003" s="84"/>
    </row>
    <row r="39004" spans="25:25" x14ac:dyDescent="0.2">
      <c r="Y39004" s="84"/>
    </row>
    <row r="39005" spans="25:25" x14ac:dyDescent="0.2">
      <c r="Y39005" s="84"/>
    </row>
    <row r="39006" spans="25:25" x14ac:dyDescent="0.2">
      <c r="Y39006" s="84"/>
    </row>
    <row r="39007" spans="25:25" x14ac:dyDescent="0.2">
      <c r="Y39007" s="84"/>
    </row>
    <row r="39008" spans="25:25" x14ac:dyDescent="0.2">
      <c r="Y39008" s="84"/>
    </row>
    <row r="39009" spans="25:25" x14ac:dyDescent="0.2">
      <c r="Y39009" s="84"/>
    </row>
    <row r="39010" spans="25:25" x14ac:dyDescent="0.2">
      <c r="Y39010" s="84"/>
    </row>
    <row r="39011" spans="25:25" x14ac:dyDescent="0.2">
      <c r="Y39011" s="84"/>
    </row>
    <row r="39012" spans="25:25" x14ac:dyDescent="0.2">
      <c r="Y39012" s="84"/>
    </row>
    <row r="39013" spans="25:25" x14ac:dyDescent="0.2">
      <c r="Y39013" s="84"/>
    </row>
    <row r="39014" spans="25:25" x14ac:dyDescent="0.2">
      <c r="Y39014" s="84"/>
    </row>
    <row r="39015" spans="25:25" x14ac:dyDescent="0.2">
      <c r="Y39015" s="84"/>
    </row>
    <row r="39016" spans="25:25" x14ac:dyDescent="0.2">
      <c r="Y39016" s="84"/>
    </row>
    <row r="39017" spans="25:25" x14ac:dyDescent="0.2">
      <c r="Y39017" s="84"/>
    </row>
    <row r="39018" spans="25:25" x14ac:dyDescent="0.2">
      <c r="Y39018" s="84"/>
    </row>
    <row r="39019" spans="25:25" x14ac:dyDescent="0.2">
      <c r="Y39019" s="84"/>
    </row>
    <row r="39020" spans="25:25" x14ac:dyDescent="0.2">
      <c r="Y39020" s="84"/>
    </row>
    <row r="39021" spans="25:25" x14ac:dyDescent="0.2">
      <c r="Y39021" s="84"/>
    </row>
    <row r="39022" spans="25:25" x14ac:dyDescent="0.2">
      <c r="Y39022" s="84"/>
    </row>
    <row r="39023" spans="25:25" x14ac:dyDescent="0.2">
      <c r="Y39023" s="84"/>
    </row>
    <row r="39024" spans="25:25" x14ac:dyDescent="0.2">
      <c r="Y39024" s="84"/>
    </row>
    <row r="39025" spans="25:25" x14ac:dyDescent="0.2">
      <c r="Y39025" s="84"/>
    </row>
    <row r="39026" spans="25:25" x14ac:dyDescent="0.2">
      <c r="Y39026" s="84"/>
    </row>
    <row r="39027" spans="25:25" x14ac:dyDescent="0.2">
      <c r="Y39027" s="84"/>
    </row>
    <row r="39028" spans="25:25" x14ac:dyDescent="0.2">
      <c r="Y39028" s="84"/>
    </row>
    <row r="39029" spans="25:25" x14ac:dyDescent="0.2">
      <c r="Y39029" s="84"/>
    </row>
    <row r="39030" spans="25:25" x14ac:dyDescent="0.2">
      <c r="Y39030" s="84"/>
    </row>
    <row r="39031" spans="25:25" x14ac:dyDescent="0.2">
      <c r="Y39031" s="84"/>
    </row>
    <row r="39032" spans="25:25" x14ac:dyDescent="0.2">
      <c r="Y39032" s="84"/>
    </row>
    <row r="39033" spans="25:25" x14ac:dyDescent="0.2">
      <c r="Y39033" s="84"/>
    </row>
    <row r="39034" spans="25:25" x14ac:dyDescent="0.2">
      <c r="Y39034" s="84"/>
    </row>
    <row r="39035" spans="25:25" x14ac:dyDescent="0.2">
      <c r="Y39035" s="84"/>
    </row>
    <row r="39036" spans="25:25" x14ac:dyDescent="0.2">
      <c r="Y39036" s="84"/>
    </row>
    <row r="39037" spans="25:25" x14ac:dyDescent="0.2">
      <c r="Y39037" s="84"/>
    </row>
    <row r="39038" spans="25:25" x14ac:dyDescent="0.2">
      <c r="Y39038" s="84"/>
    </row>
    <row r="39039" spans="25:25" x14ac:dyDescent="0.2">
      <c r="Y39039" s="84"/>
    </row>
    <row r="39040" spans="25:25" x14ac:dyDescent="0.2">
      <c r="Y39040" s="84"/>
    </row>
    <row r="39041" spans="25:25" x14ac:dyDescent="0.2">
      <c r="Y39041" s="84"/>
    </row>
    <row r="39042" spans="25:25" x14ac:dyDescent="0.2">
      <c r="Y39042" s="84"/>
    </row>
    <row r="39043" spans="25:25" x14ac:dyDescent="0.2">
      <c r="Y39043" s="84"/>
    </row>
    <row r="39044" spans="25:25" x14ac:dyDescent="0.2">
      <c r="Y39044" s="84"/>
    </row>
    <row r="39045" spans="25:25" x14ac:dyDescent="0.2">
      <c r="Y39045" s="84"/>
    </row>
    <row r="39046" spans="25:25" x14ac:dyDescent="0.2">
      <c r="Y39046" s="84"/>
    </row>
    <row r="39047" spans="25:25" x14ac:dyDescent="0.2">
      <c r="Y39047" s="84"/>
    </row>
    <row r="39048" spans="25:25" x14ac:dyDescent="0.2">
      <c r="Y39048" s="84"/>
    </row>
    <row r="39049" spans="25:25" x14ac:dyDescent="0.2">
      <c r="Y39049" s="84"/>
    </row>
    <row r="39050" spans="25:25" x14ac:dyDescent="0.2">
      <c r="Y39050" s="84"/>
    </row>
    <row r="39051" spans="25:25" x14ac:dyDescent="0.2">
      <c r="Y39051" s="84"/>
    </row>
    <row r="39052" spans="25:25" x14ac:dyDescent="0.2">
      <c r="Y39052" s="84"/>
    </row>
    <row r="39053" spans="25:25" x14ac:dyDescent="0.2">
      <c r="Y39053" s="84"/>
    </row>
    <row r="39054" spans="25:25" x14ac:dyDescent="0.2">
      <c r="Y39054" s="84"/>
    </row>
    <row r="39055" spans="25:25" x14ac:dyDescent="0.2">
      <c r="Y39055" s="84"/>
    </row>
    <row r="39056" spans="25:25" x14ac:dyDescent="0.2">
      <c r="Y39056" s="84"/>
    </row>
    <row r="39057" spans="25:25" x14ac:dyDescent="0.2">
      <c r="Y39057" s="84"/>
    </row>
    <row r="39058" spans="25:25" x14ac:dyDescent="0.2">
      <c r="Y39058" s="84"/>
    </row>
    <row r="39059" spans="25:25" x14ac:dyDescent="0.2">
      <c r="Y39059" s="84"/>
    </row>
    <row r="39060" spans="25:25" x14ac:dyDescent="0.2">
      <c r="Y39060" s="84"/>
    </row>
    <row r="39061" spans="25:25" x14ac:dyDescent="0.2">
      <c r="Y39061" s="84"/>
    </row>
    <row r="39062" spans="25:25" x14ac:dyDescent="0.2">
      <c r="Y39062" s="84"/>
    </row>
    <row r="39063" spans="25:25" x14ac:dyDescent="0.2">
      <c r="Y39063" s="84"/>
    </row>
    <row r="39064" spans="25:25" x14ac:dyDescent="0.2">
      <c r="Y39064" s="84"/>
    </row>
    <row r="39065" spans="25:25" x14ac:dyDescent="0.2">
      <c r="Y39065" s="84"/>
    </row>
    <row r="39066" spans="25:25" x14ac:dyDescent="0.2">
      <c r="Y39066" s="84"/>
    </row>
    <row r="39067" spans="25:25" x14ac:dyDescent="0.2">
      <c r="Y39067" s="84"/>
    </row>
    <row r="39068" spans="25:25" x14ac:dyDescent="0.2">
      <c r="Y39068" s="84"/>
    </row>
    <row r="39069" spans="25:25" x14ac:dyDescent="0.2">
      <c r="Y39069" s="84"/>
    </row>
    <row r="39070" spans="25:25" x14ac:dyDescent="0.2">
      <c r="Y39070" s="84"/>
    </row>
    <row r="39071" spans="25:25" x14ac:dyDescent="0.2">
      <c r="Y39071" s="84"/>
    </row>
    <row r="39072" spans="25:25" x14ac:dyDescent="0.2">
      <c r="Y39072" s="84"/>
    </row>
    <row r="39073" spans="25:25" x14ac:dyDescent="0.2">
      <c r="Y39073" s="84"/>
    </row>
    <row r="39074" spans="25:25" x14ac:dyDescent="0.2">
      <c r="Y39074" s="84"/>
    </row>
    <row r="39075" spans="25:25" x14ac:dyDescent="0.2">
      <c r="Y39075" s="84"/>
    </row>
    <row r="39076" spans="25:25" x14ac:dyDescent="0.2">
      <c r="Y39076" s="84"/>
    </row>
    <row r="39077" spans="25:25" x14ac:dyDescent="0.2">
      <c r="Y39077" s="84"/>
    </row>
    <row r="39078" spans="25:25" x14ac:dyDescent="0.2">
      <c r="Y39078" s="84"/>
    </row>
    <row r="39079" spans="25:25" x14ac:dyDescent="0.2">
      <c r="Y39079" s="84"/>
    </row>
    <row r="39080" spans="25:25" x14ac:dyDescent="0.2">
      <c r="Y39080" s="84"/>
    </row>
    <row r="39081" spans="25:25" x14ac:dyDescent="0.2">
      <c r="Y39081" s="84"/>
    </row>
    <row r="39082" spans="25:25" x14ac:dyDescent="0.2">
      <c r="Y39082" s="84"/>
    </row>
    <row r="39083" spans="25:25" x14ac:dyDescent="0.2">
      <c r="Y39083" s="84"/>
    </row>
    <row r="39084" spans="25:25" x14ac:dyDescent="0.2">
      <c r="Y39084" s="84"/>
    </row>
    <row r="39085" spans="25:25" x14ac:dyDescent="0.2">
      <c r="Y39085" s="84"/>
    </row>
    <row r="39086" spans="25:25" x14ac:dyDescent="0.2">
      <c r="Y39086" s="84"/>
    </row>
    <row r="39087" spans="25:25" x14ac:dyDescent="0.2">
      <c r="Y39087" s="84"/>
    </row>
    <row r="39088" spans="25:25" x14ac:dyDescent="0.2">
      <c r="Y39088" s="84"/>
    </row>
    <row r="39089" spans="25:25" x14ac:dyDescent="0.2">
      <c r="Y39089" s="84"/>
    </row>
    <row r="39090" spans="25:25" x14ac:dyDescent="0.2">
      <c r="Y39090" s="84"/>
    </row>
    <row r="39091" spans="25:25" x14ac:dyDescent="0.2">
      <c r="Y39091" s="84"/>
    </row>
    <row r="39092" spans="25:25" x14ac:dyDescent="0.2">
      <c r="Y39092" s="84"/>
    </row>
    <row r="39093" spans="25:25" x14ac:dyDescent="0.2">
      <c r="Y39093" s="84"/>
    </row>
    <row r="39094" spans="25:25" x14ac:dyDescent="0.2">
      <c r="Y39094" s="84"/>
    </row>
    <row r="39095" spans="25:25" x14ac:dyDescent="0.2">
      <c r="Y39095" s="84"/>
    </row>
    <row r="39096" spans="25:25" x14ac:dyDescent="0.2">
      <c r="Y39096" s="84"/>
    </row>
    <row r="39097" spans="25:25" x14ac:dyDescent="0.2">
      <c r="Y39097" s="84"/>
    </row>
    <row r="39098" spans="25:25" x14ac:dyDescent="0.2">
      <c r="Y39098" s="84"/>
    </row>
    <row r="39099" spans="25:25" x14ac:dyDescent="0.2">
      <c r="Y39099" s="84"/>
    </row>
    <row r="39100" spans="25:25" x14ac:dyDescent="0.2">
      <c r="Y39100" s="84"/>
    </row>
    <row r="39101" spans="25:25" x14ac:dyDescent="0.2">
      <c r="Y39101" s="84"/>
    </row>
    <row r="39102" spans="25:25" x14ac:dyDescent="0.2">
      <c r="Y39102" s="84"/>
    </row>
    <row r="39103" spans="25:25" x14ac:dyDescent="0.2">
      <c r="Y39103" s="84"/>
    </row>
    <row r="39104" spans="25:25" x14ac:dyDescent="0.2">
      <c r="Y39104" s="84"/>
    </row>
    <row r="39105" spans="25:25" x14ac:dyDescent="0.2">
      <c r="Y39105" s="84"/>
    </row>
    <row r="39106" spans="25:25" x14ac:dyDescent="0.2">
      <c r="Y39106" s="84"/>
    </row>
    <row r="39107" spans="25:25" x14ac:dyDescent="0.2">
      <c r="Y39107" s="84"/>
    </row>
    <row r="39108" spans="25:25" x14ac:dyDescent="0.2">
      <c r="Y39108" s="84"/>
    </row>
    <row r="39109" spans="25:25" x14ac:dyDescent="0.2">
      <c r="Y39109" s="84"/>
    </row>
    <row r="39110" spans="25:25" x14ac:dyDescent="0.2">
      <c r="Y39110" s="84"/>
    </row>
    <row r="39111" spans="25:25" x14ac:dyDescent="0.2">
      <c r="Y39111" s="84"/>
    </row>
    <row r="39112" spans="25:25" x14ac:dyDescent="0.2">
      <c r="Y39112" s="84"/>
    </row>
    <row r="39113" spans="25:25" x14ac:dyDescent="0.2">
      <c r="Y39113" s="84"/>
    </row>
    <row r="39114" spans="25:25" x14ac:dyDescent="0.2">
      <c r="Y39114" s="84"/>
    </row>
    <row r="39115" spans="25:25" x14ac:dyDescent="0.2">
      <c r="Y39115" s="84"/>
    </row>
    <row r="39116" spans="25:25" x14ac:dyDescent="0.2">
      <c r="Y39116" s="84"/>
    </row>
    <row r="39117" spans="25:25" x14ac:dyDescent="0.2">
      <c r="Y39117" s="84"/>
    </row>
    <row r="39118" spans="25:25" x14ac:dyDescent="0.2">
      <c r="Y39118" s="84"/>
    </row>
    <row r="39119" spans="25:25" x14ac:dyDescent="0.2">
      <c r="Y39119" s="84"/>
    </row>
    <row r="39120" spans="25:25" x14ac:dyDescent="0.2">
      <c r="Y39120" s="84"/>
    </row>
    <row r="39121" spans="25:25" x14ac:dyDescent="0.2">
      <c r="Y39121" s="84"/>
    </row>
    <row r="39122" spans="25:25" x14ac:dyDescent="0.2">
      <c r="Y39122" s="84"/>
    </row>
    <row r="39123" spans="25:25" x14ac:dyDescent="0.2">
      <c r="Y39123" s="84"/>
    </row>
    <row r="39124" spans="25:25" x14ac:dyDescent="0.2">
      <c r="Y39124" s="84"/>
    </row>
    <row r="39125" spans="25:25" x14ac:dyDescent="0.2">
      <c r="Y39125" s="84"/>
    </row>
    <row r="39126" spans="25:25" x14ac:dyDescent="0.2">
      <c r="Y39126" s="84"/>
    </row>
    <row r="39127" spans="25:25" x14ac:dyDescent="0.2">
      <c r="Y39127" s="84"/>
    </row>
    <row r="39128" spans="25:25" x14ac:dyDescent="0.2">
      <c r="Y39128" s="84"/>
    </row>
    <row r="39129" spans="25:25" x14ac:dyDescent="0.2">
      <c r="Y39129" s="84"/>
    </row>
    <row r="39130" spans="25:25" x14ac:dyDescent="0.2">
      <c r="Y39130" s="84"/>
    </row>
    <row r="39131" spans="25:25" x14ac:dyDescent="0.2">
      <c r="Y39131" s="84"/>
    </row>
    <row r="39132" spans="25:25" x14ac:dyDescent="0.2">
      <c r="Y39132" s="84"/>
    </row>
    <row r="39133" spans="25:25" x14ac:dyDescent="0.2">
      <c r="Y39133" s="84"/>
    </row>
    <row r="39134" spans="25:25" x14ac:dyDescent="0.2">
      <c r="Y39134" s="84"/>
    </row>
    <row r="39135" spans="25:25" x14ac:dyDescent="0.2">
      <c r="Y39135" s="84"/>
    </row>
    <row r="39136" spans="25:25" x14ac:dyDescent="0.2">
      <c r="Y39136" s="84"/>
    </row>
    <row r="39137" spans="25:25" x14ac:dyDescent="0.2">
      <c r="Y39137" s="84"/>
    </row>
    <row r="39138" spans="25:25" x14ac:dyDescent="0.2">
      <c r="Y39138" s="84"/>
    </row>
    <row r="39139" spans="25:25" x14ac:dyDescent="0.2">
      <c r="Y39139" s="84"/>
    </row>
    <row r="39140" spans="25:25" x14ac:dyDescent="0.2">
      <c r="Y39140" s="84"/>
    </row>
    <row r="39141" spans="25:25" x14ac:dyDescent="0.2">
      <c r="Y39141" s="84"/>
    </row>
    <row r="39142" spans="25:25" x14ac:dyDescent="0.2">
      <c r="Y39142" s="84"/>
    </row>
    <row r="39143" spans="25:25" x14ac:dyDescent="0.2">
      <c r="Y39143" s="84"/>
    </row>
    <row r="39144" spans="25:25" x14ac:dyDescent="0.2">
      <c r="Y39144" s="84"/>
    </row>
    <row r="39145" spans="25:25" x14ac:dyDescent="0.2">
      <c r="Y39145" s="84"/>
    </row>
    <row r="39146" spans="25:25" x14ac:dyDescent="0.2">
      <c r="Y39146" s="84"/>
    </row>
    <row r="39147" spans="25:25" x14ac:dyDescent="0.2">
      <c r="Y39147" s="84"/>
    </row>
    <row r="39148" spans="25:25" x14ac:dyDescent="0.2">
      <c r="Y39148" s="84"/>
    </row>
    <row r="39149" spans="25:25" x14ac:dyDescent="0.2">
      <c r="Y39149" s="84"/>
    </row>
    <row r="39150" spans="25:25" x14ac:dyDescent="0.2">
      <c r="Y39150" s="84"/>
    </row>
    <row r="39151" spans="25:25" x14ac:dyDescent="0.2">
      <c r="Y39151" s="84"/>
    </row>
    <row r="39152" spans="25:25" x14ac:dyDescent="0.2">
      <c r="Y39152" s="84"/>
    </row>
    <row r="39153" spans="25:25" x14ac:dyDescent="0.2">
      <c r="Y39153" s="84"/>
    </row>
    <row r="39154" spans="25:25" x14ac:dyDescent="0.2">
      <c r="Y39154" s="84"/>
    </row>
    <row r="39155" spans="25:25" x14ac:dyDescent="0.2">
      <c r="Y39155" s="84"/>
    </row>
    <row r="39156" spans="25:25" x14ac:dyDescent="0.2">
      <c r="Y39156" s="84"/>
    </row>
    <row r="39157" spans="25:25" x14ac:dyDescent="0.2">
      <c r="Y39157" s="84"/>
    </row>
    <row r="39158" spans="25:25" x14ac:dyDescent="0.2">
      <c r="Y39158" s="84"/>
    </row>
    <row r="39159" spans="25:25" x14ac:dyDescent="0.2">
      <c r="Y39159" s="84"/>
    </row>
    <row r="39160" spans="25:25" x14ac:dyDescent="0.2">
      <c r="Y39160" s="84"/>
    </row>
    <row r="39161" spans="25:25" x14ac:dyDescent="0.2">
      <c r="Y39161" s="84"/>
    </row>
    <row r="39162" spans="25:25" x14ac:dyDescent="0.2">
      <c r="Y39162" s="84"/>
    </row>
    <row r="39163" spans="25:25" x14ac:dyDescent="0.2">
      <c r="Y39163" s="84"/>
    </row>
    <row r="39164" spans="25:25" x14ac:dyDescent="0.2">
      <c r="Y39164" s="84"/>
    </row>
    <row r="39165" spans="25:25" x14ac:dyDescent="0.2">
      <c r="Y39165" s="84"/>
    </row>
    <row r="39166" spans="25:25" x14ac:dyDescent="0.2">
      <c r="Y39166" s="84"/>
    </row>
    <row r="39167" spans="25:25" x14ac:dyDescent="0.2">
      <c r="Y39167" s="84"/>
    </row>
    <row r="39168" spans="25:25" x14ac:dyDescent="0.2">
      <c r="Y39168" s="84"/>
    </row>
    <row r="39169" spans="25:25" x14ac:dyDescent="0.2">
      <c r="Y39169" s="84"/>
    </row>
    <row r="39170" spans="25:25" x14ac:dyDescent="0.2">
      <c r="Y39170" s="84"/>
    </row>
    <row r="39171" spans="25:25" x14ac:dyDescent="0.2">
      <c r="Y39171" s="84"/>
    </row>
    <row r="39172" spans="25:25" x14ac:dyDescent="0.2">
      <c r="Y39172" s="84"/>
    </row>
    <row r="39173" spans="25:25" x14ac:dyDescent="0.2">
      <c r="Y39173" s="84"/>
    </row>
    <row r="39174" spans="25:25" x14ac:dyDescent="0.2">
      <c r="Y39174" s="84"/>
    </row>
    <row r="39175" spans="25:25" x14ac:dyDescent="0.2">
      <c r="Y39175" s="84"/>
    </row>
    <row r="39176" spans="25:25" x14ac:dyDescent="0.2">
      <c r="Y39176" s="84"/>
    </row>
    <row r="39177" spans="25:25" x14ac:dyDescent="0.2">
      <c r="Y39177" s="84"/>
    </row>
    <row r="39178" spans="25:25" x14ac:dyDescent="0.2">
      <c r="Y39178" s="84"/>
    </row>
    <row r="39179" spans="25:25" x14ac:dyDescent="0.2">
      <c r="Y39179" s="84"/>
    </row>
    <row r="39180" spans="25:25" x14ac:dyDescent="0.2">
      <c r="Y39180" s="84"/>
    </row>
    <row r="39181" spans="25:25" x14ac:dyDescent="0.2">
      <c r="Y39181" s="84"/>
    </row>
    <row r="39182" spans="25:25" x14ac:dyDescent="0.2">
      <c r="Y39182" s="84"/>
    </row>
    <row r="39183" spans="25:25" x14ac:dyDescent="0.2">
      <c r="Y39183" s="84"/>
    </row>
    <row r="39184" spans="25:25" x14ac:dyDescent="0.2">
      <c r="Y39184" s="84"/>
    </row>
    <row r="39185" spans="25:25" x14ac:dyDescent="0.2">
      <c r="Y39185" s="84"/>
    </row>
    <row r="39186" spans="25:25" x14ac:dyDescent="0.2">
      <c r="Y39186" s="84"/>
    </row>
    <row r="39187" spans="25:25" x14ac:dyDescent="0.2">
      <c r="Y39187" s="84"/>
    </row>
    <row r="39188" spans="25:25" x14ac:dyDescent="0.2">
      <c r="Y39188" s="84"/>
    </row>
    <row r="39189" spans="25:25" x14ac:dyDescent="0.2">
      <c r="Y39189" s="84"/>
    </row>
    <row r="39190" spans="25:25" x14ac:dyDescent="0.2">
      <c r="Y39190" s="84"/>
    </row>
    <row r="39191" spans="25:25" x14ac:dyDescent="0.2">
      <c r="Y39191" s="84"/>
    </row>
    <row r="39192" spans="25:25" x14ac:dyDescent="0.2">
      <c r="Y39192" s="84"/>
    </row>
    <row r="39193" spans="25:25" x14ac:dyDescent="0.2">
      <c r="Y39193" s="84"/>
    </row>
    <row r="39194" spans="25:25" x14ac:dyDescent="0.2">
      <c r="Y39194" s="84"/>
    </row>
    <row r="39195" spans="25:25" x14ac:dyDescent="0.2">
      <c r="Y39195" s="84"/>
    </row>
    <row r="39196" spans="25:25" x14ac:dyDescent="0.2">
      <c r="Y39196" s="84"/>
    </row>
    <row r="39197" spans="25:25" x14ac:dyDescent="0.2">
      <c r="Y39197" s="84"/>
    </row>
    <row r="39198" spans="25:25" x14ac:dyDescent="0.2">
      <c r="Y39198" s="84"/>
    </row>
    <row r="39199" spans="25:25" x14ac:dyDescent="0.2">
      <c r="Y39199" s="84"/>
    </row>
    <row r="39200" spans="25:25" x14ac:dyDescent="0.2">
      <c r="Y39200" s="84"/>
    </row>
    <row r="39201" spans="25:25" x14ac:dyDescent="0.2">
      <c r="Y39201" s="84"/>
    </row>
    <row r="39202" spans="25:25" x14ac:dyDescent="0.2">
      <c r="Y39202" s="84"/>
    </row>
    <row r="39203" spans="25:25" x14ac:dyDescent="0.2">
      <c r="Y39203" s="84"/>
    </row>
    <row r="39204" spans="25:25" x14ac:dyDescent="0.2">
      <c r="Y39204" s="84"/>
    </row>
    <row r="39205" spans="25:25" x14ac:dyDescent="0.2">
      <c r="Y39205" s="84"/>
    </row>
    <row r="39206" spans="25:25" x14ac:dyDescent="0.2">
      <c r="Y39206" s="84"/>
    </row>
    <row r="39207" spans="25:25" x14ac:dyDescent="0.2">
      <c r="Y39207" s="84"/>
    </row>
    <row r="39208" spans="25:25" x14ac:dyDescent="0.2">
      <c r="Y39208" s="84"/>
    </row>
    <row r="39209" spans="25:25" x14ac:dyDescent="0.2">
      <c r="Y39209" s="84"/>
    </row>
    <row r="39210" spans="25:25" x14ac:dyDescent="0.2">
      <c r="Y39210" s="84"/>
    </row>
    <row r="39211" spans="25:25" x14ac:dyDescent="0.2">
      <c r="Y39211" s="84"/>
    </row>
    <row r="39212" spans="25:25" x14ac:dyDescent="0.2">
      <c r="Y39212" s="84"/>
    </row>
    <row r="39213" spans="25:25" x14ac:dyDescent="0.2">
      <c r="Y39213" s="84"/>
    </row>
    <row r="39214" spans="25:25" x14ac:dyDescent="0.2">
      <c r="Y39214" s="84"/>
    </row>
    <row r="39215" spans="25:25" x14ac:dyDescent="0.2">
      <c r="Y39215" s="84"/>
    </row>
    <row r="39216" spans="25:25" x14ac:dyDescent="0.2">
      <c r="Y39216" s="84"/>
    </row>
    <row r="39217" spans="25:25" x14ac:dyDescent="0.2">
      <c r="Y39217" s="84"/>
    </row>
    <row r="39218" spans="25:25" x14ac:dyDescent="0.2">
      <c r="Y39218" s="84"/>
    </row>
    <row r="39219" spans="25:25" x14ac:dyDescent="0.2">
      <c r="Y39219" s="84"/>
    </row>
    <row r="39220" spans="25:25" x14ac:dyDescent="0.2">
      <c r="Y39220" s="84"/>
    </row>
    <row r="39221" spans="25:25" x14ac:dyDescent="0.2">
      <c r="Y39221" s="84"/>
    </row>
    <row r="39222" spans="25:25" x14ac:dyDescent="0.2">
      <c r="Y39222" s="84"/>
    </row>
    <row r="39223" spans="25:25" x14ac:dyDescent="0.2">
      <c r="Y39223" s="84"/>
    </row>
    <row r="39224" spans="25:25" x14ac:dyDescent="0.2">
      <c r="Y39224" s="84"/>
    </row>
    <row r="39225" spans="25:25" x14ac:dyDescent="0.2">
      <c r="Y39225" s="84"/>
    </row>
    <row r="39226" spans="25:25" x14ac:dyDescent="0.2">
      <c r="Y39226" s="84"/>
    </row>
    <row r="39227" spans="25:25" x14ac:dyDescent="0.2">
      <c r="Y39227" s="84"/>
    </row>
    <row r="39228" spans="25:25" x14ac:dyDescent="0.2">
      <c r="Y39228" s="84"/>
    </row>
    <row r="39229" spans="25:25" x14ac:dyDescent="0.2">
      <c r="Y39229" s="84"/>
    </row>
    <row r="39230" spans="25:25" x14ac:dyDescent="0.2">
      <c r="Y39230" s="84"/>
    </row>
    <row r="39231" spans="25:25" x14ac:dyDescent="0.2">
      <c r="Y39231" s="84"/>
    </row>
    <row r="39232" spans="25:25" x14ac:dyDescent="0.2">
      <c r="Y39232" s="84"/>
    </row>
    <row r="39233" spans="25:25" x14ac:dyDescent="0.2">
      <c r="Y39233" s="84"/>
    </row>
    <row r="39234" spans="25:25" x14ac:dyDescent="0.2">
      <c r="Y39234" s="84"/>
    </row>
    <row r="39235" spans="25:25" x14ac:dyDescent="0.2">
      <c r="Y39235" s="84"/>
    </row>
    <row r="39236" spans="25:25" x14ac:dyDescent="0.2">
      <c r="Y39236" s="84"/>
    </row>
    <row r="39237" spans="25:25" x14ac:dyDescent="0.2">
      <c r="Y39237" s="84"/>
    </row>
    <row r="39238" spans="25:25" x14ac:dyDescent="0.2">
      <c r="Y39238" s="84"/>
    </row>
    <row r="39239" spans="25:25" x14ac:dyDescent="0.2">
      <c r="Y39239" s="84"/>
    </row>
    <row r="39240" spans="25:25" x14ac:dyDescent="0.2">
      <c r="Y39240" s="84"/>
    </row>
    <row r="39241" spans="25:25" x14ac:dyDescent="0.2">
      <c r="Y39241" s="84"/>
    </row>
    <row r="39242" spans="25:25" x14ac:dyDescent="0.2">
      <c r="Y39242" s="84"/>
    </row>
    <row r="39243" spans="25:25" x14ac:dyDescent="0.2">
      <c r="Y39243" s="84"/>
    </row>
    <row r="39244" spans="25:25" x14ac:dyDescent="0.2">
      <c r="Y39244" s="84"/>
    </row>
    <row r="39245" spans="25:25" x14ac:dyDescent="0.2">
      <c r="Y39245" s="84"/>
    </row>
    <row r="39246" spans="25:25" x14ac:dyDescent="0.2">
      <c r="Y39246" s="84"/>
    </row>
    <row r="39247" spans="25:25" x14ac:dyDescent="0.2">
      <c r="Y39247" s="84"/>
    </row>
    <row r="39248" spans="25:25" x14ac:dyDescent="0.2">
      <c r="Y39248" s="84"/>
    </row>
    <row r="39249" spans="25:25" x14ac:dyDescent="0.2">
      <c r="Y39249" s="84"/>
    </row>
    <row r="39250" spans="25:25" x14ac:dyDescent="0.2">
      <c r="Y39250" s="84"/>
    </row>
    <row r="39251" spans="25:25" x14ac:dyDescent="0.2">
      <c r="Y39251" s="84"/>
    </row>
    <row r="39252" spans="25:25" x14ac:dyDescent="0.2">
      <c r="Y39252" s="84"/>
    </row>
    <row r="39253" spans="25:25" x14ac:dyDescent="0.2">
      <c r="Y39253" s="84"/>
    </row>
    <row r="39254" spans="25:25" x14ac:dyDescent="0.2">
      <c r="Y39254" s="84"/>
    </row>
    <row r="39255" spans="25:25" x14ac:dyDescent="0.2">
      <c r="Y39255" s="84"/>
    </row>
    <row r="39256" spans="25:25" x14ac:dyDescent="0.2">
      <c r="Y39256" s="84"/>
    </row>
    <row r="39257" spans="25:25" x14ac:dyDescent="0.2">
      <c r="Y39257" s="84"/>
    </row>
    <row r="39258" spans="25:25" x14ac:dyDescent="0.2">
      <c r="Y39258" s="84"/>
    </row>
    <row r="39259" spans="25:25" x14ac:dyDescent="0.2">
      <c r="Y39259" s="84"/>
    </row>
    <row r="39260" spans="25:25" x14ac:dyDescent="0.2">
      <c r="Y39260" s="84"/>
    </row>
    <row r="39261" spans="25:25" x14ac:dyDescent="0.2">
      <c r="Y39261" s="84"/>
    </row>
    <row r="39262" spans="25:25" x14ac:dyDescent="0.2">
      <c r="Y39262" s="84"/>
    </row>
    <row r="39263" spans="25:25" x14ac:dyDescent="0.2">
      <c r="Y39263" s="84"/>
    </row>
    <row r="39264" spans="25:25" x14ac:dyDescent="0.2">
      <c r="Y39264" s="84"/>
    </row>
    <row r="39265" spans="25:25" x14ac:dyDescent="0.2">
      <c r="Y39265" s="84"/>
    </row>
    <row r="39266" spans="25:25" x14ac:dyDescent="0.2">
      <c r="Y39266" s="84"/>
    </row>
    <row r="39267" spans="25:25" x14ac:dyDescent="0.2">
      <c r="Y39267" s="84"/>
    </row>
    <row r="39268" spans="25:25" x14ac:dyDescent="0.2">
      <c r="Y39268" s="84"/>
    </row>
    <row r="39269" spans="25:25" x14ac:dyDescent="0.2">
      <c r="Y39269" s="84"/>
    </row>
    <row r="39270" spans="25:25" x14ac:dyDescent="0.2">
      <c r="Y39270" s="84"/>
    </row>
    <row r="39271" spans="25:25" x14ac:dyDescent="0.2">
      <c r="Y39271" s="84"/>
    </row>
    <row r="39272" spans="25:25" x14ac:dyDescent="0.2">
      <c r="Y39272" s="84"/>
    </row>
    <row r="39273" spans="25:25" x14ac:dyDescent="0.2">
      <c r="Y39273" s="84"/>
    </row>
    <row r="39274" spans="25:25" x14ac:dyDescent="0.2">
      <c r="Y39274" s="84"/>
    </row>
    <row r="39275" spans="25:25" x14ac:dyDescent="0.2">
      <c r="Y39275" s="84"/>
    </row>
    <row r="39276" spans="25:25" x14ac:dyDescent="0.2">
      <c r="Y39276" s="84"/>
    </row>
    <row r="39277" spans="25:25" x14ac:dyDescent="0.2">
      <c r="Y39277" s="84"/>
    </row>
    <row r="39278" spans="25:25" x14ac:dyDescent="0.2">
      <c r="Y39278" s="84"/>
    </row>
    <row r="39279" spans="25:25" x14ac:dyDescent="0.2">
      <c r="Y39279" s="84"/>
    </row>
    <row r="39280" spans="25:25" x14ac:dyDescent="0.2">
      <c r="Y39280" s="84"/>
    </row>
    <row r="39281" spans="25:25" x14ac:dyDescent="0.2">
      <c r="Y39281" s="84"/>
    </row>
    <row r="39282" spans="25:25" x14ac:dyDescent="0.2">
      <c r="Y39282" s="84"/>
    </row>
    <row r="39283" spans="25:25" x14ac:dyDescent="0.2">
      <c r="Y39283" s="84"/>
    </row>
    <row r="39284" spans="25:25" x14ac:dyDescent="0.2">
      <c r="Y39284" s="84"/>
    </row>
    <row r="39285" spans="25:25" x14ac:dyDescent="0.2">
      <c r="Y39285" s="84"/>
    </row>
    <row r="39286" spans="25:25" x14ac:dyDescent="0.2">
      <c r="Y39286" s="84"/>
    </row>
    <row r="39287" spans="25:25" x14ac:dyDescent="0.2">
      <c r="Y39287" s="84"/>
    </row>
    <row r="39288" spans="25:25" x14ac:dyDescent="0.2">
      <c r="Y39288" s="84"/>
    </row>
    <row r="39289" spans="25:25" x14ac:dyDescent="0.2">
      <c r="Y39289" s="84"/>
    </row>
    <row r="39290" spans="25:25" x14ac:dyDescent="0.2">
      <c r="Y39290" s="84"/>
    </row>
    <row r="39291" spans="25:25" x14ac:dyDescent="0.2">
      <c r="Y39291" s="84"/>
    </row>
    <row r="39292" spans="25:25" x14ac:dyDescent="0.2">
      <c r="Y39292" s="84"/>
    </row>
    <row r="39293" spans="25:25" x14ac:dyDescent="0.2">
      <c r="Y39293" s="84"/>
    </row>
    <row r="39294" spans="25:25" x14ac:dyDescent="0.2">
      <c r="Y39294" s="84"/>
    </row>
    <row r="39295" spans="25:25" x14ac:dyDescent="0.2">
      <c r="Y39295" s="84"/>
    </row>
    <row r="39296" spans="25:25" x14ac:dyDescent="0.2">
      <c r="Y39296" s="84"/>
    </row>
    <row r="39297" spans="25:25" x14ac:dyDescent="0.2">
      <c r="Y39297" s="84"/>
    </row>
    <row r="39298" spans="25:25" x14ac:dyDescent="0.2">
      <c r="Y39298" s="84"/>
    </row>
    <row r="39299" spans="25:25" x14ac:dyDescent="0.2">
      <c r="Y39299" s="84"/>
    </row>
    <row r="39300" spans="25:25" x14ac:dyDescent="0.2">
      <c r="Y39300" s="84"/>
    </row>
    <row r="39301" spans="25:25" x14ac:dyDescent="0.2">
      <c r="Y39301" s="84"/>
    </row>
    <row r="39302" spans="25:25" x14ac:dyDescent="0.2">
      <c r="Y39302" s="84"/>
    </row>
    <row r="39303" spans="25:25" x14ac:dyDescent="0.2">
      <c r="Y39303" s="84"/>
    </row>
    <row r="39304" spans="25:25" x14ac:dyDescent="0.2">
      <c r="Y39304" s="84"/>
    </row>
    <row r="39305" spans="25:25" x14ac:dyDescent="0.2">
      <c r="Y39305" s="84"/>
    </row>
    <row r="39306" spans="25:25" x14ac:dyDescent="0.2">
      <c r="Y39306" s="84"/>
    </row>
    <row r="39307" spans="25:25" x14ac:dyDescent="0.2">
      <c r="Y39307" s="84"/>
    </row>
    <row r="39308" spans="25:25" x14ac:dyDescent="0.2">
      <c r="Y39308" s="84"/>
    </row>
    <row r="39309" spans="25:25" x14ac:dyDescent="0.2">
      <c r="Y39309" s="84"/>
    </row>
    <row r="39310" spans="25:25" x14ac:dyDescent="0.2">
      <c r="Y39310" s="84"/>
    </row>
    <row r="39311" spans="25:25" x14ac:dyDescent="0.2">
      <c r="Y39311" s="84"/>
    </row>
    <row r="39312" spans="25:25" x14ac:dyDescent="0.2">
      <c r="Y39312" s="84"/>
    </row>
    <row r="39313" spans="25:25" x14ac:dyDescent="0.2">
      <c r="Y39313" s="84"/>
    </row>
    <row r="39314" spans="25:25" x14ac:dyDescent="0.2">
      <c r="Y39314" s="84"/>
    </row>
    <row r="39315" spans="25:25" x14ac:dyDescent="0.2">
      <c r="Y39315" s="84"/>
    </row>
    <row r="39316" spans="25:25" x14ac:dyDescent="0.2">
      <c r="Y39316" s="84"/>
    </row>
    <row r="39317" spans="25:25" x14ac:dyDescent="0.2">
      <c r="Y39317" s="84"/>
    </row>
    <row r="39318" spans="25:25" x14ac:dyDescent="0.2">
      <c r="Y39318" s="84"/>
    </row>
    <row r="39319" spans="25:25" x14ac:dyDescent="0.2">
      <c r="Y39319" s="84"/>
    </row>
    <row r="39320" spans="25:25" x14ac:dyDescent="0.2">
      <c r="Y39320" s="84"/>
    </row>
    <row r="39321" spans="25:25" x14ac:dyDescent="0.2">
      <c r="Y39321" s="84"/>
    </row>
    <row r="39322" spans="25:25" x14ac:dyDescent="0.2">
      <c r="Y39322" s="84"/>
    </row>
    <row r="39323" spans="25:25" x14ac:dyDescent="0.2">
      <c r="Y39323" s="84"/>
    </row>
    <row r="39324" spans="25:25" x14ac:dyDescent="0.2">
      <c r="Y39324" s="84"/>
    </row>
    <row r="39325" spans="25:25" x14ac:dyDescent="0.2">
      <c r="Y39325" s="84"/>
    </row>
    <row r="39326" spans="25:25" x14ac:dyDescent="0.2">
      <c r="Y39326" s="84"/>
    </row>
    <row r="39327" spans="25:25" x14ac:dyDescent="0.2">
      <c r="Y39327" s="84"/>
    </row>
    <row r="39328" spans="25:25" x14ac:dyDescent="0.2">
      <c r="Y39328" s="84"/>
    </row>
    <row r="39329" spans="25:25" x14ac:dyDescent="0.2">
      <c r="Y39329" s="84"/>
    </row>
    <row r="39330" spans="25:25" x14ac:dyDescent="0.2">
      <c r="Y39330" s="84"/>
    </row>
    <row r="39331" spans="25:25" x14ac:dyDescent="0.2">
      <c r="Y39331" s="84"/>
    </row>
    <row r="39332" spans="25:25" x14ac:dyDescent="0.2">
      <c r="Y39332" s="84"/>
    </row>
    <row r="39333" spans="25:25" x14ac:dyDescent="0.2">
      <c r="Y39333" s="84"/>
    </row>
    <row r="39334" spans="25:25" x14ac:dyDescent="0.2">
      <c r="Y39334" s="84"/>
    </row>
    <row r="39335" spans="25:25" x14ac:dyDescent="0.2">
      <c r="Y39335" s="84"/>
    </row>
    <row r="39336" spans="25:25" x14ac:dyDescent="0.2">
      <c r="Y39336" s="84"/>
    </row>
    <row r="39337" spans="25:25" x14ac:dyDescent="0.2">
      <c r="Y39337" s="84"/>
    </row>
    <row r="39338" spans="25:25" x14ac:dyDescent="0.2">
      <c r="Y39338" s="84"/>
    </row>
    <row r="39339" spans="25:25" x14ac:dyDescent="0.2">
      <c r="Y39339" s="84"/>
    </row>
    <row r="39340" spans="25:25" x14ac:dyDescent="0.2">
      <c r="Y39340" s="84"/>
    </row>
    <row r="39341" spans="25:25" x14ac:dyDescent="0.2">
      <c r="Y39341" s="84"/>
    </row>
    <row r="39342" spans="25:25" x14ac:dyDescent="0.2">
      <c r="Y39342" s="84"/>
    </row>
    <row r="39343" spans="25:25" x14ac:dyDescent="0.2">
      <c r="Y39343" s="84"/>
    </row>
    <row r="39344" spans="25:25" x14ac:dyDescent="0.2">
      <c r="Y39344" s="84"/>
    </row>
    <row r="39345" spans="25:25" x14ac:dyDescent="0.2">
      <c r="Y39345" s="84"/>
    </row>
    <row r="39346" spans="25:25" x14ac:dyDescent="0.2">
      <c r="Y39346" s="84"/>
    </row>
    <row r="39347" spans="25:25" x14ac:dyDescent="0.2">
      <c r="Y39347" s="84"/>
    </row>
    <row r="39348" spans="25:25" x14ac:dyDescent="0.2">
      <c r="Y39348" s="84"/>
    </row>
    <row r="39349" spans="25:25" x14ac:dyDescent="0.2">
      <c r="Y39349" s="84"/>
    </row>
    <row r="39350" spans="25:25" x14ac:dyDescent="0.2">
      <c r="Y39350" s="84"/>
    </row>
    <row r="39351" spans="25:25" x14ac:dyDescent="0.2">
      <c r="Y39351" s="84"/>
    </row>
    <row r="39352" spans="25:25" x14ac:dyDescent="0.2">
      <c r="Y39352" s="84"/>
    </row>
    <row r="39353" spans="25:25" x14ac:dyDescent="0.2">
      <c r="Y39353" s="84"/>
    </row>
    <row r="39354" spans="25:25" x14ac:dyDescent="0.2">
      <c r="Y39354" s="84"/>
    </row>
    <row r="39355" spans="25:25" x14ac:dyDescent="0.2">
      <c r="Y39355" s="84"/>
    </row>
    <row r="39356" spans="25:25" x14ac:dyDescent="0.2">
      <c r="Y39356" s="84"/>
    </row>
    <row r="39357" spans="25:25" x14ac:dyDescent="0.2">
      <c r="Y39357" s="84"/>
    </row>
    <row r="39358" spans="25:25" x14ac:dyDescent="0.2">
      <c r="Y39358" s="84"/>
    </row>
    <row r="39359" spans="25:25" x14ac:dyDescent="0.2">
      <c r="Y39359" s="84"/>
    </row>
    <row r="39360" spans="25:25" x14ac:dyDescent="0.2">
      <c r="Y39360" s="84"/>
    </row>
    <row r="39361" spans="25:25" x14ac:dyDescent="0.2">
      <c r="Y39361" s="84"/>
    </row>
    <row r="39362" spans="25:25" x14ac:dyDescent="0.2">
      <c r="Y39362" s="84"/>
    </row>
    <row r="39363" spans="25:25" x14ac:dyDescent="0.2">
      <c r="Y39363" s="84"/>
    </row>
    <row r="39364" spans="25:25" x14ac:dyDescent="0.2">
      <c r="Y39364" s="84"/>
    </row>
    <row r="39365" spans="25:25" x14ac:dyDescent="0.2">
      <c r="Y39365" s="84"/>
    </row>
    <row r="39366" spans="25:25" x14ac:dyDescent="0.2">
      <c r="Y39366" s="84"/>
    </row>
    <row r="39367" spans="25:25" x14ac:dyDescent="0.2">
      <c r="Y39367" s="84"/>
    </row>
    <row r="39368" spans="25:25" x14ac:dyDescent="0.2">
      <c r="Y39368" s="84"/>
    </row>
    <row r="39369" spans="25:25" x14ac:dyDescent="0.2">
      <c r="Y39369" s="84"/>
    </row>
    <row r="39370" spans="25:25" x14ac:dyDescent="0.2">
      <c r="Y39370" s="84"/>
    </row>
    <row r="39371" spans="25:25" x14ac:dyDescent="0.2">
      <c r="Y39371" s="84"/>
    </row>
    <row r="39372" spans="25:25" x14ac:dyDescent="0.2">
      <c r="Y39372" s="84"/>
    </row>
    <row r="39373" spans="25:25" x14ac:dyDescent="0.2">
      <c r="Y39373" s="84"/>
    </row>
    <row r="39374" spans="25:25" x14ac:dyDescent="0.2">
      <c r="Y39374" s="84"/>
    </row>
    <row r="39375" spans="25:25" x14ac:dyDescent="0.2">
      <c r="Y39375" s="84"/>
    </row>
    <row r="39376" spans="25:25" x14ac:dyDescent="0.2">
      <c r="Y39376" s="84"/>
    </row>
    <row r="39377" spans="25:25" x14ac:dyDescent="0.2">
      <c r="Y39377" s="84"/>
    </row>
    <row r="39378" spans="25:25" x14ac:dyDescent="0.2">
      <c r="Y39378" s="84"/>
    </row>
    <row r="39379" spans="25:25" x14ac:dyDescent="0.2">
      <c r="Y39379" s="84"/>
    </row>
    <row r="39380" spans="25:25" x14ac:dyDescent="0.2">
      <c r="Y39380" s="84"/>
    </row>
    <row r="39381" spans="25:25" x14ac:dyDescent="0.2">
      <c r="Y39381" s="84"/>
    </row>
    <row r="39382" spans="25:25" x14ac:dyDescent="0.2">
      <c r="Y39382" s="84"/>
    </row>
    <row r="39383" spans="25:25" x14ac:dyDescent="0.2">
      <c r="Y39383" s="84"/>
    </row>
    <row r="39384" spans="25:25" x14ac:dyDescent="0.2">
      <c r="Y39384" s="84"/>
    </row>
    <row r="39385" spans="25:25" x14ac:dyDescent="0.2">
      <c r="Y39385" s="84"/>
    </row>
    <row r="39386" spans="25:25" x14ac:dyDescent="0.2">
      <c r="Y39386" s="84"/>
    </row>
    <row r="39387" spans="25:25" x14ac:dyDescent="0.2">
      <c r="Y39387" s="84"/>
    </row>
    <row r="39388" spans="25:25" x14ac:dyDescent="0.2">
      <c r="Y39388" s="84"/>
    </row>
    <row r="39389" spans="25:25" x14ac:dyDescent="0.2">
      <c r="Y39389" s="84"/>
    </row>
    <row r="39390" spans="25:25" x14ac:dyDescent="0.2">
      <c r="Y39390" s="84"/>
    </row>
    <row r="39391" spans="25:25" x14ac:dyDescent="0.2">
      <c r="Y39391" s="84"/>
    </row>
    <row r="39392" spans="25:25" x14ac:dyDescent="0.2">
      <c r="Y39392" s="84"/>
    </row>
    <row r="39393" spans="25:25" x14ac:dyDescent="0.2">
      <c r="Y39393" s="84"/>
    </row>
    <row r="39394" spans="25:25" x14ac:dyDescent="0.2">
      <c r="Y39394" s="84"/>
    </row>
    <row r="39395" spans="25:25" x14ac:dyDescent="0.2">
      <c r="Y39395" s="84"/>
    </row>
    <row r="39396" spans="25:25" x14ac:dyDescent="0.2">
      <c r="Y39396" s="84"/>
    </row>
    <row r="39397" spans="25:25" x14ac:dyDescent="0.2">
      <c r="Y39397" s="84"/>
    </row>
    <row r="39398" spans="25:25" x14ac:dyDescent="0.2">
      <c r="Y39398" s="84"/>
    </row>
    <row r="39399" spans="25:25" x14ac:dyDescent="0.2">
      <c r="Y39399" s="84"/>
    </row>
    <row r="39400" spans="25:25" x14ac:dyDescent="0.2">
      <c r="Y39400" s="84"/>
    </row>
    <row r="39401" spans="25:25" x14ac:dyDescent="0.2">
      <c r="Y39401" s="84"/>
    </row>
    <row r="39402" spans="25:25" x14ac:dyDescent="0.2">
      <c r="Y39402" s="84"/>
    </row>
    <row r="39403" spans="25:25" x14ac:dyDescent="0.2">
      <c r="Y39403" s="84"/>
    </row>
    <row r="39404" spans="25:25" x14ac:dyDescent="0.2">
      <c r="Y39404" s="84"/>
    </row>
    <row r="39405" spans="25:25" x14ac:dyDescent="0.2">
      <c r="Y39405" s="84"/>
    </row>
    <row r="39406" spans="25:25" x14ac:dyDescent="0.2">
      <c r="Y39406" s="84"/>
    </row>
    <row r="39407" spans="25:25" x14ac:dyDescent="0.2">
      <c r="Y39407" s="84"/>
    </row>
    <row r="39408" spans="25:25" x14ac:dyDescent="0.2">
      <c r="Y39408" s="84"/>
    </row>
    <row r="39409" spans="25:25" x14ac:dyDescent="0.2">
      <c r="Y39409" s="84"/>
    </row>
    <row r="39410" spans="25:25" x14ac:dyDescent="0.2">
      <c r="Y39410" s="84"/>
    </row>
    <row r="39411" spans="25:25" x14ac:dyDescent="0.2">
      <c r="Y39411" s="84"/>
    </row>
    <row r="39412" spans="25:25" x14ac:dyDescent="0.2">
      <c r="Y39412" s="84"/>
    </row>
    <row r="39413" spans="25:25" x14ac:dyDescent="0.2">
      <c r="Y39413" s="84"/>
    </row>
    <row r="39414" spans="25:25" x14ac:dyDescent="0.2">
      <c r="Y39414" s="84"/>
    </row>
    <row r="39415" spans="25:25" x14ac:dyDescent="0.2">
      <c r="Y39415" s="84"/>
    </row>
    <row r="39416" spans="25:25" x14ac:dyDescent="0.2">
      <c r="Y39416" s="84"/>
    </row>
    <row r="39417" spans="25:25" x14ac:dyDescent="0.2">
      <c r="Y39417" s="84"/>
    </row>
    <row r="39418" spans="25:25" x14ac:dyDescent="0.2">
      <c r="Y39418" s="84"/>
    </row>
    <row r="39419" spans="25:25" x14ac:dyDescent="0.2">
      <c r="Y39419" s="84"/>
    </row>
    <row r="39420" spans="25:25" x14ac:dyDescent="0.2">
      <c r="Y39420" s="84"/>
    </row>
    <row r="39421" spans="25:25" x14ac:dyDescent="0.2">
      <c r="Y39421" s="84"/>
    </row>
    <row r="39422" spans="25:25" x14ac:dyDescent="0.2">
      <c r="Y39422" s="84"/>
    </row>
    <row r="39423" spans="25:25" x14ac:dyDescent="0.2">
      <c r="Y39423" s="84"/>
    </row>
    <row r="39424" spans="25:25" x14ac:dyDescent="0.2">
      <c r="Y39424" s="84"/>
    </row>
    <row r="39425" spans="25:25" x14ac:dyDescent="0.2">
      <c r="Y39425" s="84"/>
    </row>
    <row r="39426" spans="25:25" x14ac:dyDescent="0.2">
      <c r="Y39426" s="84"/>
    </row>
    <row r="39427" spans="25:25" x14ac:dyDescent="0.2">
      <c r="Y39427" s="84"/>
    </row>
    <row r="39428" spans="25:25" x14ac:dyDescent="0.2">
      <c r="Y39428" s="84"/>
    </row>
    <row r="39429" spans="25:25" x14ac:dyDescent="0.2">
      <c r="Y39429" s="84"/>
    </row>
    <row r="39430" spans="25:25" x14ac:dyDescent="0.2">
      <c r="Y39430" s="84"/>
    </row>
    <row r="39431" spans="25:25" x14ac:dyDescent="0.2">
      <c r="Y39431" s="84"/>
    </row>
    <row r="39432" spans="25:25" x14ac:dyDescent="0.2">
      <c r="Y39432" s="84"/>
    </row>
    <row r="39433" spans="25:25" x14ac:dyDescent="0.2">
      <c r="Y39433" s="84"/>
    </row>
    <row r="39434" spans="25:25" x14ac:dyDescent="0.2">
      <c r="Y39434" s="84"/>
    </row>
    <row r="39435" spans="25:25" x14ac:dyDescent="0.2">
      <c r="Y39435" s="84"/>
    </row>
    <row r="39436" spans="25:25" x14ac:dyDescent="0.2">
      <c r="Y39436" s="84"/>
    </row>
    <row r="39437" spans="25:25" x14ac:dyDescent="0.2">
      <c r="Y39437" s="84"/>
    </row>
    <row r="39438" spans="25:25" x14ac:dyDescent="0.2">
      <c r="Y39438" s="84"/>
    </row>
    <row r="39439" spans="25:25" x14ac:dyDescent="0.2">
      <c r="Y39439" s="84"/>
    </row>
    <row r="39440" spans="25:25" x14ac:dyDescent="0.2">
      <c r="Y39440" s="84"/>
    </row>
    <row r="39441" spans="25:25" x14ac:dyDescent="0.2">
      <c r="Y39441" s="84"/>
    </row>
    <row r="39442" spans="25:25" x14ac:dyDescent="0.2">
      <c r="Y39442" s="84"/>
    </row>
    <row r="39443" spans="25:25" x14ac:dyDescent="0.2">
      <c r="Y39443" s="84"/>
    </row>
    <row r="39444" spans="25:25" x14ac:dyDescent="0.2">
      <c r="Y39444" s="84"/>
    </row>
    <row r="39445" spans="25:25" x14ac:dyDescent="0.2">
      <c r="Y39445" s="84"/>
    </row>
    <row r="39446" spans="25:25" x14ac:dyDescent="0.2">
      <c r="Y39446" s="84"/>
    </row>
    <row r="39447" spans="25:25" x14ac:dyDescent="0.2">
      <c r="Y39447" s="84"/>
    </row>
    <row r="39448" spans="25:25" x14ac:dyDescent="0.2">
      <c r="Y39448" s="84"/>
    </row>
    <row r="39449" spans="25:25" x14ac:dyDescent="0.2">
      <c r="Y39449" s="84"/>
    </row>
    <row r="39450" spans="25:25" x14ac:dyDescent="0.2">
      <c r="Y39450" s="84"/>
    </row>
    <row r="39451" spans="25:25" x14ac:dyDescent="0.2">
      <c r="Y39451" s="84"/>
    </row>
    <row r="39452" spans="25:25" x14ac:dyDescent="0.2">
      <c r="Y39452" s="84"/>
    </row>
    <row r="39453" spans="25:25" x14ac:dyDescent="0.2">
      <c r="Y39453" s="84"/>
    </row>
    <row r="39454" spans="25:25" x14ac:dyDescent="0.2">
      <c r="Y39454" s="84"/>
    </row>
    <row r="39455" spans="25:25" x14ac:dyDescent="0.2">
      <c r="Y39455" s="84"/>
    </row>
    <row r="39456" spans="25:25" x14ac:dyDescent="0.2">
      <c r="Y39456" s="84"/>
    </row>
    <row r="39457" spans="25:25" x14ac:dyDescent="0.2">
      <c r="Y39457" s="84"/>
    </row>
    <row r="39458" spans="25:25" x14ac:dyDescent="0.2">
      <c r="Y39458" s="84"/>
    </row>
    <row r="39459" spans="25:25" x14ac:dyDescent="0.2">
      <c r="Y39459" s="84"/>
    </row>
    <row r="39460" spans="25:25" x14ac:dyDescent="0.2">
      <c r="Y39460" s="84"/>
    </row>
    <row r="39461" spans="25:25" x14ac:dyDescent="0.2">
      <c r="Y39461" s="84"/>
    </row>
    <row r="39462" spans="25:25" x14ac:dyDescent="0.2">
      <c r="Y39462" s="84"/>
    </row>
    <row r="39463" spans="25:25" x14ac:dyDescent="0.2">
      <c r="Y39463" s="84"/>
    </row>
    <row r="39464" spans="25:25" x14ac:dyDescent="0.2">
      <c r="Y39464" s="84"/>
    </row>
    <row r="39465" spans="25:25" x14ac:dyDescent="0.2">
      <c r="Y39465" s="84"/>
    </row>
    <row r="39466" spans="25:25" x14ac:dyDescent="0.2">
      <c r="Y39466" s="84"/>
    </row>
    <row r="39467" spans="25:25" x14ac:dyDescent="0.2">
      <c r="Y39467" s="84"/>
    </row>
    <row r="39468" spans="25:25" x14ac:dyDescent="0.2">
      <c r="Y39468" s="84"/>
    </row>
    <row r="39469" spans="25:25" x14ac:dyDescent="0.2">
      <c r="Y39469" s="84"/>
    </row>
    <row r="39470" spans="25:25" x14ac:dyDescent="0.2">
      <c r="Y39470" s="84"/>
    </row>
    <row r="39471" spans="25:25" x14ac:dyDescent="0.2">
      <c r="Y39471" s="84"/>
    </row>
    <row r="39472" spans="25:25" x14ac:dyDescent="0.2">
      <c r="Y39472" s="84"/>
    </row>
    <row r="39473" spans="25:25" x14ac:dyDescent="0.2">
      <c r="Y39473" s="84"/>
    </row>
    <row r="39474" spans="25:25" x14ac:dyDescent="0.2">
      <c r="Y39474" s="84"/>
    </row>
    <row r="39475" spans="25:25" x14ac:dyDescent="0.2">
      <c r="Y39475" s="84"/>
    </row>
    <row r="39476" spans="25:25" x14ac:dyDescent="0.2">
      <c r="Y39476" s="84"/>
    </row>
    <row r="39477" spans="25:25" x14ac:dyDescent="0.2">
      <c r="Y39477" s="84"/>
    </row>
    <row r="39478" spans="25:25" x14ac:dyDescent="0.2">
      <c r="Y39478" s="84"/>
    </row>
    <row r="39479" spans="25:25" x14ac:dyDescent="0.2">
      <c r="Y39479" s="84"/>
    </row>
    <row r="39480" spans="25:25" x14ac:dyDescent="0.2">
      <c r="Y39480" s="84"/>
    </row>
    <row r="39481" spans="25:25" x14ac:dyDescent="0.2">
      <c r="Y39481" s="84"/>
    </row>
    <row r="39482" spans="25:25" x14ac:dyDescent="0.2">
      <c r="Y39482" s="84"/>
    </row>
    <row r="39483" spans="25:25" x14ac:dyDescent="0.2">
      <c r="Y39483" s="84"/>
    </row>
    <row r="39484" spans="25:25" x14ac:dyDescent="0.2">
      <c r="Y39484" s="84"/>
    </row>
    <row r="39485" spans="25:25" x14ac:dyDescent="0.2">
      <c r="Y39485" s="84"/>
    </row>
    <row r="39486" spans="25:25" x14ac:dyDescent="0.2">
      <c r="Y39486" s="84"/>
    </row>
    <row r="39487" spans="25:25" x14ac:dyDescent="0.2">
      <c r="Y39487" s="84"/>
    </row>
    <row r="39488" spans="25:25" x14ac:dyDescent="0.2">
      <c r="Y39488" s="84"/>
    </row>
    <row r="39489" spans="25:25" x14ac:dyDescent="0.2">
      <c r="Y39489" s="84"/>
    </row>
    <row r="39490" spans="25:25" x14ac:dyDescent="0.2">
      <c r="Y39490" s="84"/>
    </row>
    <row r="39491" spans="25:25" x14ac:dyDescent="0.2">
      <c r="Y39491" s="84"/>
    </row>
    <row r="39492" spans="25:25" x14ac:dyDescent="0.2">
      <c r="Y39492" s="84"/>
    </row>
    <row r="39493" spans="25:25" x14ac:dyDescent="0.2">
      <c r="Y39493" s="84"/>
    </row>
    <row r="39494" spans="25:25" x14ac:dyDescent="0.2">
      <c r="Y39494" s="84"/>
    </row>
    <row r="39495" spans="25:25" x14ac:dyDescent="0.2">
      <c r="Y39495" s="84"/>
    </row>
    <row r="39496" spans="25:25" x14ac:dyDescent="0.2">
      <c r="Y39496" s="84"/>
    </row>
    <row r="39497" spans="25:25" x14ac:dyDescent="0.2">
      <c r="Y39497" s="84"/>
    </row>
    <row r="39498" spans="25:25" x14ac:dyDescent="0.2">
      <c r="Y39498" s="84"/>
    </row>
    <row r="39499" spans="25:25" x14ac:dyDescent="0.2">
      <c r="Y39499" s="84"/>
    </row>
    <row r="39500" spans="25:25" x14ac:dyDescent="0.2">
      <c r="Y39500" s="84"/>
    </row>
    <row r="39501" spans="25:25" x14ac:dyDescent="0.2">
      <c r="Y39501" s="84"/>
    </row>
    <row r="39502" spans="25:25" x14ac:dyDescent="0.2">
      <c r="Y39502" s="84"/>
    </row>
    <row r="39503" spans="25:25" x14ac:dyDescent="0.2">
      <c r="Y39503" s="84"/>
    </row>
    <row r="39504" spans="25:25" x14ac:dyDescent="0.2">
      <c r="Y39504" s="84"/>
    </row>
    <row r="39505" spans="25:25" x14ac:dyDescent="0.2">
      <c r="Y39505" s="84"/>
    </row>
    <row r="39506" spans="25:25" x14ac:dyDescent="0.2">
      <c r="Y39506" s="84"/>
    </row>
    <row r="39507" spans="25:25" x14ac:dyDescent="0.2">
      <c r="Y39507" s="84"/>
    </row>
    <row r="39508" spans="25:25" x14ac:dyDescent="0.2">
      <c r="Y39508" s="84"/>
    </row>
    <row r="39509" spans="25:25" x14ac:dyDescent="0.2">
      <c r="Y39509" s="84"/>
    </row>
    <row r="39510" spans="25:25" x14ac:dyDescent="0.2">
      <c r="Y39510" s="84"/>
    </row>
    <row r="39511" spans="25:25" x14ac:dyDescent="0.2">
      <c r="Y39511" s="84"/>
    </row>
    <row r="39512" spans="25:25" x14ac:dyDescent="0.2">
      <c r="Y39512" s="84"/>
    </row>
    <row r="39513" spans="25:25" x14ac:dyDescent="0.2">
      <c r="Y39513" s="84"/>
    </row>
    <row r="39514" spans="25:25" x14ac:dyDescent="0.2">
      <c r="Y39514" s="84"/>
    </row>
    <row r="39515" spans="25:25" x14ac:dyDescent="0.2">
      <c r="Y39515" s="84"/>
    </row>
    <row r="39516" spans="25:25" x14ac:dyDescent="0.2">
      <c r="Y39516" s="84"/>
    </row>
    <row r="39517" spans="25:25" x14ac:dyDescent="0.2">
      <c r="Y39517" s="84"/>
    </row>
    <row r="39518" spans="25:25" x14ac:dyDescent="0.2">
      <c r="Y39518" s="84"/>
    </row>
    <row r="39519" spans="25:25" x14ac:dyDescent="0.2">
      <c r="Y39519" s="84"/>
    </row>
    <row r="39520" spans="25:25" x14ac:dyDescent="0.2">
      <c r="Y39520" s="84"/>
    </row>
    <row r="39521" spans="25:25" x14ac:dyDescent="0.2">
      <c r="Y39521" s="84"/>
    </row>
    <row r="39522" spans="25:25" x14ac:dyDescent="0.2">
      <c r="Y39522" s="84"/>
    </row>
    <row r="39523" spans="25:25" x14ac:dyDescent="0.2">
      <c r="Y39523" s="84"/>
    </row>
    <row r="39524" spans="25:25" x14ac:dyDescent="0.2">
      <c r="Y39524" s="84"/>
    </row>
    <row r="39525" spans="25:25" x14ac:dyDescent="0.2">
      <c r="Y39525" s="84"/>
    </row>
    <row r="39526" spans="25:25" x14ac:dyDescent="0.2">
      <c r="Y39526" s="84"/>
    </row>
    <row r="39527" spans="25:25" x14ac:dyDescent="0.2">
      <c r="Y39527" s="84"/>
    </row>
    <row r="39528" spans="25:25" x14ac:dyDescent="0.2">
      <c r="Y39528" s="84"/>
    </row>
    <row r="39529" spans="25:25" x14ac:dyDescent="0.2">
      <c r="Y39529" s="84"/>
    </row>
    <row r="39530" spans="25:25" x14ac:dyDescent="0.2">
      <c r="Y39530" s="84"/>
    </row>
    <row r="39531" spans="25:25" x14ac:dyDescent="0.2">
      <c r="Y39531" s="84"/>
    </row>
    <row r="39532" spans="25:25" x14ac:dyDescent="0.2">
      <c r="Y39532" s="84"/>
    </row>
    <row r="39533" spans="25:25" x14ac:dyDescent="0.2">
      <c r="Y39533" s="84"/>
    </row>
    <row r="39534" spans="25:25" x14ac:dyDescent="0.2">
      <c r="Y39534" s="84"/>
    </row>
    <row r="39535" spans="25:25" x14ac:dyDescent="0.2">
      <c r="Y39535" s="84"/>
    </row>
    <row r="39536" spans="25:25" x14ac:dyDescent="0.2">
      <c r="Y39536" s="84"/>
    </row>
    <row r="39537" spans="25:25" x14ac:dyDescent="0.2">
      <c r="Y39537" s="84"/>
    </row>
    <row r="39538" spans="25:25" x14ac:dyDescent="0.2">
      <c r="Y39538" s="84"/>
    </row>
    <row r="39539" spans="25:25" x14ac:dyDescent="0.2">
      <c r="Y39539" s="84"/>
    </row>
    <row r="39540" spans="25:25" x14ac:dyDescent="0.2">
      <c r="Y39540" s="84"/>
    </row>
    <row r="39541" spans="25:25" x14ac:dyDescent="0.2">
      <c r="Y39541" s="84"/>
    </row>
    <row r="39542" spans="25:25" x14ac:dyDescent="0.2">
      <c r="Y39542" s="84"/>
    </row>
    <row r="39543" spans="25:25" x14ac:dyDescent="0.2">
      <c r="Y39543" s="84"/>
    </row>
    <row r="39544" spans="25:25" x14ac:dyDescent="0.2">
      <c r="Y39544" s="84"/>
    </row>
    <row r="39545" spans="25:25" x14ac:dyDescent="0.2">
      <c r="Y39545" s="84"/>
    </row>
    <row r="39546" spans="25:25" x14ac:dyDescent="0.2">
      <c r="Y39546" s="84"/>
    </row>
    <row r="39547" spans="25:25" x14ac:dyDescent="0.2">
      <c r="Y39547" s="84"/>
    </row>
    <row r="39548" spans="25:25" x14ac:dyDescent="0.2">
      <c r="Y39548" s="84"/>
    </row>
    <row r="39549" spans="25:25" x14ac:dyDescent="0.2">
      <c r="Y39549" s="84"/>
    </row>
    <row r="39550" spans="25:25" x14ac:dyDescent="0.2">
      <c r="Y39550" s="84"/>
    </row>
    <row r="39551" spans="25:25" x14ac:dyDescent="0.2">
      <c r="Y39551" s="84"/>
    </row>
    <row r="39552" spans="25:25" x14ac:dyDescent="0.2">
      <c r="Y39552" s="84"/>
    </row>
    <row r="39553" spans="25:25" x14ac:dyDescent="0.2">
      <c r="Y39553" s="84"/>
    </row>
    <row r="39554" spans="25:25" x14ac:dyDescent="0.2">
      <c r="Y39554" s="84"/>
    </row>
    <row r="39555" spans="25:25" x14ac:dyDescent="0.2">
      <c r="Y39555" s="84"/>
    </row>
    <row r="39556" spans="25:25" x14ac:dyDescent="0.2">
      <c r="Y39556" s="84"/>
    </row>
    <row r="39557" spans="25:25" x14ac:dyDescent="0.2">
      <c r="Y39557" s="84"/>
    </row>
    <row r="39558" spans="25:25" x14ac:dyDescent="0.2">
      <c r="Y39558" s="84"/>
    </row>
    <row r="39559" spans="25:25" x14ac:dyDescent="0.2">
      <c r="Y39559" s="84"/>
    </row>
    <row r="39560" spans="25:25" x14ac:dyDescent="0.2">
      <c r="Y39560" s="84"/>
    </row>
    <row r="39561" spans="25:25" x14ac:dyDescent="0.2">
      <c r="Y39561" s="84"/>
    </row>
    <row r="39562" spans="25:25" x14ac:dyDescent="0.2">
      <c r="Y39562" s="84"/>
    </row>
    <row r="39563" spans="25:25" x14ac:dyDescent="0.2">
      <c r="Y39563" s="84"/>
    </row>
    <row r="39564" spans="25:25" x14ac:dyDescent="0.2">
      <c r="Y39564" s="84"/>
    </row>
    <row r="39565" spans="25:25" x14ac:dyDescent="0.2">
      <c r="Y39565" s="84"/>
    </row>
    <row r="39566" spans="25:25" x14ac:dyDescent="0.2">
      <c r="Y39566" s="84"/>
    </row>
    <row r="39567" spans="25:25" x14ac:dyDescent="0.2">
      <c r="Y39567" s="84"/>
    </row>
    <row r="39568" spans="25:25" x14ac:dyDescent="0.2">
      <c r="Y39568" s="84"/>
    </row>
    <row r="39569" spans="25:25" x14ac:dyDescent="0.2">
      <c r="Y39569" s="84"/>
    </row>
    <row r="39570" spans="25:25" x14ac:dyDescent="0.2">
      <c r="Y39570" s="84"/>
    </row>
    <row r="39571" spans="25:25" x14ac:dyDescent="0.2">
      <c r="Y39571" s="84"/>
    </row>
    <row r="39572" spans="25:25" x14ac:dyDescent="0.2">
      <c r="Y39572" s="84"/>
    </row>
    <row r="39573" spans="25:25" x14ac:dyDescent="0.2">
      <c r="Y39573" s="84"/>
    </row>
    <row r="39574" spans="25:25" x14ac:dyDescent="0.2">
      <c r="Y39574" s="84"/>
    </row>
    <row r="39575" spans="25:25" x14ac:dyDescent="0.2">
      <c r="Y39575" s="84"/>
    </row>
    <row r="39576" spans="25:25" x14ac:dyDescent="0.2">
      <c r="Y39576" s="84"/>
    </row>
    <row r="39577" spans="25:25" x14ac:dyDescent="0.2">
      <c r="Y39577" s="84"/>
    </row>
    <row r="39578" spans="25:25" x14ac:dyDescent="0.2">
      <c r="Y39578" s="84"/>
    </row>
    <row r="39579" spans="25:25" x14ac:dyDescent="0.2">
      <c r="Y39579" s="84"/>
    </row>
    <row r="39580" spans="25:25" x14ac:dyDescent="0.2">
      <c r="Y39580" s="84"/>
    </row>
    <row r="39581" spans="25:25" x14ac:dyDescent="0.2">
      <c r="Y39581" s="84"/>
    </row>
    <row r="39582" spans="25:25" x14ac:dyDescent="0.2">
      <c r="Y39582" s="84"/>
    </row>
    <row r="39583" spans="25:25" x14ac:dyDescent="0.2">
      <c r="Y39583" s="84"/>
    </row>
    <row r="39584" spans="25:25" x14ac:dyDescent="0.2">
      <c r="Y39584" s="84"/>
    </row>
    <row r="39585" spans="25:25" x14ac:dyDescent="0.2">
      <c r="Y39585" s="84"/>
    </row>
    <row r="39586" spans="25:25" x14ac:dyDescent="0.2">
      <c r="Y39586" s="84"/>
    </row>
    <row r="39587" spans="25:25" x14ac:dyDescent="0.2">
      <c r="Y39587" s="84"/>
    </row>
    <row r="39588" spans="25:25" x14ac:dyDescent="0.2">
      <c r="Y39588" s="84"/>
    </row>
    <row r="39589" spans="25:25" x14ac:dyDescent="0.2">
      <c r="Y39589" s="84"/>
    </row>
    <row r="39590" spans="25:25" x14ac:dyDescent="0.2">
      <c r="Y39590" s="84"/>
    </row>
    <row r="39591" spans="25:25" x14ac:dyDescent="0.2">
      <c r="Y39591" s="84"/>
    </row>
    <row r="39592" spans="25:25" x14ac:dyDescent="0.2">
      <c r="Y39592" s="84"/>
    </row>
    <row r="39593" spans="25:25" x14ac:dyDescent="0.2">
      <c r="Y39593" s="84"/>
    </row>
    <row r="39594" spans="25:25" x14ac:dyDescent="0.2">
      <c r="Y39594" s="84"/>
    </row>
    <row r="39595" spans="25:25" x14ac:dyDescent="0.2">
      <c r="Y39595" s="84"/>
    </row>
    <row r="39596" spans="25:25" x14ac:dyDescent="0.2">
      <c r="Y39596" s="84"/>
    </row>
    <row r="39597" spans="25:25" x14ac:dyDescent="0.2">
      <c r="Y39597" s="84"/>
    </row>
    <row r="39598" spans="25:25" x14ac:dyDescent="0.2">
      <c r="Y39598" s="84"/>
    </row>
    <row r="39599" spans="25:25" x14ac:dyDescent="0.2">
      <c r="Y39599" s="84"/>
    </row>
    <row r="39600" spans="25:25" x14ac:dyDescent="0.2">
      <c r="Y39600" s="84"/>
    </row>
    <row r="39601" spans="25:25" x14ac:dyDescent="0.2">
      <c r="Y39601" s="84"/>
    </row>
    <row r="39602" spans="25:25" x14ac:dyDescent="0.2">
      <c r="Y39602" s="84"/>
    </row>
    <row r="39603" spans="25:25" x14ac:dyDescent="0.2">
      <c r="Y39603" s="84"/>
    </row>
    <row r="39604" spans="25:25" x14ac:dyDescent="0.2">
      <c r="Y39604" s="84"/>
    </row>
    <row r="39605" spans="25:25" x14ac:dyDescent="0.2">
      <c r="Y39605" s="84"/>
    </row>
    <row r="39606" spans="25:25" x14ac:dyDescent="0.2">
      <c r="Y39606" s="84"/>
    </row>
    <row r="39607" spans="25:25" x14ac:dyDescent="0.2">
      <c r="Y39607" s="84"/>
    </row>
    <row r="39608" spans="25:25" x14ac:dyDescent="0.2">
      <c r="Y39608" s="84"/>
    </row>
    <row r="39609" spans="25:25" x14ac:dyDescent="0.2">
      <c r="Y39609" s="84"/>
    </row>
    <row r="39610" spans="25:25" x14ac:dyDescent="0.2">
      <c r="Y39610" s="84"/>
    </row>
    <row r="39611" spans="25:25" x14ac:dyDescent="0.2">
      <c r="Y39611" s="84"/>
    </row>
    <row r="39612" spans="25:25" x14ac:dyDescent="0.2">
      <c r="Y39612" s="84"/>
    </row>
    <row r="39613" spans="25:25" x14ac:dyDescent="0.2">
      <c r="Y39613" s="84"/>
    </row>
    <row r="39614" spans="25:25" x14ac:dyDescent="0.2">
      <c r="Y39614" s="84"/>
    </row>
    <row r="39615" spans="25:25" x14ac:dyDescent="0.2">
      <c r="Y39615" s="84"/>
    </row>
    <row r="39616" spans="25:25" x14ac:dyDescent="0.2">
      <c r="Y39616" s="84"/>
    </row>
    <row r="39617" spans="25:25" x14ac:dyDescent="0.2">
      <c r="Y39617" s="84"/>
    </row>
    <row r="39618" spans="25:25" x14ac:dyDescent="0.2">
      <c r="Y39618" s="84"/>
    </row>
    <row r="39619" spans="25:25" x14ac:dyDescent="0.2">
      <c r="Y39619" s="84"/>
    </row>
    <row r="39620" spans="25:25" x14ac:dyDescent="0.2">
      <c r="Y39620" s="84"/>
    </row>
    <row r="39621" spans="25:25" x14ac:dyDescent="0.2">
      <c r="Y39621" s="84"/>
    </row>
    <row r="39622" spans="25:25" x14ac:dyDescent="0.2">
      <c r="Y39622" s="84"/>
    </row>
    <row r="39623" spans="25:25" x14ac:dyDescent="0.2">
      <c r="Y39623" s="84"/>
    </row>
    <row r="39624" spans="25:25" x14ac:dyDescent="0.2">
      <c r="Y39624" s="84"/>
    </row>
    <row r="39625" spans="25:25" x14ac:dyDescent="0.2">
      <c r="Y39625" s="84"/>
    </row>
    <row r="39626" spans="25:25" x14ac:dyDescent="0.2">
      <c r="Y39626" s="84"/>
    </row>
    <row r="39627" spans="25:25" x14ac:dyDescent="0.2">
      <c r="Y39627" s="84"/>
    </row>
    <row r="39628" spans="25:25" x14ac:dyDescent="0.2">
      <c r="Y39628" s="84"/>
    </row>
    <row r="39629" spans="25:25" x14ac:dyDescent="0.2">
      <c r="Y39629" s="84"/>
    </row>
    <row r="39630" spans="25:25" x14ac:dyDescent="0.2">
      <c r="Y39630" s="84"/>
    </row>
    <row r="39631" spans="25:25" x14ac:dyDescent="0.2">
      <c r="Y39631" s="84"/>
    </row>
    <row r="39632" spans="25:25" x14ac:dyDescent="0.2">
      <c r="Y39632" s="84"/>
    </row>
    <row r="39633" spans="25:25" x14ac:dyDescent="0.2">
      <c r="Y39633" s="84"/>
    </row>
    <row r="39634" spans="25:25" x14ac:dyDescent="0.2">
      <c r="Y39634" s="84"/>
    </row>
    <row r="39635" spans="25:25" x14ac:dyDescent="0.2">
      <c r="Y39635" s="84"/>
    </row>
    <row r="39636" spans="25:25" x14ac:dyDescent="0.2">
      <c r="Y39636" s="84"/>
    </row>
    <row r="39637" spans="25:25" x14ac:dyDescent="0.2">
      <c r="Y39637" s="84"/>
    </row>
    <row r="39638" spans="25:25" x14ac:dyDescent="0.2">
      <c r="Y39638" s="84"/>
    </row>
    <row r="39639" spans="25:25" x14ac:dyDescent="0.2">
      <c r="Y39639" s="84"/>
    </row>
    <row r="39640" spans="25:25" x14ac:dyDescent="0.2">
      <c r="Y39640" s="84"/>
    </row>
    <row r="39641" spans="25:25" x14ac:dyDescent="0.2">
      <c r="Y39641" s="84"/>
    </row>
    <row r="39642" spans="25:25" x14ac:dyDescent="0.2">
      <c r="Y39642" s="84"/>
    </row>
    <row r="39643" spans="25:25" x14ac:dyDescent="0.2">
      <c r="Y39643" s="84"/>
    </row>
    <row r="39644" spans="25:25" x14ac:dyDescent="0.2">
      <c r="Y39644" s="84"/>
    </row>
    <row r="39645" spans="25:25" x14ac:dyDescent="0.2">
      <c r="Y39645" s="84"/>
    </row>
    <row r="39646" spans="25:25" x14ac:dyDescent="0.2">
      <c r="Y39646" s="84"/>
    </row>
    <row r="39647" spans="25:25" x14ac:dyDescent="0.2">
      <c r="Y39647" s="84"/>
    </row>
    <row r="39648" spans="25:25" x14ac:dyDescent="0.2">
      <c r="Y39648" s="84"/>
    </row>
    <row r="39649" spans="25:25" x14ac:dyDescent="0.2">
      <c r="Y39649" s="84"/>
    </row>
    <row r="39650" spans="25:25" x14ac:dyDescent="0.2">
      <c r="Y39650" s="84"/>
    </row>
    <row r="39651" spans="25:25" x14ac:dyDescent="0.2">
      <c r="Y39651" s="84"/>
    </row>
    <row r="39652" spans="25:25" x14ac:dyDescent="0.2">
      <c r="Y39652" s="84"/>
    </row>
    <row r="39653" spans="25:25" x14ac:dyDescent="0.2">
      <c r="Y39653" s="84"/>
    </row>
    <row r="39654" spans="25:25" x14ac:dyDescent="0.2">
      <c r="Y39654" s="84"/>
    </row>
    <row r="39655" spans="25:25" x14ac:dyDescent="0.2">
      <c r="Y39655" s="84"/>
    </row>
    <row r="39656" spans="25:25" x14ac:dyDescent="0.2">
      <c r="Y39656" s="84"/>
    </row>
    <row r="39657" spans="25:25" x14ac:dyDescent="0.2">
      <c r="Y39657" s="84"/>
    </row>
    <row r="39658" spans="25:25" x14ac:dyDescent="0.2">
      <c r="Y39658" s="84"/>
    </row>
    <row r="39659" spans="25:25" x14ac:dyDescent="0.2">
      <c r="Y39659" s="84"/>
    </row>
    <row r="39660" spans="25:25" x14ac:dyDescent="0.2">
      <c r="Y39660" s="84"/>
    </row>
    <row r="39661" spans="25:25" x14ac:dyDescent="0.2">
      <c r="Y39661" s="84"/>
    </row>
    <row r="39662" spans="25:25" x14ac:dyDescent="0.2">
      <c r="Y39662" s="84"/>
    </row>
    <row r="39663" spans="25:25" x14ac:dyDescent="0.2">
      <c r="Y39663" s="84"/>
    </row>
    <row r="39664" spans="25:25" x14ac:dyDescent="0.2">
      <c r="Y39664" s="84"/>
    </row>
    <row r="39665" spans="25:25" x14ac:dyDescent="0.2">
      <c r="Y39665" s="84"/>
    </row>
    <row r="39666" spans="25:25" x14ac:dyDescent="0.2">
      <c r="Y39666" s="84"/>
    </row>
    <row r="39667" spans="25:25" x14ac:dyDescent="0.2">
      <c r="Y39667" s="84"/>
    </row>
    <row r="39668" spans="25:25" x14ac:dyDescent="0.2">
      <c r="Y39668" s="84"/>
    </row>
    <row r="39669" spans="25:25" x14ac:dyDescent="0.2">
      <c r="Y39669" s="84"/>
    </row>
    <row r="39670" spans="25:25" x14ac:dyDescent="0.2">
      <c r="Y39670" s="84"/>
    </row>
    <row r="39671" spans="25:25" x14ac:dyDescent="0.2">
      <c r="Y39671" s="84"/>
    </row>
    <row r="39672" spans="25:25" x14ac:dyDescent="0.2">
      <c r="Y39672" s="84"/>
    </row>
    <row r="39673" spans="25:25" x14ac:dyDescent="0.2">
      <c r="Y39673" s="84"/>
    </row>
    <row r="39674" spans="25:25" x14ac:dyDescent="0.2">
      <c r="Y39674" s="84"/>
    </row>
    <row r="39675" spans="25:25" x14ac:dyDescent="0.2">
      <c r="Y39675" s="84"/>
    </row>
    <row r="39676" spans="25:25" x14ac:dyDescent="0.2">
      <c r="Y39676" s="84"/>
    </row>
    <row r="39677" spans="25:25" x14ac:dyDescent="0.2">
      <c r="Y39677" s="84"/>
    </row>
    <row r="39678" spans="25:25" x14ac:dyDescent="0.2">
      <c r="Y39678" s="84"/>
    </row>
    <row r="39679" spans="25:25" x14ac:dyDescent="0.2">
      <c r="Y39679" s="84"/>
    </row>
    <row r="39680" spans="25:25" x14ac:dyDescent="0.2">
      <c r="Y39680" s="84"/>
    </row>
    <row r="39681" spans="25:25" x14ac:dyDescent="0.2">
      <c r="Y39681" s="84"/>
    </row>
    <row r="39682" spans="25:25" x14ac:dyDescent="0.2">
      <c r="Y39682" s="84"/>
    </row>
    <row r="39683" spans="25:25" x14ac:dyDescent="0.2">
      <c r="Y39683" s="84"/>
    </row>
    <row r="39684" spans="25:25" x14ac:dyDescent="0.2">
      <c r="Y39684" s="84"/>
    </row>
    <row r="39685" spans="25:25" x14ac:dyDescent="0.2">
      <c r="Y39685" s="84"/>
    </row>
    <row r="39686" spans="25:25" x14ac:dyDescent="0.2">
      <c r="Y39686" s="84"/>
    </row>
    <row r="39687" spans="25:25" x14ac:dyDescent="0.2">
      <c r="Y39687" s="84"/>
    </row>
    <row r="39688" spans="25:25" x14ac:dyDescent="0.2">
      <c r="Y39688" s="84"/>
    </row>
    <row r="39689" spans="25:25" x14ac:dyDescent="0.2">
      <c r="Y39689" s="84"/>
    </row>
    <row r="39690" spans="25:25" x14ac:dyDescent="0.2">
      <c r="Y39690" s="84"/>
    </row>
    <row r="39691" spans="25:25" x14ac:dyDescent="0.2">
      <c r="Y39691" s="84"/>
    </row>
    <row r="39692" spans="25:25" x14ac:dyDescent="0.2">
      <c r="Y39692" s="84"/>
    </row>
    <row r="39693" spans="25:25" x14ac:dyDescent="0.2">
      <c r="Y39693" s="84"/>
    </row>
    <row r="39694" spans="25:25" x14ac:dyDescent="0.2">
      <c r="Y39694" s="84"/>
    </row>
    <row r="39695" spans="25:25" x14ac:dyDescent="0.2">
      <c r="Y39695" s="84"/>
    </row>
    <row r="39696" spans="25:25" x14ac:dyDescent="0.2">
      <c r="Y39696" s="84"/>
    </row>
    <row r="39697" spans="25:25" x14ac:dyDescent="0.2">
      <c r="Y39697" s="84"/>
    </row>
    <row r="39698" spans="25:25" x14ac:dyDescent="0.2">
      <c r="Y39698" s="84"/>
    </row>
    <row r="39699" spans="25:25" x14ac:dyDescent="0.2">
      <c r="Y39699" s="84"/>
    </row>
    <row r="39700" spans="25:25" x14ac:dyDescent="0.2">
      <c r="Y39700" s="84"/>
    </row>
    <row r="39701" spans="25:25" x14ac:dyDescent="0.2">
      <c r="Y39701" s="84"/>
    </row>
    <row r="39702" spans="25:25" x14ac:dyDescent="0.2">
      <c r="Y39702" s="84"/>
    </row>
    <row r="39703" spans="25:25" x14ac:dyDescent="0.2">
      <c r="Y39703" s="84"/>
    </row>
    <row r="39704" spans="25:25" x14ac:dyDescent="0.2">
      <c r="Y39704" s="84"/>
    </row>
    <row r="39705" spans="25:25" x14ac:dyDescent="0.2">
      <c r="Y39705" s="84"/>
    </row>
    <row r="39706" spans="25:25" x14ac:dyDescent="0.2">
      <c r="Y39706" s="84"/>
    </row>
    <row r="39707" spans="25:25" x14ac:dyDescent="0.2">
      <c r="Y39707" s="84"/>
    </row>
    <row r="39708" spans="25:25" x14ac:dyDescent="0.2">
      <c r="Y39708" s="84"/>
    </row>
    <row r="39709" spans="25:25" x14ac:dyDescent="0.2">
      <c r="Y39709" s="84"/>
    </row>
    <row r="39710" spans="25:25" x14ac:dyDescent="0.2">
      <c r="Y39710" s="84"/>
    </row>
    <row r="39711" spans="25:25" x14ac:dyDescent="0.2">
      <c r="Y39711" s="84"/>
    </row>
    <row r="39712" spans="25:25" x14ac:dyDescent="0.2">
      <c r="Y39712" s="84"/>
    </row>
    <row r="39713" spans="25:25" x14ac:dyDescent="0.2">
      <c r="Y39713" s="84"/>
    </row>
    <row r="39714" spans="25:25" x14ac:dyDescent="0.2">
      <c r="Y39714" s="84"/>
    </row>
    <row r="39715" spans="25:25" x14ac:dyDescent="0.2">
      <c r="Y39715" s="84"/>
    </row>
    <row r="39716" spans="25:25" x14ac:dyDescent="0.2">
      <c r="Y39716" s="84"/>
    </row>
    <row r="39717" spans="25:25" x14ac:dyDescent="0.2">
      <c r="Y39717" s="84"/>
    </row>
    <row r="39718" spans="25:25" x14ac:dyDescent="0.2">
      <c r="Y39718" s="84"/>
    </row>
    <row r="39719" spans="25:25" x14ac:dyDescent="0.2">
      <c r="Y39719" s="84"/>
    </row>
    <row r="39720" spans="25:25" x14ac:dyDescent="0.2">
      <c r="Y39720" s="84"/>
    </row>
    <row r="39721" spans="25:25" x14ac:dyDescent="0.2">
      <c r="Y39721" s="84"/>
    </row>
    <row r="39722" spans="25:25" x14ac:dyDescent="0.2">
      <c r="Y39722" s="84"/>
    </row>
    <row r="39723" spans="25:25" x14ac:dyDescent="0.2">
      <c r="Y39723" s="84"/>
    </row>
    <row r="39724" spans="25:25" x14ac:dyDescent="0.2">
      <c r="Y39724" s="84"/>
    </row>
    <row r="39725" spans="25:25" x14ac:dyDescent="0.2">
      <c r="Y39725" s="84"/>
    </row>
    <row r="39726" spans="25:25" x14ac:dyDescent="0.2">
      <c r="Y39726" s="84"/>
    </row>
    <row r="39727" spans="25:25" x14ac:dyDescent="0.2">
      <c r="Y39727" s="84"/>
    </row>
    <row r="39728" spans="25:25" x14ac:dyDescent="0.2">
      <c r="Y39728" s="84"/>
    </row>
    <row r="39729" spans="25:25" x14ac:dyDescent="0.2">
      <c r="Y39729" s="84"/>
    </row>
    <row r="39730" spans="25:25" x14ac:dyDescent="0.2">
      <c r="Y39730" s="84"/>
    </row>
    <row r="39731" spans="25:25" x14ac:dyDescent="0.2">
      <c r="Y39731" s="84"/>
    </row>
    <row r="39732" spans="25:25" x14ac:dyDescent="0.2">
      <c r="Y39732" s="84"/>
    </row>
    <row r="39733" spans="25:25" x14ac:dyDescent="0.2">
      <c r="Y39733" s="84"/>
    </row>
    <row r="39734" spans="25:25" x14ac:dyDescent="0.2">
      <c r="Y39734" s="84"/>
    </row>
    <row r="39735" spans="25:25" x14ac:dyDescent="0.2">
      <c r="Y39735" s="84"/>
    </row>
    <row r="39736" spans="25:25" x14ac:dyDescent="0.2">
      <c r="Y39736" s="84"/>
    </row>
    <row r="39737" spans="25:25" x14ac:dyDescent="0.2">
      <c r="Y39737" s="84"/>
    </row>
    <row r="39738" spans="25:25" x14ac:dyDescent="0.2">
      <c r="Y39738" s="84"/>
    </row>
    <row r="39739" spans="25:25" x14ac:dyDescent="0.2">
      <c r="Y39739" s="84"/>
    </row>
    <row r="39740" spans="25:25" x14ac:dyDescent="0.2">
      <c r="Y39740" s="84"/>
    </row>
    <row r="39741" spans="25:25" x14ac:dyDescent="0.2">
      <c r="Y39741" s="84"/>
    </row>
    <row r="39742" spans="25:25" x14ac:dyDescent="0.2">
      <c r="Y39742" s="84"/>
    </row>
    <row r="39743" spans="25:25" x14ac:dyDescent="0.2">
      <c r="Y39743" s="84"/>
    </row>
    <row r="39744" spans="25:25" x14ac:dyDescent="0.2">
      <c r="Y39744" s="84"/>
    </row>
    <row r="39745" spans="25:25" x14ac:dyDescent="0.2">
      <c r="Y39745" s="84"/>
    </row>
    <row r="39746" spans="25:25" x14ac:dyDescent="0.2">
      <c r="Y39746" s="84"/>
    </row>
    <row r="39747" spans="25:25" x14ac:dyDescent="0.2">
      <c r="Y39747" s="84"/>
    </row>
    <row r="39748" spans="25:25" x14ac:dyDescent="0.2">
      <c r="Y39748" s="84"/>
    </row>
    <row r="39749" spans="25:25" x14ac:dyDescent="0.2">
      <c r="Y39749" s="84"/>
    </row>
    <row r="39750" spans="25:25" x14ac:dyDescent="0.2">
      <c r="Y39750" s="84"/>
    </row>
    <row r="39751" spans="25:25" x14ac:dyDescent="0.2">
      <c r="Y39751" s="84"/>
    </row>
    <row r="39752" spans="25:25" x14ac:dyDescent="0.2">
      <c r="Y39752" s="84"/>
    </row>
    <row r="39753" spans="25:25" x14ac:dyDescent="0.2">
      <c r="Y39753" s="84"/>
    </row>
    <row r="39754" spans="25:25" x14ac:dyDescent="0.2">
      <c r="Y39754" s="84"/>
    </row>
    <row r="39755" spans="25:25" x14ac:dyDescent="0.2">
      <c r="Y39755" s="84"/>
    </row>
    <row r="39756" spans="25:25" x14ac:dyDescent="0.2">
      <c r="Y39756" s="84"/>
    </row>
    <row r="39757" spans="25:25" x14ac:dyDescent="0.2">
      <c r="Y39757" s="84"/>
    </row>
    <row r="39758" spans="25:25" x14ac:dyDescent="0.2">
      <c r="Y39758" s="84"/>
    </row>
    <row r="39759" spans="25:25" x14ac:dyDescent="0.2">
      <c r="Y39759" s="84"/>
    </row>
    <row r="39760" spans="25:25" x14ac:dyDescent="0.2">
      <c r="Y39760" s="84"/>
    </row>
    <row r="39761" spans="25:25" x14ac:dyDescent="0.2">
      <c r="Y39761" s="84"/>
    </row>
    <row r="39762" spans="25:25" x14ac:dyDescent="0.2">
      <c r="Y39762" s="84"/>
    </row>
    <row r="39763" spans="25:25" x14ac:dyDescent="0.2">
      <c r="Y39763" s="84"/>
    </row>
    <row r="39764" spans="25:25" x14ac:dyDescent="0.2">
      <c r="Y39764" s="84"/>
    </row>
    <row r="39765" spans="25:25" x14ac:dyDescent="0.2">
      <c r="Y39765" s="84"/>
    </row>
    <row r="39766" spans="25:25" x14ac:dyDescent="0.2">
      <c r="Y39766" s="84"/>
    </row>
    <row r="39767" spans="25:25" x14ac:dyDescent="0.2">
      <c r="Y39767" s="84"/>
    </row>
    <row r="39768" spans="25:25" x14ac:dyDescent="0.2">
      <c r="Y39768" s="84"/>
    </row>
    <row r="39769" spans="25:25" x14ac:dyDescent="0.2">
      <c r="Y39769" s="84"/>
    </row>
    <row r="39770" spans="25:25" x14ac:dyDescent="0.2">
      <c r="Y39770" s="84"/>
    </row>
    <row r="39771" spans="25:25" x14ac:dyDescent="0.2">
      <c r="Y39771" s="84"/>
    </row>
    <row r="39772" spans="25:25" x14ac:dyDescent="0.2">
      <c r="Y39772" s="84"/>
    </row>
    <row r="39773" spans="25:25" x14ac:dyDescent="0.2">
      <c r="Y39773" s="84"/>
    </row>
    <row r="39774" spans="25:25" x14ac:dyDescent="0.2">
      <c r="Y39774" s="84"/>
    </row>
    <row r="39775" spans="25:25" x14ac:dyDescent="0.2">
      <c r="Y39775" s="84"/>
    </row>
    <row r="39776" spans="25:25" x14ac:dyDescent="0.2">
      <c r="Y39776" s="84"/>
    </row>
    <row r="39777" spans="25:25" x14ac:dyDescent="0.2">
      <c r="Y39777" s="84"/>
    </row>
    <row r="39778" spans="25:25" x14ac:dyDescent="0.2">
      <c r="Y39778" s="84"/>
    </row>
    <row r="39779" spans="25:25" x14ac:dyDescent="0.2">
      <c r="Y39779" s="84"/>
    </row>
    <row r="39780" spans="25:25" x14ac:dyDescent="0.2">
      <c r="Y39780" s="84"/>
    </row>
    <row r="39781" spans="25:25" x14ac:dyDescent="0.2">
      <c r="Y39781" s="84"/>
    </row>
    <row r="39782" spans="25:25" x14ac:dyDescent="0.2">
      <c r="Y39782" s="84"/>
    </row>
    <row r="39783" spans="25:25" x14ac:dyDescent="0.2">
      <c r="Y39783" s="84"/>
    </row>
    <row r="39784" spans="25:25" x14ac:dyDescent="0.2">
      <c r="Y39784" s="84"/>
    </row>
    <row r="39785" spans="25:25" x14ac:dyDescent="0.2">
      <c r="Y39785" s="84"/>
    </row>
    <row r="39786" spans="25:25" x14ac:dyDescent="0.2">
      <c r="Y39786" s="84"/>
    </row>
    <row r="39787" spans="25:25" x14ac:dyDescent="0.2">
      <c r="Y39787" s="84"/>
    </row>
    <row r="39788" spans="25:25" x14ac:dyDescent="0.2">
      <c r="Y39788" s="84"/>
    </row>
    <row r="39789" spans="25:25" x14ac:dyDescent="0.2">
      <c r="Y39789" s="84"/>
    </row>
    <row r="39790" spans="25:25" x14ac:dyDescent="0.2">
      <c r="Y39790" s="84"/>
    </row>
    <row r="39791" spans="25:25" x14ac:dyDescent="0.2">
      <c r="Y39791" s="84"/>
    </row>
    <row r="39792" spans="25:25" x14ac:dyDescent="0.2">
      <c r="Y39792" s="84"/>
    </row>
    <row r="39793" spans="25:25" x14ac:dyDescent="0.2">
      <c r="Y39793" s="84"/>
    </row>
    <row r="39794" spans="25:25" x14ac:dyDescent="0.2">
      <c r="Y39794" s="84"/>
    </row>
    <row r="39795" spans="25:25" x14ac:dyDescent="0.2">
      <c r="Y39795" s="84"/>
    </row>
    <row r="39796" spans="25:25" x14ac:dyDescent="0.2">
      <c r="Y39796" s="84"/>
    </row>
    <row r="39797" spans="25:25" x14ac:dyDescent="0.2">
      <c r="Y39797" s="84"/>
    </row>
    <row r="39798" spans="25:25" x14ac:dyDescent="0.2">
      <c r="Y39798" s="84"/>
    </row>
    <row r="39799" spans="25:25" x14ac:dyDescent="0.2">
      <c r="Y39799" s="84"/>
    </row>
    <row r="39800" spans="25:25" x14ac:dyDescent="0.2">
      <c r="Y39800" s="84"/>
    </row>
    <row r="39801" spans="25:25" x14ac:dyDescent="0.2">
      <c r="Y39801" s="84"/>
    </row>
    <row r="39802" spans="25:25" x14ac:dyDescent="0.2">
      <c r="Y39802" s="84"/>
    </row>
    <row r="39803" spans="25:25" x14ac:dyDescent="0.2">
      <c r="Y39803" s="84"/>
    </row>
    <row r="39804" spans="25:25" x14ac:dyDescent="0.2">
      <c r="Y39804" s="84"/>
    </row>
    <row r="39805" spans="25:25" x14ac:dyDescent="0.2">
      <c r="Y39805" s="84"/>
    </row>
    <row r="39806" spans="25:25" x14ac:dyDescent="0.2">
      <c r="Y39806" s="84"/>
    </row>
    <row r="39807" spans="25:25" x14ac:dyDescent="0.2">
      <c r="Y39807" s="84"/>
    </row>
    <row r="39808" spans="25:25" x14ac:dyDescent="0.2">
      <c r="Y39808" s="84"/>
    </row>
    <row r="39809" spans="25:25" x14ac:dyDescent="0.2">
      <c r="Y39809" s="84"/>
    </row>
    <row r="39810" spans="25:25" x14ac:dyDescent="0.2">
      <c r="Y39810" s="84"/>
    </row>
    <row r="39811" spans="25:25" x14ac:dyDescent="0.2">
      <c r="Y39811" s="84"/>
    </row>
    <row r="39812" spans="25:25" x14ac:dyDescent="0.2">
      <c r="Y39812" s="84"/>
    </row>
    <row r="39813" spans="25:25" x14ac:dyDescent="0.2">
      <c r="Y39813" s="84"/>
    </row>
    <row r="39814" spans="25:25" x14ac:dyDescent="0.2">
      <c r="Y39814" s="84"/>
    </row>
    <row r="39815" spans="25:25" x14ac:dyDescent="0.2">
      <c r="Y39815" s="84"/>
    </row>
    <row r="39816" spans="25:25" x14ac:dyDescent="0.2">
      <c r="Y39816" s="84"/>
    </row>
    <row r="39817" spans="25:25" x14ac:dyDescent="0.2">
      <c r="Y39817" s="84"/>
    </row>
    <row r="39818" spans="25:25" x14ac:dyDescent="0.2">
      <c r="Y39818" s="84"/>
    </row>
    <row r="39819" spans="25:25" x14ac:dyDescent="0.2">
      <c r="Y39819" s="84"/>
    </row>
    <row r="39820" spans="25:25" x14ac:dyDescent="0.2">
      <c r="Y39820" s="84"/>
    </row>
    <row r="39821" spans="25:25" x14ac:dyDescent="0.2">
      <c r="Y39821" s="84"/>
    </row>
    <row r="39822" spans="25:25" x14ac:dyDescent="0.2">
      <c r="Y39822" s="84"/>
    </row>
    <row r="39823" spans="25:25" x14ac:dyDescent="0.2">
      <c r="Y39823" s="84"/>
    </row>
    <row r="39824" spans="25:25" x14ac:dyDescent="0.2">
      <c r="Y39824" s="84"/>
    </row>
    <row r="39825" spans="25:25" x14ac:dyDescent="0.2">
      <c r="Y39825" s="84"/>
    </row>
    <row r="39826" spans="25:25" x14ac:dyDescent="0.2">
      <c r="Y39826" s="84"/>
    </row>
    <row r="39827" spans="25:25" x14ac:dyDescent="0.2">
      <c r="Y39827" s="84"/>
    </row>
    <row r="39828" spans="25:25" x14ac:dyDescent="0.2">
      <c r="Y39828" s="84"/>
    </row>
    <row r="39829" spans="25:25" x14ac:dyDescent="0.2">
      <c r="Y39829" s="84"/>
    </row>
    <row r="39830" spans="25:25" x14ac:dyDescent="0.2">
      <c r="Y39830" s="84"/>
    </row>
    <row r="39831" spans="25:25" x14ac:dyDescent="0.2">
      <c r="Y39831" s="84"/>
    </row>
    <row r="39832" spans="25:25" x14ac:dyDescent="0.2">
      <c r="Y39832" s="84"/>
    </row>
    <row r="39833" spans="25:25" x14ac:dyDescent="0.2">
      <c r="Y39833" s="84"/>
    </row>
    <row r="39834" spans="25:25" x14ac:dyDescent="0.2">
      <c r="Y39834" s="84"/>
    </row>
    <row r="39835" spans="25:25" x14ac:dyDescent="0.2">
      <c r="Y39835" s="84"/>
    </row>
    <row r="39836" spans="25:25" x14ac:dyDescent="0.2">
      <c r="Y39836" s="84"/>
    </row>
    <row r="39837" spans="25:25" x14ac:dyDescent="0.2">
      <c r="Y39837" s="84"/>
    </row>
    <row r="39838" spans="25:25" x14ac:dyDescent="0.2">
      <c r="Y39838" s="84"/>
    </row>
    <row r="39839" spans="25:25" x14ac:dyDescent="0.2">
      <c r="Y39839" s="84"/>
    </row>
    <row r="39840" spans="25:25" x14ac:dyDescent="0.2">
      <c r="Y39840" s="84"/>
    </row>
    <row r="39841" spans="25:25" x14ac:dyDescent="0.2">
      <c r="Y39841" s="84"/>
    </row>
    <row r="39842" spans="25:25" x14ac:dyDescent="0.2">
      <c r="Y39842" s="84"/>
    </row>
    <row r="39843" spans="25:25" x14ac:dyDescent="0.2">
      <c r="Y39843" s="84"/>
    </row>
    <row r="39844" spans="25:25" x14ac:dyDescent="0.2">
      <c r="Y39844" s="84"/>
    </row>
    <row r="39845" spans="25:25" x14ac:dyDescent="0.2">
      <c r="Y39845" s="84"/>
    </row>
    <row r="39846" spans="25:25" x14ac:dyDescent="0.2">
      <c r="Y39846" s="84"/>
    </row>
    <row r="39847" spans="25:25" x14ac:dyDescent="0.2">
      <c r="Y39847" s="84"/>
    </row>
    <row r="39848" spans="25:25" x14ac:dyDescent="0.2">
      <c r="Y39848" s="84"/>
    </row>
    <row r="39849" spans="25:25" x14ac:dyDescent="0.2">
      <c r="Y39849" s="84"/>
    </row>
    <row r="39850" spans="25:25" x14ac:dyDescent="0.2">
      <c r="Y39850" s="84"/>
    </row>
    <row r="39851" spans="25:25" x14ac:dyDescent="0.2">
      <c r="Y39851" s="84"/>
    </row>
    <row r="39852" spans="25:25" x14ac:dyDescent="0.2">
      <c r="Y39852" s="84"/>
    </row>
    <row r="39853" spans="25:25" x14ac:dyDescent="0.2">
      <c r="Y39853" s="84"/>
    </row>
    <row r="39854" spans="25:25" x14ac:dyDescent="0.2">
      <c r="Y39854" s="84"/>
    </row>
    <row r="39855" spans="25:25" x14ac:dyDescent="0.2">
      <c r="Y39855" s="84"/>
    </row>
    <row r="39856" spans="25:25" x14ac:dyDescent="0.2">
      <c r="Y39856" s="84"/>
    </row>
    <row r="39857" spans="25:25" x14ac:dyDescent="0.2">
      <c r="Y39857" s="84"/>
    </row>
    <row r="39858" spans="25:25" x14ac:dyDescent="0.2">
      <c r="Y39858" s="84"/>
    </row>
    <row r="39859" spans="25:25" x14ac:dyDescent="0.2">
      <c r="Y39859" s="84"/>
    </row>
    <row r="39860" spans="25:25" x14ac:dyDescent="0.2">
      <c r="Y39860" s="84"/>
    </row>
    <row r="39861" spans="25:25" x14ac:dyDescent="0.2">
      <c r="Y39861" s="84"/>
    </row>
    <row r="39862" spans="25:25" x14ac:dyDescent="0.2">
      <c r="Y39862" s="84"/>
    </row>
    <row r="39863" spans="25:25" x14ac:dyDescent="0.2">
      <c r="Y39863" s="84"/>
    </row>
    <row r="39864" spans="25:25" x14ac:dyDescent="0.2">
      <c r="Y39864" s="84"/>
    </row>
    <row r="39865" spans="25:25" x14ac:dyDescent="0.2">
      <c r="Y39865" s="84"/>
    </row>
    <row r="39866" spans="25:25" x14ac:dyDescent="0.2">
      <c r="Y39866" s="84"/>
    </row>
    <row r="39867" spans="25:25" x14ac:dyDescent="0.2">
      <c r="Y39867" s="84"/>
    </row>
    <row r="39868" spans="25:25" x14ac:dyDescent="0.2">
      <c r="Y39868" s="84"/>
    </row>
    <row r="39869" spans="25:25" x14ac:dyDescent="0.2">
      <c r="Y39869" s="84"/>
    </row>
    <row r="39870" spans="25:25" x14ac:dyDescent="0.2">
      <c r="Y39870" s="84"/>
    </row>
    <row r="39871" spans="25:25" x14ac:dyDescent="0.2">
      <c r="Y39871" s="84"/>
    </row>
    <row r="39872" spans="25:25" x14ac:dyDescent="0.2">
      <c r="Y39872" s="84"/>
    </row>
    <row r="39873" spans="25:25" x14ac:dyDescent="0.2">
      <c r="Y39873" s="84"/>
    </row>
    <row r="39874" spans="25:25" x14ac:dyDescent="0.2">
      <c r="Y39874" s="84"/>
    </row>
    <row r="39875" spans="25:25" x14ac:dyDescent="0.2">
      <c r="Y39875" s="84"/>
    </row>
    <row r="39876" spans="25:25" x14ac:dyDescent="0.2">
      <c r="Y39876" s="84"/>
    </row>
    <row r="39877" spans="25:25" x14ac:dyDescent="0.2">
      <c r="Y39877" s="84"/>
    </row>
    <row r="39878" spans="25:25" x14ac:dyDescent="0.2">
      <c r="Y39878" s="84"/>
    </row>
    <row r="39879" spans="25:25" x14ac:dyDescent="0.2">
      <c r="Y39879" s="84"/>
    </row>
    <row r="39880" spans="25:25" x14ac:dyDescent="0.2">
      <c r="Y39880" s="84"/>
    </row>
    <row r="39881" spans="25:25" x14ac:dyDescent="0.2">
      <c r="Y39881" s="84"/>
    </row>
    <row r="39882" spans="25:25" x14ac:dyDescent="0.2">
      <c r="Y39882" s="84"/>
    </row>
    <row r="39883" spans="25:25" x14ac:dyDescent="0.2">
      <c r="Y39883" s="84"/>
    </row>
    <row r="39884" spans="25:25" x14ac:dyDescent="0.2">
      <c r="Y39884" s="84"/>
    </row>
    <row r="39885" spans="25:25" x14ac:dyDescent="0.2">
      <c r="Y39885" s="84"/>
    </row>
    <row r="39886" spans="25:25" x14ac:dyDescent="0.2">
      <c r="Y39886" s="84"/>
    </row>
    <row r="39887" spans="25:25" x14ac:dyDescent="0.2">
      <c r="Y39887" s="84"/>
    </row>
    <row r="39888" spans="25:25" x14ac:dyDescent="0.2">
      <c r="Y39888" s="84"/>
    </row>
    <row r="39889" spans="25:25" x14ac:dyDescent="0.2">
      <c r="Y39889" s="84"/>
    </row>
    <row r="39890" spans="25:25" x14ac:dyDescent="0.2">
      <c r="Y39890" s="84"/>
    </row>
    <row r="39891" spans="25:25" x14ac:dyDescent="0.2">
      <c r="Y39891" s="84"/>
    </row>
    <row r="39892" spans="25:25" x14ac:dyDescent="0.2">
      <c r="Y39892" s="84"/>
    </row>
    <row r="39893" spans="25:25" x14ac:dyDescent="0.2">
      <c r="Y39893" s="84"/>
    </row>
    <row r="39894" spans="25:25" x14ac:dyDescent="0.2">
      <c r="Y39894" s="84"/>
    </row>
    <row r="39895" spans="25:25" x14ac:dyDescent="0.2">
      <c r="Y39895" s="84"/>
    </row>
    <row r="39896" spans="25:25" x14ac:dyDescent="0.2">
      <c r="Y39896" s="84"/>
    </row>
    <row r="39897" spans="25:25" x14ac:dyDescent="0.2">
      <c r="Y39897" s="84"/>
    </row>
    <row r="39898" spans="25:25" x14ac:dyDescent="0.2">
      <c r="Y39898" s="84"/>
    </row>
    <row r="39899" spans="25:25" x14ac:dyDescent="0.2">
      <c r="Y39899" s="84"/>
    </row>
    <row r="39900" spans="25:25" x14ac:dyDescent="0.2">
      <c r="Y39900" s="84"/>
    </row>
    <row r="39901" spans="25:25" x14ac:dyDescent="0.2">
      <c r="Y39901" s="84"/>
    </row>
    <row r="39902" spans="25:25" x14ac:dyDescent="0.2">
      <c r="Y39902" s="84"/>
    </row>
    <row r="39903" spans="25:25" x14ac:dyDescent="0.2">
      <c r="Y39903" s="84"/>
    </row>
    <row r="39904" spans="25:25" x14ac:dyDescent="0.2">
      <c r="Y39904" s="84"/>
    </row>
    <row r="39905" spans="25:25" x14ac:dyDescent="0.2">
      <c r="Y39905" s="84"/>
    </row>
    <row r="39906" spans="25:25" x14ac:dyDescent="0.2">
      <c r="Y39906" s="84"/>
    </row>
    <row r="39907" spans="25:25" x14ac:dyDescent="0.2">
      <c r="Y39907" s="84"/>
    </row>
    <row r="39908" spans="25:25" x14ac:dyDescent="0.2">
      <c r="Y39908" s="84"/>
    </row>
    <row r="39909" spans="25:25" x14ac:dyDescent="0.2">
      <c r="Y39909" s="84"/>
    </row>
    <row r="39910" spans="25:25" x14ac:dyDescent="0.2">
      <c r="Y39910" s="84"/>
    </row>
    <row r="39911" spans="25:25" x14ac:dyDescent="0.2">
      <c r="Y39911" s="84"/>
    </row>
    <row r="39912" spans="25:25" x14ac:dyDescent="0.2">
      <c r="Y39912" s="84"/>
    </row>
    <row r="39913" spans="25:25" x14ac:dyDescent="0.2">
      <c r="Y39913" s="84"/>
    </row>
    <row r="39914" spans="25:25" x14ac:dyDescent="0.2">
      <c r="Y39914" s="84"/>
    </row>
    <row r="39915" spans="25:25" x14ac:dyDescent="0.2">
      <c r="Y39915" s="84"/>
    </row>
    <row r="39916" spans="25:25" x14ac:dyDescent="0.2">
      <c r="Y39916" s="84"/>
    </row>
    <row r="39917" spans="25:25" x14ac:dyDescent="0.2">
      <c r="Y39917" s="84"/>
    </row>
    <row r="39918" spans="25:25" x14ac:dyDescent="0.2">
      <c r="Y39918" s="84"/>
    </row>
    <row r="39919" spans="25:25" x14ac:dyDescent="0.2">
      <c r="Y39919" s="84"/>
    </row>
    <row r="39920" spans="25:25" x14ac:dyDescent="0.2">
      <c r="Y39920" s="84"/>
    </row>
    <row r="39921" spans="25:25" x14ac:dyDescent="0.2">
      <c r="Y39921" s="84"/>
    </row>
    <row r="39922" spans="25:25" x14ac:dyDescent="0.2">
      <c r="Y39922" s="84"/>
    </row>
    <row r="39923" spans="25:25" x14ac:dyDescent="0.2">
      <c r="Y39923" s="84"/>
    </row>
    <row r="39924" spans="25:25" x14ac:dyDescent="0.2">
      <c r="Y39924" s="84"/>
    </row>
    <row r="39925" spans="25:25" x14ac:dyDescent="0.2">
      <c r="Y39925" s="84"/>
    </row>
    <row r="39926" spans="25:25" x14ac:dyDescent="0.2">
      <c r="Y39926" s="84"/>
    </row>
    <row r="39927" spans="25:25" x14ac:dyDescent="0.2">
      <c r="Y39927" s="84"/>
    </row>
    <row r="39928" spans="25:25" x14ac:dyDescent="0.2">
      <c r="Y39928" s="84"/>
    </row>
    <row r="39929" spans="25:25" x14ac:dyDescent="0.2">
      <c r="Y39929" s="84"/>
    </row>
    <row r="39930" spans="25:25" x14ac:dyDescent="0.2">
      <c r="Y39930" s="84"/>
    </row>
    <row r="39931" spans="25:25" x14ac:dyDescent="0.2">
      <c r="Y39931" s="84"/>
    </row>
    <row r="39932" spans="25:25" x14ac:dyDescent="0.2">
      <c r="Y39932" s="84"/>
    </row>
    <row r="39933" spans="25:25" x14ac:dyDescent="0.2">
      <c r="Y39933" s="84"/>
    </row>
    <row r="39934" spans="25:25" x14ac:dyDescent="0.2">
      <c r="Y39934" s="84"/>
    </row>
    <row r="39935" spans="25:25" x14ac:dyDescent="0.2">
      <c r="Y39935" s="84"/>
    </row>
    <row r="39936" spans="25:25" x14ac:dyDescent="0.2">
      <c r="Y39936" s="84"/>
    </row>
    <row r="39937" spans="25:25" x14ac:dyDescent="0.2">
      <c r="Y39937" s="84"/>
    </row>
    <row r="39938" spans="25:25" x14ac:dyDescent="0.2">
      <c r="Y39938" s="84"/>
    </row>
    <row r="39939" spans="25:25" x14ac:dyDescent="0.2">
      <c r="Y39939" s="84"/>
    </row>
    <row r="39940" spans="25:25" x14ac:dyDescent="0.2">
      <c r="Y39940" s="84"/>
    </row>
    <row r="39941" spans="25:25" x14ac:dyDescent="0.2">
      <c r="Y39941" s="84"/>
    </row>
    <row r="39942" spans="25:25" x14ac:dyDescent="0.2">
      <c r="Y39942" s="84"/>
    </row>
    <row r="39943" spans="25:25" x14ac:dyDescent="0.2">
      <c r="Y39943" s="84"/>
    </row>
    <row r="39944" spans="25:25" x14ac:dyDescent="0.2">
      <c r="Y39944" s="84"/>
    </row>
    <row r="39945" spans="25:25" x14ac:dyDescent="0.2">
      <c r="Y39945" s="84"/>
    </row>
    <row r="39946" spans="25:25" x14ac:dyDescent="0.2">
      <c r="Y39946" s="84"/>
    </row>
    <row r="39947" spans="25:25" x14ac:dyDescent="0.2">
      <c r="Y39947" s="84"/>
    </row>
    <row r="39948" spans="25:25" x14ac:dyDescent="0.2">
      <c r="Y39948" s="84"/>
    </row>
    <row r="39949" spans="25:25" x14ac:dyDescent="0.2">
      <c r="Y39949" s="84"/>
    </row>
    <row r="39950" spans="25:25" x14ac:dyDescent="0.2">
      <c r="Y39950" s="84"/>
    </row>
    <row r="39951" spans="25:25" x14ac:dyDescent="0.2">
      <c r="Y39951" s="84"/>
    </row>
    <row r="39952" spans="25:25" x14ac:dyDescent="0.2">
      <c r="Y39952" s="84"/>
    </row>
    <row r="39953" spans="25:25" x14ac:dyDescent="0.2">
      <c r="Y39953" s="84"/>
    </row>
    <row r="39954" spans="25:25" x14ac:dyDescent="0.2">
      <c r="Y39954" s="84"/>
    </row>
    <row r="39955" spans="25:25" x14ac:dyDescent="0.2">
      <c r="Y39955" s="84"/>
    </row>
    <row r="39956" spans="25:25" x14ac:dyDescent="0.2">
      <c r="Y39956" s="84"/>
    </row>
    <row r="39957" spans="25:25" x14ac:dyDescent="0.2">
      <c r="Y39957" s="84"/>
    </row>
    <row r="39958" spans="25:25" x14ac:dyDescent="0.2">
      <c r="Y39958" s="84"/>
    </row>
    <row r="39959" spans="25:25" x14ac:dyDescent="0.2">
      <c r="Y39959" s="84"/>
    </row>
    <row r="39960" spans="25:25" x14ac:dyDescent="0.2">
      <c r="Y39960" s="84"/>
    </row>
    <row r="39961" spans="25:25" x14ac:dyDescent="0.2">
      <c r="Y39961" s="84"/>
    </row>
    <row r="39962" spans="25:25" x14ac:dyDescent="0.2">
      <c r="Y39962" s="84"/>
    </row>
    <row r="39963" spans="25:25" x14ac:dyDescent="0.2">
      <c r="Y39963" s="84"/>
    </row>
    <row r="39964" spans="25:25" x14ac:dyDescent="0.2">
      <c r="Y39964" s="84"/>
    </row>
    <row r="39965" spans="25:25" x14ac:dyDescent="0.2">
      <c r="Y39965" s="84"/>
    </row>
    <row r="39966" spans="25:25" x14ac:dyDescent="0.2">
      <c r="Y39966" s="84"/>
    </row>
    <row r="39967" spans="25:25" x14ac:dyDescent="0.2">
      <c r="Y39967" s="84"/>
    </row>
    <row r="39968" spans="25:25" x14ac:dyDescent="0.2">
      <c r="Y39968" s="84"/>
    </row>
    <row r="39969" spans="25:25" x14ac:dyDescent="0.2">
      <c r="Y39969" s="84"/>
    </row>
    <row r="39970" spans="25:25" x14ac:dyDescent="0.2">
      <c r="Y39970" s="84"/>
    </row>
    <row r="39971" spans="25:25" x14ac:dyDescent="0.2">
      <c r="Y39971" s="84"/>
    </row>
    <row r="39972" spans="25:25" x14ac:dyDescent="0.2">
      <c r="Y39972" s="84"/>
    </row>
    <row r="39973" spans="25:25" x14ac:dyDescent="0.2">
      <c r="Y39973" s="84"/>
    </row>
    <row r="39974" spans="25:25" x14ac:dyDescent="0.2">
      <c r="Y39974" s="84"/>
    </row>
    <row r="39975" spans="25:25" x14ac:dyDescent="0.2">
      <c r="Y39975" s="84"/>
    </row>
    <row r="39976" spans="25:25" x14ac:dyDescent="0.2">
      <c r="Y39976" s="84"/>
    </row>
    <row r="39977" spans="25:25" x14ac:dyDescent="0.2">
      <c r="Y39977" s="84"/>
    </row>
    <row r="39978" spans="25:25" x14ac:dyDescent="0.2">
      <c r="Y39978" s="84"/>
    </row>
    <row r="39979" spans="25:25" x14ac:dyDescent="0.2">
      <c r="Y39979" s="84"/>
    </row>
    <row r="39980" spans="25:25" x14ac:dyDescent="0.2">
      <c r="Y39980" s="84"/>
    </row>
    <row r="39981" spans="25:25" x14ac:dyDescent="0.2">
      <c r="Y39981" s="84"/>
    </row>
    <row r="39982" spans="25:25" x14ac:dyDescent="0.2">
      <c r="Y39982" s="84"/>
    </row>
    <row r="39983" spans="25:25" x14ac:dyDescent="0.2">
      <c r="Y39983" s="84"/>
    </row>
    <row r="39984" spans="25:25" x14ac:dyDescent="0.2">
      <c r="Y39984" s="84"/>
    </row>
    <row r="39985" spans="25:25" x14ac:dyDescent="0.2">
      <c r="Y39985" s="84"/>
    </row>
    <row r="39986" spans="25:25" x14ac:dyDescent="0.2">
      <c r="Y39986" s="84"/>
    </row>
    <row r="39987" spans="25:25" x14ac:dyDescent="0.2">
      <c r="Y39987" s="84"/>
    </row>
    <row r="39988" spans="25:25" x14ac:dyDescent="0.2">
      <c r="Y39988" s="84"/>
    </row>
    <row r="39989" spans="25:25" x14ac:dyDescent="0.2">
      <c r="Y39989" s="84"/>
    </row>
    <row r="39990" spans="25:25" x14ac:dyDescent="0.2">
      <c r="Y39990" s="84"/>
    </row>
    <row r="39991" spans="25:25" x14ac:dyDescent="0.2">
      <c r="Y39991" s="84"/>
    </row>
    <row r="39992" spans="25:25" x14ac:dyDescent="0.2">
      <c r="Y39992" s="84"/>
    </row>
    <row r="39993" spans="25:25" x14ac:dyDescent="0.2">
      <c r="Y39993" s="84"/>
    </row>
    <row r="39994" spans="25:25" x14ac:dyDescent="0.2">
      <c r="Y39994" s="84"/>
    </row>
    <row r="39995" spans="25:25" x14ac:dyDescent="0.2">
      <c r="Y39995" s="84"/>
    </row>
    <row r="39996" spans="25:25" x14ac:dyDescent="0.2">
      <c r="Y39996" s="84"/>
    </row>
    <row r="39997" spans="25:25" x14ac:dyDescent="0.2">
      <c r="Y39997" s="84"/>
    </row>
    <row r="39998" spans="25:25" x14ac:dyDescent="0.2">
      <c r="Y39998" s="84"/>
    </row>
    <row r="39999" spans="25:25" x14ac:dyDescent="0.2">
      <c r="Y39999" s="84"/>
    </row>
    <row r="40000" spans="25:25" x14ac:dyDescent="0.2">
      <c r="Y40000" s="84"/>
    </row>
    <row r="40001" spans="25:25" x14ac:dyDescent="0.2">
      <c r="Y40001" s="84"/>
    </row>
    <row r="40002" spans="25:25" x14ac:dyDescent="0.2">
      <c r="Y40002" s="84"/>
    </row>
    <row r="40003" spans="25:25" x14ac:dyDescent="0.2">
      <c r="Y40003" s="84"/>
    </row>
    <row r="40004" spans="25:25" x14ac:dyDescent="0.2">
      <c r="Y40004" s="84"/>
    </row>
    <row r="40005" spans="25:25" x14ac:dyDescent="0.2">
      <c r="Y40005" s="84"/>
    </row>
    <row r="40006" spans="25:25" x14ac:dyDescent="0.2">
      <c r="Y40006" s="84"/>
    </row>
    <row r="40007" spans="25:25" x14ac:dyDescent="0.2">
      <c r="Y40007" s="84"/>
    </row>
    <row r="40008" spans="25:25" x14ac:dyDescent="0.2">
      <c r="Y40008" s="84"/>
    </row>
    <row r="40009" spans="25:25" x14ac:dyDescent="0.2">
      <c r="Y40009" s="84"/>
    </row>
    <row r="40010" spans="25:25" x14ac:dyDescent="0.2">
      <c r="Y40010" s="84"/>
    </row>
    <row r="40011" spans="25:25" x14ac:dyDescent="0.2">
      <c r="Y40011" s="84"/>
    </row>
    <row r="40012" spans="25:25" x14ac:dyDescent="0.2">
      <c r="Y40012" s="84"/>
    </row>
    <row r="40013" spans="25:25" x14ac:dyDescent="0.2">
      <c r="Y40013" s="84"/>
    </row>
    <row r="40014" spans="25:25" x14ac:dyDescent="0.2">
      <c r="Y40014" s="84"/>
    </row>
    <row r="40015" spans="25:25" x14ac:dyDescent="0.2">
      <c r="Y40015" s="84"/>
    </row>
    <row r="40016" spans="25:25" x14ac:dyDescent="0.2">
      <c r="Y40016" s="84"/>
    </row>
    <row r="40017" spans="25:25" x14ac:dyDescent="0.2">
      <c r="Y40017" s="84"/>
    </row>
    <row r="40018" spans="25:25" x14ac:dyDescent="0.2">
      <c r="Y40018" s="84"/>
    </row>
    <row r="40019" spans="25:25" x14ac:dyDescent="0.2">
      <c r="Y40019" s="84"/>
    </row>
    <row r="40020" spans="25:25" x14ac:dyDescent="0.2">
      <c r="Y40020" s="84"/>
    </row>
    <row r="40021" spans="25:25" x14ac:dyDescent="0.2">
      <c r="Y40021" s="84"/>
    </row>
    <row r="40022" spans="25:25" x14ac:dyDescent="0.2">
      <c r="Y40022" s="84"/>
    </row>
    <row r="40023" spans="25:25" x14ac:dyDescent="0.2">
      <c r="Y40023" s="84"/>
    </row>
    <row r="40024" spans="25:25" x14ac:dyDescent="0.2">
      <c r="Y40024" s="84"/>
    </row>
    <row r="40025" spans="25:25" x14ac:dyDescent="0.2">
      <c r="Y40025" s="84"/>
    </row>
    <row r="40026" spans="25:25" x14ac:dyDescent="0.2">
      <c r="Y40026" s="84"/>
    </row>
    <row r="40027" spans="25:25" x14ac:dyDescent="0.2">
      <c r="Y40027" s="84"/>
    </row>
    <row r="40028" spans="25:25" x14ac:dyDescent="0.2">
      <c r="Y40028" s="84"/>
    </row>
    <row r="40029" spans="25:25" x14ac:dyDescent="0.2">
      <c r="Y40029" s="84"/>
    </row>
    <row r="40030" spans="25:25" x14ac:dyDescent="0.2">
      <c r="Y40030" s="84"/>
    </row>
    <row r="40031" spans="25:25" x14ac:dyDescent="0.2">
      <c r="Y40031" s="84"/>
    </row>
    <row r="40032" spans="25:25" x14ac:dyDescent="0.2">
      <c r="Y40032" s="84"/>
    </row>
    <row r="40033" spans="25:25" x14ac:dyDescent="0.2">
      <c r="Y40033" s="84"/>
    </row>
    <row r="40034" spans="25:25" x14ac:dyDescent="0.2">
      <c r="Y40034" s="84"/>
    </row>
    <row r="40035" spans="25:25" x14ac:dyDescent="0.2">
      <c r="Y40035" s="84"/>
    </row>
    <row r="40036" spans="25:25" x14ac:dyDescent="0.2">
      <c r="Y40036" s="84"/>
    </row>
    <row r="40037" spans="25:25" x14ac:dyDescent="0.2">
      <c r="Y40037" s="84"/>
    </row>
    <row r="40038" spans="25:25" x14ac:dyDescent="0.2">
      <c r="Y40038" s="84"/>
    </row>
    <row r="40039" spans="25:25" x14ac:dyDescent="0.2">
      <c r="Y40039" s="84"/>
    </row>
    <row r="40040" spans="25:25" x14ac:dyDescent="0.2">
      <c r="Y40040" s="84"/>
    </row>
    <row r="40041" spans="25:25" x14ac:dyDescent="0.2">
      <c r="Y40041" s="84"/>
    </row>
    <row r="40042" spans="25:25" x14ac:dyDescent="0.2">
      <c r="Y40042" s="84"/>
    </row>
    <row r="40043" spans="25:25" x14ac:dyDescent="0.2">
      <c r="Y40043" s="84"/>
    </row>
    <row r="40044" spans="25:25" x14ac:dyDescent="0.2">
      <c r="Y40044" s="84"/>
    </row>
    <row r="40045" spans="25:25" x14ac:dyDescent="0.2">
      <c r="Y40045" s="84"/>
    </row>
    <row r="40046" spans="25:25" x14ac:dyDescent="0.2">
      <c r="Y40046" s="84"/>
    </row>
    <row r="40047" spans="25:25" x14ac:dyDescent="0.2">
      <c r="Y40047" s="84"/>
    </row>
    <row r="40048" spans="25:25" x14ac:dyDescent="0.2">
      <c r="Y40048" s="84"/>
    </row>
    <row r="40049" spans="25:25" x14ac:dyDescent="0.2">
      <c r="Y40049" s="84"/>
    </row>
    <row r="40050" spans="25:25" x14ac:dyDescent="0.2">
      <c r="Y40050" s="84"/>
    </row>
    <row r="40051" spans="25:25" x14ac:dyDescent="0.2">
      <c r="Y40051" s="84"/>
    </row>
    <row r="40052" spans="25:25" x14ac:dyDescent="0.2">
      <c r="Y40052" s="84"/>
    </row>
    <row r="40053" spans="25:25" x14ac:dyDescent="0.2">
      <c r="Y40053" s="84"/>
    </row>
    <row r="40054" spans="25:25" x14ac:dyDescent="0.2">
      <c r="Y40054" s="84"/>
    </row>
    <row r="40055" spans="25:25" x14ac:dyDescent="0.2">
      <c r="Y40055" s="84"/>
    </row>
    <row r="40056" spans="25:25" x14ac:dyDescent="0.2">
      <c r="Y40056" s="84"/>
    </row>
    <row r="40057" spans="25:25" x14ac:dyDescent="0.2">
      <c r="Y40057" s="84"/>
    </row>
    <row r="40058" spans="25:25" x14ac:dyDescent="0.2">
      <c r="Y40058" s="84"/>
    </row>
    <row r="40059" spans="25:25" x14ac:dyDescent="0.2">
      <c r="Y40059" s="84"/>
    </row>
    <row r="40060" spans="25:25" x14ac:dyDescent="0.2">
      <c r="Y40060" s="84"/>
    </row>
    <row r="40061" spans="25:25" x14ac:dyDescent="0.2">
      <c r="Y40061" s="84"/>
    </row>
    <row r="40062" spans="25:25" x14ac:dyDescent="0.2">
      <c r="Y40062" s="84"/>
    </row>
    <row r="40063" spans="25:25" x14ac:dyDescent="0.2">
      <c r="Y40063" s="84"/>
    </row>
    <row r="40064" spans="25:25" x14ac:dyDescent="0.2">
      <c r="Y40064" s="84"/>
    </row>
    <row r="40065" spans="25:25" x14ac:dyDescent="0.2">
      <c r="Y40065" s="84"/>
    </row>
    <row r="40066" spans="25:25" x14ac:dyDescent="0.2">
      <c r="Y40066" s="84"/>
    </row>
    <row r="40067" spans="25:25" x14ac:dyDescent="0.2">
      <c r="Y40067" s="84"/>
    </row>
    <row r="40068" spans="25:25" x14ac:dyDescent="0.2">
      <c r="Y40068" s="84"/>
    </row>
    <row r="40069" spans="25:25" x14ac:dyDescent="0.2">
      <c r="Y40069" s="84"/>
    </row>
    <row r="40070" spans="25:25" x14ac:dyDescent="0.2">
      <c r="Y40070" s="84"/>
    </row>
    <row r="40071" spans="25:25" x14ac:dyDescent="0.2">
      <c r="Y40071" s="84"/>
    </row>
    <row r="40072" spans="25:25" x14ac:dyDescent="0.2">
      <c r="Y40072" s="84"/>
    </row>
    <row r="40073" spans="25:25" x14ac:dyDescent="0.2">
      <c r="Y40073" s="84"/>
    </row>
    <row r="40074" spans="25:25" x14ac:dyDescent="0.2">
      <c r="Y40074" s="84"/>
    </row>
    <row r="40075" spans="25:25" x14ac:dyDescent="0.2">
      <c r="Y40075" s="84"/>
    </row>
    <row r="40076" spans="25:25" x14ac:dyDescent="0.2">
      <c r="Y40076" s="84"/>
    </row>
    <row r="40077" spans="25:25" x14ac:dyDescent="0.2">
      <c r="Y40077" s="84"/>
    </row>
    <row r="40078" spans="25:25" x14ac:dyDescent="0.2">
      <c r="Y40078" s="84"/>
    </row>
    <row r="40079" spans="25:25" x14ac:dyDescent="0.2">
      <c r="Y40079" s="84"/>
    </row>
    <row r="40080" spans="25:25" x14ac:dyDescent="0.2">
      <c r="Y40080" s="84"/>
    </row>
    <row r="40081" spans="25:25" x14ac:dyDescent="0.2">
      <c r="Y40081" s="84"/>
    </row>
    <row r="40082" spans="25:25" x14ac:dyDescent="0.2">
      <c r="Y40082" s="84"/>
    </row>
    <row r="40083" spans="25:25" x14ac:dyDescent="0.2">
      <c r="Y40083" s="84"/>
    </row>
    <row r="40084" spans="25:25" x14ac:dyDescent="0.2">
      <c r="Y40084" s="84"/>
    </row>
    <row r="40085" spans="25:25" x14ac:dyDescent="0.2">
      <c r="Y40085" s="84"/>
    </row>
    <row r="40086" spans="25:25" x14ac:dyDescent="0.2">
      <c r="Y40086" s="84"/>
    </row>
    <row r="40087" spans="25:25" x14ac:dyDescent="0.2">
      <c r="Y40087" s="84"/>
    </row>
    <row r="40088" spans="25:25" x14ac:dyDescent="0.2">
      <c r="Y40088" s="84"/>
    </row>
    <row r="40089" spans="25:25" x14ac:dyDescent="0.2">
      <c r="Y40089" s="84"/>
    </row>
    <row r="40090" spans="25:25" x14ac:dyDescent="0.2">
      <c r="Y40090" s="84"/>
    </row>
    <row r="40091" spans="25:25" x14ac:dyDescent="0.2">
      <c r="Y40091" s="84"/>
    </row>
    <row r="40092" spans="25:25" x14ac:dyDescent="0.2">
      <c r="Y40092" s="84"/>
    </row>
    <row r="40093" spans="25:25" x14ac:dyDescent="0.2">
      <c r="Y40093" s="84"/>
    </row>
    <row r="40094" spans="25:25" x14ac:dyDescent="0.2">
      <c r="Y40094" s="84"/>
    </row>
    <row r="40095" spans="25:25" x14ac:dyDescent="0.2">
      <c r="Y40095" s="84"/>
    </row>
    <row r="40096" spans="25:25" x14ac:dyDescent="0.2">
      <c r="Y40096" s="84"/>
    </row>
    <row r="40097" spans="25:25" x14ac:dyDescent="0.2">
      <c r="Y40097" s="84"/>
    </row>
    <row r="40098" spans="25:25" x14ac:dyDescent="0.2">
      <c r="Y40098" s="84"/>
    </row>
    <row r="40099" spans="25:25" x14ac:dyDescent="0.2">
      <c r="Y40099" s="84"/>
    </row>
    <row r="40100" spans="25:25" x14ac:dyDescent="0.2">
      <c r="Y40100" s="84"/>
    </row>
    <row r="40101" spans="25:25" x14ac:dyDescent="0.2">
      <c r="Y40101" s="84"/>
    </row>
    <row r="40102" spans="25:25" x14ac:dyDescent="0.2">
      <c r="Y40102" s="84"/>
    </row>
    <row r="40103" spans="25:25" x14ac:dyDescent="0.2">
      <c r="Y40103" s="84"/>
    </row>
    <row r="40104" spans="25:25" x14ac:dyDescent="0.2">
      <c r="Y40104" s="84"/>
    </row>
    <row r="40105" spans="25:25" x14ac:dyDescent="0.2">
      <c r="Y40105" s="84"/>
    </row>
    <row r="40106" spans="25:25" x14ac:dyDescent="0.2">
      <c r="Y40106" s="84"/>
    </row>
    <row r="40107" spans="25:25" x14ac:dyDescent="0.2">
      <c r="Y40107" s="84"/>
    </row>
    <row r="40108" spans="25:25" x14ac:dyDescent="0.2">
      <c r="Y40108" s="84"/>
    </row>
    <row r="40109" spans="25:25" x14ac:dyDescent="0.2">
      <c r="Y40109" s="84"/>
    </row>
    <row r="40110" spans="25:25" x14ac:dyDescent="0.2">
      <c r="Y40110" s="84"/>
    </row>
    <row r="40111" spans="25:25" x14ac:dyDescent="0.2">
      <c r="Y40111" s="84"/>
    </row>
    <row r="40112" spans="25:25" x14ac:dyDescent="0.2">
      <c r="Y40112" s="84"/>
    </row>
    <row r="40113" spans="25:25" x14ac:dyDescent="0.2">
      <c r="Y40113" s="84"/>
    </row>
    <row r="40114" spans="25:25" x14ac:dyDescent="0.2">
      <c r="Y40114" s="84"/>
    </row>
    <row r="40115" spans="25:25" x14ac:dyDescent="0.2">
      <c r="Y40115" s="84"/>
    </row>
    <row r="40116" spans="25:25" x14ac:dyDescent="0.2">
      <c r="Y40116" s="84"/>
    </row>
    <row r="40117" spans="25:25" x14ac:dyDescent="0.2">
      <c r="Y40117" s="84"/>
    </row>
    <row r="40118" spans="25:25" x14ac:dyDescent="0.2">
      <c r="Y40118" s="84"/>
    </row>
    <row r="40119" spans="25:25" x14ac:dyDescent="0.2">
      <c r="Y40119" s="84"/>
    </row>
    <row r="40120" spans="25:25" x14ac:dyDescent="0.2">
      <c r="Y40120" s="84"/>
    </row>
    <row r="40121" spans="25:25" x14ac:dyDescent="0.2">
      <c r="Y40121" s="84"/>
    </row>
    <row r="40122" spans="25:25" x14ac:dyDescent="0.2">
      <c r="Y40122" s="84"/>
    </row>
    <row r="40123" spans="25:25" x14ac:dyDescent="0.2">
      <c r="Y40123" s="84"/>
    </row>
    <row r="40124" spans="25:25" x14ac:dyDescent="0.2">
      <c r="Y40124" s="84"/>
    </row>
    <row r="40125" spans="25:25" x14ac:dyDescent="0.2">
      <c r="Y40125" s="84"/>
    </row>
    <row r="40126" spans="25:25" x14ac:dyDescent="0.2">
      <c r="Y40126" s="84"/>
    </row>
    <row r="40127" spans="25:25" x14ac:dyDescent="0.2">
      <c r="Y40127" s="84"/>
    </row>
    <row r="40128" spans="25:25" x14ac:dyDescent="0.2">
      <c r="Y40128" s="84"/>
    </row>
    <row r="40129" spans="25:25" x14ac:dyDescent="0.2">
      <c r="Y40129" s="84"/>
    </row>
    <row r="40130" spans="25:25" x14ac:dyDescent="0.2">
      <c r="Y40130" s="84"/>
    </row>
    <row r="40131" spans="25:25" x14ac:dyDescent="0.2">
      <c r="Y40131" s="84"/>
    </row>
    <row r="40132" spans="25:25" x14ac:dyDescent="0.2">
      <c r="Y40132" s="84"/>
    </row>
    <row r="40133" spans="25:25" x14ac:dyDescent="0.2">
      <c r="Y40133" s="84"/>
    </row>
    <row r="40134" spans="25:25" x14ac:dyDescent="0.2">
      <c r="Y40134" s="84"/>
    </row>
    <row r="40135" spans="25:25" x14ac:dyDescent="0.2">
      <c r="Y40135" s="84"/>
    </row>
    <row r="40136" spans="25:25" x14ac:dyDescent="0.2">
      <c r="Y40136" s="84"/>
    </row>
    <row r="40137" spans="25:25" x14ac:dyDescent="0.2">
      <c r="Y40137" s="84"/>
    </row>
    <row r="40138" spans="25:25" x14ac:dyDescent="0.2">
      <c r="Y40138" s="84"/>
    </row>
    <row r="40139" spans="25:25" x14ac:dyDescent="0.2">
      <c r="Y40139" s="84"/>
    </row>
    <row r="40140" spans="25:25" x14ac:dyDescent="0.2">
      <c r="Y40140" s="84"/>
    </row>
    <row r="40141" spans="25:25" x14ac:dyDescent="0.2">
      <c r="Y40141" s="84"/>
    </row>
    <row r="40142" spans="25:25" x14ac:dyDescent="0.2">
      <c r="Y40142" s="84"/>
    </row>
    <row r="40143" spans="25:25" x14ac:dyDescent="0.2">
      <c r="Y40143" s="84"/>
    </row>
    <row r="40144" spans="25:25" x14ac:dyDescent="0.2">
      <c r="Y40144" s="84"/>
    </row>
    <row r="40145" spans="25:25" x14ac:dyDescent="0.2">
      <c r="Y40145" s="84"/>
    </row>
    <row r="40146" spans="25:25" x14ac:dyDescent="0.2">
      <c r="Y40146" s="84"/>
    </row>
    <row r="40147" spans="25:25" x14ac:dyDescent="0.2">
      <c r="Y40147" s="84"/>
    </row>
    <row r="40148" spans="25:25" x14ac:dyDescent="0.2">
      <c r="Y40148" s="84"/>
    </row>
    <row r="40149" spans="25:25" x14ac:dyDescent="0.2">
      <c r="Y40149" s="84"/>
    </row>
    <row r="40150" spans="25:25" x14ac:dyDescent="0.2">
      <c r="Y40150" s="84"/>
    </row>
    <row r="40151" spans="25:25" x14ac:dyDescent="0.2">
      <c r="Y40151" s="84"/>
    </row>
    <row r="40152" spans="25:25" x14ac:dyDescent="0.2">
      <c r="Y40152" s="84"/>
    </row>
    <row r="40153" spans="25:25" x14ac:dyDescent="0.2">
      <c r="Y40153" s="84"/>
    </row>
    <row r="40154" spans="25:25" x14ac:dyDescent="0.2">
      <c r="Y40154" s="84"/>
    </row>
    <row r="40155" spans="25:25" x14ac:dyDescent="0.2">
      <c r="Y40155" s="84"/>
    </row>
    <row r="40156" spans="25:25" x14ac:dyDescent="0.2">
      <c r="Y40156" s="84"/>
    </row>
    <row r="40157" spans="25:25" x14ac:dyDescent="0.2">
      <c r="Y40157" s="84"/>
    </row>
    <row r="40158" spans="25:25" x14ac:dyDescent="0.2">
      <c r="Y40158" s="84"/>
    </row>
    <row r="40159" spans="25:25" x14ac:dyDescent="0.2">
      <c r="Y40159" s="84"/>
    </row>
    <row r="40160" spans="25:25" x14ac:dyDescent="0.2">
      <c r="Y40160" s="84"/>
    </row>
    <row r="40161" spans="25:25" x14ac:dyDescent="0.2">
      <c r="Y40161" s="84"/>
    </row>
    <row r="40162" spans="25:25" x14ac:dyDescent="0.2">
      <c r="Y40162" s="84"/>
    </row>
    <row r="40163" spans="25:25" x14ac:dyDescent="0.2">
      <c r="Y40163" s="84"/>
    </row>
    <row r="40164" spans="25:25" x14ac:dyDescent="0.2">
      <c r="Y40164" s="84"/>
    </row>
    <row r="40165" spans="25:25" x14ac:dyDescent="0.2">
      <c r="Y40165" s="84"/>
    </row>
    <row r="40166" spans="25:25" x14ac:dyDescent="0.2">
      <c r="Y40166" s="84"/>
    </row>
    <row r="40167" spans="25:25" x14ac:dyDescent="0.2">
      <c r="Y40167" s="84"/>
    </row>
    <row r="40168" spans="25:25" x14ac:dyDescent="0.2">
      <c r="Y40168" s="84"/>
    </row>
    <row r="40169" spans="25:25" x14ac:dyDescent="0.2">
      <c r="Y40169" s="84"/>
    </row>
    <row r="40170" spans="25:25" x14ac:dyDescent="0.2">
      <c r="Y40170" s="84"/>
    </row>
    <row r="40171" spans="25:25" x14ac:dyDescent="0.2">
      <c r="Y40171" s="84"/>
    </row>
    <row r="40172" spans="25:25" x14ac:dyDescent="0.2">
      <c r="Y40172" s="84"/>
    </row>
    <row r="40173" spans="25:25" x14ac:dyDescent="0.2">
      <c r="Y40173" s="84"/>
    </row>
    <row r="40174" spans="25:25" x14ac:dyDescent="0.2">
      <c r="Y40174" s="84"/>
    </row>
    <row r="40175" spans="25:25" x14ac:dyDescent="0.2">
      <c r="Y40175" s="84"/>
    </row>
    <row r="40176" spans="25:25" x14ac:dyDescent="0.2">
      <c r="Y40176" s="84"/>
    </row>
    <row r="40177" spans="25:25" x14ac:dyDescent="0.2">
      <c r="Y40177" s="84"/>
    </row>
    <row r="40178" spans="25:25" x14ac:dyDescent="0.2">
      <c r="Y40178" s="84"/>
    </row>
    <row r="40179" spans="25:25" x14ac:dyDescent="0.2">
      <c r="Y40179" s="84"/>
    </row>
    <row r="40180" spans="25:25" x14ac:dyDescent="0.2">
      <c r="Y40180" s="84"/>
    </row>
    <row r="40181" spans="25:25" x14ac:dyDescent="0.2">
      <c r="Y40181" s="84"/>
    </row>
    <row r="40182" spans="25:25" x14ac:dyDescent="0.2">
      <c r="Y40182" s="84"/>
    </row>
    <row r="40183" spans="25:25" x14ac:dyDescent="0.2">
      <c r="Y40183" s="84"/>
    </row>
    <row r="40184" spans="25:25" x14ac:dyDescent="0.2">
      <c r="Y40184" s="84"/>
    </row>
    <row r="40185" spans="25:25" x14ac:dyDescent="0.2">
      <c r="Y40185" s="84"/>
    </row>
    <row r="40186" spans="25:25" x14ac:dyDescent="0.2">
      <c r="Y40186" s="84"/>
    </row>
    <row r="40187" spans="25:25" x14ac:dyDescent="0.2">
      <c r="Y40187" s="84"/>
    </row>
    <row r="40188" spans="25:25" x14ac:dyDescent="0.2">
      <c r="Y40188" s="84"/>
    </row>
    <row r="40189" spans="25:25" x14ac:dyDescent="0.2">
      <c r="Y40189" s="84"/>
    </row>
    <row r="40190" spans="25:25" x14ac:dyDescent="0.2">
      <c r="Y40190" s="84"/>
    </row>
    <row r="40191" spans="25:25" x14ac:dyDescent="0.2">
      <c r="Y40191" s="84"/>
    </row>
    <row r="40192" spans="25:25" x14ac:dyDescent="0.2">
      <c r="Y40192" s="84"/>
    </row>
    <row r="40193" spans="25:25" x14ac:dyDescent="0.2">
      <c r="Y40193" s="84"/>
    </row>
    <row r="40194" spans="25:25" x14ac:dyDescent="0.2">
      <c r="Y40194" s="84"/>
    </row>
    <row r="40195" spans="25:25" x14ac:dyDescent="0.2">
      <c r="Y40195" s="84"/>
    </row>
    <row r="40196" spans="25:25" x14ac:dyDescent="0.2">
      <c r="Y40196" s="84"/>
    </row>
    <row r="40197" spans="25:25" x14ac:dyDescent="0.2">
      <c r="Y40197" s="84"/>
    </row>
    <row r="40198" spans="25:25" x14ac:dyDescent="0.2">
      <c r="Y40198" s="84"/>
    </row>
    <row r="40199" spans="25:25" x14ac:dyDescent="0.2">
      <c r="Y40199" s="84"/>
    </row>
    <row r="40200" spans="25:25" x14ac:dyDescent="0.2">
      <c r="Y40200" s="84"/>
    </row>
    <row r="40201" spans="25:25" x14ac:dyDescent="0.2">
      <c r="Y40201" s="84"/>
    </row>
    <row r="40202" spans="25:25" x14ac:dyDescent="0.2">
      <c r="Y40202" s="84"/>
    </row>
    <row r="40203" spans="25:25" x14ac:dyDescent="0.2">
      <c r="Y40203" s="84"/>
    </row>
    <row r="40204" spans="25:25" x14ac:dyDescent="0.2">
      <c r="Y40204" s="84"/>
    </row>
    <row r="40205" spans="25:25" x14ac:dyDescent="0.2">
      <c r="Y40205" s="84"/>
    </row>
    <row r="40206" spans="25:25" x14ac:dyDescent="0.2">
      <c r="Y40206" s="84"/>
    </row>
    <row r="40207" spans="25:25" x14ac:dyDescent="0.2">
      <c r="Y40207" s="84"/>
    </row>
    <row r="40208" spans="25:25" x14ac:dyDescent="0.2">
      <c r="Y40208" s="84"/>
    </row>
    <row r="40209" spans="25:25" x14ac:dyDescent="0.2">
      <c r="Y40209" s="84"/>
    </row>
    <row r="40210" spans="25:25" x14ac:dyDescent="0.2">
      <c r="Y40210" s="84"/>
    </row>
    <row r="40211" spans="25:25" x14ac:dyDescent="0.2">
      <c r="Y40211" s="84"/>
    </row>
    <row r="40212" spans="25:25" x14ac:dyDescent="0.2">
      <c r="Y40212" s="84"/>
    </row>
    <row r="40213" spans="25:25" x14ac:dyDescent="0.2">
      <c r="Y40213" s="84"/>
    </row>
    <row r="40214" spans="25:25" x14ac:dyDescent="0.2">
      <c r="Y40214" s="84"/>
    </row>
    <row r="40215" spans="25:25" x14ac:dyDescent="0.2">
      <c r="Y40215" s="84"/>
    </row>
    <row r="40216" spans="25:25" x14ac:dyDescent="0.2">
      <c r="Y40216" s="84"/>
    </row>
    <row r="40217" spans="25:25" x14ac:dyDescent="0.2">
      <c r="Y40217" s="84"/>
    </row>
    <row r="40218" spans="25:25" x14ac:dyDescent="0.2">
      <c r="Y40218" s="84"/>
    </row>
    <row r="40219" spans="25:25" x14ac:dyDescent="0.2">
      <c r="Y40219" s="84"/>
    </row>
    <row r="40220" spans="25:25" x14ac:dyDescent="0.2">
      <c r="Y40220" s="84"/>
    </row>
    <row r="40221" spans="25:25" x14ac:dyDescent="0.2">
      <c r="Y40221" s="84"/>
    </row>
    <row r="40222" spans="25:25" x14ac:dyDescent="0.2">
      <c r="Y40222" s="84"/>
    </row>
    <row r="40223" spans="25:25" x14ac:dyDescent="0.2">
      <c r="Y40223" s="84"/>
    </row>
    <row r="40224" spans="25:25" x14ac:dyDescent="0.2">
      <c r="Y40224" s="84"/>
    </row>
    <row r="40225" spans="25:25" x14ac:dyDescent="0.2">
      <c r="Y40225" s="84"/>
    </row>
    <row r="40226" spans="25:25" x14ac:dyDescent="0.2">
      <c r="Y40226" s="84"/>
    </row>
    <row r="40227" spans="25:25" x14ac:dyDescent="0.2">
      <c r="Y40227" s="84"/>
    </row>
    <row r="40228" spans="25:25" x14ac:dyDescent="0.2">
      <c r="Y40228" s="84"/>
    </row>
    <row r="40229" spans="25:25" x14ac:dyDescent="0.2">
      <c r="Y40229" s="84"/>
    </row>
    <row r="40230" spans="25:25" x14ac:dyDescent="0.2">
      <c r="Y40230" s="84"/>
    </row>
    <row r="40231" spans="25:25" x14ac:dyDescent="0.2">
      <c r="Y40231" s="84"/>
    </row>
    <row r="40232" spans="25:25" x14ac:dyDescent="0.2">
      <c r="Y40232" s="84"/>
    </row>
    <row r="40233" spans="25:25" x14ac:dyDescent="0.2">
      <c r="Y40233" s="84"/>
    </row>
    <row r="40234" spans="25:25" x14ac:dyDescent="0.2">
      <c r="Y40234" s="84"/>
    </row>
    <row r="40235" spans="25:25" x14ac:dyDescent="0.2">
      <c r="Y40235" s="84"/>
    </row>
    <row r="40236" spans="25:25" x14ac:dyDescent="0.2">
      <c r="Y40236" s="84"/>
    </row>
    <row r="40237" spans="25:25" x14ac:dyDescent="0.2">
      <c r="Y40237" s="84"/>
    </row>
    <row r="40238" spans="25:25" x14ac:dyDescent="0.2">
      <c r="Y40238" s="84"/>
    </row>
    <row r="40239" spans="25:25" x14ac:dyDescent="0.2">
      <c r="Y40239" s="84"/>
    </row>
    <row r="40240" spans="25:25" x14ac:dyDescent="0.2">
      <c r="Y40240" s="84"/>
    </row>
    <row r="40241" spans="25:25" x14ac:dyDescent="0.2">
      <c r="Y40241" s="84"/>
    </row>
    <row r="40242" spans="25:25" x14ac:dyDescent="0.2">
      <c r="Y40242" s="84"/>
    </row>
    <row r="40243" spans="25:25" x14ac:dyDescent="0.2">
      <c r="Y40243" s="84"/>
    </row>
    <row r="40244" spans="25:25" x14ac:dyDescent="0.2">
      <c r="Y40244" s="84"/>
    </row>
    <row r="40245" spans="25:25" x14ac:dyDescent="0.2">
      <c r="Y40245" s="84"/>
    </row>
    <row r="40246" spans="25:25" x14ac:dyDescent="0.2">
      <c r="Y40246" s="84"/>
    </row>
    <row r="40247" spans="25:25" x14ac:dyDescent="0.2">
      <c r="Y40247" s="84"/>
    </row>
    <row r="40248" spans="25:25" x14ac:dyDescent="0.2">
      <c r="Y40248" s="84"/>
    </row>
    <row r="40249" spans="25:25" x14ac:dyDescent="0.2">
      <c r="Y40249" s="84"/>
    </row>
    <row r="40250" spans="25:25" x14ac:dyDescent="0.2">
      <c r="Y40250" s="84"/>
    </row>
    <row r="40251" spans="25:25" x14ac:dyDescent="0.2">
      <c r="Y40251" s="84"/>
    </row>
    <row r="40252" spans="25:25" x14ac:dyDescent="0.2">
      <c r="Y40252" s="84"/>
    </row>
    <row r="40253" spans="25:25" x14ac:dyDescent="0.2">
      <c r="Y40253" s="84"/>
    </row>
    <row r="40254" spans="25:25" x14ac:dyDescent="0.2">
      <c r="Y40254" s="84"/>
    </row>
    <row r="40255" spans="25:25" x14ac:dyDescent="0.2">
      <c r="Y40255" s="84"/>
    </row>
    <row r="40256" spans="25:25" x14ac:dyDescent="0.2">
      <c r="Y40256" s="84"/>
    </row>
    <row r="40257" spans="25:25" x14ac:dyDescent="0.2">
      <c r="Y40257" s="84"/>
    </row>
    <row r="40258" spans="25:25" x14ac:dyDescent="0.2">
      <c r="Y40258" s="84"/>
    </row>
    <row r="40259" spans="25:25" x14ac:dyDescent="0.2">
      <c r="Y40259" s="84"/>
    </row>
    <row r="40260" spans="25:25" x14ac:dyDescent="0.2">
      <c r="Y40260" s="84"/>
    </row>
    <row r="40261" spans="25:25" x14ac:dyDescent="0.2">
      <c r="Y40261" s="84"/>
    </row>
    <row r="40262" spans="25:25" x14ac:dyDescent="0.2">
      <c r="Y40262" s="84"/>
    </row>
    <row r="40263" spans="25:25" x14ac:dyDescent="0.2">
      <c r="Y40263" s="84"/>
    </row>
    <row r="40264" spans="25:25" x14ac:dyDescent="0.2">
      <c r="Y40264" s="84"/>
    </row>
    <row r="40265" spans="25:25" x14ac:dyDescent="0.2">
      <c r="Y40265" s="84"/>
    </row>
    <row r="40266" spans="25:25" x14ac:dyDescent="0.2">
      <c r="Y40266" s="84"/>
    </row>
    <row r="40267" spans="25:25" x14ac:dyDescent="0.2">
      <c r="Y40267" s="84"/>
    </row>
    <row r="40268" spans="25:25" x14ac:dyDescent="0.2">
      <c r="Y40268" s="84"/>
    </row>
    <row r="40269" spans="25:25" x14ac:dyDescent="0.2">
      <c r="Y40269" s="84"/>
    </row>
    <row r="40270" spans="25:25" x14ac:dyDescent="0.2">
      <c r="Y40270" s="84"/>
    </row>
    <row r="40271" spans="25:25" x14ac:dyDescent="0.2">
      <c r="Y40271" s="84"/>
    </row>
    <row r="40272" spans="25:25" x14ac:dyDescent="0.2">
      <c r="Y40272" s="84"/>
    </row>
    <row r="40273" spans="25:25" x14ac:dyDescent="0.2">
      <c r="Y40273" s="84"/>
    </row>
    <row r="40274" spans="25:25" x14ac:dyDescent="0.2">
      <c r="Y40274" s="84"/>
    </row>
    <row r="40275" spans="25:25" x14ac:dyDescent="0.2">
      <c r="Y40275" s="84"/>
    </row>
    <row r="40276" spans="25:25" x14ac:dyDescent="0.2">
      <c r="Y40276" s="84"/>
    </row>
    <row r="40277" spans="25:25" x14ac:dyDescent="0.2">
      <c r="Y40277" s="84"/>
    </row>
    <row r="40278" spans="25:25" x14ac:dyDescent="0.2">
      <c r="Y40278" s="84"/>
    </row>
    <row r="40279" spans="25:25" x14ac:dyDescent="0.2">
      <c r="Y40279" s="84"/>
    </row>
    <row r="40280" spans="25:25" x14ac:dyDescent="0.2">
      <c r="Y40280" s="84"/>
    </row>
    <row r="40281" spans="25:25" x14ac:dyDescent="0.2">
      <c r="Y40281" s="84"/>
    </row>
    <row r="40282" spans="25:25" x14ac:dyDescent="0.2">
      <c r="Y40282" s="84"/>
    </row>
    <row r="40283" spans="25:25" x14ac:dyDescent="0.2">
      <c r="Y40283" s="84"/>
    </row>
    <row r="40284" spans="25:25" x14ac:dyDescent="0.2">
      <c r="Y40284" s="84"/>
    </row>
    <row r="40285" spans="25:25" x14ac:dyDescent="0.2">
      <c r="Y40285" s="84"/>
    </row>
    <row r="40286" spans="25:25" x14ac:dyDescent="0.2">
      <c r="Y40286" s="84"/>
    </row>
    <row r="40287" spans="25:25" x14ac:dyDescent="0.2">
      <c r="Y40287" s="84"/>
    </row>
    <row r="40288" spans="25:25" x14ac:dyDescent="0.2">
      <c r="Y40288" s="84"/>
    </row>
    <row r="40289" spans="25:25" x14ac:dyDescent="0.2">
      <c r="Y40289" s="84"/>
    </row>
    <row r="40290" spans="25:25" x14ac:dyDescent="0.2">
      <c r="Y40290" s="84"/>
    </row>
    <row r="40291" spans="25:25" x14ac:dyDescent="0.2">
      <c r="Y40291" s="84"/>
    </row>
    <row r="40292" spans="25:25" x14ac:dyDescent="0.2">
      <c r="Y40292" s="84"/>
    </row>
    <row r="40293" spans="25:25" x14ac:dyDescent="0.2">
      <c r="Y40293" s="84"/>
    </row>
    <row r="40294" spans="25:25" x14ac:dyDescent="0.2">
      <c r="Y40294" s="84"/>
    </row>
    <row r="40295" spans="25:25" x14ac:dyDescent="0.2">
      <c r="Y40295" s="84"/>
    </row>
    <row r="40296" spans="25:25" x14ac:dyDescent="0.2">
      <c r="Y40296" s="84"/>
    </row>
    <row r="40297" spans="25:25" x14ac:dyDescent="0.2">
      <c r="Y40297" s="84"/>
    </row>
    <row r="40298" spans="25:25" x14ac:dyDescent="0.2">
      <c r="Y40298" s="84"/>
    </row>
    <row r="40299" spans="25:25" x14ac:dyDescent="0.2">
      <c r="Y40299" s="84"/>
    </row>
    <row r="40300" spans="25:25" x14ac:dyDescent="0.2">
      <c r="Y40300" s="84"/>
    </row>
    <row r="40301" spans="25:25" x14ac:dyDescent="0.2">
      <c r="Y40301" s="84"/>
    </row>
    <row r="40302" spans="25:25" x14ac:dyDescent="0.2">
      <c r="Y40302" s="84"/>
    </row>
    <row r="40303" spans="25:25" x14ac:dyDescent="0.2">
      <c r="Y40303" s="84"/>
    </row>
    <row r="40304" spans="25:25" x14ac:dyDescent="0.2">
      <c r="Y40304" s="84"/>
    </row>
    <row r="40305" spans="25:25" x14ac:dyDescent="0.2">
      <c r="Y40305" s="84"/>
    </row>
    <row r="40306" spans="25:25" x14ac:dyDescent="0.2">
      <c r="Y40306" s="84"/>
    </row>
    <row r="40307" spans="25:25" x14ac:dyDescent="0.2">
      <c r="Y40307" s="84"/>
    </row>
    <row r="40308" spans="25:25" x14ac:dyDescent="0.2">
      <c r="Y40308" s="84"/>
    </row>
    <row r="40309" spans="25:25" x14ac:dyDescent="0.2">
      <c r="Y40309" s="84"/>
    </row>
    <row r="40310" spans="25:25" x14ac:dyDescent="0.2">
      <c r="Y40310" s="84"/>
    </row>
    <row r="40311" spans="25:25" x14ac:dyDescent="0.2">
      <c r="Y40311" s="84"/>
    </row>
    <row r="40312" spans="25:25" x14ac:dyDescent="0.2">
      <c r="Y40312" s="84"/>
    </row>
    <row r="40313" spans="25:25" x14ac:dyDescent="0.2">
      <c r="Y40313" s="84"/>
    </row>
    <row r="40314" spans="25:25" x14ac:dyDescent="0.2">
      <c r="Y40314" s="84"/>
    </row>
    <row r="40315" spans="25:25" x14ac:dyDescent="0.2">
      <c r="Y40315" s="84"/>
    </row>
    <row r="40316" spans="25:25" x14ac:dyDescent="0.2">
      <c r="Y40316" s="84"/>
    </row>
    <row r="40317" spans="25:25" x14ac:dyDescent="0.2">
      <c r="Y40317" s="84"/>
    </row>
    <row r="40318" spans="25:25" x14ac:dyDescent="0.2">
      <c r="Y40318" s="84"/>
    </row>
    <row r="40319" spans="25:25" x14ac:dyDescent="0.2">
      <c r="Y40319" s="84"/>
    </row>
    <row r="40320" spans="25:25" x14ac:dyDescent="0.2">
      <c r="Y40320" s="84"/>
    </row>
    <row r="40321" spans="25:25" x14ac:dyDescent="0.2">
      <c r="Y40321" s="84"/>
    </row>
    <row r="40322" spans="25:25" x14ac:dyDescent="0.2">
      <c r="Y40322" s="84"/>
    </row>
    <row r="40323" spans="25:25" x14ac:dyDescent="0.2">
      <c r="Y40323" s="84"/>
    </row>
    <row r="40324" spans="25:25" x14ac:dyDescent="0.2">
      <c r="Y40324" s="84"/>
    </row>
    <row r="40325" spans="25:25" x14ac:dyDescent="0.2">
      <c r="Y40325" s="84"/>
    </row>
    <row r="40326" spans="25:25" x14ac:dyDescent="0.2">
      <c r="Y40326" s="84"/>
    </row>
    <row r="40327" spans="25:25" x14ac:dyDescent="0.2">
      <c r="Y40327" s="84"/>
    </row>
    <row r="40328" spans="25:25" x14ac:dyDescent="0.2">
      <c r="Y40328" s="84"/>
    </row>
    <row r="40329" spans="25:25" x14ac:dyDescent="0.2">
      <c r="Y40329" s="84"/>
    </row>
    <row r="40330" spans="25:25" x14ac:dyDescent="0.2">
      <c r="Y40330" s="84"/>
    </row>
    <row r="40331" spans="25:25" x14ac:dyDescent="0.2">
      <c r="Y40331" s="84"/>
    </row>
    <row r="40332" spans="25:25" x14ac:dyDescent="0.2">
      <c r="Y40332" s="84"/>
    </row>
    <row r="40333" spans="25:25" x14ac:dyDescent="0.2">
      <c r="Y40333" s="84"/>
    </row>
    <row r="40334" spans="25:25" x14ac:dyDescent="0.2">
      <c r="Y40334" s="84"/>
    </row>
    <row r="40335" spans="25:25" x14ac:dyDescent="0.2">
      <c r="Y40335" s="84"/>
    </row>
    <row r="40336" spans="25:25" x14ac:dyDescent="0.2">
      <c r="Y40336" s="84"/>
    </row>
    <row r="40337" spans="25:25" x14ac:dyDescent="0.2">
      <c r="Y40337" s="84"/>
    </row>
    <row r="40338" spans="25:25" x14ac:dyDescent="0.2">
      <c r="Y40338" s="84"/>
    </row>
    <row r="40339" spans="25:25" x14ac:dyDescent="0.2">
      <c r="Y40339" s="84"/>
    </row>
    <row r="40340" spans="25:25" x14ac:dyDescent="0.2">
      <c r="Y40340" s="84"/>
    </row>
    <row r="40341" spans="25:25" x14ac:dyDescent="0.2">
      <c r="Y40341" s="84"/>
    </row>
    <row r="40342" spans="25:25" x14ac:dyDescent="0.2">
      <c r="Y40342" s="84"/>
    </row>
    <row r="40343" spans="25:25" x14ac:dyDescent="0.2">
      <c r="Y40343" s="84"/>
    </row>
    <row r="40344" spans="25:25" x14ac:dyDescent="0.2">
      <c r="Y40344" s="84"/>
    </row>
    <row r="40345" spans="25:25" x14ac:dyDescent="0.2">
      <c r="Y40345" s="84"/>
    </row>
    <row r="40346" spans="25:25" x14ac:dyDescent="0.2">
      <c r="Y40346" s="84"/>
    </row>
    <row r="40347" spans="25:25" x14ac:dyDescent="0.2">
      <c r="Y40347" s="84"/>
    </row>
    <row r="40348" spans="25:25" x14ac:dyDescent="0.2">
      <c r="Y40348" s="84"/>
    </row>
    <row r="40349" spans="25:25" x14ac:dyDescent="0.2">
      <c r="Y40349" s="84"/>
    </row>
    <row r="40350" spans="25:25" x14ac:dyDescent="0.2">
      <c r="Y40350" s="84"/>
    </row>
    <row r="40351" spans="25:25" x14ac:dyDescent="0.2">
      <c r="Y40351" s="84"/>
    </row>
    <row r="40352" spans="25:25" x14ac:dyDescent="0.2">
      <c r="Y40352" s="84"/>
    </row>
    <row r="40353" spans="25:25" x14ac:dyDescent="0.2">
      <c r="Y40353" s="84"/>
    </row>
    <row r="40354" spans="25:25" x14ac:dyDescent="0.2">
      <c r="Y40354" s="84"/>
    </row>
    <row r="40355" spans="25:25" x14ac:dyDescent="0.2">
      <c r="Y40355" s="84"/>
    </row>
    <row r="40356" spans="25:25" x14ac:dyDescent="0.2">
      <c r="Y40356" s="84"/>
    </row>
    <row r="40357" spans="25:25" x14ac:dyDescent="0.2">
      <c r="Y40357" s="84"/>
    </row>
    <row r="40358" spans="25:25" x14ac:dyDescent="0.2">
      <c r="Y40358" s="84"/>
    </row>
    <row r="40359" spans="25:25" x14ac:dyDescent="0.2">
      <c r="Y40359" s="84"/>
    </row>
    <row r="40360" spans="25:25" x14ac:dyDescent="0.2">
      <c r="Y40360" s="84"/>
    </row>
    <row r="40361" spans="25:25" x14ac:dyDescent="0.2">
      <c r="Y40361" s="84"/>
    </row>
    <row r="40362" spans="25:25" x14ac:dyDescent="0.2">
      <c r="Y40362" s="84"/>
    </row>
    <row r="40363" spans="25:25" x14ac:dyDescent="0.2">
      <c r="Y40363" s="84"/>
    </row>
    <row r="40364" spans="25:25" x14ac:dyDescent="0.2">
      <c r="Y40364" s="84"/>
    </row>
    <row r="40365" spans="25:25" x14ac:dyDescent="0.2">
      <c r="Y40365" s="84"/>
    </row>
    <row r="40366" spans="25:25" x14ac:dyDescent="0.2">
      <c r="Y40366" s="84"/>
    </row>
    <row r="40367" spans="25:25" x14ac:dyDescent="0.2">
      <c r="Y40367" s="84"/>
    </row>
    <row r="40368" spans="25:25" x14ac:dyDescent="0.2">
      <c r="Y40368" s="84"/>
    </row>
    <row r="40369" spans="25:25" x14ac:dyDescent="0.2">
      <c r="Y40369" s="84"/>
    </row>
    <row r="40370" spans="25:25" x14ac:dyDescent="0.2">
      <c r="Y40370" s="84"/>
    </row>
    <row r="40371" spans="25:25" x14ac:dyDescent="0.2">
      <c r="Y40371" s="84"/>
    </row>
    <row r="40372" spans="25:25" x14ac:dyDescent="0.2">
      <c r="Y40372" s="84"/>
    </row>
    <row r="40373" spans="25:25" x14ac:dyDescent="0.2">
      <c r="Y40373" s="84"/>
    </row>
    <row r="40374" spans="25:25" x14ac:dyDescent="0.2">
      <c r="Y40374" s="84"/>
    </row>
    <row r="40375" spans="25:25" x14ac:dyDescent="0.2">
      <c r="Y40375" s="84"/>
    </row>
    <row r="40376" spans="25:25" x14ac:dyDescent="0.2">
      <c r="Y40376" s="84"/>
    </row>
    <row r="40377" spans="25:25" x14ac:dyDescent="0.2">
      <c r="Y40377" s="84"/>
    </row>
    <row r="40378" spans="25:25" x14ac:dyDescent="0.2">
      <c r="Y40378" s="84"/>
    </row>
    <row r="40379" spans="25:25" x14ac:dyDescent="0.2">
      <c r="Y40379" s="84"/>
    </row>
    <row r="40380" spans="25:25" x14ac:dyDescent="0.2">
      <c r="Y40380" s="84"/>
    </row>
    <row r="40381" spans="25:25" x14ac:dyDescent="0.2">
      <c r="Y40381" s="84"/>
    </row>
    <row r="40382" spans="25:25" x14ac:dyDescent="0.2">
      <c r="Y40382" s="84"/>
    </row>
    <row r="40383" spans="25:25" x14ac:dyDescent="0.2">
      <c r="Y40383" s="84"/>
    </row>
    <row r="40384" spans="25:25" x14ac:dyDescent="0.2">
      <c r="Y40384" s="84"/>
    </row>
    <row r="40385" spans="25:25" x14ac:dyDescent="0.2">
      <c r="Y40385" s="84"/>
    </row>
    <row r="40386" spans="25:25" x14ac:dyDescent="0.2">
      <c r="Y40386" s="84"/>
    </row>
    <row r="40387" spans="25:25" x14ac:dyDescent="0.2">
      <c r="Y40387" s="84"/>
    </row>
    <row r="40388" spans="25:25" x14ac:dyDescent="0.2">
      <c r="Y40388" s="84"/>
    </row>
    <row r="40389" spans="25:25" x14ac:dyDescent="0.2">
      <c r="Y40389" s="84"/>
    </row>
    <row r="40390" spans="25:25" x14ac:dyDescent="0.2">
      <c r="Y40390" s="84"/>
    </row>
    <row r="40391" spans="25:25" x14ac:dyDescent="0.2">
      <c r="Y40391" s="84"/>
    </row>
    <row r="40392" spans="25:25" x14ac:dyDescent="0.2">
      <c r="Y40392" s="84"/>
    </row>
    <row r="40393" spans="25:25" x14ac:dyDescent="0.2">
      <c r="Y40393" s="84"/>
    </row>
    <row r="40394" spans="25:25" x14ac:dyDescent="0.2">
      <c r="Y40394" s="84"/>
    </row>
    <row r="40395" spans="25:25" x14ac:dyDescent="0.2">
      <c r="Y40395" s="84"/>
    </row>
    <row r="40396" spans="25:25" x14ac:dyDescent="0.2">
      <c r="Y40396" s="84"/>
    </row>
    <row r="40397" spans="25:25" x14ac:dyDescent="0.2">
      <c r="Y40397" s="84"/>
    </row>
    <row r="40398" spans="25:25" x14ac:dyDescent="0.2">
      <c r="Y40398" s="84"/>
    </row>
    <row r="40399" spans="25:25" x14ac:dyDescent="0.2">
      <c r="Y40399" s="84"/>
    </row>
    <row r="40400" spans="25:25" x14ac:dyDescent="0.2">
      <c r="Y40400" s="84"/>
    </row>
    <row r="40401" spans="25:25" x14ac:dyDescent="0.2">
      <c r="Y40401" s="84"/>
    </row>
    <row r="40402" spans="25:25" x14ac:dyDescent="0.2">
      <c r="Y40402" s="84"/>
    </row>
    <row r="40403" spans="25:25" x14ac:dyDescent="0.2">
      <c r="Y40403" s="84"/>
    </row>
    <row r="40404" spans="25:25" x14ac:dyDescent="0.2">
      <c r="Y40404" s="84"/>
    </row>
    <row r="40405" spans="25:25" x14ac:dyDescent="0.2">
      <c r="Y40405" s="84"/>
    </row>
    <row r="40406" spans="25:25" x14ac:dyDescent="0.2">
      <c r="Y40406" s="84"/>
    </row>
    <row r="40407" spans="25:25" x14ac:dyDescent="0.2">
      <c r="Y40407" s="84"/>
    </row>
    <row r="40408" spans="25:25" x14ac:dyDescent="0.2">
      <c r="Y40408" s="84"/>
    </row>
    <row r="40409" spans="25:25" x14ac:dyDescent="0.2">
      <c r="Y40409" s="84"/>
    </row>
    <row r="40410" spans="25:25" x14ac:dyDescent="0.2">
      <c r="Y40410" s="84"/>
    </row>
    <row r="40411" spans="25:25" x14ac:dyDescent="0.2">
      <c r="Y40411" s="84"/>
    </row>
    <row r="40412" spans="25:25" x14ac:dyDescent="0.2">
      <c r="Y40412" s="84"/>
    </row>
    <row r="40413" spans="25:25" x14ac:dyDescent="0.2">
      <c r="Y40413" s="84"/>
    </row>
    <row r="40414" spans="25:25" x14ac:dyDescent="0.2">
      <c r="Y40414" s="84"/>
    </row>
    <row r="40415" spans="25:25" x14ac:dyDescent="0.2">
      <c r="Y40415" s="84"/>
    </row>
    <row r="40416" spans="25:25" x14ac:dyDescent="0.2">
      <c r="Y40416" s="84"/>
    </row>
    <row r="40417" spans="25:25" x14ac:dyDescent="0.2">
      <c r="Y40417" s="84"/>
    </row>
    <row r="40418" spans="25:25" x14ac:dyDescent="0.2">
      <c r="Y40418" s="84"/>
    </row>
    <row r="40419" spans="25:25" x14ac:dyDescent="0.2">
      <c r="Y40419" s="84"/>
    </row>
    <row r="40420" spans="25:25" x14ac:dyDescent="0.2">
      <c r="Y40420" s="84"/>
    </row>
    <row r="40421" spans="25:25" x14ac:dyDescent="0.2">
      <c r="Y40421" s="84"/>
    </row>
    <row r="40422" spans="25:25" x14ac:dyDescent="0.2">
      <c r="Y40422" s="84"/>
    </row>
    <row r="40423" spans="25:25" x14ac:dyDescent="0.2">
      <c r="Y40423" s="84"/>
    </row>
    <row r="40424" spans="25:25" x14ac:dyDescent="0.2">
      <c r="Y40424" s="84"/>
    </row>
    <row r="40425" spans="25:25" x14ac:dyDescent="0.2">
      <c r="Y40425" s="84"/>
    </row>
    <row r="40426" spans="25:25" x14ac:dyDescent="0.2">
      <c r="Y40426" s="84"/>
    </row>
    <row r="40427" spans="25:25" x14ac:dyDescent="0.2">
      <c r="Y40427" s="84"/>
    </row>
    <row r="40428" spans="25:25" x14ac:dyDescent="0.2">
      <c r="Y40428" s="84"/>
    </row>
    <row r="40429" spans="25:25" x14ac:dyDescent="0.2">
      <c r="Y40429" s="84"/>
    </row>
    <row r="40430" spans="25:25" x14ac:dyDescent="0.2">
      <c r="Y40430" s="84"/>
    </row>
    <row r="40431" spans="25:25" x14ac:dyDescent="0.2">
      <c r="Y40431" s="84"/>
    </row>
    <row r="40432" spans="25:25" x14ac:dyDescent="0.2">
      <c r="Y40432" s="84"/>
    </row>
    <row r="40433" spans="25:25" x14ac:dyDescent="0.2">
      <c r="Y40433" s="84"/>
    </row>
    <row r="40434" spans="25:25" x14ac:dyDescent="0.2">
      <c r="Y40434" s="84"/>
    </row>
    <row r="40435" spans="25:25" x14ac:dyDescent="0.2">
      <c r="Y40435" s="84"/>
    </row>
    <row r="40436" spans="25:25" x14ac:dyDescent="0.2">
      <c r="Y40436" s="84"/>
    </row>
    <row r="40437" spans="25:25" x14ac:dyDescent="0.2">
      <c r="Y40437" s="84"/>
    </row>
    <row r="40438" spans="25:25" x14ac:dyDescent="0.2">
      <c r="Y40438" s="84"/>
    </row>
    <row r="40439" spans="25:25" x14ac:dyDescent="0.2">
      <c r="Y40439" s="84"/>
    </row>
    <row r="40440" spans="25:25" x14ac:dyDescent="0.2">
      <c r="Y40440" s="84"/>
    </row>
    <row r="40441" spans="25:25" x14ac:dyDescent="0.2">
      <c r="Y40441" s="84"/>
    </row>
    <row r="40442" spans="25:25" x14ac:dyDescent="0.2">
      <c r="Y40442" s="84"/>
    </row>
    <row r="40443" spans="25:25" x14ac:dyDescent="0.2">
      <c r="Y40443" s="84"/>
    </row>
    <row r="40444" spans="25:25" x14ac:dyDescent="0.2">
      <c r="Y40444" s="84"/>
    </row>
    <row r="40445" spans="25:25" x14ac:dyDescent="0.2">
      <c r="Y40445" s="84"/>
    </row>
    <row r="40446" spans="25:25" x14ac:dyDescent="0.2">
      <c r="Y40446" s="84"/>
    </row>
    <row r="40447" spans="25:25" x14ac:dyDescent="0.2">
      <c r="Y40447" s="84"/>
    </row>
    <row r="40448" spans="25:25" x14ac:dyDescent="0.2">
      <c r="Y40448" s="84"/>
    </row>
    <row r="40449" spans="25:25" x14ac:dyDescent="0.2">
      <c r="Y40449" s="84"/>
    </row>
    <row r="40450" spans="25:25" x14ac:dyDescent="0.2">
      <c r="Y40450" s="84"/>
    </row>
    <row r="40451" spans="25:25" x14ac:dyDescent="0.2">
      <c r="Y40451" s="84"/>
    </row>
    <row r="40452" spans="25:25" x14ac:dyDescent="0.2">
      <c r="Y40452" s="84"/>
    </row>
    <row r="40453" spans="25:25" x14ac:dyDescent="0.2">
      <c r="Y40453" s="84"/>
    </row>
    <row r="40454" spans="25:25" x14ac:dyDescent="0.2">
      <c r="Y40454" s="84"/>
    </row>
    <row r="40455" spans="25:25" x14ac:dyDescent="0.2">
      <c r="Y40455" s="84"/>
    </row>
    <row r="40456" spans="25:25" x14ac:dyDescent="0.2">
      <c r="Y40456" s="84"/>
    </row>
    <row r="40457" spans="25:25" x14ac:dyDescent="0.2">
      <c r="Y40457" s="84"/>
    </row>
    <row r="40458" spans="25:25" x14ac:dyDescent="0.2">
      <c r="Y40458" s="84"/>
    </row>
    <row r="40459" spans="25:25" x14ac:dyDescent="0.2">
      <c r="Y40459" s="84"/>
    </row>
    <row r="40460" spans="25:25" x14ac:dyDescent="0.2">
      <c r="Y40460" s="84"/>
    </row>
    <row r="40461" spans="25:25" x14ac:dyDescent="0.2">
      <c r="Y40461" s="84"/>
    </row>
    <row r="40462" spans="25:25" x14ac:dyDescent="0.2">
      <c r="Y40462" s="84"/>
    </row>
    <row r="40463" spans="25:25" x14ac:dyDescent="0.2">
      <c r="Y40463" s="84"/>
    </row>
    <row r="40464" spans="25:25" x14ac:dyDescent="0.2">
      <c r="Y40464" s="84"/>
    </row>
    <row r="40465" spans="25:25" x14ac:dyDescent="0.2">
      <c r="Y40465" s="84"/>
    </row>
    <row r="40466" spans="25:25" x14ac:dyDescent="0.2">
      <c r="Y40466" s="84"/>
    </row>
    <row r="40467" spans="25:25" x14ac:dyDescent="0.2">
      <c r="Y40467" s="84"/>
    </row>
    <row r="40468" spans="25:25" x14ac:dyDescent="0.2">
      <c r="Y40468" s="84"/>
    </row>
    <row r="40469" spans="25:25" x14ac:dyDescent="0.2">
      <c r="Y40469" s="84"/>
    </row>
    <row r="40470" spans="25:25" x14ac:dyDescent="0.2">
      <c r="Y40470" s="84"/>
    </row>
    <row r="40471" spans="25:25" x14ac:dyDescent="0.2">
      <c r="Y40471" s="84"/>
    </row>
    <row r="40472" spans="25:25" x14ac:dyDescent="0.2">
      <c r="Y40472" s="84"/>
    </row>
    <row r="40473" spans="25:25" x14ac:dyDescent="0.2">
      <c r="Y40473" s="84"/>
    </row>
    <row r="40474" spans="25:25" x14ac:dyDescent="0.2">
      <c r="Y40474" s="84"/>
    </row>
    <row r="40475" spans="25:25" x14ac:dyDescent="0.2">
      <c r="Y40475" s="84"/>
    </row>
    <row r="40476" spans="25:25" x14ac:dyDescent="0.2">
      <c r="Y40476" s="84"/>
    </row>
    <row r="40477" spans="25:25" x14ac:dyDescent="0.2">
      <c r="Y40477" s="84"/>
    </row>
    <row r="40478" spans="25:25" x14ac:dyDescent="0.2">
      <c r="Y40478" s="84"/>
    </row>
    <row r="40479" spans="25:25" x14ac:dyDescent="0.2">
      <c r="Y40479" s="84"/>
    </row>
    <row r="40480" spans="25:25" x14ac:dyDescent="0.2">
      <c r="Y40480" s="84"/>
    </row>
    <row r="40481" spans="25:25" x14ac:dyDescent="0.2">
      <c r="Y40481" s="84"/>
    </row>
    <row r="40482" spans="25:25" x14ac:dyDescent="0.2">
      <c r="Y40482" s="84"/>
    </row>
    <row r="40483" spans="25:25" x14ac:dyDescent="0.2">
      <c r="Y40483" s="84"/>
    </row>
    <row r="40484" spans="25:25" x14ac:dyDescent="0.2">
      <c r="Y40484" s="84"/>
    </row>
    <row r="40485" spans="25:25" x14ac:dyDescent="0.2">
      <c r="Y40485" s="84"/>
    </row>
    <row r="40486" spans="25:25" x14ac:dyDescent="0.2">
      <c r="Y40486" s="84"/>
    </row>
    <row r="40487" spans="25:25" x14ac:dyDescent="0.2">
      <c r="Y40487" s="84"/>
    </row>
    <row r="40488" spans="25:25" x14ac:dyDescent="0.2">
      <c r="Y40488" s="84"/>
    </row>
    <row r="40489" spans="25:25" x14ac:dyDescent="0.2">
      <c r="Y40489" s="84"/>
    </row>
    <row r="40490" spans="25:25" x14ac:dyDescent="0.2">
      <c r="Y40490" s="84"/>
    </row>
    <row r="40491" spans="25:25" x14ac:dyDescent="0.2">
      <c r="Y40491" s="84"/>
    </row>
    <row r="40492" spans="25:25" x14ac:dyDescent="0.2">
      <c r="Y40492" s="84"/>
    </row>
    <row r="40493" spans="25:25" x14ac:dyDescent="0.2">
      <c r="Y40493" s="84"/>
    </row>
    <row r="40494" spans="25:25" x14ac:dyDescent="0.2">
      <c r="Y40494" s="84"/>
    </row>
    <row r="40495" spans="25:25" x14ac:dyDescent="0.2">
      <c r="Y40495" s="84"/>
    </row>
    <row r="40496" spans="25:25" x14ac:dyDescent="0.2">
      <c r="Y40496" s="84"/>
    </row>
    <row r="40497" spans="25:25" x14ac:dyDescent="0.2">
      <c r="Y40497" s="84"/>
    </row>
    <row r="40498" spans="25:25" x14ac:dyDescent="0.2">
      <c r="Y40498" s="84"/>
    </row>
    <row r="40499" spans="25:25" x14ac:dyDescent="0.2">
      <c r="Y40499" s="84"/>
    </row>
    <row r="40500" spans="25:25" x14ac:dyDescent="0.2">
      <c r="Y40500" s="84"/>
    </row>
    <row r="40501" spans="25:25" x14ac:dyDescent="0.2">
      <c r="Y40501" s="84"/>
    </row>
    <row r="40502" spans="25:25" x14ac:dyDescent="0.2">
      <c r="Y40502" s="84"/>
    </row>
    <row r="40503" spans="25:25" x14ac:dyDescent="0.2">
      <c r="Y40503" s="84"/>
    </row>
    <row r="40504" spans="25:25" x14ac:dyDescent="0.2">
      <c r="Y40504" s="84"/>
    </row>
    <row r="40505" spans="25:25" x14ac:dyDescent="0.2">
      <c r="Y40505" s="84"/>
    </row>
    <row r="40506" spans="25:25" x14ac:dyDescent="0.2">
      <c r="Y40506" s="84"/>
    </row>
    <row r="40507" spans="25:25" x14ac:dyDescent="0.2">
      <c r="Y40507" s="84"/>
    </row>
    <row r="40508" spans="25:25" x14ac:dyDescent="0.2">
      <c r="Y40508" s="84"/>
    </row>
    <row r="40509" spans="25:25" x14ac:dyDescent="0.2">
      <c r="Y40509" s="84"/>
    </row>
    <row r="40510" spans="25:25" x14ac:dyDescent="0.2">
      <c r="Y40510" s="84"/>
    </row>
    <row r="40511" spans="25:25" x14ac:dyDescent="0.2">
      <c r="Y40511" s="84"/>
    </row>
    <row r="40512" spans="25:25" x14ac:dyDescent="0.2">
      <c r="Y40512" s="84"/>
    </row>
    <row r="40513" spans="25:25" x14ac:dyDescent="0.2">
      <c r="Y40513" s="84"/>
    </row>
    <row r="40514" spans="25:25" x14ac:dyDescent="0.2">
      <c r="Y40514" s="84"/>
    </row>
    <row r="40515" spans="25:25" x14ac:dyDescent="0.2">
      <c r="Y40515" s="84"/>
    </row>
    <row r="40516" spans="25:25" x14ac:dyDescent="0.2">
      <c r="Y40516" s="84"/>
    </row>
    <row r="40517" spans="25:25" x14ac:dyDescent="0.2">
      <c r="Y40517" s="84"/>
    </row>
    <row r="40518" spans="25:25" x14ac:dyDescent="0.2">
      <c r="Y40518" s="84"/>
    </row>
    <row r="40519" spans="25:25" x14ac:dyDescent="0.2">
      <c r="Y40519" s="84"/>
    </row>
    <row r="40520" spans="25:25" x14ac:dyDescent="0.2">
      <c r="Y40520" s="84"/>
    </row>
    <row r="40521" spans="25:25" x14ac:dyDescent="0.2">
      <c r="Y40521" s="84"/>
    </row>
    <row r="40522" spans="25:25" x14ac:dyDescent="0.2">
      <c r="Y40522" s="84"/>
    </row>
    <row r="40523" spans="25:25" x14ac:dyDescent="0.2">
      <c r="Y40523" s="84"/>
    </row>
    <row r="40524" spans="25:25" x14ac:dyDescent="0.2">
      <c r="Y40524" s="84"/>
    </row>
    <row r="40525" spans="25:25" x14ac:dyDescent="0.2">
      <c r="Y40525" s="84"/>
    </row>
    <row r="40526" spans="25:25" x14ac:dyDescent="0.2">
      <c r="Y40526" s="84"/>
    </row>
    <row r="40527" spans="25:25" x14ac:dyDescent="0.2">
      <c r="Y40527" s="84"/>
    </row>
    <row r="40528" spans="25:25" x14ac:dyDescent="0.2">
      <c r="Y40528" s="84"/>
    </row>
    <row r="40529" spans="25:25" x14ac:dyDescent="0.2">
      <c r="Y40529" s="84"/>
    </row>
    <row r="40530" spans="25:25" x14ac:dyDescent="0.2">
      <c r="Y40530" s="84"/>
    </row>
    <row r="40531" spans="25:25" x14ac:dyDescent="0.2">
      <c r="Y40531" s="84"/>
    </row>
    <row r="40532" spans="25:25" x14ac:dyDescent="0.2">
      <c r="Y40532" s="84"/>
    </row>
    <row r="40533" spans="25:25" x14ac:dyDescent="0.2">
      <c r="Y40533" s="84"/>
    </row>
    <row r="40534" spans="25:25" x14ac:dyDescent="0.2">
      <c r="Y40534" s="84"/>
    </row>
    <row r="40535" spans="25:25" x14ac:dyDescent="0.2">
      <c r="Y40535" s="84"/>
    </row>
    <row r="40536" spans="25:25" x14ac:dyDescent="0.2">
      <c r="Y40536" s="84"/>
    </row>
    <row r="40537" spans="25:25" x14ac:dyDescent="0.2">
      <c r="Y40537" s="84"/>
    </row>
    <row r="40538" spans="25:25" x14ac:dyDescent="0.2">
      <c r="Y40538" s="84"/>
    </row>
    <row r="40539" spans="25:25" x14ac:dyDescent="0.2">
      <c r="Y40539" s="84"/>
    </row>
    <row r="40540" spans="25:25" x14ac:dyDescent="0.2">
      <c r="Y40540" s="84"/>
    </row>
    <row r="40541" spans="25:25" x14ac:dyDescent="0.2">
      <c r="Y40541" s="84"/>
    </row>
    <row r="40542" spans="25:25" x14ac:dyDescent="0.2">
      <c r="Y40542" s="84"/>
    </row>
    <row r="40543" spans="25:25" x14ac:dyDescent="0.2">
      <c r="Y40543" s="84"/>
    </row>
    <row r="40544" spans="25:25" x14ac:dyDescent="0.2">
      <c r="Y40544" s="84"/>
    </row>
    <row r="40545" spans="25:25" x14ac:dyDescent="0.2">
      <c r="Y40545" s="84"/>
    </row>
    <row r="40546" spans="25:25" x14ac:dyDescent="0.2">
      <c r="Y40546" s="84"/>
    </row>
    <row r="40547" spans="25:25" x14ac:dyDescent="0.2">
      <c r="Y40547" s="84"/>
    </row>
    <row r="40548" spans="25:25" x14ac:dyDescent="0.2">
      <c r="Y40548" s="84"/>
    </row>
    <row r="40549" spans="25:25" x14ac:dyDescent="0.2">
      <c r="Y40549" s="84"/>
    </row>
    <row r="40550" spans="25:25" x14ac:dyDescent="0.2">
      <c r="Y40550" s="84"/>
    </row>
    <row r="40551" spans="25:25" x14ac:dyDescent="0.2">
      <c r="Y40551" s="84"/>
    </row>
    <row r="40552" spans="25:25" x14ac:dyDescent="0.2">
      <c r="Y40552" s="84"/>
    </row>
    <row r="40553" spans="25:25" x14ac:dyDescent="0.2">
      <c r="Y40553" s="84"/>
    </row>
    <row r="40554" spans="25:25" x14ac:dyDescent="0.2">
      <c r="Y40554" s="84"/>
    </row>
    <row r="40555" spans="25:25" x14ac:dyDescent="0.2">
      <c r="Y40555" s="84"/>
    </row>
    <row r="40556" spans="25:25" x14ac:dyDescent="0.2">
      <c r="Y40556" s="84"/>
    </row>
    <row r="40557" spans="25:25" x14ac:dyDescent="0.2">
      <c r="Y40557" s="84"/>
    </row>
    <row r="40558" spans="25:25" x14ac:dyDescent="0.2">
      <c r="Y40558" s="84"/>
    </row>
    <row r="40559" spans="25:25" x14ac:dyDescent="0.2">
      <c r="Y40559" s="84"/>
    </row>
    <row r="40560" spans="25:25" x14ac:dyDescent="0.2">
      <c r="Y40560" s="84"/>
    </row>
    <row r="40561" spans="25:25" x14ac:dyDescent="0.2">
      <c r="Y40561" s="84"/>
    </row>
    <row r="40562" spans="25:25" x14ac:dyDescent="0.2">
      <c r="Y40562" s="84"/>
    </row>
    <row r="40563" spans="25:25" x14ac:dyDescent="0.2">
      <c r="Y40563" s="84"/>
    </row>
    <row r="40564" spans="25:25" x14ac:dyDescent="0.2">
      <c r="Y40564" s="84"/>
    </row>
    <row r="40565" spans="25:25" x14ac:dyDescent="0.2">
      <c r="Y40565" s="84"/>
    </row>
    <row r="40566" spans="25:25" x14ac:dyDescent="0.2">
      <c r="Y40566" s="84"/>
    </row>
    <row r="40567" spans="25:25" x14ac:dyDescent="0.2">
      <c r="Y40567" s="84"/>
    </row>
    <row r="40568" spans="25:25" x14ac:dyDescent="0.2">
      <c r="Y40568" s="84"/>
    </row>
    <row r="40569" spans="25:25" x14ac:dyDescent="0.2">
      <c r="Y40569" s="84"/>
    </row>
    <row r="40570" spans="25:25" x14ac:dyDescent="0.2">
      <c r="Y40570" s="84"/>
    </row>
    <row r="40571" spans="25:25" x14ac:dyDescent="0.2">
      <c r="Y40571" s="84"/>
    </row>
    <row r="40572" spans="25:25" x14ac:dyDescent="0.2">
      <c r="Y40572" s="84"/>
    </row>
    <row r="40573" spans="25:25" x14ac:dyDescent="0.2">
      <c r="Y40573" s="84"/>
    </row>
    <row r="40574" spans="25:25" x14ac:dyDescent="0.2">
      <c r="Y40574" s="84"/>
    </row>
    <row r="40575" spans="25:25" x14ac:dyDescent="0.2">
      <c r="Y40575" s="84"/>
    </row>
    <row r="40576" spans="25:25" x14ac:dyDescent="0.2">
      <c r="Y40576" s="84"/>
    </row>
    <row r="40577" spans="25:25" x14ac:dyDescent="0.2">
      <c r="Y40577" s="84"/>
    </row>
    <row r="40578" spans="25:25" x14ac:dyDescent="0.2">
      <c r="Y40578" s="84"/>
    </row>
    <row r="40579" spans="25:25" x14ac:dyDescent="0.2">
      <c r="Y40579" s="84"/>
    </row>
    <row r="40580" spans="25:25" x14ac:dyDescent="0.2">
      <c r="Y40580" s="84"/>
    </row>
    <row r="40581" spans="25:25" x14ac:dyDescent="0.2">
      <c r="Y40581" s="84"/>
    </row>
    <row r="40582" spans="25:25" x14ac:dyDescent="0.2">
      <c r="Y40582" s="84"/>
    </row>
    <row r="40583" spans="25:25" x14ac:dyDescent="0.2">
      <c r="Y40583" s="84"/>
    </row>
    <row r="40584" spans="25:25" x14ac:dyDescent="0.2">
      <c r="Y40584" s="84"/>
    </row>
    <row r="40585" spans="25:25" x14ac:dyDescent="0.2">
      <c r="Y40585" s="84"/>
    </row>
    <row r="40586" spans="25:25" x14ac:dyDescent="0.2">
      <c r="Y40586" s="84"/>
    </row>
    <row r="40587" spans="25:25" x14ac:dyDescent="0.2">
      <c r="Y40587" s="84"/>
    </row>
    <row r="40588" spans="25:25" x14ac:dyDescent="0.2">
      <c r="Y40588" s="84"/>
    </row>
    <row r="40589" spans="25:25" x14ac:dyDescent="0.2">
      <c r="Y40589" s="84"/>
    </row>
    <row r="40590" spans="25:25" x14ac:dyDescent="0.2">
      <c r="Y40590" s="84"/>
    </row>
    <row r="40591" spans="25:25" x14ac:dyDescent="0.2">
      <c r="Y40591" s="84"/>
    </row>
    <row r="40592" spans="25:25" x14ac:dyDescent="0.2">
      <c r="Y40592" s="84"/>
    </row>
    <row r="40593" spans="25:25" x14ac:dyDescent="0.2">
      <c r="Y40593" s="84"/>
    </row>
    <row r="40594" spans="25:25" x14ac:dyDescent="0.2">
      <c r="Y40594" s="84"/>
    </row>
    <row r="40595" spans="25:25" x14ac:dyDescent="0.2">
      <c r="Y40595" s="84"/>
    </row>
    <row r="40596" spans="25:25" x14ac:dyDescent="0.2">
      <c r="Y40596" s="84"/>
    </row>
    <row r="40597" spans="25:25" x14ac:dyDescent="0.2">
      <c r="Y40597" s="84"/>
    </row>
    <row r="40598" spans="25:25" x14ac:dyDescent="0.2">
      <c r="Y40598" s="84"/>
    </row>
    <row r="40599" spans="25:25" x14ac:dyDescent="0.2">
      <c r="Y40599" s="84"/>
    </row>
    <row r="40600" spans="25:25" x14ac:dyDescent="0.2">
      <c r="Y40600" s="84"/>
    </row>
    <row r="40601" spans="25:25" x14ac:dyDescent="0.2">
      <c r="Y40601" s="84"/>
    </row>
    <row r="40602" spans="25:25" x14ac:dyDescent="0.2">
      <c r="Y40602" s="84"/>
    </row>
    <row r="40603" spans="25:25" x14ac:dyDescent="0.2">
      <c r="Y40603" s="84"/>
    </row>
    <row r="40604" spans="25:25" x14ac:dyDescent="0.2">
      <c r="Y40604" s="84"/>
    </row>
    <row r="40605" spans="25:25" x14ac:dyDescent="0.2">
      <c r="Y40605" s="84"/>
    </row>
    <row r="40606" spans="25:25" x14ac:dyDescent="0.2">
      <c r="Y40606" s="84"/>
    </row>
    <row r="40607" spans="25:25" x14ac:dyDescent="0.2">
      <c r="Y40607" s="84"/>
    </row>
    <row r="40608" spans="25:25" x14ac:dyDescent="0.2">
      <c r="Y40608" s="84"/>
    </row>
    <row r="40609" spans="25:25" x14ac:dyDescent="0.2">
      <c r="Y40609" s="84"/>
    </row>
    <row r="40610" spans="25:25" x14ac:dyDescent="0.2">
      <c r="Y40610" s="84"/>
    </row>
    <row r="40611" spans="25:25" x14ac:dyDescent="0.2">
      <c r="Y40611" s="84"/>
    </row>
    <row r="40612" spans="25:25" x14ac:dyDescent="0.2">
      <c r="Y40612" s="84"/>
    </row>
    <row r="40613" spans="25:25" x14ac:dyDescent="0.2">
      <c r="Y40613" s="84"/>
    </row>
    <row r="40614" spans="25:25" x14ac:dyDescent="0.2">
      <c r="Y40614" s="84"/>
    </row>
    <row r="40615" spans="25:25" x14ac:dyDescent="0.2">
      <c r="Y40615" s="84"/>
    </row>
    <row r="40616" spans="25:25" x14ac:dyDescent="0.2">
      <c r="Y40616" s="84"/>
    </row>
    <row r="40617" spans="25:25" x14ac:dyDescent="0.2">
      <c r="Y40617" s="84"/>
    </row>
    <row r="40618" spans="25:25" x14ac:dyDescent="0.2">
      <c r="Y40618" s="84"/>
    </row>
    <row r="40619" spans="25:25" x14ac:dyDescent="0.2">
      <c r="Y40619" s="84"/>
    </row>
    <row r="40620" spans="25:25" x14ac:dyDescent="0.2">
      <c r="Y40620" s="84"/>
    </row>
    <row r="40621" spans="25:25" x14ac:dyDescent="0.2">
      <c r="Y40621" s="84"/>
    </row>
    <row r="40622" spans="25:25" x14ac:dyDescent="0.2">
      <c r="Y40622" s="84"/>
    </row>
    <row r="40623" spans="25:25" x14ac:dyDescent="0.2">
      <c r="Y40623" s="84"/>
    </row>
    <row r="40624" spans="25:25" x14ac:dyDescent="0.2">
      <c r="Y40624" s="84"/>
    </row>
    <row r="40625" spans="25:25" x14ac:dyDescent="0.2">
      <c r="Y40625" s="84"/>
    </row>
    <row r="40626" spans="25:25" x14ac:dyDescent="0.2">
      <c r="Y40626" s="84"/>
    </row>
    <row r="40627" spans="25:25" x14ac:dyDescent="0.2">
      <c r="Y40627" s="84"/>
    </row>
    <row r="40628" spans="25:25" x14ac:dyDescent="0.2">
      <c r="Y40628" s="84"/>
    </row>
    <row r="40629" spans="25:25" x14ac:dyDescent="0.2">
      <c r="Y40629" s="84"/>
    </row>
    <row r="40630" spans="25:25" x14ac:dyDescent="0.2">
      <c r="Y40630" s="84"/>
    </row>
    <row r="40631" spans="25:25" x14ac:dyDescent="0.2">
      <c r="Y40631" s="84"/>
    </row>
    <row r="40632" spans="25:25" x14ac:dyDescent="0.2">
      <c r="Y40632" s="84"/>
    </row>
    <row r="40633" spans="25:25" x14ac:dyDescent="0.2">
      <c r="Y40633" s="84"/>
    </row>
    <row r="40634" spans="25:25" x14ac:dyDescent="0.2">
      <c r="Y40634" s="84"/>
    </row>
    <row r="40635" spans="25:25" x14ac:dyDescent="0.2">
      <c r="Y40635" s="84"/>
    </row>
    <row r="40636" spans="25:25" x14ac:dyDescent="0.2">
      <c r="Y40636" s="84"/>
    </row>
    <row r="40637" spans="25:25" x14ac:dyDescent="0.2">
      <c r="Y40637" s="84"/>
    </row>
    <row r="40638" spans="25:25" x14ac:dyDescent="0.2">
      <c r="Y40638" s="84"/>
    </row>
    <row r="40639" spans="25:25" x14ac:dyDescent="0.2">
      <c r="Y40639" s="84"/>
    </row>
    <row r="40640" spans="25:25" x14ac:dyDescent="0.2">
      <c r="Y40640" s="84"/>
    </row>
    <row r="40641" spans="25:25" x14ac:dyDescent="0.2">
      <c r="Y40641" s="84"/>
    </row>
    <row r="40642" spans="25:25" x14ac:dyDescent="0.2">
      <c r="Y40642" s="84"/>
    </row>
    <row r="40643" spans="25:25" x14ac:dyDescent="0.2">
      <c r="Y40643" s="84"/>
    </row>
    <row r="40644" spans="25:25" x14ac:dyDescent="0.2">
      <c r="Y40644" s="84"/>
    </row>
    <row r="40645" spans="25:25" x14ac:dyDescent="0.2">
      <c r="Y40645" s="84"/>
    </row>
    <row r="40646" spans="25:25" x14ac:dyDescent="0.2">
      <c r="Y40646" s="84"/>
    </row>
    <row r="40647" spans="25:25" x14ac:dyDescent="0.2">
      <c r="Y40647" s="84"/>
    </row>
    <row r="40648" spans="25:25" x14ac:dyDescent="0.2">
      <c r="Y40648" s="84"/>
    </row>
    <row r="40649" spans="25:25" x14ac:dyDescent="0.2">
      <c r="Y40649" s="84"/>
    </row>
    <row r="40650" spans="25:25" x14ac:dyDescent="0.2">
      <c r="Y40650" s="84"/>
    </row>
    <row r="40651" spans="25:25" x14ac:dyDescent="0.2">
      <c r="Y40651" s="84"/>
    </row>
    <row r="40652" spans="25:25" x14ac:dyDescent="0.2">
      <c r="Y40652" s="84"/>
    </row>
    <row r="40653" spans="25:25" x14ac:dyDescent="0.2">
      <c r="Y40653" s="84"/>
    </row>
    <row r="40654" spans="25:25" x14ac:dyDescent="0.2">
      <c r="Y40654" s="84"/>
    </row>
    <row r="40655" spans="25:25" x14ac:dyDescent="0.2">
      <c r="Y40655" s="84"/>
    </row>
    <row r="40656" spans="25:25" x14ac:dyDescent="0.2">
      <c r="Y40656" s="84"/>
    </row>
    <row r="40657" spans="25:25" x14ac:dyDescent="0.2">
      <c r="Y40657" s="84"/>
    </row>
    <row r="40658" spans="25:25" x14ac:dyDescent="0.2">
      <c r="Y40658" s="84"/>
    </row>
    <row r="40659" spans="25:25" x14ac:dyDescent="0.2">
      <c r="Y40659" s="84"/>
    </row>
    <row r="40660" spans="25:25" x14ac:dyDescent="0.2">
      <c r="Y40660" s="84"/>
    </row>
    <row r="40661" spans="25:25" x14ac:dyDescent="0.2">
      <c r="Y40661" s="84"/>
    </row>
    <row r="40662" spans="25:25" x14ac:dyDescent="0.2">
      <c r="Y40662" s="84"/>
    </row>
    <row r="40663" spans="25:25" x14ac:dyDescent="0.2">
      <c r="Y40663" s="84"/>
    </row>
    <row r="40664" spans="25:25" x14ac:dyDescent="0.2">
      <c r="Y40664" s="84"/>
    </row>
    <row r="40665" spans="25:25" x14ac:dyDescent="0.2">
      <c r="Y40665" s="84"/>
    </row>
    <row r="40666" spans="25:25" x14ac:dyDescent="0.2">
      <c r="Y40666" s="84"/>
    </row>
    <row r="40667" spans="25:25" x14ac:dyDescent="0.2">
      <c r="Y40667" s="84"/>
    </row>
    <row r="40668" spans="25:25" x14ac:dyDescent="0.2">
      <c r="Y40668" s="84"/>
    </row>
    <row r="40669" spans="25:25" x14ac:dyDescent="0.2">
      <c r="Y40669" s="84"/>
    </row>
    <row r="40670" spans="25:25" x14ac:dyDescent="0.2">
      <c r="Y40670" s="84"/>
    </row>
    <row r="40671" spans="25:25" x14ac:dyDescent="0.2">
      <c r="Y40671" s="84"/>
    </row>
    <row r="40672" spans="25:25" x14ac:dyDescent="0.2">
      <c r="Y40672" s="84"/>
    </row>
    <row r="40673" spans="25:25" x14ac:dyDescent="0.2">
      <c r="Y40673" s="84"/>
    </row>
    <row r="40674" spans="25:25" x14ac:dyDescent="0.2">
      <c r="Y40674" s="84"/>
    </row>
    <row r="40675" spans="25:25" x14ac:dyDescent="0.2">
      <c r="Y40675" s="84"/>
    </row>
    <row r="40676" spans="25:25" x14ac:dyDescent="0.2">
      <c r="Y40676" s="84"/>
    </row>
    <row r="40677" spans="25:25" x14ac:dyDescent="0.2">
      <c r="Y40677" s="84"/>
    </row>
    <row r="40678" spans="25:25" x14ac:dyDescent="0.2">
      <c r="Y40678" s="84"/>
    </row>
    <row r="40679" spans="25:25" x14ac:dyDescent="0.2">
      <c r="Y40679" s="84"/>
    </row>
    <row r="40680" spans="25:25" x14ac:dyDescent="0.2">
      <c r="Y40680" s="84"/>
    </row>
    <row r="40681" spans="25:25" x14ac:dyDescent="0.2">
      <c r="Y40681" s="84"/>
    </row>
    <row r="40682" spans="25:25" x14ac:dyDescent="0.2">
      <c r="Y40682" s="84"/>
    </row>
    <row r="40683" spans="25:25" x14ac:dyDescent="0.2">
      <c r="Y40683" s="84"/>
    </row>
    <row r="40684" spans="25:25" x14ac:dyDescent="0.2">
      <c r="Y40684" s="84"/>
    </row>
    <row r="40685" spans="25:25" x14ac:dyDescent="0.2">
      <c r="Y40685" s="84"/>
    </row>
    <row r="40686" spans="25:25" x14ac:dyDescent="0.2">
      <c r="Y40686" s="84"/>
    </row>
    <row r="40687" spans="25:25" x14ac:dyDescent="0.2">
      <c r="Y40687" s="84"/>
    </row>
    <row r="40688" spans="25:25" x14ac:dyDescent="0.2">
      <c r="Y40688" s="84"/>
    </row>
    <row r="40689" spans="25:25" x14ac:dyDescent="0.2">
      <c r="Y40689" s="84"/>
    </row>
    <row r="40690" spans="25:25" x14ac:dyDescent="0.2">
      <c r="Y40690" s="84"/>
    </row>
    <row r="40691" spans="25:25" x14ac:dyDescent="0.2">
      <c r="Y40691" s="84"/>
    </row>
    <row r="40692" spans="25:25" x14ac:dyDescent="0.2">
      <c r="Y40692" s="84"/>
    </row>
    <row r="40693" spans="25:25" x14ac:dyDescent="0.2">
      <c r="Y40693" s="84"/>
    </row>
    <row r="40694" spans="25:25" x14ac:dyDescent="0.2">
      <c r="Y40694" s="84"/>
    </row>
    <row r="40695" spans="25:25" x14ac:dyDescent="0.2">
      <c r="Y40695" s="84"/>
    </row>
    <row r="40696" spans="25:25" x14ac:dyDescent="0.2">
      <c r="Y40696" s="84"/>
    </row>
    <row r="40697" spans="25:25" x14ac:dyDescent="0.2">
      <c r="Y40697" s="84"/>
    </row>
    <row r="40698" spans="25:25" x14ac:dyDescent="0.2">
      <c r="Y40698" s="84"/>
    </row>
    <row r="40699" spans="25:25" x14ac:dyDescent="0.2">
      <c r="Y40699" s="84"/>
    </row>
    <row r="40700" spans="25:25" x14ac:dyDescent="0.2">
      <c r="Y40700" s="84"/>
    </row>
    <row r="40701" spans="25:25" x14ac:dyDescent="0.2">
      <c r="Y40701" s="84"/>
    </row>
    <row r="40702" spans="25:25" x14ac:dyDescent="0.2">
      <c r="Y40702" s="84"/>
    </row>
    <row r="40703" spans="25:25" x14ac:dyDescent="0.2">
      <c r="Y40703" s="84"/>
    </row>
    <row r="40704" spans="25:25" x14ac:dyDescent="0.2">
      <c r="Y40704" s="84"/>
    </row>
    <row r="40705" spans="25:25" x14ac:dyDescent="0.2">
      <c r="Y40705" s="84"/>
    </row>
    <row r="40706" spans="25:25" x14ac:dyDescent="0.2">
      <c r="Y40706" s="84"/>
    </row>
    <row r="40707" spans="25:25" x14ac:dyDescent="0.2">
      <c r="Y40707" s="84"/>
    </row>
    <row r="40708" spans="25:25" x14ac:dyDescent="0.2">
      <c r="Y40708" s="84"/>
    </row>
    <row r="40709" spans="25:25" x14ac:dyDescent="0.2">
      <c r="Y40709" s="84"/>
    </row>
    <row r="40710" spans="25:25" x14ac:dyDescent="0.2">
      <c r="Y40710" s="84"/>
    </row>
    <row r="40711" spans="25:25" x14ac:dyDescent="0.2">
      <c r="Y40711" s="84"/>
    </row>
    <row r="40712" spans="25:25" x14ac:dyDescent="0.2">
      <c r="Y40712" s="84"/>
    </row>
    <row r="40713" spans="25:25" x14ac:dyDescent="0.2">
      <c r="Y40713" s="84"/>
    </row>
    <row r="40714" spans="25:25" x14ac:dyDescent="0.2">
      <c r="Y40714" s="84"/>
    </row>
    <row r="40715" spans="25:25" x14ac:dyDescent="0.2">
      <c r="Y40715" s="84"/>
    </row>
    <row r="40716" spans="25:25" x14ac:dyDescent="0.2">
      <c r="Y40716" s="84"/>
    </row>
    <row r="40717" spans="25:25" x14ac:dyDescent="0.2">
      <c r="Y40717" s="84"/>
    </row>
    <row r="40718" spans="25:25" x14ac:dyDescent="0.2">
      <c r="Y40718" s="84"/>
    </row>
    <row r="40719" spans="25:25" x14ac:dyDescent="0.2">
      <c r="Y40719" s="84"/>
    </row>
    <row r="40720" spans="25:25" x14ac:dyDescent="0.2">
      <c r="Y40720" s="84"/>
    </row>
    <row r="40721" spans="25:25" x14ac:dyDescent="0.2">
      <c r="Y40721" s="84"/>
    </row>
    <row r="40722" spans="25:25" x14ac:dyDescent="0.2">
      <c r="Y40722" s="84"/>
    </row>
    <row r="40723" spans="25:25" x14ac:dyDescent="0.2">
      <c r="Y40723" s="84"/>
    </row>
    <row r="40724" spans="25:25" x14ac:dyDescent="0.2">
      <c r="Y40724" s="84"/>
    </row>
    <row r="40725" spans="25:25" x14ac:dyDescent="0.2">
      <c r="Y40725" s="84"/>
    </row>
    <row r="40726" spans="25:25" x14ac:dyDescent="0.2">
      <c r="Y40726" s="84"/>
    </row>
    <row r="40727" spans="25:25" x14ac:dyDescent="0.2">
      <c r="Y40727" s="84"/>
    </row>
    <row r="40728" spans="25:25" x14ac:dyDescent="0.2">
      <c r="Y40728" s="84"/>
    </row>
    <row r="40729" spans="25:25" x14ac:dyDescent="0.2">
      <c r="Y40729" s="84"/>
    </row>
    <row r="40730" spans="25:25" x14ac:dyDescent="0.2">
      <c r="Y40730" s="84"/>
    </row>
    <row r="40731" spans="25:25" x14ac:dyDescent="0.2">
      <c r="Y40731" s="84"/>
    </row>
    <row r="40732" spans="25:25" x14ac:dyDescent="0.2">
      <c r="Y40732" s="84"/>
    </row>
    <row r="40733" spans="25:25" x14ac:dyDescent="0.2">
      <c r="Y40733" s="84"/>
    </row>
    <row r="40734" spans="25:25" x14ac:dyDescent="0.2">
      <c r="Y40734" s="84"/>
    </row>
    <row r="40735" spans="25:25" x14ac:dyDescent="0.2">
      <c r="Y40735" s="84"/>
    </row>
    <row r="40736" spans="25:25" x14ac:dyDescent="0.2">
      <c r="Y40736" s="84"/>
    </row>
    <row r="40737" spans="25:25" x14ac:dyDescent="0.2">
      <c r="Y40737" s="84"/>
    </row>
    <row r="40738" spans="25:25" x14ac:dyDescent="0.2">
      <c r="Y40738" s="84"/>
    </row>
    <row r="40739" spans="25:25" x14ac:dyDescent="0.2">
      <c r="Y40739" s="84"/>
    </row>
    <row r="40740" spans="25:25" x14ac:dyDescent="0.2">
      <c r="Y40740" s="84"/>
    </row>
    <row r="40741" spans="25:25" x14ac:dyDescent="0.2">
      <c r="Y40741" s="84"/>
    </row>
    <row r="40742" spans="25:25" x14ac:dyDescent="0.2">
      <c r="Y40742" s="84"/>
    </row>
    <row r="40743" spans="25:25" x14ac:dyDescent="0.2">
      <c r="Y40743" s="84"/>
    </row>
    <row r="40744" spans="25:25" x14ac:dyDescent="0.2">
      <c r="Y40744" s="84"/>
    </row>
    <row r="40745" spans="25:25" x14ac:dyDescent="0.2">
      <c r="Y40745" s="84"/>
    </row>
    <row r="40746" spans="25:25" x14ac:dyDescent="0.2">
      <c r="Y40746" s="84"/>
    </row>
    <row r="40747" spans="25:25" x14ac:dyDescent="0.2">
      <c r="Y40747" s="84"/>
    </row>
    <row r="40748" spans="25:25" x14ac:dyDescent="0.2">
      <c r="Y40748" s="84"/>
    </row>
    <row r="40749" spans="25:25" x14ac:dyDescent="0.2">
      <c r="Y40749" s="84"/>
    </row>
    <row r="40750" spans="25:25" x14ac:dyDescent="0.2">
      <c r="Y40750" s="84"/>
    </row>
    <row r="40751" spans="25:25" x14ac:dyDescent="0.2">
      <c r="Y40751" s="84"/>
    </row>
    <row r="40752" spans="25:25" x14ac:dyDescent="0.2">
      <c r="Y40752" s="84"/>
    </row>
    <row r="40753" spans="25:25" x14ac:dyDescent="0.2">
      <c r="Y40753" s="84"/>
    </row>
    <row r="40754" spans="25:25" x14ac:dyDescent="0.2">
      <c r="Y40754" s="84"/>
    </row>
    <row r="40755" spans="25:25" x14ac:dyDescent="0.2">
      <c r="Y40755" s="84"/>
    </row>
    <row r="40756" spans="25:25" x14ac:dyDescent="0.2">
      <c r="Y40756" s="84"/>
    </row>
    <row r="40757" spans="25:25" x14ac:dyDescent="0.2">
      <c r="Y40757" s="84"/>
    </row>
    <row r="40758" spans="25:25" x14ac:dyDescent="0.2">
      <c r="Y40758" s="84"/>
    </row>
    <row r="40759" spans="25:25" x14ac:dyDescent="0.2">
      <c r="Y40759" s="84"/>
    </row>
    <row r="40760" spans="25:25" x14ac:dyDescent="0.2">
      <c r="Y40760" s="84"/>
    </row>
    <row r="40761" spans="25:25" x14ac:dyDescent="0.2">
      <c r="Y40761" s="84"/>
    </row>
    <row r="40762" spans="25:25" x14ac:dyDescent="0.2">
      <c r="Y40762" s="84"/>
    </row>
    <row r="40763" spans="25:25" x14ac:dyDescent="0.2">
      <c r="Y40763" s="84"/>
    </row>
    <row r="40764" spans="25:25" x14ac:dyDescent="0.2">
      <c r="Y40764" s="84"/>
    </row>
    <row r="40765" spans="25:25" x14ac:dyDescent="0.2">
      <c r="Y40765" s="84"/>
    </row>
    <row r="40766" spans="25:25" x14ac:dyDescent="0.2">
      <c r="Y40766" s="84"/>
    </row>
    <row r="40767" spans="25:25" x14ac:dyDescent="0.2">
      <c r="Y40767" s="84"/>
    </row>
    <row r="40768" spans="25:25" x14ac:dyDescent="0.2">
      <c r="Y40768" s="84"/>
    </row>
    <row r="40769" spans="25:25" x14ac:dyDescent="0.2">
      <c r="Y40769" s="84"/>
    </row>
    <row r="40770" spans="25:25" x14ac:dyDescent="0.2">
      <c r="Y40770" s="84"/>
    </row>
    <row r="40771" spans="25:25" x14ac:dyDescent="0.2">
      <c r="Y40771" s="84"/>
    </row>
    <row r="40772" spans="25:25" x14ac:dyDescent="0.2">
      <c r="Y40772" s="84"/>
    </row>
    <row r="40773" spans="25:25" x14ac:dyDescent="0.2">
      <c r="Y40773" s="84"/>
    </row>
    <row r="40774" spans="25:25" x14ac:dyDescent="0.2">
      <c r="Y40774" s="84"/>
    </row>
    <row r="40775" spans="25:25" x14ac:dyDescent="0.2">
      <c r="Y40775" s="84"/>
    </row>
    <row r="40776" spans="25:25" x14ac:dyDescent="0.2">
      <c r="Y40776" s="84"/>
    </row>
    <row r="40777" spans="25:25" x14ac:dyDescent="0.2">
      <c r="Y40777" s="84"/>
    </row>
    <row r="40778" spans="25:25" x14ac:dyDescent="0.2">
      <c r="Y40778" s="84"/>
    </row>
    <row r="40779" spans="25:25" x14ac:dyDescent="0.2">
      <c r="Y40779" s="84"/>
    </row>
    <row r="40780" spans="25:25" x14ac:dyDescent="0.2">
      <c r="Y40780" s="84"/>
    </row>
    <row r="40781" spans="25:25" x14ac:dyDescent="0.2">
      <c r="Y40781" s="84"/>
    </row>
    <row r="40782" spans="25:25" x14ac:dyDescent="0.2">
      <c r="Y40782" s="84"/>
    </row>
    <row r="40783" spans="25:25" x14ac:dyDescent="0.2">
      <c r="Y40783" s="84"/>
    </row>
    <row r="40784" spans="25:25" x14ac:dyDescent="0.2">
      <c r="Y40784" s="84"/>
    </row>
    <row r="40785" spans="25:25" x14ac:dyDescent="0.2">
      <c r="Y40785" s="84"/>
    </row>
    <row r="40786" spans="25:25" x14ac:dyDescent="0.2">
      <c r="Y40786" s="84"/>
    </row>
    <row r="40787" spans="25:25" x14ac:dyDescent="0.2">
      <c r="Y40787" s="84"/>
    </row>
    <row r="40788" spans="25:25" x14ac:dyDescent="0.2">
      <c r="Y40788" s="84"/>
    </row>
    <row r="40789" spans="25:25" x14ac:dyDescent="0.2">
      <c r="Y40789" s="84"/>
    </row>
    <row r="40790" spans="25:25" x14ac:dyDescent="0.2">
      <c r="Y40790" s="84"/>
    </row>
    <row r="40791" spans="25:25" x14ac:dyDescent="0.2">
      <c r="Y40791" s="84"/>
    </row>
    <row r="40792" spans="25:25" x14ac:dyDescent="0.2">
      <c r="Y40792" s="84"/>
    </row>
    <row r="40793" spans="25:25" x14ac:dyDescent="0.2">
      <c r="Y40793" s="84"/>
    </row>
    <row r="40794" spans="25:25" x14ac:dyDescent="0.2">
      <c r="Y40794" s="84"/>
    </row>
    <row r="40795" spans="25:25" x14ac:dyDescent="0.2">
      <c r="Y40795" s="84"/>
    </row>
    <row r="40796" spans="25:25" x14ac:dyDescent="0.2">
      <c r="Y40796" s="84"/>
    </row>
    <row r="40797" spans="25:25" x14ac:dyDescent="0.2">
      <c r="Y40797" s="84"/>
    </row>
    <row r="40798" spans="25:25" x14ac:dyDescent="0.2">
      <c r="Y40798" s="84"/>
    </row>
    <row r="40799" spans="25:25" x14ac:dyDescent="0.2">
      <c r="Y40799" s="84"/>
    </row>
    <row r="40800" spans="25:25" x14ac:dyDescent="0.2">
      <c r="Y40800" s="84"/>
    </row>
    <row r="40801" spans="25:25" x14ac:dyDescent="0.2">
      <c r="Y40801" s="84"/>
    </row>
    <row r="40802" spans="25:25" x14ac:dyDescent="0.2">
      <c r="Y40802" s="84"/>
    </row>
    <row r="40803" spans="25:25" x14ac:dyDescent="0.2">
      <c r="Y40803" s="84"/>
    </row>
    <row r="40804" spans="25:25" x14ac:dyDescent="0.2">
      <c r="Y40804" s="84"/>
    </row>
    <row r="40805" spans="25:25" x14ac:dyDescent="0.2">
      <c r="Y40805" s="84"/>
    </row>
    <row r="40806" spans="25:25" x14ac:dyDescent="0.2">
      <c r="Y40806" s="84"/>
    </row>
    <row r="40807" spans="25:25" x14ac:dyDescent="0.2">
      <c r="Y40807" s="84"/>
    </row>
    <row r="40808" spans="25:25" x14ac:dyDescent="0.2">
      <c r="Y40808" s="84"/>
    </row>
    <row r="40809" spans="25:25" x14ac:dyDescent="0.2">
      <c r="Y40809" s="84"/>
    </row>
    <row r="40810" spans="25:25" x14ac:dyDescent="0.2">
      <c r="Y40810" s="84"/>
    </row>
    <row r="40811" spans="25:25" x14ac:dyDescent="0.2">
      <c r="Y40811" s="84"/>
    </row>
    <row r="40812" spans="25:25" x14ac:dyDescent="0.2">
      <c r="Y40812" s="84"/>
    </row>
    <row r="40813" spans="25:25" x14ac:dyDescent="0.2">
      <c r="Y40813" s="84"/>
    </row>
    <row r="40814" spans="25:25" x14ac:dyDescent="0.2">
      <c r="Y40814" s="84"/>
    </row>
    <row r="40815" spans="25:25" x14ac:dyDescent="0.2">
      <c r="Y40815" s="84"/>
    </row>
    <row r="40816" spans="25:25" x14ac:dyDescent="0.2">
      <c r="Y40816" s="84"/>
    </row>
    <row r="40817" spans="25:25" x14ac:dyDescent="0.2">
      <c r="Y40817" s="84"/>
    </row>
    <row r="40818" spans="25:25" x14ac:dyDescent="0.2">
      <c r="Y40818" s="84"/>
    </row>
    <row r="40819" spans="25:25" x14ac:dyDescent="0.2">
      <c r="Y40819" s="84"/>
    </row>
    <row r="40820" spans="25:25" x14ac:dyDescent="0.2">
      <c r="Y40820" s="84"/>
    </row>
    <row r="40821" spans="25:25" x14ac:dyDescent="0.2">
      <c r="Y40821" s="84"/>
    </row>
    <row r="40822" spans="25:25" x14ac:dyDescent="0.2">
      <c r="Y40822" s="84"/>
    </row>
    <row r="40823" spans="25:25" x14ac:dyDescent="0.2">
      <c r="Y40823" s="84"/>
    </row>
    <row r="40824" spans="25:25" x14ac:dyDescent="0.2">
      <c r="Y40824" s="84"/>
    </row>
    <row r="40825" spans="25:25" x14ac:dyDescent="0.2">
      <c r="Y40825" s="84"/>
    </row>
    <row r="40826" spans="25:25" x14ac:dyDescent="0.2">
      <c r="Y40826" s="84"/>
    </row>
    <row r="40827" spans="25:25" x14ac:dyDescent="0.2">
      <c r="Y40827" s="84"/>
    </row>
    <row r="40828" spans="25:25" x14ac:dyDescent="0.2">
      <c r="Y40828" s="84"/>
    </row>
    <row r="40829" spans="25:25" x14ac:dyDescent="0.2">
      <c r="Y40829" s="84"/>
    </row>
    <row r="40830" spans="25:25" x14ac:dyDescent="0.2">
      <c r="Y40830" s="84"/>
    </row>
    <row r="40831" spans="25:25" x14ac:dyDescent="0.2">
      <c r="Y40831" s="84"/>
    </row>
    <row r="40832" spans="25:25" x14ac:dyDescent="0.2">
      <c r="Y40832" s="84"/>
    </row>
    <row r="40833" spans="25:25" x14ac:dyDescent="0.2">
      <c r="Y40833" s="84"/>
    </row>
    <row r="40834" spans="25:25" x14ac:dyDescent="0.2">
      <c r="Y40834" s="84"/>
    </row>
    <row r="40835" spans="25:25" x14ac:dyDescent="0.2">
      <c r="Y40835" s="84"/>
    </row>
    <row r="40836" spans="25:25" x14ac:dyDescent="0.2">
      <c r="Y40836" s="84"/>
    </row>
    <row r="40837" spans="25:25" x14ac:dyDescent="0.2">
      <c r="Y40837" s="84"/>
    </row>
    <row r="40838" spans="25:25" x14ac:dyDescent="0.2">
      <c r="Y40838" s="84"/>
    </row>
    <row r="40839" spans="25:25" x14ac:dyDescent="0.2">
      <c r="Y40839" s="84"/>
    </row>
    <row r="40840" spans="25:25" x14ac:dyDescent="0.2">
      <c r="Y40840" s="84"/>
    </row>
    <row r="40841" spans="25:25" x14ac:dyDescent="0.2">
      <c r="Y40841" s="84"/>
    </row>
    <row r="40842" spans="25:25" x14ac:dyDescent="0.2">
      <c r="Y40842" s="84"/>
    </row>
    <row r="40843" spans="25:25" x14ac:dyDescent="0.2">
      <c r="Y40843" s="84"/>
    </row>
    <row r="40844" spans="25:25" x14ac:dyDescent="0.2">
      <c r="Y40844" s="84"/>
    </row>
    <row r="40845" spans="25:25" x14ac:dyDescent="0.2">
      <c r="Y40845" s="84"/>
    </row>
    <row r="40846" spans="25:25" x14ac:dyDescent="0.2">
      <c r="Y40846" s="84"/>
    </row>
    <row r="40847" spans="25:25" x14ac:dyDescent="0.2">
      <c r="Y40847" s="84"/>
    </row>
    <row r="40848" spans="25:25" x14ac:dyDescent="0.2">
      <c r="Y40848" s="84"/>
    </row>
    <row r="40849" spans="25:25" x14ac:dyDescent="0.2">
      <c r="Y40849" s="84"/>
    </row>
    <row r="40850" spans="25:25" x14ac:dyDescent="0.2">
      <c r="Y40850" s="84"/>
    </row>
    <row r="40851" spans="25:25" x14ac:dyDescent="0.2">
      <c r="Y40851" s="84"/>
    </row>
    <row r="40852" spans="25:25" x14ac:dyDescent="0.2">
      <c r="Y40852" s="84"/>
    </row>
    <row r="40853" spans="25:25" x14ac:dyDescent="0.2">
      <c r="Y40853" s="84"/>
    </row>
    <row r="40854" spans="25:25" x14ac:dyDescent="0.2">
      <c r="Y40854" s="84"/>
    </row>
    <row r="40855" spans="25:25" x14ac:dyDescent="0.2">
      <c r="Y40855" s="84"/>
    </row>
    <row r="40856" spans="25:25" x14ac:dyDescent="0.2">
      <c r="Y40856" s="84"/>
    </row>
    <row r="40857" spans="25:25" x14ac:dyDescent="0.2">
      <c r="Y40857" s="84"/>
    </row>
    <row r="40858" spans="25:25" x14ac:dyDescent="0.2">
      <c r="Y40858" s="84"/>
    </row>
    <row r="40859" spans="25:25" x14ac:dyDescent="0.2">
      <c r="Y40859" s="84"/>
    </row>
    <row r="40860" spans="25:25" x14ac:dyDescent="0.2">
      <c r="Y40860" s="84"/>
    </row>
    <row r="40861" spans="25:25" x14ac:dyDescent="0.2">
      <c r="Y40861" s="84"/>
    </row>
    <row r="40862" spans="25:25" x14ac:dyDescent="0.2">
      <c r="Y40862" s="84"/>
    </row>
    <row r="40863" spans="25:25" x14ac:dyDescent="0.2">
      <c r="Y40863" s="84"/>
    </row>
    <row r="40864" spans="25:25" x14ac:dyDescent="0.2">
      <c r="Y40864" s="84"/>
    </row>
    <row r="40865" spans="25:25" x14ac:dyDescent="0.2">
      <c r="Y40865" s="84"/>
    </row>
    <row r="40866" spans="25:25" x14ac:dyDescent="0.2">
      <c r="Y40866" s="84"/>
    </row>
    <row r="40867" spans="25:25" x14ac:dyDescent="0.2">
      <c r="Y40867" s="84"/>
    </row>
    <row r="40868" spans="25:25" x14ac:dyDescent="0.2">
      <c r="Y40868" s="84"/>
    </row>
    <row r="40869" spans="25:25" x14ac:dyDescent="0.2">
      <c r="Y40869" s="84"/>
    </row>
    <row r="40870" spans="25:25" x14ac:dyDescent="0.2">
      <c r="Y40870" s="84"/>
    </row>
    <row r="40871" spans="25:25" x14ac:dyDescent="0.2">
      <c r="Y40871" s="84"/>
    </row>
    <row r="40872" spans="25:25" x14ac:dyDescent="0.2">
      <c r="Y40872" s="84"/>
    </row>
    <row r="40873" spans="25:25" x14ac:dyDescent="0.2">
      <c r="Y40873" s="84"/>
    </row>
    <row r="40874" spans="25:25" x14ac:dyDescent="0.2">
      <c r="Y40874" s="84"/>
    </row>
    <row r="40875" spans="25:25" x14ac:dyDescent="0.2">
      <c r="Y40875" s="84"/>
    </row>
    <row r="40876" spans="25:25" x14ac:dyDescent="0.2">
      <c r="Y40876" s="84"/>
    </row>
    <row r="40877" spans="25:25" x14ac:dyDescent="0.2">
      <c r="Y40877" s="84"/>
    </row>
    <row r="40878" spans="25:25" x14ac:dyDescent="0.2">
      <c r="Y40878" s="84"/>
    </row>
    <row r="40879" spans="25:25" x14ac:dyDescent="0.2">
      <c r="Y40879" s="84"/>
    </row>
    <row r="40880" spans="25:25" x14ac:dyDescent="0.2">
      <c r="Y40880" s="84"/>
    </row>
    <row r="40881" spans="25:25" x14ac:dyDescent="0.2">
      <c r="Y40881" s="84"/>
    </row>
    <row r="40882" spans="25:25" x14ac:dyDescent="0.2">
      <c r="Y40882" s="84"/>
    </row>
    <row r="40883" spans="25:25" x14ac:dyDescent="0.2">
      <c r="Y40883" s="84"/>
    </row>
    <row r="40884" spans="25:25" x14ac:dyDescent="0.2">
      <c r="Y40884" s="84"/>
    </row>
    <row r="40885" spans="25:25" x14ac:dyDescent="0.2">
      <c r="Y40885" s="84"/>
    </row>
    <row r="40886" spans="25:25" x14ac:dyDescent="0.2">
      <c r="Y40886" s="84"/>
    </row>
    <row r="40887" spans="25:25" x14ac:dyDescent="0.2">
      <c r="Y40887" s="84"/>
    </row>
    <row r="40888" spans="25:25" x14ac:dyDescent="0.2">
      <c r="Y40888" s="84"/>
    </row>
    <row r="40889" spans="25:25" x14ac:dyDescent="0.2">
      <c r="Y40889" s="84"/>
    </row>
    <row r="40890" spans="25:25" x14ac:dyDescent="0.2">
      <c r="Y40890" s="84"/>
    </row>
    <row r="40891" spans="25:25" x14ac:dyDescent="0.2">
      <c r="Y40891" s="84"/>
    </row>
    <row r="40892" spans="25:25" x14ac:dyDescent="0.2">
      <c r="Y40892" s="84"/>
    </row>
    <row r="40893" spans="25:25" x14ac:dyDescent="0.2">
      <c r="Y40893" s="84"/>
    </row>
    <row r="40894" spans="25:25" x14ac:dyDescent="0.2">
      <c r="Y40894" s="84"/>
    </row>
    <row r="40895" spans="25:25" x14ac:dyDescent="0.2">
      <c r="Y40895" s="84"/>
    </row>
    <row r="40896" spans="25:25" x14ac:dyDescent="0.2">
      <c r="Y40896" s="84"/>
    </row>
    <row r="40897" spans="25:25" x14ac:dyDescent="0.2">
      <c r="Y40897" s="84"/>
    </row>
    <row r="40898" spans="25:25" x14ac:dyDescent="0.2">
      <c r="Y40898" s="84"/>
    </row>
    <row r="40899" spans="25:25" x14ac:dyDescent="0.2">
      <c r="Y40899" s="84"/>
    </row>
    <row r="40900" spans="25:25" x14ac:dyDescent="0.2">
      <c r="Y40900" s="84"/>
    </row>
    <row r="40901" spans="25:25" x14ac:dyDescent="0.2">
      <c r="Y40901" s="84"/>
    </row>
    <row r="40902" spans="25:25" x14ac:dyDescent="0.2">
      <c r="Y40902" s="84"/>
    </row>
    <row r="40903" spans="25:25" x14ac:dyDescent="0.2">
      <c r="Y40903" s="84"/>
    </row>
    <row r="40904" spans="25:25" x14ac:dyDescent="0.2">
      <c r="Y40904" s="84"/>
    </row>
    <row r="40905" spans="25:25" x14ac:dyDescent="0.2">
      <c r="Y40905" s="84"/>
    </row>
    <row r="40906" spans="25:25" x14ac:dyDescent="0.2">
      <c r="Y40906" s="84"/>
    </row>
    <row r="40907" spans="25:25" x14ac:dyDescent="0.2">
      <c r="Y40907" s="84"/>
    </row>
    <row r="40908" spans="25:25" x14ac:dyDescent="0.2">
      <c r="Y40908" s="84"/>
    </row>
    <row r="40909" spans="25:25" x14ac:dyDescent="0.2">
      <c r="Y40909" s="84"/>
    </row>
    <row r="40910" spans="25:25" x14ac:dyDescent="0.2">
      <c r="Y40910" s="84"/>
    </row>
    <row r="40911" spans="25:25" x14ac:dyDescent="0.2">
      <c r="Y40911" s="84"/>
    </row>
    <row r="40912" spans="25:25" x14ac:dyDescent="0.2">
      <c r="Y40912" s="84"/>
    </row>
    <row r="40913" spans="25:25" x14ac:dyDescent="0.2">
      <c r="Y40913" s="84"/>
    </row>
    <row r="40914" spans="25:25" x14ac:dyDescent="0.2">
      <c r="Y40914" s="84"/>
    </row>
    <row r="40915" spans="25:25" x14ac:dyDescent="0.2">
      <c r="Y40915" s="84"/>
    </row>
    <row r="40916" spans="25:25" x14ac:dyDescent="0.2">
      <c r="Y40916" s="84"/>
    </row>
    <row r="40917" spans="25:25" x14ac:dyDescent="0.2">
      <c r="Y40917" s="84"/>
    </row>
    <row r="40918" spans="25:25" x14ac:dyDescent="0.2">
      <c r="Y40918" s="84"/>
    </row>
    <row r="40919" spans="25:25" x14ac:dyDescent="0.2">
      <c r="Y40919" s="84"/>
    </row>
    <row r="40920" spans="25:25" x14ac:dyDescent="0.2">
      <c r="Y40920" s="84"/>
    </row>
    <row r="40921" spans="25:25" x14ac:dyDescent="0.2">
      <c r="Y40921" s="84"/>
    </row>
    <row r="40922" spans="25:25" x14ac:dyDescent="0.2">
      <c r="Y40922" s="84"/>
    </row>
    <row r="40923" spans="25:25" x14ac:dyDescent="0.2">
      <c r="Y40923" s="84"/>
    </row>
    <row r="40924" spans="25:25" x14ac:dyDescent="0.2">
      <c r="Y40924" s="84"/>
    </row>
    <row r="40925" spans="25:25" x14ac:dyDescent="0.2">
      <c r="Y40925" s="84"/>
    </row>
    <row r="40926" spans="25:25" x14ac:dyDescent="0.2">
      <c r="Y40926" s="84"/>
    </row>
    <row r="40927" spans="25:25" x14ac:dyDescent="0.2">
      <c r="Y40927" s="84"/>
    </row>
    <row r="40928" spans="25:25" x14ac:dyDescent="0.2">
      <c r="Y40928" s="84"/>
    </row>
    <row r="40929" spans="25:25" x14ac:dyDescent="0.2">
      <c r="Y40929" s="84"/>
    </row>
    <row r="40930" spans="25:25" x14ac:dyDescent="0.2">
      <c r="Y40930" s="84"/>
    </row>
    <row r="40931" spans="25:25" x14ac:dyDescent="0.2">
      <c r="Y40931" s="84"/>
    </row>
    <row r="40932" spans="25:25" x14ac:dyDescent="0.2">
      <c r="Y40932" s="84"/>
    </row>
    <row r="40933" spans="25:25" x14ac:dyDescent="0.2">
      <c r="Y40933" s="84"/>
    </row>
    <row r="40934" spans="25:25" x14ac:dyDescent="0.2">
      <c r="Y40934" s="84"/>
    </row>
    <row r="40935" spans="25:25" x14ac:dyDescent="0.2">
      <c r="Y40935" s="84"/>
    </row>
    <row r="40936" spans="25:25" x14ac:dyDescent="0.2">
      <c r="Y40936" s="84"/>
    </row>
    <row r="40937" spans="25:25" x14ac:dyDescent="0.2">
      <c r="Y40937" s="84"/>
    </row>
    <row r="40938" spans="25:25" x14ac:dyDescent="0.2">
      <c r="Y40938" s="84"/>
    </row>
    <row r="40939" spans="25:25" x14ac:dyDescent="0.2">
      <c r="Y40939" s="84"/>
    </row>
    <row r="40940" spans="25:25" x14ac:dyDescent="0.2">
      <c r="Y40940" s="84"/>
    </row>
    <row r="40941" spans="25:25" x14ac:dyDescent="0.2">
      <c r="Y40941" s="84"/>
    </row>
    <row r="40942" spans="25:25" x14ac:dyDescent="0.2">
      <c r="Y40942" s="84"/>
    </row>
    <row r="40943" spans="25:25" x14ac:dyDescent="0.2">
      <c r="Y40943" s="84"/>
    </row>
    <row r="40944" spans="25:25" x14ac:dyDescent="0.2">
      <c r="Y40944" s="84"/>
    </row>
    <row r="40945" spans="25:25" x14ac:dyDescent="0.2">
      <c r="Y40945" s="84"/>
    </row>
    <row r="40946" spans="25:25" x14ac:dyDescent="0.2">
      <c r="Y40946" s="84"/>
    </row>
    <row r="40947" spans="25:25" x14ac:dyDescent="0.2">
      <c r="Y40947" s="84"/>
    </row>
    <row r="40948" spans="25:25" x14ac:dyDescent="0.2">
      <c r="Y40948" s="84"/>
    </row>
    <row r="40949" spans="25:25" x14ac:dyDescent="0.2">
      <c r="Y40949" s="84"/>
    </row>
    <row r="40950" spans="25:25" x14ac:dyDescent="0.2">
      <c r="Y40950" s="84"/>
    </row>
    <row r="40951" spans="25:25" x14ac:dyDescent="0.2">
      <c r="Y40951" s="84"/>
    </row>
    <row r="40952" spans="25:25" x14ac:dyDescent="0.2">
      <c r="Y40952" s="84"/>
    </row>
    <row r="40953" spans="25:25" x14ac:dyDescent="0.2">
      <c r="Y40953" s="84"/>
    </row>
    <row r="40954" spans="25:25" x14ac:dyDescent="0.2">
      <c r="Y40954" s="84"/>
    </row>
    <row r="40955" spans="25:25" x14ac:dyDescent="0.2">
      <c r="Y40955" s="84"/>
    </row>
    <row r="40956" spans="25:25" x14ac:dyDescent="0.2">
      <c r="Y40956" s="84"/>
    </row>
    <row r="40957" spans="25:25" x14ac:dyDescent="0.2">
      <c r="Y40957" s="84"/>
    </row>
    <row r="40958" spans="25:25" x14ac:dyDescent="0.2">
      <c r="Y40958" s="84"/>
    </row>
    <row r="40959" spans="25:25" x14ac:dyDescent="0.2">
      <c r="Y40959" s="84"/>
    </row>
    <row r="40960" spans="25:25" x14ac:dyDescent="0.2">
      <c r="Y40960" s="84"/>
    </row>
    <row r="40961" spans="25:25" x14ac:dyDescent="0.2">
      <c r="Y40961" s="84"/>
    </row>
    <row r="40962" spans="25:25" x14ac:dyDescent="0.2">
      <c r="Y40962" s="84"/>
    </row>
    <row r="40963" spans="25:25" x14ac:dyDescent="0.2">
      <c r="Y40963" s="84"/>
    </row>
    <row r="40964" spans="25:25" x14ac:dyDescent="0.2">
      <c r="Y40964" s="84"/>
    </row>
    <row r="40965" spans="25:25" x14ac:dyDescent="0.2">
      <c r="Y40965" s="84"/>
    </row>
    <row r="40966" spans="25:25" x14ac:dyDescent="0.2">
      <c r="Y40966" s="84"/>
    </row>
    <row r="40967" spans="25:25" x14ac:dyDescent="0.2">
      <c r="Y40967" s="84"/>
    </row>
    <row r="40968" spans="25:25" x14ac:dyDescent="0.2">
      <c r="Y40968" s="84"/>
    </row>
    <row r="40969" spans="25:25" x14ac:dyDescent="0.2">
      <c r="Y40969" s="84"/>
    </row>
    <row r="40970" spans="25:25" x14ac:dyDescent="0.2">
      <c r="Y40970" s="84"/>
    </row>
    <row r="40971" spans="25:25" x14ac:dyDescent="0.2">
      <c r="Y40971" s="84"/>
    </row>
    <row r="40972" spans="25:25" x14ac:dyDescent="0.2">
      <c r="Y40972" s="84"/>
    </row>
    <row r="40973" spans="25:25" x14ac:dyDescent="0.2">
      <c r="Y40973" s="84"/>
    </row>
    <row r="40974" spans="25:25" x14ac:dyDescent="0.2">
      <c r="Y40974" s="84"/>
    </row>
    <row r="40975" spans="25:25" x14ac:dyDescent="0.2">
      <c r="Y40975" s="84"/>
    </row>
    <row r="40976" spans="25:25" x14ac:dyDescent="0.2">
      <c r="Y40976" s="84"/>
    </row>
    <row r="40977" spans="25:25" x14ac:dyDescent="0.2">
      <c r="Y40977" s="84"/>
    </row>
    <row r="40978" spans="25:25" x14ac:dyDescent="0.2">
      <c r="Y40978" s="84"/>
    </row>
    <row r="40979" spans="25:25" x14ac:dyDescent="0.2">
      <c r="Y40979" s="84"/>
    </row>
    <row r="40980" spans="25:25" x14ac:dyDescent="0.2">
      <c r="Y40980" s="84"/>
    </row>
    <row r="40981" spans="25:25" x14ac:dyDescent="0.2">
      <c r="Y40981" s="84"/>
    </row>
    <row r="40982" spans="25:25" x14ac:dyDescent="0.2">
      <c r="Y40982" s="84"/>
    </row>
    <row r="40983" spans="25:25" x14ac:dyDescent="0.2">
      <c r="Y40983" s="84"/>
    </row>
    <row r="40984" spans="25:25" x14ac:dyDescent="0.2">
      <c r="Y40984" s="84"/>
    </row>
    <row r="40985" spans="25:25" x14ac:dyDescent="0.2">
      <c r="Y40985" s="84"/>
    </row>
    <row r="40986" spans="25:25" x14ac:dyDescent="0.2">
      <c r="Y40986" s="84"/>
    </row>
    <row r="40987" spans="25:25" x14ac:dyDescent="0.2">
      <c r="Y40987" s="84"/>
    </row>
    <row r="40988" spans="25:25" x14ac:dyDescent="0.2">
      <c r="Y40988" s="84"/>
    </row>
    <row r="40989" spans="25:25" x14ac:dyDescent="0.2">
      <c r="Y40989" s="84"/>
    </row>
    <row r="40990" spans="25:25" x14ac:dyDescent="0.2">
      <c r="Y40990" s="84"/>
    </row>
    <row r="40991" spans="25:25" x14ac:dyDescent="0.2">
      <c r="Y40991" s="84"/>
    </row>
    <row r="40992" spans="25:25" x14ac:dyDescent="0.2">
      <c r="Y40992" s="84"/>
    </row>
    <row r="40993" spans="25:25" x14ac:dyDescent="0.2">
      <c r="Y40993" s="84"/>
    </row>
    <row r="40994" spans="25:25" x14ac:dyDescent="0.2">
      <c r="Y40994" s="84"/>
    </row>
    <row r="40995" spans="25:25" x14ac:dyDescent="0.2">
      <c r="Y40995" s="84"/>
    </row>
    <row r="40996" spans="25:25" x14ac:dyDescent="0.2">
      <c r="Y40996" s="84"/>
    </row>
    <row r="40997" spans="25:25" x14ac:dyDescent="0.2">
      <c r="Y40997" s="84"/>
    </row>
    <row r="40998" spans="25:25" x14ac:dyDescent="0.2">
      <c r="Y40998" s="84"/>
    </row>
    <row r="40999" spans="25:25" x14ac:dyDescent="0.2">
      <c r="Y40999" s="84"/>
    </row>
    <row r="41000" spans="25:25" x14ac:dyDescent="0.2">
      <c r="Y41000" s="84"/>
    </row>
    <row r="41001" spans="25:25" x14ac:dyDescent="0.2">
      <c r="Y41001" s="84"/>
    </row>
    <row r="41002" spans="25:25" x14ac:dyDescent="0.2">
      <c r="Y41002" s="84"/>
    </row>
    <row r="41003" spans="25:25" x14ac:dyDescent="0.2">
      <c r="Y41003" s="84"/>
    </row>
    <row r="41004" spans="25:25" x14ac:dyDescent="0.2">
      <c r="Y41004" s="84"/>
    </row>
    <row r="41005" spans="25:25" x14ac:dyDescent="0.2">
      <c r="Y41005" s="84"/>
    </row>
    <row r="41006" spans="25:25" x14ac:dyDescent="0.2">
      <c r="Y41006" s="84"/>
    </row>
    <row r="41007" spans="25:25" x14ac:dyDescent="0.2">
      <c r="Y41007" s="84"/>
    </row>
    <row r="41008" spans="25:25" x14ac:dyDescent="0.2">
      <c r="Y41008" s="84"/>
    </row>
    <row r="41009" spans="25:25" x14ac:dyDescent="0.2">
      <c r="Y41009" s="84"/>
    </row>
    <row r="41010" spans="25:25" x14ac:dyDescent="0.2">
      <c r="Y41010" s="84"/>
    </row>
    <row r="41011" spans="25:25" x14ac:dyDescent="0.2">
      <c r="Y41011" s="84"/>
    </row>
    <row r="41012" spans="25:25" x14ac:dyDescent="0.2">
      <c r="Y41012" s="84"/>
    </row>
    <row r="41013" spans="25:25" x14ac:dyDescent="0.2">
      <c r="Y41013" s="84"/>
    </row>
    <row r="41014" spans="25:25" x14ac:dyDescent="0.2">
      <c r="Y41014" s="84"/>
    </row>
    <row r="41015" spans="25:25" x14ac:dyDescent="0.2">
      <c r="Y41015" s="84"/>
    </row>
    <row r="41016" spans="25:25" x14ac:dyDescent="0.2">
      <c r="Y41016" s="84"/>
    </row>
    <row r="41017" spans="25:25" x14ac:dyDescent="0.2">
      <c r="Y41017" s="84"/>
    </row>
    <row r="41018" spans="25:25" x14ac:dyDescent="0.2">
      <c r="Y41018" s="84"/>
    </row>
    <row r="41019" spans="25:25" x14ac:dyDescent="0.2">
      <c r="Y41019" s="84"/>
    </row>
    <row r="41020" spans="25:25" x14ac:dyDescent="0.2">
      <c r="Y41020" s="84"/>
    </row>
    <row r="41021" spans="25:25" x14ac:dyDescent="0.2">
      <c r="Y41021" s="84"/>
    </row>
    <row r="41022" spans="25:25" x14ac:dyDescent="0.2">
      <c r="Y41022" s="84"/>
    </row>
    <row r="41023" spans="25:25" x14ac:dyDescent="0.2">
      <c r="Y41023" s="84"/>
    </row>
    <row r="41024" spans="25:25" x14ac:dyDescent="0.2">
      <c r="Y41024" s="84"/>
    </row>
    <row r="41025" spans="25:25" x14ac:dyDescent="0.2">
      <c r="Y41025" s="84"/>
    </row>
    <row r="41026" spans="25:25" x14ac:dyDescent="0.2">
      <c r="Y41026" s="84"/>
    </row>
    <row r="41027" spans="25:25" x14ac:dyDescent="0.2">
      <c r="Y41027" s="84"/>
    </row>
    <row r="41028" spans="25:25" x14ac:dyDescent="0.2">
      <c r="Y41028" s="84"/>
    </row>
    <row r="41029" spans="25:25" x14ac:dyDescent="0.2">
      <c r="Y41029" s="84"/>
    </row>
    <row r="41030" spans="25:25" x14ac:dyDescent="0.2">
      <c r="Y41030" s="84"/>
    </row>
    <row r="41031" spans="25:25" x14ac:dyDescent="0.2">
      <c r="Y41031" s="84"/>
    </row>
    <row r="41032" spans="25:25" x14ac:dyDescent="0.2">
      <c r="Y41032" s="84"/>
    </row>
    <row r="41033" spans="25:25" x14ac:dyDescent="0.2">
      <c r="Y41033" s="84"/>
    </row>
    <row r="41034" spans="25:25" x14ac:dyDescent="0.2">
      <c r="Y41034" s="84"/>
    </row>
    <row r="41035" spans="25:25" x14ac:dyDescent="0.2">
      <c r="Y41035" s="84"/>
    </row>
    <row r="41036" spans="25:25" x14ac:dyDescent="0.2">
      <c r="Y41036" s="84"/>
    </row>
    <row r="41037" spans="25:25" x14ac:dyDescent="0.2">
      <c r="Y41037" s="84"/>
    </row>
    <row r="41038" spans="25:25" x14ac:dyDescent="0.2">
      <c r="Y41038" s="84"/>
    </row>
    <row r="41039" spans="25:25" x14ac:dyDescent="0.2">
      <c r="Y41039" s="84"/>
    </row>
    <row r="41040" spans="25:25" x14ac:dyDescent="0.2">
      <c r="Y41040" s="84"/>
    </row>
    <row r="41041" spans="25:25" x14ac:dyDescent="0.2">
      <c r="Y41041" s="84"/>
    </row>
    <row r="41042" spans="25:25" x14ac:dyDescent="0.2">
      <c r="Y41042" s="84"/>
    </row>
    <row r="41043" spans="25:25" x14ac:dyDescent="0.2">
      <c r="Y41043" s="84"/>
    </row>
    <row r="41044" spans="25:25" x14ac:dyDescent="0.2">
      <c r="Y41044" s="84"/>
    </row>
    <row r="41045" spans="25:25" x14ac:dyDescent="0.2">
      <c r="Y41045" s="84"/>
    </row>
    <row r="41046" spans="25:25" x14ac:dyDescent="0.2">
      <c r="Y41046" s="84"/>
    </row>
    <row r="41047" spans="25:25" x14ac:dyDescent="0.2">
      <c r="Y41047" s="84"/>
    </row>
    <row r="41048" spans="25:25" x14ac:dyDescent="0.2">
      <c r="Y41048" s="84"/>
    </row>
    <row r="41049" spans="25:25" x14ac:dyDescent="0.2">
      <c r="Y41049" s="84"/>
    </row>
    <row r="41050" spans="25:25" x14ac:dyDescent="0.2">
      <c r="Y41050" s="84"/>
    </row>
    <row r="41051" spans="25:25" x14ac:dyDescent="0.2">
      <c r="Y41051" s="84"/>
    </row>
    <row r="41052" spans="25:25" x14ac:dyDescent="0.2">
      <c r="Y41052" s="84"/>
    </row>
    <row r="41053" spans="25:25" x14ac:dyDescent="0.2">
      <c r="Y41053" s="84"/>
    </row>
    <row r="41054" spans="25:25" x14ac:dyDescent="0.2">
      <c r="Y41054" s="84"/>
    </row>
    <row r="41055" spans="25:25" x14ac:dyDescent="0.2">
      <c r="Y41055" s="84"/>
    </row>
    <row r="41056" spans="25:25" x14ac:dyDescent="0.2">
      <c r="Y41056" s="84"/>
    </row>
    <row r="41057" spans="25:25" x14ac:dyDescent="0.2">
      <c r="Y41057" s="84"/>
    </row>
    <row r="41058" spans="25:25" x14ac:dyDescent="0.2">
      <c r="Y41058" s="84"/>
    </row>
    <row r="41059" spans="25:25" x14ac:dyDescent="0.2">
      <c r="Y41059" s="84"/>
    </row>
    <row r="41060" spans="25:25" x14ac:dyDescent="0.2">
      <c r="Y41060" s="84"/>
    </row>
    <row r="41061" spans="25:25" x14ac:dyDescent="0.2">
      <c r="Y41061" s="84"/>
    </row>
    <row r="41062" spans="25:25" x14ac:dyDescent="0.2">
      <c r="Y41062" s="84"/>
    </row>
    <row r="41063" spans="25:25" x14ac:dyDescent="0.2">
      <c r="Y41063" s="84"/>
    </row>
    <row r="41064" spans="25:25" x14ac:dyDescent="0.2">
      <c r="Y41064" s="84"/>
    </row>
    <row r="41065" spans="25:25" x14ac:dyDescent="0.2">
      <c r="Y41065" s="84"/>
    </row>
    <row r="41066" spans="25:25" x14ac:dyDescent="0.2">
      <c r="Y41066" s="84"/>
    </row>
    <row r="41067" spans="25:25" x14ac:dyDescent="0.2">
      <c r="Y41067" s="84"/>
    </row>
    <row r="41068" spans="25:25" x14ac:dyDescent="0.2">
      <c r="Y41068" s="84"/>
    </row>
    <row r="41069" spans="25:25" x14ac:dyDescent="0.2">
      <c r="Y41069" s="84"/>
    </row>
    <row r="41070" spans="25:25" x14ac:dyDescent="0.2">
      <c r="Y41070" s="84"/>
    </row>
    <row r="41071" spans="25:25" x14ac:dyDescent="0.2">
      <c r="Y41071" s="84"/>
    </row>
    <row r="41072" spans="25:25" x14ac:dyDescent="0.2">
      <c r="Y41072" s="84"/>
    </row>
    <row r="41073" spans="25:25" x14ac:dyDescent="0.2">
      <c r="Y41073" s="84"/>
    </row>
    <row r="41074" spans="25:25" x14ac:dyDescent="0.2">
      <c r="Y41074" s="84"/>
    </row>
    <row r="41075" spans="25:25" x14ac:dyDescent="0.2">
      <c r="Y41075" s="84"/>
    </row>
    <row r="41076" spans="25:25" x14ac:dyDescent="0.2">
      <c r="Y41076" s="84"/>
    </row>
    <row r="41077" spans="25:25" x14ac:dyDescent="0.2">
      <c r="Y41077" s="84"/>
    </row>
    <row r="41078" spans="25:25" x14ac:dyDescent="0.2">
      <c r="Y41078" s="84"/>
    </row>
    <row r="41079" spans="25:25" x14ac:dyDescent="0.2">
      <c r="Y41079" s="84"/>
    </row>
    <row r="41080" spans="25:25" x14ac:dyDescent="0.2">
      <c r="Y41080" s="84"/>
    </row>
    <row r="41081" spans="25:25" x14ac:dyDescent="0.2">
      <c r="Y41081" s="84"/>
    </row>
    <row r="41082" spans="25:25" x14ac:dyDescent="0.2">
      <c r="Y41082" s="84"/>
    </row>
    <row r="41083" spans="25:25" x14ac:dyDescent="0.2">
      <c r="Y41083" s="84"/>
    </row>
    <row r="41084" spans="25:25" x14ac:dyDescent="0.2">
      <c r="Y41084" s="84"/>
    </row>
    <row r="41085" spans="25:25" x14ac:dyDescent="0.2">
      <c r="Y41085" s="84"/>
    </row>
    <row r="41086" spans="25:25" x14ac:dyDescent="0.2">
      <c r="Y41086" s="84"/>
    </row>
    <row r="41087" spans="25:25" x14ac:dyDescent="0.2">
      <c r="Y41087" s="84"/>
    </row>
    <row r="41088" spans="25:25" x14ac:dyDescent="0.2">
      <c r="Y41088" s="84"/>
    </row>
    <row r="41089" spans="25:25" x14ac:dyDescent="0.2">
      <c r="Y41089" s="84"/>
    </row>
    <row r="41090" spans="25:25" x14ac:dyDescent="0.2">
      <c r="Y41090" s="84"/>
    </row>
    <row r="41091" spans="25:25" x14ac:dyDescent="0.2">
      <c r="Y41091" s="84"/>
    </row>
    <row r="41092" spans="25:25" x14ac:dyDescent="0.2">
      <c r="Y41092" s="84"/>
    </row>
    <row r="41093" spans="25:25" x14ac:dyDescent="0.2">
      <c r="Y41093" s="84"/>
    </row>
    <row r="41094" spans="25:25" x14ac:dyDescent="0.2">
      <c r="Y41094" s="84"/>
    </row>
    <row r="41095" spans="25:25" x14ac:dyDescent="0.2">
      <c r="Y41095" s="84"/>
    </row>
    <row r="41096" spans="25:25" x14ac:dyDescent="0.2">
      <c r="Y41096" s="84"/>
    </row>
    <row r="41097" spans="25:25" x14ac:dyDescent="0.2">
      <c r="Y41097" s="84"/>
    </row>
    <row r="41098" spans="25:25" x14ac:dyDescent="0.2">
      <c r="Y41098" s="84"/>
    </row>
    <row r="41099" spans="25:25" x14ac:dyDescent="0.2">
      <c r="Y41099" s="84"/>
    </row>
    <row r="41100" spans="25:25" x14ac:dyDescent="0.2">
      <c r="Y41100" s="84"/>
    </row>
    <row r="41101" spans="25:25" x14ac:dyDescent="0.2">
      <c r="Y41101" s="84"/>
    </row>
    <row r="41102" spans="25:25" x14ac:dyDescent="0.2">
      <c r="Y41102" s="84"/>
    </row>
    <row r="41103" spans="25:25" x14ac:dyDescent="0.2">
      <c r="Y41103" s="84"/>
    </row>
    <row r="41104" spans="25:25" x14ac:dyDescent="0.2">
      <c r="Y41104" s="84"/>
    </row>
    <row r="41105" spans="25:25" x14ac:dyDescent="0.2">
      <c r="Y41105" s="84"/>
    </row>
    <row r="41106" spans="25:25" x14ac:dyDescent="0.2">
      <c r="Y41106" s="84"/>
    </row>
    <row r="41107" spans="25:25" x14ac:dyDescent="0.2">
      <c r="Y41107" s="84"/>
    </row>
    <row r="41108" spans="25:25" x14ac:dyDescent="0.2">
      <c r="Y41108" s="84"/>
    </row>
    <row r="41109" spans="25:25" x14ac:dyDescent="0.2">
      <c r="Y41109" s="84"/>
    </row>
    <row r="41110" spans="25:25" x14ac:dyDescent="0.2">
      <c r="Y41110" s="84"/>
    </row>
    <row r="41111" spans="25:25" x14ac:dyDescent="0.2">
      <c r="Y41111" s="84"/>
    </row>
    <row r="41112" spans="25:25" x14ac:dyDescent="0.2">
      <c r="Y41112" s="84"/>
    </row>
    <row r="41113" spans="25:25" x14ac:dyDescent="0.2">
      <c r="Y41113" s="84"/>
    </row>
    <row r="41114" spans="25:25" x14ac:dyDescent="0.2">
      <c r="Y41114" s="84"/>
    </row>
    <row r="41115" spans="25:25" x14ac:dyDescent="0.2">
      <c r="Y41115" s="84"/>
    </row>
    <row r="41116" spans="25:25" x14ac:dyDescent="0.2">
      <c r="Y41116" s="84"/>
    </row>
    <row r="41117" spans="25:25" x14ac:dyDescent="0.2">
      <c r="Y41117" s="84"/>
    </row>
    <row r="41118" spans="25:25" x14ac:dyDescent="0.2">
      <c r="Y41118" s="84"/>
    </row>
    <row r="41119" spans="25:25" x14ac:dyDescent="0.2">
      <c r="Y41119" s="84"/>
    </row>
    <row r="41120" spans="25:25" x14ac:dyDescent="0.2">
      <c r="Y41120" s="84"/>
    </row>
    <row r="41121" spans="25:25" x14ac:dyDescent="0.2">
      <c r="Y41121" s="84"/>
    </row>
    <row r="41122" spans="25:25" x14ac:dyDescent="0.2">
      <c r="Y41122" s="84"/>
    </row>
    <row r="41123" spans="25:25" x14ac:dyDescent="0.2">
      <c r="Y41123" s="84"/>
    </row>
    <row r="41124" spans="25:25" x14ac:dyDescent="0.2">
      <c r="Y41124" s="84"/>
    </row>
    <row r="41125" spans="25:25" x14ac:dyDescent="0.2">
      <c r="Y41125" s="84"/>
    </row>
    <row r="41126" spans="25:25" x14ac:dyDescent="0.2">
      <c r="Y41126" s="84"/>
    </row>
    <row r="41127" spans="25:25" x14ac:dyDescent="0.2">
      <c r="Y41127" s="84"/>
    </row>
    <row r="41128" spans="25:25" x14ac:dyDescent="0.2">
      <c r="Y41128" s="84"/>
    </row>
    <row r="41129" spans="25:25" x14ac:dyDescent="0.2">
      <c r="Y41129" s="84"/>
    </row>
    <row r="41130" spans="25:25" x14ac:dyDescent="0.2">
      <c r="Y41130" s="84"/>
    </row>
    <row r="41131" spans="25:25" x14ac:dyDescent="0.2">
      <c r="Y41131" s="84"/>
    </row>
    <row r="41132" spans="25:25" x14ac:dyDescent="0.2">
      <c r="Y41132" s="84"/>
    </row>
    <row r="41133" spans="25:25" x14ac:dyDescent="0.2">
      <c r="Y41133" s="84"/>
    </row>
    <row r="41134" spans="25:25" x14ac:dyDescent="0.2">
      <c r="Y41134" s="84"/>
    </row>
    <row r="41135" spans="25:25" x14ac:dyDescent="0.2">
      <c r="Y41135" s="84"/>
    </row>
    <row r="41136" spans="25:25" x14ac:dyDescent="0.2">
      <c r="Y41136" s="84"/>
    </row>
    <row r="41137" spans="25:25" x14ac:dyDescent="0.2">
      <c r="Y41137" s="84"/>
    </row>
    <row r="41138" spans="25:25" x14ac:dyDescent="0.2">
      <c r="Y41138" s="84"/>
    </row>
    <row r="41139" spans="25:25" x14ac:dyDescent="0.2">
      <c r="Y41139" s="84"/>
    </row>
    <row r="41140" spans="25:25" x14ac:dyDescent="0.2">
      <c r="Y41140" s="84"/>
    </row>
    <row r="41141" spans="25:25" x14ac:dyDescent="0.2">
      <c r="Y41141" s="84"/>
    </row>
    <row r="41142" spans="25:25" x14ac:dyDescent="0.2">
      <c r="Y41142" s="84"/>
    </row>
    <row r="41143" spans="25:25" x14ac:dyDescent="0.2">
      <c r="Y41143" s="84"/>
    </row>
    <row r="41144" spans="25:25" x14ac:dyDescent="0.2">
      <c r="Y41144" s="84"/>
    </row>
    <row r="41145" spans="25:25" x14ac:dyDescent="0.2">
      <c r="Y41145" s="84"/>
    </row>
    <row r="41146" spans="25:25" x14ac:dyDescent="0.2">
      <c r="Y41146" s="84"/>
    </row>
    <row r="41147" spans="25:25" x14ac:dyDescent="0.2">
      <c r="Y41147" s="84"/>
    </row>
    <row r="41148" spans="25:25" x14ac:dyDescent="0.2">
      <c r="Y41148" s="84"/>
    </row>
    <row r="41149" spans="25:25" x14ac:dyDescent="0.2">
      <c r="Y41149" s="84"/>
    </row>
    <row r="41150" spans="25:25" x14ac:dyDescent="0.2">
      <c r="Y41150" s="84"/>
    </row>
    <row r="41151" spans="25:25" x14ac:dyDescent="0.2">
      <c r="Y41151" s="84"/>
    </row>
    <row r="41152" spans="25:25" x14ac:dyDescent="0.2">
      <c r="Y41152" s="84"/>
    </row>
    <row r="41153" spans="25:25" x14ac:dyDescent="0.2">
      <c r="Y41153" s="84"/>
    </row>
    <row r="41154" spans="25:25" x14ac:dyDescent="0.2">
      <c r="Y41154" s="84"/>
    </row>
    <row r="41155" spans="25:25" x14ac:dyDescent="0.2">
      <c r="Y41155" s="84"/>
    </row>
    <row r="41156" spans="25:25" x14ac:dyDescent="0.2">
      <c r="Y41156" s="84"/>
    </row>
    <row r="41157" spans="25:25" x14ac:dyDescent="0.2">
      <c r="Y41157" s="84"/>
    </row>
    <row r="41158" spans="25:25" x14ac:dyDescent="0.2">
      <c r="Y41158" s="84"/>
    </row>
    <row r="41159" spans="25:25" x14ac:dyDescent="0.2">
      <c r="Y41159" s="84"/>
    </row>
    <row r="41160" spans="25:25" x14ac:dyDescent="0.2">
      <c r="Y41160" s="84"/>
    </row>
    <row r="41161" spans="25:25" x14ac:dyDescent="0.2">
      <c r="Y41161" s="84"/>
    </row>
    <row r="41162" spans="25:25" x14ac:dyDescent="0.2">
      <c r="Y41162" s="84"/>
    </row>
    <row r="41163" spans="25:25" x14ac:dyDescent="0.2">
      <c r="Y41163" s="84"/>
    </row>
    <row r="41164" spans="25:25" x14ac:dyDescent="0.2">
      <c r="Y41164" s="84"/>
    </row>
    <row r="41165" spans="25:25" x14ac:dyDescent="0.2">
      <c r="Y41165" s="84"/>
    </row>
    <row r="41166" spans="25:25" x14ac:dyDescent="0.2">
      <c r="Y41166" s="84"/>
    </row>
    <row r="41167" spans="25:25" x14ac:dyDescent="0.2">
      <c r="Y41167" s="84"/>
    </row>
    <row r="41168" spans="25:25" x14ac:dyDescent="0.2">
      <c r="Y41168" s="84"/>
    </row>
    <row r="41169" spans="25:25" x14ac:dyDescent="0.2">
      <c r="Y41169" s="84"/>
    </row>
    <row r="41170" spans="25:25" x14ac:dyDescent="0.2">
      <c r="Y41170" s="84"/>
    </row>
    <row r="41171" spans="25:25" x14ac:dyDescent="0.2">
      <c r="Y41171" s="84"/>
    </row>
    <row r="41172" spans="25:25" x14ac:dyDescent="0.2">
      <c r="Y41172" s="84"/>
    </row>
    <row r="41173" spans="25:25" x14ac:dyDescent="0.2">
      <c r="Y41173" s="84"/>
    </row>
    <row r="41174" spans="25:25" x14ac:dyDescent="0.2">
      <c r="Y41174" s="84"/>
    </row>
    <row r="41175" spans="25:25" x14ac:dyDescent="0.2">
      <c r="Y41175" s="84"/>
    </row>
    <row r="41176" spans="25:25" x14ac:dyDescent="0.2">
      <c r="Y41176" s="84"/>
    </row>
    <row r="41177" spans="25:25" x14ac:dyDescent="0.2">
      <c r="Y41177" s="84"/>
    </row>
    <row r="41178" spans="25:25" x14ac:dyDescent="0.2">
      <c r="Y41178" s="84"/>
    </row>
    <row r="41179" spans="25:25" x14ac:dyDescent="0.2">
      <c r="Y41179" s="84"/>
    </row>
    <row r="41180" spans="25:25" x14ac:dyDescent="0.2">
      <c r="Y41180" s="84"/>
    </row>
    <row r="41181" spans="25:25" x14ac:dyDescent="0.2">
      <c r="Y41181" s="84"/>
    </row>
    <row r="41182" spans="25:25" x14ac:dyDescent="0.2">
      <c r="Y41182" s="84"/>
    </row>
    <row r="41183" spans="25:25" x14ac:dyDescent="0.2">
      <c r="Y41183" s="84"/>
    </row>
    <row r="41184" spans="25:25" x14ac:dyDescent="0.2">
      <c r="Y41184" s="84"/>
    </row>
    <row r="41185" spans="25:25" x14ac:dyDescent="0.2">
      <c r="Y41185" s="84"/>
    </row>
    <row r="41186" spans="25:25" x14ac:dyDescent="0.2">
      <c r="Y41186" s="84"/>
    </row>
    <row r="41187" spans="25:25" x14ac:dyDescent="0.2">
      <c r="Y41187" s="84"/>
    </row>
    <row r="41188" spans="25:25" x14ac:dyDescent="0.2">
      <c r="Y41188" s="84"/>
    </row>
    <row r="41189" spans="25:25" x14ac:dyDescent="0.2">
      <c r="Y41189" s="84"/>
    </row>
    <row r="41190" spans="25:25" x14ac:dyDescent="0.2">
      <c r="Y41190" s="84"/>
    </row>
    <row r="41191" spans="25:25" x14ac:dyDescent="0.2">
      <c r="Y41191" s="84"/>
    </row>
    <row r="41192" spans="25:25" x14ac:dyDescent="0.2">
      <c r="Y41192" s="84"/>
    </row>
    <row r="41193" spans="25:25" x14ac:dyDescent="0.2">
      <c r="Y41193" s="84"/>
    </row>
    <row r="41194" spans="25:25" x14ac:dyDescent="0.2">
      <c r="Y41194" s="84"/>
    </row>
    <row r="41195" spans="25:25" x14ac:dyDescent="0.2">
      <c r="Y41195" s="84"/>
    </row>
    <row r="41196" spans="25:25" x14ac:dyDescent="0.2">
      <c r="Y41196" s="84"/>
    </row>
    <row r="41197" spans="25:25" x14ac:dyDescent="0.2">
      <c r="Y41197" s="84"/>
    </row>
    <row r="41198" spans="25:25" x14ac:dyDescent="0.2">
      <c r="Y41198" s="84"/>
    </row>
    <row r="41199" spans="25:25" x14ac:dyDescent="0.2">
      <c r="Y41199" s="84"/>
    </row>
    <row r="41200" spans="25:25" x14ac:dyDescent="0.2">
      <c r="Y41200" s="84"/>
    </row>
    <row r="41201" spans="25:25" x14ac:dyDescent="0.2">
      <c r="Y41201" s="84"/>
    </row>
    <row r="41202" spans="25:25" x14ac:dyDescent="0.2">
      <c r="Y41202" s="84"/>
    </row>
    <row r="41203" spans="25:25" x14ac:dyDescent="0.2">
      <c r="Y41203" s="84"/>
    </row>
    <row r="41204" spans="25:25" x14ac:dyDescent="0.2">
      <c r="Y41204" s="84"/>
    </row>
    <row r="41205" spans="25:25" x14ac:dyDescent="0.2">
      <c r="Y41205" s="84"/>
    </row>
    <row r="41206" spans="25:25" x14ac:dyDescent="0.2">
      <c r="Y41206" s="84"/>
    </row>
    <row r="41207" spans="25:25" x14ac:dyDescent="0.2">
      <c r="Y41207" s="84"/>
    </row>
    <row r="41208" spans="25:25" x14ac:dyDescent="0.2">
      <c r="Y41208" s="84"/>
    </row>
    <row r="41209" spans="25:25" x14ac:dyDescent="0.2">
      <c r="Y41209" s="84"/>
    </row>
    <row r="41210" spans="25:25" x14ac:dyDescent="0.2">
      <c r="Y41210" s="84"/>
    </row>
    <row r="41211" spans="25:25" x14ac:dyDescent="0.2">
      <c r="Y41211" s="84"/>
    </row>
    <row r="41212" spans="25:25" x14ac:dyDescent="0.2">
      <c r="Y41212" s="84"/>
    </row>
    <row r="41213" spans="25:25" x14ac:dyDescent="0.2">
      <c r="Y41213" s="84"/>
    </row>
    <row r="41214" spans="25:25" x14ac:dyDescent="0.2">
      <c r="Y41214" s="84"/>
    </row>
    <row r="41215" spans="25:25" x14ac:dyDescent="0.2">
      <c r="Y41215" s="84"/>
    </row>
    <row r="41216" spans="25:25" x14ac:dyDescent="0.2">
      <c r="Y41216" s="84"/>
    </row>
    <row r="41217" spans="25:25" x14ac:dyDescent="0.2">
      <c r="Y41217" s="84"/>
    </row>
    <row r="41218" spans="25:25" x14ac:dyDescent="0.2">
      <c r="Y41218" s="84"/>
    </row>
    <row r="41219" spans="25:25" x14ac:dyDescent="0.2">
      <c r="Y41219" s="84"/>
    </row>
    <row r="41220" spans="25:25" x14ac:dyDescent="0.2">
      <c r="Y41220" s="84"/>
    </row>
    <row r="41221" spans="25:25" x14ac:dyDescent="0.2">
      <c r="Y41221" s="84"/>
    </row>
    <row r="41222" spans="25:25" x14ac:dyDescent="0.2">
      <c r="Y41222" s="84"/>
    </row>
    <row r="41223" spans="25:25" x14ac:dyDescent="0.2">
      <c r="Y41223" s="84"/>
    </row>
    <row r="41224" spans="25:25" x14ac:dyDescent="0.2">
      <c r="Y41224" s="84"/>
    </row>
    <row r="41225" spans="25:25" x14ac:dyDescent="0.2">
      <c r="Y41225" s="84"/>
    </row>
    <row r="41226" spans="25:25" x14ac:dyDescent="0.2">
      <c r="Y41226" s="84"/>
    </row>
    <row r="41227" spans="25:25" x14ac:dyDescent="0.2">
      <c r="Y41227" s="84"/>
    </row>
    <row r="41228" spans="25:25" x14ac:dyDescent="0.2">
      <c r="Y41228" s="84"/>
    </row>
    <row r="41229" spans="25:25" x14ac:dyDescent="0.2">
      <c r="Y41229" s="84"/>
    </row>
    <row r="41230" spans="25:25" x14ac:dyDescent="0.2">
      <c r="Y41230" s="84"/>
    </row>
    <row r="41231" spans="25:25" x14ac:dyDescent="0.2">
      <c r="Y41231" s="84"/>
    </row>
    <row r="41232" spans="25:25" x14ac:dyDescent="0.2">
      <c r="Y41232" s="84"/>
    </row>
    <row r="41233" spans="25:25" x14ac:dyDescent="0.2">
      <c r="Y41233" s="84"/>
    </row>
    <row r="41234" spans="25:25" x14ac:dyDescent="0.2">
      <c r="Y41234" s="84"/>
    </row>
    <row r="41235" spans="25:25" x14ac:dyDescent="0.2">
      <c r="Y41235" s="84"/>
    </row>
    <row r="41236" spans="25:25" x14ac:dyDescent="0.2">
      <c r="Y41236" s="84"/>
    </row>
    <row r="41237" spans="25:25" x14ac:dyDescent="0.2">
      <c r="Y41237" s="84"/>
    </row>
    <row r="41238" spans="25:25" x14ac:dyDescent="0.2">
      <c r="Y41238" s="84"/>
    </row>
    <row r="41239" spans="25:25" x14ac:dyDescent="0.2">
      <c r="Y41239" s="84"/>
    </row>
    <row r="41240" spans="25:25" x14ac:dyDescent="0.2">
      <c r="Y41240" s="84"/>
    </row>
    <row r="41241" spans="25:25" x14ac:dyDescent="0.2">
      <c r="Y41241" s="84"/>
    </row>
    <row r="41242" spans="25:25" x14ac:dyDescent="0.2">
      <c r="Y41242" s="84"/>
    </row>
    <row r="41243" spans="25:25" x14ac:dyDescent="0.2">
      <c r="Y41243" s="84"/>
    </row>
    <row r="41244" spans="25:25" x14ac:dyDescent="0.2">
      <c r="Y41244" s="84"/>
    </row>
    <row r="41245" spans="25:25" x14ac:dyDescent="0.2">
      <c r="Y41245" s="84"/>
    </row>
    <row r="41246" spans="25:25" x14ac:dyDescent="0.2">
      <c r="Y41246" s="84"/>
    </row>
    <row r="41247" spans="25:25" x14ac:dyDescent="0.2">
      <c r="Y41247" s="84"/>
    </row>
    <row r="41248" spans="25:25" x14ac:dyDescent="0.2">
      <c r="Y41248" s="84"/>
    </row>
    <row r="41249" spans="25:25" x14ac:dyDescent="0.2">
      <c r="Y41249" s="84"/>
    </row>
    <row r="41250" spans="25:25" x14ac:dyDescent="0.2">
      <c r="Y41250" s="84"/>
    </row>
    <row r="41251" spans="25:25" x14ac:dyDescent="0.2">
      <c r="Y41251" s="84"/>
    </row>
    <row r="41252" spans="25:25" x14ac:dyDescent="0.2">
      <c r="Y41252" s="84"/>
    </row>
    <row r="41253" spans="25:25" x14ac:dyDescent="0.2">
      <c r="Y41253" s="84"/>
    </row>
    <row r="41254" spans="25:25" x14ac:dyDescent="0.2">
      <c r="Y41254" s="84"/>
    </row>
    <row r="41255" spans="25:25" x14ac:dyDescent="0.2">
      <c r="Y41255" s="84"/>
    </row>
    <row r="41256" spans="25:25" x14ac:dyDescent="0.2">
      <c r="Y41256" s="84"/>
    </row>
    <row r="41257" spans="25:25" x14ac:dyDescent="0.2">
      <c r="Y41257" s="84"/>
    </row>
    <row r="41258" spans="25:25" x14ac:dyDescent="0.2">
      <c r="Y41258" s="84"/>
    </row>
    <row r="41259" spans="25:25" x14ac:dyDescent="0.2">
      <c r="Y41259" s="84"/>
    </row>
    <row r="41260" spans="25:25" x14ac:dyDescent="0.2">
      <c r="Y41260" s="84"/>
    </row>
    <row r="41261" spans="25:25" x14ac:dyDescent="0.2">
      <c r="Y41261" s="84"/>
    </row>
    <row r="41262" spans="25:25" x14ac:dyDescent="0.2">
      <c r="Y41262" s="84"/>
    </row>
    <row r="41263" spans="25:25" x14ac:dyDescent="0.2">
      <c r="Y41263" s="84"/>
    </row>
    <row r="41264" spans="25:25" x14ac:dyDescent="0.2">
      <c r="Y41264" s="84"/>
    </row>
    <row r="41265" spans="25:25" x14ac:dyDescent="0.2">
      <c r="Y41265" s="84"/>
    </row>
    <row r="41266" spans="25:25" x14ac:dyDescent="0.2">
      <c r="Y41266" s="84"/>
    </row>
    <row r="41267" spans="25:25" x14ac:dyDescent="0.2">
      <c r="Y41267" s="84"/>
    </row>
    <row r="41268" spans="25:25" x14ac:dyDescent="0.2">
      <c r="Y41268" s="84"/>
    </row>
    <row r="41269" spans="25:25" x14ac:dyDescent="0.2">
      <c r="Y41269" s="84"/>
    </row>
    <row r="41270" spans="25:25" x14ac:dyDescent="0.2">
      <c r="Y41270" s="84"/>
    </row>
    <row r="41271" spans="25:25" x14ac:dyDescent="0.2">
      <c r="Y41271" s="84"/>
    </row>
    <row r="41272" spans="25:25" x14ac:dyDescent="0.2">
      <c r="Y41272" s="84"/>
    </row>
    <row r="41273" spans="25:25" x14ac:dyDescent="0.2">
      <c r="Y41273" s="84"/>
    </row>
    <row r="41274" spans="25:25" x14ac:dyDescent="0.2">
      <c r="Y41274" s="84"/>
    </row>
    <row r="41275" spans="25:25" x14ac:dyDescent="0.2">
      <c r="Y41275" s="84"/>
    </row>
    <row r="41276" spans="25:25" x14ac:dyDescent="0.2">
      <c r="Y41276" s="84"/>
    </row>
    <row r="41277" spans="25:25" x14ac:dyDescent="0.2">
      <c r="Y41277" s="84"/>
    </row>
    <row r="41278" spans="25:25" x14ac:dyDescent="0.2">
      <c r="Y41278" s="84"/>
    </row>
    <row r="41279" spans="25:25" x14ac:dyDescent="0.2">
      <c r="Y41279" s="84"/>
    </row>
    <row r="41280" spans="25:25" x14ac:dyDescent="0.2">
      <c r="Y41280" s="84"/>
    </row>
    <row r="41281" spans="25:25" x14ac:dyDescent="0.2">
      <c r="Y41281" s="84"/>
    </row>
    <row r="41282" spans="25:25" x14ac:dyDescent="0.2">
      <c r="Y41282" s="84"/>
    </row>
    <row r="41283" spans="25:25" x14ac:dyDescent="0.2">
      <c r="Y41283" s="84"/>
    </row>
    <row r="41284" spans="25:25" x14ac:dyDescent="0.2">
      <c r="Y41284" s="84"/>
    </row>
    <row r="41285" spans="25:25" x14ac:dyDescent="0.2">
      <c r="Y41285" s="84"/>
    </row>
    <row r="41286" spans="25:25" x14ac:dyDescent="0.2">
      <c r="Y41286" s="84"/>
    </row>
    <row r="41287" spans="25:25" x14ac:dyDescent="0.2">
      <c r="Y41287" s="84"/>
    </row>
    <row r="41288" spans="25:25" x14ac:dyDescent="0.2">
      <c r="Y41288" s="84"/>
    </row>
    <row r="41289" spans="25:25" x14ac:dyDescent="0.2">
      <c r="Y41289" s="84"/>
    </row>
    <row r="41290" spans="25:25" x14ac:dyDescent="0.2">
      <c r="Y41290" s="84"/>
    </row>
    <row r="41291" spans="25:25" x14ac:dyDescent="0.2">
      <c r="Y41291" s="84"/>
    </row>
    <row r="41292" spans="25:25" x14ac:dyDescent="0.2">
      <c r="Y41292" s="84"/>
    </row>
    <row r="41293" spans="25:25" x14ac:dyDescent="0.2">
      <c r="Y41293" s="84"/>
    </row>
    <row r="41294" spans="25:25" x14ac:dyDescent="0.2">
      <c r="Y41294" s="84"/>
    </row>
    <row r="41295" spans="25:25" x14ac:dyDescent="0.2">
      <c r="Y41295" s="84"/>
    </row>
    <row r="41296" spans="25:25" x14ac:dyDescent="0.2">
      <c r="Y41296" s="84"/>
    </row>
    <row r="41297" spans="25:25" x14ac:dyDescent="0.2">
      <c r="Y41297" s="84"/>
    </row>
    <row r="41298" spans="25:25" x14ac:dyDescent="0.2">
      <c r="Y41298" s="84"/>
    </row>
    <row r="41299" spans="25:25" x14ac:dyDescent="0.2">
      <c r="Y41299" s="84"/>
    </row>
    <row r="41300" spans="25:25" x14ac:dyDescent="0.2">
      <c r="Y41300" s="84"/>
    </row>
    <row r="41301" spans="25:25" x14ac:dyDescent="0.2">
      <c r="Y41301" s="84"/>
    </row>
    <row r="41302" spans="25:25" x14ac:dyDescent="0.2">
      <c r="Y41302" s="84"/>
    </row>
    <row r="41303" spans="25:25" x14ac:dyDescent="0.2">
      <c r="Y41303" s="84"/>
    </row>
    <row r="41304" spans="25:25" x14ac:dyDescent="0.2">
      <c r="Y41304" s="84"/>
    </row>
    <row r="41305" spans="25:25" x14ac:dyDescent="0.2">
      <c r="Y41305" s="84"/>
    </row>
    <row r="41306" spans="25:25" x14ac:dyDescent="0.2">
      <c r="Y41306" s="84"/>
    </row>
    <row r="41307" spans="25:25" x14ac:dyDescent="0.2">
      <c r="Y41307" s="84"/>
    </row>
    <row r="41308" spans="25:25" x14ac:dyDescent="0.2">
      <c r="Y41308" s="84"/>
    </row>
    <row r="41309" spans="25:25" x14ac:dyDescent="0.2">
      <c r="Y41309" s="84"/>
    </row>
    <row r="41310" spans="25:25" x14ac:dyDescent="0.2">
      <c r="Y41310" s="84"/>
    </row>
    <row r="41311" spans="25:25" x14ac:dyDescent="0.2">
      <c r="Y41311" s="84"/>
    </row>
    <row r="41312" spans="25:25" x14ac:dyDescent="0.2">
      <c r="Y41312" s="84"/>
    </row>
    <row r="41313" spans="25:25" x14ac:dyDescent="0.2">
      <c r="Y41313" s="84"/>
    </row>
    <row r="41314" spans="25:25" x14ac:dyDescent="0.2">
      <c r="Y41314" s="84"/>
    </row>
    <row r="41315" spans="25:25" x14ac:dyDescent="0.2">
      <c r="Y41315" s="84"/>
    </row>
    <row r="41316" spans="25:25" x14ac:dyDescent="0.2">
      <c r="Y41316" s="84"/>
    </row>
    <row r="41317" spans="25:25" x14ac:dyDescent="0.2">
      <c r="Y41317" s="84"/>
    </row>
    <row r="41318" spans="25:25" x14ac:dyDescent="0.2">
      <c r="Y41318" s="84"/>
    </row>
    <row r="41319" spans="25:25" x14ac:dyDescent="0.2">
      <c r="Y41319" s="84"/>
    </row>
    <row r="41320" spans="25:25" x14ac:dyDescent="0.2">
      <c r="Y41320" s="84"/>
    </row>
    <row r="41321" spans="25:25" x14ac:dyDescent="0.2">
      <c r="Y41321" s="84"/>
    </row>
    <row r="41322" spans="25:25" x14ac:dyDescent="0.2">
      <c r="Y41322" s="84"/>
    </row>
    <row r="41323" spans="25:25" x14ac:dyDescent="0.2">
      <c r="Y41323" s="84"/>
    </row>
    <row r="41324" spans="25:25" x14ac:dyDescent="0.2">
      <c r="Y41324" s="84"/>
    </row>
    <row r="41325" spans="25:25" x14ac:dyDescent="0.2">
      <c r="Y41325" s="84"/>
    </row>
    <row r="41326" spans="25:25" x14ac:dyDescent="0.2">
      <c r="Y41326" s="84"/>
    </row>
    <row r="41327" spans="25:25" x14ac:dyDescent="0.2">
      <c r="Y41327" s="84"/>
    </row>
    <row r="41328" spans="25:25" x14ac:dyDescent="0.2">
      <c r="Y41328" s="84"/>
    </row>
    <row r="41329" spans="25:25" x14ac:dyDescent="0.2">
      <c r="Y41329" s="84"/>
    </row>
    <row r="41330" spans="25:25" x14ac:dyDescent="0.2">
      <c r="Y41330" s="84"/>
    </row>
    <row r="41331" spans="25:25" x14ac:dyDescent="0.2">
      <c r="Y41331" s="84"/>
    </row>
    <row r="41332" spans="25:25" x14ac:dyDescent="0.2">
      <c r="Y41332" s="84"/>
    </row>
    <row r="41333" spans="25:25" x14ac:dyDescent="0.2">
      <c r="Y41333" s="84"/>
    </row>
    <row r="41334" spans="25:25" x14ac:dyDescent="0.2">
      <c r="Y41334" s="84"/>
    </row>
    <row r="41335" spans="25:25" x14ac:dyDescent="0.2">
      <c r="Y41335" s="84"/>
    </row>
    <row r="41336" spans="25:25" x14ac:dyDescent="0.2">
      <c r="Y41336" s="84"/>
    </row>
    <row r="41337" spans="25:25" x14ac:dyDescent="0.2">
      <c r="Y41337" s="84"/>
    </row>
    <row r="41338" spans="25:25" x14ac:dyDescent="0.2">
      <c r="Y41338" s="84"/>
    </row>
    <row r="41339" spans="25:25" x14ac:dyDescent="0.2">
      <c r="Y41339" s="84"/>
    </row>
    <row r="41340" spans="25:25" x14ac:dyDescent="0.2">
      <c r="Y41340" s="84"/>
    </row>
    <row r="41341" spans="25:25" x14ac:dyDescent="0.2">
      <c r="Y41341" s="84"/>
    </row>
    <row r="41342" spans="25:25" x14ac:dyDescent="0.2">
      <c r="Y41342" s="84"/>
    </row>
    <row r="41343" spans="25:25" x14ac:dyDescent="0.2">
      <c r="Y41343" s="84"/>
    </row>
    <row r="41344" spans="25:25" x14ac:dyDescent="0.2">
      <c r="Y41344" s="84"/>
    </row>
    <row r="41345" spans="25:25" x14ac:dyDescent="0.2">
      <c r="Y41345" s="84"/>
    </row>
    <row r="41346" spans="25:25" x14ac:dyDescent="0.2">
      <c r="Y41346" s="84"/>
    </row>
    <row r="41347" spans="25:25" x14ac:dyDescent="0.2">
      <c r="Y41347" s="84"/>
    </row>
    <row r="41348" spans="25:25" x14ac:dyDescent="0.2">
      <c r="Y41348" s="84"/>
    </row>
    <row r="41349" spans="25:25" x14ac:dyDescent="0.2">
      <c r="Y41349" s="84"/>
    </row>
    <row r="41350" spans="25:25" x14ac:dyDescent="0.2">
      <c r="Y41350" s="84"/>
    </row>
    <row r="41351" spans="25:25" x14ac:dyDescent="0.2">
      <c r="Y41351" s="84"/>
    </row>
    <row r="41352" spans="25:25" x14ac:dyDescent="0.2">
      <c r="Y41352" s="84"/>
    </row>
    <row r="41353" spans="25:25" x14ac:dyDescent="0.2">
      <c r="Y41353" s="84"/>
    </row>
    <row r="41354" spans="25:25" x14ac:dyDescent="0.2">
      <c r="Y41354" s="84"/>
    </row>
    <row r="41355" spans="25:25" x14ac:dyDescent="0.2">
      <c r="Y41355" s="84"/>
    </row>
    <row r="41356" spans="25:25" x14ac:dyDescent="0.2">
      <c r="Y41356" s="84"/>
    </row>
    <row r="41357" spans="25:25" x14ac:dyDescent="0.2">
      <c r="Y41357" s="84"/>
    </row>
    <row r="41358" spans="25:25" x14ac:dyDescent="0.2">
      <c r="Y41358" s="84"/>
    </row>
    <row r="41359" spans="25:25" x14ac:dyDescent="0.2">
      <c r="Y41359" s="84"/>
    </row>
    <row r="41360" spans="25:25" x14ac:dyDescent="0.2">
      <c r="Y41360" s="84"/>
    </row>
    <row r="41361" spans="25:25" x14ac:dyDescent="0.2">
      <c r="Y41361" s="84"/>
    </row>
    <row r="41362" spans="25:25" x14ac:dyDescent="0.2">
      <c r="Y41362" s="84"/>
    </row>
    <row r="41363" spans="25:25" x14ac:dyDescent="0.2">
      <c r="Y41363" s="84"/>
    </row>
    <row r="41364" spans="25:25" x14ac:dyDescent="0.2">
      <c r="Y41364" s="84"/>
    </row>
    <row r="41365" spans="25:25" x14ac:dyDescent="0.2">
      <c r="Y41365" s="84"/>
    </row>
    <row r="41366" spans="25:25" x14ac:dyDescent="0.2">
      <c r="Y41366" s="84"/>
    </row>
    <row r="41367" spans="25:25" x14ac:dyDescent="0.2">
      <c r="Y41367" s="84"/>
    </row>
    <row r="41368" spans="25:25" x14ac:dyDescent="0.2">
      <c r="Y41368" s="84"/>
    </row>
    <row r="41369" spans="25:25" x14ac:dyDescent="0.2">
      <c r="Y41369" s="84"/>
    </row>
    <row r="41370" spans="25:25" x14ac:dyDescent="0.2">
      <c r="Y41370" s="84"/>
    </row>
    <row r="41371" spans="25:25" x14ac:dyDescent="0.2">
      <c r="Y41371" s="84"/>
    </row>
    <row r="41372" spans="25:25" x14ac:dyDescent="0.2">
      <c r="Y41372" s="84"/>
    </row>
    <row r="41373" spans="25:25" x14ac:dyDescent="0.2">
      <c r="Y41373" s="84"/>
    </row>
    <row r="41374" spans="25:25" x14ac:dyDescent="0.2">
      <c r="Y41374" s="84"/>
    </row>
    <row r="41375" spans="25:25" x14ac:dyDescent="0.2">
      <c r="Y41375" s="84"/>
    </row>
    <row r="41376" spans="25:25" x14ac:dyDescent="0.2">
      <c r="Y41376" s="84"/>
    </row>
    <row r="41377" spans="25:25" x14ac:dyDescent="0.2">
      <c r="Y41377" s="84"/>
    </row>
    <row r="41378" spans="25:25" x14ac:dyDescent="0.2">
      <c r="Y41378" s="84"/>
    </row>
    <row r="41379" spans="25:25" x14ac:dyDescent="0.2">
      <c r="Y41379" s="84"/>
    </row>
    <row r="41380" spans="25:25" x14ac:dyDescent="0.2">
      <c r="Y41380" s="84"/>
    </row>
    <row r="41381" spans="25:25" x14ac:dyDescent="0.2">
      <c r="Y41381" s="84"/>
    </row>
    <row r="41382" spans="25:25" x14ac:dyDescent="0.2">
      <c r="Y41382" s="84"/>
    </row>
    <row r="41383" spans="25:25" x14ac:dyDescent="0.2">
      <c r="Y41383" s="84"/>
    </row>
    <row r="41384" spans="25:25" x14ac:dyDescent="0.2">
      <c r="Y41384" s="84"/>
    </row>
    <row r="41385" spans="25:25" x14ac:dyDescent="0.2">
      <c r="Y41385" s="84"/>
    </row>
    <row r="41386" spans="25:25" x14ac:dyDescent="0.2">
      <c r="Y41386" s="84"/>
    </row>
    <row r="41387" spans="25:25" x14ac:dyDescent="0.2">
      <c r="Y41387" s="84"/>
    </row>
    <row r="41388" spans="25:25" x14ac:dyDescent="0.2">
      <c r="Y41388" s="84"/>
    </row>
    <row r="41389" spans="25:25" x14ac:dyDescent="0.2">
      <c r="Y41389" s="84"/>
    </row>
    <row r="41390" spans="25:25" x14ac:dyDescent="0.2">
      <c r="Y41390" s="84"/>
    </row>
    <row r="41391" spans="25:25" x14ac:dyDescent="0.2">
      <c r="Y41391" s="84"/>
    </row>
    <row r="41392" spans="25:25" x14ac:dyDescent="0.2">
      <c r="Y41392" s="84"/>
    </row>
    <row r="41393" spans="25:25" x14ac:dyDescent="0.2">
      <c r="Y41393" s="84"/>
    </row>
    <row r="41394" spans="25:25" x14ac:dyDescent="0.2">
      <c r="Y41394" s="84"/>
    </row>
    <row r="41395" spans="25:25" x14ac:dyDescent="0.2">
      <c r="Y41395" s="84"/>
    </row>
    <row r="41396" spans="25:25" x14ac:dyDescent="0.2">
      <c r="Y41396" s="84"/>
    </row>
    <row r="41397" spans="25:25" x14ac:dyDescent="0.2">
      <c r="Y41397" s="84"/>
    </row>
    <row r="41398" spans="25:25" x14ac:dyDescent="0.2">
      <c r="Y41398" s="84"/>
    </row>
    <row r="41399" spans="25:25" x14ac:dyDescent="0.2">
      <c r="Y41399" s="84"/>
    </row>
    <row r="41400" spans="25:25" x14ac:dyDescent="0.2">
      <c r="Y41400" s="84"/>
    </row>
    <row r="41401" spans="25:25" x14ac:dyDescent="0.2">
      <c r="Y41401" s="84"/>
    </row>
    <row r="41402" spans="25:25" x14ac:dyDescent="0.2">
      <c r="Y41402" s="84"/>
    </row>
    <row r="41403" spans="25:25" x14ac:dyDescent="0.2">
      <c r="Y41403" s="84"/>
    </row>
    <row r="41404" spans="25:25" x14ac:dyDescent="0.2">
      <c r="Y41404" s="84"/>
    </row>
    <row r="41405" spans="25:25" x14ac:dyDescent="0.2">
      <c r="Y41405" s="84"/>
    </row>
    <row r="41406" spans="25:25" x14ac:dyDescent="0.2">
      <c r="Y41406" s="84"/>
    </row>
    <row r="41407" spans="25:25" x14ac:dyDescent="0.2">
      <c r="Y41407" s="84"/>
    </row>
    <row r="41408" spans="25:25" x14ac:dyDescent="0.2">
      <c r="Y41408" s="84"/>
    </row>
    <row r="41409" spans="25:25" x14ac:dyDescent="0.2">
      <c r="Y41409" s="84"/>
    </row>
    <row r="41410" spans="25:25" x14ac:dyDescent="0.2">
      <c r="Y41410" s="84"/>
    </row>
    <row r="41411" spans="25:25" x14ac:dyDescent="0.2">
      <c r="Y41411" s="84"/>
    </row>
    <row r="41412" spans="25:25" x14ac:dyDescent="0.2">
      <c r="Y41412" s="84"/>
    </row>
    <row r="41413" spans="25:25" x14ac:dyDescent="0.2">
      <c r="Y41413" s="84"/>
    </row>
    <row r="41414" spans="25:25" x14ac:dyDescent="0.2">
      <c r="Y41414" s="84"/>
    </row>
    <row r="41415" spans="25:25" x14ac:dyDescent="0.2">
      <c r="Y41415" s="84"/>
    </row>
    <row r="41416" spans="25:25" x14ac:dyDescent="0.2">
      <c r="Y41416" s="84"/>
    </row>
    <row r="41417" spans="25:25" x14ac:dyDescent="0.2">
      <c r="Y41417" s="84"/>
    </row>
    <row r="41418" spans="25:25" x14ac:dyDescent="0.2">
      <c r="Y41418" s="84"/>
    </row>
    <row r="41419" spans="25:25" x14ac:dyDescent="0.2">
      <c r="Y41419" s="84"/>
    </row>
    <row r="41420" spans="25:25" x14ac:dyDescent="0.2">
      <c r="Y41420" s="84"/>
    </row>
    <row r="41421" spans="25:25" x14ac:dyDescent="0.2">
      <c r="Y41421" s="84"/>
    </row>
    <row r="41422" spans="25:25" x14ac:dyDescent="0.2">
      <c r="Y41422" s="84"/>
    </row>
    <row r="41423" spans="25:25" x14ac:dyDescent="0.2">
      <c r="Y41423" s="84"/>
    </row>
    <row r="41424" spans="25:25" x14ac:dyDescent="0.2">
      <c r="Y41424" s="84"/>
    </row>
    <row r="41425" spans="25:25" x14ac:dyDescent="0.2">
      <c r="Y41425" s="84"/>
    </row>
    <row r="41426" spans="25:25" x14ac:dyDescent="0.2">
      <c r="Y41426" s="84"/>
    </row>
    <row r="41427" spans="25:25" x14ac:dyDescent="0.2">
      <c r="Y41427" s="84"/>
    </row>
    <row r="41428" spans="25:25" x14ac:dyDescent="0.2">
      <c r="Y41428" s="84"/>
    </row>
    <row r="41429" spans="25:25" x14ac:dyDescent="0.2">
      <c r="Y41429" s="84"/>
    </row>
    <row r="41430" spans="25:25" x14ac:dyDescent="0.2">
      <c r="Y41430" s="84"/>
    </row>
    <row r="41431" spans="25:25" x14ac:dyDescent="0.2">
      <c r="Y41431" s="84"/>
    </row>
    <row r="41432" spans="25:25" x14ac:dyDescent="0.2">
      <c r="Y41432" s="84"/>
    </row>
    <row r="41433" spans="25:25" x14ac:dyDescent="0.2">
      <c r="Y41433" s="84"/>
    </row>
    <row r="41434" spans="25:25" x14ac:dyDescent="0.2">
      <c r="Y41434" s="84"/>
    </row>
    <row r="41435" spans="25:25" x14ac:dyDescent="0.2">
      <c r="Y41435" s="84"/>
    </row>
    <row r="41436" spans="25:25" x14ac:dyDescent="0.2">
      <c r="Y41436" s="84"/>
    </row>
    <row r="41437" spans="25:25" x14ac:dyDescent="0.2">
      <c r="Y41437" s="84"/>
    </row>
    <row r="41438" spans="25:25" x14ac:dyDescent="0.2">
      <c r="Y41438" s="84"/>
    </row>
    <row r="41439" spans="25:25" x14ac:dyDescent="0.2">
      <c r="Y41439" s="84"/>
    </row>
    <row r="41440" spans="25:25" x14ac:dyDescent="0.2">
      <c r="Y41440" s="84"/>
    </row>
    <row r="41441" spans="25:25" x14ac:dyDescent="0.2">
      <c r="Y41441" s="84"/>
    </row>
    <row r="41442" spans="25:25" x14ac:dyDescent="0.2">
      <c r="Y41442" s="84"/>
    </row>
    <row r="41443" spans="25:25" x14ac:dyDescent="0.2">
      <c r="Y41443" s="84"/>
    </row>
    <row r="41444" spans="25:25" x14ac:dyDescent="0.2">
      <c r="Y41444" s="84"/>
    </row>
    <row r="41445" spans="25:25" x14ac:dyDescent="0.2">
      <c r="Y41445" s="84"/>
    </row>
    <row r="41446" spans="25:25" x14ac:dyDescent="0.2">
      <c r="Y41446" s="84"/>
    </row>
    <row r="41447" spans="25:25" x14ac:dyDescent="0.2">
      <c r="Y41447" s="84"/>
    </row>
    <row r="41448" spans="25:25" x14ac:dyDescent="0.2">
      <c r="Y41448" s="84"/>
    </row>
    <row r="41449" spans="25:25" x14ac:dyDescent="0.2">
      <c r="Y41449" s="84"/>
    </row>
    <row r="41450" spans="25:25" x14ac:dyDescent="0.2">
      <c r="Y41450" s="84"/>
    </row>
    <row r="41451" spans="25:25" x14ac:dyDescent="0.2">
      <c r="Y41451" s="84"/>
    </row>
    <row r="41452" spans="25:25" x14ac:dyDescent="0.2">
      <c r="Y41452" s="84"/>
    </row>
    <row r="41453" spans="25:25" x14ac:dyDescent="0.2">
      <c r="Y41453" s="84"/>
    </row>
    <row r="41454" spans="25:25" x14ac:dyDescent="0.2">
      <c r="Y41454" s="84"/>
    </row>
    <row r="41455" spans="25:25" x14ac:dyDescent="0.2">
      <c r="Y41455" s="84"/>
    </row>
    <row r="41456" spans="25:25" x14ac:dyDescent="0.2">
      <c r="Y41456" s="84"/>
    </row>
    <row r="41457" spans="25:25" x14ac:dyDescent="0.2">
      <c r="Y41457" s="84"/>
    </row>
    <row r="41458" spans="25:25" x14ac:dyDescent="0.2">
      <c r="Y41458" s="84"/>
    </row>
    <row r="41459" spans="25:25" x14ac:dyDescent="0.2">
      <c r="Y41459" s="84"/>
    </row>
    <row r="41460" spans="25:25" x14ac:dyDescent="0.2">
      <c r="Y41460" s="84"/>
    </row>
    <row r="41461" spans="25:25" x14ac:dyDescent="0.2">
      <c r="Y41461" s="84"/>
    </row>
    <row r="41462" spans="25:25" x14ac:dyDescent="0.2">
      <c r="Y41462" s="84"/>
    </row>
    <row r="41463" spans="25:25" x14ac:dyDescent="0.2">
      <c r="Y41463" s="84"/>
    </row>
    <row r="41464" spans="25:25" x14ac:dyDescent="0.2">
      <c r="Y41464" s="84"/>
    </row>
    <row r="41465" spans="25:25" x14ac:dyDescent="0.2">
      <c r="Y41465" s="84"/>
    </row>
    <row r="41466" spans="25:25" x14ac:dyDescent="0.2">
      <c r="Y41466" s="84"/>
    </row>
    <row r="41467" spans="25:25" x14ac:dyDescent="0.2">
      <c r="Y41467" s="84"/>
    </row>
    <row r="41468" spans="25:25" x14ac:dyDescent="0.2">
      <c r="Y41468" s="84"/>
    </row>
    <row r="41469" spans="25:25" x14ac:dyDescent="0.2">
      <c r="Y41469" s="84"/>
    </row>
    <row r="41470" spans="25:25" x14ac:dyDescent="0.2">
      <c r="Y41470" s="84"/>
    </row>
    <row r="41471" spans="25:25" x14ac:dyDescent="0.2">
      <c r="Y41471" s="84"/>
    </row>
    <row r="41472" spans="25:25" x14ac:dyDescent="0.2">
      <c r="Y41472" s="84"/>
    </row>
    <row r="41473" spans="25:25" x14ac:dyDescent="0.2">
      <c r="Y41473" s="84"/>
    </row>
    <row r="41474" spans="25:25" x14ac:dyDescent="0.2">
      <c r="Y41474" s="84"/>
    </row>
    <row r="41475" spans="25:25" x14ac:dyDescent="0.2">
      <c r="Y41475" s="84"/>
    </row>
    <row r="41476" spans="25:25" x14ac:dyDescent="0.2">
      <c r="Y41476" s="84"/>
    </row>
    <row r="41477" spans="25:25" x14ac:dyDescent="0.2">
      <c r="Y41477" s="84"/>
    </row>
    <row r="41478" spans="25:25" x14ac:dyDescent="0.2">
      <c r="Y41478" s="84"/>
    </row>
    <row r="41479" spans="25:25" x14ac:dyDescent="0.2">
      <c r="Y41479" s="84"/>
    </row>
    <row r="41480" spans="25:25" x14ac:dyDescent="0.2">
      <c r="Y41480" s="84"/>
    </row>
    <row r="41481" spans="25:25" x14ac:dyDescent="0.2">
      <c r="Y41481" s="84"/>
    </row>
    <row r="41482" spans="25:25" x14ac:dyDescent="0.2">
      <c r="Y41482" s="84"/>
    </row>
    <row r="41483" spans="25:25" x14ac:dyDescent="0.2">
      <c r="Y41483" s="84"/>
    </row>
    <row r="41484" spans="25:25" x14ac:dyDescent="0.2">
      <c r="Y41484" s="84"/>
    </row>
    <row r="41485" spans="25:25" x14ac:dyDescent="0.2">
      <c r="Y41485" s="84"/>
    </row>
    <row r="41486" spans="25:25" x14ac:dyDescent="0.2">
      <c r="Y41486" s="84"/>
    </row>
    <row r="41487" spans="25:25" x14ac:dyDescent="0.2">
      <c r="Y41487" s="84"/>
    </row>
    <row r="41488" spans="25:25" x14ac:dyDescent="0.2">
      <c r="Y41488" s="84"/>
    </row>
    <row r="41489" spans="25:25" x14ac:dyDescent="0.2">
      <c r="Y41489" s="84"/>
    </row>
    <row r="41490" spans="25:25" x14ac:dyDescent="0.2">
      <c r="Y41490" s="84"/>
    </row>
    <row r="41491" spans="25:25" x14ac:dyDescent="0.2">
      <c r="Y41491" s="84"/>
    </row>
    <row r="41492" spans="25:25" x14ac:dyDescent="0.2">
      <c r="Y41492" s="84"/>
    </row>
    <row r="41493" spans="25:25" x14ac:dyDescent="0.2">
      <c r="Y41493" s="84"/>
    </row>
    <row r="41494" spans="25:25" x14ac:dyDescent="0.2">
      <c r="Y41494" s="84"/>
    </row>
    <row r="41495" spans="25:25" x14ac:dyDescent="0.2">
      <c r="Y41495" s="84"/>
    </row>
    <row r="41496" spans="25:25" x14ac:dyDescent="0.2">
      <c r="Y41496" s="84"/>
    </row>
    <row r="41497" spans="25:25" x14ac:dyDescent="0.2">
      <c r="Y41497" s="84"/>
    </row>
    <row r="41498" spans="25:25" x14ac:dyDescent="0.2">
      <c r="Y41498" s="84"/>
    </row>
    <row r="41499" spans="25:25" x14ac:dyDescent="0.2">
      <c r="Y41499" s="84"/>
    </row>
    <row r="41500" spans="25:25" x14ac:dyDescent="0.2">
      <c r="Y41500" s="84"/>
    </row>
    <row r="41501" spans="25:25" x14ac:dyDescent="0.2">
      <c r="Y41501" s="84"/>
    </row>
    <row r="41502" spans="25:25" x14ac:dyDescent="0.2">
      <c r="Y41502" s="84"/>
    </row>
    <row r="41503" spans="25:25" x14ac:dyDescent="0.2">
      <c r="Y41503" s="84"/>
    </row>
    <row r="41504" spans="25:25" x14ac:dyDescent="0.2">
      <c r="Y41504" s="84"/>
    </row>
    <row r="41505" spans="25:25" x14ac:dyDescent="0.2">
      <c r="Y41505" s="84"/>
    </row>
    <row r="41506" spans="25:25" x14ac:dyDescent="0.2">
      <c r="Y41506" s="84"/>
    </row>
    <row r="41507" spans="25:25" x14ac:dyDescent="0.2">
      <c r="Y41507" s="84"/>
    </row>
    <row r="41508" spans="25:25" x14ac:dyDescent="0.2">
      <c r="Y41508" s="84"/>
    </row>
    <row r="41509" spans="25:25" x14ac:dyDescent="0.2">
      <c r="Y41509" s="84"/>
    </row>
    <row r="41510" spans="25:25" x14ac:dyDescent="0.2">
      <c r="Y41510" s="84"/>
    </row>
    <row r="41511" spans="25:25" x14ac:dyDescent="0.2">
      <c r="Y41511" s="84"/>
    </row>
    <row r="41512" spans="25:25" x14ac:dyDescent="0.2">
      <c r="Y41512" s="84"/>
    </row>
    <row r="41513" spans="25:25" x14ac:dyDescent="0.2">
      <c r="Y41513" s="84"/>
    </row>
    <row r="41514" spans="25:25" x14ac:dyDescent="0.2">
      <c r="Y41514" s="84"/>
    </row>
    <row r="41515" spans="25:25" x14ac:dyDescent="0.2">
      <c r="Y41515" s="84"/>
    </row>
    <row r="41516" spans="25:25" x14ac:dyDescent="0.2">
      <c r="Y41516" s="84"/>
    </row>
    <row r="41517" spans="25:25" x14ac:dyDescent="0.2">
      <c r="Y41517" s="84"/>
    </row>
    <row r="41518" spans="25:25" x14ac:dyDescent="0.2">
      <c r="Y41518" s="84"/>
    </row>
    <row r="41519" spans="25:25" x14ac:dyDescent="0.2">
      <c r="Y41519" s="84"/>
    </row>
    <row r="41520" spans="25:25" x14ac:dyDescent="0.2">
      <c r="Y41520" s="84"/>
    </row>
    <row r="41521" spans="25:25" x14ac:dyDescent="0.2">
      <c r="Y41521" s="84"/>
    </row>
    <row r="41522" spans="25:25" x14ac:dyDescent="0.2">
      <c r="Y41522" s="84"/>
    </row>
    <row r="41523" spans="25:25" x14ac:dyDescent="0.2">
      <c r="Y41523" s="84"/>
    </row>
    <row r="41524" spans="25:25" x14ac:dyDescent="0.2">
      <c r="Y41524" s="84"/>
    </row>
    <row r="41525" spans="25:25" x14ac:dyDescent="0.2">
      <c r="Y41525" s="84"/>
    </row>
    <row r="41526" spans="25:25" x14ac:dyDescent="0.2">
      <c r="Y41526" s="84"/>
    </row>
    <row r="41527" spans="25:25" x14ac:dyDescent="0.2">
      <c r="Y41527" s="84"/>
    </row>
    <row r="41528" spans="25:25" x14ac:dyDescent="0.2">
      <c r="Y41528" s="84"/>
    </row>
    <row r="41529" spans="25:25" x14ac:dyDescent="0.2">
      <c r="Y41529" s="84"/>
    </row>
    <row r="41530" spans="25:25" x14ac:dyDescent="0.2">
      <c r="Y41530" s="84"/>
    </row>
    <row r="41531" spans="25:25" x14ac:dyDescent="0.2">
      <c r="Y41531" s="84"/>
    </row>
    <row r="41532" spans="25:25" x14ac:dyDescent="0.2">
      <c r="Y41532" s="84"/>
    </row>
    <row r="41533" spans="25:25" x14ac:dyDescent="0.2">
      <c r="Y41533" s="84"/>
    </row>
    <row r="41534" spans="25:25" x14ac:dyDescent="0.2">
      <c r="Y41534" s="84"/>
    </row>
    <row r="41535" spans="25:25" x14ac:dyDescent="0.2">
      <c r="Y41535" s="84"/>
    </row>
    <row r="41536" spans="25:25" x14ac:dyDescent="0.2">
      <c r="Y41536" s="84"/>
    </row>
    <row r="41537" spans="25:25" x14ac:dyDescent="0.2">
      <c r="Y41537" s="84"/>
    </row>
    <row r="41538" spans="25:25" x14ac:dyDescent="0.2">
      <c r="Y41538" s="84"/>
    </row>
    <row r="41539" spans="25:25" x14ac:dyDescent="0.2">
      <c r="Y41539" s="84"/>
    </row>
    <row r="41540" spans="25:25" x14ac:dyDescent="0.2">
      <c r="Y41540" s="84"/>
    </row>
    <row r="41541" spans="25:25" x14ac:dyDescent="0.2">
      <c r="Y41541" s="84"/>
    </row>
    <row r="41542" spans="25:25" x14ac:dyDescent="0.2">
      <c r="Y41542" s="84"/>
    </row>
    <row r="41543" spans="25:25" x14ac:dyDescent="0.2">
      <c r="Y41543" s="84"/>
    </row>
    <row r="41544" spans="25:25" x14ac:dyDescent="0.2">
      <c r="Y41544" s="84"/>
    </row>
    <row r="41545" spans="25:25" x14ac:dyDescent="0.2">
      <c r="Y41545" s="84"/>
    </row>
    <row r="41546" spans="25:25" x14ac:dyDescent="0.2">
      <c r="Y41546" s="84"/>
    </row>
    <row r="41547" spans="25:25" x14ac:dyDescent="0.2">
      <c r="Y41547" s="84"/>
    </row>
    <row r="41548" spans="25:25" x14ac:dyDescent="0.2">
      <c r="Y41548" s="84"/>
    </row>
    <row r="41549" spans="25:25" x14ac:dyDescent="0.2">
      <c r="Y41549" s="84"/>
    </row>
    <row r="41550" spans="25:25" x14ac:dyDescent="0.2">
      <c r="Y41550" s="84"/>
    </row>
    <row r="41551" spans="25:25" x14ac:dyDescent="0.2">
      <c r="Y41551" s="84"/>
    </row>
    <row r="41552" spans="25:25" x14ac:dyDescent="0.2">
      <c r="Y41552" s="84"/>
    </row>
    <row r="41553" spans="25:25" x14ac:dyDescent="0.2">
      <c r="Y41553" s="84"/>
    </row>
    <row r="41554" spans="25:25" x14ac:dyDescent="0.2">
      <c r="Y41554" s="84"/>
    </row>
    <row r="41555" spans="25:25" x14ac:dyDescent="0.2">
      <c r="Y41555" s="84"/>
    </row>
    <row r="41556" spans="25:25" x14ac:dyDescent="0.2">
      <c r="Y41556" s="84"/>
    </row>
    <row r="41557" spans="25:25" x14ac:dyDescent="0.2">
      <c r="Y41557" s="84"/>
    </row>
    <row r="41558" spans="25:25" x14ac:dyDescent="0.2">
      <c r="Y41558" s="84"/>
    </row>
    <row r="41559" spans="25:25" x14ac:dyDescent="0.2">
      <c r="Y41559" s="84"/>
    </row>
    <row r="41560" spans="25:25" x14ac:dyDescent="0.2">
      <c r="Y41560" s="84"/>
    </row>
    <row r="41561" spans="25:25" x14ac:dyDescent="0.2">
      <c r="Y41561" s="84"/>
    </row>
    <row r="41562" spans="25:25" x14ac:dyDescent="0.2">
      <c r="Y41562" s="84"/>
    </row>
    <row r="41563" spans="25:25" x14ac:dyDescent="0.2">
      <c r="Y41563" s="84"/>
    </row>
    <row r="41564" spans="25:25" x14ac:dyDescent="0.2">
      <c r="Y41564" s="84"/>
    </row>
    <row r="41565" spans="25:25" x14ac:dyDescent="0.2">
      <c r="Y41565" s="84"/>
    </row>
    <row r="41566" spans="25:25" x14ac:dyDescent="0.2">
      <c r="Y41566" s="84"/>
    </row>
    <row r="41567" spans="25:25" x14ac:dyDescent="0.2">
      <c r="Y41567" s="84"/>
    </row>
    <row r="41568" spans="25:25" x14ac:dyDescent="0.2">
      <c r="Y41568" s="84"/>
    </row>
    <row r="41569" spans="25:25" x14ac:dyDescent="0.2">
      <c r="Y41569" s="84"/>
    </row>
    <row r="41570" spans="25:25" x14ac:dyDescent="0.2">
      <c r="Y41570" s="84"/>
    </row>
    <row r="41571" spans="25:25" x14ac:dyDescent="0.2">
      <c r="Y41571" s="84"/>
    </row>
    <row r="41572" spans="25:25" x14ac:dyDescent="0.2">
      <c r="Y41572" s="84"/>
    </row>
    <row r="41573" spans="25:25" x14ac:dyDescent="0.2">
      <c r="Y41573" s="84"/>
    </row>
    <row r="41574" spans="25:25" x14ac:dyDescent="0.2">
      <c r="Y41574" s="84"/>
    </row>
    <row r="41575" spans="25:25" x14ac:dyDescent="0.2">
      <c r="Y41575" s="84"/>
    </row>
    <row r="41576" spans="25:25" x14ac:dyDescent="0.2">
      <c r="Y41576" s="84"/>
    </row>
    <row r="41577" spans="25:25" x14ac:dyDescent="0.2">
      <c r="Y41577" s="84"/>
    </row>
    <row r="41578" spans="25:25" x14ac:dyDescent="0.2">
      <c r="Y41578" s="84"/>
    </row>
    <row r="41579" spans="25:25" x14ac:dyDescent="0.2">
      <c r="Y41579" s="84"/>
    </row>
    <row r="41580" spans="25:25" x14ac:dyDescent="0.2">
      <c r="Y41580" s="84"/>
    </row>
    <row r="41581" spans="25:25" x14ac:dyDescent="0.2">
      <c r="Y41581" s="84"/>
    </row>
    <row r="41582" spans="25:25" x14ac:dyDescent="0.2">
      <c r="Y41582" s="84"/>
    </row>
    <row r="41583" spans="25:25" x14ac:dyDescent="0.2">
      <c r="Y41583" s="84"/>
    </row>
    <row r="41584" spans="25:25" x14ac:dyDescent="0.2">
      <c r="Y41584" s="84"/>
    </row>
    <row r="41585" spans="25:25" x14ac:dyDescent="0.2">
      <c r="Y41585" s="84"/>
    </row>
    <row r="41586" spans="25:25" x14ac:dyDescent="0.2">
      <c r="Y41586" s="84"/>
    </row>
    <row r="41587" spans="25:25" x14ac:dyDescent="0.2">
      <c r="Y41587" s="84"/>
    </row>
    <row r="41588" spans="25:25" x14ac:dyDescent="0.2">
      <c r="Y41588" s="84"/>
    </row>
    <row r="41589" spans="25:25" x14ac:dyDescent="0.2">
      <c r="Y41589" s="84"/>
    </row>
    <row r="41590" spans="25:25" x14ac:dyDescent="0.2">
      <c r="Y41590" s="84"/>
    </row>
    <row r="41591" spans="25:25" x14ac:dyDescent="0.2">
      <c r="Y41591" s="84"/>
    </row>
    <row r="41592" spans="25:25" x14ac:dyDescent="0.2">
      <c r="Y41592" s="84"/>
    </row>
    <row r="41593" spans="25:25" x14ac:dyDescent="0.2">
      <c r="Y41593" s="84"/>
    </row>
    <row r="41594" spans="25:25" x14ac:dyDescent="0.2">
      <c r="Y41594" s="84"/>
    </row>
    <row r="41595" spans="25:25" x14ac:dyDescent="0.2">
      <c r="Y41595" s="84"/>
    </row>
    <row r="41596" spans="25:25" x14ac:dyDescent="0.2">
      <c r="Y41596" s="84"/>
    </row>
    <row r="41597" spans="25:25" x14ac:dyDescent="0.2">
      <c r="Y41597" s="84"/>
    </row>
    <row r="41598" spans="25:25" x14ac:dyDescent="0.2">
      <c r="Y41598" s="84"/>
    </row>
    <row r="41599" spans="25:25" x14ac:dyDescent="0.2">
      <c r="Y41599" s="84"/>
    </row>
    <row r="41600" spans="25:25" x14ac:dyDescent="0.2">
      <c r="Y41600" s="84"/>
    </row>
    <row r="41601" spans="25:25" x14ac:dyDescent="0.2">
      <c r="Y41601" s="84"/>
    </row>
    <row r="41602" spans="25:25" x14ac:dyDescent="0.2">
      <c r="Y41602" s="84"/>
    </row>
    <row r="41603" spans="25:25" x14ac:dyDescent="0.2">
      <c r="Y41603" s="84"/>
    </row>
    <row r="41604" spans="25:25" x14ac:dyDescent="0.2">
      <c r="Y41604" s="84"/>
    </row>
    <row r="41605" spans="25:25" x14ac:dyDescent="0.2">
      <c r="Y41605" s="84"/>
    </row>
    <row r="41606" spans="25:25" x14ac:dyDescent="0.2">
      <c r="Y41606" s="84"/>
    </row>
    <row r="41607" spans="25:25" x14ac:dyDescent="0.2">
      <c r="Y41607" s="84"/>
    </row>
    <row r="41608" spans="25:25" x14ac:dyDescent="0.2">
      <c r="Y41608" s="84"/>
    </row>
    <row r="41609" spans="25:25" x14ac:dyDescent="0.2">
      <c r="Y41609" s="84"/>
    </row>
    <row r="41610" spans="25:25" x14ac:dyDescent="0.2">
      <c r="Y41610" s="84"/>
    </row>
    <row r="41611" spans="25:25" x14ac:dyDescent="0.2">
      <c r="Y41611" s="84"/>
    </row>
    <row r="41612" spans="25:25" x14ac:dyDescent="0.2">
      <c r="Y41612" s="84"/>
    </row>
    <row r="41613" spans="25:25" x14ac:dyDescent="0.2">
      <c r="Y41613" s="84"/>
    </row>
    <row r="41614" spans="25:25" x14ac:dyDescent="0.2">
      <c r="Y41614" s="84"/>
    </row>
    <row r="41615" spans="25:25" x14ac:dyDescent="0.2">
      <c r="Y41615" s="84"/>
    </row>
    <row r="41616" spans="25:25" x14ac:dyDescent="0.2">
      <c r="Y41616" s="84"/>
    </row>
    <row r="41617" spans="25:25" x14ac:dyDescent="0.2">
      <c r="Y41617" s="84"/>
    </row>
    <row r="41618" spans="25:25" x14ac:dyDescent="0.2">
      <c r="Y41618" s="84"/>
    </row>
    <row r="41619" spans="25:25" x14ac:dyDescent="0.2">
      <c r="Y41619" s="84"/>
    </row>
    <row r="41620" spans="25:25" x14ac:dyDescent="0.2">
      <c r="Y41620" s="84"/>
    </row>
    <row r="41621" spans="25:25" x14ac:dyDescent="0.2">
      <c r="Y41621" s="84"/>
    </row>
    <row r="41622" spans="25:25" x14ac:dyDescent="0.2">
      <c r="Y41622" s="84"/>
    </row>
    <row r="41623" spans="25:25" x14ac:dyDescent="0.2">
      <c r="Y41623" s="84"/>
    </row>
    <row r="41624" spans="25:25" x14ac:dyDescent="0.2">
      <c r="Y41624" s="84"/>
    </row>
    <row r="41625" spans="25:25" x14ac:dyDescent="0.2">
      <c r="Y41625" s="84"/>
    </row>
    <row r="41626" spans="25:25" x14ac:dyDescent="0.2">
      <c r="Y41626" s="84"/>
    </row>
    <row r="41627" spans="25:25" x14ac:dyDescent="0.2">
      <c r="Y41627" s="84"/>
    </row>
    <row r="41628" spans="25:25" x14ac:dyDescent="0.2">
      <c r="Y41628" s="84"/>
    </row>
    <row r="41629" spans="25:25" x14ac:dyDescent="0.2">
      <c r="Y41629" s="84"/>
    </row>
    <row r="41630" spans="25:25" x14ac:dyDescent="0.2">
      <c r="Y41630" s="84"/>
    </row>
    <row r="41631" spans="25:25" x14ac:dyDescent="0.2">
      <c r="Y41631" s="84"/>
    </row>
    <row r="41632" spans="25:25" x14ac:dyDescent="0.2">
      <c r="Y41632" s="84"/>
    </row>
    <row r="41633" spans="25:25" x14ac:dyDescent="0.2">
      <c r="Y41633" s="84"/>
    </row>
    <row r="41634" spans="25:25" x14ac:dyDescent="0.2">
      <c r="Y41634" s="84"/>
    </row>
    <row r="41635" spans="25:25" x14ac:dyDescent="0.2">
      <c r="Y41635" s="84"/>
    </row>
    <row r="41636" spans="25:25" x14ac:dyDescent="0.2">
      <c r="Y41636" s="84"/>
    </row>
    <row r="41637" spans="25:25" x14ac:dyDescent="0.2">
      <c r="Y41637" s="84"/>
    </row>
    <row r="41638" spans="25:25" x14ac:dyDescent="0.2">
      <c r="Y41638" s="84"/>
    </row>
    <row r="41639" spans="25:25" x14ac:dyDescent="0.2">
      <c r="Y41639" s="84"/>
    </row>
    <row r="41640" spans="25:25" x14ac:dyDescent="0.2">
      <c r="Y41640" s="84"/>
    </row>
    <row r="41641" spans="25:25" x14ac:dyDescent="0.2">
      <c r="Y41641" s="84"/>
    </row>
    <row r="41642" spans="25:25" x14ac:dyDescent="0.2">
      <c r="Y41642" s="84"/>
    </row>
    <row r="41643" spans="25:25" x14ac:dyDescent="0.2">
      <c r="Y41643" s="84"/>
    </row>
    <row r="41644" spans="25:25" x14ac:dyDescent="0.2">
      <c r="Y41644" s="84"/>
    </row>
    <row r="41645" spans="25:25" x14ac:dyDescent="0.2">
      <c r="Y41645" s="84"/>
    </row>
    <row r="41646" spans="25:25" x14ac:dyDescent="0.2">
      <c r="Y41646" s="84"/>
    </row>
    <row r="41647" spans="25:25" x14ac:dyDescent="0.2">
      <c r="Y41647" s="84"/>
    </row>
    <row r="41648" spans="25:25" x14ac:dyDescent="0.2">
      <c r="Y41648" s="84"/>
    </row>
    <row r="41649" spans="25:25" x14ac:dyDescent="0.2">
      <c r="Y41649" s="84"/>
    </row>
    <row r="41650" spans="25:25" x14ac:dyDescent="0.2">
      <c r="Y41650" s="84"/>
    </row>
    <row r="41651" spans="25:25" x14ac:dyDescent="0.2">
      <c r="Y41651" s="84"/>
    </row>
    <row r="41652" spans="25:25" x14ac:dyDescent="0.2">
      <c r="Y41652" s="84"/>
    </row>
    <row r="41653" spans="25:25" x14ac:dyDescent="0.2">
      <c r="Y41653" s="84"/>
    </row>
    <row r="41654" spans="25:25" x14ac:dyDescent="0.2">
      <c r="Y41654" s="84"/>
    </row>
    <row r="41655" spans="25:25" x14ac:dyDescent="0.2">
      <c r="Y41655" s="84"/>
    </row>
    <row r="41656" spans="25:25" x14ac:dyDescent="0.2">
      <c r="Y41656" s="84"/>
    </row>
    <row r="41657" spans="25:25" x14ac:dyDescent="0.2">
      <c r="Y41657" s="84"/>
    </row>
    <row r="41658" spans="25:25" x14ac:dyDescent="0.2">
      <c r="Y41658" s="84"/>
    </row>
    <row r="41659" spans="25:25" x14ac:dyDescent="0.2">
      <c r="Y41659" s="84"/>
    </row>
    <row r="41660" spans="25:25" x14ac:dyDescent="0.2">
      <c r="Y41660" s="84"/>
    </row>
    <row r="41661" spans="25:25" x14ac:dyDescent="0.2">
      <c r="Y41661" s="84"/>
    </row>
    <row r="41662" spans="25:25" x14ac:dyDescent="0.2">
      <c r="Y41662" s="84"/>
    </row>
    <row r="41663" spans="25:25" x14ac:dyDescent="0.2">
      <c r="Y41663" s="84"/>
    </row>
    <row r="41664" spans="25:25" x14ac:dyDescent="0.2">
      <c r="Y41664" s="84"/>
    </row>
    <row r="41665" spans="25:25" x14ac:dyDescent="0.2">
      <c r="Y41665" s="84"/>
    </row>
    <row r="41666" spans="25:25" x14ac:dyDescent="0.2">
      <c r="Y41666" s="84"/>
    </row>
    <row r="41667" spans="25:25" x14ac:dyDescent="0.2">
      <c r="Y41667" s="84"/>
    </row>
    <row r="41668" spans="25:25" x14ac:dyDescent="0.2">
      <c r="Y41668" s="84"/>
    </row>
    <row r="41669" spans="25:25" x14ac:dyDescent="0.2">
      <c r="Y41669" s="84"/>
    </row>
    <row r="41670" spans="25:25" x14ac:dyDescent="0.2">
      <c r="Y41670" s="84"/>
    </row>
    <row r="41671" spans="25:25" x14ac:dyDescent="0.2">
      <c r="Y41671" s="84"/>
    </row>
    <row r="41672" spans="25:25" x14ac:dyDescent="0.2">
      <c r="Y41672" s="84"/>
    </row>
    <row r="41673" spans="25:25" x14ac:dyDescent="0.2">
      <c r="Y41673" s="84"/>
    </row>
    <row r="41674" spans="25:25" x14ac:dyDescent="0.2">
      <c r="Y41674" s="84"/>
    </row>
    <row r="41675" spans="25:25" x14ac:dyDescent="0.2">
      <c r="Y41675" s="84"/>
    </row>
    <row r="41676" spans="25:25" x14ac:dyDescent="0.2">
      <c r="Y41676" s="84"/>
    </row>
    <row r="41677" spans="25:25" x14ac:dyDescent="0.2">
      <c r="Y41677" s="84"/>
    </row>
    <row r="41678" spans="25:25" x14ac:dyDescent="0.2">
      <c r="Y41678" s="84"/>
    </row>
    <row r="41679" spans="25:25" x14ac:dyDescent="0.2">
      <c r="Y41679" s="84"/>
    </row>
    <row r="41680" spans="25:25" x14ac:dyDescent="0.2">
      <c r="Y41680" s="84"/>
    </row>
    <row r="41681" spans="25:25" x14ac:dyDescent="0.2">
      <c r="Y41681" s="84"/>
    </row>
    <row r="41682" spans="25:25" x14ac:dyDescent="0.2">
      <c r="Y41682" s="84"/>
    </row>
    <row r="41683" spans="25:25" x14ac:dyDescent="0.2">
      <c r="Y41683" s="84"/>
    </row>
    <row r="41684" spans="25:25" x14ac:dyDescent="0.2">
      <c r="Y41684" s="84"/>
    </row>
    <row r="41685" spans="25:25" x14ac:dyDescent="0.2">
      <c r="Y41685" s="84"/>
    </row>
    <row r="41686" spans="25:25" x14ac:dyDescent="0.2">
      <c r="Y41686" s="84"/>
    </row>
    <row r="41687" spans="25:25" x14ac:dyDescent="0.2">
      <c r="Y41687" s="84"/>
    </row>
    <row r="41688" spans="25:25" x14ac:dyDescent="0.2">
      <c r="Y41688" s="84"/>
    </row>
    <row r="41689" spans="25:25" x14ac:dyDescent="0.2">
      <c r="Y41689" s="84"/>
    </row>
    <row r="41690" spans="25:25" x14ac:dyDescent="0.2">
      <c r="Y41690" s="84"/>
    </row>
    <row r="41691" spans="25:25" x14ac:dyDescent="0.2">
      <c r="Y41691" s="84"/>
    </row>
    <row r="41692" spans="25:25" x14ac:dyDescent="0.2">
      <c r="Y41692" s="84"/>
    </row>
    <row r="41693" spans="25:25" x14ac:dyDescent="0.2">
      <c r="Y41693" s="84"/>
    </row>
    <row r="41694" spans="25:25" x14ac:dyDescent="0.2">
      <c r="Y41694" s="84"/>
    </row>
    <row r="41695" spans="25:25" x14ac:dyDescent="0.2">
      <c r="Y41695" s="84"/>
    </row>
    <row r="41696" spans="25:25" x14ac:dyDescent="0.2">
      <c r="Y41696" s="84"/>
    </row>
    <row r="41697" spans="25:25" x14ac:dyDescent="0.2">
      <c r="Y41697" s="84"/>
    </row>
    <row r="41698" spans="25:25" x14ac:dyDescent="0.2">
      <c r="Y41698" s="84"/>
    </row>
    <row r="41699" spans="25:25" x14ac:dyDescent="0.2">
      <c r="Y41699" s="84"/>
    </row>
    <row r="41700" spans="25:25" x14ac:dyDescent="0.2">
      <c r="Y41700" s="84"/>
    </row>
    <row r="41701" spans="25:25" x14ac:dyDescent="0.2">
      <c r="Y41701" s="84"/>
    </row>
    <row r="41702" spans="25:25" x14ac:dyDescent="0.2">
      <c r="Y41702" s="84"/>
    </row>
    <row r="41703" spans="25:25" x14ac:dyDescent="0.2">
      <c r="Y41703" s="84"/>
    </row>
    <row r="41704" spans="25:25" x14ac:dyDescent="0.2">
      <c r="Y41704" s="84"/>
    </row>
    <row r="41705" spans="25:25" x14ac:dyDescent="0.2">
      <c r="Y41705" s="84"/>
    </row>
    <row r="41706" spans="25:25" x14ac:dyDescent="0.2">
      <c r="Y41706" s="84"/>
    </row>
    <row r="41707" spans="25:25" x14ac:dyDescent="0.2">
      <c r="Y41707" s="84"/>
    </row>
    <row r="41708" spans="25:25" x14ac:dyDescent="0.2">
      <c r="Y41708" s="84"/>
    </row>
    <row r="41709" spans="25:25" x14ac:dyDescent="0.2">
      <c r="Y41709" s="84"/>
    </row>
    <row r="41710" spans="25:25" x14ac:dyDescent="0.2">
      <c r="Y41710" s="84"/>
    </row>
    <row r="41711" spans="25:25" x14ac:dyDescent="0.2">
      <c r="Y41711" s="84"/>
    </row>
    <row r="41712" spans="25:25" x14ac:dyDescent="0.2">
      <c r="Y41712" s="84"/>
    </row>
    <row r="41713" spans="25:25" x14ac:dyDescent="0.2">
      <c r="Y41713" s="84"/>
    </row>
    <row r="41714" spans="25:25" x14ac:dyDescent="0.2">
      <c r="Y41714" s="84"/>
    </row>
    <row r="41715" spans="25:25" x14ac:dyDescent="0.2">
      <c r="Y41715" s="84"/>
    </row>
    <row r="41716" spans="25:25" x14ac:dyDescent="0.2">
      <c r="Y41716" s="84"/>
    </row>
    <row r="41717" spans="25:25" x14ac:dyDescent="0.2">
      <c r="Y41717" s="84"/>
    </row>
    <row r="41718" spans="25:25" x14ac:dyDescent="0.2">
      <c r="Y41718" s="84"/>
    </row>
    <row r="41719" spans="25:25" x14ac:dyDescent="0.2">
      <c r="Y41719" s="84"/>
    </row>
    <row r="41720" spans="25:25" x14ac:dyDescent="0.2">
      <c r="Y41720" s="84"/>
    </row>
    <row r="41721" spans="25:25" x14ac:dyDescent="0.2">
      <c r="Y41721" s="84"/>
    </row>
    <row r="41722" spans="25:25" x14ac:dyDescent="0.2">
      <c r="Y41722" s="84"/>
    </row>
    <row r="41723" spans="25:25" x14ac:dyDescent="0.2">
      <c r="Y41723" s="84"/>
    </row>
    <row r="41724" spans="25:25" x14ac:dyDescent="0.2">
      <c r="Y41724" s="84"/>
    </row>
    <row r="41725" spans="25:25" x14ac:dyDescent="0.2">
      <c r="Y41725" s="84"/>
    </row>
    <row r="41726" spans="25:25" x14ac:dyDescent="0.2">
      <c r="Y41726" s="84"/>
    </row>
    <row r="41727" spans="25:25" x14ac:dyDescent="0.2">
      <c r="Y41727" s="84"/>
    </row>
    <row r="41728" spans="25:25" x14ac:dyDescent="0.2">
      <c r="Y41728" s="84"/>
    </row>
    <row r="41729" spans="25:25" x14ac:dyDescent="0.2">
      <c r="Y41729" s="84"/>
    </row>
    <row r="41730" spans="25:25" x14ac:dyDescent="0.2">
      <c r="Y41730" s="84"/>
    </row>
    <row r="41731" spans="25:25" x14ac:dyDescent="0.2">
      <c r="Y41731" s="84"/>
    </row>
    <row r="41732" spans="25:25" x14ac:dyDescent="0.2">
      <c r="Y41732" s="84"/>
    </row>
    <row r="41733" spans="25:25" x14ac:dyDescent="0.2">
      <c r="Y41733" s="84"/>
    </row>
    <row r="41734" spans="25:25" x14ac:dyDescent="0.2">
      <c r="Y41734" s="84"/>
    </row>
    <row r="41735" spans="25:25" x14ac:dyDescent="0.2">
      <c r="Y41735" s="84"/>
    </row>
    <row r="41736" spans="25:25" x14ac:dyDescent="0.2">
      <c r="Y41736" s="84"/>
    </row>
    <row r="41737" spans="25:25" x14ac:dyDescent="0.2">
      <c r="Y41737" s="84"/>
    </row>
    <row r="41738" spans="25:25" x14ac:dyDescent="0.2">
      <c r="Y41738" s="84"/>
    </row>
    <row r="41739" spans="25:25" x14ac:dyDescent="0.2">
      <c r="Y41739" s="84"/>
    </row>
    <row r="41740" spans="25:25" x14ac:dyDescent="0.2">
      <c r="Y41740" s="84"/>
    </row>
    <row r="41741" spans="25:25" x14ac:dyDescent="0.2">
      <c r="Y41741" s="84"/>
    </row>
    <row r="41742" spans="25:25" x14ac:dyDescent="0.2">
      <c r="Y41742" s="84"/>
    </row>
    <row r="41743" spans="25:25" x14ac:dyDescent="0.2">
      <c r="Y41743" s="84"/>
    </row>
    <row r="41744" spans="25:25" x14ac:dyDescent="0.2">
      <c r="Y41744" s="84"/>
    </row>
    <row r="41745" spans="25:25" x14ac:dyDescent="0.2">
      <c r="Y41745" s="84"/>
    </row>
    <row r="41746" spans="25:25" x14ac:dyDescent="0.2">
      <c r="Y41746" s="84"/>
    </row>
    <row r="41747" spans="25:25" x14ac:dyDescent="0.2">
      <c r="Y41747" s="84"/>
    </row>
    <row r="41748" spans="25:25" x14ac:dyDescent="0.2">
      <c r="Y41748" s="84"/>
    </row>
    <row r="41749" spans="25:25" x14ac:dyDescent="0.2">
      <c r="Y41749" s="84"/>
    </row>
    <row r="41750" spans="25:25" x14ac:dyDescent="0.2">
      <c r="Y41750" s="84"/>
    </row>
    <row r="41751" spans="25:25" x14ac:dyDescent="0.2">
      <c r="Y41751" s="84"/>
    </row>
    <row r="41752" spans="25:25" x14ac:dyDescent="0.2">
      <c r="Y41752" s="84"/>
    </row>
    <row r="41753" spans="25:25" x14ac:dyDescent="0.2">
      <c r="Y41753" s="84"/>
    </row>
    <row r="41754" spans="25:25" x14ac:dyDescent="0.2">
      <c r="Y41754" s="84"/>
    </row>
    <row r="41755" spans="25:25" x14ac:dyDescent="0.2">
      <c r="Y41755" s="84"/>
    </row>
    <row r="41756" spans="25:25" x14ac:dyDescent="0.2">
      <c r="Y41756" s="84"/>
    </row>
    <row r="41757" spans="25:25" x14ac:dyDescent="0.2">
      <c r="Y41757" s="84"/>
    </row>
    <row r="41758" spans="25:25" x14ac:dyDescent="0.2">
      <c r="Y41758" s="84"/>
    </row>
    <row r="41759" spans="25:25" x14ac:dyDescent="0.2">
      <c r="Y41759" s="84"/>
    </row>
    <row r="41760" spans="25:25" x14ac:dyDescent="0.2">
      <c r="Y41760" s="84"/>
    </row>
    <row r="41761" spans="25:25" x14ac:dyDescent="0.2">
      <c r="Y41761" s="84"/>
    </row>
    <row r="41762" spans="25:25" x14ac:dyDescent="0.2">
      <c r="Y41762" s="84"/>
    </row>
    <row r="41763" spans="25:25" x14ac:dyDescent="0.2">
      <c r="Y41763" s="84"/>
    </row>
    <row r="41764" spans="25:25" x14ac:dyDescent="0.2">
      <c r="Y41764" s="84"/>
    </row>
    <row r="41765" spans="25:25" x14ac:dyDescent="0.2">
      <c r="Y41765" s="84"/>
    </row>
    <row r="41766" spans="25:25" x14ac:dyDescent="0.2">
      <c r="Y41766" s="84"/>
    </row>
    <row r="41767" spans="25:25" x14ac:dyDescent="0.2">
      <c r="Y41767" s="84"/>
    </row>
    <row r="41768" spans="25:25" x14ac:dyDescent="0.2">
      <c r="Y41768" s="84"/>
    </row>
    <row r="41769" spans="25:25" x14ac:dyDescent="0.2">
      <c r="Y41769" s="84"/>
    </row>
    <row r="41770" spans="25:25" x14ac:dyDescent="0.2">
      <c r="Y41770" s="84"/>
    </row>
    <row r="41771" spans="25:25" x14ac:dyDescent="0.2">
      <c r="Y41771" s="84"/>
    </row>
    <row r="41772" spans="25:25" x14ac:dyDescent="0.2">
      <c r="Y41772" s="84"/>
    </row>
    <row r="41773" spans="25:25" x14ac:dyDescent="0.2">
      <c r="Y41773" s="84"/>
    </row>
    <row r="41774" spans="25:25" x14ac:dyDescent="0.2">
      <c r="Y41774" s="84"/>
    </row>
    <row r="41775" spans="25:25" x14ac:dyDescent="0.2">
      <c r="Y41775" s="84"/>
    </row>
    <row r="41776" spans="25:25" x14ac:dyDescent="0.2">
      <c r="Y41776" s="84"/>
    </row>
    <row r="41777" spans="25:25" x14ac:dyDescent="0.2">
      <c r="Y41777" s="84"/>
    </row>
    <row r="41778" spans="25:25" x14ac:dyDescent="0.2">
      <c r="Y41778" s="84"/>
    </row>
    <row r="41779" spans="25:25" x14ac:dyDescent="0.2">
      <c r="Y41779" s="84"/>
    </row>
    <row r="41780" spans="25:25" x14ac:dyDescent="0.2">
      <c r="Y41780" s="84"/>
    </row>
    <row r="41781" spans="25:25" x14ac:dyDescent="0.2">
      <c r="Y41781" s="84"/>
    </row>
    <row r="41782" spans="25:25" x14ac:dyDescent="0.2">
      <c r="Y41782" s="84"/>
    </row>
    <row r="41783" spans="25:25" x14ac:dyDescent="0.2">
      <c r="Y41783" s="84"/>
    </row>
    <row r="41784" spans="25:25" x14ac:dyDescent="0.2">
      <c r="Y41784" s="84"/>
    </row>
    <row r="41785" spans="25:25" x14ac:dyDescent="0.2">
      <c r="Y41785" s="84"/>
    </row>
    <row r="41786" spans="25:25" x14ac:dyDescent="0.2">
      <c r="Y41786" s="84"/>
    </row>
    <row r="41787" spans="25:25" x14ac:dyDescent="0.2">
      <c r="Y41787" s="84"/>
    </row>
    <row r="41788" spans="25:25" x14ac:dyDescent="0.2">
      <c r="Y41788" s="84"/>
    </row>
    <row r="41789" spans="25:25" x14ac:dyDescent="0.2">
      <c r="Y41789" s="84"/>
    </row>
    <row r="41790" spans="25:25" x14ac:dyDescent="0.2">
      <c r="Y41790" s="84"/>
    </row>
    <row r="41791" spans="25:25" x14ac:dyDescent="0.2">
      <c r="Y41791" s="84"/>
    </row>
    <row r="41792" spans="25:25" x14ac:dyDescent="0.2">
      <c r="Y41792" s="84"/>
    </row>
    <row r="41793" spans="25:25" x14ac:dyDescent="0.2">
      <c r="Y41793" s="84"/>
    </row>
    <row r="41794" spans="25:25" x14ac:dyDescent="0.2">
      <c r="Y41794" s="84"/>
    </row>
    <row r="41795" spans="25:25" x14ac:dyDescent="0.2">
      <c r="Y41795" s="84"/>
    </row>
    <row r="41796" spans="25:25" x14ac:dyDescent="0.2">
      <c r="Y41796" s="84"/>
    </row>
    <row r="41797" spans="25:25" x14ac:dyDescent="0.2">
      <c r="Y41797" s="84"/>
    </row>
    <row r="41798" spans="25:25" x14ac:dyDescent="0.2">
      <c r="Y41798" s="84"/>
    </row>
    <row r="41799" spans="25:25" x14ac:dyDescent="0.2">
      <c r="Y41799" s="84"/>
    </row>
    <row r="41800" spans="25:25" x14ac:dyDescent="0.2">
      <c r="Y41800" s="84"/>
    </row>
    <row r="41801" spans="25:25" x14ac:dyDescent="0.2">
      <c r="Y41801" s="84"/>
    </row>
    <row r="41802" spans="25:25" x14ac:dyDescent="0.2">
      <c r="Y41802" s="84"/>
    </row>
    <row r="41803" spans="25:25" x14ac:dyDescent="0.2">
      <c r="Y41803" s="84"/>
    </row>
    <row r="41804" spans="25:25" x14ac:dyDescent="0.2">
      <c r="Y41804" s="84"/>
    </row>
    <row r="41805" spans="25:25" x14ac:dyDescent="0.2">
      <c r="Y41805" s="84"/>
    </row>
    <row r="41806" spans="25:25" x14ac:dyDescent="0.2">
      <c r="Y41806" s="84"/>
    </row>
    <row r="41807" spans="25:25" x14ac:dyDescent="0.2">
      <c r="Y41807" s="84"/>
    </row>
    <row r="41808" spans="25:25" x14ac:dyDescent="0.2">
      <c r="Y41808" s="84"/>
    </row>
    <row r="41809" spans="25:25" x14ac:dyDescent="0.2">
      <c r="Y41809" s="84"/>
    </row>
    <row r="41810" spans="25:25" x14ac:dyDescent="0.2">
      <c r="Y41810" s="84"/>
    </row>
    <row r="41811" spans="25:25" x14ac:dyDescent="0.2">
      <c r="Y41811" s="84"/>
    </row>
    <row r="41812" spans="25:25" x14ac:dyDescent="0.2">
      <c r="Y41812" s="84"/>
    </row>
    <row r="41813" spans="25:25" x14ac:dyDescent="0.2">
      <c r="Y41813" s="84"/>
    </row>
    <row r="41814" spans="25:25" x14ac:dyDescent="0.2">
      <c r="Y41814" s="84"/>
    </row>
    <row r="41815" spans="25:25" x14ac:dyDescent="0.2">
      <c r="Y41815" s="84"/>
    </row>
    <row r="41816" spans="25:25" x14ac:dyDescent="0.2">
      <c r="Y41816" s="84"/>
    </row>
    <row r="41817" spans="25:25" x14ac:dyDescent="0.2">
      <c r="Y41817" s="84"/>
    </row>
    <row r="41818" spans="25:25" x14ac:dyDescent="0.2">
      <c r="Y41818" s="84"/>
    </row>
    <row r="41819" spans="25:25" x14ac:dyDescent="0.2">
      <c r="Y41819" s="84"/>
    </row>
    <row r="41820" spans="25:25" x14ac:dyDescent="0.2">
      <c r="Y41820" s="84"/>
    </row>
    <row r="41821" spans="25:25" x14ac:dyDescent="0.2">
      <c r="Y41821" s="84"/>
    </row>
    <row r="41822" spans="25:25" x14ac:dyDescent="0.2">
      <c r="Y41822" s="84"/>
    </row>
    <row r="41823" spans="25:25" x14ac:dyDescent="0.2">
      <c r="Y41823" s="84"/>
    </row>
    <row r="41824" spans="25:25" x14ac:dyDescent="0.2">
      <c r="Y41824" s="84"/>
    </row>
    <row r="41825" spans="25:25" x14ac:dyDescent="0.2">
      <c r="Y41825" s="84"/>
    </row>
    <row r="41826" spans="25:25" x14ac:dyDescent="0.2">
      <c r="Y41826" s="84"/>
    </row>
    <row r="41827" spans="25:25" x14ac:dyDescent="0.2">
      <c r="Y41827" s="84"/>
    </row>
    <row r="41828" spans="25:25" x14ac:dyDescent="0.2">
      <c r="Y41828" s="84"/>
    </row>
    <row r="41829" spans="25:25" x14ac:dyDescent="0.2">
      <c r="Y41829" s="84"/>
    </row>
    <row r="41830" spans="25:25" x14ac:dyDescent="0.2">
      <c r="Y41830" s="84"/>
    </row>
    <row r="41831" spans="25:25" x14ac:dyDescent="0.2">
      <c r="Y41831" s="84"/>
    </row>
    <row r="41832" spans="25:25" x14ac:dyDescent="0.2">
      <c r="Y41832" s="84"/>
    </row>
    <row r="41833" spans="25:25" x14ac:dyDescent="0.2">
      <c r="Y41833" s="84"/>
    </row>
    <row r="41834" spans="25:25" x14ac:dyDescent="0.2">
      <c r="Y41834" s="84"/>
    </row>
    <row r="41835" spans="25:25" x14ac:dyDescent="0.2">
      <c r="Y41835" s="84"/>
    </row>
    <row r="41836" spans="25:25" x14ac:dyDescent="0.2">
      <c r="Y41836" s="84"/>
    </row>
    <row r="41837" spans="25:25" x14ac:dyDescent="0.2">
      <c r="Y41837" s="84"/>
    </row>
    <row r="41838" spans="25:25" x14ac:dyDescent="0.2">
      <c r="Y41838" s="84"/>
    </row>
    <row r="41839" spans="25:25" x14ac:dyDescent="0.2">
      <c r="Y41839" s="84"/>
    </row>
    <row r="41840" spans="25:25" x14ac:dyDescent="0.2">
      <c r="Y41840" s="84"/>
    </row>
    <row r="41841" spans="25:25" x14ac:dyDescent="0.2">
      <c r="Y41841" s="84"/>
    </row>
    <row r="41842" spans="25:25" x14ac:dyDescent="0.2">
      <c r="Y41842" s="84"/>
    </row>
    <row r="41843" spans="25:25" x14ac:dyDescent="0.2">
      <c r="Y41843" s="84"/>
    </row>
    <row r="41844" spans="25:25" x14ac:dyDescent="0.2">
      <c r="Y41844" s="84"/>
    </row>
    <row r="41845" spans="25:25" x14ac:dyDescent="0.2">
      <c r="Y41845" s="84"/>
    </row>
    <row r="41846" spans="25:25" x14ac:dyDescent="0.2">
      <c r="Y41846" s="84"/>
    </row>
    <row r="41847" spans="25:25" x14ac:dyDescent="0.2">
      <c r="Y41847" s="84"/>
    </row>
    <row r="41848" spans="25:25" x14ac:dyDescent="0.2">
      <c r="Y41848" s="84"/>
    </row>
    <row r="41849" spans="25:25" x14ac:dyDescent="0.2">
      <c r="Y41849" s="84"/>
    </row>
    <row r="41850" spans="25:25" x14ac:dyDescent="0.2">
      <c r="Y41850" s="84"/>
    </row>
    <row r="41851" spans="25:25" x14ac:dyDescent="0.2">
      <c r="Y41851" s="84"/>
    </row>
    <row r="41852" spans="25:25" x14ac:dyDescent="0.2">
      <c r="Y41852" s="84"/>
    </row>
    <row r="41853" spans="25:25" x14ac:dyDescent="0.2">
      <c r="Y41853" s="84"/>
    </row>
    <row r="41854" spans="25:25" x14ac:dyDescent="0.2">
      <c r="Y41854" s="84"/>
    </row>
    <row r="41855" spans="25:25" x14ac:dyDescent="0.2">
      <c r="Y41855" s="84"/>
    </row>
    <row r="41856" spans="25:25" x14ac:dyDescent="0.2">
      <c r="Y41856" s="84"/>
    </row>
    <row r="41857" spans="25:25" x14ac:dyDescent="0.2">
      <c r="Y41857" s="84"/>
    </row>
    <row r="41858" spans="25:25" x14ac:dyDescent="0.2">
      <c r="Y41858" s="84"/>
    </row>
    <row r="41859" spans="25:25" x14ac:dyDescent="0.2">
      <c r="Y41859" s="84"/>
    </row>
    <row r="41860" spans="25:25" x14ac:dyDescent="0.2">
      <c r="Y41860" s="84"/>
    </row>
    <row r="41861" spans="25:25" x14ac:dyDescent="0.2">
      <c r="Y41861" s="84"/>
    </row>
    <row r="41862" spans="25:25" x14ac:dyDescent="0.2">
      <c r="Y41862" s="84"/>
    </row>
    <row r="41863" spans="25:25" x14ac:dyDescent="0.2">
      <c r="Y41863" s="84"/>
    </row>
    <row r="41864" spans="25:25" x14ac:dyDescent="0.2">
      <c r="Y41864" s="84"/>
    </row>
    <row r="41865" spans="25:25" x14ac:dyDescent="0.2">
      <c r="Y41865" s="84"/>
    </row>
    <row r="41866" spans="25:25" x14ac:dyDescent="0.2">
      <c r="Y41866" s="84"/>
    </row>
    <row r="41867" spans="25:25" x14ac:dyDescent="0.2">
      <c r="Y41867" s="84"/>
    </row>
    <row r="41868" spans="25:25" x14ac:dyDescent="0.2">
      <c r="Y41868" s="84"/>
    </row>
    <row r="41869" spans="25:25" x14ac:dyDescent="0.2">
      <c r="Y41869" s="84"/>
    </row>
    <row r="41870" spans="25:25" x14ac:dyDescent="0.2">
      <c r="Y41870" s="84"/>
    </row>
    <row r="41871" spans="25:25" x14ac:dyDescent="0.2">
      <c r="Y41871" s="84"/>
    </row>
    <row r="41872" spans="25:25" x14ac:dyDescent="0.2">
      <c r="Y41872" s="84"/>
    </row>
    <row r="41873" spans="25:25" x14ac:dyDescent="0.2">
      <c r="Y41873" s="84"/>
    </row>
    <row r="41874" spans="25:25" x14ac:dyDescent="0.2">
      <c r="Y41874" s="84"/>
    </row>
    <row r="41875" spans="25:25" x14ac:dyDescent="0.2">
      <c r="Y41875" s="84"/>
    </row>
    <row r="41876" spans="25:25" x14ac:dyDescent="0.2">
      <c r="Y41876" s="84"/>
    </row>
    <row r="41877" spans="25:25" x14ac:dyDescent="0.2">
      <c r="Y41877" s="84"/>
    </row>
    <row r="41878" spans="25:25" x14ac:dyDescent="0.2">
      <c r="Y41878" s="84"/>
    </row>
    <row r="41879" spans="25:25" x14ac:dyDescent="0.2">
      <c r="Y41879" s="84"/>
    </row>
    <row r="41880" spans="25:25" x14ac:dyDescent="0.2">
      <c r="Y41880" s="84"/>
    </row>
    <row r="41881" spans="25:25" x14ac:dyDescent="0.2">
      <c r="Y41881" s="84"/>
    </row>
    <row r="41882" spans="25:25" x14ac:dyDescent="0.2">
      <c r="Y41882" s="84"/>
    </row>
    <row r="41883" spans="25:25" x14ac:dyDescent="0.2">
      <c r="Y41883" s="84"/>
    </row>
    <row r="41884" spans="25:25" x14ac:dyDescent="0.2">
      <c r="Y41884" s="84"/>
    </row>
    <row r="41885" spans="25:25" x14ac:dyDescent="0.2">
      <c r="Y41885" s="84"/>
    </row>
    <row r="41886" spans="25:25" x14ac:dyDescent="0.2">
      <c r="Y41886" s="84"/>
    </row>
    <row r="41887" spans="25:25" x14ac:dyDescent="0.2">
      <c r="Y41887" s="84"/>
    </row>
    <row r="41888" spans="25:25" x14ac:dyDescent="0.2">
      <c r="Y41888" s="84"/>
    </row>
    <row r="41889" spans="25:25" x14ac:dyDescent="0.2">
      <c r="Y41889" s="84"/>
    </row>
    <row r="41890" spans="25:25" x14ac:dyDescent="0.2">
      <c r="Y41890" s="84"/>
    </row>
    <row r="41891" spans="25:25" x14ac:dyDescent="0.2">
      <c r="Y41891" s="84"/>
    </row>
    <row r="41892" spans="25:25" x14ac:dyDescent="0.2">
      <c r="Y41892" s="84"/>
    </row>
    <row r="41893" spans="25:25" x14ac:dyDescent="0.2">
      <c r="Y41893" s="84"/>
    </row>
    <row r="41894" spans="25:25" x14ac:dyDescent="0.2">
      <c r="Y41894" s="84"/>
    </row>
    <row r="41895" spans="25:25" x14ac:dyDescent="0.2">
      <c r="Y41895" s="84"/>
    </row>
    <row r="41896" spans="25:25" x14ac:dyDescent="0.2">
      <c r="Y41896" s="84"/>
    </row>
    <row r="41897" spans="25:25" x14ac:dyDescent="0.2">
      <c r="Y41897" s="84"/>
    </row>
    <row r="41898" spans="25:25" x14ac:dyDescent="0.2">
      <c r="Y41898" s="84"/>
    </row>
    <row r="41899" spans="25:25" x14ac:dyDescent="0.2">
      <c r="Y41899" s="84"/>
    </row>
    <row r="41900" spans="25:25" x14ac:dyDescent="0.2">
      <c r="Y41900" s="84"/>
    </row>
    <row r="41901" spans="25:25" x14ac:dyDescent="0.2">
      <c r="Y41901" s="84"/>
    </row>
    <row r="41902" spans="25:25" x14ac:dyDescent="0.2">
      <c r="Y41902" s="84"/>
    </row>
    <row r="41903" spans="25:25" x14ac:dyDescent="0.2">
      <c r="Y41903" s="84"/>
    </row>
    <row r="41904" spans="25:25" x14ac:dyDescent="0.2">
      <c r="Y41904" s="84"/>
    </row>
    <row r="41905" spans="25:25" x14ac:dyDescent="0.2">
      <c r="Y41905" s="84"/>
    </row>
    <row r="41906" spans="25:25" x14ac:dyDescent="0.2">
      <c r="Y41906" s="84"/>
    </row>
    <row r="41907" spans="25:25" x14ac:dyDescent="0.2">
      <c r="Y41907" s="84"/>
    </row>
    <row r="41908" spans="25:25" x14ac:dyDescent="0.2">
      <c r="Y41908" s="84"/>
    </row>
    <row r="41909" spans="25:25" x14ac:dyDescent="0.2">
      <c r="Y41909" s="84"/>
    </row>
    <row r="41910" spans="25:25" x14ac:dyDescent="0.2">
      <c r="Y41910" s="84"/>
    </row>
    <row r="41911" spans="25:25" x14ac:dyDescent="0.2">
      <c r="Y41911" s="84"/>
    </row>
    <row r="41912" spans="25:25" x14ac:dyDescent="0.2">
      <c r="Y41912" s="84"/>
    </row>
    <row r="41913" spans="25:25" x14ac:dyDescent="0.2">
      <c r="Y41913" s="84"/>
    </row>
    <row r="41914" spans="25:25" x14ac:dyDescent="0.2">
      <c r="Y41914" s="84"/>
    </row>
    <row r="41915" spans="25:25" x14ac:dyDescent="0.2">
      <c r="Y41915" s="84"/>
    </row>
    <row r="41916" spans="25:25" x14ac:dyDescent="0.2">
      <c r="Y41916" s="84"/>
    </row>
    <row r="41917" spans="25:25" x14ac:dyDescent="0.2">
      <c r="Y41917" s="84"/>
    </row>
    <row r="41918" spans="25:25" x14ac:dyDescent="0.2">
      <c r="Y41918" s="84"/>
    </row>
    <row r="41919" spans="25:25" x14ac:dyDescent="0.2">
      <c r="Y41919" s="84"/>
    </row>
    <row r="41920" spans="25:25" x14ac:dyDescent="0.2">
      <c r="Y41920" s="84"/>
    </row>
    <row r="41921" spans="25:25" x14ac:dyDescent="0.2">
      <c r="Y41921" s="84"/>
    </row>
    <row r="41922" spans="25:25" x14ac:dyDescent="0.2">
      <c r="Y41922" s="84"/>
    </row>
    <row r="41923" spans="25:25" x14ac:dyDescent="0.2">
      <c r="Y41923" s="84"/>
    </row>
    <row r="41924" spans="25:25" x14ac:dyDescent="0.2">
      <c r="Y41924" s="84"/>
    </row>
    <row r="41925" spans="25:25" x14ac:dyDescent="0.2">
      <c r="Y41925" s="84"/>
    </row>
    <row r="41926" spans="25:25" x14ac:dyDescent="0.2">
      <c r="Y41926" s="84"/>
    </row>
    <row r="41927" spans="25:25" x14ac:dyDescent="0.2">
      <c r="Y41927" s="84"/>
    </row>
    <row r="41928" spans="25:25" x14ac:dyDescent="0.2">
      <c r="Y41928" s="84"/>
    </row>
    <row r="41929" spans="25:25" x14ac:dyDescent="0.2">
      <c r="Y41929" s="84"/>
    </row>
    <row r="41930" spans="25:25" x14ac:dyDescent="0.2">
      <c r="Y41930" s="84"/>
    </row>
    <row r="41931" spans="25:25" x14ac:dyDescent="0.2">
      <c r="Y41931" s="84"/>
    </row>
    <row r="41932" spans="25:25" x14ac:dyDescent="0.2">
      <c r="Y41932" s="84"/>
    </row>
    <row r="41933" spans="25:25" x14ac:dyDescent="0.2">
      <c r="Y41933" s="84"/>
    </row>
    <row r="41934" spans="25:25" x14ac:dyDescent="0.2">
      <c r="Y41934" s="84"/>
    </row>
    <row r="41935" spans="25:25" x14ac:dyDescent="0.2">
      <c r="Y41935" s="84"/>
    </row>
    <row r="41936" spans="25:25" x14ac:dyDescent="0.2">
      <c r="Y41936" s="84"/>
    </row>
    <row r="41937" spans="25:25" x14ac:dyDescent="0.2">
      <c r="Y41937" s="84"/>
    </row>
    <row r="41938" spans="25:25" x14ac:dyDescent="0.2">
      <c r="Y41938" s="84"/>
    </row>
    <row r="41939" spans="25:25" x14ac:dyDescent="0.2">
      <c r="Y41939" s="84"/>
    </row>
    <row r="41940" spans="25:25" x14ac:dyDescent="0.2">
      <c r="Y41940" s="84"/>
    </row>
    <row r="41941" spans="25:25" x14ac:dyDescent="0.2">
      <c r="Y41941" s="84"/>
    </row>
    <row r="41942" spans="25:25" x14ac:dyDescent="0.2">
      <c r="Y41942" s="84"/>
    </row>
    <row r="41943" spans="25:25" x14ac:dyDescent="0.2">
      <c r="Y41943" s="84"/>
    </row>
    <row r="41944" spans="25:25" x14ac:dyDescent="0.2">
      <c r="Y41944" s="84"/>
    </row>
    <row r="41945" spans="25:25" x14ac:dyDescent="0.2">
      <c r="Y41945" s="84"/>
    </row>
    <row r="41946" spans="25:25" x14ac:dyDescent="0.2">
      <c r="Y41946" s="84"/>
    </row>
    <row r="41947" spans="25:25" x14ac:dyDescent="0.2">
      <c r="Y41947" s="84"/>
    </row>
    <row r="41948" spans="25:25" x14ac:dyDescent="0.2">
      <c r="Y41948" s="84"/>
    </row>
    <row r="41949" spans="25:25" x14ac:dyDescent="0.2">
      <c r="Y41949" s="84"/>
    </row>
    <row r="41950" spans="25:25" x14ac:dyDescent="0.2">
      <c r="Y41950" s="84"/>
    </row>
    <row r="41951" spans="25:25" x14ac:dyDescent="0.2">
      <c r="Y41951" s="84"/>
    </row>
    <row r="41952" spans="25:25" x14ac:dyDescent="0.2">
      <c r="Y41952" s="84"/>
    </row>
    <row r="41953" spans="25:25" x14ac:dyDescent="0.2">
      <c r="Y41953" s="84"/>
    </row>
    <row r="41954" spans="25:25" x14ac:dyDescent="0.2">
      <c r="Y41954" s="84"/>
    </row>
    <row r="41955" spans="25:25" x14ac:dyDescent="0.2">
      <c r="Y41955" s="84"/>
    </row>
    <row r="41956" spans="25:25" x14ac:dyDescent="0.2">
      <c r="Y41956" s="84"/>
    </row>
    <row r="41957" spans="25:25" x14ac:dyDescent="0.2">
      <c r="Y41957" s="84"/>
    </row>
    <row r="41958" spans="25:25" x14ac:dyDescent="0.2">
      <c r="Y41958" s="84"/>
    </row>
    <row r="41959" spans="25:25" x14ac:dyDescent="0.2">
      <c r="Y41959" s="84"/>
    </row>
    <row r="41960" spans="25:25" x14ac:dyDescent="0.2">
      <c r="Y41960" s="84"/>
    </row>
    <row r="41961" spans="25:25" x14ac:dyDescent="0.2">
      <c r="Y41961" s="84"/>
    </row>
    <row r="41962" spans="25:25" x14ac:dyDescent="0.2">
      <c r="Y41962" s="84"/>
    </row>
    <row r="41963" spans="25:25" x14ac:dyDescent="0.2">
      <c r="Y41963" s="84"/>
    </row>
    <row r="41964" spans="25:25" x14ac:dyDescent="0.2">
      <c r="Y41964" s="84"/>
    </row>
    <row r="41965" spans="25:25" x14ac:dyDescent="0.2">
      <c r="Y41965" s="84"/>
    </row>
    <row r="41966" spans="25:25" x14ac:dyDescent="0.2">
      <c r="Y41966" s="84"/>
    </row>
    <row r="41967" spans="25:25" x14ac:dyDescent="0.2">
      <c r="Y41967" s="84"/>
    </row>
    <row r="41968" spans="25:25" x14ac:dyDescent="0.2">
      <c r="Y41968" s="84"/>
    </row>
    <row r="41969" spans="25:25" x14ac:dyDescent="0.2">
      <c r="Y41969" s="84"/>
    </row>
    <row r="41970" spans="25:25" x14ac:dyDescent="0.2">
      <c r="Y41970" s="84"/>
    </row>
    <row r="41971" spans="25:25" x14ac:dyDescent="0.2">
      <c r="Y41971" s="84"/>
    </row>
    <row r="41972" spans="25:25" x14ac:dyDescent="0.2">
      <c r="Y41972" s="84"/>
    </row>
    <row r="41973" spans="25:25" x14ac:dyDescent="0.2">
      <c r="Y41973" s="84"/>
    </row>
    <row r="41974" spans="25:25" x14ac:dyDescent="0.2">
      <c r="Y41974" s="84"/>
    </row>
    <row r="41975" spans="25:25" x14ac:dyDescent="0.2">
      <c r="Y41975" s="84"/>
    </row>
    <row r="41976" spans="25:25" x14ac:dyDescent="0.2">
      <c r="Y41976" s="84"/>
    </row>
    <row r="41977" spans="25:25" x14ac:dyDescent="0.2">
      <c r="Y41977" s="84"/>
    </row>
    <row r="41978" spans="25:25" x14ac:dyDescent="0.2">
      <c r="Y41978" s="84"/>
    </row>
    <row r="41979" spans="25:25" x14ac:dyDescent="0.2">
      <c r="Y41979" s="84"/>
    </row>
    <row r="41980" spans="25:25" x14ac:dyDescent="0.2">
      <c r="Y41980" s="84"/>
    </row>
    <row r="41981" spans="25:25" x14ac:dyDescent="0.2">
      <c r="Y41981" s="84"/>
    </row>
    <row r="41982" spans="25:25" x14ac:dyDescent="0.2">
      <c r="Y41982" s="84"/>
    </row>
    <row r="41983" spans="25:25" x14ac:dyDescent="0.2">
      <c r="Y41983" s="84"/>
    </row>
    <row r="41984" spans="25:25" x14ac:dyDescent="0.2">
      <c r="Y41984" s="84"/>
    </row>
    <row r="41985" spans="25:25" x14ac:dyDescent="0.2">
      <c r="Y41985" s="84"/>
    </row>
    <row r="41986" spans="25:25" x14ac:dyDescent="0.2">
      <c r="Y41986" s="84"/>
    </row>
    <row r="41987" spans="25:25" x14ac:dyDescent="0.2">
      <c r="Y41987" s="84"/>
    </row>
    <row r="41988" spans="25:25" x14ac:dyDescent="0.2">
      <c r="Y41988" s="84"/>
    </row>
    <row r="41989" spans="25:25" x14ac:dyDescent="0.2">
      <c r="Y41989" s="84"/>
    </row>
    <row r="41990" spans="25:25" x14ac:dyDescent="0.2">
      <c r="Y41990" s="84"/>
    </row>
    <row r="41991" spans="25:25" x14ac:dyDescent="0.2">
      <c r="Y41991" s="84"/>
    </row>
    <row r="41992" spans="25:25" x14ac:dyDescent="0.2">
      <c r="Y41992" s="84"/>
    </row>
    <row r="41993" spans="25:25" x14ac:dyDescent="0.2">
      <c r="Y41993" s="84"/>
    </row>
    <row r="41994" spans="25:25" x14ac:dyDescent="0.2">
      <c r="Y41994" s="84"/>
    </row>
    <row r="41995" spans="25:25" x14ac:dyDescent="0.2">
      <c r="Y41995" s="84"/>
    </row>
    <row r="41996" spans="25:25" x14ac:dyDescent="0.2">
      <c r="Y41996" s="84"/>
    </row>
    <row r="41997" spans="25:25" x14ac:dyDescent="0.2">
      <c r="Y41997" s="84"/>
    </row>
    <row r="41998" spans="25:25" x14ac:dyDescent="0.2">
      <c r="Y41998" s="84"/>
    </row>
    <row r="41999" spans="25:25" x14ac:dyDescent="0.2">
      <c r="Y41999" s="84"/>
    </row>
    <row r="42000" spans="25:25" x14ac:dyDescent="0.2">
      <c r="Y42000" s="84"/>
    </row>
    <row r="42001" spans="25:25" x14ac:dyDescent="0.2">
      <c r="Y42001" s="84"/>
    </row>
    <row r="42002" spans="25:25" x14ac:dyDescent="0.2">
      <c r="Y42002" s="84"/>
    </row>
    <row r="42003" spans="25:25" x14ac:dyDescent="0.2">
      <c r="Y42003" s="84"/>
    </row>
    <row r="42004" spans="25:25" x14ac:dyDescent="0.2">
      <c r="Y42004" s="84"/>
    </row>
    <row r="42005" spans="25:25" x14ac:dyDescent="0.2">
      <c r="Y42005" s="84"/>
    </row>
    <row r="42006" spans="25:25" x14ac:dyDescent="0.2">
      <c r="Y42006" s="84"/>
    </row>
    <row r="42007" spans="25:25" x14ac:dyDescent="0.2">
      <c r="Y42007" s="84"/>
    </row>
    <row r="42008" spans="25:25" x14ac:dyDescent="0.2">
      <c r="Y42008" s="84"/>
    </row>
    <row r="42009" spans="25:25" x14ac:dyDescent="0.2">
      <c r="Y42009" s="84"/>
    </row>
    <row r="42010" spans="25:25" x14ac:dyDescent="0.2">
      <c r="Y42010" s="84"/>
    </row>
    <row r="42011" spans="25:25" x14ac:dyDescent="0.2">
      <c r="Y42011" s="84"/>
    </row>
    <row r="42012" spans="25:25" x14ac:dyDescent="0.2">
      <c r="Y42012" s="84"/>
    </row>
    <row r="42013" spans="25:25" x14ac:dyDescent="0.2">
      <c r="Y42013" s="84"/>
    </row>
    <row r="42014" spans="25:25" x14ac:dyDescent="0.2">
      <c r="Y42014" s="84"/>
    </row>
    <row r="42015" spans="25:25" x14ac:dyDescent="0.2">
      <c r="Y42015" s="84"/>
    </row>
    <row r="42016" spans="25:25" x14ac:dyDescent="0.2">
      <c r="Y42016" s="84"/>
    </row>
    <row r="42017" spans="25:25" x14ac:dyDescent="0.2">
      <c r="Y42017" s="84"/>
    </row>
    <row r="42018" spans="25:25" x14ac:dyDescent="0.2">
      <c r="Y42018" s="84"/>
    </row>
    <row r="42019" spans="25:25" x14ac:dyDescent="0.2">
      <c r="Y42019" s="84"/>
    </row>
    <row r="42020" spans="25:25" x14ac:dyDescent="0.2">
      <c r="Y42020" s="84"/>
    </row>
    <row r="42021" spans="25:25" x14ac:dyDescent="0.2">
      <c r="Y42021" s="84"/>
    </row>
    <row r="42022" spans="25:25" x14ac:dyDescent="0.2">
      <c r="Y42022" s="84"/>
    </row>
    <row r="42023" spans="25:25" x14ac:dyDescent="0.2">
      <c r="Y42023" s="84"/>
    </row>
    <row r="42024" spans="25:25" x14ac:dyDescent="0.2">
      <c r="Y42024" s="84"/>
    </row>
    <row r="42025" spans="25:25" x14ac:dyDescent="0.2">
      <c r="Y42025" s="84"/>
    </row>
    <row r="42026" spans="25:25" x14ac:dyDescent="0.2">
      <c r="Y42026" s="84"/>
    </row>
    <row r="42027" spans="25:25" x14ac:dyDescent="0.2">
      <c r="Y42027" s="84"/>
    </row>
    <row r="42028" spans="25:25" x14ac:dyDescent="0.2">
      <c r="Y42028" s="84"/>
    </row>
    <row r="42029" spans="25:25" x14ac:dyDescent="0.2">
      <c r="Y42029" s="84"/>
    </row>
    <row r="42030" spans="25:25" x14ac:dyDescent="0.2">
      <c r="Y42030" s="84"/>
    </row>
    <row r="42031" spans="25:25" x14ac:dyDescent="0.2">
      <c r="Y42031" s="84"/>
    </row>
    <row r="42032" spans="25:25" x14ac:dyDescent="0.2">
      <c r="Y42032" s="84"/>
    </row>
    <row r="42033" spans="25:25" x14ac:dyDescent="0.2">
      <c r="Y42033" s="84"/>
    </row>
    <row r="42034" spans="25:25" x14ac:dyDescent="0.2">
      <c r="Y42034" s="84"/>
    </row>
    <row r="42035" spans="25:25" x14ac:dyDescent="0.2">
      <c r="Y42035" s="84"/>
    </row>
    <row r="42036" spans="25:25" x14ac:dyDescent="0.2">
      <c r="Y42036" s="84"/>
    </row>
    <row r="42037" spans="25:25" x14ac:dyDescent="0.2">
      <c r="Y42037" s="84"/>
    </row>
    <row r="42038" spans="25:25" x14ac:dyDescent="0.2">
      <c r="Y42038" s="84"/>
    </row>
    <row r="42039" spans="25:25" x14ac:dyDescent="0.2">
      <c r="Y42039" s="84"/>
    </row>
    <row r="42040" spans="25:25" x14ac:dyDescent="0.2">
      <c r="Y42040" s="84"/>
    </row>
    <row r="42041" spans="25:25" x14ac:dyDescent="0.2">
      <c r="Y42041" s="84"/>
    </row>
    <row r="42042" spans="25:25" x14ac:dyDescent="0.2">
      <c r="Y42042" s="84"/>
    </row>
    <row r="42043" spans="25:25" x14ac:dyDescent="0.2">
      <c r="Y42043" s="84"/>
    </row>
    <row r="42044" spans="25:25" x14ac:dyDescent="0.2">
      <c r="Y42044" s="84"/>
    </row>
    <row r="42045" spans="25:25" x14ac:dyDescent="0.2">
      <c r="Y42045" s="84"/>
    </row>
    <row r="42046" spans="25:25" x14ac:dyDescent="0.2">
      <c r="Y42046" s="84"/>
    </row>
    <row r="42047" spans="25:25" x14ac:dyDescent="0.2">
      <c r="Y42047" s="84"/>
    </row>
    <row r="42048" spans="25:25" x14ac:dyDescent="0.2">
      <c r="Y42048" s="84"/>
    </row>
    <row r="42049" spans="25:25" x14ac:dyDescent="0.2">
      <c r="Y42049" s="84"/>
    </row>
    <row r="42050" spans="25:25" x14ac:dyDescent="0.2">
      <c r="Y42050" s="84"/>
    </row>
    <row r="42051" spans="25:25" x14ac:dyDescent="0.2">
      <c r="Y42051" s="84"/>
    </row>
    <row r="42052" spans="25:25" x14ac:dyDescent="0.2">
      <c r="Y42052" s="84"/>
    </row>
    <row r="42053" spans="25:25" x14ac:dyDescent="0.2">
      <c r="Y42053" s="84"/>
    </row>
    <row r="42054" spans="25:25" x14ac:dyDescent="0.2">
      <c r="Y42054" s="84"/>
    </row>
    <row r="42055" spans="25:25" x14ac:dyDescent="0.2">
      <c r="Y42055" s="84"/>
    </row>
    <row r="42056" spans="25:25" x14ac:dyDescent="0.2">
      <c r="Y42056" s="84"/>
    </row>
    <row r="42057" spans="25:25" x14ac:dyDescent="0.2">
      <c r="Y42057" s="84"/>
    </row>
    <row r="42058" spans="25:25" x14ac:dyDescent="0.2">
      <c r="Y42058" s="84"/>
    </row>
    <row r="42059" spans="25:25" x14ac:dyDescent="0.2">
      <c r="Y42059" s="84"/>
    </row>
    <row r="42060" spans="25:25" x14ac:dyDescent="0.2">
      <c r="Y42060" s="84"/>
    </row>
    <row r="42061" spans="25:25" x14ac:dyDescent="0.2">
      <c r="Y42061" s="84"/>
    </row>
    <row r="42062" spans="25:25" x14ac:dyDescent="0.2">
      <c r="Y42062" s="84"/>
    </row>
    <row r="42063" spans="25:25" x14ac:dyDescent="0.2">
      <c r="Y42063" s="84"/>
    </row>
    <row r="42064" spans="25:25" x14ac:dyDescent="0.2">
      <c r="Y42064" s="84"/>
    </row>
    <row r="42065" spans="25:25" x14ac:dyDescent="0.2">
      <c r="Y42065" s="84"/>
    </row>
    <row r="42066" spans="25:25" x14ac:dyDescent="0.2">
      <c r="Y42066" s="84"/>
    </row>
    <row r="42067" spans="25:25" x14ac:dyDescent="0.2">
      <c r="Y42067" s="84"/>
    </row>
    <row r="42068" spans="25:25" x14ac:dyDescent="0.2">
      <c r="Y42068" s="84"/>
    </row>
    <row r="42069" spans="25:25" x14ac:dyDescent="0.2">
      <c r="Y42069" s="84"/>
    </row>
    <row r="42070" spans="25:25" x14ac:dyDescent="0.2">
      <c r="Y42070" s="84"/>
    </row>
    <row r="42071" spans="25:25" x14ac:dyDescent="0.2">
      <c r="Y42071" s="84"/>
    </row>
    <row r="42072" spans="25:25" x14ac:dyDescent="0.2">
      <c r="Y42072" s="84"/>
    </row>
    <row r="42073" spans="25:25" x14ac:dyDescent="0.2">
      <c r="Y42073" s="84"/>
    </row>
    <row r="42074" spans="25:25" x14ac:dyDescent="0.2">
      <c r="Y42074" s="84"/>
    </row>
    <row r="42075" spans="25:25" x14ac:dyDescent="0.2">
      <c r="Y42075" s="84"/>
    </row>
    <row r="42076" spans="25:25" x14ac:dyDescent="0.2">
      <c r="Y42076" s="84"/>
    </row>
    <row r="42077" spans="25:25" x14ac:dyDescent="0.2">
      <c r="Y42077" s="84"/>
    </row>
    <row r="42078" spans="25:25" x14ac:dyDescent="0.2">
      <c r="Y42078" s="84"/>
    </row>
    <row r="42079" spans="25:25" x14ac:dyDescent="0.2">
      <c r="Y42079" s="84"/>
    </row>
    <row r="42080" spans="25:25" x14ac:dyDescent="0.2">
      <c r="Y42080" s="84"/>
    </row>
    <row r="42081" spans="25:25" x14ac:dyDescent="0.2">
      <c r="Y42081" s="84"/>
    </row>
    <row r="42082" spans="25:25" x14ac:dyDescent="0.2">
      <c r="Y42082" s="84"/>
    </row>
    <row r="42083" spans="25:25" x14ac:dyDescent="0.2">
      <c r="Y42083" s="84"/>
    </row>
    <row r="42084" spans="25:25" x14ac:dyDescent="0.2">
      <c r="Y42084" s="84"/>
    </row>
    <row r="42085" spans="25:25" x14ac:dyDescent="0.2">
      <c r="Y42085" s="84"/>
    </row>
    <row r="42086" spans="25:25" x14ac:dyDescent="0.2">
      <c r="Y42086" s="84"/>
    </row>
    <row r="42087" spans="25:25" x14ac:dyDescent="0.2">
      <c r="Y42087" s="84"/>
    </row>
    <row r="42088" spans="25:25" x14ac:dyDescent="0.2">
      <c r="Y42088" s="84"/>
    </row>
    <row r="42089" spans="25:25" x14ac:dyDescent="0.2">
      <c r="Y42089" s="84"/>
    </row>
    <row r="42090" spans="25:25" x14ac:dyDescent="0.2">
      <c r="Y42090" s="84"/>
    </row>
    <row r="42091" spans="25:25" x14ac:dyDescent="0.2">
      <c r="Y42091" s="84"/>
    </row>
    <row r="42092" spans="25:25" x14ac:dyDescent="0.2">
      <c r="Y42092" s="84"/>
    </row>
    <row r="42093" spans="25:25" x14ac:dyDescent="0.2">
      <c r="Y42093" s="84"/>
    </row>
    <row r="42094" spans="25:25" x14ac:dyDescent="0.2">
      <c r="Y42094" s="84"/>
    </row>
    <row r="42095" spans="25:25" x14ac:dyDescent="0.2">
      <c r="Y42095" s="84"/>
    </row>
    <row r="42096" spans="25:25" x14ac:dyDescent="0.2">
      <c r="Y42096" s="84"/>
    </row>
    <row r="42097" spans="25:25" x14ac:dyDescent="0.2">
      <c r="Y42097" s="84"/>
    </row>
    <row r="42098" spans="25:25" x14ac:dyDescent="0.2">
      <c r="Y42098" s="84"/>
    </row>
    <row r="42099" spans="25:25" x14ac:dyDescent="0.2">
      <c r="Y42099" s="84"/>
    </row>
    <row r="42100" spans="25:25" x14ac:dyDescent="0.2">
      <c r="Y42100" s="84"/>
    </row>
    <row r="42101" spans="25:25" x14ac:dyDescent="0.2">
      <c r="Y42101" s="84"/>
    </row>
    <row r="42102" spans="25:25" x14ac:dyDescent="0.2">
      <c r="Y42102" s="84"/>
    </row>
    <row r="42103" spans="25:25" x14ac:dyDescent="0.2">
      <c r="Y42103" s="84"/>
    </row>
    <row r="42104" spans="25:25" x14ac:dyDescent="0.2">
      <c r="Y42104" s="84"/>
    </row>
    <row r="42105" spans="25:25" x14ac:dyDescent="0.2">
      <c r="Y42105" s="84"/>
    </row>
    <row r="42106" spans="25:25" x14ac:dyDescent="0.2">
      <c r="Y42106" s="84"/>
    </row>
    <row r="42107" spans="25:25" x14ac:dyDescent="0.2">
      <c r="Y42107" s="84"/>
    </row>
    <row r="42108" spans="25:25" x14ac:dyDescent="0.2">
      <c r="Y42108" s="84"/>
    </row>
    <row r="42109" spans="25:25" x14ac:dyDescent="0.2">
      <c r="Y42109" s="84"/>
    </row>
    <row r="42110" spans="25:25" x14ac:dyDescent="0.2">
      <c r="Y42110" s="84"/>
    </row>
    <row r="42111" spans="25:25" x14ac:dyDescent="0.2">
      <c r="Y42111" s="84"/>
    </row>
    <row r="42112" spans="25:25" x14ac:dyDescent="0.2">
      <c r="Y42112" s="84"/>
    </row>
    <row r="42113" spans="25:25" x14ac:dyDescent="0.2">
      <c r="Y42113" s="84"/>
    </row>
    <row r="42114" spans="25:25" x14ac:dyDescent="0.2">
      <c r="Y42114" s="84"/>
    </row>
    <row r="42115" spans="25:25" x14ac:dyDescent="0.2">
      <c r="Y42115" s="84"/>
    </row>
    <row r="42116" spans="25:25" x14ac:dyDescent="0.2">
      <c r="Y42116" s="84"/>
    </row>
    <row r="42117" spans="25:25" x14ac:dyDescent="0.2">
      <c r="Y42117" s="84"/>
    </row>
    <row r="42118" spans="25:25" x14ac:dyDescent="0.2">
      <c r="Y42118" s="84"/>
    </row>
    <row r="42119" spans="25:25" x14ac:dyDescent="0.2">
      <c r="Y42119" s="84"/>
    </row>
    <row r="42120" spans="25:25" x14ac:dyDescent="0.2">
      <c r="Y42120" s="84"/>
    </row>
    <row r="42121" spans="25:25" x14ac:dyDescent="0.2">
      <c r="Y42121" s="84"/>
    </row>
    <row r="42122" spans="25:25" x14ac:dyDescent="0.2">
      <c r="Y42122" s="84"/>
    </row>
    <row r="42123" spans="25:25" x14ac:dyDescent="0.2">
      <c r="Y42123" s="84"/>
    </row>
    <row r="42124" spans="25:25" x14ac:dyDescent="0.2">
      <c r="Y42124" s="84"/>
    </row>
    <row r="42125" spans="25:25" x14ac:dyDescent="0.2">
      <c r="Y42125" s="84"/>
    </row>
    <row r="42126" spans="25:25" x14ac:dyDescent="0.2">
      <c r="Y42126" s="84"/>
    </row>
    <row r="42127" spans="25:25" x14ac:dyDescent="0.2">
      <c r="Y42127" s="84"/>
    </row>
    <row r="42128" spans="25:25" x14ac:dyDescent="0.2">
      <c r="Y42128" s="84"/>
    </row>
    <row r="42129" spans="25:25" x14ac:dyDescent="0.2">
      <c r="Y42129" s="84"/>
    </row>
    <row r="42130" spans="25:25" x14ac:dyDescent="0.2">
      <c r="Y42130" s="84"/>
    </row>
    <row r="42131" spans="25:25" x14ac:dyDescent="0.2">
      <c r="Y42131" s="84"/>
    </row>
    <row r="42132" spans="25:25" x14ac:dyDescent="0.2">
      <c r="Y42132" s="84"/>
    </row>
    <row r="42133" spans="25:25" x14ac:dyDescent="0.2">
      <c r="Y42133" s="84"/>
    </row>
    <row r="42134" spans="25:25" x14ac:dyDescent="0.2">
      <c r="Y42134" s="84"/>
    </row>
    <row r="42135" spans="25:25" x14ac:dyDescent="0.2">
      <c r="Y42135" s="84"/>
    </row>
    <row r="42136" spans="25:25" x14ac:dyDescent="0.2">
      <c r="Y42136" s="84"/>
    </row>
    <row r="42137" spans="25:25" x14ac:dyDescent="0.2">
      <c r="Y42137" s="84"/>
    </row>
    <row r="42138" spans="25:25" x14ac:dyDescent="0.2">
      <c r="Y42138" s="84"/>
    </row>
    <row r="42139" spans="25:25" x14ac:dyDescent="0.2">
      <c r="Y42139" s="84"/>
    </row>
    <row r="42140" spans="25:25" x14ac:dyDescent="0.2">
      <c r="Y42140" s="84"/>
    </row>
    <row r="42141" spans="25:25" x14ac:dyDescent="0.2">
      <c r="Y42141" s="84"/>
    </row>
    <row r="42142" spans="25:25" x14ac:dyDescent="0.2">
      <c r="Y42142" s="84"/>
    </row>
    <row r="42143" spans="25:25" x14ac:dyDescent="0.2">
      <c r="Y42143" s="84"/>
    </row>
    <row r="42144" spans="25:25" x14ac:dyDescent="0.2">
      <c r="Y42144" s="84"/>
    </row>
    <row r="42145" spans="25:25" x14ac:dyDescent="0.2">
      <c r="Y42145" s="84"/>
    </row>
    <row r="42146" spans="25:25" x14ac:dyDescent="0.2">
      <c r="Y42146" s="84"/>
    </row>
    <row r="42147" spans="25:25" x14ac:dyDescent="0.2">
      <c r="Y42147" s="84"/>
    </row>
    <row r="42148" spans="25:25" x14ac:dyDescent="0.2">
      <c r="Y42148" s="84"/>
    </row>
    <row r="42149" spans="25:25" x14ac:dyDescent="0.2">
      <c r="Y42149" s="84"/>
    </row>
    <row r="42150" spans="25:25" x14ac:dyDescent="0.2">
      <c r="Y42150" s="84"/>
    </row>
    <row r="42151" spans="25:25" x14ac:dyDescent="0.2">
      <c r="Y42151" s="84"/>
    </row>
    <row r="42152" spans="25:25" x14ac:dyDescent="0.2">
      <c r="Y42152" s="84"/>
    </row>
    <row r="42153" spans="25:25" x14ac:dyDescent="0.2">
      <c r="Y42153" s="84"/>
    </row>
    <row r="42154" spans="25:25" x14ac:dyDescent="0.2">
      <c r="Y42154" s="84"/>
    </row>
    <row r="42155" spans="25:25" x14ac:dyDescent="0.2">
      <c r="Y42155" s="84"/>
    </row>
    <row r="42156" spans="25:25" x14ac:dyDescent="0.2">
      <c r="Y42156" s="84"/>
    </row>
    <row r="42157" spans="25:25" x14ac:dyDescent="0.2">
      <c r="Y42157" s="84"/>
    </row>
    <row r="42158" spans="25:25" x14ac:dyDescent="0.2">
      <c r="Y42158" s="84"/>
    </row>
    <row r="42159" spans="25:25" x14ac:dyDescent="0.2">
      <c r="Y42159" s="84"/>
    </row>
    <row r="42160" spans="25:25" x14ac:dyDescent="0.2">
      <c r="Y42160" s="84"/>
    </row>
    <row r="42161" spans="25:25" x14ac:dyDescent="0.2">
      <c r="Y42161" s="84"/>
    </row>
    <row r="42162" spans="25:25" x14ac:dyDescent="0.2">
      <c r="Y42162" s="84"/>
    </row>
    <row r="42163" spans="25:25" x14ac:dyDescent="0.2">
      <c r="Y42163" s="84"/>
    </row>
    <row r="42164" spans="25:25" x14ac:dyDescent="0.2">
      <c r="Y42164" s="84"/>
    </row>
    <row r="42165" spans="25:25" x14ac:dyDescent="0.2">
      <c r="Y42165" s="84"/>
    </row>
    <row r="42166" spans="25:25" x14ac:dyDescent="0.2">
      <c r="Y42166" s="84"/>
    </row>
    <row r="42167" spans="25:25" x14ac:dyDescent="0.2">
      <c r="Y42167" s="84"/>
    </row>
    <row r="42168" spans="25:25" x14ac:dyDescent="0.2">
      <c r="Y42168" s="84"/>
    </row>
    <row r="42169" spans="25:25" x14ac:dyDescent="0.2">
      <c r="Y42169" s="84"/>
    </row>
    <row r="42170" spans="25:25" x14ac:dyDescent="0.2">
      <c r="Y42170" s="84"/>
    </row>
    <row r="42171" spans="25:25" x14ac:dyDescent="0.2">
      <c r="Y42171" s="84"/>
    </row>
    <row r="42172" spans="25:25" x14ac:dyDescent="0.2">
      <c r="Y42172" s="84"/>
    </row>
    <row r="42173" spans="25:25" x14ac:dyDescent="0.2">
      <c r="Y42173" s="84"/>
    </row>
    <row r="42174" spans="25:25" x14ac:dyDescent="0.2">
      <c r="Y42174" s="84"/>
    </row>
    <row r="42175" spans="25:25" x14ac:dyDescent="0.2">
      <c r="Y42175" s="84"/>
    </row>
    <row r="42176" spans="25:25" x14ac:dyDescent="0.2">
      <c r="Y42176" s="84"/>
    </row>
    <row r="42177" spans="25:25" x14ac:dyDescent="0.2">
      <c r="Y42177" s="84"/>
    </row>
    <row r="42178" spans="25:25" x14ac:dyDescent="0.2">
      <c r="Y42178" s="84"/>
    </row>
    <row r="42179" spans="25:25" x14ac:dyDescent="0.2">
      <c r="Y42179" s="84"/>
    </row>
    <row r="42180" spans="25:25" x14ac:dyDescent="0.2">
      <c r="Y42180" s="84"/>
    </row>
    <row r="42181" spans="25:25" x14ac:dyDescent="0.2">
      <c r="Y42181" s="84"/>
    </row>
    <row r="42182" spans="25:25" x14ac:dyDescent="0.2">
      <c r="Y42182" s="84"/>
    </row>
    <row r="42183" spans="25:25" x14ac:dyDescent="0.2">
      <c r="Y42183" s="84"/>
    </row>
    <row r="42184" spans="25:25" x14ac:dyDescent="0.2">
      <c r="Y42184" s="84"/>
    </row>
    <row r="42185" spans="25:25" x14ac:dyDescent="0.2">
      <c r="Y42185" s="84"/>
    </row>
    <row r="42186" spans="25:25" x14ac:dyDescent="0.2">
      <c r="Y42186" s="84"/>
    </row>
    <row r="42187" spans="25:25" x14ac:dyDescent="0.2">
      <c r="Y42187" s="84"/>
    </row>
    <row r="42188" spans="25:25" x14ac:dyDescent="0.2">
      <c r="Y42188" s="84"/>
    </row>
    <row r="42189" spans="25:25" x14ac:dyDescent="0.2">
      <c r="Y42189" s="84"/>
    </row>
    <row r="42190" spans="25:25" x14ac:dyDescent="0.2">
      <c r="Y42190" s="84"/>
    </row>
    <row r="42191" spans="25:25" x14ac:dyDescent="0.2">
      <c r="Y42191" s="84"/>
    </row>
    <row r="42192" spans="25:25" x14ac:dyDescent="0.2">
      <c r="Y42192" s="84"/>
    </row>
    <row r="42193" spans="25:25" x14ac:dyDescent="0.2">
      <c r="Y42193" s="84"/>
    </row>
    <row r="42194" spans="25:25" x14ac:dyDescent="0.2">
      <c r="Y42194" s="84"/>
    </row>
    <row r="42195" spans="25:25" x14ac:dyDescent="0.2">
      <c r="Y42195" s="84"/>
    </row>
    <row r="42196" spans="25:25" x14ac:dyDescent="0.2">
      <c r="Y42196" s="84"/>
    </row>
    <row r="42197" spans="25:25" x14ac:dyDescent="0.2">
      <c r="Y42197" s="84"/>
    </row>
    <row r="42198" spans="25:25" x14ac:dyDescent="0.2">
      <c r="Y42198" s="84"/>
    </row>
    <row r="42199" spans="25:25" x14ac:dyDescent="0.2">
      <c r="Y42199" s="84"/>
    </row>
    <row r="42200" spans="25:25" x14ac:dyDescent="0.2">
      <c r="Y42200" s="84"/>
    </row>
    <row r="42201" spans="25:25" x14ac:dyDescent="0.2">
      <c r="Y42201" s="84"/>
    </row>
    <row r="42202" spans="25:25" x14ac:dyDescent="0.2">
      <c r="Y42202" s="84"/>
    </row>
    <row r="42203" spans="25:25" x14ac:dyDescent="0.2">
      <c r="Y42203" s="84"/>
    </row>
    <row r="42204" spans="25:25" x14ac:dyDescent="0.2">
      <c r="Y42204" s="84"/>
    </row>
    <row r="42205" spans="25:25" x14ac:dyDescent="0.2">
      <c r="Y42205" s="84"/>
    </row>
    <row r="42206" spans="25:25" x14ac:dyDescent="0.2">
      <c r="Y42206" s="84"/>
    </row>
    <row r="42207" spans="25:25" x14ac:dyDescent="0.2">
      <c r="Y42207" s="84"/>
    </row>
    <row r="42208" spans="25:25" x14ac:dyDescent="0.2">
      <c r="Y42208" s="84"/>
    </row>
    <row r="42209" spans="25:25" x14ac:dyDescent="0.2">
      <c r="Y42209" s="84"/>
    </row>
    <row r="42210" spans="25:25" x14ac:dyDescent="0.2">
      <c r="Y42210" s="84"/>
    </row>
    <row r="42211" spans="25:25" x14ac:dyDescent="0.2">
      <c r="Y42211" s="84"/>
    </row>
    <row r="42212" spans="25:25" x14ac:dyDescent="0.2">
      <c r="Y42212" s="84"/>
    </row>
    <row r="42213" spans="25:25" x14ac:dyDescent="0.2">
      <c r="Y42213" s="84"/>
    </row>
    <row r="42214" spans="25:25" x14ac:dyDescent="0.2">
      <c r="Y42214" s="84"/>
    </row>
    <row r="42215" spans="25:25" x14ac:dyDescent="0.2">
      <c r="Y42215" s="84"/>
    </row>
    <row r="42216" spans="25:25" x14ac:dyDescent="0.2">
      <c r="Y42216" s="84"/>
    </row>
    <row r="42217" spans="25:25" x14ac:dyDescent="0.2">
      <c r="Y42217" s="84"/>
    </row>
    <row r="42218" spans="25:25" x14ac:dyDescent="0.2">
      <c r="Y42218" s="84"/>
    </row>
    <row r="42219" spans="25:25" x14ac:dyDescent="0.2">
      <c r="Y42219" s="84"/>
    </row>
    <row r="42220" spans="25:25" x14ac:dyDescent="0.2">
      <c r="Y42220" s="84"/>
    </row>
    <row r="42221" spans="25:25" x14ac:dyDescent="0.2">
      <c r="Y42221" s="84"/>
    </row>
    <row r="42222" spans="25:25" x14ac:dyDescent="0.2">
      <c r="Y42222" s="84"/>
    </row>
    <row r="42223" spans="25:25" x14ac:dyDescent="0.2">
      <c r="Y42223" s="84"/>
    </row>
    <row r="42224" spans="25:25" x14ac:dyDescent="0.2">
      <c r="Y42224" s="84"/>
    </row>
    <row r="42225" spans="25:25" x14ac:dyDescent="0.2">
      <c r="Y42225" s="84"/>
    </row>
    <row r="42226" spans="25:25" x14ac:dyDescent="0.2">
      <c r="Y42226" s="84"/>
    </row>
    <row r="42227" spans="25:25" x14ac:dyDescent="0.2">
      <c r="Y42227" s="84"/>
    </row>
    <row r="42228" spans="25:25" x14ac:dyDescent="0.2">
      <c r="Y42228" s="84"/>
    </row>
    <row r="42229" spans="25:25" x14ac:dyDescent="0.2">
      <c r="Y42229" s="84"/>
    </row>
    <row r="42230" spans="25:25" x14ac:dyDescent="0.2">
      <c r="Y42230" s="84"/>
    </row>
    <row r="42231" spans="25:25" x14ac:dyDescent="0.2">
      <c r="Y42231" s="84"/>
    </row>
    <row r="42232" spans="25:25" x14ac:dyDescent="0.2">
      <c r="Y42232" s="84"/>
    </row>
    <row r="42233" spans="25:25" x14ac:dyDescent="0.2">
      <c r="Y42233" s="84"/>
    </row>
    <row r="42234" spans="25:25" x14ac:dyDescent="0.2">
      <c r="Y42234" s="84"/>
    </row>
    <row r="42235" spans="25:25" x14ac:dyDescent="0.2">
      <c r="Y42235" s="84"/>
    </row>
    <row r="42236" spans="25:25" x14ac:dyDescent="0.2">
      <c r="Y42236" s="84"/>
    </row>
    <row r="42237" spans="25:25" x14ac:dyDescent="0.2">
      <c r="Y42237" s="84"/>
    </row>
    <row r="42238" spans="25:25" x14ac:dyDescent="0.2">
      <c r="Y42238" s="84"/>
    </row>
    <row r="42239" spans="25:25" x14ac:dyDescent="0.2">
      <c r="Y42239" s="84"/>
    </row>
    <row r="42240" spans="25:25" x14ac:dyDescent="0.2">
      <c r="Y42240" s="84"/>
    </row>
    <row r="42241" spans="25:25" x14ac:dyDescent="0.2">
      <c r="Y42241" s="84"/>
    </row>
    <row r="42242" spans="25:25" x14ac:dyDescent="0.2">
      <c r="Y42242" s="84"/>
    </row>
    <row r="42243" spans="25:25" x14ac:dyDescent="0.2">
      <c r="Y42243" s="84"/>
    </row>
    <row r="42244" spans="25:25" x14ac:dyDescent="0.2">
      <c r="Y42244" s="84"/>
    </row>
    <row r="42245" spans="25:25" x14ac:dyDescent="0.2">
      <c r="Y42245" s="84"/>
    </row>
    <row r="42246" spans="25:25" x14ac:dyDescent="0.2">
      <c r="Y42246" s="84"/>
    </row>
    <row r="42247" spans="25:25" x14ac:dyDescent="0.2">
      <c r="Y42247" s="84"/>
    </row>
    <row r="42248" spans="25:25" x14ac:dyDescent="0.2">
      <c r="Y42248" s="84"/>
    </row>
    <row r="42249" spans="25:25" x14ac:dyDescent="0.2">
      <c r="Y42249" s="84"/>
    </row>
    <row r="42250" spans="25:25" x14ac:dyDescent="0.2">
      <c r="Y42250" s="84"/>
    </row>
    <row r="42251" spans="25:25" x14ac:dyDescent="0.2">
      <c r="Y42251" s="84"/>
    </row>
    <row r="42252" spans="25:25" x14ac:dyDescent="0.2">
      <c r="Y42252" s="84"/>
    </row>
    <row r="42253" spans="25:25" x14ac:dyDescent="0.2">
      <c r="Y42253" s="84"/>
    </row>
    <row r="42254" spans="25:25" x14ac:dyDescent="0.2">
      <c r="Y42254" s="84"/>
    </row>
    <row r="42255" spans="25:25" x14ac:dyDescent="0.2">
      <c r="Y42255" s="84"/>
    </row>
    <row r="42256" spans="25:25" x14ac:dyDescent="0.2">
      <c r="Y42256" s="84"/>
    </row>
    <row r="42257" spans="25:25" x14ac:dyDescent="0.2">
      <c r="Y42257" s="84"/>
    </row>
    <row r="42258" spans="25:25" x14ac:dyDescent="0.2">
      <c r="Y42258" s="84"/>
    </row>
    <row r="42259" spans="25:25" x14ac:dyDescent="0.2">
      <c r="Y42259" s="84"/>
    </row>
    <row r="42260" spans="25:25" x14ac:dyDescent="0.2">
      <c r="Y42260" s="84"/>
    </row>
    <row r="42261" spans="25:25" x14ac:dyDescent="0.2">
      <c r="Y42261" s="84"/>
    </row>
    <row r="42262" spans="25:25" x14ac:dyDescent="0.2">
      <c r="Y42262" s="84"/>
    </row>
    <row r="42263" spans="25:25" x14ac:dyDescent="0.2">
      <c r="Y42263" s="84"/>
    </row>
    <row r="42264" spans="25:25" x14ac:dyDescent="0.2">
      <c r="Y42264" s="84"/>
    </row>
    <row r="42265" spans="25:25" x14ac:dyDescent="0.2">
      <c r="Y42265" s="84"/>
    </row>
    <row r="42266" spans="25:25" x14ac:dyDescent="0.2">
      <c r="Y42266" s="84"/>
    </row>
    <row r="42267" spans="25:25" x14ac:dyDescent="0.2">
      <c r="Y42267" s="84"/>
    </row>
    <row r="42268" spans="25:25" x14ac:dyDescent="0.2">
      <c r="Y42268" s="84"/>
    </row>
    <row r="42269" spans="25:25" x14ac:dyDescent="0.2">
      <c r="Y42269" s="84"/>
    </row>
    <row r="42270" spans="25:25" x14ac:dyDescent="0.2">
      <c r="Y42270" s="84"/>
    </row>
    <row r="42271" spans="25:25" x14ac:dyDescent="0.2">
      <c r="Y42271" s="84"/>
    </row>
    <row r="42272" spans="25:25" x14ac:dyDescent="0.2">
      <c r="Y42272" s="84"/>
    </row>
    <row r="42273" spans="25:25" x14ac:dyDescent="0.2">
      <c r="Y42273" s="84"/>
    </row>
    <row r="42274" spans="25:25" x14ac:dyDescent="0.2">
      <c r="Y42274" s="84"/>
    </row>
    <row r="42275" spans="25:25" x14ac:dyDescent="0.2">
      <c r="Y42275" s="84"/>
    </row>
    <row r="42276" spans="25:25" x14ac:dyDescent="0.2">
      <c r="Y42276" s="84"/>
    </row>
    <row r="42277" spans="25:25" x14ac:dyDescent="0.2">
      <c r="Y42277" s="84"/>
    </row>
    <row r="42278" spans="25:25" x14ac:dyDescent="0.2">
      <c r="Y42278" s="84"/>
    </row>
    <row r="42279" spans="25:25" x14ac:dyDescent="0.2">
      <c r="Y42279" s="84"/>
    </row>
    <row r="42280" spans="25:25" x14ac:dyDescent="0.2">
      <c r="Y42280" s="84"/>
    </row>
    <row r="42281" spans="25:25" x14ac:dyDescent="0.2">
      <c r="Y42281" s="84"/>
    </row>
    <row r="42282" spans="25:25" x14ac:dyDescent="0.2">
      <c r="Y42282" s="84"/>
    </row>
    <row r="42283" spans="25:25" x14ac:dyDescent="0.2">
      <c r="Y42283" s="84"/>
    </row>
    <row r="42284" spans="25:25" x14ac:dyDescent="0.2">
      <c r="Y42284" s="84"/>
    </row>
    <row r="42285" spans="25:25" x14ac:dyDescent="0.2">
      <c r="Y42285" s="84"/>
    </row>
    <row r="42286" spans="25:25" x14ac:dyDescent="0.2">
      <c r="Y42286" s="84"/>
    </row>
    <row r="42287" spans="25:25" x14ac:dyDescent="0.2">
      <c r="Y42287" s="84"/>
    </row>
    <row r="42288" spans="25:25" x14ac:dyDescent="0.2">
      <c r="Y42288" s="84"/>
    </row>
    <row r="42289" spans="25:25" x14ac:dyDescent="0.2">
      <c r="Y42289" s="84"/>
    </row>
    <row r="42290" spans="25:25" x14ac:dyDescent="0.2">
      <c r="Y42290" s="84"/>
    </row>
    <row r="42291" spans="25:25" x14ac:dyDescent="0.2">
      <c r="Y42291" s="84"/>
    </row>
    <row r="42292" spans="25:25" x14ac:dyDescent="0.2">
      <c r="Y42292" s="84"/>
    </row>
    <row r="42293" spans="25:25" x14ac:dyDescent="0.2">
      <c r="Y42293" s="84"/>
    </row>
    <row r="42294" spans="25:25" x14ac:dyDescent="0.2">
      <c r="Y42294" s="84"/>
    </row>
    <row r="42295" spans="25:25" x14ac:dyDescent="0.2">
      <c r="Y42295" s="84"/>
    </row>
    <row r="42296" spans="25:25" x14ac:dyDescent="0.2">
      <c r="Y42296" s="84"/>
    </row>
    <row r="42297" spans="25:25" x14ac:dyDescent="0.2">
      <c r="Y42297" s="84"/>
    </row>
    <row r="42298" spans="25:25" x14ac:dyDescent="0.2">
      <c r="Y42298" s="84"/>
    </row>
    <row r="42299" spans="25:25" x14ac:dyDescent="0.2">
      <c r="Y42299" s="84"/>
    </row>
    <row r="42300" spans="25:25" x14ac:dyDescent="0.2">
      <c r="Y42300" s="84"/>
    </row>
    <row r="42301" spans="25:25" x14ac:dyDescent="0.2">
      <c r="Y42301" s="84"/>
    </row>
    <row r="42302" spans="25:25" x14ac:dyDescent="0.2">
      <c r="Y42302" s="84"/>
    </row>
    <row r="42303" spans="25:25" x14ac:dyDescent="0.2">
      <c r="Y42303" s="84"/>
    </row>
    <row r="42304" spans="25:25" x14ac:dyDescent="0.2">
      <c r="Y42304" s="84"/>
    </row>
    <row r="42305" spans="25:25" x14ac:dyDescent="0.2">
      <c r="Y42305" s="84"/>
    </row>
    <row r="42306" spans="25:25" x14ac:dyDescent="0.2">
      <c r="Y42306" s="84"/>
    </row>
    <row r="42307" spans="25:25" x14ac:dyDescent="0.2">
      <c r="Y42307" s="84"/>
    </row>
    <row r="42308" spans="25:25" x14ac:dyDescent="0.2">
      <c r="Y42308" s="84"/>
    </row>
    <row r="42309" spans="25:25" x14ac:dyDescent="0.2">
      <c r="Y42309" s="84"/>
    </row>
    <row r="42310" spans="25:25" x14ac:dyDescent="0.2">
      <c r="Y42310" s="84"/>
    </row>
    <row r="42311" spans="25:25" x14ac:dyDescent="0.2">
      <c r="Y42311" s="84"/>
    </row>
    <row r="42312" spans="25:25" x14ac:dyDescent="0.2">
      <c r="Y42312" s="84"/>
    </row>
    <row r="42313" spans="25:25" x14ac:dyDescent="0.2">
      <c r="Y42313" s="84"/>
    </row>
    <row r="42314" spans="25:25" x14ac:dyDescent="0.2">
      <c r="Y42314" s="84"/>
    </row>
    <row r="42315" spans="25:25" x14ac:dyDescent="0.2">
      <c r="Y42315" s="84"/>
    </row>
    <row r="42316" spans="25:25" x14ac:dyDescent="0.2">
      <c r="Y42316" s="84"/>
    </row>
    <row r="42317" spans="25:25" x14ac:dyDescent="0.2">
      <c r="Y42317" s="84"/>
    </row>
    <row r="42318" spans="25:25" x14ac:dyDescent="0.2">
      <c r="Y42318" s="84"/>
    </row>
    <row r="42319" spans="25:25" x14ac:dyDescent="0.2">
      <c r="Y42319" s="84"/>
    </row>
    <row r="42320" spans="25:25" x14ac:dyDescent="0.2">
      <c r="Y42320" s="84"/>
    </row>
    <row r="42321" spans="25:25" x14ac:dyDescent="0.2">
      <c r="Y42321" s="84"/>
    </row>
    <row r="42322" spans="25:25" x14ac:dyDescent="0.2">
      <c r="Y42322" s="84"/>
    </row>
    <row r="42323" spans="25:25" x14ac:dyDescent="0.2">
      <c r="Y42323" s="84"/>
    </row>
    <row r="42324" spans="25:25" x14ac:dyDescent="0.2">
      <c r="Y42324" s="84"/>
    </row>
    <row r="42325" spans="25:25" x14ac:dyDescent="0.2">
      <c r="Y42325" s="84"/>
    </row>
    <row r="42326" spans="25:25" x14ac:dyDescent="0.2">
      <c r="Y42326" s="84"/>
    </row>
    <row r="42327" spans="25:25" x14ac:dyDescent="0.2">
      <c r="Y42327" s="84"/>
    </row>
    <row r="42328" spans="25:25" x14ac:dyDescent="0.2">
      <c r="Y42328" s="84"/>
    </row>
    <row r="42329" spans="25:25" x14ac:dyDescent="0.2">
      <c r="Y42329" s="84"/>
    </row>
    <row r="42330" spans="25:25" x14ac:dyDescent="0.2">
      <c r="Y42330" s="84"/>
    </row>
    <row r="42331" spans="25:25" x14ac:dyDescent="0.2">
      <c r="Y42331" s="84"/>
    </row>
    <row r="42332" spans="25:25" x14ac:dyDescent="0.2">
      <c r="Y42332" s="84"/>
    </row>
    <row r="42333" spans="25:25" x14ac:dyDescent="0.2">
      <c r="Y42333" s="84"/>
    </row>
    <row r="42334" spans="25:25" x14ac:dyDescent="0.2">
      <c r="Y42334" s="84"/>
    </row>
    <row r="42335" spans="25:25" x14ac:dyDescent="0.2">
      <c r="Y42335" s="84"/>
    </row>
    <row r="42336" spans="25:25" x14ac:dyDescent="0.2">
      <c r="Y42336" s="84"/>
    </row>
    <row r="42337" spans="25:25" x14ac:dyDescent="0.2">
      <c r="Y42337" s="84"/>
    </row>
    <row r="42338" spans="25:25" x14ac:dyDescent="0.2">
      <c r="Y42338" s="84"/>
    </row>
    <row r="42339" spans="25:25" x14ac:dyDescent="0.2">
      <c r="Y42339" s="84"/>
    </row>
    <row r="42340" spans="25:25" x14ac:dyDescent="0.2">
      <c r="Y42340" s="84"/>
    </row>
    <row r="42341" spans="25:25" x14ac:dyDescent="0.2">
      <c r="Y42341" s="84"/>
    </row>
    <row r="42342" spans="25:25" x14ac:dyDescent="0.2">
      <c r="Y42342" s="84"/>
    </row>
    <row r="42343" spans="25:25" x14ac:dyDescent="0.2">
      <c r="Y42343" s="84"/>
    </row>
    <row r="42344" spans="25:25" x14ac:dyDescent="0.2">
      <c r="Y42344" s="84"/>
    </row>
    <row r="42345" spans="25:25" x14ac:dyDescent="0.2">
      <c r="Y42345" s="84"/>
    </row>
    <row r="42346" spans="25:25" x14ac:dyDescent="0.2">
      <c r="Y42346" s="84"/>
    </row>
    <row r="42347" spans="25:25" x14ac:dyDescent="0.2">
      <c r="Y42347" s="84"/>
    </row>
    <row r="42348" spans="25:25" x14ac:dyDescent="0.2">
      <c r="Y42348" s="84"/>
    </row>
    <row r="42349" spans="25:25" x14ac:dyDescent="0.2">
      <c r="Y42349" s="84"/>
    </row>
    <row r="42350" spans="25:25" x14ac:dyDescent="0.2">
      <c r="Y42350" s="84"/>
    </row>
    <row r="42351" spans="25:25" x14ac:dyDescent="0.2">
      <c r="Y42351" s="84"/>
    </row>
    <row r="42352" spans="25:25" x14ac:dyDescent="0.2">
      <c r="Y42352" s="84"/>
    </row>
    <row r="42353" spans="25:25" x14ac:dyDescent="0.2">
      <c r="Y42353" s="84"/>
    </row>
    <row r="42354" spans="25:25" x14ac:dyDescent="0.2">
      <c r="Y42354" s="84"/>
    </row>
    <row r="42355" spans="25:25" x14ac:dyDescent="0.2">
      <c r="Y42355" s="84"/>
    </row>
    <row r="42356" spans="25:25" x14ac:dyDescent="0.2">
      <c r="Y42356" s="84"/>
    </row>
    <row r="42357" spans="25:25" x14ac:dyDescent="0.2">
      <c r="Y42357" s="84"/>
    </row>
    <row r="42358" spans="25:25" x14ac:dyDescent="0.2">
      <c r="Y42358" s="84"/>
    </row>
    <row r="42359" spans="25:25" x14ac:dyDescent="0.2">
      <c r="Y42359" s="84"/>
    </row>
    <row r="42360" spans="25:25" x14ac:dyDescent="0.2">
      <c r="Y42360" s="84"/>
    </row>
    <row r="42361" spans="25:25" x14ac:dyDescent="0.2">
      <c r="Y42361" s="84"/>
    </row>
    <row r="42362" spans="25:25" x14ac:dyDescent="0.2">
      <c r="Y42362" s="84"/>
    </row>
    <row r="42363" spans="25:25" x14ac:dyDescent="0.2">
      <c r="Y42363" s="84"/>
    </row>
    <row r="42364" spans="25:25" x14ac:dyDescent="0.2">
      <c r="Y42364" s="84"/>
    </row>
    <row r="42365" spans="25:25" x14ac:dyDescent="0.2">
      <c r="Y42365" s="84"/>
    </row>
    <row r="42366" spans="25:25" x14ac:dyDescent="0.2">
      <c r="Y42366" s="84"/>
    </row>
    <row r="42367" spans="25:25" x14ac:dyDescent="0.2">
      <c r="Y42367" s="84"/>
    </row>
    <row r="42368" spans="25:25" x14ac:dyDescent="0.2">
      <c r="Y42368" s="84"/>
    </row>
    <row r="42369" spans="25:25" x14ac:dyDescent="0.2">
      <c r="Y42369" s="84"/>
    </row>
    <row r="42370" spans="25:25" x14ac:dyDescent="0.2">
      <c r="Y42370" s="84"/>
    </row>
    <row r="42371" spans="25:25" x14ac:dyDescent="0.2">
      <c r="Y42371" s="84"/>
    </row>
    <row r="42372" spans="25:25" x14ac:dyDescent="0.2">
      <c r="Y42372" s="84"/>
    </row>
    <row r="42373" spans="25:25" x14ac:dyDescent="0.2">
      <c r="Y42373" s="84"/>
    </row>
    <row r="42374" spans="25:25" x14ac:dyDescent="0.2">
      <c r="Y42374" s="84"/>
    </row>
    <row r="42375" spans="25:25" x14ac:dyDescent="0.2">
      <c r="Y42375" s="84"/>
    </row>
    <row r="42376" spans="25:25" x14ac:dyDescent="0.2">
      <c r="Y42376" s="84"/>
    </row>
    <row r="42377" spans="25:25" x14ac:dyDescent="0.2">
      <c r="Y42377" s="84"/>
    </row>
    <row r="42378" spans="25:25" x14ac:dyDescent="0.2">
      <c r="Y42378" s="84"/>
    </row>
    <row r="42379" spans="25:25" x14ac:dyDescent="0.2">
      <c r="Y42379" s="84"/>
    </row>
    <row r="42380" spans="25:25" x14ac:dyDescent="0.2">
      <c r="Y42380" s="84"/>
    </row>
    <row r="42381" spans="25:25" x14ac:dyDescent="0.2">
      <c r="Y42381" s="84"/>
    </row>
    <row r="42382" spans="25:25" x14ac:dyDescent="0.2">
      <c r="Y42382" s="84"/>
    </row>
    <row r="42383" spans="25:25" x14ac:dyDescent="0.2">
      <c r="Y42383" s="84"/>
    </row>
    <row r="42384" spans="25:25" x14ac:dyDescent="0.2">
      <c r="Y42384" s="84"/>
    </row>
    <row r="42385" spans="25:25" x14ac:dyDescent="0.2">
      <c r="Y42385" s="84"/>
    </row>
    <row r="42386" spans="25:25" x14ac:dyDescent="0.2">
      <c r="Y42386" s="84"/>
    </row>
    <row r="42387" spans="25:25" x14ac:dyDescent="0.2">
      <c r="Y42387" s="84"/>
    </row>
    <row r="42388" spans="25:25" x14ac:dyDescent="0.2">
      <c r="Y42388" s="84"/>
    </row>
    <row r="42389" spans="25:25" x14ac:dyDescent="0.2">
      <c r="Y42389" s="84"/>
    </row>
    <row r="42390" spans="25:25" x14ac:dyDescent="0.2">
      <c r="Y42390" s="84"/>
    </row>
    <row r="42391" spans="25:25" x14ac:dyDescent="0.2">
      <c r="Y42391" s="84"/>
    </row>
    <row r="42392" spans="25:25" x14ac:dyDescent="0.2">
      <c r="Y42392" s="84"/>
    </row>
    <row r="42393" spans="25:25" x14ac:dyDescent="0.2">
      <c r="Y42393" s="84"/>
    </row>
    <row r="42394" spans="25:25" x14ac:dyDescent="0.2">
      <c r="Y42394" s="84"/>
    </row>
    <row r="42395" spans="25:25" x14ac:dyDescent="0.2">
      <c r="Y42395" s="84"/>
    </row>
    <row r="42396" spans="25:25" x14ac:dyDescent="0.2">
      <c r="Y42396" s="84"/>
    </row>
    <row r="42397" spans="25:25" x14ac:dyDescent="0.2">
      <c r="Y42397" s="84"/>
    </row>
    <row r="42398" spans="25:25" x14ac:dyDescent="0.2">
      <c r="Y42398" s="84"/>
    </row>
    <row r="42399" spans="25:25" x14ac:dyDescent="0.2">
      <c r="Y42399" s="84"/>
    </row>
    <row r="42400" spans="25:25" x14ac:dyDescent="0.2">
      <c r="Y42400" s="84"/>
    </row>
    <row r="42401" spans="25:25" x14ac:dyDescent="0.2">
      <c r="Y42401" s="84"/>
    </row>
    <row r="42402" spans="25:25" x14ac:dyDescent="0.2">
      <c r="Y42402" s="84"/>
    </row>
    <row r="42403" spans="25:25" x14ac:dyDescent="0.2">
      <c r="Y42403" s="84"/>
    </row>
    <row r="42404" spans="25:25" x14ac:dyDescent="0.2">
      <c r="Y42404" s="84"/>
    </row>
    <row r="42405" spans="25:25" x14ac:dyDescent="0.2">
      <c r="Y42405" s="84"/>
    </row>
    <row r="42406" spans="25:25" x14ac:dyDescent="0.2">
      <c r="Y42406" s="84"/>
    </row>
    <row r="42407" spans="25:25" x14ac:dyDescent="0.2">
      <c r="Y42407" s="84"/>
    </row>
    <row r="42408" spans="25:25" x14ac:dyDescent="0.2">
      <c r="Y42408" s="84"/>
    </row>
    <row r="42409" spans="25:25" x14ac:dyDescent="0.2">
      <c r="Y42409" s="84"/>
    </row>
    <row r="42410" spans="25:25" x14ac:dyDescent="0.2">
      <c r="Y42410" s="84"/>
    </row>
    <row r="42411" spans="25:25" x14ac:dyDescent="0.2">
      <c r="Y42411" s="84"/>
    </row>
    <row r="42412" spans="25:25" x14ac:dyDescent="0.2">
      <c r="Y42412" s="84"/>
    </row>
    <row r="42413" spans="25:25" x14ac:dyDescent="0.2">
      <c r="Y42413" s="84"/>
    </row>
    <row r="42414" spans="25:25" x14ac:dyDescent="0.2">
      <c r="Y42414" s="84"/>
    </row>
    <row r="42415" spans="25:25" x14ac:dyDescent="0.2">
      <c r="Y42415" s="84"/>
    </row>
    <row r="42416" spans="25:25" x14ac:dyDescent="0.2">
      <c r="Y42416" s="84"/>
    </row>
    <row r="42417" spans="25:25" x14ac:dyDescent="0.2">
      <c r="Y42417" s="84"/>
    </row>
    <row r="42418" spans="25:25" x14ac:dyDescent="0.2">
      <c r="Y42418" s="84"/>
    </row>
    <row r="42419" spans="25:25" x14ac:dyDescent="0.2">
      <c r="Y42419" s="84"/>
    </row>
    <row r="42420" spans="25:25" x14ac:dyDescent="0.2">
      <c r="Y42420" s="84"/>
    </row>
    <row r="42421" spans="25:25" x14ac:dyDescent="0.2">
      <c r="Y42421" s="84"/>
    </row>
    <row r="42422" spans="25:25" x14ac:dyDescent="0.2">
      <c r="Y42422" s="84"/>
    </row>
    <row r="42423" spans="25:25" x14ac:dyDescent="0.2">
      <c r="Y42423" s="84"/>
    </row>
    <row r="42424" spans="25:25" x14ac:dyDescent="0.2">
      <c r="Y42424" s="84"/>
    </row>
    <row r="42425" spans="25:25" x14ac:dyDescent="0.2">
      <c r="Y42425" s="84"/>
    </row>
    <row r="42426" spans="25:25" x14ac:dyDescent="0.2">
      <c r="Y42426" s="84"/>
    </row>
    <row r="42427" spans="25:25" x14ac:dyDescent="0.2">
      <c r="Y42427" s="84"/>
    </row>
    <row r="42428" spans="25:25" x14ac:dyDescent="0.2">
      <c r="Y42428" s="84"/>
    </row>
    <row r="42429" spans="25:25" x14ac:dyDescent="0.2">
      <c r="Y42429" s="84"/>
    </row>
    <row r="42430" spans="25:25" x14ac:dyDescent="0.2">
      <c r="Y42430" s="84"/>
    </row>
    <row r="42431" spans="25:25" x14ac:dyDescent="0.2">
      <c r="Y42431" s="84"/>
    </row>
    <row r="42432" spans="25:25" x14ac:dyDescent="0.2">
      <c r="Y42432" s="84"/>
    </row>
    <row r="42433" spans="25:25" x14ac:dyDescent="0.2">
      <c r="Y42433" s="84"/>
    </row>
    <row r="42434" spans="25:25" x14ac:dyDescent="0.2">
      <c r="Y42434" s="84"/>
    </row>
    <row r="42435" spans="25:25" x14ac:dyDescent="0.2">
      <c r="Y42435" s="84"/>
    </row>
    <row r="42436" spans="25:25" x14ac:dyDescent="0.2">
      <c r="Y42436" s="84"/>
    </row>
    <row r="42437" spans="25:25" x14ac:dyDescent="0.2">
      <c r="Y42437" s="84"/>
    </row>
    <row r="42438" spans="25:25" x14ac:dyDescent="0.2">
      <c r="Y42438" s="84"/>
    </row>
    <row r="42439" spans="25:25" x14ac:dyDescent="0.2">
      <c r="Y42439" s="84"/>
    </row>
    <row r="42440" spans="25:25" x14ac:dyDescent="0.2">
      <c r="Y42440" s="84"/>
    </row>
    <row r="42441" spans="25:25" x14ac:dyDescent="0.2">
      <c r="Y42441" s="84"/>
    </row>
    <row r="42442" spans="25:25" x14ac:dyDescent="0.2">
      <c r="Y42442" s="84"/>
    </row>
    <row r="42443" spans="25:25" x14ac:dyDescent="0.2">
      <c r="Y42443" s="84"/>
    </row>
    <row r="42444" spans="25:25" x14ac:dyDescent="0.2">
      <c r="Y42444" s="84"/>
    </row>
    <row r="42445" spans="25:25" x14ac:dyDescent="0.2">
      <c r="Y42445" s="84"/>
    </row>
    <row r="42446" spans="25:25" x14ac:dyDescent="0.2">
      <c r="Y42446" s="84"/>
    </row>
    <row r="42447" spans="25:25" x14ac:dyDescent="0.2">
      <c r="Y42447" s="84"/>
    </row>
    <row r="42448" spans="25:25" x14ac:dyDescent="0.2">
      <c r="Y42448" s="84"/>
    </row>
    <row r="42449" spans="25:25" x14ac:dyDescent="0.2">
      <c r="Y42449" s="84"/>
    </row>
    <row r="42450" spans="25:25" x14ac:dyDescent="0.2">
      <c r="Y42450" s="84"/>
    </row>
    <row r="42451" spans="25:25" x14ac:dyDescent="0.2">
      <c r="Y42451" s="84"/>
    </row>
    <row r="42452" spans="25:25" x14ac:dyDescent="0.2">
      <c r="Y42452" s="84"/>
    </row>
    <row r="42453" spans="25:25" x14ac:dyDescent="0.2">
      <c r="Y42453" s="84"/>
    </row>
    <row r="42454" spans="25:25" x14ac:dyDescent="0.2">
      <c r="Y42454" s="84"/>
    </row>
    <row r="42455" spans="25:25" x14ac:dyDescent="0.2">
      <c r="Y42455" s="84"/>
    </row>
    <row r="42456" spans="25:25" x14ac:dyDescent="0.2">
      <c r="Y42456" s="84"/>
    </row>
    <row r="42457" spans="25:25" x14ac:dyDescent="0.2">
      <c r="Y42457" s="84"/>
    </row>
    <row r="42458" spans="25:25" x14ac:dyDescent="0.2">
      <c r="Y42458" s="84"/>
    </row>
    <row r="42459" spans="25:25" x14ac:dyDescent="0.2">
      <c r="Y42459" s="84"/>
    </row>
    <row r="42460" spans="25:25" x14ac:dyDescent="0.2">
      <c r="Y42460" s="84"/>
    </row>
    <row r="42461" spans="25:25" x14ac:dyDescent="0.2">
      <c r="Y42461" s="84"/>
    </row>
    <row r="42462" spans="25:25" x14ac:dyDescent="0.2">
      <c r="Y42462" s="84"/>
    </row>
    <row r="42463" spans="25:25" x14ac:dyDescent="0.2">
      <c r="Y42463" s="84"/>
    </row>
    <row r="42464" spans="25:25" x14ac:dyDescent="0.2">
      <c r="Y42464" s="84"/>
    </row>
    <row r="42465" spans="25:25" x14ac:dyDescent="0.2">
      <c r="Y42465" s="84"/>
    </row>
    <row r="42466" spans="25:25" x14ac:dyDescent="0.2">
      <c r="Y42466" s="84"/>
    </row>
    <row r="42467" spans="25:25" x14ac:dyDescent="0.2">
      <c r="Y42467" s="84"/>
    </row>
    <row r="42468" spans="25:25" x14ac:dyDescent="0.2">
      <c r="Y42468" s="84"/>
    </row>
    <row r="42469" spans="25:25" x14ac:dyDescent="0.2">
      <c r="Y42469" s="84"/>
    </row>
    <row r="42470" spans="25:25" x14ac:dyDescent="0.2">
      <c r="Y42470" s="84"/>
    </row>
    <row r="42471" spans="25:25" x14ac:dyDescent="0.2">
      <c r="Y42471" s="84"/>
    </row>
    <row r="42472" spans="25:25" x14ac:dyDescent="0.2">
      <c r="Y42472" s="84"/>
    </row>
    <row r="42473" spans="25:25" x14ac:dyDescent="0.2">
      <c r="Y42473" s="84"/>
    </row>
    <row r="42474" spans="25:25" x14ac:dyDescent="0.2">
      <c r="Y42474" s="84"/>
    </row>
    <row r="42475" spans="25:25" x14ac:dyDescent="0.2">
      <c r="Y42475" s="84"/>
    </row>
    <row r="42476" spans="25:25" x14ac:dyDescent="0.2">
      <c r="Y42476" s="84"/>
    </row>
    <row r="42477" spans="25:25" x14ac:dyDescent="0.2">
      <c r="Y42477" s="84"/>
    </row>
    <row r="42478" spans="25:25" x14ac:dyDescent="0.2">
      <c r="Y42478" s="84"/>
    </row>
    <row r="42479" spans="25:25" x14ac:dyDescent="0.2">
      <c r="Y42479" s="84"/>
    </row>
    <row r="42480" spans="25:25" x14ac:dyDescent="0.2">
      <c r="Y42480" s="84"/>
    </row>
    <row r="42481" spans="25:25" x14ac:dyDescent="0.2">
      <c r="Y42481" s="84"/>
    </row>
    <row r="42482" spans="25:25" x14ac:dyDescent="0.2">
      <c r="Y42482" s="84"/>
    </row>
    <row r="42483" spans="25:25" x14ac:dyDescent="0.2">
      <c r="Y42483" s="84"/>
    </row>
    <row r="42484" spans="25:25" x14ac:dyDescent="0.2">
      <c r="Y42484" s="84"/>
    </row>
    <row r="42485" spans="25:25" x14ac:dyDescent="0.2">
      <c r="Y42485" s="84"/>
    </row>
    <row r="42486" spans="25:25" x14ac:dyDescent="0.2">
      <c r="Y42486" s="84"/>
    </row>
    <row r="42487" spans="25:25" x14ac:dyDescent="0.2">
      <c r="Y42487" s="84"/>
    </row>
    <row r="42488" spans="25:25" x14ac:dyDescent="0.2">
      <c r="Y42488" s="84"/>
    </row>
    <row r="42489" spans="25:25" x14ac:dyDescent="0.2">
      <c r="Y42489" s="84"/>
    </row>
    <row r="42490" spans="25:25" x14ac:dyDescent="0.2">
      <c r="Y42490" s="84"/>
    </row>
    <row r="42491" spans="25:25" x14ac:dyDescent="0.2">
      <c r="Y42491" s="84"/>
    </row>
    <row r="42492" spans="25:25" x14ac:dyDescent="0.2">
      <c r="Y42492" s="84"/>
    </row>
    <row r="42493" spans="25:25" x14ac:dyDescent="0.2">
      <c r="Y42493" s="84"/>
    </row>
    <row r="42494" spans="25:25" x14ac:dyDescent="0.2">
      <c r="Y42494" s="84"/>
    </row>
    <row r="42495" spans="25:25" x14ac:dyDescent="0.2">
      <c r="Y42495" s="84"/>
    </row>
    <row r="42496" spans="25:25" x14ac:dyDescent="0.2">
      <c r="Y42496" s="84"/>
    </row>
    <row r="42497" spans="25:25" x14ac:dyDescent="0.2">
      <c r="Y42497" s="84"/>
    </row>
    <row r="42498" spans="25:25" x14ac:dyDescent="0.2">
      <c r="Y42498" s="84"/>
    </row>
    <row r="42499" spans="25:25" x14ac:dyDescent="0.2">
      <c r="Y42499" s="84"/>
    </row>
    <row r="42500" spans="25:25" x14ac:dyDescent="0.2">
      <c r="Y42500" s="84"/>
    </row>
    <row r="42501" spans="25:25" x14ac:dyDescent="0.2">
      <c r="Y42501" s="84"/>
    </row>
    <row r="42502" spans="25:25" x14ac:dyDescent="0.2">
      <c r="Y42502" s="84"/>
    </row>
    <row r="42503" spans="25:25" x14ac:dyDescent="0.2">
      <c r="Y42503" s="84"/>
    </row>
    <row r="42504" spans="25:25" x14ac:dyDescent="0.2">
      <c r="Y42504" s="84"/>
    </row>
    <row r="42505" spans="25:25" x14ac:dyDescent="0.2">
      <c r="Y42505" s="84"/>
    </row>
    <row r="42506" spans="25:25" x14ac:dyDescent="0.2">
      <c r="Y42506" s="84"/>
    </row>
    <row r="42507" spans="25:25" x14ac:dyDescent="0.2">
      <c r="Y42507" s="84"/>
    </row>
    <row r="42508" spans="25:25" x14ac:dyDescent="0.2">
      <c r="Y42508" s="84"/>
    </row>
    <row r="42509" spans="25:25" x14ac:dyDescent="0.2">
      <c r="Y42509" s="84"/>
    </row>
    <row r="42510" spans="25:25" x14ac:dyDescent="0.2">
      <c r="Y42510" s="84"/>
    </row>
    <row r="42511" spans="25:25" x14ac:dyDescent="0.2">
      <c r="Y42511" s="84"/>
    </row>
    <row r="42512" spans="25:25" x14ac:dyDescent="0.2">
      <c r="Y42512" s="84"/>
    </row>
    <row r="42513" spans="25:25" x14ac:dyDescent="0.2">
      <c r="Y42513" s="84"/>
    </row>
    <row r="42514" spans="25:25" x14ac:dyDescent="0.2">
      <c r="Y42514" s="84"/>
    </row>
    <row r="42515" spans="25:25" x14ac:dyDescent="0.2">
      <c r="Y42515" s="84"/>
    </row>
    <row r="42516" spans="25:25" x14ac:dyDescent="0.2">
      <c r="Y42516" s="84"/>
    </row>
    <row r="42517" spans="25:25" x14ac:dyDescent="0.2">
      <c r="Y42517" s="84"/>
    </row>
    <row r="42518" spans="25:25" x14ac:dyDescent="0.2">
      <c r="Y42518" s="84"/>
    </row>
    <row r="42519" spans="25:25" x14ac:dyDescent="0.2">
      <c r="Y42519" s="84"/>
    </row>
    <row r="42520" spans="25:25" x14ac:dyDescent="0.2">
      <c r="Y42520" s="84"/>
    </row>
    <row r="42521" spans="25:25" x14ac:dyDescent="0.2">
      <c r="Y42521" s="84"/>
    </row>
    <row r="42522" spans="25:25" x14ac:dyDescent="0.2">
      <c r="Y42522" s="84"/>
    </row>
    <row r="42523" spans="25:25" x14ac:dyDescent="0.2">
      <c r="Y42523" s="84"/>
    </row>
    <row r="42524" spans="25:25" x14ac:dyDescent="0.2">
      <c r="Y42524" s="84"/>
    </row>
    <row r="42525" spans="25:25" x14ac:dyDescent="0.2">
      <c r="Y42525" s="84"/>
    </row>
    <row r="42526" spans="25:25" x14ac:dyDescent="0.2">
      <c r="Y42526" s="84"/>
    </row>
    <row r="42527" spans="25:25" x14ac:dyDescent="0.2">
      <c r="Y42527" s="84"/>
    </row>
    <row r="42528" spans="25:25" x14ac:dyDescent="0.2">
      <c r="Y42528" s="84"/>
    </row>
    <row r="42529" spans="25:25" x14ac:dyDescent="0.2">
      <c r="Y42529" s="84"/>
    </row>
    <row r="42530" spans="25:25" x14ac:dyDescent="0.2">
      <c r="Y42530" s="84"/>
    </row>
    <row r="42531" spans="25:25" x14ac:dyDescent="0.2">
      <c r="Y42531" s="84"/>
    </row>
    <row r="42532" spans="25:25" x14ac:dyDescent="0.2">
      <c r="Y42532" s="84"/>
    </row>
    <row r="42533" spans="25:25" x14ac:dyDescent="0.2">
      <c r="Y42533" s="84"/>
    </row>
    <row r="42534" spans="25:25" x14ac:dyDescent="0.2">
      <c r="Y42534" s="84"/>
    </row>
    <row r="42535" spans="25:25" x14ac:dyDescent="0.2">
      <c r="Y42535" s="84"/>
    </row>
    <row r="42536" spans="25:25" x14ac:dyDescent="0.2">
      <c r="Y42536" s="84"/>
    </row>
    <row r="42537" spans="25:25" x14ac:dyDescent="0.2">
      <c r="Y42537" s="84"/>
    </row>
    <row r="42538" spans="25:25" x14ac:dyDescent="0.2">
      <c r="Y42538" s="84"/>
    </row>
    <row r="42539" spans="25:25" x14ac:dyDescent="0.2">
      <c r="Y42539" s="84"/>
    </row>
    <row r="42540" spans="25:25" x14ac:dyDescent="0.2">
      <c r="Y42540" s="84"/>
    </row>
    <row r="42541" spans="25:25" x14ac:dyDescent="0.2">
      <c r="Y42541" s="84"/>
    </row>
    <row r="42542" spans="25:25" x14ac:dyDescent="0.2">
      <c r="Y42542" s="84"/>
    </row>
    <row r="42543" spans="25:25" x14ac:dyDescent="0.2">
      <c r="Y42543" s="84"/>
    </row>
    <row r="42544" spans="25:25" x14ac:dyDescent="0.2">
      <c r="Y42544" s="84"/>
    </row>
    <row r="42545" spans="25:25" x14ac:dyDescent="0.2">
      <c r="Y42545" s="84"/>
    </row>
    <row r="42546" spans="25:25" x14ac:dyDescent="0.2">
      <c r="Y42546" s="84"/>
    </row>
    <row r="42547" spans="25:25" x14ac:dyDescent="0.2">
      <c r="Y42547" s="84"/>
    </row>
    <row r="42548" spans="25:25" x14ac:dyDescent="0.2">
      <c r="Y42548" s="84"/>
    </row>
    <row r="42549" spans="25:25" x14ac:dyDescent="0.2">
      <c r="Y42549" s="84"/>
    </row>
    <row r="42550" spans="25:25" x14ac:dyDescent="0.2">
      <c r="Y42550" s="84"/>
    </row>
    <row r="42551" spans="25:25" x14ac:dyDescent="0.2">
      <c r="Y42551" s="84"/>
    </row>
    <row r="42552" spans="25:25" x14ac:dyDescent="0.2">
      <c r="Y42552" s="84"/>
    </row>
    <row r="42553" spans="25:25" x14ac:dyDescent="0.2">
      <c r="Y42553" s="84"/>
    </row>
    <row r="42554" spans="25:25" x14ac:dyDescent="0.2">
      <c r="Y42554" s="84"/>
    </row>
    <row r="42555" spans="25:25" x14ac:dyDescent="0.2">
      <c r="Y42555" s="84"/>
    </row>
    <row r="42556" spans="25:25" x14ac:dyDescent="0.2">
      <c r="Y42556" s="84"/>
    </row>
    <row r="42557" spans="25:25" x14ac:dyDescent="0.2">
      <c r="Y42557" s="84"/>
    </row>
    <row r="42558" spans="25:25" x14ac:dyDescent="0.2">
      <c r="Y42558" s="84"/>
    </row>
    <row r="42559" spans="25:25" x14ac:dyDescent="0.2">
      <c r="Y42559" s="84"/>
    </row>
    <row r="42560" spans="25:25" x14ac:dyDescent="0.2">
      <c r="Y42560" s="84"/>
    </row>
    <row r="42561" spans="25:25" x14ac:dyDescent="0.2">
      <c r="Y42561" s="84"/>
    </row>
    <row r="42562" spans="25:25" x14ac:dyDescent="0.2">
      <c r="Y42562" s="84"/>
    </row>
    <row r="42563" spans="25:25" x14ac:dyDescent="0.2">
      <c r="Y42563" s="84"/>
    </row>
    <row r="42564" spans="25:25" x14ac:dyDescent="0.2">
      <c r="Y42564" s="84"/>
    </row>
    <row r="42565" spans="25:25" x14ac:dyDescent="0.2">
      <c r="Y42565" s="84"/>
    </row>
    <row r="42566" spans="25:25" x14ac:dyDescent="0.2">
      <c r="Y42566" s="84"/>
    </row>
    <row r="42567" spans="25:25" x14ac:dyDescent="0.2">
      <c r="Y42567" s="84"/>
    </row>
    <row r="42568" spans="25:25" x14ac:dyDescent="0.2">
      <c r="Y42568" s="84"/>
    </row>
    <row r="42569" spans="25:25" x14ac:dyDescent="0.2">
      <c r="Y42569" s="84"/>
    </row>
    <row r="42570" spans="25:25" x14ac:dyDescent="0.2">
      <c r="Y42570" s="84"/>
    </row>
    <row r="42571" spans="25:25" x14ac:dyDescent="0.2">
      <c r="Y42571" s="84"/>
    </row>
    <row r="42572" spans="25:25" x14ac:dyDescent="0.2">
      <c r="Y42572" s="84"/>
    </row>
    <row r="42573" spans="25:25" x14ac:dyDescent="0.2">
      <c r="Y42573" s="84"/>
    </row>
    <row r="42574" spans="25:25" x14ac:dyDescent="0.2">
      <c r="Y42574" s="84"/>
    </row>
    <row r="42575" spans="25:25" x14ac:dyDescent="0.2">
      <c r="Y42575" s="84"/>
    </row>
    <row r="42576" spans="25:25" x14ac:dyDescent="0.2">
      <c r="Y42576" s="84"/>
    </row>
    <row r="42577" spans="25:25" x14ac:dyDescent="0.2">
      <c r="Y42577" s="84"/>
    </row>
    <row r="42578" spans="25:25" x14ac:dyDescent="0.2">
      <c r="Y42578" s="84"/>
    </row>
    <row r="42579" spans="25:25" x14ac:dyDescent="0.2">
      <c r="Y42579" s="84"/>
    </row>
    <row r="42580" spans="25:25" x14ac:dyDescent="0.2">
      <c r="Y42580" s="84"/>
    </row>
    <row r="42581" spans="25:25" x14ac:dyDescent="0.2">
      <c r="Y42581" s="84"/>
    </row>
    <row r="42582" spans="25:25" x14ac:dyDescent="0.2">
      <c r="Y42582" s="84"/>
    </row>
    <row r="42583" spans="25:25" x14ac:dyDescent="0.2">
      <c r="Y42583" s="84"/>
    </row>
    <row r="42584" spans="25:25" x14ac:dyDescent="0.2">
      <c r="Y42584" s="84"/>
    </row>
    <row r="42585" spans="25:25" x14ac:dyDescent="0.2">
      <c r="Y42585" s="84"/>
    </row>
    <row r="42586" spans="25:25" x14ac:dyDescent="0.2">
      <c r="Y42586" s="84"/>
    </row>
    <row r="42587" spans="25:25" x14ac:dyDescent="0.2">
      <c r="Y42587" s="84"/>
    </row>
    <row r="42588" spans="25:25" x14ac:dyDescent="0.2">
      <c r="Y42588" s="84"/>
    </row>
    <row r="42589" spans="25:25" x14ac:dyDescent="0.2">
      <c r="Y42589" s="84"/>
    </row>
    <row r="42590" spans="25:25" x14ac:dyDescent="0.2">
      <c r="Y42590" s="84"/>
    </row>
    <row r="42591" spans="25:25" x14ac:dyDescent="0.2">
      <c r="Y42591" s="84"/>
    </row>
    <row r="42592" spans="25:25" x14ac:dyDescent="0.2">
      <c r="Y42592" s="84"/>
    </row>
    <row r="42593" spans="25:25" x14ac:dyDescent="0.2">
      <c r="Y42593" s="84"/>
    </row>
    <row r="42594" spans="25:25" x14ac:dyDescent="0.2">
      <c r="Y42594" s="84"/>
    </row>
    <row r="42595" spans="25:25" x14ac:dyDescent="0.2">
      <c r="Y42595" s="84"/>
    </row>
    <row r="42596" spans="25:25" x14ac:dyDescent="0.2">
      <c r="Y42596" s="84"/>
    </row>
    <row r="42597" spans="25:25" x14ac:dyDescent="0.2">
      <c r="Y42597" s="84"/>
    </row>
    <row r="42598" spans="25:25" x14ac:dyDescent="0.2">
      <c r="Y42598" s="84"/>
    </row>
    <row r="42599" spans="25:25" x14ac:dyDescent="0.2">
      <c r="Y42599" s="84"/>
    </row>
    <row r="42600" spans="25:25" x14ac:dyDescent="0.2">
      <c r="Y42600" s="84"/>
    </row>
    <row r="42601" spans="25:25" x14ac:dyDescent="0.2">
      <c r="Y42601" s="84"/>
    </row>
    <row r="42602" spans="25:25" x14ac:dyDescent="0.2">
      <c r="Y42602" s="84"/>
    </row>
    <row r="42603" spans="25:25" x14ac:dyDescent="0.2">
      <c r="Y42603" s="84"/>
    </row>
    <row r="42604" spans="25:25" x14ac:dyDescent="0.2">
      <c r="Y42604" s="84"/>
    </row>
    <row r="42605" spans="25:25" x14ac:dyDescent="0.2">
      <c r="Y42605" s="84"/>
    </row>
    <row r="42606" spans="25:25" x14ac:dyDescent="0.2">
      <c r="Y42606" s="84"/>
    </row>
    <row r="42607" spans="25:25" x14ac:dyDescent="0.2">
      <c r="Y42607" s="84"/>
    </row>
    <row r="42608" spans="25:25" x14ac:dyDescent="0.2">
      <c r="Y42608" s="84"/>
    </row>
    <row r="42609" spans="25:25" x14ac:dyDescent="0.2">
      <c r="Y42609" s="84"/>
    </row>
    <row r="42610" spans="25:25" x14ac:dyDescent="0.2">
      <c r="Y42610" s="84"/>
    </row>
    <row r="42611" spans="25:25" x14ac:dyDescent="0.2">
      <c r="Y42611" s="84"/>
    </row>
    <row r="42612" spans="25:25" x14ac:dyDescent="0.2">
      <c r="Y42612" s="84"/>
    </row>
    <row r="42613" spans="25:25" x14ac:dyDescent="0.2">
      <c r="Y42613" s="84"/>
    </row>
    <row r="42614" spans="25:25" x14ac:dyDescent="0.2">
      <c r="Y42614" s="84"/>
    </row>
    <row r="42615" spans="25:25" x14ac:dyDescent="0.2">
      <c r="Y42615" s="84"/>
    </row>
    <row r="42616" spans="25:25" x14ac:dyDescent="0.2">
      <c r="Y42616" s="84"/>
    </row>
    <row r="42617" spans="25:25" x14ac:dyDescent="0.2">
      <c r="Y42617" s="84"/>
    </row>
    <row r="42618" spans="25:25" x14ac:dyDescent="0.2">
      <c r="Y42618" s="84"/>
    </row>
    <row r="42619" spans="25:25" x14ac:dyDescent="0.2">
      <c r="Y42619" s="84"/>
    </row>
    <row r="42620" spans="25:25" x14ac:dyDescent="0.2">
      <c r="Y42620" s="84"/>
    </row>
    <row r="42621" spans="25:25" x14ac:dyDescent="0.2">
      <c r="Y42621" s="84"/>
    </row>
    <row r="42622" spans="25:25" x14ac:dyDescent="0.2">
      <c r="Y42622" s="84"/>
    </row>
    <row r="42623" spans="25:25" x14ac:dyDescent="0.2">
      <c r="Y42623" s="84"/>
    </row>
    <row r="42624" spans="25:25" x14ac:dyDescent="0.2">
      <c r="Y42624" s="84"/>
    </row>
    <row r="42625" spans="25:25" x14ac:dyDescent="0.2">
      <c r="Y42625" s="84"/>
    </row>
    <row r="42626" spans="25:25" x14ac:dyDescent="0.2">
      <c r="Y42626" s="84"/>
    </row>
    <row r="42627" spans="25:25" x14ac:dyDescent="0.2">
      <c r="Y42627" s="84"/>
    </row>
    <row r="42628" spans="25:25" x14ac:dyDescent="0.2">
      <c r="Y42628" s="84"/>
    </row>
    <row r="42629" spans="25:25" x14ac:dyDescent="0.2">
      <c r="Y42629" s="84"/>
    </row>
    <row r="42630" spans="25:25" x14ac:dyDescent="0.2">
      <c r="Y42630" s="84"/>
    </row>
    <row r="42631" spans="25:25" x14ac:dyDescent="0.2">
      <c r="Y42631" s="84"/>
    </row>
    <row r="42632" spans="25:25" x14ac:dyDescent="0.2">
      <c r="Y42632" s="84"/>
    </row>
    <row r="42633" spans="25:25" x14ac:dyDescent="0.2">
      <c r="Y42633" s="84"/>
    </row>
    <row r="42634" spans="25:25" x14ac:dyDescent="0.2">
      <c r="Y42634" s="84"/>
    </row>
    <row r="42635" spans="25:25" x14ac:dyDescent="0.2">
      <c r="Y42635" s="84"/>
    </row>
    <row r="42636" spans="25:25" x14ac:dyDescent="0.2">
      <c r="Y42636" s="84"/>
    </row>
    <row r="42637" spans="25:25" x14ac:dyDescent="0.2">
      <c r="Y42637" s="84"/>
    </row>
    <row r="42638" spans="25:25" x14ac:dyDescent="0.2">
      <c r="Y42638" s="84"/>
    </row>
    <row r="42639" spans="25:25" x14ac:dyDescent="0.2">
      <c r="Y42639" s="84"/>
    </row>
    <row r="42640" spans="25:25" x14ac:dyDescent="0.2">
      <c r="Y42640" s="84"/>
    </row>
    <row r="42641" spans="25:25" x14ac:dyDescent="0.2">
      <c r="Y42641" s="84"/>
    </row>
    <row r="42642" spans="25:25" x14ac:dyDescent="0.2">
      <c r="Y42642" s="84"/>
    </row>
    <row r="42643" spans="25:25" x14ac:dyDescent="0.2">
      <c r="Y42643" s="84"/>
    </row>
    <row r="42644" spans="25:25" x14ac:dyDescent="0.2">
      <c r="Y42644" s="84"/>
    </row>
    <row r="42645" spans="25:25" x14ac:dyDescent="0.2">
      <c r="Y42645" s="84"/>
    </row>
    <row r="42646" spans="25:25" x14ac:dyDescent="0.2">
      <c r="Y42646" s="84"/>
    </row>
    <row r="42647" spans="25:25" x14ac:dyDescent="0.2">
      <c r="Y42647" s="84"/>
    </row>
    <row r="42648" spans="25:25" x14ac:dyDescent="0.2">
      <c r="Y42648" s="84"/>
    </row>
    <row r="42649" spans="25:25" x14ac:dyDescent="0.2">
      <c r="Y42649" s="84"/>
    </row>
    <row r="42650" spans="25:25" x14ac:dyDescent="0.2">
      <c r="Y42650" s="84"/>
    </row>
    <row r="42651" spans="25:25" x14ac:dyDescent="0.2">
      <c r="Y42651" s="84"/>
    </row>
    <row r="42652" spans="25:25" x14ac:dyDescent="0.2">
      <c r="Y42652" s="84"/>
    </row>
    <row r="42653" spans="25:25" x14ac:dyDescent="0.2">
      <c r="Y42653" s="84"/>
    </row>
    <row r="42654" spans="25:25" x14ac:dyDescent="0.2">
      <c r="Y42654" s="84"/>
    </row>
    <row r="42655" spans="25:25" x14ac:dyDescent="0.2">
      <c r="Y42655" s="84"/>
    </row>
    <row r="42656" spans="25:25" x14ac:dyDescent="0.2">
      <c r="Y42656" s="84"/>
    </row>
    <row r="42657" spans="25:25" x14ac:dyDescent="0.2">
      <c r="Y42657" s="84"/>
    </row>
    <row r="42658" spans="25:25" x14ac:dyDescent="0.2">
      <c r="Y42658" s="84"/>
    </row>
    <row r="42659" spans="25:25" x14ac:dyDescent="0.2">
      <c r="Y42659" s="84"/>
    </row>
    <row r="42660" spans="25:25" x14ac:dyDescent="0.2">
      <c r="Y42660" s="84"/>
    </row>
    <row r="42661" spans="25:25" x14ac:dyDescent="0.2">
      <c r="Y42661" s="84"/>
    </row>
    <row r="42662" spans="25:25" x14ac:dyDescent="0.2">
      <c r="Y42662" s="84"/>
    </row>
    <row r="42663" spans="25:25" x14ac:dyDescent="0.2">
      <c r="Y42663" s="84"/>
    </row>
    <row r="42664" spans="25:25" x14ac:dyDescent="0.2">
      <c r="Y42664" s="84"/>
    </row>
    <row r="42665" spans="25:25" x14ac:dyDescent="0.2">
      <c r="Y42665" s="84"/>
    </row>
    <row r="42666" spans="25:25" x14ac:dyDescent="0.2">
      <c r="Y42666" s="84"/>
    </row>
    <row r="42667" spans="25:25" x14ac:dyDescent="0.2">
      <c r="Y42667" s="84"/>
    </row>
    <row r="42668" spans="25:25" x14ac:dyDescent="0.2">
      <c r="Y42668" s="84"/>
    </row>
    <row r="42669" spans="25:25" x14ac:dyDescent="0.2">
      <c r="Y42669" s="84"/>
    </row>
    <row r="42670" spans="25:25" x14ac:dyDescent="0.2">
      <c r="Y42670" s="84"/>
    </row>
    <row r="42671" spans="25:25" x14ac:dyDescent="0.2">
      <c r="Y42671" s="84"/>
    </row>
    <row r="42672" spans="25:25" x14ac:dyDescent="0.2">
      <c r="Y42672" s="84"/>
    </row>
    <row r="42673" spans="25:25" x14ac:dyDescent="0.2">
      <c r="Y42673" s="84"/>
    </row>
    <row r="42674" spans="25:25" x14ac:dyDescent="0.2">
      <c r="Y42674" s="84"/>
    </row>
    <row r="42675" spans="25:25" x14ac:dyDescent="0.2">
      <c r="Y42675" s="84"/>
    </row>
    <row r="42676" spans="25:25" x14ac:dyDescent="0.2">
      <c r="Y42676" s="84"/>
    </row>
    <row r="42677" spans="25:25" x14ac:dyDescent="0.2">
      <c r="Y42677" s="84"/>
    </row>
    <row r="42678" spans="25:25" x14ac:dyDescent="0.2">
      <c r="Y42678" s="84"/>
    </row>
    <row r="42679" spans="25:25" x14ac:dyDescent="0.2">
      <c r="Y42679" s="84"/>
    </row>
    <row r="42680" spans="25:25" x14ac:dyDescent="0.2">
      <c r="Y42680" s="84"/>
    </row>
    <row r="42681" spans="25:25" x14ac:dyDescent="0.2">
      <c r="Y42681" s="84"/>
    </row>
    <row r="42682" spans="25:25" x14ac:dyDescent="0.2">
      <c r="Y42682" s="84"/>
    </row>
    <row r="42683" spans="25:25" x14ac:dyDescent="0.2">
      <c r="Y42683" s="84"/>
    </row>
    <row r="42684" spans="25:25" x14ac:dyDescent="0.2">
      <c r="Y42684" s="84"/>
    </row>
    <row r="42685" spans="25:25" x14ac:dyDescent="0.2">
      <c r="Y42685" s="84"/>
    </row>
    <row r="42686" spans="25:25" x14ac:dyDescent="0.2">
      <c r="Y42686" s="84"/>
    </row>
    <row r="42687" spans="25:25" x14ac:dyDescent="0.2">
      <c r="Y42687" s="84"/>
    </row>
    <row r="42688" spans="25:25" x14ac:dyDescent="0.2">
      <c r="Y42688" s="84"/>
    </row>
    <row r="42689" spans="25:25" x14ac:dyDescent="0.2">
      <c r="Y42689" s="84"/>
    </row>
    <row r="42690" spans="25:25" x14ac:dyDescent="0.2">
      <c r="Y42690" s="84"/>
    </row>
    <row r="42691" spans="25:25" x14ac:dyDescent="0.2">
      <c r="Y42691" s="84"/>
    </row>
    <row r="42692" spans="25:25" x14ac:dyDescent="0.2">
      <c r="Y42692" s="84"/>
    </row>
    <row r="42693" spans="25:25" x14ac:dyDescent="0.2">
      <c r="Y42693" s="84"/>
    </row>
    <row r="42694" spans="25:25" x14ac:dyDescent="0.2">
      <c r="Y42694" s="84"/>
    </row>
    <row r="42695" spans="25:25" x14ac:dyDescent="0.2">
      <c r="Y42695" s="84"/>
    </row>
    <row r="42696" spans="25:25" x14ac:dyDescent="0.2">
      <c r="Y42696" s="84"/>
    </row>
    <row r="42697" spans="25:25" x14ac:dyDescent="0.2">
      <c r="Y42697" s="84"/>
    </row>
    <row r="42698" spans="25:25" x14ac:dyDescent="0.2">
      <c r="Y42698" s="84"/>
    </row>
    <row r="42699" spans="25:25" x14ac:dyDescent="0.2">
      <c r="Y42699" s="84"/>
    </row>
    <row r="42700" spans="25:25" x14ac:dyDescent="0.2">
      <c r="Y42700" s="84"/>
    </row>
    <row r="42701" spans="25:25" x14ac:dyDescent="0.2">
      <c r="Y42701" s="84"/>
    </row>
    <row r="42702" spans="25:25" x14ac:dyDescent="0.2">
      <c r="Y42702" s="84"/>
    </row>
    <row r="42703" spans="25:25" x14ac:dyDescent="0.2">
      <c r="Y42703" s="84"/>
    </row>
    <row r="42704" spans="25:25" x14ac:dyDescent="0.2">
      <c r="Y42704" s="84"/>
    </row>
    <row r="42705" spans="25:25" x14ac:dyDescent="0.2">
      <c r="Y42705" s="84"/>
    </row>
    <row r="42706" spans="25:25" x14ac:dyDescent="0.2">
      <c r="Y42706" s="84"/>
    </row>
    <row r="42707" spans="25:25" x14ac:dyDescent="0.2">
      <c r="Y42707" s="84"/>
    </row>
    <row r="42708" spans="25:25" x14ac:dyDescent="0.2">
      <c r="Y42708" s="84"/>
    </row>
    <row r="42709" spans="25:25" x14ac:dyDescent="0.2">
      <c r="Y42709" s="84"/>
    </row>
    <row r="42710" spans="25:25" x14ac:dyDescent="0.2">
      <c r="Y42710" s="84"/>
    </row>
    <row r="42711" spans="25:25" x14ac:dyDescent="0.2">
      <c r="Y42711" s="84"/>
    </row>
    <row r="42712" spans="25:25" x14ac:dyDescent="0.2">
      <c r="Y42712" s="84"/>
    </row>
    <row r="42713" spans="25:25" x14ac:dyDescent="0.2">
      <c r="Y42713" s="84"/>
    </row>
    <row r="42714" spans="25:25" x14ac:dyDescent="0.2">
      <c r="Y42714" s="84"/>
    </row>
    <row r="42715" spans="25:25" x14ac:dyDescent="0.2">
      <c r="Y42715" s="84"/>
    </row>
    <row r="42716" spans="25:25" x14ac:dyDescent="0.2">
      <c r="Y42716" s="84"/>
    </row>
    <row r="42717" spans="25:25" x14ac:dyDescent="0.2">
      <c r="Y42717" s="84"/>
    </row>
    <row r="42718" spans="25:25" x14ac:dyDescent="0.2">
      <c r="Y42718" s="84"/>
    </row>
    <row r="42719" spans="25:25" x14ac:dyDescent="0.2">
      <c r="Y42719" s="84"/>
    </row>
    <row r="42720" spans="25:25" x14ac:dyDescent="0.2">
      <c r="Y42720" s="84"/>
    </row>
    <row r="42721" spans="25:25" x14ac:dyDescent="0.2">
      <c r="Y42721" s="84"/>
    </row>
    <row r="42722" spans="25:25" x14ac:dyDescent="0.2">
      <c r="Y42722" s="84"/>
    </row>
    <row r="42723" spans="25:25" x14ac:dyDescent="0.2">
      <c r="Y42723" s="84"/>
    </row>
    <row r="42724" spans="25:25" x14ac:dyDescent="0.2">
      <c r="Y42724" s="84"/>
    </row>
    <row r="42725" spans="25:25" x14ac:dyDescent="0.2">
      <c r="Y42725" s="84"/>
    </row>
    <row r="42726" spans="25:25" x14ac:dyDescent="0.2">
      <c r="Y42726" s="84"/>
    </row>
    <row r="42727" spans="25:25" x14ac:dyDescent="0.2">
      <c r="Y42727" s="84"/>
    </row>
    <row r="42728" spans="25:25" x14ac:dyDescent="0.2">
      <c r="Y42728" s="84"/>
    </row>
    <row r="42729" spans="25:25" x14ac:dyDescent="0.2">
      <c r="Y42729" s="84"/>
    </row>
    <row r="42730" spans="25:25" x14ac:dyDescent="0.2">
      <c r="Y42730" s="84"/>
    </row>
    <row r="42731" spans="25:25" x14ac:dyDescent="0.2">
      <c r="Y42731" s="84"/>
    </row>
    <row r="42732" spans="25:25" x14ac:dyDescent="0.2">
      <c r="Y42732" s="84"/>
    </row>
    <row r="42733" spans="25:25" x14ac:dyDescent="0.2">
      <c r="Y42733" s="84"/>
    </row>
    <row r="42734" spans="25:25" x14ac:dyDescent="0.2">
      <c r="Y42734" s="84"/>
    </row>
    <row r="42735" spans="25:25" x14ac:dyDescent="0.2">
      <c r="Y42735" s="84"/>
    </row>
    <row r="42736" spans="25:25" x14ac:dyDescent="0.2">
      <c r="Y42736" s="84"/>
    </row>
    <row r="42737" spans="25:25" x14ac:dyDescent="0.2">
      <c r="Y42737" s="84"/>
    </row>
    <row r="42738" spans="25:25" x14ac:dyDescent="0.2">
      <c r="Y42738" s="84"/>
    </row>
    <row r="42739" spans="25:25" x14ac:dyDescent="0.2">
      <c r="Y42739" s="84"/>
    </row>
    <row r="42740" spans="25:25" x14ac:dyDescent="0.2">
      <c r="Y42740" s="84"/>
    </row>
    <row r="42741" spans="25:25" x14ac:dyDescent="0.2">
      <c r="Y42741" s="84"/>
    </row>
    <row r="42742" spans="25:25" x14ac:dyDescent="0.2">
      <c r="Y42742" s="84"/>
    </row>
    <row r="42743" spans="25:25" x14ac:dyDescent="0.2">
      <c r="Y42743" s="84"/>
    </row>
    <row r="42744" spans="25:25" x14ac:dyDescent="0.2">
      <c r="Y42744" s="84"/>
    </row>
    <row r="42745" spans="25:25" x14ac:dyDescent="0.2">
      <c r="Y42745" s="84"/>
    </row>
    <row r="42746" spans="25:25" x14ac:dyDescent="0.2">
      <c r="Y42746" s="84"/>
    </row>
    <row r="42747" spans="25:25" x14ac:dyDescent="0.2">
      <c r="Y42747" s="84"/>
    </row>
    <row r="42748" spans="25:25" x14ac:dyDescent="0.2">
      <c r="Y42748" s="84"/>
    </row>
    <row r="42749" spans="25:25" x14ac:dyDescent="0.2">
      <c r="Y42749" s="84"/>
    </row>
    <row r="42750" spans="25:25" x14ac:dyDescent="0.2">
      <c r="Y42750" s="84"/>
    </row>
    <row r="42751" spans="25:25" x14ac:dyDescent="0.2">
      <c r="Y42751" s="84"/>
    </row>
    <row r="42752" spans="25:25" x14ac:dyDescent="0.2">
      <c r="Y42752" s="84"/>
    </row>
    <row r="42753" spans="25:25" x14ac:dyDescent="0.2">
      <c r="Y42753" s="84"/>
    </row>
    <row r="42754" spans="25:25" x14ac:dyDescent="0.2">
      <c r="Y42754" s="84"/>
    </row>
    <row r="42755" spans="25:25" x14ac:dyDescent="0.2">
      <c r="Y42755" s="84"/>
    </row>
    <row r="42756" spans="25:25" x14ac:dyDescent="0.2">
      <c r="Y42756" s="84"/>
    </row>
    <row r="42757" spans="25:25" x14ac:dyDescent="0.2">
      <c r="Y42757" s="84"/>
    </row>
    <row r="42758" spans="25:25" x14ac:dyDescent="0.2">
      <c r="Y42758" s="84"/>
    </row>
    <row r="42759" spans="25:25" x14ac:dyDescent="0.2">
      <c r="Y42759" s="84"/>
    </row>
    <row r="42760" spans="25:25" x14ac:dyDescent="0.2">
      <c r="Y42760" s="84"/>
    </row>
    <row r="42761" spans="25:25" x14ac:dyDescent="0.2">
      <c r="Y42761" s="84"/>
    </row>
    <row r="42762" spans="25:25" x14ac:dyDescent="0.2">
      <c r="Y42762" s="84"/>
    </row>
    <row r="42763" spans="25:25" x14ac:dyDescent="0.2">
      <c r="Y42763" s="84"/>
    </row>
    <row r="42764" spans="25:25" x14ac:dyDescent="0.2">
      <c r="Y42764" s="84"/>
    </row>
    <row r="42765" spans="25:25" x14ac:dyDescent="0.2">
      <c r="Y42765" s="84"/>
    </row>
    <row r="42766" spans="25:25" x14ac:dyDescent="0.2">
      <c r="Y42766" s="84"/>
    </row>
    <row r="42767" spans="25:25" x14ac:dyDescent="0.2">
      <c r="Y42767" s="84"/>
    </row>
    <row r="42768" spans="25:25" x14ac:dyDescent="0.2">
      <c r="Y42768" s="84"/>
    </row>
    <row r="42769" spans="25:25" x14ac:dyDescent="0.2">
      <c r="Y42769" s="84"/>
    </row>
    <row r="42770" spans="25:25" x14ac:dyDescent="0.2">
      <c r="Y42770" s="84"/>
    </row>
    <row r="42771" spans="25:25" x14ac:dyDescent="0.2">
      <c r="Y42771" s="84"/>
    </row>
    <row r="42772" spans="25:25" x14ac:dyDescent="0.2">
      <c r="Y42772" s="84"/>
    </row>
    <row r="42773" spans="25:25" x14ac:dyDescent="0.2">
      <c r="Y42773" s="84"/>
    </row>
    <row r="42774" spans="25:25" x14ac:dyDescent="0.2">
      <c r="Y42774" s="84"/>
    </row>
    <row r="42775" spans="25:25" x14ac:dyDescent="0.2">
      <c r="Y42775" s="84"/>
    </row>
    <row r="42776" spans="25:25" x14ac:dyDescent="0.2">
      <c r="Y42776" s="84"/>
    </row>
    <row r="42777" spans="25:25" x14ac:dyDescent="0.2">
      <c r="Y42777" s="84"/>
    </row>
    <row r="42778" spans="25:25" x14ac:dyDescent="0.2">
      <c r="Y42778" s="84"/>
    </row>
    <row r="42779" spans="25:25" x14ac:dyDescent="0.2">
      <c r="Y42779" s="84"/>
    </row>
    <row r="42780" spans="25:25" x14ac:dyDescent="0.2">
      <c r="Y42780" s="84"/>
    </row>
    <row r="42781" spans="25:25" x14ac:dyDescent="0.2">
      <c r="Y42781" s="84"/>
    </row>
    <row r="42782" spans="25:25" x14ac:dyDescent="0.2">
      <c r="Y42782" s="84"/>
    </row>
    <row r="42783" spans="25:25" x14ac:dyDescent="0.2">
      <c r="Y42783" s="84"/>
    </row>
    <row r="42784" spans="25:25" x14ac:dyDescent="0.2">
      <c r="Y42784" s="84"/>
    </row>
    <row r="42785" spans="25:25" x14ac:dyDescent="0.2">
      <c r="Y42785" s="84"/>
    </row>
    <row r="42786" spans="25:25" x14ac:dyDescent="0.2">
      <c r="Y42786" s="84"/>
    </row>
    <row r="42787" spans="25:25" x14ac:dyDescent="0.2">
      <c r="Y42787" s="84"/>
    </row>
    <row r="42788" spans="25:25" x14ac:dyDescent="0.2">
      <c r="Y42788" s="84"/>
    </row>
    <row r="42789" spans="25:25" x14ac:dyDescent="0.2">
      <c r="Y42789" s="84"/>
    </row>
    <row r="42790" spans="25:25" x14ac:dyDescent="0.2">
      <c r="Y42790" s="84"/>
    </row>
    <row r="42791" spans="25:25" x14ac:dyDescent="0.2">
      <c r="Y42791" s="84"/>
    </row>
    <row r="42792" spans="25:25" x14ac:dyDescent="0.2">
      <c r="Y42792" s="84"/>
    </row>
    <row r="42793" spans="25:25" x14ac:dyDescent="0.2">
      <c r="Y42793" s="84"/>
    </row>
    <row r="42794" spans="25:25" x14ac:dyDescent="0.2">
      <c r="Y42794" s="84"/>
    </row>
    <row r="42795" spans="25:25" x14ac:dyDescent="0.2">
      <c r="Y42795" s="84"/>
    </row>
    <row r="42796" spans="25:25" x14ac:dyDescent="0.2">
      <c r="Y42796" s="84"/>
    </row>
    <row r="42797" spans="25:25" x14ac:dyDescent="0.2">
      <c r="Y42797" s="84"/>
    </row>
    <row r="42798" spans="25:25" x14ac:dyDescent="0.2">
      <c r="Y42798" s="84"/>
    </row>
    <row r="42799" spans="25:25" x14ac:dyDescent="0.2">
      <c r="Y42799" s="84"/>
    </row>
    <row r="42800" spans="25:25" x14ac:dyDescent="0.2">
      <c r="Y42800" s="84"/>
    </row>
    <row r="42801" spans="25:25" x14ac:dyDescent="0.2">
      <c r="Y42801" s="84"/>
    </row>
    <row r="42802" spans="25:25" x14ac:dyDescent="0.2">
      <c r="Y42802" s="84"/>
    </row>
    <row r="42803" spans="25:25" x14ac:dyDescent="0.2">
      <c r="Y42803" s="84"/>
    </row>
    <row r="42804" spans="25:25" x14ac:dyDescent="0.2">
      <c r="Y42804" s="84"/>
    </row>
    <row r="42805" spans="25:25" x14ac:dyDescent="0.2">
      <c r="Y42805" s="84"/>
    </row>
    <row r="42806" spans="25:25" x14ac:dyDescent="0.2">
      <c r="Y42806" s="84"/>
    </row>
    <row r="42807" spans="25:25" x14ac:dyDescent="0.2">
      <c r="Y42807" s="84"/>
    </row>
    <row r="42808" spans="25:25" x14ac:dyDescent="0.2">
      <c r="Y42808" s="84"/>
    </row>
    <row r="42809" spans="25:25" x14ac:dyDescent="0.2">
      <c r="Y42809" s="84"/>
    </row>
    <row r="42810" spans="25:25" x14ac:dyDescent="0.2">
      <c r="Y42810" s="84"/>
    </row>
    <row r="42811" spans="25:25" x14ac:dyDescent="0.2">
      <c r="Y42811" s="84"/>
    </row>
    <row r="42812" spans="25:25" x14ac:dyDescent="0.2">
      <c r="Y42812" s="84"/>
    </row>
    <row r="42813" spans="25:25" x14ac:dyDescent="0.2">
      <c r="Y42813" s="84"/>
    </row>
    <row r="42814" spans="25:25" x14ac:dyDescent="0.2">
      <c r="Y42814" s="84"/>
    </row>
    <row r="42815" spans="25:25" x14ac:dyDescent="0.2">
      <c r="Y42815" s="84"/>
    </row>
    <row r="42816" spans="25:25" x14ac:dyDescent="0.2">
      <c r="Y42816" s="84"/>
    </row>
    <row r="42817" spans="25:25" x14ac:dyDescent="0.2">
      <c r="Y42817" s="84"/>
    </row>
    <row r="42818" spans="25:25" x14ac:dyDescent="0.2">
      <c r="Y42818" s="84"/>
    </row>
    <row r="42819" spans="25:25" x14ac:dyDescent="0.2">
      <c r="Y42819" s="84"/>
    </row>
    <row r="42820" spans="25:25" x14ac:dyDescent="0.2">
      <c r="Y42820" s="84"/>
    </row>
    <row r="42821" spans="25:25" x14ac:dyDescent="0.2">
      <c r="Y42821" s="84"/>
    </row>
    <row r="42822" spans="25:25" x14ac:dyDescent="0.2">
      <c r="Y42822" s="84"/>
    </row>
    <row r="42823" spans="25:25" x14ac:dyDescent="0.2">
      <c r="Y42823" s="84"/>
    </row>
    <row r="42824" spans="25:25" x14ac:dyDescent="0.2">
      <c r="Y42824" s="84"/>
    </row>
    <row r="42825" spans="25:25" x14ac:dyDescent="0.2">
      <c r="Y42825" s="84"/>
    </row>
    <row r="42826" spans="25:25" x14ac:dyDescent="0.2">
      <c r="Y42826" s="84"/>
    </row>
    <row r="42827" spans="25:25" x14ac:dyDescent="0.2">
      <c r="Y42827" s="84"/>
    </row>
    <row r="42828" spans="25:25" x14ac:dyDescent="0.2">
      <c r="Y42828" s="84"/>
    </row>
    <row r="42829" spans="25:25" x14ac:dyDescent="0.2">
      <c r="Y42829" s="84"/>
    </row>
    <row r="42830" spans="25:25" x14ac:dyDescent="0.2">
      <c r="Y42830" s="84"/>
    </row>
    <row r="42831" spans="25:25" x14ac:dyDescent="0.2">
      <c r="Y42831" s="84"/>
    </row>
    <row r="42832" spans="25:25" x14ac:dyDescent="0.2">
      <c r="Y42832" s="84"/>
    </row>
    <row r="42833" spans="25:25" x14ac:dyDescent="0.2">
      <c r="Y42833" s="84"/>
    </row>
    <row r="42834" spans="25:25" x14ac:dyDescent="0.2">
      <c r="Y42834" s="84"/>
    </row>
    <row r="42835" spans="25:25" x14ac:dyDescent="0.2">
      <c r="Y42835" s="84"/>
    </row>
    <row r="42836" spans="25:25" x14ac:dyDescent="0.2">
      <c r="Y42836" s="84"/>
    </row>
    <row r="42837" spans="25:25" x14ac:dyDescent="0.2">
      <c r="Y42837" s="84"/>
    </row>
    <row r="42838" spans="25:25" x14ac:dyDescent="0.2">
      <c r="Y42838" s="84"/>
    </row>
    <row r="42839" spans="25:25" x14ac:dyDescent="0.2">
      <c r="Y42839" s="84"/>
    </row>
    <row r="42840" spans="25:25" x14ac:dyDescent="0.2">
      <c r="Y42840" s="84"/>
    </row>
    <row r="42841" spans="25:25" x14ac:dyDescent="0.2">
      <c r="Y42841" s="84"/>
    </row>
    <row r="42842" spans="25:25" x14ac:dyDescent="0.2">
      <c r="Y42842" s="84"/>
    </row>
    <row r="42843" spans="25:25" x14ac:dyDescent="0.2">
      <c r="Y42843" s="84"/>
    </row>
    <row r="42844" spans="25:25" x14ac:dyDescent="0.2">
      <c r="Y42844" s="84"/>
    </row>
    <row r="42845" spans="25:25" x14ac:dyDescent="0.2">
      <c r="Y42845" s="84"/>
    </row>
    <row r="42846" spans="25:25" x14ac:dyDescent="0.2">
      <c r="Y42846" s="84"/>
    </row>
    <row r="42847" spans="25:25" x14ac:dyDescent="0.2">
      <c r="Y42847" s="84"/>
    </row>
    <row r="42848" spans="25:25" x14ac:dyDescent="0.2">
      <c r="Y42848" s="84"/>
    </row>
    <row r="42849" spans="25:25" x14ac:dyDescent="0.2">
      <c r="Y42849" s="84"/>
    </row>
    <row r="42850" spans="25:25" x14ac:dyDescent="0.2">
      <c r="Y42850" s="84"/>
    </row>
    <row r="42851" spans="25:25" x14ac:dyDescent="0.2">
      <c r="Y42851" s="84"/>
    </row>
    <row r="42852" spans="25:25" x14ac:dyDescent="0.2">
      <c r="Y42852" s="84"/>
    </row>
    <row r="42853" spans="25:25" x14ac:dyDescent="0.2">
      <c r="Y42853" s="84"/>
    </row>
    <row r="42854" spans="25:25" x14ac:dyDescent="0.2">
      <c r="Y42854" s="84"/>
    </row>
    <row r="42855" spans="25:25" x14ac:dyDescent="0.2">
      <c r="Y42855" s="84"/>
    </row>
    <row r="42856" spans="25:25" x14ac:dyDescent="0.2">
      <c r="Y42856" s="84"/>
    </row>
    <row r="42857" spans="25:25" x14ac:dyDescent="0.2">
      <c r="Y42857" s="84"/>
    </row>
    <row r="42858" spans="25:25" x14ac:dyDescent="0.2">
      <c r="Y42858" s="84"/>
    </row>
    <row r="42859" spans="25:25" x14ac:dyDescent="0.2">
      <c r="Y42859" s="84"/>
    </row>
    <row r="42860" spans="25:25" x14ac:dyDescent="0.2">
      <c r="Y42860" s="84"/>
    </row>
    <row r="42861" spans="25:25" x14ac:dyDescent="0.2">
      <c r="Y42861" s="84"/>
    </row>
    <row r="42862" spans="25:25" x14ac:dyDescent="0.2">
      <c r="Y42862" s="84"/>
    </row>
    <row r="42863" spans="25:25" x14ac:dyDescent="0.2">
      <c r="Y42863" s="84"/>
    </row>
    <row r="42864" spans="25:25" x14ac:dyDescent="0.2">
      <c r="Y42864" s="84"/>
    </row>
    <row r="42865" spans="25:25" x14ac:dyDescent="0.2">
      <c r="Y42865" s="84"/>
    </row>
    <row r="42866" spans="25:25" x14ac:dyDescent="0.2">
      <c r="Y42866" s="84"/>
    </row>
    <row r="42867" spans="25:25" x14ac:dyDescent="0.2">
      <c r="Y42867" s="84"/>
    </row>
    <row r="42868" spans="25:25" x14ac:dyDescent="0.2">
      <c r="Y42868" s="84"/>
    </row>
    <row r="42869" spans="25:25" x14ac:dyDescent="0.2">
      <c r="Y42869" s="84"/>
    </row>
    <row r="42870" spans="25:25" x14ac:dyDescent="0.2">
      <c r="Y42870" s="84"/>
    </row>
    <row r="42871" spans="25:25" x14ac:dyDescent="0.2">
      <c r="Y42871" s="84"/>
    </row>
    <row r="42872" spans="25:25" x14ac:dyDescent="0.2">
      <c r="Y42872" s="84"/>
    </row>
    <row r="42873" spans="25:25" x14ac:dyDescent="0.2">
      <c r="Y42873" s="84"/>
    </row>
    <row r="42874" spans="25:25" x14ac:dyDescent="0.2">
      <c r="Y42874" s="84"/>
    </row>
    <row r="42875" spans="25:25" x14ac:dyDescent="0.2">
      <c r="Y42875" s="84"/>
    </row>
    <row r="42876" spans="25:25" x14ac:dyDescent="0.2">
      <c r="Y42876" s="84"/>
    </row>
    <row r="42877" spans="25:25" x14ac:dyDescent="0.2">
      <c r="Y42877" s="84"/>
    </row>
    <row r="42878" spans="25:25" x14ac:dyDescent="0.2">
      <c r="Y42878" s="84"/>
    </row>
    <row r="42879" spans="25:25" x14ac:dyDescent="0.2">
      <c r="Y42879" s="84"/>
    </row>
    <row r="42880" spans="25:25" x14ac:dyDescent="0.2">
      <c r="Y42880" s="84"/>
    </row>
    <row r="42881" spans="25:25" x14ac:dyDescent="0.2">
      <c r="Y42881" s="84"/>
    </row>
    <row r="42882" spans="25:25" x14ac:dyDescent="0.2">
      <c r="Y42882" s="84"/>
    </row>
    <row r="42883" spans="25:25" x14ac:dyDescent="0.2">
      <c r="Y42883" s="84"/>
    </row>
    <row r="42884" spans="25:25" x14ac:dyDescent="0.2">
      <c r="Y42884" s="84"/>
    </row>
    <row r="42885" spans="25:25" x14ac:dyDescent="0.2">
      <c r="Y42885" s="84"/>
    </row>
    <row r="42886" spans="25:25" x14ac:dyDescent="0.2">
      <c r="Y42886" s="84"/>
    </row>
    <row r="42887" spans="25:25" x14ac:dyDescent="0.2">
      <c r="Y42887" s="84"/>
    </row>
    <row r="42888" spans="25:25" x14ac:dyDescent="0.2">
      <c r="Y42888" s="84"/>
    </row>
    <row r="42889" spans="25:25" x14ac:dyDescent="0.2">
      <c r="Y42889" s="84"/>
    </row>
    <row r="42890" spans="25:25" x14ac:dyDescent="0.2">
      <c r="Y42890" s="84"/>
    </row>
    <row r="42891" spans="25:25" x14ac:dyDescent="0.2">
      <c r="Y42891" s="84"/>
    </row>
    <row r="42892" spans="25:25" x14ac:dyDescent="0.2">
      <c r="Y42892" s="84"/>
    </row>
    <row r="42893" spans="25:25" x14ac:dyDescent="0.2">
      <c r="Y42893" s="84"/>
    </row>
    <row r="42894" spans="25:25" x14ac:dyDescent="0.2">
      <c r="Y42894" s="84"/>
    </row>
    <row r="42895" spans="25:25" x14ac:dyDescent="0.2">
      <c r="Y42895" s="84"/>
    </row>
    <row r="42896" spans="25:25" x14ac:dyDescent="0.2">
      <c r="Y42896" s="84"/>
    </row>
    <row r="42897" spans="25:25" x14ac:dyDescent="0.2">
      <c r="Y42897" s="84"/>
    </row>
    <row r="42898" spans="25:25" x14ac:dyDescent="0.2">
      <c r="Y42898" s="84"/>
    </row>
    <row r="42899" spans="25:25" x14ac:dyDescent="0.2">
      <c r="Y42899" s="84"/>
    </row>
    <row r="42900" spans="25:25" x14ac:dyDescent="0.2">
      <c r="Y42900" s="84"/>
    </row>
    <row r="42901" spans="25:25" x14ac:dyDescent="0.2">
      <c r="Y42901" s="84"/>
    </row>
    <row r="42902" spans="25:25" x14ac:dyDescent="0.2">
      <c r="Y42902" s="84"/>
    </row>
    <row r="42903" spans="25:25" x14ac:dyDescent="0.2">
      <c r="Y42903" s="84"/>
    </row>
    <row r="42904" spans="25:25" x14ac:dyDescent="0.2">
      <c r="Y42904" s="84"/>
    </row>
    <row r="42905" spans="25:25" x14ac:dyDescent="0.2">
      <c r="Y42905" s="84"/>
    </row>
    <row r="42906" spans="25:25" x14ac:dyDescent="0.2">
      <c r="Y42906" s="84"/>
    </row>
    <row r="42907" spans="25:25" x14ac:dyDescent="0.2">
      <c r="Y42907" s="84"/>
    </row>
    <row r="42908" spans="25:25" x14ac:dyDescent="0.2">
      <c r="Y42908" s="84"/>
    </row>
    <row r="42909" spans="25:25" x14ac:dyDescent="0.2">
      <c r="Y42909" s="84"/>
    </row>
    <row r="42910" spans="25:25" x14ac:dyDescent="0.2">
      <c r="Y42910" s="84"/>
    </row>
    <row r="42911" spans="25:25" x14ac:dyDescent="0.2">
      <c r="Y42911" s="84"/>
    </row>
    <row r="42912" spans="25:25" x14ac:dyDescent="0.2">
      <c r="Y42912" s="84"/>
    </row>
    <row r="42913" spans="25:25" x14ac:dyDescent="0.2">
      <c r="Y42913" s="84"/>
    </row>
    <row r="42914" spans="25:25" x14ac:dyDescent="0.2">
      <c r="Y42914" s="84"/>
    </row>
    <row r="42915" spans="25:25" x14ac:dyDescent="0.2">
      <c r="Y42915" s="84"/>
    </row>
    <row r="42916" spans="25:25" x14ac:dyDescent="0.2">
      <c r="Y42916" s="84"/>
    </row>
    <row r="42917" spans="25:25" x14ac:dyDescent="0.2">
      <c r="Y42917" s="84"/>
    </row>
    <row r="42918" spans="25:25" x14ac:dyDescent="0.2">
      <c r="Y42918" s="84"/>
    </row>
    <row r="42919" spans="25:25" x14ac:dyDescent="0.2">
      <c r="Y42919" s="84"/>
    </row>
    <row r="42920" spans="25:25" x14ac:dyDescent="0.2">
      <c r="Y42920" s="84"/>
    </row>
    <row r="42921" spans="25:25" x14ac:dyDescent="0.2">
      <c r="Y42921" s="84"/>
    </row>
    <row r="42922" spans="25:25" x14ac:dyDescent="0.2">
      <c r="Y42922" s="84"/>
    </row>
    <row r="42923" spans="25:25" x14ac:dyDescent="0.2">
      <c r="Y42923" s="84"/>
    </row>
    <row r="42924" spans="25:25" x14ac:dyDescent="0.2">
      <c r="Y42924" s="84"/>
    </row>
    <row r="42925" spans="25:25" x14ac:dyDescent="0.2">
      <c r="Y42925" s="84"/>
    </row>
    <row r="42926" spans="25:25" x14ac:dyDescent="0.2">
      <c r="Y42926" s="84"/>
    </row>
    <row r="42927" spans="25:25" x14ac:dyDescent="0.2">
      <c r="Y42927" s="84"/>
    </row>
    <row r="42928" spans="25:25" x14ac:dyDescent="0.2">
      <c r="Y42928" s="84"/>
    </row>
    <row r="42929" spans="25:25" x14ac:dyDescent="0.2">
      <c r="Y42929" s="84"/>
    </row>
    <row r="42930" spans="25:25" x14ac:dyDescent="0.2">
      <c r="Y42930" s="84"/>
    </row>
    <row r="42931" spans="25:25" x14ac:dyDescent="0.2">
      <c r="Y42931" s="84"/>
    </row>
    <row r="42932" spans="25:25" x14ac:dyDescent="0.2">
      <c r="Y42932" s="84"/>
    </row>
    <row r="42933" spans="25:25" x14ac:dyDescent="0.2">
      <c r="Y42933" s="84"/>
    </row>
    <row r="42934" spans="25:25" x14ac:dyDescent="0.2">
      <c r="Y42934" s="84"/>
    </row>
    <row r="42935" spans="25:25" x14ac:dyDescent="0.2">
      <c r="Y42935" s="84"/>
    </row>
    <row r="42936" spans="25:25" x14ac:dyDescent="0.2">
      <c r="Y42936" s="84"/>
    </row>
    <row r="42937" spans="25:25" x14ac:dyDescent="0.2">
      <c r="Y42937" s="84"/>
    </row>
    <row r="42938" spans="25:25" x14ac:dyDescent="0.2">
      <c r="Y42938" s="84"/>
    </row>
    <row r="42939" spans="25:25" x14ac:dyDescent="0.2">
      <c r="Y42939" s="84"/>
    </row>
    <row r="42940" spans="25:25" x14ac:dyDescent="0.2">
      <c r="Y42940" s="84"/>
    </row>
    <row r="42941" spans="25:25" x14ac:dyDescent="0.2">
      <c r="Y42941" s="84"/>
    </row>
    <row r="42942" spans="25:25" x14ac:dyDescent="0.2">
      <c r="Y42942" s="84"/>
    </row>
    <row r="42943" spans="25:25" x14ac:dyDescent="0.2">
      <c r="Y42943" s="84"/>
    </row>
    <row r="42944" spans="25:25" x14ac:dyDescent="0.2">
      <c r="Y42944" s="84"/>
    </row>
    <row r="42945" spans="25:25" x14ac:dyDescent="0.2">
      <c r="Y42945" s="84"/>
    </row>
    <row r="42946" spans="25:25" x14ac:dyDescent="0.2">
      <c r="Y42946" s="84"/>
    </row>
    <row r="42947" spans="25:25" x14ac:dyDescent="0.2">
      <c r="Y42947" s="84"/>
    </row>
    <row r="42948" spans="25:25" x14ac:dyDescent="0.2">
      <c r="Y42948" s="84"/>
    </row>
    <row r="42949" spans="25:25" x14ac:dyDescent="0.2">
      <c r="Y42949" s="84"/>
    </row>
    <row r="42950" spans="25:25" x14ac:dyDescent="0.2">
      <c r="Y42950" s="84"/>
    </row>
    <row r="42951" spans="25:25" x14ac:dyDescent="0.2">
      <c r="Y42951" s="84"/>
    </row>
    <row r="42952" spans="25:25" x14ac:dyDescent="0.2">
      <c r="Y42952" s="84"/>
    </row>
    <row r="42953" spans="25:25" x14ac:dyDescent="0.2">
      <c r="Y42953" s="84"/>
    </row>
    <row r="42954" spans="25:25" x14ac:dyDescent="0.2">
      <c r="Y42954" s="84"/>
    </row>
    <row r="42955" spans="25:25" x14ac:dyDescent="0.2">
      <c r="Y42955" s="84"/>
    </row>
    <row r="42956" spans="25:25" x14ac:dyDescent="0.2">
      <c r="Y42956" s="84"/>
    </row>
    <row r="42957" spans="25:25" x14ac:dyDescent="0.2">
      <c r="Y42957" s="84"/>
    </row>
    <row r="42958" spans="25:25" x14ac:dyDescent="0.2">
      <c r="Y42958" s="84"/>
    </row>
    <row r="42959" spans="25:25" x14ac:dyDescent="0.2">
      <c r="Y42959" s="84"/>
    </row>
    <row r="42960" spans="25:25" x14ac:dyDescent="0.2">
      <c r="Y42960" s="84"/>
    </row>
    <row r="42961" spans="25:25" x14ac:dyDescent="0.2">
      <c r="Y42961" s="84"/>
    </row>
    <row r="42962" spans="25:25" x14ac:dyDescent="0.2">
      <c r="Y42962" s="84"/>
    </row>
    <row r="42963" spans="25:25" x14ac:dyDescent="0.2">
      <c r="Y42963" s="84"/>
    </row>
    <row r="42964" spans="25:25" x14ac:dyDescent="0.2">
      <c r="Y42964" s="84"/>
    </row>
    <row r="42965" spans="25:25" x14ac:dyDescent="0.2">
      <c r="Y42965" s="84"/>
    </row>
    <row r="42966" spans="25:25" x14ac:dyDescent="0.2">
      <c r="Y42966" s="84"/>
    </row>
    <row r="42967" spans="25:25" x14ac:dyDescent="0.2">
      <c r="Y42967" s="84"/>
    </row>
    <row r="42968" spans="25:25" x14ac:dyDescent="0.2">
      <c r="Y42968" s="84"/>
    </row>
    <row r="42969" spans="25:25" x14ac:dyDescent="0.2">
      <c r="Y42969" s="84"/>
    </row>
    <row r="42970" spans="25:25" x14ac:dyDescent="0.2">
      <c r="Y42970" s="84"/>
    </row>
    <row r="42971" spans="25:25" x14ac:dyDescent="0.2">
      <c r="Y42971" s="84"/>
    </row>
    <row r="42972" spans="25:25" x14ac:dyDescent="0.2">
      <c r="Y42972" s="84"/>
    </row>
    <row r="42973" spans="25:25" x14ac:dyDescent="0.2">
      <c r="Y42973" s="84"/>
    </row>
    <row r="42974" spans="25:25" x14ac:dyDescent="0.2">
      <c r="Y42974" s="84"/>
    </row>
    <row r="42975" spans="25:25" x14ac:dyDescent="0.2">
      <c r="Y42975" s="84"/>
    </row>
    <row r="42976" spans="25:25" x14ac:dyDescent="0.2">
      <c r="Y42976" s="84"/>
    </row>
    <row r="42977" spans="25:25" x14ac:dyDescent="0.2">
      <c r="Y42977" s="84"/>
    </row>
    <row r="42978" spans="25:25" x14ac:dyDescent="0.2">
      <c r="Y42978" s="84"/>
    </row>
    <row r="42979" spans="25:25" x14ac:dyDescent="0.2">
      <c r="Y42979" s="84"/>
    </row>
    <row r="42980" spans="25:25" x14ac:dyDescent="0.2">
      <c r="Y42980" s="84"/>
    </row>
    <row r="42981" spans="25:25" x14ac:dyDescent="0.2">
      <c r="Y42981" s="84"/>
    </row>
    <row r="42982" spans="25:25" x14ac:dyDescent="0.2">
      <c r="Y42982" s="84"/>
    </row>
    <row r="42983" spans="25:25" x14ac:dyDescent="0.2">
      <c r="Y42983" s="84"/>
    </row>
    <row r="42984" spans="25:25" x14ac:dyDescent="0.2">
      <c r="Y42984" s="84"/>
    </row>
    <row r="42985" spans="25:25" x14ac:dyDescent="0.2">
      <c r="Y42985" s="84"/>
    </row>
    <row r="42986" spans="25:25" x14ac:dyDescent="0.2">
      <c r="Y42986" s="84"/>
    </row>
    <row r="42987" spans="25:25" x14ac:dyDescent="0.2">
      <c r="Y42987" s="84"/>
    </row>
    <row r="42988" spans="25:25" x14ac:dyDescent="0.2">
      <c r="Y42988" s="84"/>
    </row>
    <row r="42989" spans="25:25" x14ac:dyDescent="0.2">
      <c r="Y42989" s="84"/>
    </row>
    <row r="42990" spans="25:25" x14ac:dyDescent="0.2">
      <c r="Y42990" s="84"/>
    </row>
    <row r="42991" spans="25:25" x14ac:dyDescent="0.2">
      <c r="Y42991" s="84"/>
    </row>
    <row r="42992" spans="25:25" x14ac:dyDescent="0.2">
      <c r="Y42992" s="84"/>
    </row>
    <row r="42993" spans="25:25" x14ac:dyDescent="0.2">
      <c r="Y42993" s="84"/>
    </row>
    <row r="42994" spans="25:25" x14ac:dyDescent="0.2">
      <c r="Y42994" s="84"/>
    </row>
    <row r="42995" spans="25:25" x14ac:dyDescent="0.2">
      <c r="Y42995" s="84"/>
    </row>
    <row r="42996" spans="25:25" x14ac:dyDescent="0.2">
      <c r="Y42996" s="84"/>
    </row>
    <row r="42997" spans="25:25" x14ac:dyDescent="0.2">
      <c r="Y42997" s="84"/>
    </row>
    <row r="42998" spans="25:25" x14ac:dyDescent="0.2">
      <c r="Y42998" s="84"/>
    </row>
    <row r="42999" spans="25:25" x14ac:dyDescent="0.2">
      <c r="Y42999" s="84"/>
    </row>
    <row r="43000" spans="25:25" x14ac:dyDescent="0.2">
      <c r="Y43000" s="84"/>
    </row>
    <row r="43001" spans="25:25" x14ac:dyDescent="0.2">
      <c r="Y43001" s="84"/>
    </row>
    <row r="43002" spans="25:25" x14ac:dyDescent="0.2">
      <c r="Y43002" s="84"/>
    </row>
    <row r="43003" spans="25:25" x14ac:dyDescent="0.2">
      <c r="Y43003" s="84"/>
    </row>
    <row r="43004" spans="25:25" x14ac:dyDescent="0.2">
      <c r="Y43004" s="84"/>
    </row>
    <row r="43005" spans="25:25" x14ac:dyDescent="0.2">
      <c r="Y43005" s="84"/>
    </row>
    <row r="43006" spans="25:25" x14ac:dyDescent="0.2">
      <c r="Y43006" s="84"/>
    </row>
    <row r="43007" spans="25:25" x14ac:dyDescent="0.2">
      <c r="Y43007" s="84"/>
    </row>
    <row r="43008" spans="25:25" x14ac:dyDescent="0.2">
      <c r="Y43008" s="84"/>
    </row>
    <row r="43009" spans="25:25" x14ac:dyDescent="0.2">
      <c r="Y43009" s="84"/>
    </row>
    <row r="43010" spans="25:25" x14ac:dyDescent="0.2">
      <c r="Y43010" s="84"/>
    </row>
    <row r="43011" spans="25:25" x14ac:dyDescent="0.2">
      <c r="Y43011" s="84"/>
    </row>
    <row r="43012" spans="25:25" x14ac:dyDescent="0.2">
      <c r="Y43012" s="84"/>
    </row>
    <row r="43013" spans="25:25" x14ac:dyDescent="0.2">
      <c r="Y43013" s="84"/>
    </row>
    <row r="43014" spans="25:25" x14ac:dyDescent="0.2">
      <c r="Y43014" s="84"/>
    </row>
    <row r="43015" spans="25:25" x14ac:dyDescent="0.2">
      <c r="Y43015" s="84"/>
    </row>
    <row r="43016" spans="25:25" x14ac:dyDescent="0.2">
      <c r="Y43016" s="84"/>
    </row>
    <row r="43017" spans="25:25" x14ac:dyDescent="0.2">
      <c r="Y43017" s="84"/>
    </row>
    <row r="43018" spans="25:25" x14ac:dyDescent="0.2">
      <c r="Y43018" s="84"/>
    </row>
    <row r="43019" spans="25:25" x14ac:dyDescent="0.2">
      <c r="Y43019" s="84"/>
    </row>
    <row r="43020" spans="25:25" x14ac:dyDescent="0.2">
      <c r="Y43020" s="84"/>
    </row>
    <row r="43021" spans="25:25" x14ac:dyDescent="0.2">
      <c r="Y43021" s="84"/>
    </row>
    <row r="43022" spans="25:25" x14ac:dyDescent="0.2">
      <c r="Y43022" s="84"/>
    </row>
    <row r="43023" spans="25:25" x14ac:dyDescent="0.2">
      <c r="Y43023" s="84"/>
    </row>
    <row r="43024" spans="25:25" x14ac:dyDescent="0.2">
      <c r="Y43024" s="84"/>
    </row>
    <row r="43025" spans="25:25" x14ac:dyDescent="0.2">
      <c r="Y43025" s="84"/>
    </row>
    <row r="43026" spans="25:25" x14ac:dyDescent="0.2">
      <c r="Y43026" s="84"/>
    </row>
    <row r="43027" spans="25:25" x14ac:dyDescent="0.2">
      <c r="Y43027" s="84"/>
    </row>
    <row r="43028" spans="25:25" x14ac:dyDescent="0.2">
      <c r="Y43028" s="84"/>
    </row>
    <row r="43029" spans="25:25" x14ac:dyDescent="0.2">
      <c r="Y43029" s="84"/>
    </row>
    <row r="43030" spans="25:25" x14ac:dyDescent="0.2">
      <c r="Y43030" s="84"/>
    </row>
    <row r="43031" spans="25:25" x14ac:dyDescent="0.2">
      <c r="Y43031" s="84"/>
    </row>
    <row r="43032" spans="25:25" x14ac:dyDescent="0.2">
      <c r="Y43032" s="84"/>
    </row>
    <row r="43033" spans="25:25" x14ac:dyDescent="0.2">
      <c r="Y43033" s="84"/>
    </row>
    <row r="43034" spans="25:25" x14ac:dyDescent="0.2">
      <c r="Y43034" s="84"/>
    </row>
    <row r="43035" spans="25:25" x14ac:dyDescent="0.2">
      <c r="Y43035" s="84"/>
    </row>
    <row r="43036" spans="25:25" x14ac:dyDescent="0.2">
      <c r="Y43036" s="84"/>
    </row>
    <row r="43037" spans="25:25" x14ac:dyDescent="0.2">
      <c r="Y43037" s="84"/>
    </row>
    <row r="43038" spans="25:25" x14ac:dyDescent="0.2">
      <c r="Y43038" s="84"/>
    </row>
    <row r="43039" spans="25:25" x14ac:dyDescent="0.2">
      <c r="Y43039" s="84"/>
    </row>
    <row r="43040" spans="25:25" x14ac:dyDescent="0.2">
      <c r="Y43040" s="84"/>
    </row>
    <row r="43041" spans="25:25" x14ac:dyDescent="0.2">
      <c r="Y43041" s="84"/>
    </row>
    <row r="43042" spans="25:25" x14ac:dyDescent="0.2">
      <c r="Y43042" s="84"/>
    </row>
    <row r="43043" spans="25:25" x14ac:dyDescent="0.2">
      <c r="Y43043" s="84"/>
    </row>
    <row r="43044" spans="25:25" x14ac:dyDescent="0.2">
      <c r="Y43044" s="84"/>
    </row>
    <row r="43045" spans="25:25" x14ac:dyDescent="0.2">
      <c r="Y43045" s="84"/>
    </row>
    <row r="43046" spans="25:25" x14ac:dyDescent="0.2">
      <c r="Y43046" s="84"/>
    </row>
    <row r="43047" spans="25:25" x14ac:dyDescent="0.2">
      <c r="Y43047" s="84"/>
    </row>
    <row r="43048" spans="25:25" x14ac:dyDescent="0.2">
      <c r="Y43048" s="84"/>
    </row>
    <row r="43049" spans="25:25" x14ac:dyDescent="0.2">
      <c r="Y43049" s="84"/>
    </row>
    <row r="43050" spans="25:25" x14ac:dyDescent="0.2">
      <c r="Y43050" s="84"/>
    </row>
    <row r="43051" spans="25:25" x14ac:dyDescent="0.2">
      <c r="Y43051" s="84"/>
    </row>
    <row r="43052" spans="25:25" x14ac:dyDescent="0.2">
      <c r="Y43052" s="84"/>
    </row>
    <row r="43053" spans="25:25" x14ac:dyDescent="0.2">
      <c r="Y43053" s="84"/>
    </row>
    <row r="43054" spans="25:25" x14ac:dyDescent="0.2">
      <c r="Y43054" s="84"/>
    </row>
    <row r="43055" spans="25:25" x14ac:dyDescent="0.2">
      <c r="Y43055" s="84"/>
    </row>
    <row r="43056" spans="25:25" x14ac:dyDescent="0.2">
      <c r="Y43056" s="84"/>
    </row>
    <row r="43057" spans="25:25" x14ac:dyDescent="0.2">
      <c r="Y43057" s="84"/>
    </row>
    <row r="43058" spans="25:25" x14ac:dyDescent="0.2">
      <c r="Y43058" s="84"/>
    </row>
    <row r="43059" spans="25:25" x14ac:dyDescent="0.2">
      <c r="Y43059" s="84"/>
    </row>
    <row r="43060" spans="25:25" x14ac:dyDescent="0.2">
      <c r="Y43060" s="84"/>
    </row>
    <row r="43061" spans="25:25" x14ac:dyDescent="0.2">
      <c r="Y43061" s="84"/>
    </row>
    <row r="43062" spans="25:25" x14ac:dyDescent="0.2">
      <c r="Y43062" s="84"/>
    </row>
    <row r="43063" spans="25:25" x14ac:dyDescent="0.2">
      <c r="Y43063" s="84"/>
    </row>
    <row r="43064" spans="25:25" x14ac:dyDescent="0.2">
      <c r="Y43064" s="84"/>
    </row>
    <row r="43065" spans="25:25" x14ac:dyDescent="0.2">
      <c r="Y43065" s="84"/>
    </row>
    <row r="43066" spans="25:25" x14ac:dyDescent="0.2">
      <c r="Y43066" s="84"/>
    </row>
    <row r="43067" spans="25:25" x14ac:dyDescent="0.2">
      <c r="Y43067" s="84"/>
    </row>
    <row r="43068" spans="25:25" x14ac:dyDescent="0.2">
      <c r="Y43068" s="84"/>
    </row>
    <row r="43069" spans="25:25" x14ac:dyDescent="0.2">
      <c r="Y43069" s="84"/>
    </row>
    <row r="43070" spans="25:25" x14ac:dyDescent="0.2">
      <c r="Y43070" s="84"/>
    </row>
    <row r="43071" spans="25:25" x14ac:dyDescent="0.2">
      <c r="Y43071" s="84"/>
    </row>
    <row r="43072" spans="25:25" x14ac:dyDescent="0.2">
      <c r="Y43072" s="84"/>
    </row>
    <row r="43073" spans="25:25" x14ac:dyDescent="0.2">
      <c r="Y43073" s="84"/>
    </row>
    <row r="43074" spans="25:25" x14ac:dyDescent="0.2">
      <c r="Y43074" s="84"/>
    </row>
    <row r="43075" spans="25:25" x14ac:dyDescent="0.2">
      <c r="Y43075" s="84"/>
    </row>
    <row r="43076" spans="25:25" x14ac:dyDescent="0.2">
      <c r="Y43076" s="84"/>
    </row>
    <row r="43077" spans="25:25" x14ac:dyDescent="0.2">
      <c r="Y43077" s="84"/>
    </row>
    <row r="43078" spans="25:25" x14ac:dyDescent="0.2">
      <c r="Y43078" s="84"/>
    </row>
    <row r="43079" spans="25:25" x14ac:dyDescent="0.2">
      <c r="Y43079" s="84"/>
    </row>
    <row r="43080" spans="25:25" x14ac:dyDescent="0.2">
      <c r="Y43080" s="84"/>
    </row>
    <row r="43081" spans="25:25" x14ac:dyDescent="0.2">
      <c r="Y43081" s="84"/>
    </row>
    <row r="43082" spans="25:25" x14ac:dyDescent="0.2">
      <c r="Y43082" s="84"/>
    </row>
    <row r="43083" spans="25:25" x14ac:dyDescent="0.2">
      <c r="Y43083" s="84"/>
    </row>
    <row r="43084" spans="25:25" x14ac:dyDescent="0.2">
      <c r="Y43084" s="84"/>
    </row>
    <row r="43085" spans="25:25" x14ac:dyDescent="0.2">
      <c r="Y43085" s="84"/>
    </row>
    <row r="43086" spans="25:25" x14ac:dyDescent="0.2">
      <c r="Y43086" s="84"/>
    </row>
    <row r="43087" spans="25:25" x14ac:dyDescent="0.2">
      <c r="Y43087" s="84"/>
    </row>
    <row r="43088" spans="25:25" x14ac:dyDescent="0.2">
      <c r="Y43088" s="84"/>
    </row>
    <row r="43089" spans="25:25" x14ac:dyDescent="0.2">
      <c r="Y43089" s="84"/>
    </row>
    <row r="43090" spans="25:25" x14ac:dyDescent="0.2">
      <c r="Y43090" s="84"/>
    </row>
    <row r="43091" spans="25:25" x14ac:dyDescent="0.2">
      <c r="Y43091" s="84"/>
    </row>
    <row r="43092" spans="25:25" x14ac:dyDescent="0.2">
      <c r="Y43092" s="84"/>
    </row>
    <row r="43093" spans="25:25" x14ac:dyDescent="0.2">
      <c r="Y43093" s="84"/>
    </row>
    <row r="43094" spans="25:25" x14ac:dyDescent="0.2">
      <c r="Y43094" s="84"/>
    </row>
    <row r="43095" spans="25:25" x14ac:dyDescent="0.2">
      <c r="Y43095" s="84"/>
    </row>
    <row r="43096" spans="25:25" x14ac:dyDescent="0.2">
      <c r="Y43096" s="84"/>
    </row>
    <row r="43097" spans="25:25" x14ac:dyDescent="0.2">
      <c r="Y43097" s="84"/>
    </row>
    <row r="43098" spans="25:25" x14ac:dyDescent="0.2">
      <c r="Y43098" s="84"/>
    </row>
    <row r="43099" spans="25:25" x14ac:dyDescent="0.2">
      <c r="Y43099" s="84"/>
    </row>
    <row r="43100" spans="25:25" x14ac:dyDescent="0.2">
      <c r="Y43100" s="84"/>
    </row>
    <row r="43101" spans="25:25" x14ac:dyDescent="0.2">
      <c r="Y43101" s="84"/>
    </row>
    <row r="43102" spans="25:25" x14ac:dyDescent="0.2">
      <c r="Y43102" s="84"/>
    </row>
    <row r="43103" spans="25:25" x14ac:dyDescent="0.2">
      <c r="Y43103" s="84"/>
    </row>
    <row r="43104" spans="25:25" x14ac:dyDescent="0.2">
      <c r="Y43104" s="84"/>
    </row>
    <row r="43105" spans="25:25" x14ac:dyDescent="0.2">
      <c r="Y43105" s="84"/>
    </row>
    <row r="43106" spans="25:25" x14ac:dyDescent="0.2">
      <c r="Y43106" s="84"/>
    </row>
    <row r="43107" spans="25:25" x14ac:dyDescent="0.2">
      <c r="Y43107" s="84"/>
    </row>
    <row r="43108" spans="25:25" x14ac:dyDescent="0.2">
      <c r="Y43108" s="84"/>
    </row>
    <row r="43109" spans="25:25" x14ac:dyDescent="0.2">
      <c r="Y43109" s="84"/>
    </row>
    <row r="43110" spans="25:25" x14ac:dyDescent="0.2">
      <c r="Y43110" s="84"/>
    </row>
    <row r="43111" spans="25:25" x14ac:dyDescent="0.2">
      <c r="Y43111" s="84"/>
    </row>
    <row r="43112" spans="25:25" x14ac:dyDescent="0.2">
      <c r="Y43112" s="84"/>
    </row>
    <row r="43113" spans="25:25" x14ac:dyDescent="0.2">
      <c r="Y43113" s="84"/>
    </row>
    <row r="43114" spans="25:25" x14ac:dyDescent="0.2">
      <c r="Y43114" s="84"/>
    </row>
    <row r="43115" spans="25:25" x14ac:dyDescent="0.2">
      <c r="Y43115" s="84"/>
    </row>
    <row r="43116" spans="25:25" x14ac:dyDescent="0.2">
      <c r="Y43116" s="84"/>
    </row>
    <row r="43117" spans="25:25" x14ac:dyDescent="0.2">
      <c r="Y43117" s="84"/>
    </row>
    <row r="43118" spans="25:25" x14ac:dyDescent="0.2">
      <c r="Y43118" s="84"/>
    </row>
    <row r="43119" spans="25:25" x14ac:dyDescent="0.2">
      <c r="Y43119" s="84"/>
    </row>
    <row r="43120" spans="25:25" x14ac:dyDescent="0.2">
      <c r="Y43120" s="84"/>
    </row>
    <row r="43121" spans="25:25" x14ac:dyDescent="0.2">
      <c r="Y43121" s="84"/>
    </row>
    <row r="43122" spans="25:25" x14ac:dyDescent="0.2">
      <c r="Y43122" s="84"/>
    </row>
    <row r="43123" spans="25:25" x14ac:dyDescent="0.2">
      <c r="Y43123" s="84"/>
    </row>
    <row r="43124" spans="25:25" x14ac:dyDescent="0.2">
      <c r="Y43124" s="84"/>
    </row>
    <row r="43125" spans="25:25" x14ac:dyDescent="0.2">
      <c r="Y43125" s="84"/>
    </row>
    <row r="43126" spans="25:25" x14ac:dyDescent="0.2">
      <c r="Y43126" s="84"/>
    </row>
    <row r="43127" spans="25:25" x14ac:dyDescent="0.2">
      <c r="Y43127" s="84"/>
    </row>
    <row r="43128" spans="25:25" x14ac:dyDescent="0.2">
      <c r="Y43128" s="84"/>
    </row>
    <row r="43129" spans="25:25" x14ac:dyDescent="0.2">
      <c r="Y43129" s="84"/>
    </row>
    <row r="43130" spans="25:25" x14ac:dyDescent="0.2">
      <c r="Y43130" s="84"/>
    </row>
    <row r="43131" spans="25:25" x14ac:dyDescent="0.2">
      <c r="Y43131" s="84"/>
    </row>
    <row r="43132" spans="25:25" x14ac:dyDescent="0.2">
      <c r="Y43132" s="84"/>
    </row>
    <row r="43133" spans="25:25" x14ac:dyDescent="0.2">
      <c r="Y43133" s="84"/>
    </row>
    <row r="43134" spans="25:25" x14ac:dyDescent="0.2">
      <c r="Y43134" s="84"/>
    </row>
    <row r="43135" spans="25:25" x14ac:dyDescent="0.2">
      <c r="Y43135" s="84"/>
    </row>
    <row r="43136" spans="25:25" x14ac:dyDescent="0.2">
      <c r="Y43136" s="84"/>
    </row>
    <row r="43137" spans="25:25" x14ac:dyDescent="0.2">
      <c r="Y43137" s="84"/>
    </row>
    <row r="43138" spans="25:25" x14ac:dyDescent="0.2">
      <c r="Y43138" s="84"/>
    </row>
    <row r="43139" spans="25:25" x14ac:dyDescent="0.2">
      <c r="Y43139" s="84"/>
    </row>
    <row r="43140" spans="25:25" x14ac:dyDescent="0.2">
      <c r="Y43140" s="84"/>
    </row>
    <row r="43141" spans="25:25" x14ac:dyDescent="0.2">
      <c r="Y43141" s="84"/>
    </row>
    <row r="43142" spans="25:25" x14ac:dyDescent="0.2">
      <c r="Y43142" s="84"/>
    </row>
    <row r="43143" spans="25:25" x14ac:dyDescent="0.2">
      <c r="Y43143" s="84"/>
    </row>
    <row r="43144" spans="25:25" x14ac:dyDescent="0.2">
      <c r="Y43144" s="84"/>
    </row>
    <row r="43145" spans="25:25" x14ac:dyDescent="0.2">
      <c r="Y43145" s="84"/>
    </row>
    <row r="43146" spans="25:25" x14ac:dyDescent="0.2">
      <c r="Y43146" s="84"/>
    </row>
    <row r="43147" spans="25:25" x14ac:dyDescent="0.2">
      <c r="Y43147" s="84"/>
    </row>
    <row r="43148" spans="25:25" x14ac:dyDescent="0.2">
      <c r="Y43148" s="84"/>
    </row>
    <row r="43149" spans="25:25" x14ac:dyDescent="0.2">
      <c r="Y43149" s="84"/>
    </row>
    <row r="43150" spans="25:25" x14ac:dyDescent="0.2">
      <c r="Y43150" s="84"/>
    </row>
    <row r="43151" spans="25:25" x14ac:dyDescent="0.2">
      <c r="Y43151" s="84"/>
    </row>
    <row r="43152" spans="25:25" x14ac:dyDescent="0.2">
      <c r="Y43152" s="84"/>
    </row>
    <row r="43153" spans="25:25" x14ac:dyDescent="0.2">
      <c r="Y43153" s="84"/>
    </row>
    <row r="43154" spans="25:25" x14ac:dyDescent="0.2">
      <c r="Y43154" s="84"/>
    </row>
    <row r="43155" spans="25:25" x14ac:dyDescent="0.2">
      <c r="Y43155" s="84"/>
    </row>
    <row r="43156" spans="25:25" x14ac:dyDescent="0.2">
      <c r="Y43156" s="84"/>
    </row>
    <row r="43157" spans="25:25" x14ac:dyDescent="0.2">
      <c r="Y43157" s="84"/>
    </row>
    <row r="43158" spans="25:25" x14ac:dyDescent="0.2">
      <c r="Y43158" s="84"/>
    </row>
    <row r="43159" spans="25:25" x14ac:dyDescent="0.2">
      <c r="Y43159" s="84"/>
    </row>
    <row r="43160" spans="25:25" x14ac:dyDescent="0.2">
      <c r="Y43160" s="84"/>
    </row>
    <row r="43161" spans="25:25" x14ac:dyDescent="0.2">
      <c r="Y43161" s="84"/>
    </row>
    <row r="43162" spans="25:25" x14ac:dyDescent="0.2">
      <c r="Y43162" s="84"/>
    </row>
    <row r="43163" spans="25:25" x14ac:dyDescent="0.2">
      <c r="Y43163" s="84"/>
    </row>
    <row r="43164" spans="25:25" x14ac:dyDescent="0.2">
      <c r="Y43164" s="84"/>
    </row>
    <row r="43165" spans="25:25" x14ac:dyDescent="0.2">
      <c r="Y43165" s="84"/>
    </row>
    <row r="43166" spans="25:25" x14ac:dyDescent="0.2">
      <c r="Y43166" s="84"/>
    </row>
    <row r="43167" spans="25:25" x14ac:dyDescent="0.2">
      <c r="Y43167" s="84"/>
    </row>
    <row r="43168" spans="25:25" x14ac:dyDescent="0.2">
      <c r="Y43168" s="84"/>
    </row>
    <row r="43169" spans="25:25" x14ac:dyDescent="0.2">
      <c r="Y43169" s="84"/>
    </row>
    <row r="43170" spans="25:25" x14ac:dyDescent="0.2">
      <c r="Y43170" s="84"/>
    </row>
    <row r="43171" spans="25:25" x14ac:dyDescent="0.2">
      <c r="Y43171" s="84"/>
    </row>
    <row r="43172" spans="25:25" x14ac:dyDescent="0.2">
      <c r="Y43172" s="84"/>
    </row>
    <row r="43173" spans="25:25" x14ac:dyDescent="0.2">
      <c r="Y43173" s="84"/>
    </row>
    <row r="43174" spans="25:25" x14ac:dyDescent="0.2">
      <c r="Y43174" s="84"/>
    </row>
    <row r="43175" spans="25:25" x14ac:dyDescent="0.2">
      <c r="Y43175" s="84"/>
    </row>
    <row r="43176" spans="25:25" x14ac:dyDescent="0.2">
      <c r="Y43176" s="84"/>
    </row>
    <row r="43177" spans="25:25" x14ac:dyDescent="0.2">
      <c r="Y43177" s="84"/>
    </row>
    <row r="43178" spans="25:25" x14ac:dyDescent="0.2">
      <c r="Y43178" s="84"/>
    </row>
    <row r="43179" spans="25:25" x14ac:dyDescent="0.2">
      <c r="Y43179" s="84"/>
    </row>
    <row r="43180" spans="25:25" x14ac:dyDescent="0.2">
      <c r="Y43180" s="84"/>
    </row>
    <row r="43181" spans="25:25" x14ac:dyDescent="0.2">
      <c r="Y43181" s="84"/>
    </row>
    <row r="43182" spans="25:25" x14ac:dyDescent="0.2">
      <c r="Y43182" s="84"/>
    </row>
    <row r="43183" spans="25:25" x14ac:dyDescent="0.2">
      <c r="Y43183" s="84"/>
    </row>
    <row r="43184" spans="25:25" x14ac:dyDescent="0.2">
      <c r="Y43184" s="84"/>
    </row>
    <row r="43185" spans="25:25" x14ac:dyDescent="0.2">
      <c r="Y43185" s="84"/>
    </row>
    <row r="43186" spans="25:25" x14ac:dyDescent="0.2">
      <c r="Y43186" s="84"/>
    </row>
    <row r="43187" spans="25:25" x14ac:dyDescent="0.2">
      <c r="Y43187" s="84"/>
    </row>
    <row r="43188" spans="25:25" x14ac:dyDescent="0.2">
      <c r="Y43188" s="84"/>
    </row>
    <row r="43189" spans="25:25" x14ac:dyDescent="0.2">
      <c r="Y43189" s="84"/>
    </row>
    <row r="43190" spans="25:25" x14ac:dyDescent="0.2">
      <c r="Y43190" s="84"/>
    </row>
    <row r="43191" spans="25:25" x14ac:dyDescent="0.2">
      <c r="Y43191" s="84"/>
    </row>
    <row r="43192" spans="25:25" x14ac:dyDescent="0.2">
      <c r="Y43192" s="84"/>
    </row>
    <row r="43193" spans="25:25" x14ac:dyDescent="0.2">
      <c r="Y43193" s="84"/>
    </row>
    <row r="43194" spans="25:25" x14ac:dyDescent="0.2">
      <c r="Y43194" s="84"/>
    </row>
    <row r="43195" spans="25:25" x14ac:dyDescent="0.2">
      <c r="Y43195" s="84"/>
    </row>
    <row r="43196" spans="25:25" x14ac:dyDescent="0.2">
      <c r="Y43196" s="84"/>
    </row>
    <row r="43197" spans="25:25" x14ac:dyDescent="0.2">
      <c r="Y43197" s="84"/>
    </row>
    <row r="43198" spans="25:25" x14ac:dyDescent="0.2">
      <c r="Y43198" s="84"/>
    </row>
    <row r="43199" spans="25:25" x14ac:dyDescent="0.2">
      <c r="Y43199" s="84"/>
    </row>
    <row r="43200" spans="25:25" x14ac:dyDescent="0.2">
      <c r="Y43200" s="84"/>
    </row>
    <row r="43201" spans="25:25" x14ac:dyDescent="0.2">
      <c r="Y43201" s="84"/>
    </row>
    <row r="43202" spans="25:25" x14ac:dyDescent="0.2">
      <c r="Y43202" s="84"/>
    </row>
    <row r="43203" spans="25:25" x14ac:dyDescent="0.2">
      <c r="Y43203" s="84"/>
    </row>
    <row r="43204" spans="25:25" x14ac:dyDescent="0.2">
      <c r="Y43204" s="84"/>
    </row>
    <row r="43205" spans="25:25" x14ac:dyDescent="0.2">
      <c r="Y43205" s="84"/>
    </row>
    <row r="43206" spans="25:25" x14ac:dyDescent="0.2">
      <c r="Y43206" s="84"/>
    </row>
    <row r="43207" spans="25:25" x14ac:dyDescent="0.2">
      <c r="Y43207" s="84"/>
    </row>
    <row r="43208" spans="25:25" x14ac:dyDescent="0.2">
      <c r="Y43208" s="84"/>
    </row>
    <row r="43209" spans="25:25" x14ac:dyDescent="0.2">
      <c r="Y43209" s="84"/>
    </row>
    <row r="43210" spans="25:25" x14ac:dyDescent="0.2">
      <c r="Y43210" s="84"/>
    </row>
    <row r="43211" spans="25:25" x14ac:dyDescent="0.2">
      <c r="Y43211" s="84"/>
    </row>
    <row r="43212" spans="25:25" x14ac:dyDescent="0.2">
      <c r="Y43212" s="84"/>
    </row>
    <row r="43213" spans="25:25" x14ac:dyDescent="0.2">
      <c r="Y43213" s="84"/>
    </row>
    <row r="43214" spans="25:25" x14ac:dyDescent="0.2">
      <c r="Y43214" s="84"/>
    </row>
    <row r="43215" spans="25:25" x14ac:dyDescent="0.2">
      <c r="Y43215" s="84"/>
    </row>
    <row r="43216" spans="25:25" x14ac:dyDescent="0.2">
      <c r="Y43216" s="84"/>
    </row>
    <row r="43217" spans="25:25" x14ac:dyDescent="0.2">
      <c r="Y43217" s="84"/>
    </row>
    <row r="43218" spans="25:25" x14ac:dyDescent="0.2">
      <c r="Y43218" s="84"/>
    </row>
    <row r="43219" spans="25:25" x14ac:dyDescent="0.2">
      <c r="Y43219" s="84"/>
    </row>
    <row r="43220" spans="25:25" x14ac:dyDescent="0.2">
      <c r="Y43220" s="84"/>
    </row>
    <row r="43221" spans="25:25" x14ac:dyDescent="0.2">
      <c r="Y43221" s="84"/>
    </row>
    <row r="43222" spans="25:25" x14ac:dyDescent="0.2">
      <c r="Y43222" s="84"/>
    </row>
    <row r="43223" spans="25:25" x14ac:dyDescent="0.2">
      <c r="Y43223" s="84"/>
    </row>
    <row r="43224" spans="25:25" x14ac:dyDescent="0.2">
      <c r="Y43224" s="84"/>
    </row>
    <row r="43225" spans="25:25" x14ac:dyDescent="0.2">
      <c r="Y43225" s="84"/>
    </row>
    <row r="43226" spans="25:25" x14ac:dyDescent="0.2">
      <c r="Y43226" s="84"/>
    </row>
    <row r="43227" spans="25:25" x14ac:dyDescent="0.2">
      <c r="Y43227" s="84"/>
    </row>
    <row r="43228" spans="25:25" x14ac:dyDescent="0.2">
      <c r="Y43228" s="84"/>
    </row>
    <row r="43229" spans="25:25" x14ac:dyDescent="0.2">
      <c r="Y43229" s="84"/>
    </row>
    <row r="43230" spans="25:25" x14ac:dyDescent="0.2">
      <c r="Y43230" s="84"/>
    </row>
    <row r="43231" spans="25:25" x14ac:dyDescent="0.2">
      <c r="Y43231" s="84"/>
    </row>
    <row r="43232" spans="25:25" x14ac:dyDescent="0.2">
      <c r="Y43232" s="84"/>
    </row>
    <row r="43233" spans="25:25" x14ac:dyDescent="0.2">
      <c r="Y43233" s="84"/>
    </row>
    <row r="43234" spans="25:25" x14ac:dyDescent="0.2">
      <c r="Y43234" s="84"/>
    </row>
    <row r="43235" spans="25:25" x14ac:dyDescent="0.2">
      <c r="Y43235" s="84"/>
    </row>
    <row r="43236" spans="25:25" x14ac:dyDescent="0.2">
      <c r="Y43236" s="84"/>
    </row>
    <row r="43237" spans="25:25" x14ac:dyDescent="0.2">
      <c r="Y43237" s="84"/>
    </row>
    <row r="43238" spans="25:25" x14ac:dyDescent="0.2">
      <c r="Y43238" s="84"/>
    </row>
    <row r="43239" spans="25:25" x14ac:dyDescent="0.2">
      <c r="Y43239" s="84"/>
    </row>
    <row r="43240" spans="25:25" x14ac:dyDescent="0.2">
      <c r="Y43240" s="84"/>
    </row>
    <row r="43241" spans="25:25" x14ac:dyDescent="0.2">
      <c r="Y43241" s="84"/>
    </row>
    <row r="43242" spans="25:25" x14ac:dyDescent="0.2">
      <c r="Y43242" s="84"/>
    </row>
    <row r="43243" spans="25:25" x14ac:dyDescent="0.2">
      <c r="Y43243" s="84"/>
    </row>
    <row r="43244" spans="25:25" x14ac:dyDescent="0.2">
      <c r="Y43244" s="84"/>
    </row>
    <row r="43245" spans="25:25" x14ac:dyDescent="0.2">
      <c r="Y43245" s="84"/>
    </row>
    <row r="43246" spans="25:25" x14ac:dyDescent="0.2">
      <c r="Y43246" s="84"/>
    </row>
    <row r="43247" spans="25:25" x14ac:dyDescent="0.2">
      <c r="Y43247" s="84"/>
    </row>
    <row r="43248" spans="25:25" x14ac:dyDescent="0.2">
      <c r="Y43248" s="84"/>
    </row>
    <row r="43249" spans="25:25" x14ac:dyDescent="0.2">
      <c r="Y43249" s="84"/>
    </row>
    <row r="43250" spans="25:25" x14ac:dyDescent="0.2">
      <c r="Y43250" s="84"/>
    </row>
    <row r="43251" spans="25:25" x14ac:dyDescent="0.2">
      <c r="Y43251" s="84"/>
    </row>
    <row r="43252" spans="25:25" x14ac:dyDescent="0.2">
      <c r="Y43252" s="84"/>
    </row>
    <row r="43253" spans="25:25" x14ac:dyDescent="0.2">
      <c r="Y43253" s="84"/>
    </row>
    <row r="43254" spans="25:25" x14ac:dyDescent="0.2">
      <c r="Y43254" s="84"/>
    </row>
    <row r="43255" spans="25:25" x14ac:dyDescent="0.2">
      <c r="Y43255" s="84"/>
    </row>
    <row r="43256" spans="25:25" x14ac:dyDescent="0.2">
      <c r="Y43256" s="84"/>
    </row>
    <row r="43257" spans="25:25" x14ac:dyDescent="0.2">
      <c r="Y43257" s="84"/>
    </row>
    <row r="43258" spans="25:25" x14ac:dyDescent="0.2">
      <c r="Y43258" s="84"/>
    </row>
    <row r="43259" spans="25:25" x14ac:dyDescent="0.2">
      <c r="Y43259" s="84"/>
    </row>
    <row r="43260" spans="25:25" x14ac:dyDescent="0.2">
      <c r="Y43260" s="84"/>
    </row>
    <row r="43261" spans="25:25" x14ac:dyDescent="0.2">
      <c r="Y43261" s="84"/>
    </row>
    <row r="43262" spans="25:25" x14ac:dyDescent="0.2">
      <c r="Y43262" s="84"/>
    </row>
    <row r="43263" spans="25:25" x14ac:dyDescent="0.2">
      <c r="Y43263" s="84"/>
    </row>
    <row r="43264" spans="25:25" x14ac:dyDescent="0.2">
      <c r="Y43264" s="84"/>
    </row>
    <row r="43265" spans="25:25" x14ac:dyDescent="0.2">
      <c r="Y43265" s="84"/>
    </row>
    <row r="43266" spans="25:25" x14ac:dyDescent="0.2">
      <c r="Y43266" s="84"/>
    </row>
    <row r="43267" spans="25:25" x14ac:dyDescent="0.2">
      <c r="Y43267" s="84"/>
    </row>
    <row r="43268" spans="25:25" x14ac:dyDescent="0.2">
      <c r="Y43268" s="84"/>
    </row>
    <row r="43269" spans="25:25" x14ac:dyDescent="0.2">
      <c r="Y43269" s="84"/>
    </row>
    <row r="43270" spans="25:25" x14ac:dyDescent="0.2">
      <c r="Y43270" s="84"/>
    </row>
    <row r="43271" spans="25:25" x14ac:dyDescent="0.2">
      <c r="Y43271" s="84"/>
    </row>
    <row r="43272" spans="25:25" x14ac:dyDescent="0.2">
      <c r="Y43272" s="84"/>
    </row>
    <row r="43273" spans="25:25" x14ac:dyDescent="0.2">
      <c r="Y43273" s="84"/>
    </row>
    <row r="43274" spans="25:25" x14ac:dyDescent="0.2">
      <c r="Y43274" s="84"/>
    </row>
    <row r="43275" spans="25:25" x14ac:dyDescent="0.2">
      <c r="Y43275" s="84"/>
    </row>
    <row r="43276" spans="25:25" x14ac:dyDescent="0.2">
      <c r="Y43276" s="84"/>
    </row>
    <row r="43277" spans="25:25" x14ac:dyDescent="0.2">
      <c r="Y43277" s="84"/>
    </row>
    <row r="43278" spans="25:25" x14ac:dyDescent="0.2">
      <c r="Y43278" s="84"/>
    </row>
    <row r="43279" spans="25:25" x14ac:dyDescent="0.2">
      <c r="Y43279" s="84"/>
    </row>
    <row r="43280" spans="25:25" x14ac:dyDescent="0.2">
      <c r="Y43280" s="84"/>
    </row>
    <row r="43281" spans="25:25" x14ac:dyDescent="0.2">
      <c r="Y43281" s="84"/>
    </row>
    <row r="43282" spans="25:25" x14ac:dyDescent="0.2">
      <c r="Y43282" s="84"/>
    </row>
    <row r="43283" spans="25:25" x14ac:dyDescent="0.2">
      <c r="Y43283" s="84"/>
    </row>
    <row r="43284" spans="25:25" x14ac:dyDescent="0.2">
      <c r="Y43284" s="84"/>
    </row>
    <row r="43285" spans="25:25" x14ac:dyDescent="0.2">
      <c r="Y43285" s="84"/>
    </row>
    <row r="43286" spans="25:25" x14ac:dyDescent="0.2">
      <c r="Y43286" s="84"/>
    </row>
    <row r="43287" spans="25:25" x14ac:dyDescent="0.2">
      <c r="Y43287" s="84"/>
    </row>
    <row r="43288" spans="25:25" x14ac:dyDescent="0.2">
      <c r="Y43288" s="84"/>
    </row>
    <row r="43289" spans="25:25" x14ac:dyDescent="0.2">
      <c r="Y43289" s="84"/>
    </row>
    <row r="43290" spans="25:25" x14ac:dyDescent="0.2">
      <c r="Y43290" s="84"/>
    </row>
    <row r="43291" spans="25:25" x14ac:dyDescent="0.2">
      <c r="Y43291" s="84"/>
    </row>
    <row r="43292" spans="25:25" x14ac:dyDescent="0.2">
      <c r="Y43292" s="84"/>
    </row>
    <row r="43293" spans="25:25" x14ac:dyDescent="0.2">
      <c r="Y43293" s="84"/>
    </row>
    <row r="43294" spans="25:25" x14ac:dyDescent="0.2">
      <c r="Y43294" s="84"/>
    </row>
    <row r="43295" spans="25:25" x14ac:dyDescent="0.2">
      <c r="Y43295" s="84"/>
    </row>
    <row r="43296" spans="25:25" x14ac:dyDescent="0.2">
      <c r="Y43296" s="84"/>
    </row>
    <row r="43297" spans="25:25" x14ac:dyDescent="0.2">
      <c r="Y43297" s="84"/>
    </row>
    <row r="43298" spans="25:25" x14ac:dyDescent="0.2">
      <c r="Y43298" s="84"/>
    </row>
    <row r="43299" spans="25:25" x14ac:dyDescent="0.2">
      <c r="Y43299" s="84"/>
    </row>
    <row r="43300" spans="25:25" x14ac:dyDescent="0.2">
      <c r="Y43300" s="84"/>
    </row>
    <row r="43301" spans="25:25" x14ac:dyDescent="0.2">
      <c r="Y43301" s="84"/>
    </row>
    <row r="43302" spans="25:25" x14ac:dyDescent="0.2">
      <c r="Y43302" s="84"/>
    </row>
    <row r="43303" spans="25:25" x14ac:dyDescent="0.2">
      <c r="Y43303" s="84"/>
    </row>
    <row r="43304" spans="25:25" x14ac:dyDescent="0.2">
      <c r="Y43304" s="84"/>
    </row>
    <row r="43305" spans="25:25" x14ac:dyDescent="0.2">
      <c r="Y43305" s="84"/>
    </row>
    <row r="43306" spans="25:25" x14ac:dyDescent="0.2">
      <c r="Y43306" s="84"/>
    </row>
    <row r="43307" spans="25:25" x14ac:dyDescent="0.2">
      <c r="Y43307" s="84"/>
    </row>
    <row r="43308" spans="25:25" x14ac:dyDescent="0.2">
      <c r="Y43308" s="84"/>
    </row>
    <row r="43309" spans="25:25" x14ac:dyDescent="0.2">
      <c r="Y43309" s="84"/>
    </row>
    <row r="43310" spans="25:25" x14ac:dyDescent="0.2">
      <c r="Y43310" s="84"/>
    </row>
    <row r="43311" spans="25:25" x14ac:dyDescent="0.2">
      <c r="Y43311" s="84"/>
    </row>
    <row r="43312" spans="25:25" x14ac:dyDescent="0.2">
      <c r="Y43312" s="84"/>
    </row>
    <row r="43313" spans="25:25" x14ac:dyDescent="0.2">
      <c r="Y43313" s="84"/>
    </row>
    <row r="43314" spans="25:25" x14ac:dyDescent="0.2">
      <c r="Y43314" s="84"/>
    </row>
    <row r="43315" spans="25:25" x14ac:dyDescent="0.2">
      <c r="Y43315" s="84"/>
    </row>
    <row r="43316" spans="25:25" x14ac:dyDescent="0.2">
      <c r="Y43316" s="84"/>
    </row>
    <row r="43317" spans="25:25" x14ac:dyDescent="0.2">
      <c r="Y43317" s="84"/>
    </row>
    <row r="43318" spans="25:25" x14ac:dyDescent="0.2">
      <c r="Y43318" s="84"/>
    </row>
    <row r="43319" spans="25:25" x14ac:dyDescent="0.2">
      <c r="Y43319" s="84"/>
    </row>
    <row r="43320" spans="25:25" x14ac:dyDescent="0.2">
      <c r="Y43320" s="84"/>
    </row>
    <row r="43321" spans="25:25" x14ac:dyDescent="0.2">
      <c r="Y43321" s="84"/>
    </row>
    <row r="43322" spans="25:25" x14ac:dyDescent="0.2">
      <c r="Y43322" s="84"/>
    </row>
    <row r="43323" spans="25:25" x14ac:dyDescent="0.2">
      <c r="Y43323" s="84"/>
    </row>
    <row r="43324" spans="25:25" x14ac:dyDescent="0.2">
      <c r="Y43324" s="84"/>
    </row>
    <row r="43325" spans="25:25" x14ac:dyDescent="0.2">
      <c r="Y43325" s="84"/>
    </row>
    <row r="43326" spans="25:25" x14ac:dyDescent="0.2">
      <c r="Y43326" s="84"/>
    </row>
    <row r="43327" spans="25:25" x14ac:dyDescent="0.2">
      <c r="Y43327" s="84"/>
    </row>
    <row r="43328" spans="25:25" x14ac:dyDescent="0.2">
      <c r="Y43328" s="84"/>
    </row>
    <row r="43329" spans="25:25" x14ac:dyDescent="0.2">
      <c r="Y43329" s="84"/>
    </row>
    <row r="43330" spans="25:25" x14ac:dyDescent="0.2">
      <c r="Y43330" s="84"/>
    </row>
    <row r="43331" spans="25:25" x14ac:dyDescent="0.2">
      <c r="Y43331" s="84"/>
    </row>
    <row r="43332" spans="25:25" x14ac:dyDescent="0.2">
      <c r="Y43332" s="84"/>
    </row>
    <row r="43333" spans="25:25" x14ac:dyDescent="0.2">
      <c r="Y43333" s="84"/>
    </row>
    <row r="43334" spans="25:25" x14ac:dyDescent="0.2">
      <c r="Y43334" s="84"/>
    </row>
    <row r="43335" spans="25:25" x14ac:dyDescent="0.2">
      <c r="Y43335" s="84"/>
    </row>
    <row r="43336" spans="25:25" x14ac:dyDescent="0.2">
      <c r="Y43336" s="84"/>
    </row>
    <row r="43337" spans="25:25" x14ac:dyDescent="0.2">
      <c r="Y43337" s="84"/>
    </row>
    <row r="43338" spans="25:25" x14ac:dyDescent="0.2">
      <c r="Y43338" s="84"/>
    </row>
    <row r="43339" spans="25:25" x14ac:dyDescent="0.2">
      <c r="Y43339" s="84"/>
    </row>
    <row r="43340" spans="25:25" x14ac:dyDescent="0.2">
      <c r="Y43340" s="84"/>
    </row>
    <row r="43341" spans="25:25" x14ac:dyDescent="0.2">
      <c r="Y43341" s="84"/>
    </row>
    <row r="43342" spans="25:25" x14ac:dyDescent="0.2">
      <c r="Y43342" s="84"/>
    </row>
    <row r="43343" spans="25:25" x14ac:dyDescent="0.2">
      <c r="Y43343" s="84"/>
    </row>
    <row r="43344" spans="25:25" x14ac:dyDescent="0.2">
      <c r="Y43344" s="84"/>
    </row>
    <row r="43345" spans="25:25" x14ac:dyDescent="0.2">
      <c r="Y43345" s="84"/>
    </row>
    <row r="43346" spans="25:25" x14ac:dyDescent="0.2">
      <c r="Y43346" s="84"/>
    </row>
    <row r="43347" spans="25:25" x14ac:dyDescent="0.2">
      <c r="Y43347" s="84"/>
    </row>
    <row r="43348" spans="25:25" x14ac:dyDescent="0.2">
      <c r="Y43348" s="84"/>
    </row>
    <row r="43349" spans="25:25" x14ac:dyDescent="0.2">
      <c r="Y43349" s="84"/>
    </row>
    <row r="43350" spans="25:25" x14ac:dyDescent="0.2">
      <c r="Y43350" s="84"/>
    </row>
    <row r="43351" spans="25:25" x14ac:dyDescent="0.2">
      <c r="Y43351" s="84"/>
    </row>
    <row r="43352" spans="25:25" x14ac:dyDescent="0.2">
      <c r="Y43352" s="84"/>
    </row>
    <row r="43353" spans="25:25" x14ac:dyDescent="0.2">
      <c r="Y43353" s="84"/>
    </row>
    <row r="43354" spans="25:25" x14ac:dyDescent="0.2">
      <c r="Y43354" s="84"/>
    </row>
    <row r="43355" spans="25:25" x14ac:dyDescent="0.2">
      <c r="Y43355" s="84"/>
    </row>
    <row r="43356" spans="25:25" x14ac:dyDescent="0.2">
      <c r="Y43356" s="84"/>
    </row>
    <row r="43357" spans="25:25" x14ac:dyDescent="0.2">
      <c r="Y43357" s="84"/>
    </row>
    <row r="43358" spans="25:25" x14ac:dyDescent="0.2">
      <c r="Y43358" s="84"/>
    </row>
    <row r="43359" spans="25:25" x14ac:dyDescent="0.2">
      <c r="Y43359" s="84"/>
    </row>
    <row r="43360" spans="25:25" x14ac:dyDescent="0.2">
      <c r="Y43360" s="84"/>
    </row>
    <row r="43361" spans="25:25" x14ac:dyDescent="0.2">
      <c r="Y43361" s="84"/>
    </row>
    <row r="43362" spans="25:25" x14ac:dyDescent="0.2">
      <c r="Y43362" s="84"/>
    </row>
    <row r="43363" spans="25:25" x14ac:dyDescent="0.2">
      <c r="Y43363" s="84"/>
    </row>
    <row r="43364" spans="25:25" x14ac:dyDescent="0.2">
      <c r="Y43364" s="84"/>
    </row>
    <row r="43365" spans="25:25" x14ac:dyDescent="0.2">
      <c r="Y43365" s="84"/>
    </row>
    <row r="43366" spans="25:25" x14ac:dyDescent="0.2">
      <c r="Y43366" s="84"/>
    </row>
    <row r="43367" spans="25:25" x14ac:dyDescent="0.2">
      <c r="Y43367" s="84"/>
    </row>
    <row r="43368" spans="25:25" x14ac:dyDescent="0.2">
      <c r="Y43368" s="84"/>
    </row>
    <row r="43369" spans="25:25" x14ac:dyDescent="0.2">
      <c r="Y43369" s="84"/>
    </row>
    <row r="43370" spans="25:25" x14ac:dyDescent="0.2">
      <c r="Y43370" s="84"/>
    </row>
    <row r="43371" spans="25:25" x14ac:dyDescent="0.2">
      <c r="Y43371" s="84"/>
    </row>
    <row r="43372" spans="25:25" x14ac:dyDescent="0.2">
      <c r="Y43372" s="84"/>
    </row>
    <row r="43373" spans="25:25" x14ac:dyDescent="0.2">
      <c r="Y43373" s="84"/>
    </row>
    <row r="43374" spans="25:25" x14ac:dyDescent="0.2">
      <c r="Y43374" s="84"/>
    </row>
    <row r="43375" spans="25:25" x14ac:dyDescent="0.2">
      <c r="Y43375" s="84"/>
    </row>
    <row r="43376" spans="25:25" x14ac:dyDescent="0.2">
      <c r="Y43376" s="84"/>
    </row>
    <row r="43377" spans="25:25" x14ac:dyDescent="0.2">
      <c r="Y43377" s="84"/>
    </row>
    <row r="43378" spans="25:25" x14ac:dyDescent="0.2">
      <c r="Y43378" s="84"/>
    </row>
    <row r="43379" spans="25:25" x14ac:dyDescent="0.2">
      <c r="Y43379" s="84"/>
    </row>
    <row r="43380" spans="25:25" x14ac:dyDescent="0.2">
      <c r="Y43380" s="84"/>
    </row>
    <row r="43381" spans="25:25" x14ac:dyDescent="0.2">
      <c r="Y43381" s="84"/>
    </row>
    <row r="43382" spans="25:25" x14ac:dyDescent="0.2">
      <c r="Y43382" s="84"/>
    </row>
    <row r="43383" spans="25:25" x14ac:dyDescent="0.2">
      <c r="Y43383" s="84"/>
    </row>
    <row r="43384" spans="25:25" x14ac:dyDescent="0.2">
      <c r="Y43384" s="84"/>
    </row>
    <row r="43385" spans="25:25" x14ac:dyDescent="0.2">
      <c r="Y43385" s="84"/>
    </row>
    <row r="43386" spans="25:25" x14ac:dyDescent="0.2">
      <c r="Y43386" s="84"/>
    </row>
    <row r="43387" spans="25:25" x14ac:dyDescent="0.2">
      <c r="Y43387" s="84"/>
    </row>
    <row r="43388" spans="25:25" x14ac:dyDescent="0.2">
      <c r="Y43388" s="84"/>
    </row>
    <row r="43389" spans="25:25" x14ac:dyDescent="0.2">
      <c r="Y43389" s="84"/>
    </row>
    <row r="43390" spans="25:25" x14ac:dyDescent="0.2">
      <c r="Y43390" s="84"/>
    </row>
    <row r="43391" spans="25:25" x14ac:dyDescent="0.2">
      <c r="Y43391" s="84"/>
    </row>
    <row r="43392" spans="25:25" x14ac:dyDescent="0.2">
      <c r="Y43392" s="84"/>
    </row>
    <row r="43393" spans="25:25" x14ac:dyDescent="0.2">
      <c r="Y43393" s="84"/>
    </row>
    <row r="43394" spans="25:25" x14ac:dyDescent="0.2">
      <c r="Y43394" s="84"/>
    </row>
    <row r="43395" spans="25:25" x14ac:dyDescent="0.2">
      <c r="Y43395" s="84"/>
    </row>
    <row r="43396" spans="25:25" x14ac:dyDescent="0.2">
      <c r="Y43396" s="84"/>
    </row>
    <row r="43397" spans="25:25" x14ac:dyDescent="0.2">
      <c r="Y43397" s="84"/>
    </row>
    <row r="43398" spans="25:25" x14ac:dyDescent="0.2">
      <c r="Y43398" s="84"/>
    </row>
    <row r="43399" spans="25:25" x14ac:dyDescent="0.2">
      <c r="Y43399" s="84"/>
    </row>
    <row r="43400" spans="25:25" x14ac:dyDescent="0.2">
      <c r="Y43400" s="84"/>
    </row>
    <row r="43401" spans="25:25" x14ac:dyDescent="0.2">
      <c r="Y43401" s="84"/>
    </row>
    <row r="43402" spans="25:25" x14ac:dyDescent="0.2">
      <c r="Y43402" s="84"/>
    </row>
    <row r="43403" spans="25:25" x14ac:dyDescent="0.2">
      <c r="Y43403" s="84"/>
    </row>
    <row r="43404" spans="25:25" x14ac:dyDescent="0.2">
      <c r="Y43404" s="84"/>
    </row>
    <row r="43405" spans="25:25" x14ac:dyDescent="0.2">
      <c r="Y43405" s="84"/>
    </row>
    <row r="43406" spans="25:25" x14ac:dyDescent="0.2">
      <c r="Y43406" s="84"/>
    </row>
    <row r="43407" spans="25:25" x14ac:dyDescent="0.2">
      <c r="Y43407" s="84"/>
    </row>
    <row r="43408" spans="25:25" x14ac:dyDescent="0.2">
      <c r="Y43408" s="84"/>
    </row>
    <row r="43409" spans="25:25" x14ac:dyDescent="0.2">
      <c r="Y43409" s="84"/>
    </row>
    <row r="43410" spans="25:25" x14ac:dyDescent="0.2">
      <c r="Y43410" s="84"/>
    </row>
    <row r="43411" spans="25:25" x14ac:dyDescent="0.2">
      <c r="Y43411" s="84"/>
    </row>
    <row r="43412" spans="25:25" x14ac:dyDescent="0.2">
      <c r="Y43412" s="84"/>
    </row>
    <row r="43413" spans="25:25" x14ac:dyDescent="0.2">
      <c r="Y43413" s="84"/>
    </row>
    <row r="43414" spans="25:25" x14ac:dyDescent="0.2">
      <c r="Y43414" s="84"/>
    </row>
    <row r="43415" spans="25:25" x14ac:dyDescent="0.2">
      <c r="Y43415" s="84"/>
    </row>
    <row r="43416" spans="25:25" x14ac:dyDescent="0.2">
      <c r="Y43416" s="84"/>
    </row>
    <row r="43417" spans="25:25" x14ac:dyDescent="0.2">
      <c r="Y43417" s="84"/>
    </row>
    <row r="43418" spans="25:25" x14ac:dyDescent="0.2">
      <c r="Y43418" s="84"/>
    </row>
    <row r="43419" spans="25:25" x14ac:dyDescent="0.2">
      <c r="Y43419" s="84"/>
    </row>
    <row r="43420" spans="25:25" x14ac:dyDescent="0.2">
      <c r="Y43420" s="84"/>
    </row>
    <row r="43421" spans="25:25" x14ac:dyDescent="0.2">
      <c r="Y43421" s="84"/>
    </row>
    <row r="43422" spans="25:25" x14ac:dyDescent="0.2">
      <c r="Y43422" s="84"/>
    </row>
    <row r="43423" spans="25:25" x14ac:dyDescent="0.2">
      <c r="Y43423" s="84"/>
    </row>
    <row r="43424" spans="25:25" x14ac:dyDescent="0.2">
      <c r="Y43424" s="84"/>
    </row>
    <row r="43425" spans="25:25" x14ac:dyDescent="0.2">
      <c r="Y43425" s="84"/>
    </row>
    <row r="43426" spans="25:25" x14ac:dyDescent="0.2">
      <c r="Y43426" s="84"/>
    </row>
    <row r="43427" spans="25:25" x14ac:dyDescent="0.2">
      <c r="Y43427" s="84"/>
    </row>
    <row r="43428" spans="25:25" x14ac:dyDescent="0.2">
      <c r="Y43428" s="84"/>
    </row>
    <row r="43429" spans="25:25" x14ac:dyDescent="0.2">
      <c r="Y43429" s="84"/>
    </row>
    <row r="43430" spans="25:25" x14ac:dyDescent="0.2">
      <c r="Y43430" s="84"/>
    </row>
    <row r="43431" spans="25:25" x14ac:dyDescent="0.2">
      <c r="Y43431" s="84"/>
    </row>
    <row r="43432" spans="25:25" x14ac:dyDescent="0.2">
      <c r="Y43432" s="84"/>
    </row>
    <row r="43433" spans="25:25" x14ac:dyDescent="0.2">
      <c r="Y43433" s="84"/>
    </row>
    <row r="43434" spans="25:25" x14ac:dyDescent="0.2">
      <c r="Y43434" s="84"/>
    </row>
    <row r="43435" spans="25:25" x14ac:dyDescent="0.2">
      <c r="Y43435" s="84"/>
    </row>
    <row r="43436" spans="25:25" x14ac:dyDescent="0.2">
      <c r="Y43436" s="84"/>
    </row>
    <row r="43437" spans="25:25" x14ac:dyDescent="0.2">
      <c r="Y43437" s="84"/>
    </row>
    <row r="43438" spans="25:25" x14ac:dyDescent="0.2">
      <c r="Y43438" s="84"/>
    </row>
    <row r="43439" spans="25:25" x14ac:dyDescent="0.2">
      <c r="Y43439" s="84"/>
    </row>
    <row r="43440" spans="25:25" x14ac:dyDescent="0.2">
      <c r="Y43440" s="84"/>
    </row>
    <row r="43441" spans="25:25" x14ac:dyDescent="0.2">
      <c r="Y43441" s="84"/>
    </row>
    <row r="43442" spans="25:25" x14ac:dyDescent="0.2">
      <c r="Y43442" s="84"/>
    </row>
    <row r="43443" spans="25:25" x14ac:dyDescent="0.2">
      <c r="Y43443" s="84"/>
    </row>
    <row r="43444" spans="25:25" x14ac:dyDescent="0.2">
      <c r="Y43444" s="84"/>
    </row>
    <row r="43445" spans="25:25" x14ac:dyDescent="0.2">
      <c r="Y43445" s="84"/>
    </row>
    <row r="43446" spans="25:25" x14ac:dyDescent="0.2">
      <c r="Y43446" s="84"/>
    </row>
    <row r="43447" spans="25:25" x14ac:dyDescent="0.2">
      <c r="Y43447" s="84"/>
    </row>
    <row r="43448" spans="25:25" x14ac:dyDescent="0.2">
      <c r="Y43448" s="84"/>
    </row>
    <row r="43449" spans="25:25" x14ac:dyDescent="0.2">
      <c r="Y43449" s="84"/>
    </row>
    <row r="43450" spans="25:25" x14ac:dyDescent="0.2">
      <c r="Y43450" s="84"/>
    </row>
    <row r="43451" spans="25:25" x14ac:dyDescent="0.2">
      <c r="Y43451" s="84"/>
    </row>
    <row r="43452" spans="25:25" x14ac:dyDescent="0.2">
      <c r="Y43452" s="84"/>
    </row>
    <row r="43453" spans="25:25" x14ac:dyDescent="0.2">
      <c r="Y43453" s="84"/>
    </row>
    <row r="43454" spans="25:25" x14ac:dyDescent="0.2">
      <c r="Y43454" s="84"/>
    </row>
    <row r="43455" spans="25:25" x14ac:dyDescent="0.2">
      <c r="Y43455" s="84"/>
    </row>
    <row r="43456" spans="25:25" x14ac:dyDescent="0.2">
      <c r="Y43456" s="84"/>
    </row>
    <row r="43457" spans="25:25" x14ac:dyDescent="0.2">
      <c r="Y43457" s="84"/>
    </row>
    <row r="43458" spans="25:25" x14ac:dyDescent="0.2">
      <c r="Y43458" s="84"/>
    </row>
    <row r="43459" spans="25:25" x14ac:dyDescent="0.2">
      <c r="Y43459" s="84"/>
    </row>
    <row r="43460" spans="25:25" x14ac:dyDescent="0.2">
      <c r="Y43460" s="84"/>
    </row>
    <row r="43461" spans="25:25" x14ac:dyDescent="0.2">
      <c r="Y43461" s="84"/>
    </row>
    <row r="43462" spans="25:25" x14ac:dyDescent="0.2">
      <c r="Y43462" s="84"/>
    </row>
    <row r="43463" spans="25:25" x14ac:dyDescent="0.2">
      <c r="Y43463" s="84"/>
    </row>
    <row r="43464" spans="25:25" x14ac:dyDescent="0.2">
      <c r="Y43464" s="84"/>
    </row>
    <row r="43465" spans="25:25" x14ac:dyDescent="0.2">
      <c r="Y43465" s="84"/>
    </row>
    <row r="43466" spans="25:25" x14ac:dyDescent="0.2">
      <c r="Y43466" s="84"/>
    </row>
    <row r="43467" spans="25:25" x14ac:dyDescent="0.2">
      <c r="Y43467" s="84"/>
    </row>
    <row r="43468" spans="25:25" x14ac:dyDescent="0.2">
      <c r="Y43468" s="84"/>
    </row>
    <row r="43469" spans="25:25" x14ac:dyDescent="0.2">
      <c r="Y43469" s="84"/>
    </row>
    <row r="43470" spans="25:25" x14ac:dyDescent="0.2">
      <c r="Y43470" s="84"/>
    </row>
    <row r="43471" spans="25:25" x14ac:dyDescent="0.2">
      <c r="Y43471" s="84"/>
    </row>
    <row r="43472" spans="25:25" x14ac:dyDescent="0.2">
      <c r="Y43472" s="84"/>
    </row>
    <row r="43473" spans="25:25" x14ac:dyDescent="0.2">
      <c r="Y43473" s="84"/>
    </row>
    <row r="43474" spans="25:25" x14ac:dyDescent="0.2">
      <c r="Y43474" s="84"/>
    </row>
    <row r="43475" spans="25:25" x14ac:dyDescent="0.2">
      <c r="Y43475" s="84"/>
    </row>
    <row r="43476" spans="25:25" x14ac:dyDescent="0.2">
      <c r="Y43476" s="84"/>
    </row>
    <row r="43477" spans="25:25" x14ac:dyDescent="0.2">
      <c r="Y43477" s="84"/>
    </row>
    <row r="43478" spans="25:25" x14ac:dyDescent="0.2">
      <c r="Y43478" s="84"/>
    </row>
    <row r="43479" spans="25:25" x14ac:dyDescent="0.2">
      <c r="Y43479" s="84"/>
    </row>
    <row r="43480" spans="25:25" x14ac:dyDescent="0.2">
      <c r="Y43480" s="84"/>
    </row>
    <row r="43481" spans="25:25" x14ac:dyDescent="0.2">
      <c r="Y43481" s="84"/>
    </row>
    <row r="43482" spans="25:25" x14ac:dyDescent="0.2">
      <c r="Y43482" s="84"/>
    </row>
    <row r="43483" spans="25:25" x14ac:dyDescent="0.2">
      <c r="Y43483" s="84"/>
    </row>
    <row r="43484" spans="25:25" x14ac:dyDescent="0.2">
      <c r="Y43484" s="84"/>
    </row>
    <row r="43485" spans="25:25" x14ac:dyDescent="0.2">
      <c r="Y43485" s="84"/>
    </row>
    <row r="43486" spans="25:25" x14ac:dyDescent="0.2">
      <c r="Y43486" s="84"/>
    </row>
    <row r="43487" spans="25:25" x14ac:dyDescent="0.2">
      <c r="Y43487" s="84"/>
    </row>
    <row r="43488" spans="25:25" x14ac:dyDescent="0.2">
      <c r="Y43488" s="84"/>
    </row>
    <row r="43489" spans="25:25" x14ac:dyDescent="0.2">
      <c r="Y43489" s="84"/>
    </row>
    <row r="43490" spans="25:25" x14ac:dyDescent="0.2">
      <c r="Y43490" s="84"/>
    </row>
    <row r="43491" spans="25:25" x14ac:dyDescent="0.2">
      <c r="Y43491" s="84"/>
    </row>
    <row r="43492" spans="25:25" x14ac:dyDescent="0.2">
      <c r="Y43492" s="84"/>
    </row>
    <row r="43493" spans="25:25" x14ac:dyDescent="0.2">
      <c r="Y43493" s="84"/>
    </row>
    <row r="43494" spans="25:25" x14ac:dyDescent="0.2">
      <c r="Y43494" s="84"/>
    </row>
    <row r="43495" spans="25:25" x14ac:dyDescent="0.2">
      <c r="Y43495" s="84"/>
    </row>
    <row r="43496" spans="25:25" x14ac:dyDescent="0.2">
      <c r="Y43496" s="84"/>
    </row>
    <row r="43497" spans="25:25" x14ac:dyDescent="0.2">
      <c r="Y43497" s="84"/>
    </row>
    <row r="43498" spans="25:25" x14ac:dyDescent="0.2">
      <c r="Y43498" s="84"/>
    </row>
    <row r="43499" spans="25:25" x14ac:dyDescent="0.2">
      <c r="Y43499" s="84"/>
    </row>
    <row r="43500" spans="25:25" x14ac:dyDescent="0.2">
      <c r="Y43500" s="84"/>
    </row>
    <row r="43501" spans="25:25" x14ac:dyDescent="0.2">
      <c r="Y43501" s="84"/>
    </row>
    <row r="43502" spans="25:25" x14ac:dyDescent="0.2">
      <c r="Y43502" s="84"/>
    </row>
    <row r="43503" spans="25:25" x14ac:dyDescent="0.2">
      <c r="Y43503" s="84"/>
    </row>
    <row r="43504" spans="25:25" x14ac:dyDescent="0.2">
      <c r="Y43504" s="84"/>
    </row>
    <row r="43505" spans="25:25" x14ac:dyDescent="0.2">
      <c r="Y43505" s="84"/>
    </row>
    <row r="43506" spans="25:25" x14ac:dyDescent="0.2">
      <c r="Y43506" s="84"/>
    </row>
    <row r="43507" spans="25:25" x14ac:dyDescent="0.2">
      <c r="Y43507" s="84"/>
    </row>
    <row r="43508" spans="25:25" x14ac:dyDescent="0.2">
      <c r="Y43508" s="84"/>
    </row>
    <row r="43509" spans="25:25" x14ac:dyDescent="0.2">
      <c r="Y43509" s="84"/>
    </row>
    <row r="43510" spans="25:25" x14ac:dyDescent="0.2">
      <c r="Y43510" s="84"/>
    </row>
    <row r="43511" spans="25:25" x14ac:dyDescent="0.2">
      <c r="Y43511" s="84"/>
    </row>
    <row r="43512" spans="25:25" x14ac:dyDescent="0.2">
      <c r="Y43512" s="84"/>
    </row>
    <row r="43513" spans="25:25" x14ac:dyDescent="0.2">
      <c r="Y43513" s="84"/>
    </row>
    <row r="43514" spans="25:25" x14ac:dyDescent="0.2">
      <c r="Y43514" s="84"/>
    </row>
    <row r="43515" spans="25:25" x14ac:dyDescent="0.2">
      <c r="Y43515" s="84"/>
    </row>
    <row r="43516" spans="25:25" x14ac:dyDescent="0.2">
      <c r="Y43516" s="84"/>
    </row>
    <row r="43517" spans="25:25" x14ac:dyDescent="0.2">
      <c r="Y43517" s="84"/>
    </row>
    <row r="43518" spans="25:25" x14ac:dyDescent="0.2">
      <c r="Y43518" s="84"/>
    </row>
    <row r="43519" spans="25:25" x14ac:dyDescent="0.2">
      <c r="Y43519" s="84"/>
    </row>
    <row r="43520" spans="25:25" x14ac:dyDescent="0.2">
      <c r="Y43520" s="84"/>
    </row>
    <row r="43521" spans="25:25" x14ac:dyDescent="0.2">
      <c r="Y43521" s="84"/>
    </row>
    <row r="43522" spans="25:25" x14ac:dyDescent="0.2">
      <c r="Y43522" s="84"/>
    </row>
    <row r="43523" spans="25:25" x14ac:dyDescent="0.2">
      <c r="Y43523" s="84"/>
    </row>
    <row r="43524" spans="25:25" x14ac:dyDescent="0.2">
      <c r="Y43524" s="84"/>
    </row>
    <row r="43525" spans="25:25" x14ac:dyDescent="0.2">
      <c r="Y43525" s="84"/>
    </row>
    <row r="43526" spans="25:25" x14ac:dyDescent="0.2">
      <c r="Y43526" s="84"/>
    </row>
    <row r="43527" spans="25:25" x14ac:dyDescent="0.2">
      <c r="Y43527" s="84"/>
    </row>
    <row r="43528" spans="25:25" x14ac:dyDescent="0.2">
      <c r="Y43528" s="84"/>
    </row>
    <row r="43529" spans="25:25" x14ac:dyDescent="0.2">
      <c r="Y43529" s="84"/>
    </row>
    <row r="43530" spans="25:25" x14ac:dyDescent="0.2">
      <c r="Y43530" s="84"/>
    </row>
    <row r="43531" spans="25:25" x14ac:dyDescent="0.2">
      <c r="Y43531" s="84"/>
    </row>
    <row r="43532" spans="25:25" x14ac:dyDescent="0.2">
      <c r="Y43532" s="84"/>
    </row>
    <row r="43533" spans="25:25" x14ac:dyDescent="0.2">
      <c r="Y43533" s="84"/>
    </row>
    <row r="43534" spans="25:25" x14ac:dyDescent="0.2">
      <c r="Y43534" s="84"/>
    </row>
    <row r="43535" spans="25:25" x14ac:dyDescent="0.2">
      <c r="Y43535" s="84"/>
    </row>
    <row r="43536" spans="25:25" x14ac:dyDescent="0.2">
      <c r="Y43536" s="84"/>
    </row>
    <row r="43537" spans="25:25" x14ac:dyDescent="0.2">
      <c r="Y43537" s="84"/>
    </row>
    <row r="43538" spans="25:25" x14ac:dyDescent="0.2">
      <c r="Y43538" s="84"/>
    </row>
    <row r="43539" spans="25:25" x14ac:dyDescent="0.2">
      <c r="Y43539" s="84"/>
    </row>
    <row r="43540" spans="25:25" x14ac:dyDescent="0.2">
      <c r="Y43540" s="84"/>
    </row>
    <row r="43541" spans="25:25" x14ac:dyDescent="0.2">
      <c r="Y43541" s="84"/>
    </row>
    <row r="43542" spans="25:25" x14ac:dyDescent="0.2">
      <c r="Y43542" s="84"/>
    </row>
    <row r="43543" spans="25:25" x14ac:dyDescent="0.2">
      <c r="Y43543" s="84"/>
    </row>
    <row r="43544" spans="25:25" x14ac:dyDescent="0.2">
      <c r="Y43544" s="84"/>
    </row>
    <row r="43545" spans="25:25" x14ac:dyDescent="0.2">
      <c r="Y43545" s="84"/>
    </row>
    <row r="43546" spans="25:25" x14ac:dyDescent="0.2">
      <c r="Y43546" s="84"/>
    </row>
    <row r="43547" spans="25:25" x14ac:dyDescent="0.2">
      <c r="Y43547" s="84"/>
    </row>
    <row r="43548" spans="25:25" x14ac:dyDescent="0.2">
      <c r="Y43548" s="84"/>
    </row>
    <row r="43549" spans="25:25" x14ac:dyDescent="0.2">
      <c r="Y43549" s="84"/>
    </row>
    <row r="43550" spans="25:25" x14ac:dyDescent="0.2">
      <c r="Y43550" s="84"/>
    </row>
    <row r="43551" spans="25:25" x14ac:dyDescent="0.2">
      <c r="Y43551" s="84"/>
    </row>
    <row r="43552" spans="25:25" x14ac:dyDescent="0.2">
      <c r="Y43552" s="84"/>
    </row>
    <row r="43553" spans="25:25" x14ac:dyDescent="0.2">
      <c r="Y43553" s="84"/>
    </row>
    <row r="43554" spans="25:25" x14ac:dyDescent="0.2">
      <c r="Y43554" s="84"/>
    </row>
    <row r="43555" spans="25:25" x14ac:dyDescent="0.2">
      <c r="Y43555" s="84"/>
    </row>
    <row r="43556" spans="25:25" x14ac:dyDescent="0.2">
      <c r="Y43556" s="84"/>
    </row>
    <row r="43557" spans="25:25" x14ac:dyDescent="0.2">
      <c r="Y43557" s="84"/>
    </row>
    <row r="43558" spans="25:25" x14ac:dyDescent="0.2">
      <c r="Y43558" s="84"/>
    </row>
    <row r="43559" spans="25:25" x14ac:dyDescent="0.2">
      <c r="Y43559" s="84"/>
    </row>
    <row r="43560" spans="25:25" x14ac:dyDescent="0.2">
      <c r="Y43560" s="84"/>
    </row>
    <row r="43561" spans="25:25" x14ac:dyDescent="0.2">
      <c r="Y43561" s="84"/>
    </row>
    <row r="43562" spans="25:25" x14ac:dyDescent="0.2">
      <c r="Y43562" s="84"/>
    </row>
    <row r="43563" spans="25:25" x14ac:dyDescent="0.2">
      <c r="Y43563" s="84"/>
    </row>
    <row r="43564" spans="25:25" x14ac:dyDescent="0.2">
      <c r="Y43564" s="84"/>
    </row>
    <row r="43565" spans="25:25" x14ac:dyDescent="0.2">
      <c r="Y43565" s="84"/>
    </row>
    <row r="43566" spans="25:25" x14ac:dyDescent="0.2">
      <c r="Y43566" s="84"/>
    </row>
    <row r="43567" spans="25:25" x14ac:dyDescent="0.2">
      <c r="Y43567" s="84"/>
    </row>
    <row r="43568" spans="25:25" x14ac:dyDescent="0.2">
      <c r="Y43568" s="84"/>
    </row>
    <row r="43569" spans="25:25" x14ac:dyDescent="0.2">
      <c r="Y43569" s="84"/>
    </row>
    <row r="43570" spans="25:25" x14ac:dyDescent="0.2">
      <c r="Y43570" s="84"/>
    </row>
    <row r="43571" spans="25:25" x14ac:dyDescent="0.2">
      <c r="Y43571" s="84"/>
    </row>
    <row r="43572" spans="25:25" x14ac:dyDescent="0.2">
      <c r="Y43572" s="84"/>
    </row>
    <row r="43573" spans="25:25" x14ac:dyDescent="0.2">
      <c r="Y43573" s="84"/>
    </row>
    <row r="43574" spans="25:25" x14ac:dyDescent="0.2">
      <c r="Y43574" s="84"/>
    </row>
    <row r="43575" spans="25:25" x14ac:dyDescent="0.2">
      <c r="Y43575" s="84"/>
    </row>
    <row r="43576" spans="25:25" x14ac:dyDescent="0.2">
      <c r="Y43576" s="84"/>
    </row>
    <row r="43577" spans="25:25" x14ac:dyDescent="0.2">
      <c r="Y43577" s="84"/>
    </row>
    <row r="43578" spans="25:25" x14ac:dyDescent="0.2">
      <c r="Y43578" s="84"/>
    </row>
    <row r="43579" spans="25:25" x14ac:dyDescent="0.2">
      <c r="Y43579" s="84"/>
    </row>
    <row r="43580" spans="25:25" x14ac:dyDescent="0.2">
      <c r="Y43580" s="84"/>
    </row>
    <row r="43581" spans="25:25" x14ac:dyDescent="0.2">
      <c r="Y43581" s="84"/>
    </row>
    <row r="43582" spans="25:25" x14ac:dyDescent="0.2">
      <c r="Y43582" s="84"/>
    </row>
    <row r="43583" spans="25:25" x14ac:dyDescent="0.2">
      <c r="Y43583" s="84"/>
    </row>
    <row r="43584" spans="25:25" x14ac:dyDescent="0.2">
      <c r="Y43584" s="84"/>
    </row>
    <row r="43585" spans="25:25" x14ac:dyDescent="0.2">
      <c r="Y43585" s="84"/>
    </row>
    <row r="43586" spans="25:25" x14ac:dyDescent="0.2">
      <c r="Y43586" s="84"/>
    </row>
    <row r="43587" spans="25:25" x14ac:dyDescent="0.2">
      <c r="Y43587" s="84"/>
    </row>
    <row r="43588" spans="25:25" x14ac:dyDescent="0.2">
      <c r="Y43588" s="84"/>
    </row>
    <row r="43589" spans="25:25" x14ac:dyDescent="0.2">
      <c r="Y43589" s="84"/>
    </row>
    <row r="43590" spans="25:25" x14ac:dyDescent="0.2">
      <c r="Y43590" s="84"/>
    </row>
    <row r="43591" spans="25:25" x14ac:dyDescent="0.2">
      <c r="Y43591" s="84"/>
    </row>
    <row r="43592" spans="25:25" x14ac:dyDescent="0.2">
      <c r="Y43592" s="84"/>
    </row>
    <row r="43593" spans="25:25" x14ac:dyDescent="0.2">
      <c r="Y43593" s="84"/>
    </row>
    <row r="43594" spans="25:25" x14ac:dyDescent="0.2">
      <c r="Y43594" s="84"/>
    </row>
    <row r="43595" spans="25:25" x14ac:dyDescent="0.2">
      <c r="Y43595" s="84"/>
    </row>
    <row r="43596" spans="25:25" x14ac:dyDescent="0.2">
      <c r="Y43596" s="84"/>
    </row>
    <row r="43597" spans="25:25" x14ac:dyDescent="0.2">
      <c r="Y43597" s="84"/>
    </row>
    <row r="43598" spans="25:25" x14ac:dyDescent="0.2">
      <c r="Y43598" s="84"/>
    </row>
    <row r="43599" spans="25:25" x14ac:dyDescent="0.2">
      <c r="Y43599" s="84"/>
    </row>
    <row r="43600" spans="25:25" x14ac:dyDescent="0.2">
      <c r="Y43600" s="84"/>
    </row>
    <row r="43601" spans="25:25" x14ac:dyDescent="0.2">
      <c r="Y43601" s="84"/>
    </row>
    <row r="43602" spans="25:25" x14ac:dyDescent="0.2">
      <c r="Y43602" s="84"/>
    </row>
    <row r="43603" spans="25:25" x14ac:dyDescent="0.2">
      <c r="Y43603" s="84"/>
    </row>
    <row r="43604" spans="25:25" x14ac:dyDescent="0.2">
      <c r="Y43604" s="84"/>
    </row>
    <row r="43605" spans="25:25" x14ac:dyDescent="0.2">
      <c r="Y43605" s="84"/>
    </row>
    <row r="43606" spans="25:25" x14ac:dyDescent="0.2">
      <c r="Y43606" s="84"/>
    </row>
    <row r="43607" spans="25:25" x14ac:dyDescent="0.2">
      <c r="Y43607" s="84"/>
    </row>
    <row r="43608" spans="25:25" x14ac:dyDescent="0.2">
      <c r="Y43608" s="84"/>
    </row>
    <row r="43609" spans="25:25" x14ac:dyDescent="0.2">
      <c r="Y43609" s="84"/>
    </row>
    <row r="43610" spans="25:25" x14ac:dyDescent="0.2">
      <c r="Y43610" s="84"/>
    </row>
    <row r="43611" spans="25:25" x14ac:dyDescent="0.2">
      <c r="Y43611" s="84"/>
    </row>
    <row r="43612" spans="25:25" x14ac:dyDescent="0.2">
      <c r="Y43612" s="84"/>
    </row>
    <row r="43613" spans="25:25" x14ac:dyDescent="0.2">
      <c r="Y43613" s="84"/>
    </row>
    <row r="43614" spans="25:25" x14ac:dyDescent="0.2">
      <c r="Y43614" s="84"/>
    </row>
    <row r="43615" spans="25:25" x14ac:dyDescent="0.2">
      <c r="Y43615" s="84"/>
    </row>
    <row r="43616" spans="25:25" x14ac:dyDescent="0.2">
      <c r="Y43616" s="84"/>
    </row>
    <row r="43617" spans="25:25" x14ac:dyDescent="0.2">
      <c r="Y43617" s="84"/>
    </row>
    <row r="43618" spans="25:25" x14ac:dyDescent="0.2">
      <c r="Y43618" s="84"/>
    </row>
    <row r="43619" spans="25:25" x14ac:dyDescent="0.2">
      <c r="Y43619" s="84"/>
    </row>
    <row r="43620" spans="25:25" x14ac:dyDescent="0.2">
      <c r="Y43620" s="84"/>
    </row>
    <row r="43621" spans="25:25" x14ac:dyDescent="0.2">
      <c r="Y43621" s="84"/>
    </row>
    <row r="43622" spans="25:25" x14ac:dyDescent="0.2">
      <c r="Y43622" s="84"/>
    </row>
    <row r="43623" spans="25:25" x14ac:dyDescent="0.2">
      <c r="Y43623" s="84"/>
    </row>
    <row r="43624" spans="25:25" x14ac:dyDescent="0.2">
      <c r="Y43624" s="84"/>
    </row>
    <row r="43625" spans="25:25" x14ac:dyDescent="0.2">
      <c r="Y43625" s="84"/>
    </row>
    <row r="43626" spans="25:25" x14ac:dyDescent="0.2">
      <c r="Y43626" s="84"/>
    </row>
    <row r="43627" spans="25:25" x14ac:dyDescent="0.2">
      <c r="Y43627" s="84"/>
    </row>
    <row r="43628" spans="25:25" x14ac:dyDescent="0.2">
      <c r="Y43628" s="84"/>
    </row>
    <row r="43629" spans="25:25" x14ac:dyDescent="0.2">
      <c r="Y43629" s="84"/>
    </row>
    <row r="43630" spans="25:25" x14ac:dyDescent="0.2">
      <c r="Y43630" s="84"/>
    </row>
    <row r="43631" spans="25:25" x14ac:dyDescent="0.2">
      <c r="Y43631" s="84"/>
    </row>
    <row r="43632" spans="25:25" x14ac:dyDescent="0.2">
      <c r="Y43632" s="84"/>
    </row>
    <row r="43633" spans="25:25" x14ac:dyDescent="0.2">
      <c r="Y43633" s="84"/>
    </row>
    <row r="43634" spans="25:25" x14ac:dyDescent="0.2">
      <c r="Y43634" s="84"/>
    </row>
    <row r="43635" spans="25:25" x14ac:dyDescent="0.2">
      <c r="Y43635" s="84"/>
    </row>
    <row r="43636" spans="25:25" x14ac:dyDescent="0.2">
      <c r="Y43636" s="84"/>
    </row>
    <row r="43637" spans="25:25" x14ac:dyDescent="0.2">
      <c r="Y43637" s="84"/>
    </row>
    <row r="43638" spans="25:25" x14ac:dyDescent="0.2">
      <c r="Y43638" s="84"/>
    </row>
    <row r="43639" spans="25:25" x14ac:dyDescent="0.2">
      <c r="Y43639" s="84"/>
    </row>
    <row r="43640" spans="25:25" x14ac:dyDescent="0.2">
      <c r="Y43640" s="84"/>
    </row>
    <row r="43641" spans="25:25" x14ac:dyDescent="0.2">
      <c r="Y43641" s="84"/>
    </row>
    <row r="43642" spans="25:25" x14ac:dyDescent="0.2">
      <c r="Y43642" s="84"/>
    </row>
    <row r="43643" spans="25:25" x14ac:dyDescent="0.2">
      <c r="Y43643" s="84"/>
    </row>
    <row r="43644" spans="25:25" x14ac:dyDescent="0.2">
      <c r="Y43644" s="84"/>
    </row>
    <row r="43645" spans="25:25" x14ac:dyDescent="0.2">
      <c r="Y43645" s="84"/>
    </row>
    <row r="43646" spans="25:25" x14ac:dyDescent="0.2">
      <c r="Y43646" s="84"/>
    </row>
    <row r="43647" spans="25:25" x14ac:dyDescent="0.2">
      <c r="Y43647" s="84"/>
    </row>
    <row r="43648" spans="25:25" x14ac:dyDescent="0.2">
      <c r="Y43648" s="84"/>
    </row>
    <row r="43649" spans="25:25" x14ac:dyDescent="0.2">
      <c r="Y43649" s="84"/>
    </row>
    <row r="43650" spans="25:25" x14ac:dyDescent="0.2">
      <c r="Y43650" s="84"/>
    </row>
    <row r="43651" spans="25:25" x14ac:dyDescent="0.2">
      <c r="Y43651" s="84"/>
    </row>
    <row r="43652" spans="25:25" x14ac:dyDescent="0.2">
      <c r="Y43652" s="84"/>
    </row>
    <row r="43653" spans="25:25" x14ac:dyDescent="0.2">
      <c r="Y43653" s="84"/>
    </row>
    <row r="43654" spans="25:25" x14ac:dyDescent="0.2">
      <c r="Y43654" s="84"/>
    </row>
    <row r="43655" spans="25:25" x14ac:dyDescent="0.2">
      <c r="Y43655" s="84"/>
    </row>
    <row r="43656" spans="25:25" x14ac:dyDescent="0.2">
      <c r="Y43656" s="84"/>
    </row>
    <row r="43657" spans="25:25" x14ac:dyDescent="0.2">
      <c r="Y43657" s="84"/>
    </row>
    <row r="43658" spans="25:25" x14ac:dyDescent="0.2">
      <c r="Y43658" s="84"/>
    </row>
    <row r="43659" spans="25:25" x14ac:dyDescent="0.2">
      <c r="Y43659" s="84"/>
    </row>
    <row r="43660" spans="25:25" x14ac:dyDescent="0.2">
      <c r="Y43660" s="84"/>
    </row>
    <row r="43661" spans="25:25" x14ac:dyDescent="0.2">
      <c r="Y43661" s="84"/>
    </row>
    <row r="43662" spans="25:25" x14ac:dyDescent="0.2">
      <c r="Y43662" s="84"/>
    </row>
    <row r="43663" spans="25:25" x14ac:dyDescent="0.2">
      <c r="Y43663" s="84"/>
    </row>
    <row r="43664" spans="25:25" x14ac:dyDescent="0.2">
      <c r="Y43664" s="84"/>
    </row>
    <row r="43665" spans="25:25" x14ac:dyDescent="0.2">
      <c r="Y43665" s="84"/>
    </row>
    <row r="43666" spans="25:25" x14ac:dyDescent="0.2">
      <c r="Y43666" s="84"/>
    </row>
    <row r="43667" spans="25:25" x14ac:dyDescent="0.2">
      <c r="Y43667" s="84"/>
    </row>
    <row r="43668" spans="25:25" x14ac:dyDescent="0.2">
      <c r="Y43668" s="84"/>
    </row>
    <row r="43669" spans="25:25" x14ac:dyDescent="0.2">
      <c r="Y43669" s="84"/>
    </row>
    <row r="43670" spans="25:25" x14ac:dyDescent="0.2">
      <c r="Y43670" s="84"/>
    </row>
    <row r="43671" spans="25:25" x14ac:dyDescent="0.2">
      <c r="Y43671" s="84"/>
    </row>
    <row r="43672" spans="25:25" x14ac:dyDescent="0.2">
      <c r="Y43672" s="84"/>
    </row>
    <row r="43673" spans="25:25" x14ac:dyDescent="0.2">
      <c r="Y43673" s="84"/>
    </row>
    <row r="43674" spans="25:25" x14ac:dyDescent="0.2">
      <c r="Y43674" s="84"/>
    </row>
    <row r="43675" spans="25:25" x14ac:dyDescent="0.2">
      <c r="Y43675" s="84"/>
    </row>
    <row r="43676" spans="25:25" x14ac:dyDescent="0.2">
      <c r="Y43676" s="84"/>
    </row>
    <row r="43677" spans="25:25" x14ac:dyDescent="0.2">
      <c r="Y43677" s="84"/>
    </row>
    <row r="43678" spans="25:25" x14ac:dyDescent="0.2">
      <c r="Y43678" s="84"/>
    </row>
    <row r="43679" spans="25:25" x14ac:dyDescent="0.2">
      <c r="Y43679" s="84"/>
    </row>
    <row r="43680" spans="25:25" x14ac:dyDescent="0.2">
      <c r="Y43680" s="84"/>
    </row>
    <row r="43681" spans="25:25" x14ac:dyDescent="0.2">
      <c r="Y43681" s="84"/>
    </row>
    <row r="43682" spans="25:25" x14ac:dyDescent="0.2">
      <c r="Y43682" s="84"/>
    </row>
    <row r="43683" spans="25:25" x14ac:dyDescent="0.2">
      <c r="Y43683" s="84"/>
    </row>
    <row r="43684" spans="25:25" x14ac:dyDescent="0.2">
      <c r="Y43684" s="84"/>
    </row>
    <row r="43685" spans="25:25" x14ac:dyDescent="0.2">
      <c r="Y43685" s="84"/>
    </row>
    <row r="43686" spans="25:25" x14ac:dyDescent="0.2">
      <c r="Y43686" s="84"/>
    </row>
    <row r="43687" spans="25:25" x14ac:dyDescent="0.2">
      <c r="Y43687" s="84"/>
    </row>
    <row r="43688" spans="25:25" x14ac:dyDescent="0.2">
      <c r="Y43688" s="84"/>
    </row>
    <row r="43689" spans="25:25" x14ac:dyDescent="0.2">
      <c r="Y43689" s="84"/>
    </row>
    <row r="43690" spans="25:25" x14ac:dyDescent="0.2">
      <c r="Y43690" s="84"/>
    </row>
    <row r="43691" spans="25:25" x14ac:dyDescent="0.2">
      <c r="Y43691" s="84"/>
    </row>
    <row r="43692" spans="25:25" x14ac:dyDescent="0.2">
      <c r="Y43692" s="84"/>
    </row>
    <row r="43693" spans="25:25" x14ac:dyDescent="0.2">
      <c r="Y43693" s="84"/>
    </row>
    <row r="43694" spans="25:25" x14ac:dyDescent="0.2">
      <c r="Y43694" s="84"/>
    </row>
    <row r="43695" spans="25:25" x14ac:dyDescent="0.2">
      <c r="Y43695" s="84"/>
    </row>
    <row r="43696" spans="25:25" x14ac:dyDescent="0.2">
      <c r="Y43696" s="84"/>
    </row>
    <row r="43697" spans="25:25" x14ac:dyDescent="0.2">
      <c r="Y43697" s="84"/>
    </row>
    <row r="43698" spans="25:25" x14ac:dyDescent="0.2">
      <c r="Y43698" s="84"/>
    </row>
    <row r="43699" spans="25:25" x14ac:dyDescent="0.2">
      <c r="Y43699" s="84"/>
    </row>
    <row r="43700" spans="25:25" x14ac:dyDescent="0.2">
      <c r="Y43700" s="84"/>
    </row>
    <row r="43701" spans="25:25" x14ac:dyDescent="0.2">
      <c r="Y43701" s="84"/>
    </row>
    <row r="43702" spans="25:25" x14ac:dyDescent="0.2">
      <c r="Y43702" s="84"/>
    </row>
    <row r="43703" spans="25:25" x14ac:dyDescent="0.2">
      <c r="Y43703" s="84"/>
    </row>
    <row r="43704" spans="25:25" x14ac:dyDescent="0.2">
      <c r="Y43704" s="84"/>
    </row>
    <row r="43705" spans="25:25" x14ac:dyDescent="0.2">
      <c r="Y43705" s="84"/>
    </row>
    <row r="43706" spans="25:25" x14ac:dyDescent="0.2">
      <c r="Y43706" s="84"/>
    </row>
    <row r="43707" spans="25:25" x14ac:dyDescent="0.2">
      <c r="Y43707" s="84"/>
    </row>
    <row r="43708" spans="25:25" x14ac:dyDescent="0.2">
      <c r="Y43708" s="84"/>
    </row>
    <row r="43709" spans="25:25" x14ac:dyDescent="0.2">
      <c r="Y43709" s="84"/>
    </row>
    <row r="43710" spans="25:25" x14ac:dyDescent="0.2">
      <c r="Y43710" s="84"/>
    </row>
    <row r="43711" spans="25:25" x14ac:dyDescent="0.2">
      <c r="Y43711" s="84"/>
    </row>
    <row r="43712" spans="25:25" x14ac:dyDescent="0.2">
      <c r="Y43712" s="84"/>
    </row>
    <row r="43713" spans="25:25" x14ac:dyDescent="0.2">
      <c r="Y43713" s="84"/>
    </row>
    <row r="43714" spans="25:25" x14ac:dyDescent="0.2">
      <c r="Y43714" s="84"/>
    </row>
    <row r="43715" spans="25:25" x14ac:dyDescent="0.2">
      <c r="Y43715" s="84"/>
    </row>
    <row r="43716" spans="25:25" x14ac:dyDescent="0.2">
      <c r="Y43716" s="84"/>
    </row>
    <row r="43717" spans="25:25" x14ac:dyDescent="0.2">
      <c r="Y43717" s="84"/>
    </row>
    <row r="43718" spans="25:25" x14ac:dyDescent="0.2">
      <c r="Y43718" s="84"/>
    </row>
    <row r="43719" spans="25:25" x14ac:dyDescent="0.2">
      <c r="Y43719" s="84"/>
    </row>
    <row r="43720" spans="25:25" x14ac:dyDescent="0.2">
      <c r="Y43720" s="84"/>
    </row>
    <row r="43721" spans="25:25" x14ac:dyDescent="0.2">
      <c r="Y43721" s="84"/>
    </row>
    <row r="43722" spans="25:25" x14ac:dyDescent="0.2">
      <c r="Y43722" s="84"/>
    </row>
    <row r="43723" spans="25:25" x14ac:dyDescent="0.2">
      <c r="Y43723" s="84"/>
    </row>
    <row r="43724" spans="25:25" x14ac:dyDescent="0.2">
      <c r="Y43724" s="84"/>
    </row>
    <row r="43725" spans="25:25" x14ac:dyDescent="0.2">
      <c r="Y43725" s="84"/>
    </row>
    <row r="43726" spans="25:25" x14ac:dyDescent="0.2">
      <c r="Y43726" s="84"/>
    </row>
    <row r="43727" spans="25:25" x14ac:dyDescent="0.2">
      <c r="Y43727" s="84"/>
    </row>
    <row r="43728" spans="25:25" x14ac:dyDescent="0.2">
      <c r="Y43728" s="84"/>
    </row>
    <row r="43729" spans="25:25" x14ac:dyDescent="0.2">
      <c r="Y43729" s="84"/>
    </row>
    <row r="43730" spans="25:25" x14ac:dyDescent="0.2">
      <c r="Y43730" s="84"/>
    </row>
    <row r="43731" spans="25:25" x14ac:dyDescent="0.2">
      <c r="Y43731" s="84"/>
    </row>
    <row r="43732" spans="25:25" x14ac:dyDescent="0.2">
      <c r="Y43732" s="84"/>
    </row>
    <row r="43733" spans="25:25" x14ac:dyDescent="0.2">
      <c r="Y43733" s="84"/>
    </row>
    <row r="43734" spans="25:25" x14ac:dyDescent="0.2">
      <c r="Y43734" s="84"/>
    </row>
    <row r="43735" spans="25:25" x14ac:dyDescent="0.2">
      <c r="Y43735" s="84"/>
    </row>
    <row r="43736" spans="25:25" x14ac:dyDescent="0.2">
      <c r="Y43736" s="84"/>
    </row>
    <row r="43737" spans="25:25" x14ac:dyDescent="0.2">
      <c r="Y43737" s="84"/>
    </row>
    <row r="43738" spans="25:25" x14ac:dyDescent="0.2">
      <c r="Y43738" s="84"/>
    </row>
    <row r="43739" spans="25:25" x14ac:dyDescent="0.2">
      <c r="Y43739" s="84"/>
    </row>
    <row r="43740" spans="25:25" x14ac:dyDescent="0.2">
      <c r="Y43740" s="84"/>
    </row>
    <row r="43741" spans="25:25" x14ac:dyDescent="0.2">
      <c r="Y43741" s="84"/>
    </row>
    <row r="43742" spans="25:25" x14ac:dyDescent="0.2">
      <c r="Y43742" s="84"/>
    </row>
    <row r="43743" spans="25:25" x14ac:dyDescent="0.2">
      <c r="Y43743" s="84"/>
    </row>
    <row r="43744" spans="25:25" x14ac:dyDescent="0.2">
      <c r="Y43744" s="84"/>
    </row>
    <row r="43745" spans="25:25" x14ac:dyDescent="0.2">
      <c r="Y43745" s="84"/>
    </row>
    <row r="43746" spans="25:25" x14ac:dyDescent="0.2">
      <c r="Y43746" s="84"/>
    </row>
    <row r="43747" spans="25:25" x14ac:dyDescent="0.2">
      <c r="Y43747" s="84"/>
    </row>
    <row r="43748" spans="25:25" x14ac:dyDescent="0.2">
      <c r="Y43748" s="84"/>
    </row>
    <row r="43749" spans="25:25" x14ac:dyDescent="0.2">
      <c r="Y43749" s="84"/>
    </row>
    <row r="43750" spans="25:25" x14ac:dyDescent="0.2">
      <c r="Y43750" s="84"/>
    </row>
    <row r="43751" spans="25:25" x14ac:dyDescent="0.2">
      <c r="Y43751" s="84"/>
    </row>
    <row r="43752" spans="25:25" x14ac:dyDescent="0.2">
      <c r="Y43752" s="84"/>
    </row>
    <row r="43753" spans="25:25" x14ac:dyDescent="0.2">
      <c r="Y43753" s="84"/>
    </row>
    <row r="43754" spans="25:25" x14ac:dyDescent="0.2">
      <c r="Y43754" s="84"/>
    </row>
    <row r="43755" spans="25:25" x14ac:dyDescent="0.2">
      <c r="Y43755" s="84"/>
    </row>
    <row r="43756" spans="25:25" x14ac:dyDescent="0.2">
      <c r="Y43756" s="84"/>
    </row>
    <row r="43757" spans="25:25" x14ac:dyDescent="0.2">
      <c r="Y43757" s="84"/>
    </row>
    <row r="43758" spans="25:25" x14ac:dyDescent="0.2">
      <c r="Y43758" s="84"/>
    </row>
    <row r="43759" spans="25:25" x14ac:dyDescent="0.2">
      <c r="Y43759" s="84"/>
    </row>
    <row r="43760" spans="25:25" x14ac:dyDescent="0.2">
      <c r="Y43760" s="84"/>
    </row>
    <row r="43761" spans="25:25" x14ac:dyDescent="0.2">
      <c r="Y43761" s="84"/>
    </row>
    <row r="43762" spans="25:25" x14ac:dyDescent="0.2">
      <c r="Y43762" s="84"/>
    </row>
    <row r="43763" spans="25:25" x14ac:dyDescent="0.2">
      <c r="Y43763" s="84"/>
    </row>
    <row r="43764" spans="25:25" x14ac:dyDescent="0.2">
      <c r="Y43764" s="84"/>
    </row>
    <row r="43765" spans="25:25" x14ac:dyDescent="0.2">
      <c r="Y43765" s="84"/>
    </row>
    <row r="43766" spans="25:25" x14ac:dyDescent="0.2">
      <c r="Y43766" s="84"/>
    </row>
    <row r="43767" spans="25:25" x14ac:dyDescent="0.2">
      <c r="Y43767" s="84"/>
    </row>
    <row r="43768" spans="25:25" x14ac:dyDescent="0.2">
      <c r="Y43768" s="84"/>
    </row>
    <row r="43769" spans="25:25" x14ac:dyDescent="0.2">
      <c r="Y43769" s="84"/>
    </row>
    <row r="43770" spans="25:25" x14ac:dyDescent="0.2">
      <c r="Y43770" s="84"/>
    </row>
    <row r="43771" spans="25:25" x14ac:dyDescent="0.2">
      <c r="Y43771" s="84"/>
    </row>
    <row r="43772" spans="25:25" x14ac:dyDescent="0.2">
      <c r="Y43772" s="84"/>
    </row>
    <row r="43773" spans="25:25" x14ac:dyDescent="0.2">
      <c r="Y43773" s="84"/>
    </row>
    <row r="43774" spans="25:25" x14ac:dyDescent="0.2">
      <c r="Y43774" s="84"/>
    </row>
    <row r="43775" spans="25:25" x14ac:dyDescent="0.2">
      <c r="Y43775" s="84"/>
    </row>
    <row r="43776" spans="25:25" x14ac:dyDescent="0.2">
      <c r="Y43776" s="84"/>
    </row>
    <row r="43777" spans="25:25" x14ac:dyDescent="0.2">
      <c r="Y43777" s="84"/>
    </row>
    <row r="43778" spans="25:25" x14ac:dyDescent="0.2">
      <c r="Y43778" s="84"/>
    </row>
    <row r="43779" spans="25:25" x14ac:dyDescent="0.2">
      <c r="Y43779" s="84"/>
    </row>
    <row r="43780" spans="25:25" x14ac:dyDescent="0.2">
      <c r="Y43780" s="84"/>
    </row>
    <row r="43781" spans="25:25" x14ac:dyDescent="0.2">
      <c r="Y43781" s="84"/>
    </row>
    <row r="43782" spans="25:25" x14ac:dyDescent="0.2">
      <c r="Y43782" s="84"/>
    </row>
    <row r="43783" spans="25:25" x14ac:dyDescent="0.2">
      <c r="Y43783" s="84"/>
    </row>
    <row r="43784" spans="25:25" x14ac:dyDescent="0.2">
      <c r="Y43784" s="84"/>
    </row>
    <row r="43785" spans="25:25" x14ac:dyDescent="0.2">
      <c r="Y43785" s="84"/>
    </row>
    <row r="43786" spans="25:25" x14ac:dyDescent="0.2">
      <c r="Y43786" s="84"/>
    </row>
    <row r="43787" spans="25:25" x14ac:dyDescent="0.2">
      <c r="Y43787" s="84"/>
    </row>
    <row r="43788" spans="25:25" x14ac:dyDescent="0.2">
      <c r="Y43788" s="84"/>
    </row>
    <row r="43789" spans="25:25" x14ac:dyDescent="0.2">
      <c r="Y43789" s="84"/>
    </row>
    <row r="43790" spans="25:25" x14ac:dyDescent="0.2">
      <c r="Y43790" s="84"/>
    </row>
    <row r="43791" spans="25:25" x14ac:dyDescent="0.2">
      <c r="Y43791" s="84"/>
    </row>
    <row r="43792" spans="25:25" x14ac:dyDescent="0.2">
      <c r="Y43792" s="84"/>
    </row>
    <row r="43793" spans="25:25" x14ac:dyDescent="0.2">
      <c r="Y43793" s="84"/>
    </row>
    <row r="43794" spans="25:25" x14ac:dyDescent="0.2">
      <c r="Y43794" s="84"/>
    </row>
    <row r="43795" spans="25:25" x14ac:dyDescent="0.2">
      <c r="Y43795" s="84"/>
    </row>
    <row r="43796" spans="25:25" x14ac:dyDescent="0.2">
      <c r="Y43796" s="84"/>
    </row>
    <row r="43797" spans="25:25" x14ac:dyDescent="0.2">
      <c r="Y43797" s="84"/>
    </row>
    <row r="43798" spans="25:25" x14ac:dyDescent="0.2">
      <c r="Y43798" s="84"/>
    </row>
    <row r="43799" spans="25:25" x14ac:dyDescent="0.2">
      <c r="Y43799" s="84"/>
    </row>
    <row r="43800" spans="25:25" x14ac:dyDescent="0.2">
      <c r="Y43800" s="84"/>
    </row>
    <row r="43801" spans="25:25" x14ac:dyDescent="0.2">
      <c r="Y43801" s="84"/>
    </row>
    <row r="43802" spans="25:25" x14ac:dyDescent="0.2">
      <c r="Y43802" s="84"/>
    </row>
    <row r="43803" spans="25:25" x14ac:dyDescent="0.2">
      <c r="Y43803" s="84"/>
    </row>
    <row r="43804" spans="25:25" x14ac:dyDescent="0.2">
      <c r="Y43804" s="84"/>
    </row>
    <row r="43805" spans="25:25" x14ac:dyDescent="0.2">
      <c r="Y43805" s="84"/>
    </row>
    <row r="43806" spans="25:25" x14ac:dyDescent="0.2">
      <c r="Y43806" s="84"/>
    </row>
    <row r="43807" spans="25:25" x14ac:dyDescent="0.2">
      <c r="Y43807" s="84"/>
    </row>
    <row r="43808" spans="25:25" x14ac:dyDescent="0.2">
      <c r="Y43808" s="84"/>
    </row>
    <row r="43809" spans="25:25" x14ac:dyDescent="0.2">
      <c r="Y43809" s="84"/>
    </row>
    <row r="43810" spans="25:25" x14ac:dyDescent="0.2">
      <c r="Y43810" s="84"/>
    </row>
    <row r="43811" spans="25:25" x14ac:dyDescent="0.2">
      <c r="Y43811" s="84"/>
    </row>
    <row r="43812" spans="25:25" x14ac:dyDescent="0.2">
      <c r="Y43812" s="84"/>
    </row>
    <row r="43813" spans="25:25" x14ac:dyDescent="0.2">
      <c r="Y43813" s="84"/>
    </row>
    <row r="43814" spans="25:25" x14ac:dyDescent="0.2">
      <c r="Y43814" s="84"/>
    </row>
    <row r="43815" spans="25:25" x14ac:dyDescent="0.2">
      <c r="Y43815" s="84"/>
    </row>
    <row r="43816" spans="25:25" x14ac:dyDescent="0.2">
      <c r="Y43816" s="84"/>
    </row>
    <row r="43817" spans="25:25" x14ac:dyDescent="0.2">
      <c r="Y43817" s="84"/>
    </row>
    <row r="43818" spans="25:25" x14ac:dyDescent="0.2">
      <c r="Y43818" s="84"/>
    </row>
    <row r="43819" spans="25:25" x14ac:dyDescent="0.2">
      <c r="Y43819" s="84"/>
    </row>
    <row r="43820" spans="25:25" x14ac:dyDescent="0.2">
      <c r="Y43820" s="84"/>
    </row>
    <row r="43821" spans="25:25" x14ac:dyDescent="0.2">
      <c r="Y43821" s="84"/>
    </row>
    <row r="43822" spans="25:25" x14ac:dyDescent="0.2">
      <c r="Y43822" s="84"/>
    </row>
    <row r="43823" spans="25:25" x14ac:dyDescent="0.2">
      <c r="Y43823" s="84"/>
    </row>
    <row r="43824" spans="25:25" x14ac:dyDescent="0.2">
      <c r="Y43824" s="84"/>
    </row>
    <row r="43825" spans="25:25" x14ac:dyDescent="0.2">
      <c r="Y43825" s="84"/>
    </row>
    <row r="43826" spans="25:25" x14ac:dyDescent="0.2">
      <c r="Y43826" s="84"/>
    </row>
    <row r="43827" spans="25:25" x14ac:dyDescent="0.2">
      <c r="Y43827" s="84"/>
    </row>
    <row r="43828" spans="25:25" x14ac:dyDescent="0.2">
      <c r="Y43828" s="84"/>
    </row>
    <row r="43829" spans="25:25" x14ac:dyDescent="0.2">
      <c r="Y43829" s="84"/>
    </row>
    <row r="43830" spans="25:25" x14ac:dyDescent="0.2">
      <c r="Y43830" s="84"/>
    </row>
    <row r="43831" spans="25:25" x14ac:dyDescent="0.2">
      <c r="Y43831" s="84"/>
    </row>
    <row r="43832" spans="25:25" x14ac:dyDescent="0.2">
      <c r="Y43832" s="84"/>
    </row>
    <row r="43833" spans="25:25" x14ac:dyDescent="0.2">
      <c r="Y43833" s="84"/>
    </row>
    <row r="43834" spans="25:25" x14ac:dyDescent="0.2">
      <c r="Y43834" s="84"/>
    </row>
    <row r="43835" spans="25:25" x14ac:dyDescent="0.2">
      <c r="Y43835" s="84"/>
    </row>
    <row r="43836" spans="25:25" x14ac:dyDescent="0.2">
      <c r="Y43836" s="84"/>
    </row>
    <row r="43837" spans="25:25" x14ac:dyDescent="0.2">
      <c r="Y43837" s="84"/>
    </row>
    <row r="43838" spans="25:25" x14ac:dyDescent="0.2">
      <c r="Y43838" s="84"/>
    </row>
    <row r="43839" spans="25:25" x14ac:dyDescent="0.2">
      <c r="Y43839" s="84"/>
    </row>
    <row r="43840" spans="25:25" x14ac:dyDescent="0.2">
      <c r="Y43840" s="84"/>
    </row>
    <row r="43841" spans="25:25" x14ac:dyDescent="0.2">
      <c r="Y43841" s="84"/>
    </row>
    <row r="43842" spans="25:25" x14ac:dyDescent="0.2">
      <c r="Y43842" s="84"/>
    </row>
    <row r="43843" spans="25:25" x14ac:dyDescent="0.2">
      <c r="Y43843" s="84"/>
    </row>
    <row r="43844" spans="25:25" x14ac:dyDescent="0.2">
      <c r="Y43844" s="84"/>
    </row>
    <row r="43845" spans="25:25" x14ac:dyDescent="0.2">
      <c r="Y43845" s="84"/>
    </row>
    <row r="43846" spans="25:25" x14ac:dyDescent="0.2">
      <c r="Y43846" s="84"/>
    </row>
    <row r="43847" spans="25:25" x14ac:dyDescent="0.2">
      <c r="Y43847" s="84"/>
    </row>
    <row r="43848" spans="25:25" x14ac:dyDescent="0.2">
      <c r="Y43848" s="84"/>
    </row>
    <row r="43849" spans="25:25" x14ac:dyDescent="0.2">
      <c r="Y43849" s="84"/>
    </row>
    <row r="43850" spans="25:25" x14ac:dyDescent="0.2">
      <c r="Y43850" s="84"/>
    </row>
    <row r="43851" spans="25:25" x14ac:dyDescent="0.2">
      <c r="Y43851" s="84"/>
    </row>
    <row r="43852" spans="25:25" x14ac:dyDescent="0.2">
      <c r="Y43852" s="84"/>
    </row>
    <row r="43853" spans="25:25" x14ac:dyDescent="0.2">
      <c r="Y43853" s="84"/>
    </row>
    <row r="43854" spans="25:25" x14ac:dyDescent="0.2">
      <c r="Y43854" s="84"/>
    </row>
    <row r="43855" spans="25:25" x14ac:dyDescent="0.2">
      <c r="Y43855" s="84"/>
    </row>
    <row r="43856" spans="25:25" x14ac:dyDescent="0.2">
      <c r="Y43856" s="84"/>
    </row>
    <row r="43857" spans="25:25" x14ac:dyDescent="0.2">
      <c r="Y43857" s="84"/>
    </row>
    <row r="43858" spans="25:25" x14ac:dyDescent="0.2">
      <c r="Y43858" s="84"/>
    </row>
    <row r="43859" spans="25:25" x14ac:dyDescent="0.2">
      <c r="Y43859" s="84"/>
    </row>
    <row r="43860" spans="25:25" x14ac:dyDescent="0.2">
      <c r="Y43860" s="84"/>
    </row>
    <row r="43861" spans="25:25" x14ac:dyDescent="0.2">
      <c r="Y43861" s="84"/>
    </row>
    <row r="43862" spans="25:25" x14ac:dyDescent="0.2">
      <c r="Y43862" s="84"/>
    </row>
    <row r="43863" spans="25:25" x14ac:dyDescent="0.2">
      <c r="Y43863" s="84"/>
    </row>
    <row r="43864" spans="25:25" x14ac:dyDescent="0.2">
      <c r="Y43864" s="84"/>
    </row>
    <row r="43865" spans="25:25" x14ac:dyDescent="0.2">
      <c r="Y43865" s="84"/>
    </row>
    <row r="43866" spans="25:25" x14ac:dyDescent="0.2">
      <c r="Y43866" s="84"/>
    </row>
    <row r="43867" spans="25:25" x14ac:dyDescent="0.2">
      <c r="Y43867" s="84"/>
    </row>
    <row r="43868" spans="25:25" x14ac:dyDescent="0.2">
      <c r="Y43868" s="84"/>
    </row>
    <row r="43869" spans="25:25" x14ac:dyDescent="0.2">
      <c r="Y43869" s="84"/>
    </row>
    <row r="43870" spans="25:25" x14ac:dyDescent="0.2">
      <c r="Y43870" s="84"/>
    </row>
    <row r="43871" spans="25:25" x14ac:dyDescent="0.2">
      <c r="Y43871" s="84"/>
    </row>
    <row r="43872" spans="25:25" x14ac:dyDescent="0.2">
      <c r="Y43872" s="84"/>
    </row>
    <row r="43873" spans="25:25" x14ac:dyDescent="0.2">
      <c r="Y43873" s="84"/>
    </row>
    <row r="43874" spans="25:25" x14ac:dyDescent="0.2">
      <c r="Y43874" s="84"/>
    </row>
    <row r="43875" spans="25:25" x14ac:dyDescent="0.2">
      <c r="Y43875" s="84"/>
    </row>
    <row r="43876" spans="25:25" x14ac:dyDescent="0.2">
      <c r="Y43876" s="84"/>
    </row>
    <row r="43877" spans="25:25" x14ac:dyDescent="0.2">
      <c r="Y43877" s="84"/>
    </row>
    <row r="43878" spans="25:25" x14ac:dyDescent="0.2">
      <c r="Y43878" s="84"/>
    </row>
    <row r="43879" spans="25:25" x14ac:dyDescent="0.2">
      <c r="Y43879" s="84"/>
    </row>
    <row r="43880" spans="25:25" x14ac:dyDescent="0.2">
      <c r="Y43880" s="84"/>
    </row>
    <row r="43881" spans="25:25" x14ac:dyDescent="0.2">
      <c r="Y43881" s="84"/>
    </row>
    <row r="43882" spans="25:25" x14ac:dyDescent="0.2">
      <c r="Y43882" s="84"/>
    </row>
    <row r="43883" spans="25:25" x14ac:dyDescent="0.2">
      <c r="Y43883" s="84"/>
    </row>
    <row r="43884" spans="25:25" x14ac:dyDescent="0.2">
      <c r="Y43884" s="84"/>
    </row>
    <row r="43885" spans="25:25" x14ac:dyDescent="0.2">
      <c r="Y43885" s="84"/>
    </row>
    <row r="43886" spans="25:25" x14ac:dyDescent="0.2">
      <c r="Y43886" s="84"/>
    </row>
    <row r="43887" spans="25:25" x14ac:dyDescent="0.2">
      <c r="Y43887" s="84"/>
    </row>
    <row r="43888" spans="25:25" x14ac:dyDescent="0.2">
      <c r="Y43888" s="84"/>
    </row>
    <row r="43889" spans="25:25" x14ac:dyDescent="0.2">
      <c r="Y43889" s="84"/>
    </row>
    <row r="43890" spans="25:25" x14ac:dyDescent="0.2">
      <c r="Y43890" s="84"/>
    </row>
    <row r="43891" spans="25:25" x14ac:dyDescent="0.2">
      <c r="Y43891" s="84"/>
    </row>
    <row r="43892" spans="25:25" x14ac:dyDescent="0.2">
      <c r="Y43892" s="84"/>
    </row>
    <row r="43893" spans="25:25" x14ac:dyDescent="0.2">
      <c r="Y43893" s="84"/>
    </row>
    <row r="43894" spans="25:25" x14ac:dyDescent="0.2">
      <c r="Y43894" s="84"/>
    </row>
    <row r="43895" spans="25:25" x14ac:dyDescent="0.2">
      <c r="Y43895" s="84"/>
    </row>
    <row r="43896" spans="25:25" x14ac:dyDescent="0.2">
      <c r="Y43896" s="84"/>
    </row>
    <row r="43897" spans="25:25" x14ac:dyDescent="0.2">
      <c r="Y43897" s="84"/>
    </row>
    <row r="43898" spans="25:25" x14ac:dyDescent="0.2">
      <c r="Y43898" s="84"/>
    </row>
    <row r="43899" spans="25:25" x14ac:dyDescent="0.2">
      <c r="Y43899" s="84"/>
    </row>
    <row r="43900" spans="25:25" x14ac:dyDescent="0.2">
      <c r="Y43900" s="84"/>
    </row>
    <row r="43901" spans="25:25" x14ac:dyDescent="0.2">
      <c r="Y43901" s="84"/>
    </row>
    <row r="43902" spans="25:25" x14ac:dyDescent="0.2">
      <c r="Y43902" s="84"/>
    </row>
    <row r="43903" spans="25:25" x14ac:dyDescent="0.2">
      <c r="Y43903" s="84"/>
    </row>
    <row r="43904" spans="25:25" x14ac:dyDescent="0.2">
      <c r="Y43904" s="84"/>
    </row>
    <row r="43905" spans="25:25" x14ac:dyDescent="0.2">
      <c r="Y43905" s="84"/>
    </row>
    <row r="43906" spans="25:25" x14ac:dyDescent="0.2">
      <c r="Y43906" s="84"/>
    </row>
    <row r="43907" spans="25:25" x14ac:dyDescent="0.2">
      <c r="Y43907" s="84"/>
    </row>
    <row r="43908" spans="25:25" x14ac:dyDescent="0.2">
      <c r="Y43908" s="84"/>
    </row>
    <row r="43909" spans="25:25" x14ac:dyDescent="0.2">
      <c r="Y43909" s="84"/>
    </row>
    <row r="43910" spans="25:25" x14ac:dyDescent="0.2">
      <c r="Y43910" s="84"/>
    </row>
    <row r="43911" spans="25:25" x14ac:dyDescent="0.2">
      <c r="Y43911" s="84"/>
    </row>
    <row r="43912" spans="25:25" x14ac:dyDescent="0.2">
      <c r="Y43912" s="84"/>
    </row>
    <row r="43913" spans="25:25" x14ac:dyDescent="0.2">
      <c r="Y43913" s="84"/>
    </row>
    <row r="43914" spans="25:25" x14ac:dyDescent="0.2">
      <c r="Y43914" s="84"/>
    </row>
    <row r="43915" spans="25:25" x14ac:dyDescent="0.2">
      <c r="Y43915" s="84"/>
    </row>
    <row r="43916" spans="25:25" x14ac:dyDescent="0.2">
      <c r="Y43916" s="84"/>
    </row>
    <row r="43917" spans="25:25" x14ac:dyDescent="0.2">
      <c r="Y43917" s="84"/>
    </row>
    <row r="43918" spans="25:25" x14ac:dyDescent="0.2">
      <c r="Y43918" s="84"/>
    </row>
    <row r="43919" spans="25:25" x14ac:dyDescent="0.2">
      <c r="Y43919" s="84"/>
    </row>
    <row r="43920" spans="25:25" x14ac:dyDescent="0.2">
      <c r="Y43920" s="84"/>
    </row>
    <row r="43921" spans="25:25" x14ac:dyDescent="0.2">
      <c r="Y43921" s="84"/>
    </row>
    <row r="43922" spans="25:25" x14ac:dyDescent="0.2">
      <c r="Y43922" s="84"/>
    </row>
    <row r="43923" spans="25:25" x14ac:dyDescent="0.2">
      <c r="Y43923" s="84"/>
    </row>
    <row r="43924" spans="25:25" x14ac:dyDescent="0.2">
      <c r="Y43924" s="84"/>
    </row>
    <row r="43925" spans="25:25" x14ac:dyDescent="0.2">
      <c r="Y43925" s="84"/>
    </row>
    <row r="43926" spans="25:25" x14ac:dyDescent="0.2">
      <c r="Y43926" s="84"/>
    </row>
    <row r="43927" spans="25:25" x14ac:dyDescent="0.2">
      <c r="Y43927" s="84"/>
    </row>
    <row r="43928" spans="25:25" x14ac:dyDescent="0.2">
      <c r="Y43928" s="84"/>
    </row>
    <row r="43929" spans="25:25" x14ac:dyDescent="0.2">
      <c r="Y43929" s="84"/>
    </row>
    <row r="43930" spans="25:25" x14ac:dyDescent="0.2">
      <c r="Y43930" s="84"/>
    </row>
    <row r="43931" spans="25:25" x14ac:dyDescent="0.2">
      <c r="Y43931" s="84"/>
    </row>
    <row r="43932" spans="25:25" x14ac:dyDescent="0.2">
      <c r="Y43932" s="84"/>
    </row>
    <row r="43933" spans="25:25" x14ac:dyDescent="0.2">
      <c r="Y43933" s="84"/>
    </row>
    <row r="43934" spans="25:25" x14ac:dyDescent="0.2">
      <c r="Y43934" s="84"/>
    </row>
    <row r="43935" spans="25:25" x14ac:dyDescent="0.2">
      <c r="Y43935" s="84"/>
    </row>
    <row r="43936" spans="25:25" x14ac:dyDescent="0.2">
      <c r="Y43936" s="84"/>
    </row>
    <row r="43937" spans="25:25" x14ac:dyDescent="0.2">
      <c r="Y43937" s="84"/>
    </row>
    <row r="43938" spans="25:25" x14ac:dyDescent="0.2">
      <c r="Y43938" s="84"/>
    </row>
    <row r="43939" spans="25:25" x14ac:dyDescent="0.2">
      <c r="Y43939" s="84"/>
    </row>
    <row r="43940" spans="25:25" x14ac:dyDescent="0.2">
      <c r="Y43940" s="84"/>
    </row>
    <row r="43941" spans="25:25" x14ac:dyDescent="0.2">
      <c r="Y43941" s="84"/>
    </row>
    <row r="43942" spans="25:25" x14ac:dyDescent="0.2">
      <c r="Y43942" s="84"/>
    </row>
    <row r="43943" spans="25:25" x14ac:dyDescent="0.2">
      <c r="Y43943" s="84"/>
    </row>
    <row r="43944" spans="25:25" x14ac:dyDescent="0.2">
      <c r="Y43944" s="84"/>
    </row>
    <row r="43945" spans="25:25" x14ac:dyDescent="0.2">
      <c r="Y43945" s="84"/>
    </row>
    <row r="43946" spans="25:25" x14ac:dyDescent="0.2">
      <c r="Y43946" s="84"/>
    </row>
    <row r="43947" spans="25:25" x14ac:dyDescent="0.2">
      <c r="Y43947" s="84"/>
    </row>
    <row r="43948" spans="25:25" x14ac:dyDescent="0.2">
      <c r="Y43948" s="84"/>
    </row>
    <row r="43949" spans="25:25" x14ac:dyDescent="0.2">
      <c r="Y43949" s="84"/>
    </row>
    <row r="43950" spans="25:25" x14ac:dyDescent="0.2">
      <c r="Y43950" s="84"/>
    </row>
    <row r="43951" spans="25:25" x14ac:dyDescent="0.2">
      <c r="Y43951" s="84"/>
    </row>
    <row r="43952" spans="25:25" x14ac:dyDescent="0.2">
      <c r="Y43952" s="84"/>
    </row>
    <row r="43953" spans="25:25" x14ac:dyDescent="0.2">
      <c r="Y43953" s="84"/>
    </row>
    <row r="43954" spans="25:25" x14ac:dyDescent="0.2">
      <c r="Y43954" s="84"/>
    </row>
    <row r="43955" spans="25:25" x14ac:dyDescent="0.2">
      <c r="Y43955" s="84"/>
    </row>
    <row r="43956" spans="25:25" x14ac:dyDescent="0.2">
      <c r="Y43956" s="84"/>
    </row>
    <row r="43957" spans="25:25" x14ac:dyDescent="0.2">
      <c r="Y43957" s="84"/>
    </row>
    <row r="43958" spans="25:25" x14ac:dyDescent="0.2">
      <c r="Y43958" s="84"/>
    </row>
    <row r="43959" spans="25:25" x14ac:dyDescent="0.2">
      <c r="Y43959" s="84"/>
    </row>
    <row r="43960" spans="25:25" x14ac:dyDescent="0.2">
      <c r="Y43960" s="84"/>
    </row>
    <row r="43961" spans="25:25" x14ac:dyDescent="0.2">
      <c r="Y43961" s="84"/>
    </row>
    <row r="43962" spans="25:25" x14ac:dyDescent="0.2">
      <c r="Y43962" s="84"/>
    </row>
    <row r="43963" spans="25:25" x14ac:dyDescent="0.2">
      <c r="Y43963" s="84"/>
    </row>
    <row r="43964" spans="25:25" x14ac:dyDescent="0.2">
      <c r="Y43964" s="84"/>
    </row>
    <row r="43965" spans="25:25" x14ac:dyDescent="0.2">
      <c r="Y43965" s="84"/>
    </row>
    <row r="43966" spans="25:25" x14ac:dyDescent="0.2">
      <c r="Y43966" s="84"/>
    </row>
    <row r="43967" spans="25:25" x14ac:dyDescent="0.2">
      <c r="Y43967" s="84"/>
    </row>
    <row r="43968" spans="25:25" x14ac:dyDescent="0.2">
      <c r="Y43968" s="84"/>
    </row>
    <row r="43969" spans="25:25" x14ac:dyDescent="0.2">
      <c r="Y43969" s="84"/>
    </row>
    <row r="43970" spans="25:25" x14ac:dyDescent="0.2">
      <c r="Y43970" s="84"/>
    </row>
    <row r="43971" spans="25:25" x14ac:dyDescent="0.2">
      <c r="Y43971" s="84"/>
    </row>
    <row r="43972" spans="25:25" x14ac:dyDescent="0.2">
      <c r="Y43972" s="84"/>
    </row>
    <row r="43973" spans="25:25" x14ac:dyDescent="0.2">
      <c r="Y43973" s="84"/>
    </row>
    <row r="43974" spans="25:25" x14ac:dyDescent="0.2">
      <c r="Y43974" s="84"/>
    </row>
    <row r="43975" spans="25:25" x14ac:dyDescent="0.2">
      <c r="Y43975" s="84"/>
    </row>
    <row r="43976" spans="25:25" x14ac:dyDescent="0.2">
      <c r="Y43976" s="84"/>
    </row>
    <row r="43977" spans="25:25" x14ac:dyDescent="0.2">
      <c r="Y43977" s="84"/>
    </row>
    <row r="43978" spans="25:25" x14ac:dyDescent="0.2">
      <c r="Y43978" s="84"/>
    </row>
    <row r="43979" spans="25:25" x14ac:dyDescent="0.2">
      <c r="Y43979" s="84"/>
    </row>
    <row r="43980" spans="25:25" x14ac:dyDescent="0.2">
      <c r="Y43980" s="84"/>
    </row>
    <row r="43981" spans="25:25" x14ac:dyDescent="0.2">
      <c r="Y43981" s="84"/>
    </row>
    <row r="43982" spans="25:25" x14ac:dyDescent="0.2">
      <c r="Y43982" s="84"/>
    </row>
    <row r="43983" spans="25:25" x14ac:dyDescent="0.2">
      <c r="Y43983" s="84"/>
    </row>
    <row r="43984" spans="25:25" x14ac:dyDescent="0.2">
      <c r="Y43984" s="84"/>
    </row>
    <row r="43985" spans="25:25" x14ac:dyDescent="0.2">
      <c r="Y43985" s="84"/>
    </row>
    <row r="43986" spans="25:25" x14ac:dyDescent="0.2">
      <c r="Y43986" s="84"/>
    </row>
    <row r="43987" spans="25:25" x14ac:dyDescent="0.2">
      <c r="Y43987" s="84"/>
    </row>
    <row r="43988" spans="25:25" x14ac:dyDescent="0.2">
      <c r="Y43988" s="84"/>
    </row>
    <row r="43989" spans="25:25" x14ac:dyDescent="0.2">
      <c r="Y43989" s="84"/>
    </row>
    <row r="43990" spans="25:25" x14ac:dyDescent="0.2">
      <c r="Y43990" s="84"/>
    </row>
    <row r="43991" spans="25:25" x14ac:dyDescent="0.2">
      <c r="Y43991" s="84"/>
    </row>
    <row r="43992" spans="25:25" x14ac:dyDescent="0.2">
      <c r="Y43992" s="84"/>
    </row>
    <row r="43993" spans="25:25" x14ac:dyDescent="0.2">
      <c r="Y43993" s="84"/>
    </row>
    <row r="43994" spans="25:25" x14ac:dyDescent="0.2">
      <c r="Y43994" s="84"/>
    </row>
    <row r="43995" spans="25:25" x14ac:dyDescent="0.2">
      <c r="Y43995" s="84"/>
    </row>
    <row r="43996" spans="25:25" x14ac:dyDescent="0.2">
      <c r="Y43996" s="84"/>
    </row>
    <row r="43997" spans="25:25" x14ac:dyDescent="0.2">
      <c r="Y43997" s="84"/>
    </row>
    <row r="43998" spans="25:25" x14ac:dyDescent="0.2">
      <c r="Y43998" s="84"/>
    </row>
    <row r="43999" spans="25:25" x14ac:dyDescent="0.2">
      <c r="Y43999" s="84"/>
    </row>
    <row r="44000" spans="25:25" x14ac:dyDescent="0.2">
      <c r="Y44000" s="84"/>
    </row>
    <row r="44001" spans="25:25" x14ac:dyDescent="0.2">
      <c r="Y44001" s="84"/>
    </row>
    <row r="44002" spans="25:25" x14ac:dyDescent="0.2">
      <c r="Y44002" s="84"/>
    </row>
    <row r="44003" spans="25:25" x14ac:dyDescent="0.2">
      <c r="Y44003" s="84"/>
    </row>
    <row r="44004" spans="25:25" x14ac:dyDescent="0.2">
      <c r="Y44004" s="84"/>
    </row>
    <row r="44005" spans="25:25" x14ac:dyDescent="0.2">
      <c r="Y44005" s="84"/>
    </row>
    <row r="44006" spans="25:25" x14ac:dyDescent="0.2">
      <c r="Y44006" s="84"/>
    </row>
    <row r="44007" spans="25:25" x14ac:dyDescent="0.2">
      <c r="Y44007" s="84"/>
    </row>
    <row r="44008" spans="25:25" x14ac:dyDescent="0.2">
      <c r="Y44008" s="84"/>
    </row>
    <row r="44009" spans="25:25" x14ac:dyDescent="0.2">
      <c r="Y44009" s="84"/>
    </row>
    <row r="44010" spans="25:25" x14ac:dyDescent="0.2">
      <c r="Y44010" s="84"/>
    </row>
    <row r="44011" spans="25:25" x14ac:dyDescent="0.2">
      <c r="Y44011" s="84"/>
    </row>
    <row r="44012" spans="25:25" x14ac:dyDescent="0.2">
      <c r="Y44012" s="84"/>
    </row>
    <row r="44013" spans="25:25" x14ac:dyDescent="0.2">
      <c r="Y44013" s="84"/>
    </row>
    <row r="44014" spans="25:25" x14ac:dyDescent="0.2">
      <c r="Y44014" s="84"/>
    </row>
    <row r="44015" spans="25:25" x14ac:dyDescent="0.2">
      <c r="Y44015" s="84"/>
    </row>
    <row r="44016" spans="25:25" x14ac:dyDescent="0.2">
      <c r="Y44016" s="84"/>
    </row>
    <row r="44017" spans="25:25" x14ac:dyDescent="0.2">
      <c r="Y44017" s="84"/>
    </row>
    <row r="44018" spans="25:25" x14ac:dyDescent="0.2">
      <c r="Y44018" s="84"/>
    </row>
    <row r="44019" spans="25:25" x14ac:dyDescent="0.2">
      <c r="Y44019" s="84"/>
    </row>
    <row r="44020" spans="25:25" x14ac:dyDescent="0.2">
      <c r="Y44020" s="84"/>
    </row>
    <row r="44021" spans="25:25" x14ac:dyDescent="0.2">
      <c r="Y44021" s="84"/>
    </row>
    <row r="44022" spans="25:25" x14ac:dyDescent="0.2">
      <c r="Y44022" s="84"/>
    </row>
    <row r="44023" spans="25:25" x14ac:dyDescent="0.2">
      <c r="Y44023" s="84"/>
    </row>
    <row r="44024" spans="25:25" x14ac:dyDescent="0.2">
      <c r="Y44024" s="84"/>
    </row>
    <row r="44025" spans="25:25" x14ac:dyDescent="0.2">
      <c r="Y44025" s="84"/>
    </row>
    <row r="44026" spans="25:25" x14ac:dyDescent="0.2">
      <c r="Y44026" s="84"/>
    </row>
    <row r="44027" spans="25:25" x14ac:dyDescent="0.2">
      <c r="Y44027" s="84"/>
    </row>
    <row r="44028" spans="25:25" x14ac:dyDescent="0.2">
      <c r="Y44028" s="84"/>
    </row>
    <row r="44029" spans="25:25" x14ac:dyDescent="0.2">
      <c r="Y44029" s="84"/>
    </row>
    <row r="44030" spans="25:25" x14ac:dyDescent="0.2">
      <c r="Y44030" s="84"/>
    </row>
    <row r="44031" spans="25:25" x14ac:dyDescent="0.2">
      <c r="Y44031" s="84"/>
    </row>
    <row r="44032" spans="25:25" x14ac:dyDescent="0.2">
      <c r="Y44032" s="84"/>
    </row>
    <row r="44033" spans="25:25" x14ac:dyDescent="0.2">
      <c r="Y44033" s="84"/>
    </row>
    <row r="44034" spans="25:25" x14ac:dyDescent="0.2">
      <c r="Y44034" s="84"/>
    </row>
    <row r="44035" spans="25:25" x14ac:dyDescent="0.2">
      <c r="Y44035" s="84"/>
    </row>
    <row r="44036" spans="25:25" x14ac:dyDescent="0.2">
      <c r="Y44036" s="84"/>
    </row>
    <row r="44037" spans="25:25" x14ac:dyDescent="0.2">
      <c r="Y44037" s="84"/>
    </row>
    <row r="44038" spans="25:25" x14ac:dyDescent="0.2">
      <c r="Y44038" s="84"/>
    </row>
    <row r="44039" spans="25:25" x14ac:dyDescent="0.2">
      <c r="Y44039" s="84"/>
    </row>
    <row r="44040" spans="25:25" x14ac:dyDescent="0.2">
      <c r="Y44040" s="84"/>
    </row>
    <row r="44041" spans="25:25" x14ac:dyDescent="0.2">
      <c r="Y44041" s="84"/>
    </row>
    <row r="44042" spans="25:25" x14ac:dyDescent="0.2">
      <c r="Y44042" s="84"/>
    </row>
    <row r="44043" spans="25:25" x14ac:dyDescent="0.2">
      <c r="Y44043" s="84"/>
    </row>
    <row r="44044" spans="25:25" x14ac:dyDescent="0.2">
      <c r="Y44044" s="84"/>
    </row>
    <row r="44045" spans="25:25" x14ac:dyDescent="0.2">
      <c r="Y44045" s="84"/>
    </row>
    <row r="44046" spans="25:25" x14ac:dyDescent="0.2">
      <c r="Y44046" s="84"/>
    </row>
    <row r="44047" spans="25:25" x14ac:dyDescent="0.2">
      <c r="Y44047" s="84"/>
    </row>
    <row r="44048" spans="25:25" x14ac:dyDescent="0.2">
      <c r="Y44048" s="84"/>
    </row>
    <row r="44049" spans="25:25" x14ac:dyDescent="0.2">
      <c r="Y44049" s="84"/>
    </row>
    <row r="44050" spans="25:25" x14ac:dyDescent="0.2">
      <c r="Y44050" s="84"/>
    </row>
    <row r="44051" spans="25:25" x14ac:dyDescent="0.2">
      <c r="Y44051" s="84"/>
    </row>
    <row r="44052" spans="25:25" x14ac:dyDescent="0.2">
      <c r="Y44052" s="84"/>
    </row>
    <row r="44053" spans="25:25" x14ac:dyDescent="0.2">
      <c r="Y44053" s="84"/>
    </row>
    <row r="44054" spans="25:25" x14ac:dyDescent="0.2">
      <c r="Y44054" s="84"/>
    </row>
    <row r="44055" spans="25:25" x14ac:dyDescent="0.2">
      <c r="Y44055" s="84"/>
    </row>
    <row r="44056" spans="25:25" x14ac:dyDescent="0.2">
      <c r="Y44056" s="84"/>
    </row>
    <row r="44057" spans="25:25" x14ac:dyDescent="0.2">
      <c r="Y44057" s="84"/>
    </row>
    <row r="44058" spans="25:25" x14ac:dyDescent="0.2">
      <c r="Y44058" s="84"/>
    </row>
    <row r="44059" spans="25:25" x14ac:dyDescent="0.2">
      <c r="Y44059" s="84"/>
    </row>
    <row r="44060" spans="25:25" x14ac:dyDescent="0.2">
      <c r="Y44060" s="84"/>
    </row>
    <row r="44061" spans="25:25" x14ac:dyDescent="0.2">
      <c r="Y44061" s="84"/>
    </row>
    <row r="44062" spans="25:25" x14ac:dyDescent="0.2">
      <c r="Y44062" s="84"/>
    </row>
    <row r="44063" spans="25:25" x14ac:dyDescent="0.2">
      <c r="Y44063" s="84"/>
    </row>
    <row r="44064" spans="25:25" x14ac:dyDescent="0.2">
      <c r="Y44064" s="84"/>
    </row>
    <row r="44065" spans="25:25" x14ac:dyDescent="0.2">
      <c r="Y44065" s="84"/>
    </row>
    <row r="44066" spans="25:25" x14ac:dyDescent="0.2">
      <c r="Y44066" s="84"/>
    </row>
    <row r="44067" spans="25:25" x14ac:dyDescent="0.2">
      <c r="Y44067" s="84"/>
    </row>
    <row r="44068" spans="25:25" x14ac:dyDescent="0.2">
      <c r="Y44068" s="84"/>
    </row>
    <row r="44069" spans="25:25" x14ac:dyDescent="0.2">
      <c r="Y44069" s="84"/>
    </row>
    <row r="44070" spans="25:25" x14ac:dyDescent="0.2">
      <c r="Y44070" s="84"/>
    </row>
    <row r="44071" spans="25:25" x14ac:dyDescent="0.2">
      <c r="Y44071" s="84"/>
    </row>
    <row r="44072" spans="25:25" x14ac:dyDescent="0.2">
      <c r="Y44072" s="84"/>
    </row>
    <row r="44073" spans="25:25" x14ac:dyDescent="0.2">
      <c r="Y44073" s="84"/>
    </row>
    <row r="44074" spans="25:25" x14ac:dyDescent="0.2">
      <c r="Y44074" s="84"/>
    </row>
    <row r="44075" spans="25:25" x14ac:dyDescent="0.2">
      <c r="Y44075" s="84"/>
    </row>
    <row r="44076" spans="25:25" x14ac:dyDescent="0.2">
      <c r="Y44076" s="84"/>
    </row>
    <row r="44077" spans="25:25" x14ac:dyDescent="0.2">
      <c r="Y44077" s="84"/>
    </row>
    <row r="44078" spans="25:25" x14ac:dyDescent="0.2">
      <c r="Y44078" s="84"/>
    </row>
    <row r="44079" spans="25:25" x14ac:dyDescent="0.2">
      <c r="Y44079" s="84"/>
    </row>
    <row r="44080" spans="25:25" x14ac:dyDescent="0.2">
      <c r="Y44080" s="84"/>
    </row>
    <row r="44081" spans="25:25" x14ac:dyDescent="0.2">
      <c r="Y44081" s="84"/>
    </row>
    <row r="44082" spans="25:25" x14ac:dyDescent="0.2">
      <c r="Y44082" s="84"/>
    </row>
    <row r="44083" spans="25:25" x14ac:dyDescent="0.2">
      <c r="Y44083" s="84"/>
    </row>
    <row r="44084" spans="25:25" x14ac:dyDescent="0.2">
      <c r="Y44084" s="84"/>
    </row>
    <row r="44085" spans="25:25" x14ac:dyDescent="0.2">
      <c r="Y44085" s="84"/>
    </row>
    <row r="44086" spans="25:25" x14ac:dyDescent="0.2">
      <c r="Y44086" s="84"/>
    </row>
    <row r="44087" spans="25:25" x14ac:dyDescent="0.2">
      <c r="Y44087" s="84"/>
    </row>
    <row r="44088" spans="25:25" x14ac:dyDescent="0.2">
      <c r="Y44088" s="84"/>
    </row>
    <row r="44089" spans="25:25" x14ac:dyDescent="0.2">
      <c r="Y44089" s="84"/>
    </row>
    <row r="44090" spans="25:25" x14ac:dyDescent="0.2">
      <c r="Y44090" s="84"/>
    </row>
    <row r="44091" spans="25:25" x14ac:dyDescent="0.2">
      <c r="Y44091" s="84"/>
    </row>
    <row r="44092" spans="25:25" x14ac:dyDescent="0.2">
      <c r="Y44092" s="84"/>
    </row>
    <row r="44093" spans="25:25" x14ac:dyDescent="0.2">
      <c r="Y44093" s="84"/>
    </row>
    <row r="44094" spans="25:25" x14ac:dyDescent="0.2">
      <c r="Y44094" s="84"/>
    </row>
    <row r="44095" spans="25:25" x14ac:dyDescent="0.2">
      <c r="Y44095" s="84"/>
    </row>
    <row r="44096" spans="25:25" x14ac:dyDescent="0.2">
      <c r="Y44096" s="84"/>
    </row>
    <row r="44097" spans="25:25" x14ac:dyDescent="0.2">
      <c r="Y44097" s="84"/>
    </row>
    <row r="44098" spans="25:25" x14ac:dyDescent="0.2">
      <c r="Y44098" s="84"/>
    </row>
    <row r="44099" spans="25:25" x14ac:dyDescent="0.2">
      <c r="Y44099" s="84"/>
    </row>
    <row r="44100" spans="25:25" x14ac:dyDescent="0.2">
      <c r="Y44100" s="84"/>
    </row>
    <row r="44101" spans="25:25" x14ac:dyDescent="0.2">
      <c r="Y44101" s="84"/>
    </row>
    <row r="44102" spans="25:25" x14ac:dyDescent="0.2">
      <c r="Y44102" s="84"/>
    </row>
    <row r="44103" spans="25:25" x14ac:dyDescent="0.2">
      <c r="Y44103" s="84"/>
    </row>
    <row r="44104" spans="25:25" x14ac:dyDescent="0.2">
      <c r="Y44104" s="84"/>
    </row>
    <row r="44105" spans="25:25" x14ac:dyDescent="0.2">
      <c r="Y44105" s="84"/>
    </row>
    <row r="44106" spans="25:25" x14ac:dyDescent="0.2">
      <c r="Y44106" s="84"/>
    </row>
    <row r="44107" spans="25:25" x14ac:dyDescent="0.2">
      <c r="Y44107" s="84"/>
    </row>
    <row r="44108" spans="25:25" x14ac:dyDescent="0.2">
      <c r="Y44108" s="84"/>
    </row>
    <row r="44109" spans="25:25" x14ac:dyDescent="0.2">
      <c r="Y44109" s="84"/>
    </row>
    <row r="44110" spans="25:25" x14ac:dyDescent="0.2">
      <c r="Y44110" s="84"/>
    </row>
    <row r="44111" spans="25:25" x14ac:dyDescent="0.2">
      <c r="Y44111" s="84"/>
    </row>
    <row r="44112" spans="25:25" x14ac:dyDescent="0.2">
      <c r="Y44112" s="84"/>
    </row>
    <row r="44113" spans="25:25" x14ac:dyDescent="0.2">
      <c r="Y44113" s="84"/>
    </row>
    <row r="44114" spans="25:25" x14ac:dyDescent="0.2">
      <c r="Y44114" s="84"/>
    </row>
    <row r="44115" spans="25:25" x14ac:dyDescent="0.2">
      <c r="Y44115" s="84"/>
    </row>
    <row r="44116" spans="25:25" x14ac:dyDescent="0.2">
      <c r="Y44116" s="84"/>
    </row>
    <row r="44117" spans="25:25" x14ac:dyDescent="0.2">
      <c r="Y44117" s="84"/>
    </row>
    <row r="44118" spans="25:25" x14ac:dyDescent="0.2">
      <c r="Y44118" s="84"/>
    </row>
    <row r="44119" spans="25:25" x14ac:dyDescent="0.2">
      <c r="Y44119" s="84"/>
    </row>
    <row r="44120" spans="25:25" x14ac:dyDescent="0.2">
      <c r="Y44120" s="84"/>
    </row>
    <row r="44121" spans="25:25" x14ac:dyDescent="0.2">
      <c r="Y44121" s="84"/>
    </row>
    <row r="44122" spans="25:25" x14ac:dyDescent="0.2">
      <c r="Y44122" s="84"/>
    </row>
    <row r="44123" spans="25:25" x14ac:dyDescent="0.2">
      <c r="Y44123" s="84"/>
    </row>
    <row r="44124" spans="25:25" x14ac:dyDescent="0.2">
      <c r="Y44124" s="84"/>
    </row>
    <row r="44125" spans="25:25" x14ac:dyDescent="0.2">
      <c r="Y44125" s="84"/>
    </row>
    <row r="44126" spans="25:25" x14ac:dyDescent="0.2">
      <c r="Y44126" s="84"/>
    </row>
    <row r="44127" spans="25:25" x14ac:dyDescent="0.2">
      <c r="Y44127" s="84"/>
    </row>
    <row r="44128" spans="25:25" x14ac:dyDescent="0.2">
      <c r="Y44128" s="84"/>
    </row>
    <row r="44129" spans="25:25" x14ac:dyDescent="0.2">
      <c r="Y44129" s="84"/>
    </row>
    <row r="44130" spans="25:25" x14ac:dyDescent="0.2">
      <c r="Y44130" s="84"/>
    </row>
    <row r="44131" spans="25:25" x14ac:dyDescent="0.2">
      <c r="Y44131" s="84"/>
    </row>
    <row r="44132" spans="25:25" x14ac:dyDescent="0.2">
      <c r="Y44132" s="84"/>
    </row>
    <row r="44133" spans="25:25" x14ac:dyDescent="0.2">
      <c r="Y44133" s="84"/>
    </row>
    <row r="44134" spans="25:25" x14ac:dyDescent="0.2">
      <c r="Y44134" s="84"/>
    </row>
    <row r="44135" spans="25:25" x14ac:dyDescent="0.2">
      <c r="Y44135" s="84"/>
    </row>
    <row r="44136" spans="25:25" x14ac:dyDescent="0.2">
      <c r="Y44136" s="84"/>
    </row>
    <row r="44137" spans="25:25" x14ac:dyDescent="0.2">
      <c r="Y44137" s="84"/>
    </row>
    <row r="44138" spans="25:25" x14ac:dyDescent="0.2">
      <c r="Y44138" s="84"/>
    </row>
    <row r="44139" spans="25:25" x14ac:dyDescent="0.2">
      <c r="Y44139" s="84"/>
    </row>
    <row r="44140" spans="25:25" x14ac:dyDescent="0.2">
      <c r="Y44140" s="84"/>
    </row>
    <row r="44141" spans="25:25" x14ac:dyDescent="0.2">
      <c r="Y44141" s="84"/>
    </row>
    <row r="44142" spans="25:25" x14ac:dyDescent="0.2">
      <c r="Y44142" s="84"/>
    </row>
    <row r="44143" spans="25:25" x14ac:dyDescent="0.2">
      <c r="Y44143" s="84"/>
    </row>
    <row r="44144" spans="25:25" x14ac:dyDescent="0.2">
      <c r="Y44144" s="84"/>
    </row>
    <row r="44145" spans="25:25" x14ac:dyDescent="0.2">
      <c r="Y44145" s="84"/>
    </row>
    <row r="44146" spans="25:25" x14ac:dyDescent="0.2">
      <c r="Y44146" s="84"/>
    </row>
    <row r="44147" spans="25:25" x14ac:dyDescent="0.2">
      <c r="Y44147" s="84"/>
    </row>
    <row r="44148" spans="25:25" x14ac:dyDescent="0.2">
      <c r="Y44148" s="84"/>
    </row>
    <row r="44149" spans="25:25" x14ac:dyDescent="0.2">
      <c r="Y44149" s="84"/>
    </row>
    <row r="44150" spans="25:25" x14ac:dyDescent="0.2">
      <c r="Y44150" s="84"/>
    </row>
    <row r="44151" spans="25:25" x14ac:dyDescent="0.2">
      <c r="Y44151" s="84"/>
    </row>
    <row r="44152" spans="25:25" x14ac:dyDescent="0.2">
      <c r="Y44152" s="84"/>
    </row>
    <row r="44153" spans="25:25" x14ac:dyDescent="0.2">
      <c r="Y44153" s="84"/>
    </row>
    <row r="44154" spans="25:25" x14ac:dyDescent="0.2">
      <c r="Y44154" s="84"/>
    </row>
    <row r="44155" spans="25:25" x14ac:dyDescent="0.2">
      <c r="Y44155" s="84"/>
    </row>
    <row r="44156" spans="25:25" x14ac:dyDescent="0.2">
      <c r="Y44156" s="84"/>
    </row>
    <row r="44157" spans="25:25" x14ac:dyDescent="0.2">
      <c r="Y44157" s="84"/>
    </row>
    <row r="44158" spans="25:25" x14ac:dyDescent="0.2">
      <c r="Y44158" s="84"/>
    </row>
    <row r="44159" spans="25:25" x14ac:dyDescent="0.2">
      <c r="Y44159" s="84"/>
    </row>
    <row r="44160" spans="25:25" x14ac:dyDescent="0.2">
      <c r="Y44160" s="84"/>
    </row>
    <row r="44161" spans="25:25" x14ac:dyDescent="0.2">
      <c r="Y44161" s="84"/>
    </row>
    <row r="44162" spans="25:25" x14ac:dyDescent="0.2">
      <c r="Y44162" s="84"/>
    </row>
    <row r="44163" spans="25:25" x14ac:dyDescent="0.2">
      <c r="Y44163" s="84"/>
    </row>
    <row r="44164" spans="25:25" x14ac:dyDescent="0.2">
      <c r="Y44164" s="84"/>
    </row>
    <row r="44165" spans="25:25" x14ac:dyDescent="0.2">
      <c r="Y44165" s="84"/>
    </row>
    <row r="44166" spans="25:25" x14ac:dyDescent="0.2">
      <c r="Y44166" s="84"/>
    </row>
    <row r="44167" spans="25:25" x14ac:dyDescent="0.2">
      <c r="Y44167" s="84"/>
    </row>
    <row r="44168" spans="25:25" x14ac:dyDescent="0.2">
      <c r="Y44168" s="84"/>
    </row>
    <row r="44169" spans="25:25" x14ac:dyDescent="0.2">
      <c r="Y44169" s="84"/>
    </row>
    <row r="44170" spans="25:25" x14ac:dyDescent="0.2">
      <c r="Y44170" s="84"/>
    </row>
    <row r="44171" spans="25:25" x14ac:dyDescent="0.2">
      <c r="Y44171" s="84"/>
    </row>
    <row r="44172" spans="25:25" x14ac:dyDescent="0.2">
      <c r="Y44172" s="84"/>
    </row>
    <row r="44173" spans="25:25" x14ac:dyDescent="0.2">
      <c r="Y44173" s="84"/>
    </row>
    <row r="44174" spans="25:25" x14ac:dyDescent="0.2">
      <c r="Y44174" s="84"/>
    </row>
    <row r="44175" spans="25:25" x14ac:dyDescent="0.2">
      <c r="Y44175" s="84"/>
    </row>
    <row r="44176" spans="25:25" x14ac:dyDescent="0.2">
      <c r="Y44176" s="84"/>
    </row>
    <row r="44177" spans="25:25" x14ac:dyDescent="0.2">
      <c r="Y44177" s="84"/>
    </row>
    <row r="44178" spans="25:25" x14ac:dyDescent="0.2">
      <c r="Y44178" s="84"/>
    </row>
    <row r="44179" spans="25:25" x14ac:dyDescent="0.2">
      <c r="Y44179" s="84"/>
    </row>
    <row r="44180" spans="25:25" x14ac:dyDescent="0.2">
      <c r="Y44180" s="84"/>
    </row>
    <row r="44181" spans="25:25" x14ac:dyDescent="0.2">
      <c r="Y44181" s="84"/>
    </row>
    <row r="44182" spans="25:25" x14ac:dyDescent="0.2">
      <c r="Y44182" s="84"/>
    </row>
    <row r="44183" spans="25:25" x14ac:dyDescent="0.2">
      <c r="Y44183" s="84"/>
    </row>
    <row r="44184" spans="25:25" x14ac:dyDescent="0.2">
      <c r="Y44184" s="84"/>
    </row>
    <row r="44185" spans="25:25" x14ac:dyDescent="0.2">
      <c r="Y44185" s="84"/>
    </row>
    <row r="44186" spans="25:25" x14ac:dyDescent="0.2">
      <c r="Y44186" s="84"/>
    </row>
    <row r="44187" spans="25:25" x14ac:dyDescent="0.2">
      <c r="Y44187" s="84"/>
    </row>
    <row r="44188" spans="25:25" x14ac:dyDescent="0.2">
      <c r="Y44188" s="84"/>
    </row>
    <row r="44189" spans="25:25" x14ac:dyDescent="0.2">
      <c r="Y44189" s="84"/>
    </row>
    <row r="44190" spans="25:25" x14ac:dyDescent="0.2">
      <c r="Y44190" s="84"/>
    </row>
    <row r="44191" spans="25:25" x14ac:dyDescent="0.2">
      <c r="Y44191" s="84"/>
    </row>
    <row r="44192" spans="25:25" x14ac:dyDescent="0.2">
      <c r="Y44192" s="84"/>
    </row>
    <row r="44193" spans="25:25" x14ac:dyDescent="0.2">
      <c r="Y44193" s="84"/>
    </row>
    <row r="44194" spans="25:25" x14ac:dyDescent="0.2">
      <c r="Y44194" s="84"/>
    </row>
    <row r="44195" spans="25:25" x14ac:dyDescent="0.2">
      <c r="Y44195" s="84"/>
    </row>
    <row r="44196" spans="25:25" x14ac:dyDescent="0.2">
      <c r="Y44196" s="84"/>
    </row>
    <row r="44197" spans="25:25" x14ac:dyDescent="0.2">
      <c r="Y44197" s="84"/>
    </row>
    <row r="44198" spans="25:25" x14ac:dyDescent="0.2">
      <c r="Y44198" s="84"/>
    </row>
    <row r="44199" spans="25:25" x14ac:dyDescent="0.2">
      <c r="Y44199" s="84"/>
    </row>
    <row r="44200" spans="25:25" x14ac:dyDescent="0.2">
      <c r="Y44200" s="84"/>
    </row>
    <row r="44201" spans="25:25" x14ac:dyDescent="0.2">
      <c r="Y44201" s="84"/>
    </row>
    <row r="44202" spans="25:25" x14ac:dyDescent="0.2">
      <c r="Y44202" s="84"/>
    </row>
    <row r="44203" spans="25:25" x14ac:dyDescent="0.2">
      <c r="Y44203" s="84"/>
    </row>
    <row r="44204" spans="25:25" x14ac:dyDescent="0.2">
      <c r="Y44204" s="84"/>
    </row>
    <row r="44205" spans="25:25" x14ac:dyDescent="0.2">
      <c r="Y44205" s="84"/>
    </row>
    <row r="44206" spans="25:25" x14ac:dyDescent="0.2">
      <c r="Y44206" s="84"/>
    </row>
    <row r="44207" spans="25:25" x14ac:dyDescent="0.2">
      <c r="Y44207" s="84"/>
    </row>
    <row r="44208" spans="25:25" x14ac:dyDescent="0.2">
      <c r="Y44208" s="84"/>
    </row>
    <row r="44209" spans="25:25" x14ac:dyDescent="0.2">
      <c r="Y44209" s="84"/>
    </row>
    <row r="44210" spans="25:25" x14ac:dyDescent="0.2">
      <c r="Y44210" s="84"/>
    </row>
    <row r="44211" spans="25:25" x14ac:dyDescent="0.2">
      <c r="Y44211" s="84"/>
    </row>
    <row r="44212" spans="25:25" x14ac:dyDescent="0.2">
      <c r="Y44212" s="84"/>
    </row>
    <row r="44213" spans="25:25" x14ac:dyDescent="0.2">
      <c r="Y44213" s="84"/>
    </row>
    <row r="44214" spans="25:25" x14ac:dyDescent="0.2">
      <c r="Y44214" s="84"/>
    </row>
    <row r="44215" spans="25:25" x14ac:dyDescent="0.2">
      <c r="Y44215" s="84"/>
    </row>
    <row r="44216" spans="25:25" x14ac:dyDescent="0.2">
      <c r="Y44216" s="84"/>
    </row>
    <row r="44217" spans="25:25" x14ac:dyDescent="0.2">
      <c r="Y44217" s="84"/>
    </row>
    <row r="44218" spans="25:25" x14ac:dyDescent="0.2">
      <c r="Y44218" s="84"/>
    </row>
    <row r="44219" spans="25:25" x14ac:dyDescent="0.2">
      <c r="Y44219" s="84"/>
    </row>
    <row r="44220" spans="25:25" x14ac:dyDescent="0.2">
      <c r="Y44220" s="84"/>
    </row>
    <row r="44221" spans="25:25" x14ac:dyDescent="0.2">
      <c r="Y44221" s="84"/>
    </row>
    <row r="44222" spans="25:25" x14ac:dyDescent="0.2">
      <c r="Y44222" s="84"/>
    </row>
    <row r="44223" spans="25:25" x14ac:dyDescent="0.2">
      <c r="Y44223" s="84"/>
    </row>
    <row r="44224" spans="25:25" x14ac:dyDescent="0.2">
      <c r="Y44224" s="84"/>
    </row>
    <row r="44225" spans="25:25" x14ac:dyDescent="0.2">
      <c r="Y44225" s="84"/>
    </row>
    <row r="44226" spans="25:25" x14ac:dyDescent="0.2">
      <c r="Y44226" s="84"/>
    </row>
    <row r="44227" spans="25:25" x14ac:dyDescent="0.2">
      <c r="Y44227" s="84"/>
    </row>
    <row r="44228" spans="25:25" x14ac:dyDescent="0.2">
      <c r="Y44228" s="84"/>
    </row>
    <row r="44229" spans="25:25" x14ac:dyDescent="0.2">
      <c r="Y44229" s="84"/>
    </row>
    <row r="44230" spans="25:25" x14ac:dyDescent="0.2">
      <c r="Y44230" s="84"/>
    </row>
    <row r="44231" spans="25:25" x14ac:dyDescent="0.2">
      <c r="Y44231" s="84"/>
    </row>
    <row r="44232" spans="25:25" x14ac:dyDescent="0.2">
      <c r="Y44232" s="84"/>
    </row>
    <row r="44233" spans="25:25" x14ac:dyDescent="0.2">
      <c r="Y44233" s="84"/>
    </row>
    <row r="44234" spans="25:25" x14ac:dyDescent="0.2">
      <c r="Y44234" s="84"/>
    </row>
    <row r="44235" spans="25:25" x14ac:dyDescent="0.2">
      <c r="Y44235" s="84"/>
    </row>
    <row r="44236" spans="25:25" x14ac:dyDescent="0.2">
      <c r="Y44236" s="84"/>
    </row>
    <row r="44237" spans="25:25" x14ac:dyDescent="0.2">
      <c r="Y44237" s="84"/>
    </row>
    <row r="44238" spans="25:25" x14ac:dyDescent="0.2">
      <c r="Y44238" s="84"/>
    </row>
    <row r="44239" spans="25:25" x14ac:dyDescent="0.2">
      <c r="Y44239" s="84"/>
    </row>
    <row r="44240" spans="25:25" x14ac:dyDescent="0.2">
      <c r="Y44240" s="84"/>
    </row>
    <row r="44241" spans="25:25" x14ac:dyDescent="0.2">
      <c r="Y44241" s="84"/>
    </row>
    <row r="44242" spans="25:25" x14ac:dyDescent="0.2">
      <c r="Y44242" s="84"/>
    </row>
    <row r="44243" spans="25:25" x14ac:dyDescent="0.2">
      <c r="Y44243" s="84"/>
    </row>
    <row r="44244" spans="25:25" x14ac:dyDescent="0.2">
      <c r="Y44244" s="84"/>
    </row>
    <row r="44245" spans="25:25" x14ac:dyDescent="0.2">
      <c r="Y44245" s="84"/>
    </row>
    <row r="44246" spans="25:25" x14ac:dyDescent="0.2">
      <c r="Y44246" s="84"/>
    </row>
    <row r="44247" spans="25:25" x14ac:dyDescent="0.2">
      <c r="Y44247" s="84"/>
    </row>
    <row r="44248" spans="25:25" x14ac:dyDescent="0.2">
      <c r="Y44248" s="84"/>
    </row>
    <row r="44249" spans="25:25" x14ac:dyDescent="0.2">
      <c r="Y44249" s="84"/>
    </row>
    <row r="44250" spans="25:25" x14ac:dyDescent="0.2">
      <c r="Y44250" s="84"/>
    </row>
    <row r="44251" spans="25:25" x14ac:dyDescent="0.2">
      <c r="Y44251" s="84"/>
    </row>
    <row r="44252" spans="25:25" x14ac:dyDescent="0.2">
      <c r="Y44252" s="84"/>
    </row>
    <row r="44253" spans="25:25" x14ac:dyDescent="0.2">
      <c r="Y44253" s="84"/>
    </row>
    <row r="44254" spans="25:25" x14ac:dyDescent="0.2">
      <c r="Y44254" s="84"/>
    </row>
    <row r="44255" spans="25:25" x14ac:dyDescent="0.2">
      <c r="Y44255" s="84"/>
    </row>
    <row r="44256" spans="25:25" x14ac:dyDescent="0.2">
      <c r="Y44256" s="84"/>
    </row>
    <row r="44257" spans="25:25" x14ac:dyDescent="0.2">
      <c r="Y44257" s="84"/>
    </row>
    <row r="44258" spans="25:25" x14ac:dyDescent="0.2">
      <c r="Y44258" s="84"/>
    </row>
    <row r="44259" spans="25:25" x14ac:dyDescent="0.2">
      <c r="Y44259" s="84"/>
    </row>
    <row r="44260" spans="25:25" x14ac:dyDescent="0.2">
      <c r="Y44260" s="84"/>
    </row>
    <row r="44261" spans="25:25" x14ac:dyDescent="0.2">
      <c r="Y44261" s="84"/>
    </row>
    <row r="44262" spans="25:25" x14ac:dyDescent="0.2">
      <c r="Y44262" s="84"/>
    </row>
    <row r="44263" spans="25:25" x14ac:dyDescent="0.2">
      <c r="Y44263" s="84"/>
    </row>
    <row r="44264" spans="25:25" x14ac:dyDescent="0.2">
      <c r="Y44264" s="84"/>
    </row>
    <row r="44265" spans="25:25" x14ac:dyDescent="0.2">
      <c r="Y44265" s="84"/>
    </row>
    <row r="44266" spans="25:25" x14ac:dyDescent="0.2">
      <c r="Y44266" s="84"/>
    </row>
    <row r="44267" spans="25:25" x14ac:dyDescent="0.2">
      <c r="Y44267" s="84"/>
    </row>
    <row r="44268" spans="25:25" x14ac:dyDescent="0.2">
      <c r="Y44268" s="84"/>
    </row>
    <row r="44269" spans="25:25" x14ac:dyDescent="0.2">
      <c r="Y44269" s="84"/>
    </row>
    <row r="44270" spans="25:25" x14ac:dyDescent="0.2">
      <c r="Y44270" s="84"/>
    </row>
    <row r="44271" spans="25:25" x14ac:dyDescent="0.2">
      <c r="Y44271" s="84"/>
    </row>
    <row r="44272" spans="25:25" x14ac:dyDescent="0.2">
      <c r="Y44272" s="84"/>
    </row>
    <row r="44273" spans="25:25" x14ac:dyDescent="0.2">
      <c r="Y44273" s="84"/>
    </row>
    <row r="44274" spans="25:25" x14ac:dyDescent="0.2">
      <c r="Y44274" s="84"/>
    </row>
    <row r="44275" spans="25:25" x14ac:dyDescent="0.2">
      <c r="Y44275" s="84"/>
    </row>
    <row r="44276" spans="25:25" x14ac:dyDescent="0.2">
      <c r="Y44276" s="84"/>
    </row>
    <row r="44277" spans="25:25" x14ac:dyDescent="0.2">
      <c r="Y44277" s="84"/>
    </row>
    <row r="44278" spans="25:25" x14ac:dyDescent="0.2">
      <c r="Y44278" s="84"/>
    </row>
    <row r="44279" spans="25:25" x14ac:dyDescent="0.2">
      <c r="Y44279" s="84"/>
    </row>
    <row r="44280" spans="25:25" x14ac:dyDescent="0.2">
      <c r="Y44280" s="84"/>
    </row>
    <row r="44281" spans="25:25" x14ac:dyDescent="0.2">
      <c r="Y44281" s="84"/>
    </row>
    <row r="44282" spans="25:25" x14ac:dyDescent="0.2">
      <c r="Y44282" s="84"/>
    </row>
    <row r="44283" spans="25:25" x14ac:dyDescent="0.2">
      <c r="Y44283" s="84"/>
    </row>
    <row r="44284" spans="25:25" x14ac:dyDescent="0.2">
      <c r="Y44284" s="84"/>
    </row>
    <row r="44285" spans="25:25" x14ac:dyDescent="0.2">
      <c r="Y44285" s="84"/>
    </row>
    <row r="44286" spans="25:25" x14ac:dyDescent="0.2">
      <c r="Y44286" s="84"/>
    </row>
    <row r="44287" spans="25:25" x14ac:dyDescent="0.2">
      <c r="Y44287" s="84"/>
    </row>
    <row r="44288" spans="25:25" x14ac:dyDescent="0.2">
      <c r="Y44288" s="84"/>
    </row>
    <row r="44289" spans="25:25" x14ac:dyDescent="0.2">
      <c r="Y44289" s="84"/>
    </row>
    <row r="44290" spans="25:25" x14ac:dyDescent="0.2">
      <c r="Y44290" s="84"/>
    </row>
    <row r="44291" spans="25:25" x14ac:dyDescent="0.2">
      <c r="Y44291" s="84"/>
    </row>
    <row r="44292" spans="25:25" x14ac:dyDescent="0.2">
      <c r="Y44292" s="84"/>
    </row>
    <row r="44293" spans="25:25" x14ac:dyDescent="0.2">
      <c r="Y44293" s="84"/>
    </row>
    <row r="44294" spans="25:25" x14ac:dyDescent="0.2">
      <c r="Y44294" s="84"/>
    </row>
    <row r="44295" spans="25:25" x14ac:dyDescent="0.2">
      <c r="Y44295" s="84"/>
    </row>
    <row r="44296" spans="25:25" x14ac:dyDescent="0.2">
      <c r="Y44296" s="84"/>
    </row>
    <row r="44297" spans="25:25" x14ac:dyDescent="0.2">
      <c r="Y44297" s="84"/>
    </row>
    <row r="44298" spans="25:25" x14ac:dyDescent="0.2">
      <c r="Y44298" s="84"/>
    </row>
    <row r="44299" spans="25:25" x14ac:dyDescent="0.2">
      <c r="Y44299" s="84"/>
    </row>
    <row r="44300" spans="25:25" x14ac:dyDescent="0.2">
      <c r="Y44300" s="84"/>
    </row>
    <row r="44301" spans="25:25" x14ac:dyDescent="0.2">
      <c r="Y44301" s="84"/>
    </row>
    <row r="44302" spans="25:25" x14ac:dyDescent="0.2">
      <c r="Y44302" s="84"/>
    </row>
    <row r="44303" spans="25:25" x14ac:dyDescent="0.2">
      <c r="Y44303" s="84"/>
    </row>
    <row r="44304" spans="25:25" x14ac:dyDescent="0.2">
      <c r="Y44304" s="84"/>
    </row>
    <row r="44305" spans="25:25" x14ac:dyDescent="0.2">
      <c r="Y44305" s="84"/>
    </row>
    <row r="44306" spans="25:25" x14ac:dyDescent="0.2">
      <c r="Y44306" s="84"/>
    </row>
    <row r="44307" spans="25:25" x14ac:dyDescent="0.2">
      <c r="Y44307" s="84"/>
    </row>
    <row r="44308" spans="25:25" x14ac:dyDescent="0.2">
      <c r="Y44308" s="84"/>
    </row>
    <row r="44309" spans="25:25" x14ac:dyDescent="0.2">
      <c r="Y44309" s="84"/>
    </row>
    <row r="44310" spans="25:25" x14ac:dyDescent="0.2">
      <c r="Y44310" s="84"/>
    </row>
    <row r="44311" spans="25:25" x14ac:dyDescent="0.2">
      <c r="Y44311" s="84"/>
    </row>
    <row r="44312" spans="25:25" x14ac:dyDescent="0.2">
      <c r="Y44312" s="84"/>
    </row>
    <row r="44313" spans="25:25" x14ac:dyDescent="0.2">
      <c r="Y44313" s="84"/>
    </row>
    <row r="44314" spans="25:25" x14ac:dyDescent="0.2">
      <c r="Y44314" s="84"/>
    </row>
    <row r="44315" spans="25:25" x14ac:dyDescent="0.2">
      <c r="Y44315" s="84"/>
    </row>
    <row r="44316" spans="25:25" x14ac:dyDescent="0.2">
      <c r="Y44316" s="84"/>
    </row>
    <row r="44317" spans="25:25" x14ac:dyDescent="0.2">
      <c r="Y44317" s="84"/>
    </row>
    <row r="44318" spans="25:25" x14ac:dyDescent="0.2">
      <c r="Y44318" s="84"/>
    </row>
    <row r="44319" spans="25:25" x14ac:dyDescent="0.2">
      <c r="Y44319" s="84"/>
    </row>
    <row r="44320" spans="25:25" x14ac:dyDescent="0.2">
      <c r="Y44320" s="84"/>
    </row>
    <row r="44321" spans="25:25" x14ac:dyDescent="0.2">
      <c r="Y44321" s="84"/>
    </row>
    <row r="44322" spans="25:25" x14ac:dyDescent="0.2">
      <c r="Y44322" s="84"/>
    </row>
    <row r="44323" spans="25:25" x14ac:dyDescent="0.2">
      <c r="Y44323" s="84"/>
    </row>
    <row r="44324" spans="25:25" x14ac:dyDescent="0.2">
      <c r="Y44324" s="84"/>
    </row>
    <row r="44325" spans="25:25" x14ac:dyDescent="0.2">
      <c r="Y44325" s="84"/>
    </row>
    <row r="44326" spans="25:25" x14ac:dyDescent="0.2">
      <c r="Y44326" s="84"/>
    </row>
    <row r="44327" spans="25:25" x14ac:dyDescent="0.2">
      <c r="Y44327" s="84"/>
    </row>
    <row r="44328" spans="25:25" x14ac:dyDescent="0.2">
      <c r="Y44328" s="84"/>
    </row>
    <row r="44329" spans="25:25" x14ac:dyDescent="0.2">
      <c r="Y44329" s="84"/>
    </row>
    <row r="44330" spans="25:25" x14ac:dyDescent="0.2">
      <c r="Y44330" s="84"/>
    </row>
    <row r="44331" spans="25:25" x14ac:dyDescent="0.2">
      <c r="Y44331" s="84"/>
    </row>
    <row r="44332" spans="25:25" x14ac:dyDescent="0.2">
      <c r="Y44332" s="84"/>
    </row>
    <row r="44333" spans="25:25" x14ac:dyDescent="0.2">
      <c r="Y44333" s="84"/>
    </row>
    <row r="44334" spans="25:25" x14ac:dyDescent="0.2">
      <c r="Y44334" s="84"/>
    </row>
    <row r="44335" spans="25:25" x14ac:dyDescent="0.2">
      <c r="Y44335" s="84"/>
    </row>
    <row r="44336" spans="25:25" x14ac:dyDescent="0.2">
      <c r="Y44336" s="84"/>
    </row>
    <row r="44337" spans="25:25" x14ac:dyDescent="0.2">
      <c r="Y44337" s="84"/>
    </row>
    <row r="44338" spans="25:25" x14ac:dyDescent="0.2">
      <c r="Y44338" s="84"/>
    </row>
    <row r="44339" spans="25:25" x14ac:dyDescent="0.2">
      <c r="Y44339" s="84"/>
    </row>
    <row r="44340" spans="25:25" x14ac:dyDescent="0.2">
      <c r="Y44340" s="84"/>
    </row>
    <row r="44341" spans="25:25" x14ac:dyDescent="0.2">
      <c r="Y44341" s="84"/>
    </row>
    <row r="44342" spans="25:25" x14ac:dyDescent="0.2">
      <c r="Y44342" s="84"/>
    </row>
    <row r="44343" spans="25:25" x14ac:dyDescent="0.2">
      <c r="Y44343" s="84"/>
    </row>
    <row r="44344" spans="25:25" x14ac:dyDescent="0.2">
      <c r="Y44344" s="84"/>
    </row>
    <row r="44345" spans="25:25" x14ac:dyDescent="0.2">
      <c r="Y44345" s="84"/>
    </row>
    <row r="44346" spans="25:25" x14ac:dyDescent="0.2">
      <c r="Y44346" s="84"/>
    </row>
    <row r="44347" spans="25:25" x14ac:dyDescent="0.2">
      <c r="Y44347" s="84"/>
    </row>
    <row r="44348" spans="25:25" x14ac:dyDescent="0.2">
      <c r="Y44348" s="84"/>
    </row>
    <row r="44349" spans="25:25" x14ac:dyDescent="0.2">
      <c r="Y44349" s="84"/>
    </row>
    <row r="44350" spans="25:25" x14ac:dyDescent="0.2">
      <c r="Y44350" s="84"/>
    </row>
    <row r="44351" spans="25:25" x14ac:dyDescent="0.2">
      <c r="Y44351" s="84"/>
    </row>
    <row r="44352" spans="25:25" x14ac:dyDescent="0.2">
      <c r="Y44352" s="84"/>
    </row>
    <row r="44353" spans="25:25" x14ac:dyDescent="0.2">
      <c r="Y44353" s="84"/>
    </row>
    <row r="44354" spans="25:25" x14ac:dyDescent="0.2">
      <c r="Y44354" s="84"/>
    </row>
    <row r="44355" spans="25:25" x14ac:dyDescent="0.2">
      <c r="Y44355" s="84"/>
    </row>
    <row r="44356" spans="25:25" x14ac:dyDescent="0.2">
      <c r="Y44356" s="84"/>
    </row>
    <row r="44357" spans="25:25" x14ac:dyDescent="0.2">
      <c r="Y44357" s="84"/>
    </row>
    <row r="44358" spans="25:25" x14ac:dyDescent="0.2">
      <c r="Y44358" s="84"/>
    </row>
    <row r="44359" spans="25:25" x14ac:dyDescent="0.2">
      <c r="Y44359" s="84"/>
    </row>
    <row r="44360" spans="25:25" x14ac:dyDescent="0.2">
      <c r="Y44360" s="84"/>
    </row>
    <row r="44361" spans="25:25" x14ac:dyDescent="0.2">
      <c r="Y44361" s="84"/>
    </row>
    <row r="44362" spans="25:25" x14ac:dyDescent="0.2">
      <c r="Y44362" s="84"/>
    </row>
    <row r="44363" spans="25:25" x14ac:dyDescent="0.2">
      <c r="Y44363" s="84"/>
    </row>
    <row r="44364" spans="25:25" x14ac:dyDescent="0.2">
      <c r="Y44364" s="84"/>
    </row>
    <row r="44365" spans="25:25" x14ac:dyDescent="0.2">
      <c r="Y44365" s="84"/>
    </row>
    <row r="44366" spans="25:25" x14ac:dyDescent="0.2">
      <c r="Y44366" s="84"/>
    </row>
    <row r="44367" spans="25:25" x14ac:dyDescent="0.2">
      <c r="Y44367" s="84"/>
    </row>
    <row r="44368" spans="25:25" x14ac:dyDescent="0.2">
      <c r="Y44368" s="84"/>
    </row>
    <row r="44369" spans="25:25" x14ac:dyDescent="0.2">
      <c r="Y44369" s="84"/>
    </row>
    <row r="44370" spans="25:25" x14ac:dyDescent="0.2">
      <c r="Y44370" s="84"/>
    </row>
    <row r="44371" spans="25:25" x14ac:dyDescent="0.2">
      <c r="Y44371" s="84"/>
    </row>
    <row r="44372" spans="25:25" x14ac:dyDescent="0.2">
      <c r="Y44372" s="84"/>
    </row>
    <row r="44373" spans="25:25" x14ac:dyDescent="0.2">
      <c r="Y44373" s="84"/>
    </row>
    <row r="44374" spans="25:25" x14ac:dyDescent="0.2">
      <c r="Y44374" s="84"/>
    </row>
    <row r="44375" spans="25:25" x14ac:dyDescent="0.2">
      <c r="Y44375" s="84"/>
    </row>
    <row r="44376" spans="25:25" x14ac:dyDescent="0.2">
      <c r="Y44376" s="84"/>
    </row>
    <row r="44377" spans="25:25" x14ac:dyDescent="0.2">
      <c r="Y44377" s="84"/>
    </row>
    <row r="44378" spans="25:25" x14ac:dyDescent="0.2">
      <c r="Y44378" s="84"/>
    </row>
    <row r="44379" spans="25:25" x14ac:dyDescent="0.2">
      <c r="Y44379" s="84"/>
    </row>
    <row r="44380" spans="25:25" x14ac:dyDescent="0.2">
      <c r="Y44380" s="84"/>
    </row>
    <row r="44381" spans="25:25" x14ac:dyDescent="0.2">
      <c r="Y44381" s="84"/>
    </row>
    <row r="44382" spans="25:25" x14ac:dyDescent="0.2">
      <c r="Y44382" s="84"/>
    </row>
    <row r="44383" spans="25:25" x14ac:dyDescent="0.2">
      <c r="Y44383" s="84"/>
    </row>
    <row r="44384" spans="25:25" x14ac:dyDescent="0.2">
      <c r="Y44384" s="84"/>
    </row>
    <row r="44385" spans="25:25" x14ac:dyDescent="0.2">
      <c r="Y44385" s="84"/>
    </row>
    <row r="44386" spans="25:25" x14ac:dyDescent="0.2">
      <c r="Y44386" s="84"/>
    </row>
    <row r="44387" spans="25:25" x14ac:dyDescent="0.2">
      <c r="Y44387" s="84"/>
    </row>
    <row r="44388" spans="25:25" x14ac:dyDescent="0.2">
      <c r="Y44388" s="84"/>
    </row>
    <row r="44389" spans="25:25" x14ac:dyDescent="0.2">
      <c r="Y44389" s="84"/>
    </row>
    <row r="44390" spans="25:25" x14ac:dyDescent="0.2">
      <c r="Y44390" s="84"/>
    </row>
    <row r="44391" spans="25:25" x14ac:dyDescent="0.2">
      <c r="Y44391" s="84"/>
    </row>
    <row r="44392" spans="25:25" x14ac:dyDescent="0.2">
      <c r="Y44392" s="84"/>
    </row>
    <row r="44393" spans="25:25" x14ac:dyDescent="0.2">
      <c r="Y44393" s="84"/>
    </row>
    <row r="44394" spans="25:25" x14ac:dyDescent="0.2">
      <c r="Y44394" s="84"/>
    </row>
    <row r="44395" spans="25:25" x14ac:dyDescent="0.2">
      <c r="Y44395" s="84"/>
    </row>
    <row r="44396" spans="25:25" x14ac:dyDescent="0.2">
      <c r="Y44396" s="84"/>
    </row>
    <row r="44397" spans="25:25" x14ac:dyDescent="0.2">
      <c r="Y44397" s="84"/>
    </row>
    <row r="44398" spans="25:25" x14ac:dyDescent="0.2">
      <c r="Y44398" s="84"/>
    </row>
    <row r="44399" spans="25:25" x14ac:dyDescent="0.2">
      <c r="Y44399" s="84"/>
    </row>
    <row r="44400" spans="25:25" x14ac:dyDescent="0.2">
      <c r="Y44400" s="84"/>
    </row>
    <row r="44401" spans="25:25" x14ac:dyDescent="0.2">
      <c r="Y44401" s="84"/>
    </row>
    <row r="44402" spans="25:25" x14ac:dyDescent="0.2">
      <c r="Y44402" s="84"/>
    </row>
    <row r="44403" spans="25:25" x14ac:dyDescent="0.2">
      <c r="Y44403" s="84"/>
    </row>
    <row r="44404" spans="25:25" x14ac:dyDescent="0.2">
      <c r="Y44404" s="84"/>
    </row>
    <row r="44405" spans="25:25" x14ac:dyDescent="0.2">
      <c r="Y44405" s="84"/>
    </row>
    <row r="44406" spans="25:25" x14ac:dyDescent="0.2">
      <c r="Y44406" s="84"/>
    </row>
    <row r="44407" spans="25:25" x14ac:dyDescent="0.2">
      <c r="Y44407" s="84"/>
    </row>
    <row r="44408" spans="25:25" x14ac:dyDescent="0.2">
      <c r="Y44408" s="84"/>
    </row>
    <row r="44409" spans="25:25" x14ac:dyDescent="0.2">
      <c r="Y44409" s="84"/>
    </row>
    <row r="44410" spans="25:25" x14ac:dyDescent="0.2">
      <c r="Y44410" s="84"/>
    </row>
    <row r="44411" spans="25:25" x14ac:dyDescent="0.2">
      <c r="Y44411" s="84"/>
    </row>
    <row r="44412" spans="25:25" x14ac:dyDescent="0.2">
      <c r="Y44412" s="84"/>
    </row>
    <row r="44413" spans="25:25" x14ac:dyDescent="0.2">
      <c r="Y44413" s="84"/>
    </row>
    <row r="44414" spans="25:25" x14ac:dyDescent="0.2">
      <c r="Y44414" s="84"/>
    </row>
    <row r="44415" spans="25:25" x14ac:dyDescent="0.2">
      <c r="Y44415" s="84"/>
    </row>
    <row r="44416" spans="25:25" x14ac:dyDescent="0.2">
      <c r="Y44416" s="84"/>
    </row>
    <row r="44417" spans="25:25" x14ac:dyDescent="0.2">
      <c r="Y44417" s="84"/>
    </row>
    <row r="44418" spans="25:25" x14ac:dyDescent="0.2">
      <c r="Y44418" s="84"/>
    </row>
    <row r="44419" spans="25:25" x14ac:dyDescent="0.2">
      <c r="Y44419" s="84"/>
    </row>
    <row r="44420" spans="25:25" x14ac:dyDescent="0.2">
      <c r="Y44420" s="84"/>
    </row>
    <row r="44421" spans="25:25" x14ac:dyDescent="0.2">
      <c r="Y44421" s="84"/>
    </row>
    <row r="44422" spans="25:25" x14ac:dyDescent="0.2">
      <c r="Y44422" s="84"/>
    </row>
    <row r="44423" spans="25:25" x14ac:dyDescent="0.2">
      <c r="Y44423" s="84"/>
    </row>
    <row r="44424" spans="25:25" x14ac:dyDescent="0.2">
      <c r="Y44424" s="84"/>
    </row>
    <row r="44425" spans="25:25" x14ac:dyDescent="0.2">
      <c r="Y44425" s="84"/>
    </row>
    <row r="44426" spans="25:25" x14ac:dyDescent="0.2">
      <c r="Y44426" s="84"/>
    </row>
    <row r="44427" spans="25:25" x14ac:dyDescent="0.2">
      <c r="Y44427" s="84"/>
    </row>
    <row r="44428" spans="25:25" x14ac:dyDescent="0.2">
      <c r="Y44428" s="84"/>
    </row>
    <row r="44429" spans="25:25" x14ac:dyDescent="0.2">
      <c r="Y44429" s="84"/>
    </row>
    <row r="44430" spans="25:25" x14ac:dyDescent="0.2">
      <c r="Y44430" s="84"/>
    </row>
    <row r="44431" spans="25:25" x14ac:dyDescent="0.2">
      <c r="Y44431" s="84"/>
    </row>
    <row r="44432" spans="25:25" x14ac:dyDescent="0.2">
      <c r="Y44432" s="84"/>
    </row>
    <row r="44433" spans="25:25" x14ac:dyDescent="0.2">
      <c r="Y44433" s="84"/>
    </row>
    <row r="44434" spans="25:25" x14ac:dyDescent="0.2">
      <c r="Y44434" s="84"/>
    </row>
    <row r="44435" spans="25:25" x14ac:dyDescent="0.2">
      <c r="Y44435" s="84"/>
    </row>
    <row r="44436" spans="25:25" x14ac:dyDescent="0.2">
      <c r="Y44436" s="84"/>
    </row>
    <row r="44437" spans="25:25" x14ac:dyDescent="0.2">
      <c r="Y44437" s="84"/>
    </row>
    <row r="44438" spans="25:25" x14ac:dyDescent="0.2">
      <c r="Y44438" s="84"/>
    </row>
    <row r="44439" spans="25:25" x14ac:dyDescent="0.2">
      <c r="Y44439" s="84"/>
    </row>
    <row r="44440" spans="25:25" x14ac:dyDescent="0.2">
      <c r="Y44440" s="84"/>
    </row>
    <row r="44441" spans="25:25" x14ac:dyDescent="0.2">
      <c r="Y44441" s="84"/>
    </row>
    <row r="44442" spans="25:25" x14ac:dyDescent="0.2">
      <c r="Y44442" s="84"/>
    </row>
    <row r="44443" spans="25:25" x14ac:dyDescent="0.2">
      <c r="Y44443" s="84"/>
    </row>
    <row r="44444" spans="25:25" x14ac:dyDescent="0.2">
      <c r="Y44444" s="84"/>
    </row>
    <row r="44445" spans="25:25" x14ac:dyDescent="0.2">
      <c r="Y44445" s="84"/>
    </row>
    <row r="44446" spans="25:25" x14ac:dyDescent="0.2">
      <c r="Y44446" s="84"/>
    </row>
    <row r="44447" spans="25:25" x14ac:dyDescent="0.2">
      <c r="Y44447" s="84"/>
    </row>
    <row r="44448" spans="25:25" x14ac:dyDescent="0.2">
      <c r="Y44448" s="84"/>
    </row>
    <row r="44449" spans="25:25" x14ac:dyDescent="0.2">
      <c r="Y44449" s="84"/>
    </row>
    <row r="44450" spans="25:25" x14ac:dyDescent="0.2">
      <c r="Y44450" s="84"/>
    </row>
    <row r="44451" spans="25:25" x14ac:dyDescent="0.2">
      <c r="Y44451" s="84"/>
    </row>
    <row r="44452" spans="25:25" x14ac:dyDescent="0.2">
      <c r="Y44452" s="84"/>
    </row>
    <row r="44453" spans="25:25" x14ac:dyDescent="0.2">
      <c r="Y44453" s="84"/>
    </row>
    <row r="44454" spans="25:25" x14ac:dyDescent="0.2">
      <c r="Y44454" s="84"/>
    </row>
    <row r="44455" spans="25:25" x14ac:dyDescent="0.2">
      <c r="Y44455" s="84"/>
    </row>
    <row r="44456" spans="25:25" x14ac:dyDescent="0.2">
      <c r="Y44456" s="84"/>
    </row>
    <row r="44457" spans="25:25" x14ac:dyDescent="0.2">
      <c r="Y44457" s="84"/>
    </row>
    <row r="44458" spans="25:25" x14ac:dyDescent="0.2">
      <c r="Y44458" s="84"/>
    </row>
    <row r="44459" spans="25:25" x14ac:dyDescent="0.2">
      <c r="Y44459" s="84"/>
    </row>
    <row r="44460" spans="25:25" x14ac:dyDescent="0.2">
      <c r="Y44460" s="84"/>
    </row>
    <row r="44461" spans="25:25" x14ac:dyDescent="0.2">
      <c r="Y44461" s="84"/>
    </row>
    <row r="44462" spans="25:25" x14ac:dyDescent="0.2">
      <c r="Y44462" s="84"/>
    </row>
    <row r="44463" spans="25:25" x14ac:dyDescent="0.2">
      <c r="Y44463" s="84"/>
    </row>
    <row r="44464" spans="25:25" x14ac:dyDescent="0.2">
      <c r="Y44464" s="84"/>
    </row>
    <row r="44465" spans="25:25" x14ac:dyDescent="0.2">
      <c r="Y44465" s="84"/>
    </row>
    <row r="44466" spans="25:25" x14ac:dyDescent="0.2">
      <c r="Y44466" s="84"/>
    </row>
    <row r="44467" spans="25:25" x14ac:dyDescent="0.2">
      <c r="Y44467" s="84"/>
    </row>
    <row r="44468" spans="25:25" x14ac:dyDescent="0.2">
      <c r="Y44468" s="84"/>
    </row>
    <row r="44469" spans="25:25" x14ac:dyDescent="0.2">
      <c r="Y44469" s="84"/>
    </row>
    <row r="44470" spans="25:25" x14ac:dyDescent="0.2">
      <c r="Y44470" s="84"/>
    </row>
    <row r="44471" spans="25:25" x14ac:dyDescent="0.2">
      <c r="Y44471" s="84"/>
    </row>
    <row r="44472" spans="25:25" x14ac:dyDescent="0.2">
      <c r="Y44472" s="84"/>
    </row>
    <row r="44473" spans="25:25" x14ac:dyDescent="0.2">
      <c r="Y44473" s="84"/>
    </row>
    <row r="44474" spans="25:25" x14ac:dyDescent="0.2">
      <c r="Y44474" s="84"/>
    </row>
    <row r="44475" spans="25:25" x14ac:dyDescent="0.2">
      <c r="Y44475" s="84"/>
    </row>
    <row r="44476" spans="25:25" x14ac:dyDescent="0.2">
      <c r="Y44476" s="84"/>
    </row>
    <row r="44477" spans="25:25" x14ac:dyDescent="0.2">
      <c r="Y44477" s="84"/>
    </row>
    <row r="44478" spans="25:25" x14ac:dyDescent="0.2">
      <c r="Y44478" s="84"/>
    </row>
    <row r="44479" spans="25:25" x14ac:dyDescent="0.2">
      <c r="Y44479" s="84"/>
    </row>
    <row r="44480" spans="25:25" x14ac:dyDescent="0.2">
      <c r="Y44480" s="84"/>
    </row>
    <row r="44481" spans="25:25" x14ac:dyDescent="0.2">
      <c r="Y44481" s="84"/>
    </row>
    <row r="44482" spans="25:25" x14ac:dyDescent="0.2">
      <c r="Y44482" s="84"/>
    </row>
    <row r="44483" spans="25:25" x14ac:dyDescent="0.2">
      <c r="Y44483" s="84"/>
    </row>
    <row r="44484" spans="25:25" x14ac:dyDescent="0.2">
      <c r="Y44484" s="84"/>
    </row>
    <row r="44485" spans="25:25" x14ac:dyDescent="0.2">
      <c r="Y44485" s="84"/>
    </row>
    <row r="44486" spans="25:25" x14ac:dyDescent="0.2">
      <c r="Y44486" s="84"/>
    </row>
    <row r="44487" spans="25:25" x14ac:dyDescent="0.2">
      <c r="Y44487" s="84"/>
    </row>
    <row r="44488" spans="25:25" x14ac:dyDescent="0.2">
      <c r="Y44488" s="84"/>
    </row>
    <row r="44489" spans="25:25" x14ac:dyDescent="0.2">
      <c r="Y44489" s="84"/>
    </row>
    <row r="44490" spans="25:25" x14ac:dyDescent="0.2">
      <c r="Y44490" s="84"/>
    </row>
    <row r="44491" spans="25:25" x14ac:dyDescent="0.2">
      <c r="Y44491" s="84"/>
    </row>
    <row r="44492" spans="25:25" x14ac:dyDescent="0.2">
      <c r="Y44492" s="84"/>
    </row>
    <row r="44493" spans="25:25" x14ac:dyDescent="0.2">
      <c r="Y44493" s="84"/>
    </row>
    <row r="44494" spans="25:25" x14ac:dyDescent="0.2">
      <c r="Y44494" s="84"/>
    </row>
    <row r="44495" spans="25:25" x14ac:dyDescent="0.2">
      <c r="Y44495" s="84"/>
    </row>
    <row r="44496" spans="25:25" x14ac:dyDescent="0.2">
      <c r="Y44496" s="84"/>
    </row>
    <row r="44497" spans="25:25" x14ac:dyDescent="0.2">
      <c r="Y44497" s="84"/>
    </row>
    <row r="44498" spans="25:25" x14ac:dyDescent="0.2">
      <c r="Y44498" s="84"/>
    </row>
    <row r="44499" spans="25:25" x14ac:dyDescent="0.2">
      <c r="Y44499" s="84"/>
    </row>
    <row r="44500" spans="25:25" x14ac:dyDescent="0.2">
      <c r="Y44500" s="84"/>
    </row>
    <row r="44501" spans="25:25" x14ac:dyDescent="0.2">
      <c r="Y44501" s="84"/>
    </row>
    <row r="44502" spans="25:25" x14ac:dyDescent="0.2">
      <c r="Y44502" s="84"/>
    </row>
    <row r="44503" spans="25:25" x14ac:dyDescent="0.2">
      <c r="Y44503" s="84"/>
    </row>
    <row r="44504" spans="25:25" x14ac:dyDescent="0.2">
      <c r="Y44504" s="84"/>
    </row>
    <row r="44505" spans="25:25" x14ac:dyDescent="0.2">
      <c r="Y44505" s="84"/>
    </row>
    <row r="44506" spans="25:25" x14ac:dyDescent="0.2">
      <c r="Y44506" s="84"/>
    </row>
    <row r="44507" spans="25:25" x14ac:dyDescent="0.2">
      <c r="Y44507" s="84"/>
    </row>
    <row r="44508" spans="25:25" x14ac:dyDescent="0.2">
      <c r="Y44508" s="84"/>
    </row>
    <row r="44509" spans="25:25" x14ac:dyDescent="0.2">
      <c r="Y44509" s="84"/>
    </row>
    <row r="44510" spans="25:25" x14ac:dyDescent="0.2">
      <c r="Y44510" s="84"/>
    </row>
    <row r="44511" spans="25:25" x14ac:dyDescent="0.2">
      <c r="Y44511" s="84"/>
    </row>
    <row r="44512" spans="25:25" x14ac:dyDescent="0.2">
      <c r="Y44512" s="84"/>
    </row>
    <row r="44513" spans="25:25" x14ac:dyDescent="0.2">
      <c r="Y44513" s="84"/>
    </row>
    <row r="44514" spans="25:25" x14ac:dyDescent="0.2">
      <c r="Y44514" s="84"/>
    </row>
    <row r="44515" spans="25:25" x14ac:dyDescent="0.2">
      <c r="Y44515" s="84"/>
    </row>
    <row r="44516" spans="25:25" x14ac:dyDescent="0.2">
      <c r="Y44516" s="84"/>
    </row>
    <row r="44517" spans="25:25" x14ac:dyDescent="0.2">
      <c r="Y44517" s="84"/>
    </row>
    <row r="44518" spans="25:25" x14ac:dyDescent="0.2">
      <c r="Y44518" s="84"/>
    </row>
    <row r="44519" spans="25:25" x14ac:dyDescent="0.2">
      <c r="Y44519" s="84"/>
    </row>
    <row r="44520" spans="25:25" x14ac:dyDescent="0.2">
      <c r="Y44520" s="84"/>
    </row>
    <row r="44521" spans="25:25" x14ac:dyDescent="0.2">
      <c r="Y44521" s="84"/>
    </row>
    <row r="44522" spans="25:25" x14ac:dyDescent="0.2">
      <c r="Y44522" s="84"/>
    </row>
    <row r="44523" spans="25:25" x14ac:dyDescent="0.2">
      <c r="Y44523" s="84"/>
    </row>
    <row r="44524" spans="25:25" x14ac:dyDescent="0.2">
      <c r="Y44524" s="84"/>
    </row>
    <row r="44525" spans="25:25" x14ac:dyDescent="0.2">
      <c r="Y44525" s="84"/>
    </row>
    <row r="44526" spans="25:25" x14ac:dyDescent="0.2">
      <c r="Y44526" s="84"/>
    </row>
    <row r="44527" spans="25:25" x14ac:dyDescent="0.2">
      <c r="Y44527" s="84"/>
    </row>
    <row r="44528" spans="25:25" x14ac:dyDescent="0.2">
      <c r="Y44528" s="84"/>
    </row>
    <row r="44529" spans="25:25" x14ac:dyDescent="0.2">
      <c r="Y44529" s="84"/>
    </row>
    <row r="44530" spans="25:25" x14ac:dyDescent="0.2">
      <c r="Y44530" s="84"/>
    </row>
    <row r="44531" spans="25:25" x14ac:dyDescent="0.2">
      <c r="Y44531" s="84"/>
    </row>
    <row r="44532" spans="25:25" x14ac:dyDescent="0.2">
      <c r="Y44532" s="84"/>
    </row>
    <row r="44533" spans="25:25" x14ac:dyDescent="0.2">
      <c r="Y44533" s="84"/>
    </row>
    <row r="44534" spans="25:25" x14ac:dyDescent="0.2">
      <c r="Y44534" s="84"/>
    </row>
    <row r="44535" spans="25:25" x14ac:dyDescent="0.2">
      <c r="Y44535" s="84"/>
    </row>
    <row r="44536" spans="25:25" x14ac:dyDescent="0.2">
      <c r="Y44536" s="84"/>
    </row>
    <row r="44537" spans="25:25" x14ac:dyDescent="0.2">
      <c r="Y44537" s="84"/>
    </row>
    <row r="44538" spans="25:25" x14ac:dyDescent="0.2">
      <c r="Y44538" s="84"/>
    </row>
    <row r="44539" spans="25:25" x14ac:dyDescent="0.2">
      <c r="Y44539" s="84"/>
    </row>
    <row r="44540" spans="25:25" x14ac:dyDescent="0.2">
      <c r="Y44540" s="84"/>
    </row>
    <row r="44541" spans="25:25" x14ac:dyDescent="0.2">
      <c r="Y44541" s="84"/>
    </row>
    <row r="44542" spans="25:25" x14ac:dyDescent="0.2">
      <c r="Y44542" s="84"/>
    </row>
    <row r="44543" spans="25:25" x14ac:dyDescent="0.2">
      <c r="Y44543" s="84"/>
    </row>
    <row r="44544" spans="25:25" x14ac:dyDescent="0.2">
      <c r="Y44544" s="84"/>
    </row>
    <row r="44545" spans="25:25" x14ac:dyDescent="0.2">
      <c r="Y44545" s="84"/>
    </row>
    <row r="44546" spans="25:25" x14ac:dyDescent="0.2">
      <c r="Y44546" s="84"/>
    </row>
    <row r="44547" spans="25:25" x14ac:dyDescent="0.2">
      <c r="Y44547" s="84"/>
    </row>
    <row r="44548" spans="25:25" x14ac:dyDescent="0.2">
      <c r="Y44548" s="84"/>
    </row>
    <row r="44549" spans="25:25" x14ac:dyDescent="0.2">
      <c r="Y44549" s="84"/>
    </row>
    <row r="44550" spans="25:25" x14ac:dyDescent="0.2">
      <c r="Y44550" s="84"/>
    </row>
    <row r="44551" spans="25:25" x14ac:dyDescent="0.2">
      <c r="Y44551" s="84"/>
    </row>
    <row r="44552" spans="25:25" x14ac:dyDescent="0.2">
      <c r="Y44552" s="84"/>
    </row>
    <row r="44553" spans="25:25" x14ac:dyDescent="0.2">
      <c r="Y44553" s="84"/>
    </row>
    <row r="44554" spans="25:25" x14ac:dyDescent="0.2">
      <c r="Y44554" s="84"/>
    </row>
    <row r="44555" spans="25:25" x14ac:dyDescent="0.2">
      <c r="Y44555" s="84"/>
    </row>
    <row r="44556" spans="25:25" x14ac:dyDescent="0.2">
      <c r="Y44556" s="84"/>
    </row>
    <row r="44557" spans="25:25" x14ac:dyDescent="0.2">
      <c r="Y44557" s="84"/>
    </row>
    <row r="44558" spans="25:25" x14ac:dyDescent="0.2">
      <c r="Y44558" s="84"/>
    </row>
    <row r="44559" spans="25:25" x14ac:dyDescent="0.2">
      <c r="Y44559" s="84"/>
    </row>
    <row r="44560" spans="25:25" x14ac:dyDescent="0.2">
      <c r="Y44560" s="84"/>
    </row>
    <row r="44561" spans="25:25" x14ac:dyDescent="0.2">
      <c r="Y44561" s="84"/>
    </row>
    <row r="44562" spans="25:25" x14ac:dyDescent="0.2">
      <c r="Y44562" s="84"/>
    </row>
    <row r="44563" spans="25:25" x14ac:dyDescent="0.2">
      <c r="Y44563" s="84"/>
    </row>
    <row r="44564" spans="25:25" x14ac:dyDescent="0.2">
      <c r="Y44564" s="84"/>
    </row>
    <row r="44565" spans="25:25" x14ac:dyDescent="0.2">
      <c r="Y44565" s="84"/>
    </row>
    <row r="44566" spans="25:25" x14ac:dyDescent="0.2">
      <c r="Y44566" s="84"/>
    </row>
    <row r="44567" spans="25:25" x14ac:dyDescent="0.2">
      <c r="Y44567" s="84"/>
    </row>
    <row r="44568" spans="25:25" x14ac:dyDescent="0.2">
      <c r="Y44568" s="84"/>
    </row>
    <row r="44569" spans="25:25" x14ac:dyDescent="0.2">
      <c r="Y44569" s="84"/>
    </row>
    <row r="44570" spans="25:25" x14ac:dyDescent="0.2">
      <c r="Y44570" s="84"/>
    </row>
    <row r="44571" spans="25:25" x14ac:dyDescent="0.2">
      <c r="Y44571" s="84"/>
    </row>
    <row r="44572" spans="25:25" x14ac:dyDescent="0.2">
      <c r="Y44572" s="84"/>
    </row>
    <row r="44573" spans="25:25" x14ac:dyDescent="0.2">
      <c r="Y44573" s="84"/>
    </row>
    <row r="44574" spans="25:25" x14ac:dyDescent="0.2">
      <c r="Y44574" s="84"/>
    </row>
    <row r="44575" spans="25:25" x14ac:dyDescent="0.2">
      <c r="Y44575" s="84"/>
    </row>
    <row r="44576" spans="25:25" x14ac:dyDescent="0.2">
      <c r="Y44576" s="84"/>
    </row>
    <row r="44577" spans="25:25" x14ac:dyDescent="0.2">
      <c r="Y44577" s="84"/>
    </row>
    <row r="44578" spans="25:25" x14ac:dyDescent="0.2">
      <c r="Y44578" s="84"/>
    </row>
    <row r="44579" spans="25:25" x14ac:dyDescent="0.2">
      <c r="Y44579" s="84"/>
    </row>
    <row r="44580" spans="25:25" x14ac:dyDescent="0.2">
      <c r="Y44580" s="84"/>
    </row>
    <row r="44581" spans="25:25" x14ac:dyDescent="0.2">
      <c r="Y44581" s="84"/>
    </row>
    <row r="44582" spans="25:25" x14ac:dyDescent="0.2">
      <c r="Y44582" s="84"/>
    </row>
    <row r="44583" spans="25:25" x14ac:dyDescent="0.2">
      <c r="Y44583" s="84"/>
    </row>
    <row r="44584" spans="25:25" x14ac:dyDescent="0.2">
      <c r="Y44584" s="84"/>
    </row>
    <row r="44585" spans="25:25" x14ac:dyDescent="0.2">
      <c r="Y44585" s="84"/>
    </row>
    <row r="44586" spans="25:25" x14ac:dyDescent="0.2">
      <c r="Y44586" s="84"/>
    </row>
    <row r="44587" spans="25:25" x14ac:dyDescent="0.2">
      <c r="Y44587" s="84"/>
    </row>
    <row r="44588" spans="25:25" x14ac:dyDescent="0.2">
      <c r="Y44588" s="84"/>
    </row>
    <row r="44589" spans="25:25" x14ac:dyDescent="0.2">
      <c r="Y44589" s="84"/>
    </row>
    <row r="44590" spans="25:25" x14ac:dyDescent="0.2">
      <c r="Y44590" s="84"/>
    </row>
    <row r="44591" spans="25:25" x14ac:dyDescent="0.2">
      <c r="Y44591" s="84"/>
    </row>
    <row r="44592" spans="25:25" x14ac:dyDescent="0.2">
      <c r="Y44592" s="84"/>
    </row>
    <row r="44593" spans="25:25" x14ac:dyDescent="0.2">
      <c r="Y44593" s="84"/>
    </row>
    <row r="44594" spans="25:25" x14ac:dyDescent="0.2">
      <c r="Y44594" s="84"/>
    </row>
    <row r="44595" spans="25:25" x14ac:dyDescent="0.2">
      <c r="Y44595" s="84"/>
    </row>
    <row r="44596" spans="25:25" x14ac:dyDescent="0.2">
      <c r="Y44596" s="84"/>
    </row>
    <row r="44597" spans="25:25" x14ac:dyDescent="0.2">
      <c r="Y44597" s="84"/>
    </row>
    <row r="44598" spans="25:25" x14ac:dyDescent="0.2">
      <c r="Y44598" s="84"/>
    </row>
    <row r="44599" spans="25:25" x14ac:dyDescent="0.2">
      <c r="Y44599" s="84"/>
    </row>
    <row r="44600" spans="25:25" x14ac:dyDescent="0.2">
      <c r="Y44600" s="84"/>
    </row>
    <row r="44601" spans="25:25" x14ac:dyDescent="0.2">
      <c r="Y44601" s="84"/>
    </row>
    <row r="44602" spans="25:25" x14ac:dyDescent="0.2">
      <c r="Y44602" s="84"/>
    </row>
    <row r="44603" spans="25:25" x14ac:dyDescent="0.2">
      <c r="Y44603" s="84"/>
    </row>
    <row r="44604" spans="25:25" x14ac:dyDescent="0.2">
      <c r="Y44604" s="84"/>
    </row>
    <row r="44605" spans="25:25" x14ac:dyDescent="0.2">
      <c r="Y44605" s="84"/>
    </row>
    <row r="44606" spans="25:25" x14ac:dyDescent="0.2">
      <c r="Y44606" s="84"/>
    </row>
    <row r="44607" spans="25:25" x14ac:dyDescent="0.2">
      <c r="Y44607" s="84"/>
    </row>
    <row r="44608" spans="25:25" x14ac:dyDescent="0.2">
      <c r="Y44608" s="84"/>
    </row>
    <row r="44609" spans="25:25" x14ac:dyDescent="0.2">
      <c r="Y44609" s="84"/>
    </row>
    <row r="44610" spans="25:25" x14ac:dyDescent="0.2">
      <c r="Y44610" s="84"/>
    </row>
    <row r="44611" spans="25:25" x14ac:dyDescent="0.2">
      <c r="Y44611" s="84"/>
    </row>
    <row r="44612" spans="25:25" x14ac:dyDescent="0.2">
      <c r="Y44612" s="84"/>
    </row>
    <row r="44613" spans="25:25" x14ac:dyDescent="0.2">
      <c r="Y44613" s="84"/>
    </row>
    <row r="44614" spans="25:25" x14ac:dyDescent="0.2">
      <c r="Y44614" s="84"/>
    </row>
    <row r="44615" spans="25:25" x14ac:dyDescent="0.2">
      <c r="Y44615" s="84"/>
    </row>
    <row r="44616" spans="25:25" x14ac:dyDescent="0.2">
      <c r="Y44616" s="84"/>
    </row>
    <row r="44617" spans="25:25" x14ac:dyDescent="0.2">
      <c r="Y44617" s="84"/>
    </row>
    <row r="44618" spans="25:25" x14ac:dyDescent="0.2">
      <c r="Y44618" s="84"/>
    </row>
    <row r="44619" spans="25:25" x14ac:dyDescent="0.2">
      <c r="Y44619" s="84"/>
    </row>
    <row r="44620" spans="25:25" x14ac:dyDescent="0.2">
      <c r="Y44620" s="84"/>
    </row>
    <row r="44621" spans="25:25" x14ac:dyDescent="0.2">
      <c r="Y44621" s="84"/>
    </row>
    <row r="44622" spans="25:25" x14ac:dyDescent="0.2">
      <c r="Y44622" s="84"/>
    </row>
    <row r="44623" spans="25:25" x14ac:dyDescent="0.2">
      <c r="Y44623" s="84"/>
    </row>
    <row r="44624" spans="25:25" x14ac:dyDescent="0.2">
      <c r="Y44624" s="84"/>
    </row>
    <row r="44625" spans="25:25" x14ac:dyDescent="0.2">
      <c r="Y44625" s="84"/>
    </row>
    <row r="44626" spans="25:25" x14ac:dyDescent="0.2">
      <c r="Y44626" s="84"/>
    </row>
    <row r="44627" spans="25:25" x14ac:dyDescent="0.2">
      <c r="Y44627" s="84"/>
    </row>
    <row r="44628" spans="25:25" x14ac:dyDescent="0.2">
      <c r="Y44628" s="84"/>
    </row>
    <row r="44629" spans="25:25" x14ac:dyDescent="0.2">
      <c r="Y44629" s="84"/>
    </row>
    <row r="44630" spans="25:25" x14ac:dyDescent="0.2">
      <c r="Y44630" s="84"/>
    </row>
    <row r="44631" spans="25:25" x14ac:dyDescent="0.2">
      <c r="Y44631" s="84"/>
    </row>
    <row r="44632" spans="25:25" x14ac:dyDescent="0.2">
      <c r="Y44632" s="84"/>
    </row>
    <row r="44633" spans="25:25" x14ac:dyDescent="0.2">
      <c r="Y44633" s="84"/>
    </row>
    <row r="44634" spans="25:25" x14ac:dyDescent="0.2">
      <c r="Y44634" s="84"/>
    </row>
    <row r="44635" spans="25:25" x14ac:dyDescent="0.2">
      <c r="Y44635" s="84"/>
    </row>
    <row r="44636" spans="25:25" x14ac:dyDescent="0.2">
      <c r="Y44636" s="84"/>
    </row>
    <row r="44637" spans="25:25" x14ac:dyDescent="0.2">
      <c r="Y44637" s="84"/>
    </row>
    <row r="44638" spans="25:25" x14ac:dyDescent="0.2">
      <c r="Y44638" s="84"/>
    </row>
    <row r="44639" spans="25:25" x14ac:dyDescent="0.2">
      <c r="Y44639" s="84"/>
    </row>
    <row r="44640" spans="25:25" x14ac:dyDescent="0.2">
      <c r="Y44640" s="84"/>
    </row>
    <row r="44641" spans="25:25" x14ac:dyDescent="0.2">
      <c r="Y44641" s="84"/>
    </row>
    <row r="44642" spans="25:25" x14ac:dyDescent="0.2">
      <c r="Y44642" s="84"/>
    </row>
    <row r="44643" spans="25:25" x14ac:dyDescent="0.2">
      <c r="Y44643" s="84"/>
    </row>
    <row r="44644" spans="25:25" x14ac:dyDescent="0.2">
      <c r="Y44644" s="84"/>
    </row>
    <row r="44645" spans="25:25" x14ac:dyDescent="0.2">
      <c r="Y44645" s="84"/>
    </row>
    <row r="44646" spans="25:25" x14ac:dyDescent="0.2">
      <c r="Y44646" s="84"/>
    </row>
    <row r="44647" spans="25:25" x14ac:dyDescent="0.2">
      <c r="Y44647" s="84"/>
    </row>
    <row r="44648" spans="25:25" x14ac:dyDescent="0.2">
      <c r="Y44648" s="84"/>
    </row>
    <row r="44649" spans="25:25" x14ac:dyDescent="0.2">
      <c r="Y44649" s="84"/>
    </row>
    <row r="44650" spans="25:25" x14ac:dyDescent="0.2">
      <c r="Y44650" s="84"/>
    </row>
    <row r="44651" spans="25:25" x14ac:dyDescent="0.2">
      <c r="Y44651" s="84"/>
    </row>
    <row r="44652" spans="25:25" x14ac:dyDescent="0.2">
      <c r="Y44652" s="84"/>
    </row>
    <row r="44653" spans="25:25" x14ac:dyDescent="0.2">
      <c r="Y44653" s="84"/>
    </row>
    <row r="44654" spans="25:25" x14ac:dyDescent="0.2">
      <c r="Y44654" s="84"/>
    </row>
    <row r="44655" spans="25:25" x14ac:dyDescent="0.2">
      <c r="Y44655" s="84"/>
    </row>
    <row r="44656" spans="25:25" x14ac:dyDescent="0.2">
      <c r="Y44656" s="84"/>
    </row>
    <row r="44657" spans="25:25" x14ac:dyDescent="0.2">
      <c r="Y44657" s="84"/>
    </row>
    <row r="44658" spans="25:25" x14ac:dyDescent="0.2">
      <c r="Y44658" s="84"/>
    </row>
    <row r="44659" spans="25:25" x14ac:dyDescent="0.2">
      <c r="Y44659" s="84"/>
    </row>
    <row r="44660" spans="25:25" x14ac:dyDescent="0.2">
      <c r="Y44660" s="84"/>
    </row>
    <row r="44661" spans="25:25" x14ac:dyDescent="0.2">
      <c r="Y44661" s="84"/>
    </row>
    <row r="44662" spans="25:25" x14ac:dyDescent="0.2">
      <c r="Y44662" s="84"/>
    </row>
    <row r="44663" spans="25:25" x14ac:dyDescent="0.2">
      <c r="Y44663" s="84"/>
    </row>
    <row r="44664" spans="25:25" x14ac:dyDescent="0.2">
      <c r="Y44664" s="84"/>
    </row>
    <row r="44665" spans="25:25" x14ac:dyDescent="0.2">
      <c r="Y44665" s="84"/>
    </row>
    <row r="44666" spans="25:25" x14ac:dyDescent="0.2">
      <c r="Y44666" s="84"/>
    </row>
    <row r="44667" spans="25:25" x14ac:dyDescent="0.2">
      <c r="Y44667" s="84"/>
    </row>
    <row r="44668" spans="25:25" x14ac:dyDescent="0.2">
      <c r="Y44668" s="84"/>
    </row>
    <row r="44669" spans="25:25" x14ac:dyDescent="0.2">
      <c r="Y44669" s="84"/>
    </row>
    <row r="44670" spans="25:25" x14ac:dyDescent="0.2">
      <c r="Y44670" s="84"/>
    </row>
    <row r="44671" spans="25:25" x14ac:dyDescent="0.2">
      <c r="Y44671" s="84"/>
    </row>
    <row r="44672" spans="25:25" x14ac:dyDescent="0.2">
      <c r="Y44672" s="84"/>
    </row>
    <row r="44673" spans="25:25" x14ac:dyDescent="0.2">
      <c r="Y44673" s="84"/>
    </row>
    <row r="44674" spans="25:25" x14ac:dyDescent="0.2">
      <c r="Y44674" s="84"/>
    </row>
    <row r="44675" spans="25:25" x14ac:dyDescent="0.2">
      <c r="Y44675" s="84"/>
    </row>
    <row r="44676" spans="25:25" x14ac:dyDescent="0.2">
      <c r="Y44676" s="84"/>
    </row>
    <row r="44677" spans="25:25" x14ac:dyDescent="0.2">
      <c r="Y44677" s="84"/>
    </row>
    <row r="44678" spans="25:25" x14ac:dyDescent="0.2">
      <c r="Y44678" s="84"/>
    </row>
    <row r="44679" spans="25:25" x14ac:dyDescent="0.2">
      <c r="Y44679" s="84"/>
    </row>
    <row r="44680" spans="25:25" x14ac:dyDescent="0.2">
      <c r="Y44680" s="84"/>
    </row>
    <row r="44681" spans="25:25" x14ac:dyDescent="0.2">
      <c r="Y44681" s="84"/>
    </row>
    <row r="44682" spans="25:25" x14ac:dyDescent="0.2">
      <c r="Y44682" s="84"/>
    </row>
    <row r="44683" spans="25:25" x14ac:dyDescent="0.2">
      <c r="Y44683" s="84"/>
    </row>
    <row r="44684" spans="25:25" x14ac:dyDescent="0.2">
      <c r="Y44684" s="84"/>
    </row>
    <row r="44685" spans="25:25" x14ac:dyDescent="0.2">
      <c r="Y44685" s="84"/>
    </row>
    <row r="44686" spans="25:25" x14ac:dyDescent="0.2">
      <c r="Y44686" s="84"/>
    </row>
    <row r="44687" spans="25:25" x14ac:dyDescent="0.2">
      <c r="Y44687" s="84"/>
    </row>
    <row r="44688" spans="25:25" x14ac:dyDescent="0.2">
      <c r="Y44688" s="84"/>
    </row>
    <row r="44689" spans="25:25" x14ac:dyDescent="0.2">
      <c r="Y44689" s="84"/>
    </row>
    <row r="44690" spans="25:25" x14ac:dyDescent="0.2">
      <c r="Y44690" s="84"/>
    </row>
    <row r="44691" spans="25:25" x14ac:dyDescent="0.2">
      <c r="Y44691" s="84"/>
    </row>
    <row r="44692" spans="25:25" x14ac:dyDescent="0.2">
      <c r="Y44692" s="84"/>
    </row>
    <row r="44693" spans="25:25" x14ac:dyDescent="0.2">
      <c r="Y44693" s="84"/>
    </row>
    <row r="44694" spans="25:25" x14ac:dyDescent="0.2">
      <c r="Y44694" s="84"/>
    </row>
    <row r="44695" spans="25:25" x14ac:dyDescent="0.2">
      <c r="Y44695" s="84"/>
    </row>
    <row r="44696" spans="25:25" x14ac:dyDescent="0.2">
      <c r="Y44696" s="84"/>
    </row>
    <row r="44697" spans="25:25" x14ac:dyDescent="0.2">
      <c r="Y44697" s="84"/>
    </row>
    <row r="44698" spans="25:25" x14ac:dyDescent="0.2">
      <c r="Y44698" s="84"/>
    </row>
    <row r="44699" spans="25:25" x14ac:dyDescent="0.2">
      <c r="Y44699" s="84"/>
    </row>
    <row r="44700" spans="25:25" x14ac:dyDescent="0.2">
      <c r="Y44700" s="84"/>
    </row>
    <row r="44701" spans="25:25" x14ac:dyDescent="0.2">
      <c r="Y44701" s="84"/>
    </row>
    <row r="44702" spans="25:25" x14ac:dyDescent="0.2">
      <c r="Y44702" s="84"/>
    </row>
    <row r="44703" spans="25:25" x14ac:dyDescent="0.2">
      <c r="Y44703" s="84"/>
    </row>
    <row r="44704" spans="25:25" x14ac:dyDescent="0.2">
      <c r="Y44704" s="84"/>
    </row>
    <row r="44705" spans="25:25" x14ac:dyDescent="0.2">
      <c r="Y44705" s="84"/>
    </row>
    <row r="44706" spans="25:25" x14ac:dyDescent="0.2">
      <c r="Y44706" s="84"/>
    </row>
    <row r="44707" spans="25:25" x14ac:dyDescent="0.2">
      <c r="Y44707" s="84"/>
    </row>
    <row r="44708" spans="25:25" x14ac:dyDescent="0.2">
      <c r="Y44708" s="84"/>
    </row>
    <row r="44709" spans="25:25" x14ac:dyDescent="0.2">
      <c r="Y44709" s="84"/>
    </row>
    <row r="44710" spans="25:25" x14ac:dyDescent="0.2">
      <c r="Y44710" s="84"/>
    </row>
    <row r="44711" spans="25:25" x14ac:dyDescent="0.2">
      <c r="Y44711" s="84"/>
    </row>
    <row r="44712" spans="25:25" x14ac:dyDescent="0.2">
      <c r="Y44712" s="84"/>
    </row>
    <row r="44713" spans="25:25" x14ac:dyDescent="0.2">
      <c r="Y44713" s="84"/>
    </row>
    <row r="44714" spans="25:25" x14ac:dyDescent="0.2">
      <c r="Y44714" s="84"/>
    </row>
    <row r="44715" spans="25:25" x14ac:dyDescent="0.2">
      <c r="Y44715" s="84"/>
    </row>
    <row r="44716" spans="25:25" x14ac:dyDescent="0.2">
      <c r="Y44716" s="84"/>
    </row>
    <row r="44717" spans="25:25" x14ac:dyDescent="0.2">
      <c r="Y44717" s="84"/>
    </row>
    <row r="44718" spans="25:25" x14ac:dyDescent="0.2">
      <c r="Y44718" s="84"/>
    </row>
    <row r="44719" spans="25:25" x14ac:dyDescent="0.2">
      <c r="Y44719" s="84"/>
    </row>
    <row r="44720" spans="25:25" x14ac:dyDescent="0.2">
      <c r="Y44720" s="84"/>
    </row>
    <row r="44721" spans="25:25" x14ac:dyDescent="0.2">
      <c r="Y44721" s="84"/>
    </row>
    <row r="44722" spans="25:25" x14ac:dyDescent="0.2">
      <c r="Y44722" s="84"/>
    </row>
    <row r="44723" spans="25:25" x14ac:dyDescent="0.2">
      <c r="Y44723" s="84"/>
    </row>
    <row r="44724" spans="25:25" x14ac:dyDescent="0.2">
      <c r="Y44724" s="84"/>
    </row>
    <row r="44725" spans="25:25" x14ac:dyDescent="0.2">
      <c r="Y44725" s="84"/>
    </row>
    <row r="44726" spans="25:25" x14ac:dyDescent="0.2">
      <c r="Y44726" s="84"/>
    </row>
    <row r="44727" spans="25:25" x14ac:dyDescent="0.2">
      <c r="Y44727" s="84"/>
    </row>
    <row r="44728" spans="25:25" x14ac:dyDescent="0.2">
      <c r="Y44728" s="84"/>
    </row>
    <row r="44729" spans="25:25" x14ac:dyDescent="0.2">
      <c r="Y44729" s="84"/>
    </row>
    <row r="44730" spans="25:25" x14ac:dyDescent="0.2">
      <c r="Y44730" s="84"/>
    </row>
    <row r="44731" spans="25:25" x14ac:dyDescent="0.2">
      <c r="Y44731" s="84"/>
    </row>
    <row r="44732" spans="25:25" x14ac:dyDescent="0.2">
      <c r="Y44732" s="84"/>
    </row>
    <row r="44733" spans="25:25" x14ac:dyDescent="0.2">
      <c r="Y44733" s="84"/>
    </row>
    <row r="44734" spans="25:25" x14ac:dyDescent="0.2">
      <c r="Y44734" s="84"/>
    </row>
    <row r="44735" spans="25:25" x14ac:dyDescent="0.2">
      <c r="Y44735" s="84"/>
    </row>
    <row r="44736" spans="25:25" x14ac:dyDescent="0.2">
      <c r="Y44736" s="84"/>
    </row>
    <row r="44737" spans="25:25" x14ac:dyDescent="0.2">
      <c r="Y44737" s="84"/>
    </row>
    <row r="44738" spans="25:25" x14ac:dyDescent="0.2">
      <c r="Y44738" s="84"/>
    </row>
    <row r="44739" spans="25:25" x14ac:dyDescent="0.2">
      <c r="Y44739" s="84"/>
    </row>
    <row r="44740" spans="25:25" x14ac:dyDescent="0.2">
      <c r="Y44740" s="84"/>
    </row>
    <row r="44741" spans="25:25" x14ac:dyDescent="0.2">
      <c r="Y44741" s="84"/>
    </row>
    <row r="44742" spans="25:25" x14ac:dyDescent="0.2">
      <c r="Y44742" s="84"/>
    </row>
    <row r="44743" spans="25:25" x14ac:dyDescent="0.2">
      <c r="Y44743" s="84"/>
    </row>
    <row r="44744" spans="25:25" x14ac:dyDescent="0.2">
      <c r="Y44744" s="84"/>
    </row>
    <row r="44745" spans="25:25" x14ac:dyDescent="0.2">
      <c r="Y44745" s="84"/>
    </row>
    <row r="44746" spans="25:25" x14ac:dyDescent="0.2">
      <c r="Y44746" s="84"/>
    </row>
    <row r="44747" spans="25:25" x14ac:dyDescent="0.2">
      <c r="Y44747" s="84"/>
    </row>
    <row r="44748" spans="25:25" x14ac:dyDescent="0.2">
      <c r="Y44748" s="84"/>
    </row>
    <row r="44749" spans="25:25" x14ac:dyDescent="0.2">
      <c r="Y44749" s="84"/>
    </row>
    <row r="44750" spans="25:25" x14ac:dyDescent="0.2">
      <c r="Y44750" s="84"/>
    </row>
    <row r="44751" spans="25:25" x14ac:dyDescent="0.2">
      <c r="Y44751" s="84"/>
    </row>
    <row r="44752" spans="25:25" x14ac:dyDescent="0.2">
      <c r="Y44752" s="84"/>
    </row>
    <row r="44753" spans="25:25" x14ac:dyDescent="0.2">
      <c r="Y44753" s="84"/>
    </row>
    <row r="44754" spans="25:25" x14ac:dyDescent="0.2">
      <c r="Y44754" s="84"/>
    </row>
    <row r="44755" spans="25:25" x14ac:dyDescent="0.2">
      <c r="Y44755" s="84"/>
    </row>
    <row r="44756" spans="25:25" x14ac:dyDescent="0.2">
      <c r="Y44756" s="84"/>
    </row>
    <row r="44757" spans="25:25" x14ac:dyDescent="0.2">
      <c r="Y44757" s="84"/>
    </row>
    <row r="44758" spans="25:25" x14ac:dyDescent="0.2">
      <c r="Y44758" s="84"/>
    </row>
    <row r="44759" spans="25:25" x14ac:dyDescent="0.2">
      <c r="Y44759" s="84"/>
    </row>
    <row r="44760" spans="25:25" x14ac:dyDescent="0.2">
      <c r="Y44760" s="84"/>
    </row>
    <row r="44761" spans="25:25" x14ac:dyDescent="0.2">
      <c r="Y44761" s="84"/>
    </row>
    <row r="44762" spans="25:25" x14ac:dyDescent="0.2">
      <c r="Y44762" s="84"/>
    </row>
    <row r="44763" spans="25:25" x14ac:dyDescent="0.2">
      <c r="Y44763" s="84"/>
    </row>
    <row r="44764" spans="25:25" x14ac:dyDescent="0.2">
      <c r="Y44764" s="84"/>
    </row>
    <row r="44765" spans="25:25" x14ac:dyDescent="0.2">
      <c r="Y44765" s="84"/>
    </row>
    <row r="44766" spans="25:25" x14ac:dyDescent="0.2">
      <c r="Y44766" s="84"/>
    </row>
    <row r="44767" spans="25:25" x14ac:dyDescent="0.2">
      <c r="Y44767" s="84"/>
    </row>
    <row r="44768" spans="25:25" x14ac:dyDescent="0.2">
      <c r="Y44768" s="84"/>
    </row>
    <row r="44769" spans="25:25" x14ac:dyDescent="0.2">
      <c r="Y44769" s="84"/>
    </row>
    <row r="44770" spans="25:25" x14ac:dyDescent="0.2">
      <c r="Y44770" s="84"/>
    </row>
    <row r="44771" spans="25:25" x14ac:dyDescent="0.2">
      <c r="Y44771" s="84"/>
    </row>
    <row r="44772" spans="25:25" x14ac:dyDescent="0.2">
      <c r="Y44772" s="84"/>
    </row>
    <row r="44773" spans="25:25" x14ac:dyDescent="0.2">
      <c r="Y44773" s="84"/>
    </row>
    <row r="44774" spans="25:25" x14ac:dyDescent="0.2">
      <c r="Y44774" s="84"/>
    </row>
    <row r="44775" spans="25:25" x14ac:dyDescent="0.2">
      <c r="Y44775" s="84"/>
    </row>
    <row r="44776" spans="25:25" x14ac:dyDescent="0.2">
      <c r="Y44776" s="84"/>
    </row>
    <row r="44777" spans="25:25" x14ac:dyDescent="0.2">
      <c r="Y44777" s="84"/>
    </row>
    <row r="44778" spans="25:25" x14ac:dyDescent="0.2">
      <c r="Y44778" s="84"/>
    </row>
    <row r="44779" spans="25:25" x14ac:dyDescent="0.2">
      <c r="Y44779" s="84"/>
    </row>
    <row r="44780" spans="25:25" x14ac:dyDescent="0.2">
      <c r="Y44780" s="84"/>
    </row>
    <row r="44781" spans="25:25" x14ac:dyDescent="0.2">
      <c r="Y44781" s="84"/>
    </row>
    <row r="44782" spans="25:25" x14ac:dyDescent="0.2">
      <c r="Y44782" s="84"/>
    </row>
    <row r="44783" spans="25:25" x14ac:dyDescent="0.2">
      <c r="Y44783" s="84"/>
    </row>
    <row r="44784" spans="25:25" x14ac:dyDescent="0.2">
      <c r="Y44784" s="84"/>
    </row>
    <row r="44785" spans="25:25" x14ac:dyDescent="0.2">
      <c r="Y44785" s="84"/>
    </row>
    <row r="44786" spans="25:25" x14ac:dyDescent="0.2">
      <c r="Y44786" s="84"/>
    </row>
    <row r="44787" spans="25:25" x14ac:dyDescent="0.2">
      <c r="Y44787" s="84"/>
    </row>
    <row r="44788" spans="25:25" x14ac:dyDescent="0.2">
      <c r="Y44788" s="84"/>
    </row>
    <row r="44789" spans="25:25" x14ac:dyDescent="0.2">
      <c r="Y44789" s="84"/>
    </row>
    <row r="44790" spans="25:25" x14ac:dyDescent="0.2">
      <c r="Y44790" s="84"/>
    </row>
    <row r="44791" spans="25:25" x14ac:dyDescent="0.2">
      <c r="Y44791" s="84"/>
    </row>
    <row r="44792" spans="25:25" x14ac:dyDescent="0.2">
      <c r="Y44792" s="84"/>
    </row>
    <row r="44793" spans="25:25" x14ac:dyDescent="0.2">
      <c r="Y44793" s="84"/>
    </row>
    <row r="44794" spans="25:25" x14ac:dyDescent="0.2">
      <c r="Y44794" s="84"/>
    </row>
    <row r="44795" spans="25:25" x14ac:dyDescent="0.2">
      <c r="Y44795" s="84"/>
    </row>
    <row r="44796" spans="25:25" x14ac:dyDescent="0.2">
      <c r="Y44796" s="84"/>
    </row>
    <row r="44797" spans="25:25" x14ac:dyDescent="0.2">
      <c r="Y44797" s="84"/>
    </row>
    <row r="44798" spans="25:25" x14ac:dyDescent="0.2">
      <c r="Y44798" s="84"/>
    </row>
    <row r="44799" spans="25:25" x14ac:dyDescent="0.2">
      <c r="Y44799" s="84"/>
    </row>
    <row r="44800" spans="25:25" x14ac:dyDescent="0.2">
      <c r="Y44800" s="84"/>
    </row>
    <row r="44801" spans="25:25" x14ac:dyDescent="0.2">
      <c r="Y44801" s="84"/>
    </row>
    <row r="44802" spans="25:25" x14ac:dyDescent="0.2">
      <c r="Y44802" s="84"/>
    </row>
    <row r="44803" spans="25:25" x14ac:dyDescent="0.2">
      <c r="Y44803" s="84"/>
    </row>
    <row r="44804" spans="25:25" x14ac:dyDescent="0.2">
      <c r="Y44804" s="84"/>
    </row>
    <row r="44805" spans="25:25" x14ac:dyDescent="0.2">
      <c r="Y44805" s="84"/>
    </row>
    <row r="44806" spans="25:25" x14ac:dyDescent="0.2">
      <c r="Y44806" s="84"/>
    </row>
    <row r="44807" spans="25:25" x14ac:dyDescent="0.2">
      <c r="Y44807" s="84"/>
    </row>
    <row r="44808" spans="25:25" x14ac:dyDescent="0.2">
      <c r="Y44808" s="84"/>
    </row>
    <row r="44809" spans="25:25" x14ac:dyDescent="0.2">
      <c r="Y44809" s="84"/>
    </row>
    <row r="44810" spans="25:25" x14ac:dyDescent="0.2">
      <c r="Y44810" s="84"/>
    </row>
    <row r="44811" spans="25:25" x14ac:dyDescent="0.2">
      <c r="Y44811" s="84"/>
    </row>
    <row r="44812" spans="25:25" x14ac:dyDescent="0.2">
      <c r="Y44812" s="84"/>
    </row>
    <row r="44813" spans="25:25" x14ac:dyDescent="0.2">
      <c r="Y44813" s="84"/>
    </row>
    <row r="44814" spans="25:25" x14ac:dyDescent="0.2">
      <c r="Y44814" s="84"/>
    </row>
    <row r="44815" spans="25:25" x14ac:dyDescent="0.2">
      <c r="Y44815" s="84"/>
    </row>
    <row r="44816" spans="25:25" x14ac:dyDescent="0.2">
      <c r="Y44816" s="84"/>
    </row>
    <row r="44817" spans="25:25" x14ac:dyDescent="0.2">
      <c r="Y44817" s="84"/>
    </row>
    <row r="44818" spans="25:25" x14ac:dyDescent="0.2">
      <c r="Y44818" s="84"/>
    </row>
    <row r="44819" spans="25:25" x14ac:dyDescent="0.2">
      <c r="Y44819" s="84"/>
    </row>
    <row r="44820" spans="25:25" x14ac:dyDescent="0.2">
      <c r="Y44820" s="84"/>
    </row>
    <row r="44821" spans="25:25" x14ac:dyDescent="0.2">
      <c r="Y44821" s="84"/>
    </row>
    <row r="44822" spans="25:25" x14ac:dyDescent="0.2">
      <c r="Y44822" s="84"/>
    </row>
    <row r="44823" spans="25:25" x14ac:dyDescent="0.2">
      <c r="Y44823" s="84"/>
    </row>
    <row r="44824" spans="25:25" x14ac:dyDescent="0.2">
      <c r="Y44824" s="84"/>
    </row>
    <row r="44825" spans="25:25" x14ac:dyDescent="0.2">
      <c r="Y44825" s="84"/>
    </row>
    <row r="44826" spans="25:25" x14ac:dyDescent="0.2">
      <c r="Y44826" s="84"/>
    </row>
    <row r="44827" spans="25:25" x14ac:dyDescent="0.2">
      <c r="Y44827" s="84"/>
    </row>
    <row r="44828" spans="25:25" x14ac:dyDescent="0.2">
      <c r="Y44828" s="84"/>
    </row>
    <row r="44829" spans="25:25" x14ac:dyDescent="0.2">
      <c r="Y44829" s="84"/>
    </row>
    <row r="44830" spans="25:25" x14ac:dyDescent="0.2">
      <c r="Y44830" s="84"/>
    </row>
    <row r="44831" spans="25:25" x14ac:dyDescent="0.2">
      <c r="Y44831" s="84"/>
    </row>
    <row r="44832" spans="25:25" x14ac:dyDescent="0.2">
      <c r="Y44832" s="84"/>
    </row>
    <row r="44833" spans="25:25" x14ac:dyDescent="0.2">
      <c r="Y44833" s="84"/>
    </row>
    <row r="44834" spans="25:25" x14ac:dyDescent="0.2">
      <c r="Y44834" s="84"/>
    </row>
    <row r="44835" spans="25:25" x14ac:dyDescent="0.2">
      <c r="Y44835" s="84"/>
    </row>
    <row r="44836" spans="25:25" x14ac:dyDescent="0.2">
      <c r="Y44836" s="84"/>
    </row>
    <row r="44837" spans="25:25" x14ac:dyDescent="0.2">
      <c r="Y44837" s="84"/>
    </row>
    <row r="44838" spans="25:25" x14ac:dyDescent="0.2">
      <c r="Y44838" s="84"/>
    </row>
    <row r="44839" spans="25:25" x14ac:dyDescent="0.2">
      <c r="Y44839" s="84"/>
    </row>
    <row r="44840" spans="25:25" x14ac:dyDescent="0.2">
      <c r="Y44840" s="84"/>
    </row>
    <row r="44841" spans="25:25" x14ac:dyDescent="0.2">
      <c r="Y44841" s="84"/>
    </row>
    <row r="44842" spans="25:25" x14ac:dyDescent="0.2">
      <c r="Y44842" s="84"/>
    </row>
    <row r="44843" spans="25:25" x14ac:dyDescent="0.2">
      <c r="Y44843" s="84"/>
    </row>
    <row r="44844" spans="25:25" x14ac:dyDescent="0.2">
      <c r="Y44844" s="84"/>
    </row>
    <row r="44845" spans="25:25" x14ac:dyDescent="0.2">
      <c r="Y44845" s="84"/>
    </row>
    <row r="44846" spans="25:25" x14ac:dyDescent="0.2">
      <c r="Y44846" s="84"/>
    </row>
    <row r="44847" spans="25:25" x14ac:dyDescent="0.2">
      <c r="Y44847" s="84"/>
    </row>
    <row r="44848" spans="25:25" x14ac:dyDescent="0.2">
      <c r="Y44848" s="84"/>
    </row>
    <row r="44849" spans="25:25" x14ac:dyDescent="0.2">
      <c r="Y44849" s="84"/>
    </row>
    <row r="44850" spans="25:25" x14ac:dyDescent="0.2">
      <c r="Y44850" s="84"/>
    </row>
    <row r="44851" spans="25:25" x14ac:dyDescent="0.2">
      <c r="Y44851" s="84"/>
    </row>
    <row r="44852" spans="25:25" x14ac:dyDescent="0.2">
      <c r="Y44852" s="84"/>
    </row>
    <row r="44853" spans="25:25" x14ac:dyDescent="0.2">
      <c r="Y44853" s="84"/>
    </row>
    <row r="44854" spans="25:25" x14ac:dyDescent="0.2">
      <c r="Y44854" s="84"/>
    </row>
    <row r="44855" spans="25:25" x14ac:dyDescent="0.2">
      <c r="Y44855" s="84"/>
    </row>
    <row r="44856" spans="25:25" x14ac:dyDescent="0.2">
      <c r="Y44856" s="84"/>
    </row>
    <row r="44857" spans="25:25" x14ac:dyDescent="0.2">
      <c r="Y44857" s="84"/>
    </row>
    <row r="44858" spans="25:25" x14ac:dyDescent="0.2">
      <c r="Y44858" s="84"/>
    </row>
    <row r="44859" spans="25:25" x14ac:dyDescent="0.2">
      <c r="Y44859" s="84"/>
    </row>
    <row r="44860" spans="25:25" x14ac:dyDescent="0.2">
      <c r="Y44860" s="84"/>
    </row>
    <row r="44861" spans="25:25" x14ac:dyDescent="0.2">
      <c r="Y44861" s="84"/>
    </row>
    <row r="44862" spans="25:25" x14ac:dyDescent="0.2">
      <c r="Y44862" s="84"/>
    </row>
    <row r="44863" spans="25:25" x14ac:dyDescent="0.2">
      <c r="Y44863" s="84"/>
    </row>
    <row r="44864" spans="25:25" x14ac:dyDescent="0.2">
      <c r="Y44864" s="84"/>
    </row>
    <row r="44865" spans="25:25" x14ac:dyDescent="0.2">
      <c r="Y44865" s="84"/>
    </row>
    <row r="44866" spans="25:25" x14ac:dyDescent="0.2">
      <c r="Y44866" s="84"/>
    </row>
    <row r="44867" spans="25:25" x14ac:dyDescent="0.2">
      <c r="Y44867" s="84"/>
    </row>
    <row r="44868" spans="25:25" x14ac:dyDescent="0.2">
      <c r="Y44868" s="84"/>
    </row>
    <row r="44869" spans="25:25" x14ac:dyDescent="0.2">
      <c r="Y44869" s="84"/>
    </row>
    <row r="44870" spans="25:25" x14ac:dyDescent="0.2">
      <c r="Y44870" s="84"/>
    </row>
    <row r="44871" spans="25:25" x14ac:dyDescent="0.2">
      <c r="Y44871" s="84"/>
    </row>
    <row r="44872" spans="25:25" x14ac:dyDescent="0.2">
      <c r="Y44872" s="84"/>
    </row>
    <row r="44873" spans="25:25" x14ac:dyDescent="0.2">
      <c r="Y44873" s="84"/>
    </row>
    <row r="44874" spans="25:25" x14ac:dyDescent="0.2">
      <c r="Y44874" s="84"/>
    </row>
    <row r="44875" spans="25:25" x14ac:dyDescent="0.2">
      <c r="Y44875" s="84"/>
    </row>
    <row r="44876" spans="25:25" x14ac:dyDescent="0.2">
      <c r="Y44876" s="84"/>
    </row>
    <row r="44877" spans="25:25" x14ac:dyDescent="0.2">
      <c r="Y44877" s="84"/>
    </row>
    <row r="44878" spans="25:25" x14ac:dyDescent="0.2">
      <c r="Y44878" s="84"/>
    </row>
    <row r="44879" spans="25:25" x14ac:dyDescent="0.2">
      <c r="Y44879" s="84"/>
    </row>
    <row r="44880" spans="25:25" x14ac:dyDescent="0.2">
      <c r="Y44880" s="84"/>
    </row>
    <row r="44881" spans="25:25" x14ac:dyDescent="0.2">
      <c r="Y44881" s="84"/>
    </row>
    <row r="44882" spans="25:25" x14ac:dyDescent="0.2">
      <c r="Y44882" s="84"/>
    </row>
    <row r="44883" spans="25:25" x14ac:dyDescent="0.2">
      <c r="Y44883" s="84"/>
    </row>
    <row r="44884" spans="25:25" x14ac:dyDescent="0.2">
      <c r="Y44884" s="84"/>
    </row>
    <row r="44885" spans="25:25" x14ac:dyDescent="0.2">
      <c r="Y44885" s="84"/>
    </row>
    <row r="44886" spans="25:25" x14ac:dyDescent="0.2">
      <c r="Y44886" s="84"/>
    </row>
    <row r="44887" spans="25:25" x14ac:dyDescent="0.2">
      <c r="Y44887" s="84"/>
    </row>
    <row r="44888" spans="25:25" x14ac:dyDescent="0.2">
      <c r="Y44888" s="84"/>
    </row>
    <row r="44889" spans="25:25" x14ac:dyDescent="0.2">
      <c r="Y44889" s="84"/>
    </row>
    <row r="44890" spans="25:25" x14ac:dyDescent="0.2">
      <c r="Y44890" s="84"/>
    </row>
    <row r="44891" spans="25:25" x14ac:dyDescent="0.2">
      <c r="Y44891" s="84"/>
    </row>
    <row r="44892" spans="25:25" x14ac:dyDescent="0.2">
      <c r="Y44892" s="84"/>
    </row>
    <row r="44893" spans="25:25" x14ac:dyDescent="0.2">
      <c r="Y44893" s="84"/>
    </row>
    <row r="44894" spans="25:25" x14ac:dyDescent="0.2">
      <c r="Y44894" s="84"/>
    </row>
    <row r="44895" spans="25:25" x14ac:dyDescent="0.2">
      <c r="Y44895" s="84"/>
    </row>
    <row r="44896" spans="25:25" x14ac:dyDescent="0.2">
      <c r="Y44896" s="84"/>
    </row>
    <row r="44897" spans="25:25" x14ac:dyDescent="0.2">
      <c r="Y44897" s="84"/>
    </row>
    <row r="44898" spans="25:25" x14ac:dyDescent="0.2">
      <c r="Y44898" s="84"/>
    </row>
    <row r="44899" spans="25:25" x14ac:dyDescent="0.2">
      <c r="Y44899" s="84"/>
    </row>
    <row r="44900" spans="25:25" x14ac:dyDescent="0.2">
      <c r="Y44900" s="84"/>
    </row>
    <row r="44901" spans="25:25" x14ac:dyDescent="0.2">
      <c r="Y44901" s="84"/>
    </row>
    <row r="44902" spans="25:25" x14ac:dyDescent="0.2">
      <c r="Y44902" s="84"/>
    </row>
    <row r="44903" spans="25:25" x14ac:dyDescent="0.2">
      <c r="Y44903" s="84"/>
    </row>
    <row r="44904" spans="25:25" x14ac:dyDescent="0.2">
      <c r="Y44904" s="84"/>
    </row>
    <row r="44905" spans="25:25" x14ac:dyDescent="0.2">
      <c r="Y44905" s="84"/>
    </row>
    <row r="44906" spans="25:25" x14ac:dyDescent="0.2">
      <c r="Y44906" s="84"/>
    </row>
    <row r="44907" spans="25:25" x14ac:dyDescent="0.2">
      <c r="Y44907" s="84"/>
    </row>
    <row r="44908" spans="25:25" x14ac:dyDescent="0.2">
      <c r="Y44908" s="84"/>
    </row>
    <row r="44909" spans="25:25" x14ac:dyDescent="0.2">
      <c r="Y44909" s="84"/>
    </row>
    <row r="44910" spans="25:25" x14ac:dyDescent="0.2">
      <c r="Y44910" s="84"/>
    </row>
    <row r="44911" spans="25:25" x14ac:dyDescent="0.2">
      <c r="Y44911" s="84"/>
    </row>
    <row r="44912" spans="25:25" x14ac:dyDescent="0.2">
      <c r="Y44912" s="84"/>
    </row>
    <row r="44913" spans="25:25" x14ac:dyDescent="0.2">
      <c r="Y44913" s="84"/>
    </row>
    <row r="44914" spans="25:25" x14ac:dyDescent="0.2">
      <c r="Y44914" s="84"/>
    </row>
    <row r="44915" spans="25:25" x14ac:dyDescent="0.2">
      <c r="Y44915" s="84"/>
    </row>
    <row r="44916" spans="25:25" x14ac:dyDescent="0.2">
      <c r="Y44916" s="84"/>
    </row>
    <row r="44917" spans="25:25" x14ac:dyDescent="0.2">
      <c r="Y44917" s="84"/>
    </row>
    <row r="44918" spans="25:25" x14ac:dyDescent="0.2">
      <c r="Y44918" s="84"/>
    </row>
    <row r="44919" spans="25:25" x14ac:dyDescent="0.2">
      <c r="Y44919" s="84"/>
    </row>
    <row r="44920" spans="25:25" x14ac:dyDescent="0.2">
      <c r="Y44920" s="84"/>
    </row>
    <row r="44921" spans="25:25" x14ac:dyDescent="0.2">
      <c r="Y44921" s="84"/>
    </row>
    <row r="44922" spans="25:25" x14ac:dyDescent="0.2">
      <c r="Y44922" s="84"/>
    </row>
    <row r="44923" spans="25:25" x14ac:dyDescent="0.2">
      <c r="Y44923" s="84"/>
    </row>
    <row r="44924" spans="25:25" x14ac:dyDescent="0.2">
      <c r="Y44924" s="84"/>
    </row>
    <row r="44925" spans="25:25" x14ac:dyDescent="0.2">
      <c r="Y44925" s="84"/>
    </row>
    <row r="44926" spans="25:25" x14ac:dyDescent="0.2">
      <c r="Y44926" s="84"/>
    </row>
    <row r="44927" spans="25:25" x14ac:dyDescent="0.2">
      <c r="Y44927" s="84"/>
    </row>
    <row r="44928" spans="25:25" x14ac:dyDescent="0.2">
      <c r="Y44928" s="84"/>
    </row>
    <row r="44929" spans="25:25" x14ac:dyDescent="0.2">
      <c r="Y44929" s="84"/>
    </row>
    <row r="44930" spans="25:25" x14ac:dyDescent="0.2">
      <c r="Y44930" s="84"/>
    </row>
    <row r="44931" spans="25:25" x14ac:dyDescent="0.2">
      <c r="Y44931" s="84"/>
    </row>
    <row r="44932" spans="25:25" x14ac:dyDescent="0.2">
      <c r="Y44932" s="84"/>
    </row>
    <row r="44933" spans="25:25" x14ac:dyDescent="0.2">
      <c r="Y44933" s="84"/>
    </row>
    <row r="44934" spans="25:25" x14ac:dyDescent="0.2">
      <c r="Y44934" s="84"/>
    </row>
    <row r="44935" spans="25:25" x14ac:dyDescent="0.2">
      <c r="Y44935" s="84"/>
    </row>
    <row r="44936" spans="25:25" x14ac:dyDescent="0.2">
      <c r="Y44936" s="84"/>
    </row>
    <row r="44937" spans="25:25" x14ac:dyDescent="0.2">
      <c r="Y44937" s="84"/>
    </row>
    <row r="44938" spans="25:25" x14ac:dyDescent="0.2">
      <c r="Y44938" s="84"/>
    </row>
    <row r="44939" spans="25:25" x14ac:dyDescent="0.2">
      <c r="Y44939" s="84"/>
    </row>
    <row r="44940" spans="25:25" x14ac:dyDescent="0.2">
      <c r="Y44940" s="84"/>
    </row>
    <row r="44941" spans="25:25" x14ac:dyDescent="0.2">
      <c r="Y44941" s="84"/>
    </row>
    <row r="44942" spans="25:25" x14ac:dyDescent="0.2">
      <c r="Y44942" s="84"/>
    </row>
    <row r="44943" spans="25:25" x14ac:dyDescent="0.2">
      <c r="Y44943" s="84"/>
    </row>
    <row r="44944" spans="25:25" x14ac:dyDescent="0.2">
      <c r="Y44944" s="84"/>
    </row>
    <row r="44945" spans="25:25" x14ac:dyDescent="0.2">
      <c r="Y44945" s="84"/>
    </row>
    <row r="44946" spans="25:25" x14ac:dyDescent="0.2">
      <c r="Y44946" s="84"/>
    </row>
    <row r="44947" spans="25:25" x14ac:dyDescent="0.2">
      <c r="Y44947" s="84"/>
    </row>
    <row r="44948" spans="25:25" x14ac:dyDescent="0.2">
      <c r="Y44948" s="84"/>
    </row>
    <row r="44949" spans="25:25" x14ac:dyDescent="0.2">
      <c r="Y44949" s="84"/>
    </row>
    <row r="44950" spans="25:25" x14ac:dyDescent="0.2">
      <c r="Y44950" s="84"/>
    </row>
    <row r="44951" spans="25:25" x14ac:dyDescent="0.2">
      <c r="Y44951" s="84"/>
    </row>
    <row r="44952" spans="25:25" x14ac:dyDescent="0.2">
      <c r="Y44952" s="84"/>
    </row>
    <row r="44953" spans="25:25" x14ac:dyDescent="0.2">
      <c r="Y44953" s="84"/>
    </row>
    <row r="44954" spans="25:25" x14ac:dyDescent="0.2">
      <c r="Y44954" s="84"/>
    </row>
    <row r="44955" spans="25:25" x14ac:dyDescent="0.2">
      <c r="Y44955" s="84"/>
    </row>
    <row r="44956" spans="25:25" x14ac:dyDescent="0.2">
      <c r="Y44956" s="84"/>
    </row>
    <row r="44957" spans="25:25" x14ac:dyDescent="0.2">
      <c r="Y44957" s="84"/>
    </row>
    <row r="44958" spans="25:25" x14ac:dyDescent="0.2">
      <c r="Y44958" s="84"/>
    </row>
    <row r="44959" spans="25:25" x14ac:dyDescent="0.2">
      <c r="Y44959" s="84"/>
    </row>
    <row r="44960" spans="25:25" x14ac:dyDescent="0.2">
      <c r="Y44960" s="84"/>
    </row>
    <row r="44961" spans="25:25" x14ac:dyDescent="0.2">
      <c r="Y44961" s="84"/>
    </row>
    <row r="44962" spans="25:25" x14ac:dyDescent="0.2">
      <c r="Y44962" s="84"/>
    </row>
    <row r="44963" spans="25:25" x14ac:dyDescent="0.2">
      <c r="Y44963" s="84"/>
    </row>
    <row r="44964" spans="25:25" x14ac:dyDescent="0.2">
      <c r="Y44964" s="84"/>
    </row>
    <row r="44965" spans="25:25" x14ac:dyDescent="0.2">
      <c r="Y44965" s="84"/>
    </row>
    <row r="44966" spans="25:25" x14ac:dyDescent="0.2">
      <c r="Y44966" s="84"/>
    </row>
    <row r="44967" spans="25:25" x14ac:dyDescent="0.2">
      <c r="Y44967" s="84"/>
    </row>
    <row r="44968" spans="25:25" x14ac:dyDescent="0.2">
      <c r="Y44968" s="84"/>
    </row>
    <row r="44969" spans="25:25" x14ac:dyDescent="0.2">
      <c r="Y44969" s="84"/>
    </row>
    <row r="44970" spans="25:25" x14ac:dyDescent="0.2">
      <c r="Y44970" s="84"/>
    </row>
    <row r="44971" spans="25:25" x14ac:dyDescent="0.2">
      <c r="Y44971" s="84"/>
    </row>
    <row r="44972" spans="25:25" x14ac:dyDescent="0.2">
      <c r="Y44972" s="84"/>
    </row>
    <row r="44973" spans="25:25" x14ac:dyDescent="0.2">
      <c r="Y44973" s="84"/>
    </row>
    <row r="44974" spans="25:25" x14ac:dyDescent="0.2">
      <c r="Y44974" s="84"/>
    </row>
    <row r="44975" spans="25:25" x14ac:dyDescent="0.2">
      <c r="Y44975" s="84"/>
    </row>
    <row r="44976" spans="25:25" x14ac:dyDescent="0.2">
      <c r="Y44976" s="84"/>
    </row>
    <row r="44977" spans="25:25" x14ac:dyDescent="0.2">
      <c r="Y44977" s="84"/>
    </row>
    <row r="44978" spans="25:25" x14ac:dyDescent="0.2">
      <c r="Y44978" s="84"/>
    </row>
    <row r="44979" spans="25:25" x14ac:dyDescent="0.2">
      <c r="Y44979" s="84"/>
    </row>
    <row r="44980" spans="25:25" x14ac:dyDescent="0.2">
      <c r="Y44980" s="84"/>
    </row>
    <row r="44981" spans="25:25" x14ac:dyDescent="0.2">
      <c r="Y44981" s="84"/>
    </row>
    <row r="44982" spans="25:25" x14ac:dyDescent="0.2">
      <c r="Y44982" s="84"/>
    </row>
    <row r="44983" spans="25:25" x14ac:dyDescent="0.2">
      <c r="Y44983" s="84"/>
    </row>
    <row r="44984" spans="25:25" x14ac:dyDescent="0.2">
      <c r="Y44984" s="84"/>
    </row>
    <row r="44985" spans="25:25" x14ac:dyDescent="0.2">
      <c r="Y44985" s="84"/>
    </row>
    <row r="44986" spans="25:25" x14ac:dyDescent="0.2">
      <c r="Y44986" s="84"/>
    </row>
    <row r="44987" spans="25:25" x14ac:dyDescent="0.2">
      <c r="Y44987" s="84"/>
    </row>
    <row r="44988" spans="25:25" x14ac:dyDescent="0.2">
      <c r="Y44988" s="84"/>
    </row>
    <row r="44989" spans="25:25" x14ac:dyDescent="0.2">
      <c r="Y44989" s="84"/>
    </row>
    <row r="44990" spans="25:25" x14ac:dyDescent="0.2">
      <c r="Y44990" s="84"/>
    </row>
    <row r="44991" spans="25:25" x14ac:dyDescent="0.2">
      <c r="Y44991" s="84"/>
    </row>
    <row r="44992" spans="25:25" x14ac:dyDescent="0.2">
      <c r="Y44992" s="84"/>
    </row>
    <row r="44993" spans="25:25" x14ac:dyDescent="0.2">
      <c r="Y44993" s="84"/>
    </row>
    <row r="44994" spans="25:25" x14ac:dyDescent="0.2">
      <c r="Y44994" s="84"/>
    </row>
    <row r="44995" spans="25:25" x14ac:dyDescent="0.2">
      <c r="Y44995" s="84"/>
    </row>
    <row r="44996" spans="25:25" x14ac:dyDescent="0.2">
      <c r="Y44996" s="84"/>
    </row>
    <row r="44997" spans="25:25" x14ac:dyDescent="0.2">
      <c r="Y44997" s="84"/>
    </row>
    <row r="44998" spans="25:25" x14ac:dyDescent="0.2">
      <c r="Y44998" s="84"/>
    </row>
    <row r="44999" spans="25:25" x14ac:dyDescent="0.2">
      <c r="Y44999" s="84"/>
    </row>
    <row r="45000" spans="25:25" x14ac:dyDescent="0.2">
      <c r="Y45000" s="84"/>
    </row>
    <row r="45001" spans="25:25" x14ac:dyDescent="0.2">
      <c r="Y45001" s="84"/>
    </row>
    <row r="45002" spans="25:25" x14ac:dyDescent="0.2">
      <c r="Y45002" s="84"/>
    </row>
    <row r="45003" spans="25:25" x14ac:dyDescent="0.2">
      <c r="Y45003" s="84"/>
    </row>
    <row r="45004" spans="25:25" x14ac:dyDescent="0.2">
      <c r="Y45004" s="84"/>
    </row>
    <row r="45005" spans="25:25" x14ac:dyDescent="0.2">
      <c r="Y45005" s="84"/>
    </row>
    <row r="45006" spans="25:25" x14ac:dyDescent="0.2">
      <c r="Y45006" s="84"/>
    </row>
    <row r="45007" spans="25:25" x14ac:dyDescent="0.2">
      <c r="Y45007" s="84"/>
    </row>
    <row r="45008" spans="25:25" x14ac:dyDescent="0.2">
      <c r="Y45008" s="84"/>
    </row>
    <row r="45009" spans="25:25" x14ac:dyDescent="0.2">
      <c r="Y45009" s="84"/>
    </row>
    <row r="45010" spans="25:25" x14ac:dyDescent="0.2">
      <c r="Y45010" s="84"/>
    </row>
    <row r="45011" spans="25:25" x14ac:dyDescent="0.2">
      <c r="Y45011" s="84"/>
    </row>
    <row r="45012" spans="25:25" x14ac:dyDescent="0.2">
      <c r="Y45012" s="84"/>
    </row>
    <row r="45013" spans="25:25" x14ac:dyDescent="0.2">
      <c r="Y45013" s="84"/>
    </row>
    <row r="45014" spans="25:25" x14ac:dyDescent="0.2">
      <c r="Y45014" s="84"/>
    </row>
    <row r="45015" spans="25:25" x14ac:dyDescent="0.2">
      <c r="Y45015" s="84"/>
    </row>
    <row r="45016" spans="25:25" x14ac:dyDescent="0.2">
      <c r="Y45016" s="84"/>
    </row>
    <row r="45017" spans="25:25" x14ac:dyDescent="0.2">
      <c r="Y45017" s="84"/>
    </row>
    <row r="45018" spans="25:25" x14ac:dyDescent="0.2">
      <c r="Y45018" s="84"/>
    </row>
    <row r="45019" spans="25:25" x14ac:dyDescent="0.2">
      <c r="Y45019" s="84"/>
    </row>
    <row r="45020" spans="25:25" x14ac:dyDescent="0.2">
      <c r="Y45020" s="84"/>
    </row>
    <row r="45021" spans="25:25" x14ac:dyDescent="0.2">
      <c r="Y45021" s="84"/>
    </row>
    <row r="45022" spans="25:25" x14ac:dyDescent="0.2">
      <c r="Y45022" s="84"/>
    </row>
    <row r="45023" spans="25:25" x14ac:dyDescent="0.2">
      <c r="Y45023" s="84"/>
    </row>
    <row r="45024" spans="25:25" x14ac:dyDescent="0.2">
      <c r="Y45024" s="84"/>
    </row>
    <row r="45025" spans="25:25" x14ac:dyDescent="0.2">
      <c r="Y45025" s="84"/>
    </row>
    <row r="45026" spans="25:25" x14ac:dyDescent="0.2">
      <c r="Y45026" s="84"/>
    </row>
    <row r="45027" spans="25:25" x14ac:dyDescent="0.2">
      <c r="Y45027" s="84"/>
    </row>
    <row r="45028" spans="25:25" x14ac:dyDescent="0.2">
      <c r="Y45028" s="84"/>
    </row>
    <row r="45029" spans="25:25" x14ac:dyDescent="0.2">
      <c r="Y45029" s="84"/>
    </row>
    <row r="45030" spans="25:25" x14ac:dyDescent="0.2">
      <c r="Y45030" s="84"/>
    </row>
    <row r="45031" spans="25:25" x14ac:dyDescent="0.2">
      <c r="Y45031" s="84"/>
    </row>
    <row r="45032" spans="25:25" x14ac:dyDescent="0.2">
      <c r="Y45032" s="84"/>
    </row>
    <row r="45033" spans="25:25" x14ac:dyDescent="0.2">
      <c r="Y45033" s="84"/>
    </row>
    <row r="45034" spans="25:25" x14ac:dyDescent="0.2">
      <c r="Y45034" s="84"/>
    </row>
    <row r="45035" spans="25:25" x14ac:dyDescent="0.2">
      <c r="Y45035" s="84"/>
    </row>
    <row r="45036" spans="25:25" x14ac:dyDescent="0.2">
      <c r="Y45036" s="84"/>
    </row>
    <row r="45037" spans="25:25" x14ac:dyDescent="0.2">
      <c r="Y45037" s="84"/>
    </row>
    <row r="45038" spans="25:25" x14ac:dyDescent="0.2">
      <c r="Y45038" s="84"/>
    </row>
    <row r="45039" spans="25:25" x14ac:dyDescent="0.2">
      <c r="Y45039" s="84"/>
    </row>
    <row r="45040" spans="25:25" x14ac:dyDescent="0.2">
      <c r="Y45040" s="84"/>
    </row>
    <row r="45041" spans="25:25" x14ac:dyDescent="0.2">
      <c r="Y45041" s="84"/>
    </row>
    <row r="45042" spans="25:25" x14ac:dyDescent="0.2">
      <c r="Y45042" s="84"/>
    </row>
    <row r="45043" spans="25:25" x14ac:dyDescent="0.2">
      <c r="Y45043" s="84"/>
    </row>
    <row r="45044" spans="25:25" x14ac:dyDescent="0.2">
      <c r="Y45044" s="84"/>
    </row>
    <row r="45045" spans="25:25" x14ac:dyDescent="0.2">
      <c r="Y45045" s="84"/>
    </row>
    <row r="45046" spans="25:25" x14ac:dyDescent="0.2">
      <c r="Y45046" s="84"/>
    </row>
    <row r="45047" spans="25:25" x14ac:dyDescent="0.2">
      <c r="Y45047" s="84"/>
    </row>
    <row r="45048" spans="25:25" x14ac:dyDescent="0.2">
      <c r="Y45048" s="84"/>
    </row>
    <row r="45049" spans="25:25" x14ac:dyDescent="0.2">
      <c r="Y45049" s="84"/>
    </row>
    <row r="45050" spans="25:25" x14ac:dyDescent="0.2">
      <c r="Y45050" s="84"/>
    </row>
    <row r="45051" spans="25:25" x14ac:dyDescent="0.2">
      <c r="Y45051" s="84"/>
    </row>
    <row r="45052" spans="25:25" x14ac:dyDescent="0.2">
      <c r="Y45052" s="84"/>
    </row>
    <row r="45053" spans="25:25" x14ac:dyDescent="0.2">
      <c r="Y45053" s="84"/>
    </row>
    <row r="45054" spans="25:25" x14ac:dyDescent="0.2">
      <c r="Y45054" s="84"/>
    </row>
    <row r="45055" spans="25:25" x14ac:dyDescent="0.2">
      <c r="Y45055" s="84"/>
    </row>
    <row r="45056" spans="25:25" x14ac:dyDescent="0.2">
      <c r="Y45056" s="84"/>
    </row>
    <row r="45057" spans="25:25" x14ac:dyDescent="0.2">
      <c r="Y45057" s="84"/>
    </row>
    <row r="45058" spans="25:25" x14ac:dyDescent="0.2">
      <c r="Y45058" s="84"/>
    </row>
    <row r="45059" spans="25:25" x14ac:dyDescent="0.2">
      <c r="Y45059" s="84"/>
    </row>
    <row r="45060" spans="25:25" x14ac:dyDescent="0.2">
      <c r="Y45060" s="84"/>
    </row>
    <row r="45061" spans="25:25" x14ac:dyDescent="0.2">
      <c r="Y45061" s="84"/>
    </row>
    <row r="45062" spans="25:25" x14ac:dyDescent="0.2">
      <c r="Y45062" s="84"/>
    </row>
    <row r="45063" spans="25:25" x14ac:dyDescent="0.2">
      <c r="Y45063" s="84"/>
    </row>
    <row r="45064" spans="25:25" x14ac:dyDescent="0.2">
      <c r="Y45064" s="84"/>
    </row>
    <row r="45065" spans="25:25" x14ac:dyDescent="0.2">
      <c r="Y45065" s="84"/>
    </row>
    <row r="45066" spans="25:25" x14ac:dyDescent="0.2">
      <c r="Y45066" s="84"/>
    </row>
    <row r="45067" spans="25:25" x14ac:dyDescent="0.2">
      <c r="Y45067" s="84"/>
    </row>
    <row r="45068" spans="25:25" x14ac:dyDescent="0.2">
      <c r="Y45068" s="84"/>
    </row>
    <row r="45069" spans="25:25" x14ac:dyDescent="0.2">
      <c r="Y45069" s="84"/>
    </row>
    <row r="45070" spans="25:25" x14ac:dyDescent="0.2">
      <c r="Y45070" s="84"/>
    </row>
    <row r="45071" spans="25:25" x14ac:dyDescent="0.2">
      <c r="Y45071" s="84"/>
    </row>
    <row r="45072" spans="25:25" x14ac:dyDescent="0.2">
      <c r="Y45072" s="84"/>
    </row>
    <row r="45073" spans="25:25" x14ac:dyDescent="0.2">
      <c r="Y45073" s="84"/>
    </row>
    <row r="45074" spans="25:25" x14ac:dyDescent="0.2">
      <c r="Y45074" s="84"/>
    </row>
    <row r="45075" spans="25:25" x14ac:dyDescent="0.2">
      <c r="Y45075" s="84"/>
    </row>
    <row r="45076" spans="25:25" x14ac:dyDescent="0.2">
      <c r="Y45076" s="84"/>
    </row>
    <row r="45077" spans="25:25" x14ac:dyDescent="0.2">
      <c r="Y45077" s="84"/>
    </row>
    <row r="45078" spans="25:25" x14ac:dyDescent="0.2">
      <c r="Y45078" s="84"/>
    </row>
    <row r="45079" spans="25:25" x14ac:dyDescent="0.2">
      <c r="Y45079" s="84"/>
    </row>
    <row r="45080" spans="25:25" x14ac:dyDescent="0.2">
      <c r="Y45080" s="84"/>
    </row>
    <row r="45081" spans="25:25" x14ac:dyDescent="0.2">
      <c r="Y45081" s="84"/>
    </row>
    <row r="45082" spans="25:25" x14ac:dyDescent="0.2">
      <c r="Y45082" s="84"/>
    </row>
    <row r="45083" spans="25:25" x14ac:dyDescent="0.2">
      <c r="Y45083" s="84"/>
    </row>
    <row r="45084" spans="25:25" x14ac:dyDescent="0.2">
      <c r="Y45084" s="84"/>
    </row>
    <row r="45085" spans="25:25" x14ac:dyDescent="0.2">
      <c r="Y45085" s="84"/>
    </row>
    <row r="45086" spans="25:25" x14ac:dyDescent="0.2">
      <c r="Y45086" s="84"/>
    </row>
    <row r="45087" spans="25:25" x14ac:dyDescent="0.2">
      <c r="Y45087" s="84"/>
    </row>
    <row r="45088" spans="25:25" x14ac:dyDescent="0.2">
      <c r="Y45088" s="84"/>
    </row>
    <row r="45089" spans="25:25" x14ac:dyDescent="0.2">
      <c r="Y45089" s="84"/>
    </row>
    <row r="45090" spans="25:25" x14ac:dyDescent="0.2">
      <c r="Y45090" s="84"/>
    </row>
    <row r="45091" spans="25:25" x14ac:dyDescent="0.2">
      <c r="Y45091" s="84"/>
    </row>
    <row r="45092" spans="25:25" x14ac:dyDescent="0.2">
      <c r="Y45092" s="84"/>
    </row>
    <row r="45093" spans="25:25" x14ac:dyDescent="0.2">
      <c r="Y45093" s="84"/>
    </row>
    <row r="45094" spans="25:25" x14ac:dyDescent="0.2">
      <c r="Y45094" s="84"/>
    </row>
    <row r="45095" spans="25:25" x14ac:dyDescent="0.2">
      <c r="Y45095" s="84"/>
    </row>
    <row r="45096" spans="25:25" x14ac:dyDescent="0.2">
      <c r="Y45096" s="84"/>
    </row>
    <row r="45097" spans="25:25" x14ac:dyDescent="0.2">
      <c r="Y45097" s="84"/>
    </row>
    <row r="45098" spans="25:25" x14ac:dyDescent="0.2">
      <c r="Y45098" s="84"/>
    </row>
    <row r="45099" spans="25:25" x14ac:dyDescent="0.2">
      <c r="Y45099" s="84"/>
    </row>
    <row r="45100" spans="25:25" x14ac:dyDescent="0.2">
      <c r="Y45100" s="84"/>
    </row>
    <row r="45101" spans="25:25" x14ac:dyDescent="0.2">
      <c r="Y45101" s="84"/>
    </row>
    <row r="45102" spans="25:25" x14ac:dyDescent="0.2">
      <c r="Y45102" s="84"/>
    </row>
    <row r="45103" spans="25:25" x14ac:dyDescent="0.2">
      <c r="Y45103" s="84"/>
    </row>
    <row r="45104" spans="25:25" x14ac:dyDescent="0.2">
      <c r="Y45104" s="84"/>
    </row>
    <row r="45105" spans="25:25" x14ac:dyDescent="0.2">
      <c r="Y45105" s="84"/>
    </row>
    <row r="45106" spans="25:25" x14ac:dyDescent="0.2">
      <c r="Y45106" s="84"/>
    </row>
    <row r="45107" spans="25:25" x14ac:dyDescent="0.2">
      <c r="Y45107" s="84"/>
    </row>
    <row r="45108" spans="25:25" x14ac:dyDescent="0.2">
      <c r="Y45108" s="84"/>
    </row>
    <row r="45109" spans="25:25" x14ac:dyDescent="0.2">
      <c r="Y45109" s="84"/>
    </row>
    <row r="45110" spans="25:25" x14ac:dyDescent="0.2">
      <c r="Y45110" s="84"/>
    </row>
    <row r="45111" spans="25:25" x14ac:dyDescent="0.2">
      <c r="Y45111" s="84"/>
    </row>
    <row r="45112" spans="25:25" x14ac:dyDescent="0.2">
      <c r="Y45112" s="84"/>
    </row>
    <row r="45113" spans="25:25" x14ac:dyDescent="0.2">
      <c r="Y45113" s="84"/>
    </row>
    <row r="45114" spans="25:25" x14ac:dyDescent="0.2">
      <c r="Y45114" s="84"/>
    </row>
    <row r="45115" spans="25:25" x14ac:dyDescent="0.2">
      <c r="Y45115" s="84"/>
    </row>
    <row r="45116" spans="25:25" x14ac:dyDescent="0.2">
      <c r="Y45116" s="84"/>
    </row>
    <row r="45117" spans="25:25" x14ac:dyDescent="0.2">
      <c r="Y45117" s="84"/>
    </row>
    <row r="45118" spans="25:25" x14ac:dyDescent="0.2">
      <c r="Y45118" s="84"/>
    </row>
    <row r="45119" spans="25:25" x14ac:dyDescent="0.2">
      <c r="Y45119" s="84"/>
    </row>
    <row r="45120" spans="25:25" x14ac:dyDescent="0.2">
      <c r="Y45120" s="84"/>
    </row>
    <row r="45121" spans="25:25" x14ac:dyDescent="0.2">
      <c r="Y45121" s="84"/>
    </row>
    <row r="45122" spans="25:25" x14ac:dyDescent="0.2">
      <c r="Y45122" s="84"/>
    </row>
    <row r="45123" spans="25:25" x14ac:dyDescent="0.2">
      <c r="Y45123" s="84"/>
    </row>
    <row r="45124" spans="25:25" x14ac:dyDescent="0.2">
      <c r="Y45124" s="84"/>
    </row>
    <row r="45125" spans="25:25" x14ac:dyDescent="0.2">
      <c r="Y45125" s="84"/>
    </row>
    <row r="45126" spans="25:25" x14ac:dyDescent="0.2">
      <c r="Y45126" s="84"/>
    </row>
    <row r="45127" spans="25:25" x14ac:dyDescent="0.2">
      <c r="Y45127" s="84"/>
    </row>
    <row r="45128" spans="25:25" x14ac:dyDescent="0.2">
      <c r="Y45128" s="84"/>
    </row>
    <row r="45129" spans="25:25" x14ac:dyDescent="0.2">
      <c r="Y45129" s="84"/>
    </row>
    <row r="45130" spans="25:25" x14ac:dyDescent="0.2">
      <c r="Y45130" s="84"/>
    </row>
    <row r="45131" spans="25:25" x14ac:dyDescent="0.2">
      <c r="Y45131" s="84"/>
    </row>
    <row r="45132" spans="25:25" x14ac:dyDescent="0.2">
      <c r="Y45132" s="84"/>
    </row>
    <row r="45133" spans="25:25" x14ac:dyDescent="0.2">
      <c r="Y45133" s="84"/>
    </row>
    <row r="45134" spans="25:25" x14ac:dyDescent="0.2">
      <c r="Y45134" s="84"/>
    </row>
    <row r="45135" spans="25:25" x14ac:dyDescent="0.2">
      <c r="Y45135" s="84"/>
    </row>
    <row r="45136" spans="25:25" x14ac:dyDescent="0.2">
      <c r="Y45136" s="84"/>
    </row>
    <row r="45137" spans="25:25" x14ac:dyDescent="0.2">
      <c r="Y45137" s="84"/>
    </row>
    <row r="45138" spans="25:25" x14ac:dyDescent="0.2">
      <c r="Y45138" s="84"/>
    </row>
    <row r="45139" spans="25:25" x14ac:dyDescent="0.2">
      <c r="Y45139" s="84"/>
    </row>
    <row r="45140" spans="25:25" x14ac:dyDescent="0.2">
      <c r="Y45140" s="84"/>
    </row>
    <row r="45141" spans="25:25" x14ac:dyDescent="0.2">
      <c r="Y45141" s="84"/>
    </row>
    <row r="45142" spans="25:25" x14ac:dyDescent="0.2">
      <c r="Y45142" s="84"/>
    </row>
    <row r="45143" spans="25:25" x14ac:dyDescent="0.2">
      <c r="Y45143" s="84"/>
    </row>
    <row r="45144" spans="25:25" x14ac:dyDescent="0.2">
      <c r="Y45144" s="84"/>
    </row>
    <row r="45145" spans="25:25" x14ac:dyDescent="0.2">
      <c r="Y45145" s="84"/>
    </row>
    <row r="45146" spans="25:25" x14ac:dyDescent="0.2">
      <c r="Y45146" s="84"/>
    </row>
    <row r="45147" spans="25:25" x14ac:dyDescent="0.2">
      <c r="Y45147" s="84"/>
    </row>
    <row r="45148" spans="25:25" x14ac:dyDescent="0.2">
      <c r="Y45148" s="84"/>
    </row>
    <row r="45149" spans="25:25" x14ac:dyDescent="0.2">
      <c r="Y45149" s="84"/>
    </row>
    <row r="45150" spans="25:25" x14ac:dyDescent="0.2">
      <c r="Y45150" s="84"/>
    </row>
    <row r="45151" spans="25:25" x14ac:dyDescent="0.2">
      <c r="Y45151" s="84"/>
    </row>
    <row r="45152" spans="25:25" x14ac:dyDescent="0.2">
      <c r="Y45152" s="84"/>
    </row>
    <row r="45153" spans="25:25" x14ac:dyDescent="0.2">
      <c r="Y45153" s="84"/>
    </row>
    <row r="45154" spans="25:25" x14ac:dyDescent="0.2">
      <c r="Y45154" s="84"/>
    </row>
    <row r="45155" spans="25:25" x14ac:dyDescent="0.2">
      <c r="Y45155" s="84"/>
    </row>
    <row r="45156" spans="25:25" x14ac:dyDescent="0.2">
      <c r="Y45156" s="84"/>
    </row>
    <row r="45157" spans="25:25" x14ac:dyDescent="0.2">
      <c r="Y45157" s="84"/>
    </row>
    <row r="45158" spans="25:25" x14ac:dyDescent="0.2">
      <c r="Y45158" s="84"/>
    </row>
    <row r="45159" spans="25:25" x14ac:dyDescent="0.2">
      <c r="Y45159" s="84"/>
    </row>
    <row r="45160" spans="25:25" x14ac:dyDescent="0.2">
      <c r="Y45160" s="84"/>
    </row>
    <row r="45161" spans="25:25" x14ac:dyDescent="0.2">
      <c r="Y45161" s="84"/>
    </row>
    <row r="45162" spans="25:25" x14ac:dyDescent="0.2">
      <c r="Y45162" s="84"/>
    </row>
    <row r="45163" spans="25:25" x14ac:dyDescent="0.2">
      <c r="Y45163" s="84"/>
    </row>
    <row r="45164" spans="25:25" x14ac:dyDescent="0.2">
      <c r="Y45164" s="84"/>
    </row>
    <row r="45165" spans="25:25" x14ac:dyDescent="0.2">
      <c r="Y45165" s="84"/>
    </row>
    <row r="45166" spans="25:25" x14ac:dyDescent="0.2">
      <c r="Y45166" s="84"/>
    </row>
    <row r="45167" spans="25:25" x14ac:dyDescent="0.2">
      <c r="Y45167" s="84"/>
    </row>
    <row r="45168" spans="25:25" x14ac:dyDescent="0.2">
      <c r="Y45168" s="84"/>
    </row>
    <row r="45169" spans="25:25" x14ac:dyDescent="0.2">
      <c r="Y45169" s="84"/>
    </row>
    <row r="45170" spans="25:25" x14ac:dyDescent="0.2">
      <c r="Y45170" s="84"/>
    </row>
    <row r="45171" spans="25:25" x14ac:dyDescent="0.2">
      <c r="Y45171" s="84"/>
    </row>
    <row r="45172" spans="25:25" x14ac:dyDescent="0.2">
      <c r="Y45172" s="84"/>
    </row>
    <row r="45173" spans="25:25" x14ac:dyDescent="0.2">
      <c r="Y45173" s="84"/>
    </row>
    <row r="45174" spans="25:25" x14ac:dyDescent="0.2">
      <c r="Y45174" s="84"/>
    </row>
    <row r="45175" spans="25:25" x14ac:dyDescent="0.2">
      <c r="Y45175" s="84"/>
    </row>
    <row r="45176" spans="25:25" x14ac:dyDescent="0.2">
      <c r="Y45176" s="84"/>
    </row>
    <row r="45177" spans="25:25" x14ac:dyDescent="0.2">
      <c r="Y45177" s="84"/>
    </row>
    <row r="45178" spans="25:25" x14ac:dyDescent="0.2">
      <c r="Y45178" s="84"/>
    </row>
    <row r="45179" spans="25:25" x14ac:dyDescent="0.2">
      <c r="Y45179" s="84"/>
    </row>
    <row r="45180" spans="25:25" x14ac:dyDescent="0.2">
      <c r="Y45180" s="84"/>
    </row>
    <row r="45181" spans="25:25" x14ac:dyDescent="0.2">
      <c r="Y45181" s="84"/>
    </row>
    <row r="45182" spans="25:25" x14ac:dyDescent="0.2">
      <c r="Y45182" s="84"/>
    </row>
    <row r="45183" spans="25:25" x14ac:dyDescent="0.2">
      <c r="Y45183" s="84"/>
    </row>
    <row r="45184" spans="25:25" x14ac:dyDescent="0.2">
      <c r="Y45184" s="84"/>
    </row>
    <row r="45185" spans="25:25" x14ac:dyDescent="0.2">
      <c r="Y45185" s="84"/>
    </row>
    <row r="45186" spans="25:25" x14ac:dyDescent="0.2">
      <c r="Y45186" s="84"/>
    </row>
    <row r="45187" spans="25:25" x14ac:dyDescent="0.2">
      <c r="Y45187" s="84"/>
    </row>
    <row r="45188" spans="25:25" x14ac:dyDescent="0.2">
      <c r="Y45188" s="84"/>
    </row>
    <row r="45189" spans="25:25" x14ac:dyDescent="0.2">
      <c r="Y45189" s="84"/>
    </row>
    <row r="45190" spans="25:25" x14ac:dyDescent="0.2">
      <c r="Y45190" s="84"/>
    </row>
    <row r="45191" spans="25:25" x14ac:dyDescent="0.2">
      <c r="Y45191" s="84"/>
    </row>
    <row r="45192" spans="25:25" x14ac:dyDescent="0.2">
      <c r="Y45192" s="84"/>
    </row>
    <row r="45193" spans="25:25" x14ac:dyDescent="0.2">
      <c r="Y45193" s="84"/>
    </row>
    <row r="45194" spans="25:25" x14ac:dyDescent="0.2">
      <c r="Y45194" s="84"/>
    </row>
    <row r="45195" spans="25:25" x14ac:dyDescent="0.2">
      <c r="Y45195" s="84"/>
    </row>
    <row r="45196" spans="25:25" x14ac:dyDescent="0.2">
      <c r="Y45196" s="84"/>
    </row>
    <row r="45197" spans="25:25" x14ac:dyDescent="0.2">
      <c r="Y45197" s="84"/>
    </row>
    <row r="45198" spans="25:25" x14ac:dyDescent="0.2">
      <c r="Y45198" s="84"/>
    </row>
    <row r="45199" spans="25:25" x14ac:dyDescent="0.2">
      <c r="Y45199" s="84"/>
    </row>
    <row r="45200" spans="25:25" x14ac:dyDescent="0.2">
      <c r="Y45200" s="84"/>
    </row>
    <row r="45201" spans="25:25" x14ac:dyDescent="0.2">
      <c r="Y45201" s="84"/>
    </row>
    <row r="45202" spans="25:25" x14ac:dyDescent="0.2">
      <c r="Y45202" s="84"/>
    </row>
    <row r="45203" spans="25:25" x14ac:dyDescent="0.2">
      <c r="Y45203" s="84"/>
    </row>
    <row r="45204" spans="25:25" x14ac:dyDescent="0.2">
      <c r="Y45204" s="84"/>
    </row>
    <row r="45205" spans="25:25" x14ac:dyDescent="0.2">
      <c r="Y45205" s="84"/>
    </row>
    <row r="45206" spans="25:25" x14ac:dyDescent="0.2">
      <c r="Y45206" s="84"/>
    </row>
    <row r="45207" spans="25:25" x14ac:dyDescent="0.2">
      <c r="Y45207" s="84"/>
    </row>
    <row r="45208" spans="25:25" x14ac:dyDescent="0.2">
      <c r="Y45208" s="84"/>
    </row>
    <row r="45209" spans="25:25" x14ac:dyDescent="0.2">
      <c r="Y45209" s="84"/>
    </row>
    <row r="45210" spans="25:25" x14ac:dyDescent="0.2">
      <c r="Y45210" s="84"/>
    </row>
    <row r="45211" spans="25:25" x14ac:dyDescent="0.2">
      <c r="Y45211" s="84"/>
    </row>
    <row r="45212" spans="25:25" x14ac:dyDescent="0.2">
      <c r="Y45212" s="84"/>
    </row>
    <row r="45213" spans="25:25" x14ac:dyDescent="0.2">
      <c r="Y45213" s="84"/>
    </row>
    <row r="45214" spans="25:25" x14ac:dyDescent="0.2">
      <c r="Y45214" s="84"/>
    </row>
    <row r="45215" spans="25:25" x14ac:dyDescent="0.2">
      <c r="Y45215" s="84"/>
    </row>
    <row r="45216" spans="25:25" x14ac:dyDescent="0.2">
      <c r="Y45216" s="84"/>
    </row>
    <row r="45217" spans="25:25" x14ac:dyDescent="0.2">
      <c r="Y45217" s="84"/>
    </row>
    <row r="45218" spans="25:25" x14ac:dyDescent="0.2">
      <c r="Y45218" s="84"/>
    </row>
    <row r="45219" spans="25:25" x14ac:dyDescent="0.2">
      <c r="Y45219" s="84"/>
    </row>
    <row r="45220" spans="25:25" x14ac:dyDescent="0.2">
      <c r="Y45220" s="84"/>
    </row>
    <row r="45221" spans="25:25" x14ac:dyDescent="0.2">
      <c r="Y45221" s="84"/>
    </row>
    <row r="45222" spans="25:25" x14ac:dyDescent="0.2">
      <c r="Y45222" s="84"/>
    </row>
    <row r="45223" spans="25:25" x14ac:dyDescent="0.2">
      <c r="Y45223" s="84"/>
    </row>
    <row r="45224" spans="25:25" x14ac:dyDescent="0.2">
      <c r="Y45224" s="84"/>
    </row>
    <row r="45225" spans="25:25" x14ac:dyDescent="0.2">
      <c r="Y45225" s="84"/>
    </row>
    <row r="45226" spans="25:25" x14ac:dyDescent="0.2">
      <c r="Y45226" s="84"/>
    </row>
    <row r="45227" spans="25:25" x14ac:dyDescent="0.2">
      <c r="Y45227" s="84"/>
    </row>
    <row r="45228" spans="25:25" x14ac:dyDescent="0.2">
      <c r="Y45228" s="84"/>
    </row>
    <row r="45229" spans="25:25" x14ac:dyDescent="0.2">
      <c r="Y45229" s="84"/>
    </row>
    <row r="45230" spans="25:25" x14ac:dyDescent="0.2">
      <c r="Y45230" s="84"/>
    </row>
    <row r="45231" spans="25:25" x14ac:dyDescent="0.2">
      <c r="Y45231" s="84"/>
    </row>
    <row r="45232" spans="25:25" x14ac:dyDescent="0.2">
      <c r="Y45232" s="84"/>
    </row>
    <row r="45233" spans="25:25" x14ac:dyDescent="0.2">
      <c r="Y45233" s="84"/>
    </row>
    <row r="45234" spans="25:25" x14ac:dyDescent="0.2">
      <c r="Y45234" s="84"/>
    </row>
    <row r="45235" spans="25:25" x14ac:dyDescent="0.2">
      <c r="Y45235" s="84"/>
    </row>
    <row r="45236" spans="25:25" x14ac:dyDescent="0.2">
      <c r="Y45236" s="84"/>
    </row>
    <row r="45237" spans="25:25" x14ac:dyDescent="0.2">
      <c r="Y45237" s="84"/>
    </row>
    <row r="45238" spans="25:25" x14ac:dyDescent="0.2">
      <c r="Y45238" s="84"/>
    </row>
    <row r="45239" spans="25:25" x14ac:dyDescent="0.2">
      <c r="Y45239" s="84"/>
    </row>
    <row r="45240" spans="25:25" x14ac:dyDescent="0.2">
      <c r="Y45240" s="84"/>
    </row>
    <row r="45241" spans="25:25" x14ac:dyDescent="0.2">
      <c r="Y45241" s="84"/>
    </row>
    <row r="45242" spans="25:25" x14ac:dyDescent="0.2">
      <c r="Y45242" s="84"/>
    </row>
    <row r="45243" spans="25:25" x14ac:dyDescent="0.2">
      <c r="Y45243" s="84"/>
    </row>
    <row r="45244" spans="25:25" x14ac:dyDescent="0.2">
      <c r="Y45244" s="84"/>
    </row>
    <row r="45245" spans="25:25" x14ac:dyDescent="0.2">
      <c r="Y45245" s="84"/>
    </row>
    <row r="45246" spans="25:25" x14ac:dyDescent="0.2">
      <c r="Y45246" s="84"/>
    </row>
    <row r="45247" spans="25:25" x14ac:dyDescent="0.2">
      <c r="Y45247" s="84"/>
    </row>
    <row r="45248" spans="25:25" x14ac:dyDescent="0.2">
      <c r="Y45248" s="84"/>
    </row>
    <row r="45249" spans="25:25" x14ac:dyDescent="0.2">
      <c r="Y45249" s="84"/>
    </row>
    <row r="45250" spans="25:25" x14ac:dyDescent="0.2">
      <c r="Y45250" s="84"/>
    </row>
    <row r="45251" spans="25:25" x14ac:dyDescent="0.2">
      <c r="Y45251" s="84"/>
    </row>
    <row r="45252" spans="25:25" x14ac:dyDescent="0.2">
      <c r="Y45252" s="84"/>
    </row>
    <row r="45253" spans="25:25" x14ac:dyDescent="0.2">
      <c r="Y45253" s="84"/>
    </row>
    <row r="45254" spans="25:25" x14ac:dyDescent="0.2">
      <c r="Y45254" s="84"/>
    </row>
    <row r="45255" spans="25:25" x14ac:dyDescent="0.2">
      <c r="Y45255" s="84"/>
    </row>
    <row r="45256" spans="25:25" x14ac:dyDescent="0.2">
      <c r="Y45256" s="84"/>
    </row>
    <row r="45257" spans="25:25" x14ac:dyDescent="0.2">
      <c r="Y45257" s="84"/>
    </row>
    <row r="45258" spans="25:25" x14ac:dyDescent="0.2">
      <c r="Y45258" s="84"/>
    </row>
    <row r="45259" spans="25:25" x14ac:dyDescent="0.2">
      <c r="Y45259" s="84"/>
    </row>
    <row r="45260" spans="25:25" x14ac:dyDescent="0.2">
      <c r="Y45260" s="84"/>
    </row>
    <row r="45261" spans="25:25" x14ac:dyDescent="0.2">
      <c r="Y45261" s="84"/>
    </row>
    <row r="45262" spans="25:25" x14ac:dyDescent="0.2">
      <c r="Y45262" s="84"/>
    </row>
    <row r="45263" spans="25:25" x14ac:dyDescent="0.2">
      <c r="Y45263" s="84"/>
    </row>
    <row r="45264" spans="25:25" x14ac:dyDescent="0.2">
      <c r="Y45264" s="84"/>
    </row>
    <row r="45265" spans="25:25" x14ac:dyDescent="0.2">
      <c r="Y45265" s="84"/>
    </row>
    <row r="45266" spans="25:25" x14ac:dyDescent="0.2">
      <c r="Y45266" s="84"/>
    </row>
    <row r="45267" spans="25:25" x14ac:dyDescent="0.2">
      <c r="Y45267" s="84"/>
    </row>
    <row r="45268" spans="25:25" x14ac:dyDescent="0.2">
      <c r="Y45268" s="84"/>
    </row>
    <row r="45269" spans="25:25" x14ac:dyDescent="0.2">
      <c r="Y45269" s="84"/>
    </row>
    <row r="45270" spans="25:25" x14ac:dyDescent="0.2">
      <c r="Y45270" s="84"/>
    </row>
    <row r="45271" spans="25:25" x14ac:dyDescent="0.2">
      <c r="Y45271" s="84"/>
    </row>
    <row r="45272" spans="25:25" x14ac:dyDescent="0.2">
      <c r="Y45272" s="84"/>
    </row>
    <row r="45273" spans="25:25" x14ac:dyDescent="0.2">
      <c r="Y45273" s="84"/>
    </row>
    <row r="45274" spans="25:25" x14ac:dyDescent="0.2">
      <c r="Y45274" s="84"/>
    </row>
    <row r="45275" spans="25:25" x14ac:dyDescent="0.2">
      <c r="Y45275" s="84"/>
    </row>
    <row r="45276" spans="25:25" x14ac:dyDescent="0.2">
      <c r="Y45276" s="84"/>
    </row>
    <row r="45277" spans="25:25" x14ac:dyDescent="0.2">
      <c r="Y45277" s="84"/>
    </row>
    <row r="45278" spans="25:25" x14ac:dyDescent="0.2">
      <c r="Y45278" s="84"/>
    </row>
    <row r="45279" spans="25:25" x14ac:dyDescent="0.2">
      <c r="Y45279" s="84"/>
    </row>
    <row r="45280" spans="25:25" x14ac:dyDescent="0.2">
      <c r="Y45280" s="84"/>
    </row>
    <row r="45281" spans="25:25" x14ac:dyDescent="0.2">
      <c r="Y45281" s="84"/>
    </row>
    <row r="45282" spans="25:25" x14ac:dyDescent="0.2">
      <c r="Y45282" s="84"/>
    </row>
    <row r="45283" spans="25:25" x14ac:dyDescent="0.2">
      <c r="Y45283" s="84"/>
    </row>
    <row r="45284" spans="25:25" x14ac:dyDescent="0.2">
      <c r="Y45284" s="84"/>
    </row>
    <row r="45285" spans="25:25" x14ac:dyDescent="0.2">
      <c r="Y45285" s="84"/>
    </row>
    <row r="45286" spans="25:25" x14ac:dyDescent="0.2">
      <c r="Y45286" s="84"/>
    </row>
    <row r="45287" spans="25:25" x14ac:dyDescent="0.2">
      <c r="Y45287" s="84"/>
    </row>
    <row r="45288" spans="25:25" x14ac:dyDescent="0.2">
      <c r="Y45288" s="84"/>
    </row>
    <row r="45289" spans="25:25" x14ac:dyDescent="0.2">
      <c r="Y45289" s="84"/>
    </row>
    <row r="45290" spans="25:25" x14ac:dyDescent="0.2">
      <c r="Y45290" s="84"/>
    </row>
    <row r="45291" spans="25:25" x14ac:dyDescent="0.2">
      <c r="Y45291" s="84"/>
    </row>
    <row r="45292" spans="25:25" x14ac:dyDescent="0.2">
      <c r="Y45292" s="84"/>
    </row>
    <row r="45293" spans="25:25" x14ac:dyDescent="0.2">
      <c r="Y45293" s="84"/>
    </row>
    <row r="45294" spans="25:25" x14ac:dyDescent="0.2">
      <c r="Y45294" s="84"/>
    </row>
    <row r="45295" spans="25:25" x14ac:dyDescent="0.2">
      <c r="Y45295" s="84"/>
    </row>
    <row r="45296" spans="25:25" x14ac:dyDescent="0.2">
      <c r="Y45296" s="84"/>
    </row>
    <row r="45297" spans="25:25" x14ac:dyDescent="0.2">
      <c r="Y45297" s="84"/>
    </row>
    <row r="45298" spans="25:25" x14ac:dyDescent="0.2">
      <c r="Y45298" s="84"/>
    </row>
    <row r="45299" spans="25:25" x14ac:dyDescent="0.2">
      <c r="Y45299" s="84"/>
    </row>
    <row r="45300" spans="25:25" x14ac:dyDescent="0.2">
      <c r="Y45300" s="84"/>
    </row>
    <row r="45301" spans="25:25" x14ac:dyDescent="0.2">
      <c r="Y45301" s="84"/>
    </row>
    <row r="45302" spans="25:25" x14ac:dyDescent="0.2">
      <c r="Y45302" s="84"/>
    </row>
    <row r="45303" spans="25:25" x14ac:dyDescent="0.2">
      <c r="Y45303" s="84"/>
    </row>
    <row r="45304" spans="25:25" x14ac:dyDescent="0.2">
      <c r="Y45304" s="84"/>
    </row>
    <row r="45305" spans="25:25" x14ac:dyDescent="0.2">
      <c r="Y45305" s="84"/>
    </row>
    <row r="45306" spans="25:25" x14ac:dyDescent="0.2">
      <c r="Y45306" s="84"/>
    </row>
    <row r="45307" spans="25:25" x14ac:dyDescent="0.2">
      <c r="Y45307" s="84"/>
    </row>
    <row r="45308" spans="25:25" x14ac:dyDescent="0.2">
      <c r="Y45308" s="84"/>
    </row>
    <row r="45309" spans="25:25" x14ac:dyDescent="0.2">
      <c r="Y45309" s="84"/>
    </row>
    <row r="45310" spans="25:25" x14ac:dyDescent="0.2">
      <c r="Y45310" s="84"/>
    </row>
    <row r="45311" spans="25:25" x14ac:dyDescent="0.2">
      <c r="Y45311" s="84"/>
    </row>
    <row r="45312" spans="25:25" x14ac:dyDescent="0.2">
      <c r="Y45312" s="84"/>
    </row>
    <row r="45313" spans="25:25" x14ac:dyDescent="0.2">
      <c r="Y45313" s="84"/>
    </row>
    <row r="45314" spans="25:25" x14ac:dyDescent="0.2">
      <c r="Y45314" s="84"/>
    </row>
    <row r="45315" spans="25:25" x14ac:dyDescent="0.2">
      <c r="Y45315" s="84"/>
    </row>
    <row r="45316" spans="25:25" x14ac:dyDescent="0.2">
      <c r="Y45316" s="84"/>
    </row>
    <row r="45317" spans="25:25" x14ac:dyDescent="0.2">
      <c r="Y45317" s="84"/>
    </row>
    <row r="45318" spans="25:25" x14ac:dyDescent="0.2">
      <c r="Y45318" s="84"/>
    </row>
    <row r="45319" spans="25:25" x14ac:dyDescent="0.2">
      <c r="Y45319" s="84"/>
    </row>
    <row r="45320" spans="25:25" x14ac:dyDescent="0.2">
      <c r="Y45320" s="84"/>
    </row>
    <row r="45321" spans="25:25" x14ac:dyDescent="0.2">
      <c r="Y45321" s="84"/>
    </row>
    <row r="45322" spans="25:25" x14ac:dyDescent="0.2">
      <c r="Y45322" s="84"/>
    </row>
    <row r="45323" spans="25:25" x14ac:dyDescent="0.2">
      <c r="Y45323" s="84"/>
    </row>
    <row r="45324" spans="25:25" x14ac:dyDescent="0.2">
      <c r="Y45324" s="84"/>
    </row>
    <row r="45325" spans="25:25" x14ac:dyDescent="0.2">
      <c r="Y45325" s="84"/>
    </row>
    <row r="45326" spans="25:25" x14ac:dyDescent="0.2">
      <c r="Y45326" s="84"/>
    </row>
    <row r="45327" spans="25:25" x14ac:dyDescent="0.2">
      <c r="Y45327" s="84"/>
    </row>
    <row r="45328" spans="25:25" x14ac:dyDescent="0.2">
      <c r="Y45328" s="84"/>
    </row>
    <row r="45329" spans="25:25" x14ac:dyDescent="0.2">
      <c r="Y45329" s="84"/>
    </row>
    <row r="45330" spans="25:25" x14ac:dyDescent="0.2">
      <c r="Y45330" s="84"/>
    </row>
    <row r="45331" spans="25:25" x14ac:dyDescent="0.2">
      <c r="Y45331" s="84"/>
    </row>
    <row r="45332" spans="25:25" x14ac:dyDescent="0.2">
      <c r="Y45332" s="84"/>
    </row>
    <row r="45333" spans="25:25" x14ac:dyDescent="0.2">
      <c r="Y45333" s="84"/>
    </row>
    <row r="45334" spans="25:25" x14ac:dyDescent="0.2">
      <c r="Y45334" s="84"/>
    </row>
    <row r="45335" spans="25:25" x14ac:dyDescent="0.2">
      <c r="Y45335" s="84"/>
    </row>
    <row r="45336" spans="25:25" x14ac:dyDescent="0.2">
      <c r="Y45336" s="84"/>
    </row>
    <row r="45337" spans="25:25" x14ac:dyDescent="0.2">
      <c r="Y45337" s="84"/>
    </row>
    <row r="45338" spans="25:25" x14ac:dyDescent="0.2">
      <c r="Y45338" s="84"/>
    </row>
    <row r="45339" spans="25:25" x14ac:dyDescent="0.2">
      <c r="Y45339" s="84"/>
    </row>
    <row r="45340" spans="25:25" x14ac:dyDescent="0.2">
      <c r="Y45340" s="84"/>
    </row>
    <row r="45341" spans="25:25" x14ac:dyDescent="0.2">
      <c r="Y45341" s="84"/>
    </row>
    <row r="45342" spans="25:25" x14ac:dyDescent="0.2">
      <c r="Y45342" s="84"/>
    </row>
    <row r="45343" spans="25:25" x14ac:dyDescent="0.2">
      <c r="Y45343" s="84"/>
    </row>
    <row r="45344" spans="25:25" x14ac:dyDescent="0.2">
      <c r="Y45344" s="84"/>
    </row>
    <row r="45345" spans="25:25" x14ac:dyDescent="0.2">
      <c r="Y45345" s="84"/>
    </row>
    <row r="45346" spans="25:25" x14ac:dyDescent="0.2">
      <c r="Y45346" s="84"/>
    </row>
    <row r="45347" spans="25:25" x14ac:dyDescent="0.2">
      <c r="Y45347" s="84"/>
    </row>
    <row r="45348" spans="25:25" x14ac:dyDescent="0.2">
      <c r="Y45348" s="84"/>
    </row>
    <row r="45349" spans="25:25" x14ac:dyDescent="0.2">
      <c r="Y45349" s="84"/>
    </row>
    <row r="45350" spans="25:25" x14ac:dyDescent="0.2">
      <c r="Y45350" s="84"/>
    </row>
    <row r="45351" spans="25:25" x14ac:dyDescent="0.2">
      <c r="Y45351" s="84"/>
    </row>
    <row r="45352" spans="25:25" x14ac:dyDescent="0.2">
      <c r="Y45352" s="84"/>
    </row>
    <row r="45353" spans="25:25" x14ac:dyDescent="0.2">
      <c r="Y45353" s="84"/>
    </row>
    <row r="45354" spans="25:25" x14ac:dyDescent="0.2">
      <c r="Y45354" s="84"/>
    </row>
    <row r="45355" spans="25:25" x14ac:dyDescent="0.2">
      <c r="Y45355" s="84"/>
    </row>
    <row r="45356" spans="25:25" x14ac:dyDescent="0.2">
      <c r="Y45356" s="84"/>
    </row>
    <row r="45357" spans="25:25" x14ac:dyDescent="0.2">
      <c r="Y45357" s="84"/>
    </row>
    <row r="45358" spans="25:25" x14ac:dyDescent="0.2">
      <c r="Y45358" s="84"/>
    </row>
    <row r="45359" spans="25:25" x14ac:dyDescent="0.2">
      <c r="Y45359" s="84"/>
    </row>
    <row r="45360" spans="25:25" x14ac:dyDescent="0.2">
      <c r="Y45360" s="84"/>
    </row>
    <row r="45361" spans="25:25" x14ac:dyDescent="0.2">
      <c r="Y45361" s="84"/>
    </row>
    <row r="45362" spans="25:25" x14ac:dyDescent="0.2">
      <c r="Y45362" s="84"/>
    </row>
    <row r="45363" spans="25:25" x14ac:dyDescent="0.2">
      <c r="Y45363" s="84"/>
    </row>
    <row r="45364" spans="25:25" x14ac:dyDescent="0.2">
      <c r="Y45364" s="84"/>
    </row>
    <row r="45365" spans="25:25" x14ac:dyDescent="0.2">
      <c r="Y45365" s="84"/>
    </row>
    <row r="45366" spans="25:25" x14ac:dyDescent="0.2">
      <c r="Y45366" s="84"/>
    </row>
    <row r="45367" spans="25:25" x14ac:dyDescent="0.2">
      <c r="Y45367" s="84"/>
    </row>
    <row r="45368" spans="25:25" x14ac:dyDescent="0.2">
      <c r="Y45368" s="84"/>
    </row>
    <row r="45369" spans="25:25" x14ac:dyDescent="0.2">
      <c r="Y45369" s="84"/>
    </row>
    <row r="45370" spans="25:25" x14ac:dyDescent="0.2">
      <c r="Y45370" s="84"/>
    </row>
    <row r="45371" spans="25:25" x14ac:dyDescent="0.2">
      <c r="Y45371" s="84"/>
    </row>
    <row r="45372" spans="25:25" x14ac:dyDescent="0.2">
      <c r="Y45372" s="84"/>
    </row>
    <row r="45373" spans="25:25" x14ac:dyDescent="0.2">
      <c r="Y45373" s="84"/>
    </row>
    <row r="45374" spans="25:25" x14ac:dyDescent="0.2">
      <c r="Y45374" s="84"/>
    </row>
    <row r="45375" spans="25:25" x14ac:dyDescent="0.2">
      <c r="Y45375" s="84"/>
    </row>
    <row r="45376" spans="25:25" x14ac:dyDescent="0.2">
      <c r="Y45376" s="84"/>
    </row>
    <row r="45377" spans="25:25" x14ac:dyDescent="0.2">
      <c r="Y45377" s="84"/>
    </row>
    <row r="45378" spans="25:25" x14ac:dyDescent="0.2">
      <c r="Y45378" s="84"/>
    </row>
    <row r="45379" spans="25:25" x14ac:dyDescent="0.2">
      <c r="Y45379" s="84"/>
    </row>
    <row r="45380" spans="25:25" x14ac:dyDescent="0.2">
      <c r="Y45380" s="84"/>
    </row>
    <row r="45381" spans="25:25" x14ac:dyDescent="0.2">
      <c r="Y45381" s="84"/>
    </row>
    <row r="45382" spans="25:25" x14ac:dyDescent="0.2">
      <c r="Y45382" s="84"/>
    </row>
    <row r="45383" spans="25:25" x14ac:dyDescent="0.2">
      <c r="Y45383" s="84"/>
    </row>
    <row r="45384" spans="25:25" x14ac:dyDescent="0.2">
      <c r="Y45384" s="84"/>
    </row>
    <row r="45385" spans="25:25" x14ac:dyDescent="0.2">
      <c r="Y45385" s="84"/>
    </row>
    <row r="45386" spans="25:25" x14ac:dyDescent="0.2">
      <c r="Y45386" s="84"/>
    </row>
    <row r="45387" spans="25:25" x14ac:dyDescent="0.2">
      <c r="Y45387" s="84"/>
    </row>
    <row r="45388" spans="25:25" x14ac:dyDescent="0.2">
      <c r="Y45388" s="84"/>
    </row>
    <row r="45389" spans="25:25" x14ac:dyDescent="0.2">
      <c r="Y45389" s="84"/>
    </row>
    <row r="45390" spans="25:25" x14ac:dyDescent="0.2">
      <c r="Y45390" s="84"/>
    </row>
    <row r="45391" spans="25:25" x14ac:dyDescent="0.2">
      <c r="Y45391" s="84"/>
    </row>
    <row r="45392" spans="25:25" x14ac:dyDescent="0.2">
      <c r="Y45392" s="84"/>
    </row>
    <row r="45393" spans="25:25" x14ac:dyDescent="0.2">
      <c r="Y45393" s="84"/>
    </row>
    <row r="45394" spans="25:25" x14ac:dyDescent="0.2">
      <c r="Y45394" s="84"/>
    </row>
    <row r="45395" spans="25:25" x14ac:dyDescent="0.2">
      <c r="Y45395" s="84"/>
    </row>
    <row r="45396" spans="25:25" x14ac:dyDescent="0.2">
      <c r="Y45396" s="84"/>
    </row>
    <row r="45397" spans="25:25" x14ac:dyDescent="0.2">
      <c r="Y45397" s="84"/>
    </row>
    <row r="45398" spans="25:25" x14ac:dyDescent="0.2">
      <c r="Y45398" s="84"/>
    </row>
    <row r="45399" spans="25:25" x14ac:dyDescent="0.2">
      <c r="Y45399" s="84"/>
    </row>
    <row r="45400" spans="25:25" x14ac:dyDescent="0.2">
      <c r="Y45400" s="84"/>
    </row>
    <row r="45401" spans="25:25" x14ac:dyDescent="0.2">
      <c r="Y45401" s="84"/>
    </row>
    <row r="45402" spans="25:25" x14ac:dyDescent="0.2">
      <c r="Y45402" s="84"/>
    </row>
    <row r="45403" spans="25:25" x14ac:dyDescent="0.2">
      <c r="Y45403" s="84"/>
    </row>
    <row r="45404" spans="25:25" x14ac:dyDescent="0.2">
      <c r="Y45404" s="84"/>
    </row>
    <row r="45405" spans="25:25" x14ac:dyDescent="0.2">
      <c r="Y45405" s="84"/>
    </row>
    <row r="45406" spans="25:25" x14ac:dyDescent="0.2">
      <c r="Y45406" s="84"/>
    </row>
    <row r="45407" spans="25:25" x14ac:dyDescent="0.2">
      <c r="Y45407" s="84"/>
    </row>
    <row r="45408" spans="25:25" x14ac:dyDescent="0.2">
      <c r="Y45408" s="84"/>
    </row>
    <row r="45409" spans="25:25" x14ac:dyDescent="0.2">
      <c r="Y45409" s="84"/>
    </row>
    <row r="45410" spans="25:25" x14ac:dyDescent="0.2">
      <c r="Y45410" s="84"/>
    </row>
    <row r="45411" spans="25:25" x14ac:dyDescent="0.2">
      <c r="Y45411" s="84"/>
    </row>
    <row r="45412" spans="25:25" x14ac:dyDescent="0.2">
      <c r="Y45412" s="84"/>
    </row>
    <row r="45413" spans="25:25" x14ac:dyDescent="0.2">
      <c r="Y45413" s="84"/>
    </row>
    <row r="45414" spans="25:25" x14ac:dyDescent="0.2">
      <c r="Y45414" s="84"/>
    </row>
    <row r="45415" spans="25:25" x14ac:dyDescent="0.2">
      <c r="Y45415" s="84"/>
    </row>
    <row r="45416" spans="25:25" x14ac:dyDescent="0.2">
      <c r="Y45416" s="84"/>
    </row>
    <row r="45417" spans="25:25" x14ac:dyDescent="0.2">
      <c r="Y45417" s="84"/>
    </row>
    <row r="45418" spans="25:25" x14ac:dyDescent="0.2">
      <c r="Y45418" s="84"/>
    </row>
    <row r="45419" spans="25:25" x14ac:dyDescent="0.2">
      <c r="Y45419" s="84"/>
    </row>
    <row r="45420" spans="25:25" x14ac:dyDescent="0.2">
      <c r="Y45420" s="84"/>
    </row>
    <row r="45421" spans="25:25" x14ac:dyDescent="0.2">
      <c r="Y45421" s="84"/>
    </row>
    <row r="45422" spans="25:25" x14ac:dyDescent="0.2">
      <c r="Y45422" s="84"/>
    </row>
    <row r="45423" spans="25:25" x14ac:dyDescent="0.2">
      <c r="Y45423" s="84"/>
    </row>
    <row r="45424" spans="25:25" x14ac:dyDescent="0.2">
      <c r="Y45424" s="84"/>
    </row>
    <row r="45425" spans="25:25" x14ac:dyDescent="0.2">
      <c r="Y45425" s="84"/>
    </row>
    <row r="45426" spans="25:25" x14ac:dyDescent="0.2">
      <c r="Y45426" s="84"/>
    </row>
    <row r="45427" spans="25:25" x14ac:dyDescent="0.2">
      <c r="Y45427" s="84"/>
    </row>
    <row r="45428" spans="25:25" x14ac:dyDescent="0.2">
      <c r="Y45428" s="84"/>
    </row>
    <row r="45429" spans="25:25" x14ac:dyDescent="0.2">
      <c r="Y45429" s="84"/>
    </row>
    <row r="45430" spans="25:25" x14ac:dyDescent="0.2">
      <c r="Y45430" s="84"/>
    </row>
    <row r="45431" spans="25:25" x14ac:dyDescent="0.2">
      <c r="Y45431" s="84"/>
    </row>
    <row r="45432" spans="25:25" x14ac:dyDescent="0.2">
      <c r="Y45432" s="84"/>
    </row>
    <row r="45433" spans="25:25" x14ac:dyDescent="0.2">
      <c r="Y45433" s="84"/>
    </row>
    <row r="45434" spans="25:25" x14ac:dyDescent="0.2">
      <c r="Y45434" s="84"/>
    </row>
    <row r="45435" spans="25:25" x14ac:dyDescent="0.2">
      <c r="Y45435" s="84"/>
    </row>
    <row r="45436" spans="25:25" x14ac:dyDescent="0.2">
      <c r="Y45436" s="84"/>
    </row>
    <row r="45437" spans="25:25" x14ac:dyDescent="0.2">
      <c r="Y45437" s="84"/>
    </row>
    <row r="45438" spans="25:25" x14ac:dyDescent="0.2">
      <c r="Y45438" s="84"/>
    </row>
    <row r="45439" spans="25:25" x14ac:dyDescent="0.2">
      <c r="Y45439" s="84"/>
    </row>
    <row r="45440" spans="25:25" x14ac:dyDescent="0.2">
      <c r="Y45440" s="84"/>
    </row>
    <row r="45441" spans="25:25" x14ac:dyDescent="0.2">
      <c r="Y45441" s="84"/>
    </row>
    <row r="45442" spans="25:25" x14ac:dyDescent="0.2">
      <c r="Y45442" s="84"/>
    </row>
    <row r="45443" spans="25:25" x14ac:dyDescent="0.2">
      <c r="Y45443" s="84"/>
    </row>
    <row r="45444" spans="25:25" x14ac:dyDescent="0.2">
      <c r="Y45444" s="84"/>
    </row>
    <row r="45445" spans="25:25" x14ac:dyDescent="0.2">
      <c r="Y45445" s="84"/>
    </row>
    <row r="45446" spans="25:25" x14ac:dyDescent="0.2">
      <c r="Y45446" s="84"/>
    </row>
    <row r="45447" spans="25:25" x14ac:dyDescent="0.2">
      <c r="Y45447" s="84"/>
    </row>
    <row r="45448" spans="25:25" x14ac:dyDescent="0.2">
      <c r="Y45448" s="84"/>
    </row>
    <row r="45449" spans="25:25" x14ac:dyDescent="0.2">
      <c r="Y45449" s="84"/>
    </row>
    <row r="45450" spans="25:25" x14ac:dyDescent="0.2">
      <c r="Y45450" s="84"/>
    </row>
    <row r="45451" spans="25:25" x14ac:dyDescent="0.2">
      <c r="Y45451" s="84"/>
    </row>
    <row r="45452" spans="25:25" x14ac:dyDescent="0.2">
      <c r="Y45452" s="84"/>
    </row>
    <row r="45453" spans="25:25" x14ac:dyDescent="0.2">
      <c r="Y45453" s="84"/>
    </row>
    <row r="45454" spans="25:25" x14ac:dyDescent="0.2">
      <c r="Y45454" s="84"/>
    </row>
    <row r="45455" spans="25:25" x14ac:dyDescent="0.2">
      <c r="Y45455" s="84"/>
    </row>
    <row r="45456" spans="25:25" x14ac:dyDescent="0.2">
      <c r="Y45456" s="84"/>
    </row>
    <row r="45457" spans="25:25" x14ac:dyDescent="0.2">
      <c r="Y45457" s="84"/>
    </row>
    <row r="45458" spans="25:25" x14ac:dyDescent="0.2">
      <c r="Y45458" s="84"/>
    </row>
    <row r="45459" spans="25:25" x14ac:dyDescent="0.2">
      <c r="Y45459" s="84"/>
    </row>
    <row r="45460" spans="25:25" x14ac:dyDescent="0.2">
      <c r="Y45460" s="84"/>
    </row>
    <row r="45461" spans="25:25" x14ac:dyDescent="0.2">
      <c r="Y45461" s="84"/>
    </row>
    <row r="45462" spans="25:25" x14ac:dyDescent="0.2">
      <c r="Y45462" s="84"/>
    </row>
    <row r="45463" spans="25:25" x14ac:dyDescent="0.2">
      <c r="Y45463" s="84"/>
    </row>
    <row r="45464" spans="25:25" x14ac:dyDescent="0.2">
      <c r="Y45464" s="84"/>
    </row>
    <row r="45465" spans="25:25" x14ac:dyDescent="0.2">
      <c r="Y45465" s="84"/>
    </row>
    <row r="45466" spans="25:25" x14ac:dyDescent="0.2">
      <c r="Y45466" s="84"/>
    </row>
    <row r="45467" spans="25:25" x14ac:dyDescent="0.2">
      <c r="Y45467" s="84"/>
    </row>
    <row r="45468" spans="25:25" x14ac:dyDescent="0.2">
      <c r="Y45468" s="84"/>
    </row>
    <row r="45469" spans="25:25" x14ac:dyDescent="0.2">
      <c r="Y45469" s="84"/>
    </row>
    <row r="45470" spans="25:25" x14ac:dyDescent="0.2">
      <c r="Y45470" s="84"/>
    </row>
    <row r="45471" spans="25:25" x14ac:dyDescent="0.2">
      <c r="Y45471" s="84"/>
    </row>
    <row r="45472" spans="25:25" x14ac:dyDescent="0.2">
      <c r="Y45472" s="84"/>
    </row>
    <row r="45473" spans="25:25" x14ac:dyDescent="0.2">
      <c r="Y45473" s="84"/>
    </row>
    <row r="45474" spans="25:25" x14ac:dyDescent="0.2">
      <c r="Y45474" s="84"/>
    </row>
    <row r="45475" spans="25:25" x14ac:dyDescent="0.2">
      <c r="Y45475" s="84"/>
    </row>
    <row r="45476" spans="25:25" x14ac:dyDescent="0.2">
      <c r="Y45476" s="84"/>
    </row>
    <row r="45477" spans="25:25" x14ac:dyDescent="0.2">
      <c r="Y45477" s="84"/>
    </row>
    <row r="45478" spans="25:25" x14ac:dyDescent="0.2">
      <c r="Y45478" s="84"/>
    </row>
    <row r="45479" spans="25:25" x14ac:dyDescent="0.2">
      <c r="Y45479" s="84"/>
    </row>
    <row r="45480" spans="25:25" x14ac:dyDescent="0.2">
      <c r="Y45480" s="84"/>
    </row>
    <row r="45481" spans="25:25" x14ac:dyDescent="0.2">
      <c r="Y45481" s="84"/>
    </row>
    <row r="45482" spans="25:25" x14ac:dyDescent="0.2">
      <c r="Y45482" s="84"/>
    </row>
    <row r="45483" spans="25:25" x14ac:dyDescent="0.2">
      <c r="Y45483" s="84"/>
    </row>
    <row r="45484" spans="25:25" x14ac:dyDescent="0.2">
      <c r="Y45484" s="84"/>
    </row>
    <row r="45485" spans="25:25" x14ac:dyDescent="0.2">
      <c r="Y45485" s="84"/>
    </row>
    <row r="45486" spans="25:25" x14ac:dyDescent="0.2">
      <c r="Y45486" s="84"/>
    </row>
    <row r="45487" spans="25:25" x14ac:dyDescent="0.2">
      <c r="Y45487" s="84"/>
    </row>
    <row r="45488" spans="25:25" x14ac:dyDescent="0.2">
      <c r="Y45488" s="84"/>
    </row>
    <row r="45489" spans="25:25" x14ac:dyDescent="0.2">
      <c r="Y45489" s="84"/>
    </row>
    <row r="45490" spans="25:25" x14ac:dyDescent="0.2">
      <c r="Y45490" s="84"/>
    </row>
    <row r="45491" spans="25:25" x14ac:dyDescent="0.2">
      <c r="Y45491" s="84"/>
    </row>
    <row r="45492" spans="25:25" x14ac:dyDescent="0.2">
      <c r="Y45492" s="84"/>
    </row>
    <row r="45493" spans="25:25" x14ac:dyDescent="0.2">
      <c r="Y45493" s="84"/>
    </row>
    <row r="45494" spans="25:25" x14ac:dyDescent="0.2">
      <c r="Y45494" s="84"/>
    </row>
    <row r="45495" spans="25:25" x14ac:dyDescent="0.2">
      <c r="Y45495" s="84"/>
    </row>
    <row r="45496" spans="25:25" x14ac:dyDescent="0.2">
      <c r="Y45496" s="84"/>
    </row>
    <row r="45497" spans="25:25" x14ac:dyDescent="0.2">
      <c r="Y45497" s="84"/>
    </row>
    <row r="45498" spans="25:25" x14ac:dyDescent="0.2">
      <c r="Y45498" s="84"/>
    </row>
    <row r="45499" spans="25:25" x14ac:dyDescent="0.2">
      <c r="Y45499" s="84"/>
    </row>
    <row r="45500" spans="25:25" x14ac:dyDescent="0.2">
      <c r="Y45500" s="84"/>
    </row>
    <row r="45501" spans="25:25" x14ac:dyDescent="0.2">
      <c r="Y45501" s="84"/>
    </row>
    <row r="45502" spans="25:25" x14ac:dyDescent="0.2">
      <c r="Y45502" s="84"/>
    </row>
    <row r="45503" spans="25:25" x14ac:dyDescent="0.2">
      <c r="Y45503" s="84"/>
    </row>
    <row r="45504" spans="25:25" x14ac:dyDescent="0.2">
      <c r="Y45504" s="84"/>
    </row>
    <row r="45505" spans="25:25" x14ac:dyDescent="0.2">
      <c r="Y45505" s="84"/>
    </row>
    <row r="45506" spans="25:25" x14ac:dyDescent="0.2">
      <c r="Y45506" s="84"/>
    </row>
    <row r="45507" spans="25:25" x14ac:dyDescent="0.2">
      <c r="Y45507" s="84"/>
    </row>
    <row r="45508" spans="25:25" x14ac:dyDescent="0.2">
      <c r="Y45508" s="84"/>
    </row>
    <row r="45509" spans="25:25" x14ac:dyDescent="0.2">
      <c r="Y45509" s="84"/>
    </row>
    <row r="45510" spans="25:25" x14ac:dyDescent="0.2">
      <c r="Y45510" s="84"/>
    </row>
    <row r="45511" spans="25:25" x14ac:dyDescent="0.2">
      <c r="Y45511" s="84"/>
    </row>
    <row r="45512" spans="25:25" x14ac:dyDescent="0.2">
      <c r="Y45512" s="84"/>
    </row>
    <row r="45513" spans="25:25" x14ac:dyDescent="0.2">
      <c r="Y45513" s="84"/>
    </row>
    <row r="45514" spans="25:25" x14ac:dyDescent="0.2">
      <c r="Y45514" s="84"/>
    </row>
    <row r="45515" spans="25:25" x14ac:dyDescent="0.2">
      <c r="Y45515" s="84"/>
    </row>
    <row r="45516" spans="25:25" x14ac:dyDescent="0.2">
      <c r="Y45516" s="84"/>
    </row>
    <row r="45517" spans="25:25" x14ac:dyDescent="0.2">
      <c r="Y45517" s="84"/>
    </row>
    <row r="45518" spans="25:25" x14ac:dyDescent="0.2">
      <c r="Y45518" s="84"/>
    </row>
    <row r="45519" spans="25:25" x14ac:dyDescent="0.2">
      <c r="Y45519" s="84"/>
    </row>
    <row r="45520" spans="25:25" x14ac:dyDescent="0.2">
      <c r="Y45520" s="84"/>
    </row>
    <row r="45521" spans="25:25" x14ac:dyDescent="0.2">
      <c r="Y45521" s="84"/>
    </row>
    <row r="45522" spans="25:25" x14ac:dyDescent="0.2">
      <c r="Y45522" s="84"/>
    </row>
    <row r="45523" spans="25:25" x14ac:dyDescent="0.2">
      <c r="Y45523" s="84"/>
    </row>
    <row r="45524" spans="25:25" x14ac:dyDescent="0.2">
      <c r="Y45524" s="84"/>
    </row>
    <row r="45525" spans="25:25" x14ac:dyDescent="0.2">
      <c r="Y45525" s="84"/>
    </row>
    <row r="45526" spans="25:25" x14ac:dyDescent="0.2">
      <c r="Y45526" s="84"/>
    </row>
    <row r="45527" spans="25:25" x14ac:dyDescent="0.2">
      <c r="Y45527" s="84"/>
    </row>
    <row r="45528" spans="25:25" x14ac:dyDescent="0.2">
      <c r="Y45528" s="84"/>
    </row>
    <row r="45529" spans="25:25" x14ac:dyDescent="0.2">
      <c r="Y45529" s="84"/>
    </row>
    <row r="45530" spans="25:25" x14ac:dyDescent="0.2">
      <c r="Y45530" s="84"/>
    </row>
    <row r="45531" spans="25:25" x14ac:dyDescent="0.2">
      <c r="Y45531" s="84"/>
    </row>
    <row r="45532" spans="25:25" x14ac:dyDescent="0.2">
      <c r="Y45532" s="84"/>
    </row>
    <row r="45533" spans="25:25" x14ac:dyDescent="0.2">
      <c r="Y45533" s="84"/>
    </row>
    <row r="45534" spans="25:25" x14ac:dyDescent="0.2">
      <c r="Y45534" s="84"/>
    </row>
    <row r="45535" spans="25:25" x14ac:dyDescent="0.2">
      <c r="Y45535" s="84"/>
    </row>
    <row r="45536" spans="25:25" x14ac:dyDescent="0.2">
      <c r="Y45536" s="84"/>
    </row>
    <row r="45537" spans="25:25" x14ac:dyDescent="0.2">
      <c r="Y45537" s="84"/>
    </row>
    <row r="45538" spans="25:25" x14ac:dyDescent="0.2">
      <c r="Y45538" s="84"/>
    </row>
    <row r="45539" spans="25:25" x14ac:dyDescent="0.2">
      <c r="Y45539" s="84"/>
    </row>
    <row r="45540" spans="25:25" x14ac:dyDescent="0.2">
      <c r="Y45540" s="84"/>
    </row>
    <row r="45541" spans="25:25" x14ac:dyDescent="0.2">
      <c r="Y45541" s="84"/>
    </row>
    <row r="45542" spans="25:25" x14ac:dyDescent="0.2">
      <c r="Y45542" s="84"/>
    </row>
    <row r="45543" spans="25:25" x14ac:dyDescent="0.2">
      <c r="Y45543" s="84"/>
    </row>
    <row r="45544" spans="25:25" x14ac:dyDescent="0.2">
      <c r="Y45544" s="84"/>
    </row>
    <row r="45545" spans="25:25" x14ac:dyDescent="0.2">
      <c r="Y45545" s="84"/>
    </row>
    <row r="45546" spans="25:25" x14ac:dyDescent="0.2">
      <c r="Y45546" s="84"/>
    </row>
    <row r="45547" spans="25:25" x14ac:dyDescent="0.2">
      <c r="Y45547" s="84"/>
    </row>
    <row r="45548" spans="25:25" x14ac:dyDescent="0.2">
      <c r="Y45548" s="84"/>
    </row>
    <row r="45549" spans="25:25" x14ac:dyDescent="0.2">
      <c r="Y45549" s="84"/>
    </row>
    <row r="45550" spans="25:25" x14ac:dyDescent="0.2">
      <c r="Y45550" s="84"/>
    </row>
    <row r="45551" spans="25:25" x14ac:dyDescent="0.2">
      <c r="Y45551" s="84"/>
    </row>
    <row r="45552" spans="25:25" x14ac:dyDescent="0.2">
      <c r="Y45552" s="84"/>
    </row>
    <row r="45553" spans="25:25" x14ac:dyDescent="0.2">
      <c r="Y45553" s="84"/>
    </row>
    <row r="45554" spans="25:25" x14ac:dyDescent="0.2">
      <c r="Y45554" s="84"/>
    </row>
    <row r="45555" spans="25:25" x14ac:dyDescent="0.2">
      <c r="Y45555" s="84"/>
    </row>
    <row r="45556" spans="25:25" x14ac:dyDescent="0.2">
      <c r="Y45556" s="84"/>
    </row>
    <row r="45557" spans="25:25" x14ac:dyDescent="0.2">
      <c r="Y45557" s="84"/>
    </row>
    <row r="45558" spans="25:25" x14ac:dyDescent="0.2">
      <c r="Y45558" s="84"/>
    </row>
    <row r="45559" spans="25:25" x14ac:dyDescent="0.2">
      <c r="Y45559" s="84"/>
    </row>
    <row r="45560" spans="25:25" x14ac:dyDescent="0.2">
      <c r="Y45560" s="84"/>
    </row>
    <row r="45561" spans="25:25" x14ac:dyDescent="0.2">
      <c r="Y45561" s="84"/>
    </row>
    <row r="45562" spans="25:25" x14ac:dyDescent="0.2">
      <c r="Y45562" s="84"/>
    </row>
    <row r="45563" spans="25:25" x14ac:dyDescent="0.2">
      <c r="Y45563" s="84"/>
    </row>
    <row r="45564" spans="25:25" x14ac:dyDescent="0.2">
      <c r="Y45564" s="84"/>
    </row>
    <row r="45565" spans="25:25" x14ac:dyDescent="0.2">
      <c r="Y45565" s="84"/>
    </row>
    <row r="45566" spans="25:25" x14ac:dyDescent="0.2">
      <c r="Y45566" s="84"/>
    </row>
    <row r="45567" spans="25:25" x14ac:dyDescent="0.2">
      <c r="Y45567" s="84"/>
    </row>
    <row r="45568" spans="25:25" x14ac:dyDescent="0.2">
      <c r="Y45568" s="84"/>
    </row>
    <row r="45569" spans="25:25" x14ac:dyDescent="0.2">
      <c r="Y45569" s="84"/>
    </row>
    <row r="45570" spans="25:25" x14ac:dyDescent="0.2">
      <c r="Y45570" s="84"/>
    </row>
    <row r="45571" spans="25:25" x14ac:dyDescent="0.2">
      <c r="Y45571" s="84"/>
    </row>
    <row r="45572" spans="25:25" x14ac:dyDescent="0.2">
      <c r="Y45572" s="84"/>
    </row>
    <row r="45573" spans="25:25" x14ac:dyDescent="0.2">
      <c r="Y45573" s="84"/>
    </row>
    <row r="45574" spans="25:25" x14ac:dyDescent="0.2">
      <c r="Y45574" s="84"/>
    </row>
    <row r="45575" spans="25:25" x14ac:dyDescent="0.2">
      <c r="Y45575" s="84"/>
    </row>
    <row r="45576" spans="25:25" x14ac:dyDescent="0.2">
      <c r="Y45576" s="84"/>
    </row>
    <row r="45577" spans="25:25" x14ac:dyDescent="0.2">
      <c r="Y45577" s="84"/>
    </row>
    <row r="45578" spans="25:25" x14ac:dyDescent="0.2">
      <c r="Y45578" s="84"/>
    </row>
    <row r="45579" spans="25:25" x14ac:dyDescent="0.2">
      <c r="Y45579" s="84"/>
    </row>
    <row r="45580" spans="25:25" x14ac:dyDescent="0.2">
      <c r="Y45580" s="84"/>
    </row>
    <row r="45581" spans="25:25" x14ac:dyDescent="0.2">
      <c r="Y45581" s="84"/>
    </row>
    <row r="45582" spans="25:25" x14ac:dyDescent="0.2">
      <c r="Y45582" s="84"/>
    </row>
    <row r="45583" spans="25:25" x14ac:dyDescent="0.2">
      <c r="Y45583" s="84"/>
    </row>
    <row r="45584" spans="25:25" x14ac:dyDescent="0.2">
      <c r="Y45584" s="84"/>
    </row>
    <row r="45585" spans="25:25" x14ac:dyDescent="0.2">
      <c r="Y45585" s="84"/>
    </row>
    <row r="45586" spans="25:25" x14ac:dyDescent="0.2">
      <c r="Y45586" s="84"/>
    </row>
    <row r="45587" spans="25:25" x14ac:dyDescent="0.2">
      <c r="Y45587" s="84"/>
    </row>
    <row r="45588" spans="25:25" x14ac:dyDescent="0.2">
      <c r="Y45588" s="84"/>
    </row>
    <row r="45589" spans="25:25" x14ac:dyDescent="0.2">
      <c r="Y45589" s="84"/>
    </row>
    <row r="45590" spans="25:25" x14ac:dyDescent="0.2">
      <c r="Y45590" s="84"/>
    </row>
    <row r="45591" spans="25:25" x14ac:dyDescent="0.2">
      <c r="Y45591" s="84"/>
    </row>
    <row r="45592" spans="25:25" x14ac:dyDescent="0.2">
      <c r="Y45592" s="84"/>
    </row>
    <row r="45593" spans="25:25" x14ac:dyDescent="0.2">
      <c r="Y45593" s="84"/>
    </row>
    <row r="45594" spans="25:25" x14ac:dyDescent="0.2">
      <c r="Y45594" s="84"/>
    </row>
    <row r="45595" spans="25:25" x14ac:dyDescent="0.2">
      <c r="Y45595" s="84"/>
    </row>
    <row r="45596" spans="25:25" x14ac:dyDescent="0.2">
      <c r="Y45596" s="84"/>
    </row>
    <row r="45597" spans="25:25" x14ac:dyDescent="0.2">
      <c r="Y45597" s="84"/>
    </row>
    <row r="45598" spans="25:25" x14ac:dyDescent="0.2">
      <c r="Y45598" s="84"/>
    </row>
    <row r="45599" spans="25:25" x14ac:dyDescent="0.2">
      <c r="Y45599" s="84"/>
    </row>
    <row r="45600" spans="25:25" x14ac:dyDescent="0.2">
      <c r="Y45600" s="84"/>
    </row>
    <row r="45601" spans="25:25" x14ac:dyDescent="0.2">
      <c r="Y45601" s="84"/>
    </row>
    <row r="45602" spans="25:25" x14ac:dyDescent="0.2">
      <c r="Y45602" s="84"/>
    </row>
    <row r="45603" spans="25:25" x14ac:dyDescent="0.2">
      <c r="Y45603" s="84"/>
    </row>
    <row r="45604" spans="25:25" x14ac:dyDescent="0.2">
      <c r="Y45604" s="84"/>
    </row>
    <row r="45605" spans="25:25" x14ac:dyDescent="0.2">
      <c r="Y45605" s="84"/>
    </row>
    <row r="45606" spans="25:25" x14ac:dyDescent="0.2">
      <c r="Y45606" s="84"/>
    </row>
    <row r="45607" spans="25:25" x14ac:dyDescent="0.2">
      <c r="Y45607" s="84"/>
    </row>
    <row r="45608" spans="25:25" x14ac:dyDescent="0.2">
      <c r="Y45608" s="84"/>
    </row>
    <row r="45609" spans="25:25" x14ac:dyDescent="0.2">
      <c r="Y45609" s="84"/>
    </row>
    <row r="45610" spans="25:25" x14ac:dyDescent="0.2">
      <c r="Y45610" s="84"/>
    </row>
    <row r="45611" spans="25:25" x14ac:dyDescent="0.2">
      <c r="Y45611" s="84"/>
    </row>
    <row r="45612" spans="25:25" x14ac:dyDescent="0.2">
      <c r="Y45612" s="84"/>
    </row>
    <row r="45613" spans="25:25" x14ac:dyDescent="0.2">
      <c r="Y45613" s="84"/>
    </row>
    <row r="45614" spans="25:25" x14ac:dyDescent="0.2">
      <c r="Y45614" s="84"/>
    </row>
    <row r="45615" spans="25:25" x14ac:dyDescent="0.2">
      <c r="Y45615" s="84"/>
    </row>
    <row r="45616" spans="25:25" x14ac:dyDescent="0.2">
      <c r="Y45616" s="84"/>
    </row>
    <row r="45617" spans="25:25" x14ac:dyDescent="0.2">
      <c r="Y45617" s="84"/>
    </row>
    <row r="45618" spans="25:25" x14ac:dyDescent="0.2">
      <c r="Y45618" s="84"/>
    </row>
    <row r="45619" spans="25:25" x14ac:dyDescent="0.2">
      <c r="Y45619" s="84"/>
    </row>
    <row r="45620" spans="25:25" x14ac:dyDescent="0.2">
      <c r="Y45620" s="84"/>
    </row>
    <row r="45621" spans="25:25" x14ac:dyDescent="0.2">
      <c r="Y45621" s="84"/>
    </row>
    <row r="45622" spans="25:25" x14ac:dyDescent="0.2">
      <c r="Y45622" s="84"/>
    </row>
    <row r="45623" spans="25:25" x14ac:dyDescent="0.2">
      <c r="Y45623" s="84"/>
    </row>
    <row r="45624" spans="25:25" x14ac:dyDescent="0.2">
      <c r="Y45624" s="84"/>
    </row>
    <row r="45625" spans="25:25" x14ac:dyDescent="0.2">
      <c r="Y45625" s="84"/>
    </row>
    <row r="45626" spans="25:25" x14ac:dyDescent="0.2">
      <c r="Y45626" s="84"/>
    </row>
    <row r="45627" spans="25:25" x14ac:dyDescent="0.2">
      <c r="Y45627" s="84"/>
    </row>
    <row r="45628" spans="25:25" x14ac:dyDescent="0.2">
      <c r="Y45628" s="84"/>
    </row>
    <row r="45629" spans="25:25" x14ac:dyDescent="0.2">
      <c r="Y45629" s="84"/>
    </row>
    <row r="45630" spans="25:25" x14ac:dyDescent="0.2">
      <c r="Y45630" s="84"/>
    </row>
    <row r="45631" spans="25:25" x14ac:dyDescent="0.2">
      <c r="Y45631" s="84"/>
    </row>
    <row r="45632" spans="25:25" x14ac:dyDescent="0.2">
      <c r="Y45632" s="84"/>
    </row>
    <row r="45633" spans="25:25" x14ac:dyDescent="0.2">
      <c r="Y45633" s="84"/>
    </row>
    <row r="45634" spans="25:25" x14ac:dyDescent="0.2">
      <c r="Y45634" s="84"/>
    </row>
    <row r="45635" spans="25:25" x14ac:dyDescent="0.2">
      <c r="Y45635" s="84"/>
    </row>
    <row r="45636" spans="25:25" x14ac:dyDescent="0.2">
      <c r="Y45636" s="84"/>
    </row>
    <row r="45637" spans="25:25" x14ac:dyDescent="0.2">
      <c r="Y45637" s="84"/>
    </row>
    <row r="45638" spans="25:25" x14ac:dyDescent="0.2">
      <c r="Y45638" s="84"/>
    </row>
    <row r="45639" spans="25:25" x14ac:dyDescent="0.2">
      <c r="Y45639" s="84"/>
    </row>
    <row r="45640" spans="25:25" x14ac:dyDescent="0.2">
      <c r="Y45640" s="84"/>
    </row>
    <row r="45641" spans="25:25" x14ac:dyDescent="0.2">
      <c r="Y45641" s="84"/>
    </row>
    <row r="45642" spans="25:25" x14ac:dyDescent="0.2">
      <c r="Y45642" s="84"/>
    </row>
    <row r="45643" spans="25:25" x14ac:dyDescent="0.2">
      <c r="Y45643" s="84"/>
    </row>
    <row r="45644" spans="25:25" x14ac:dyDescent="0.2">
      <c r="Y45644" s="84"/>
    </row>
    <row r="45645" spans="25:25" x14ac:dyDescent="0.2">
      <c r="Y45645" s="84"/>
    </row>
    <row r="45646" spans="25:25" x14ac:dyDescent="0.2">
      <c r="Y45646" s="84"/>
    </row>
    <row r="45647" spans="25:25" x14ac:dyDescent="0.2">
      <c r="Y45647" s="84"/>
    </row>
    <row r="45648" spans="25:25" x14ac:dyDescent="0.2">
      <c r="Y45648" s="84"/>
    </row>
    <row r="45649" spans="25:25" x14ac:dyDescent="0.2">
      <c r="Y45649" s="84"/>
    </row>
    <row r="45650" spans="25:25" x14ac:dyDescent="0.2">
      <c r="Y45650" s="84"/>
    </row>
    <row r="45651" spans="25:25" x14ac:dyDescent="0.2">
      <c r="Y45651" s="84"/>
    </row>
    <row r="45652" spans="25:25" x14ac:dyDescent="0.2">
      <c r="Y45652" s="84"/>
    </row>
    <row r="45653" spans="25:25" x14ac:dyDescent="0.2">
      <c r="Y45653" s="84"/>
    </row>
    <row r="45654" spans="25:25" x14ac:dyDescent="0.2">
      <c r="Y45654" s="84"/>
    </row>
    <row r="45655" spans="25:25" x14ac:dyDescent="0.2">
      <c r="Y45655" s="84"/>
    </row>
    <row r="45656" spans="25:25" x14ac:dyDescent="0.2">
      <c r="Y45656" s="84"/>
    </row>
    <row r="45657" spans="25:25" x14ac:dyDescent="0.2">
      <c r="Y45657" s="84"/>
    </row>
    <row r="45658" spans="25:25" x14ac:dyDescent="0.2">
      <c r="Y45658" s="84"/>
    </row>
    <row r="45659" spans="25:25" x14ac:dyDescent="0.2">
      <c r="Y45659" s="84"/>
    </row>
    <row r="45660" spans="25:25" x14ac:dyDescent="0.2">
      <c r="Y45660" s="84"/>
    </row>
    <row r="45661" spans="25:25" x14ac:dyDescent="0.2">
      <c r="Y45661" s="84"/>
    </row>
    <row r="45662" spans="25:25" x14ac:dyDescent="0.2">
      <c r="Y45662" s="84"/>
    </row>
    <row r="45663" spans="25:25" x14ac:dyDescent="0.2">
      <c r="Y45663" s="84"/>
    </row>
    <row r="45664" spans="25:25" x14ac:dyDescent="0.2">
      <c r="Y45664" s="84"/>
    </row>
    <row r="45665" spans="25:25" x14ac:dyDescent="0.2">
      <c r="Y45665" s="84"/>
    </row>
    <row r="45666" spans="25:25" x14ac:dyDescent="0.2">
      <c r="Y45666" s="84"/>
    </row>
    <row r="45667" spans="25:25" x14ac:dyDescent="0.2">
      <c r="Y45667" s="84"/>
    </row>
    <row r="45668" spans="25:25" x14ac:dyDescent="0.2">
      <c r="Y45668" s="84"/>
    </row>
    <row r="45669" spans="25:25" x14ac:dyDescent="0.2">
      <c r="Y45669" s="84"/>
    </row>
    <row r="45670" spans="25:25" x14ac:dyDescent="0.2">
      <c r="Y45670" s="84"/>
    </row>
    <row r="45671" spans="25:25" x14ac:dyDescent="0.2">
      <c r="Y45671" s="84"/>
    </row>
    <row r="45672" spans="25:25" x14ac:dyDescent="0.2">
      <c r="Y45672" s="84"/>
    </row>
    <row r="45673" spans="25:25" x14ac:dyDescent="0.2">
      <c r="Y45673" s="84"/>
    </row>
    <row r="45674" spans="25:25" x14ac:dyDescent="0.2">
      <c r="Y45674" s="84"/>
    </row>
    <row r="45675" spans="25:25" x14ac:dyDescent="0.2">
      <c r="Y45675" s="84"/>
    </row>
    <row r="45676" spans="25:25" x14ac:dyDescent="0.2">
      <c r="Y45676" s="84"/>
    </row>
    <row r="45677" spans="25:25" x14ac:dyDescent="0.2">
      <c r="Y45677" s="84"/>
    </row>
    <row r="45678" spans="25:25" x14ac:dyDescent="0.2">
      <c r="Y45678" s="84"/>
    </row>
    <row r="45679" spans="25:25" x14ac:dyDescent="0.2">
      <c r="Y45679" s="84"/>
    </row>
    <row r="45680" spans="25:25" x14ac:dyDescent="0.2">
      <c r="Y45680" s="84"/>
    </row>
    <row r="45681" spans="25:25" x14ac:dyDescent="0.2">
      <c r="Y45681" s="84"/>
    </row>
    <row r="45682" spans="25:25" x14ac:dyDescent="0.2">
      <c r="Y45682" s="84"/>
    </row>
    <row r="45683" spans="25:25" x14ac:dyDescent="0.2">
      <c r="Y45683" s="84"/>
    </row>
    <row r="45684" spans="25:25" x14ac:dyDescent="0.2">
      <c r="Y45684" s="84"/>
    </row>
    <row r="45685" spans="25:25" x14ac:dyDescent="0.2">
      <c r="Y45685" s="84"/>
    </row>
    <row r="45686" spans="25:25" x14ac:dyDescent="0.2">
      <c r="Y45686" s="84"/>
    </row>
    <row r="45687" spans="25:25" x14ac:dyDescent="0.2">
      <c r="Y45687" s="84"/>
    </row>
    <row r="45688" spans="25:25" x14ac:dyDescent="0.2">
      <c r="Y45688" s="84"/>
    </row>
    <row r="45689" spans="25:25" x14ac:dyDescent="0.2">
      <c r="Y45689" s="84"/>
    </row>
    <row r="45690" spans="25:25" x14ac:dyDescent="0.2">
      <c r="Y45690" s="84"/>
    </row>
    <row r="45691" spans="25:25" x14ac:dyDescent="0.2">
      <c r="Y45691" s="84"/>
    </row>
    <row r="45692" spans="25:25" x14ac:dyDescent="0.2">
      <c r="Y45692" s="84"/>
    </row>
    <row r="45693" spans="25:25" x14ac:dyDescent="0.2">
      <c r="Y45693" s="84"/>
    </row>
    <row r="45694" spans="25:25" x14ac:dyDescent="0.2">
      <c r="Y45694" s="84"/>
    </row>
    <row r="45695" spans="25:25" x14ac:dyDescent="0.2">
      <c r="Y45695" s="84"/>
    </row>
    <row r="45696" spans="25:25" x14ac:dyDescent="0.2">
      <c r="Y45696" s="84"/>
    </row>
    <row r="45697" spans="25:25" x14ac:dyDescent="0.2">
      <c r="Y45697" s="84"/>
    </row>
    <row r="45698" spans="25:25" x14ac:dyDescent="0.2">
      <c r="Y45698" s="84"/>
    </row>
    <row r="45699" spans="25:25" x14ac:dyDescent="0.2">
      <c r="Y45699" s="84"/>
    </row>
    <row r="45700" spans="25:25" x14ac:dyDescent="0.2">
      <c r="Y45700" s="84"/>
    </row>
    <row r="45701" spans="25:25" x14ac:dyDescent="0.2">
      <c r="Y45701" s="84"/>
    </row>
    <row r="45702" spans="25:25" x14ac:dyDescent="0.2">
      <c r="Y45702" s="84"/>
    </row>
    <row r="45703" spans="25:25" x14ac:dyDescent="0.2">
      <c r="Y45703" s="84"/>
    </row>
    <row r="45704" spans="25:25" x14ac:dyDescent="0.2">
      <c r="Y45704" s="84"/>
    </row>
    <row r="45705" spans="25:25" x14ac:dyDescent="0.2">
      <c r="Y45705" s="84"/>
    </row>
    <row r="45706" spans="25:25" x14ac:dyDescent="0.2">
      <c r="Y45706" s="84"/>
    </row>
    <row r="45707" spans="25:25" x14ac:dyDescent="0.2">
      <c r="Y45707" s="84"/>
    </row>
    <row r="45708" spans="25:25" x14ac:dyDescent="0.2">
      <c r="Y45708" s="84"/>
    </row>
    <row r="45709" spans="25:25" x14ac:dyDescent="0.2">
      <c r="Y45709" s="84"/>
    </row>
    <row r="45710" spans="25:25" x14ac:dyDescent="0.2">
      <c r="Y45710" s="84"/>
    </row>
    <row r="45711" spans="25:25" x14ac:dyDescent="0.2">
      <c r="Y45711" s="84"/>
    </row>
    <row r="45712" spans="25:25" x14ac:dyDescent="0.2">
      <c r="Y45712" s="84"/>
    </row>
    <row r="45713" spans="25:25" x14ac:dyDescent="0.2">
      <c r="Y45713" s="84"/>
    </row>
    <row r="45714" spans="25:25" x14ac:dyDescent="0.2">
      <c r="Y45714" s="84"/>
    </row>
    <row r="45715" spans="25:25" x14ac:dyDescent="0.2">
      <c r="Y45715" s="84"/>
    </row>
    <row r="45716" spans="25:25" x14ac:dyDescent="0.2">
      <c r="Y45716" s="84"/>
    </row>
    <row r="45717" spans="25:25" x14ac:dyDescent="0.2">
      <c r="Y45717" s="84"/>
    </row>
    <row r="45718" spans="25:25" x14ac:dyDescent="0.2">
      <c r="Y45718" s="84"/>
    </row>
    <row r="45719" spans="25:25" x14ac:dyDescent="0.2">
      <c r="Y45719" s="84"/>
    </row>
    <row r="45720" spans="25:25" x14ac:dyDescent="0.2">
      <c r="Y45720" s="84"/>
    </row>
    <row r="45721" spans="25:25" x14ac:dyDescent="0.2">
      <c r="Y45721" s="84"/>
    </row>
    <row r="45722" spans="25:25" x14ac:dyDescent="0.2">
      <c r="Y45722" s="84"/>
    </row>
    <row r="45723" spans="25:25" x14ac:dyDescent="0.2">
      <c r="Y45723" s="84"/>
    </row>
    <row r="45724" spans="25:25" x14ac:dyDescent="0.2">
      <c r="Y45724" s="84"/>
    </row>
    <row r="45725" spans="25:25" x14ac:dyDescent="0.2">
      <c r="Y45725" s="84"/>
    </row>
    <row r="45726" spans="25:25" x14ac:dyDescent="0.2">
      <c r="Y45726" s="84"/>
    </row>
    <row r="45727" spans="25:25" x14ac:dyDescent="0.2">
      <c r="Y45727" s="84"/>
    </row>
    <row r="45728" spans="25:25" x14ac:dyDescent="0.2">
      <c r="Y45728" s="84"/>
    </row>
    <row r="45729" spans="25:25" x14ac:dyDescent="0.2">
      <c r="Y45729" s="84"/>
    </row>
    <row r="45730" spans="25:25" x14ac:dyDescent="0.2">
      <c r="Y45730" s="84"/>
    </row>
    <row r="45731" spans="25:25" x14ac:dyDescent="0.2">
      <c r="Y45731" s="84"/>
    </row>
    <row r="45732" spans="25:25" x14ac:dyDescent="0.2">
      <c r="Y45732" s="84"/>
    </row>
    <row r="45733" spans="25:25" x14ac:dyDescent="0.2">
      <c r="Y45733" s="84"/>
    </row>
    <row r="45734" spans="25:25" x14ac:dyDescent="0.2">
      <c r="Y45734" s="84"/>
    </row>
    <row r="45735" spans="25:25" x14ac:dyDescent="0.2">
      <c r="Y45735" s="84"/>
    </row>
    <row r="45736" spans="25:25" x14ac:dyDescent="0.2">
      <c r="Y45736" s="84"/>
    </row>
    <row r="45737" spans="25:25" x14ac:dyDescent="0.2">
      <c r="Y45737" s="84"/>
    </row>
    <row r="45738" spans="25:25" x14ac:dyDescent="0.2">
      <c r="Y45738" s="84"/>
    </row>
    <row r="45739" spans="25:25" x14ac:dyDescent="0.2">
      <c r="Y45739" s="84"/>
    </row>
    <row r="45740" spans="25:25" x14ac:dyDescent="0.2">
      <c r="Y45740" s="84"/>
    </row>
    <row r="45741" spans="25:25" x14ac:dyDescent="0.2">
      <c r="Y45741" s="84"/>
    </row>
    <row r="45742" spans="25:25" x14ac:dyDescent="0.2">
      <c r="Y45742" s="84"/>
    </row>
    <row r="45743" spans="25:25" x14ac:dyDescent="0.2">
      <c r="Y45743" s="84"/>
    </row>
    <row r="45744" spans="25:25" x14ac:dyDescent="0.2">
      <c r="Y45744" s="84"/>
    </row>
    <row r="45745" spans="25:25" x14ac:dyDescent="0.2">
      <c r="Y45745" s="84"/>
    </row>
    <row r="45746" spans="25:25" x14ac:dyDescent="0.2">
      <c r="Y45746" s="84"/>
    </row>
    <row r="45747" spans="25:25" x14ac:dyDescent="0.2">
      <c r="Y45747" s="84"/>
    </row>
    <row r="45748" spans="25:25" x14ac:dyDescent="0.2">
      <c r="Y45748" s="84"/>
    </row>
    <row r="45749" spans="25:25" x14ac:dyDescent="0.2">
      <c r="Y45749" s="84"/>
    </row>
    <row r="45750" spans="25:25" x14ac:dyDescent="0.2">
      <c r="Y45750" s="84"/>
    </row>
    <row r="45751" spans="25:25" x14ac:dyDescent="0.2">
      <c r="Y45751" s="84"/>
    </row>
    <row r="45752" spans="25:25" x14ac:dyDescent="0.2">
      <c r="Y45752" s="84"/>
    </row>
    <row r="45753" spans="25:25" x14ac:dyDescent="0.2">
      <c r="Y45753" s="84"/>
    </row>
    <row r="45754" spans="25:25" x14ac:dyDescent="0.2">
      <c r="Y45754" s="84"/>
    </row>
    <row r="45755" spans="25:25" x14ac:dyDescent="0.2">
      <c r="Y45755" s="84"/>
    </row>
    <row r="45756" spans="25:25" x14ac:dyDescent="0.2">
      <c r="Y45756" s="84"/>
    </row>
    <row r="45757" spans="25:25" x14ac:dyDescent="0.2">
      <c r="Y45757" s="84"/>
    </row>
    <row r="45758" spans="25:25" x14ac:dyDescent="0.2">
      <c r="Y45758" s="84"/>
    </row>
    <row r="45759" spans="25:25" x14ac:dyDescent="0.2">
      <c r="Y45759" s="84"/>
    </row>
    <row r="45760" spans="25:25" x14ac:dyDescent="0.2">
      <c r="Y45760" s="84"/>
    </row>
    <row r="45761" spans="25:25" x14ac:dyDescent="0.2">
      <c r="Y45761" s="84"/>
    </row>
    <row r="45762" spans="25:25" x14ac:dyDescent="0.2">
      <c r="Y45762" s="84"/>
    </row>
    <row r="45763" spans="25:25" x14ac:dyDescent="0.2">
      <c r="Y45763" s="84"/>
    </row>
    <row r="45764" spans="25:25" x14ac:dyDescent="0.2">
      <c r="Y45764" s="84"/>
    </row>
    <row r="45765" spans="25:25" x14ac:dyDescent="0.2">
      <c r="Y45765" s="84"/>
    </row>
    <row r="45766" spans="25:25" x14ac:dyDescent="0.2">
      <c r="Y45766" s="84"/>
    </row>
    <row r="45767" spans="25:25" x14ac:dyDescent="0.2">
      <c r="Y45767" s="84"/>
    </row>
    <row r="45768" spans="25:25" x14ac:dyDescent="0.2">
      <c r="Y45768" s="84"/>
    </row>
    <row r="45769" spans="25:25" x14ac:dyDescent="0.2">
      <c r="Y45769" s="84"/>
    </row>
    <row r="45770" spans="25:25" x14ac:dyDescent="0.2">
      <c r="Y45770" s="84"/>
    </row>
    <row r="45771" spans="25:25" x14ac:dyDescent="0.2">
      <c r="Y45771" s="84"/>
    </row>
    <row r="45772" spans="25:25" x14ac:dyDescent="0.2">
      <c r="Y45772" s="84"/>
    </row>
    <row r="45773" spans="25:25" x14ac:dyDescent="0.2">
      <c r="Y45773" s="84"/>
    </row>
    <row r="45774" spans="25:25" x14ac:dyDescent="0.2">
      <c r="Y45774" s="84"/>
    </row>
    <row r="45775" spans="25:25" x14ac:dyDescent="0.2">
      <c r="Y45775" s="84"/>
    </row>
    <row r="45776" spans="25:25" x14ac:dyDescent="0.2">
      <c r="Y45776" s="84"/>
    </row>
    <row r="45777" spans="25:25" x14ac:dyDescent="0.2">
      <c r="Y45777" s="84"/>
    </row>
    <row r="45778" spans="25:25" x14ac:dyDescent="0.2">
      <c r="Y45778" s="84"/>
    </row>
    <row r="45779" spans="25:25" x14ac:dyDescent="0.2">
      <c r="Y45779" s="84"/>
    </row>
    <row r="45780" spans="25:25" x14ac:dyDescent="0.2">
      <c r="Y45780" s="84"/>
    </row>
    <row r="45781" spans="25:25" x14ac:dyDescent="0.2">
      <c r="Y45781" s="84"/>
    </row>
    <row r="45782" spans="25:25" x14ac:dyDescent="0.2">
      <c r="Y45782" s="84"/>
    </row>
    <row r="45783" spans="25:25" x14ac:dyDescent="0.2">
      <c r="Y45783" s="84"/>
    </row>
    <row r="45784" spans="25:25" x14ac:dyDescent="0.2">
      <c r="Y45784" s="84"/>
    </row>
    <row r="45785" spans="25:25" x14ac:dyDescent="0.2">
      <c r="Y45785" s="84"/>
    </row>
    <row r="45786" spans="25:25" x14ac:dyDescent="0.2">
      <c r="Y45786" s="84"/>
    </row>
    <row r="45787" spans="25:25" x14ac:dyDescent="0.2">
      <c r="Y45787" s="84"/>
    </row>
    <row r="45788" spans="25:25" x14ac:dyDescent="0.2">
      <c r="Y45788" s="84"/>
    </row>
    <row r="45789" spans="25:25" x14ac:dyDescent="0.2">
      <c r="Y45789" s="84"/>
    </row>
    <row r="45790" spans="25:25" x14ac:dyDescent="0.2">
      <c r="Y45790" s="84"/>
    </row>
    <row r="45791" spans="25:25" x14ac:dyDescent="0.2">
      <c r="Y45791" s="84"/>
    </row>
    <row r="45792" spans="25:25" x14ac:dyDescent="0.2">
      <c r="Y45792" s="84"/>
    </row>
    <row r="45793" spans="25:25" x14ac:dyDescent="0.2">
      <c r="Y45793" s="84"/>
    </row>
    <row r="45794" spans="25:25" x14ac:dyDescent="0.2">
      <c r="Y45794" s="84"/>
    </row>
    <row r="45795" spans="25:25" x14ac:dyDescent="0.2">
      <c r="Y45795" s="84"/>
    </row>
    <row r="45796" spans="25:25" x14ac:dyDescent="0.2">
      <c r="Y45796" s="84"/>
    </row>
    <row r="45797" spans="25:25" x14ac:dyDescent="0.2">
      <c r="Y45797" s="84"/>
    </row>
    <row r="45798" spans="25:25" x14ac:dyDescent="0.2">
      <c r="Y45798" s="84"/>
    </row>
    <row r="45799" spans="25:25" x14ac:dyDescent="0.2">
      <c r="Y45799" s="84"/>
    </row>
    <row r="45800" spans="25:25" x14ac:dyDescent="0.2">
      <c r="Y45800" s="84"/>
    </row>
    <row r="45801" spans="25:25" x14ac:dyDescent="0.2">
      <c r="Y45801" s="84"/>
    </row>
    <row r="45802" spans="25:25" x14ac:dyDescent="0.2">
      <c r="Y45802" s="84"/>
    </row>
    <row r="45803" spans="25:25" x14ac:dyDescent="0.2">
      <c r="Y45803" s="84"/>
    </row>
    <row r="45804" spans="25:25" x14ac:dyDescent="0.2">
      <c r="Y45804" s="84"/>
    </row>
    <row r="45805" spans="25:25" x14ac:dyDescent="0.2">
      <c r="Y45805" s="84"/>
    </row>
    <row r="45806" spans="25:25" x14ac:dyDescent="0.2">
      <c r="Y45806" s="84"/>
    </row>
    <row r="45807" spans="25:25" x14ac:dyDescent="0.2">
      <c r="Y45807" s="84"/>
    </row>
    <row r="45808" spans="25:25" x14ac:dyDescent="0.2">
      <c r="Y45808" s="84"/>
    </row>
    <row r="45809" spans="25:25" x14ac:dyDescent="0.2">
      <c r="Y45809" s="84"/>
    </row>
    <row r="45810" spans="25:25" x14ac:dyDescent="0.2">
      <c r="Y45810" s="84"/>
    </row>
    <row r="45811" spans="25:25" x14ac:dyDescent="0.2">
      <c r="Y45811" s="84"/>
    </row>
    <row r="45812" spans="25:25" x14ac:dyDescent="0.2">
      <c r="Y45812" s="84"/>
    </row>
    <row r="45813" spans="25:25" x14ac:dyDescent="0.2">
      <c r="Y45813" s="84"/>
    </row>
    <row r="45814" spans="25:25" x14ac:dyDescent="0.2">
      <c r="Y45814" s="84"/>
    </row>
    <row r="45815" spans="25:25" x14ac:dyDescent="0.2">
      <c r="Y45815" s="84"/>
    </row>
    <row r="45816" spans="25:25" x14ac:dyDescent="0.2">
      <c r="Y45816" s="84"/>
    </row>
    <row r="45817" spans="25:25" x14ac:dyDescent="0.2">
      <c r="Y45817" s="84"/>
    </row>
    <row r="45818" spans="25:25" x14ac:dyDescent="0.2">
      <c r="Y45818" s="84"/>
    </row>
    <row r="45819" spans="25:25" x14ac:dyDescent="0.2">
      <c r="Y45819" s="84"/>
    </row>
    <row r="45820" spans="25:25" x14ac:dyDescent="0.2">
      <c r="Y45820" s="84"/>
    </row>
    <row r="45821" spans="25:25" x14ac:dyDescent="0.2">
      <c r="Y45821" s="84"/>
    </row>
    <row r="45822" spans="25:25" x14ac:dyDescent="0.2">
      <c r="Y45822" s="84"/>
    </row>
    <row r="45823" spans="25:25" x14ac:dyDescent="0.2">
      <c r="Y45823" s="84"/>
    </row>
    <row r="45824" spans="25:25" x14ac:dyDescent="0.2">
      <c r="Y45824" s="84"/>
    </row>
    <row r="45825" spans="25:25" x14ac:dyDescent="0.2">
      <c r="Y45825" s="84"/>
    </row>
    <row r="45826" spans="25:25" x14ac:dyDescent="0.2">
      <c r="Y45826" s="84"/>
    </row>
    <row r="45827" spans="25:25" x14ac:dyDescent="0.2">
      <c r="Y45827" s="84"/>
    </row>
    <row r="45828" spans="25:25" x14ac:dyDescent="0.2">
      <c r="Y45828" s="84"/>
    </row>
    <row r="45829" spans="25:25" x14ac:dyDescent="0.2">
      <c r="Y45829" s="84"/>
    </row>
    <row r="45830" spans="25:25" x14ac:dyDescent="0.2">
      <c r="Y45830" s="84"/>
    </row>
    <row r="45831" spans="25:25" x14ac:dyDescent="0.2">
      <c r="Y45831" s="84"/>
    </row>
    <row r="45832" spans="25:25" x14ac:dyDescent="0.2">
      <c r="Y45832" s="84"/>
    </row>
    <row r="45833" spans="25:25" x14ac:dyDescent="0.2">
      <c r="Y45833" s="84"/>
    </row>
    <row r="45834" spans="25:25" x14ac:dyDescent="0.2">
      <c r="Y45834" s="84"/>
    </row>
    <row r="45835" spans="25:25" x14ac:dyDescent="0.2">
      <c r="Y45835" s="84"/>
    </row>
    <row r="45836" spans="25:25" x14ac:dyDescent="0.2">
      <c r="Y45836" s="84"/>
    </row>
    <row r="45837" spans="25:25" x14ac:dyDescent="0.2">
      <c r="Y45837" s="84"/>
    </row>
    <row r="45838" spans="25:25" x14ac:dyDescent="0.2">
      <c r="Y45838" s="84"/>
    </row>
    <row r="45839" spans="25:25" x14ac:dyDescent="0.2">
      <c r="Y45839" s="84"/>
    </row>
    <row r="45840" spans="25:25" x14ac:dyDescent="0.2">
      <c r="Y45840" s="84"/>
    </row>
    <row r="45841" spans="25:25" x14ac:dyDescent="0.2">
      <c r="Y45841" s="84"/>
    </row>
    <row r="45842" spans="25:25" x14ac:dyDescent="0.2">
      <c r="Y45842" s="84"/>
    </row>
    <row r="45843" spans="25:25" x14ac:dyDescent="0.2">
      <c r="Y45843" s="84"/>
    </row>
    <row r="45844" spans="25:25" x14ac:dyDescent="0.2">
      <c r="Y45844" s="84"/>
    </row>
    <row r="45845" spans="25:25" x14ac:dyDescent="0.2">
      <c r="Y45845" s="84"/>
    </row>
    <row r="45846" spans="25:25" x14ac:dyDescent="0.2">
      <c r="Y45846" s="84"/>
    </row>
    <row r="45847" spans="25:25" x14ac:dyDescent="0.2">
      <c r="Y45847" s="84"/>
    </row>
    <row r="45848" spans="25:25" x14ac:dyDescent="0.2">
      <c r="Y45848" s="84"/>
    </row>
    <row r="45849" spans="25:25" x14ac:dyDescent="0.2">
      <c r="Y45849" s="84"/>
    </row>
    <row r="45850" spans="25:25" x14ac:dyDescent="0.2">
      <c r="Y45850" s="84"/>
    </row>
    <row r="45851" spans="25:25" x14ac:dyDescent="0.2">
      <c r="Y45851" s="84"/>
    </row>
    <row r="45852" spans="25:25" x14ac:dyDescent="0.2">
      <c r="Y45852" s="84"/>
    </row>
    <row r="45853" spans="25:25" x14ac:dyDescent="0.2">
      <c r="Y45853" s="84"/>
    </row>
    <row r="45854" spans="25:25" x14ac:dyDescent="0.2">
      <c r="Y45854" s="84"/>
    </row>
    <row r="45855" spans="25:25" x14ac:dyDescent="0.2">
      <c r="Y45855" s="84"/>
    </row>
    <row r="45856" spans="25:25" x14ac:dyDescent="0.2">
      <c r="Y45856" s="84"/>
    </row>
    <row r="45857" spans="25:25" x14ac:dyDescent="0.2">
      <c r="Y45857" s="84"/>
    </row>
    <row r="45858" spans="25:25" x14ac:dyDescent="0.2">
      <c r="Y45858" s="84"/>
    </row>
    <row r="45859" spans="25:25" x14ac:dyDescent="0.2">
      <c r="Y45859" s="84"/>
    </row>
    <row r="45860" spans="25:25" x14ac:dyDescent="0.2">
      <c r="Y45860" s="84"/>
    </row>
    <row r="45861" spans="25:25" x14ac:dyDescent="0.2">
      <c r="Y45861" s="84"/>
    </row>
    <row r="45862" spans="25:25" x14ac:dyDescent="0.2">
      <c r="Y45862" s="84"/>
    </row>
    <row r="45863" spans="25:25" x14ac:dyDescent="0.2">
      <c r="Y45863" s="84"/>
    </row>
    <row r="45864" spans="25:25" x14ac:dyDescent="0.2">
      <c r="Y45864" s="84"/>
    </row>
    <row r="45865" spans="25:25" x14ac:dyDescent="0.2">
      <c r="Y45865" s="84"/>
    </row>
    <row r="45866" spans="25:25" x14ac:dyDescent="0.2">
      <c r="Y45866" s="84"/>
    </row>
    <row r="45867" spans="25:25" x14ac:dyDescent="0.2">
      <c r="Y45867" s="84"/>
    </row>
    <row r="45868" spans="25:25" x14ac:dyDescent="0.2">
      <c r="Y45868" s="84"/>
    </row>
    <row r="45869" spans="25:25" x14ac:dyDescent="0.2">
      <c r="Y45869" s="84"/>
    </row>
    <row r="45870" spans="25:25" x14ac:dyDescent="0.2">
      <c r="Y45870" s="84"/>
    </row>
    <row r="45871" spans="25:25" x14ac:dyDescent="0.2">
      <c r="Y45871" s="84"/>
    </row>
    <row r="45872" spans="25:25" x14ac:dyDescent="0.2">
      <c r="Y45872" s="84"/>
    </row>
    <row r="45873" spans="25:25" x14ac:dyDescent="0.2">
      <c r="Y45873" s="84"/>
    </row>
    <row r="45874" spans="25:25" x14ac:dyDescent="0.2">
      <c r="Y45874" s="84"/>
    </row>
    <row r="45875" spans="25:25" x14ac:dyDescent="0.2">
      <c r="Y45875" s="84"/>
    </row>
    <row r="45876" spans="25:25" x14ac:dyDescent="0.2">
      <c r="Y45876" s="84"/>
    </row>
    <row r="45877" spans="25:25" x14ac:dyDescent="0.2">
      <c r="Y45877" s="84"/>
    </row>
    <row r="45878" spans="25:25" x14ac:dyDescent="0.2">
      <c r="Y45878" s="84"/>
    </row>
    <row r="45879" spans="25:25" x14ac:dyDescent="0.2">
      <c r="Y45879" s="84"/>
    </row>
    <row r="45880" spans="25:25" x14ac:dyDescent="0.2">
      <c r="Y45880" s="84"/>
    </row>
    <row r="45881" spans="25:25" x14ac:dyDescent="0.2">
      <c r="Y45881" s="84"/>
    </row>
    <row r="45882" spans="25:25" x14ac:dyDescent="0.2">
      <c r="Y45882" s="84"/>
    </row>
    <row r="45883" spans="25:25" x14ac:dyDescent="0.2">
      <c r="Y45883" s="84"/>
    </row>
    <row r="45884" spans="25:25" x14ac:dyDescent="0.2">
      <c r="Y45884" s="84"/>
    </row>
    <row r="45885" spans="25:25" x14ac:dyDescent="0.2">
      <c r="Y45885" s="84"/>
    </row>
    <row r="45886" spans="25:25" x14ac:dyDescent="0.2">
      <c r="Y45886" s="84"/>
    </row>
    <row r="45887" spans="25:25" x14ac:dyDescent="0.2">
      <c r="Y45887" s="84"/>
    </row>
    <row r="45888" spans="25:25" x14ac:dyDescent="0.2">
      <c r="Y45888" s="84"/>
    </row>
    <row r="45889" spans="25:25" x14ac:dyDescent="0.2">
      <c r="Y45889" s="84"/>
    </row>
    <row r="45890" spans="25:25" x14ac:dyDescent="0.2">
      <c r="Y45890" s="84"/>
    </row>
    <row r="45891" spans="25:25" x14ac:dyDescent="0.2">
      <c r="Y45891" s="84"/>
    </row>
    <row r="45892" spans="25:25" x14ac:dyDescent="0.2">
      <c r="Y45892" s="84"/>
    </row>
    <row r="45893" spans="25:25" x14ac:dyDescent="0.2">
      <c r="Y45893" s="84"/>
    </row>
    <row r="45894" spans="25:25" x14ac:dyDescent="0.2">
      <c r="Y45894" s="84"/>
    </row>
    <row r="45895" spans="25:25" x14ac:dyDescent="0.2">
      <c r="Y45895" s="84"/>
    </row>
    <row r="45896" spans="25:25" x14ac:dyDescent="0.2">
      <c r="Y45896" s="84"/>
    </row>
    <row r="45897" spans="25:25" x14ac:dyDescent="0.2">
      <c r="Y45897" s="84"/>
    </row>
    <row r="45898" spans="25:25" x14ac:dyDescent="0.2">
      <c r="Y45898" s="84"/>
    </row>
    <row r="45899" spans="25:25" x14ac:dyDescent="0.2">
      <c r="Y45899" s="84"/>
    </row>
    <row r="45900" spans="25:25" x14ac:dyDescent="0.2">
      <c r="Y45900" s="84"/>
    </row>
    <row r="45901" spans="25:25" x14ac:dyDescent="0.2">
      <c r="Y45901" s="84"/>
    </row>
    <row r="45902" spans="25:25" x14ac:dyDescent="0.2">
      <c r="Y45902" s="84"/>
    </row>
    <row r="45903" spans="25:25" x14ac:dyDescent="0.2">
      <c r="Y45903" s="84"/>
    </row>
    <row r="45904" spans="25:25" x14ac:dyDescent="0.2">
      <c r="Y45904" s="84"/>
    </row>
    <row r="45905" spans="25:25" x14ac:dyDescent="0.2">
      <c r="Y45905" s="84"/>
    </row>
    <row r="45906" spans="25:25" x14ac:dyDescent="0.2">
      <c r="Y45906" s="84"/>
    </row>
    <row r="45907" spans="25:25" x14ac:dyDescent="0.2">
      <c r="Y45907" s="84"/>
    </row>
    <row r="45908" spans="25:25" x14ac:dyDescent="0.2">
      <c r="Y45908" s="84"/>
    </row>
    <row r="45909" spans="25:25" x14ac:dyDescent="0.2">
      <c r="Y45909" s="84"/>
    </row>
    <row r="45910" spans="25:25" x14ac:dyDescent="0.2">
      <c r="Y45910" s="84"/>
    </row>
    <row r="45911" spans="25:25" x14ac:dyDescent="0.2">
      <c r="Y45911" s="84"/>
    </row>
    <row r="45912" spans="25:25" x14ac:dyDescent="0.2">
      <c r="Y45912" s="84"/>
    </row>
    <row r="45913" spans="25:25" x14ac:dyDescent="0.2">
      <c r="Y45913" s="84"/>
    </row>
    <row r="45914" spans="25:25" x14ac:dyDescent="0.2">
      <c r="Y45914" s="84"/>
    </row>
    <row r="45915" spans="25:25" x14ac:dyDescent="0.2">
      <c r="Y45915" s="84"/>
    </row>
    <row r="45916" spans="25:25" x14ac:dyDescent="0.2">
      <c r="Y45916" s="84"/>
    </row>
    <row r="45917" spans="25:25" x14ac:dyDescent="0.2">
      <c r="Y45917" s="84"/>
    </row>
    <row r="45918" spans="25:25" x14ac:dyDescent="0.2">
      <c r="Y45918" s="84"/>
    </row>
    <row r="45919" spans="25:25" x14ac:dyDescent="0.2">
      <c r="Y45919" s="84"/>
    </row>
    <row r="45920" spans="25:25" x14ac:dyDescent="0.2">
      <c r="Y45920" s="84"/>
    </row>
    <row r="45921" spans="25:25" x14ac:dyDescent="0.2">
      <c r="Y45921" s="84"/>
    </row>
    <row r="45922" spans="25:25" x14ac:dyDescent="0.2">
      <c r="Y45922" s="84"/>
    </row>
    <row r="45923" spans="25:25" x14ac:dyDescent="0.2">
      <c r="Y45923" s="84"/>
    </row>
    <row r="45924" spans="25:25" x14ac:dyDescent="0.2">
      <c r="Y45924" s="84"/>
    </row>
    <row r="45925" spans="25:25" x14ac:dyDescent="0.2">
      <c r="Y45925" s="84"/>
    </row>
    <row r="45926" spans="25:25" x14ac:dyDescent="0.2">
      <c r="Y45926" s="84"/>
    </row>
    <row r="45927" spans="25:25" x14ac:dyDescent="0.2">
      <c r="Y45927" s="84"/>
    </row>
    <row r="45928" spans="25:25" x14ac:dyDescent="0.2">
      <c r="Y45928" s="84"/>
    </row>
    <row r="45929" spans="25:25" x14ac:dyDescent="0.2">
      <c r="Y45929" s="84"/>
    </row>
    <row r="45930" spans="25:25" x14ac:dyDescent="0.2">
      <c r="Y45930" s="84"/>
    </row>
    <row r="45931" spans="25:25" x14ac:dyDescent="0.2">
      <c r="Y45931" s="84"/>
    </row>
    <row r="45932" spans="25:25" x14ac:dyDescent="0.2">
      <c r="Y45932" s="84"/>
    </row>
    <row r="45933" spans="25:25" x14ac:dyDescent="0.2">
      <c r="Y45933" s="84"/>
    </row>
    <row r="45934" spans="25:25" x14ac:dyDescent="0.2">
      <c r="Y45934" s="84"/>
    </row>
    <row r="45935" spans="25:25" x14ac:dyDescent="0.2">
      <c r="Y45935" s="84"/>
    </row>
    <row r="45936" spans="25:25" x14ac:dyDescent="0.2">
      <c r="Y45936" s="84"/>
    </row>
    <row r="45937" spans="25:25" x14ac:dyDescent="0.2">
      <c r="Y45937" s="84"/>
    </row>
    <row r="45938" spans="25:25" x14ac:dyDescent="0.2">
      <c r="Y45938" s="84"/>
    </row>
    <row r="45939" spans="25:25" x14ac:dyDescent="0.2">
      <c r="Y45939" s="84"/>
    </row>
    <row r="45940" spans="25:25" x14ac:dyDescent="0.2">
      <c r="Y45940" s="84"/>
    </row>
    <row r="45941" spans="25:25" x14ac:dyDescent="0.2">
      <c r="Y45941" s="84"/>
    </row>
    <row r="45942" spans="25:25" x14ac:dyDescent="0.2">
      <c r="Y45942" s="84"/>
    </row>
    <row r="45943" spans="25:25" x14ac:dyDescent="0.2">
      <c r="Y45943" s="84"/>
    </row>
    <row r="45944" spans="25:25" x14ac:dyDescent="0.2">
      <c r="Y45944" s="84"/>
    </row>
    <row r="45945" spans="25:25" x14ac:dyDescent="0.2">
      <c r="Y45945" s="84"/>
    </row>
    <row r="45946" spans="25:25" x14ac:dyDescent="0.2">
      <c r="Y45946" s="84"/>
    </row>
    <row r="45947" spans="25:25" x14ac:dyDescent="0.2">
      <c r="Y45947" s="84"/>
    </row>
    <row r="45948" spans="25:25" x14ac:dyDescent="0.2">
      <c r="Y45948" s="84"/>
    </row>
    <row r="45949" spans="25:25" x14ac:dyDescent="0.2">
      <c r="Y45949" s="84"/>
    </row>
    <row r="45950" spans="25:25" x14ac:dyDescent="0.2">
      <c r="Y45950" s="84"/>
    </row>
    <row r="45951" spans="25:25" x14ac:dyDescent="0.2">
      <c r="Y45951" s="84"/>
    </row>
    <row r="45952" spans="25:25" x14ac:dyDescent="0.2">
      <c r="Y45952" s="84"/>
    </row>
    <row r="45953" spans="25:25" x14ac:dyDescent="0.2">
      <c r="Y45953" s="84"/>
    </row>
    <row r="45954" spans="25:25" x14ac:dyDescent="0.2">
      <c r="Y45954" s="84"/>
    </row>
    <row r="45955" spans="25:25" x14ac:dyDescent="0.2">
      <c r="Y45955" s="84"/>
    </row>
    <row r="45956" spans="25:25" x14ac:dyDescent="0.2">
      <c r="Y45956" s="84"/>
    </row>
    <row r="45957" spans="25:25" x14ac:dyDescent="0.2">
      <c r="Y45957" s="84"/>
    </row>
    <row r="45958" spans="25:25" x14ac:dyDescent="0.2">
      <c r="Y45958" s="84"/>
    </row>
    <row r="45959" spans="25:25" x14ac:dyDescent="0.2">
      <c r="Y45959" s="84"/>
    </row>
    <row r="45960" spans="25:25" x14ac:dyDescent="0.2">
      <c r="Y45960" s="84"/>
    </row>
    <row r="45961" spans="25:25" x14ac:dyDescent="0.2">
      <c r="Y45961" s="84"/>
    </row>
    <row r="45962" spans="25:25" x14ac:dyDescent="0.2">
      <c r="Y45962" s="84"/>
    </row>
    <row r="45963" spans="25:25" x14ac:dyDescent="0.2">
      <c r="Y45963" s="84"/>
    </row>
    <row r="45964" spans="25:25" x14ac:dyDescent="0.2">
      <c r="Y45964" s="84"/>
    </row>
    <row r="45965" spans="25:25" x14ac:dyDescent="0.2">
      <c r="Y45965" s="84"/>
    </row>
    <row r="45966" spans="25:25" x14ac:dyDescent="0.2">
      <c r="Y45966" s="84"/>
    </row>
    <row r="45967" spans="25:25" x14ac:dyDescent="0.2">
      <c r="Y45967" s="84"/>
    </row>
    <row r="45968" spans="25:25" x14ac:dyDescent="0.2">
      <c r="Y45968" s="84"/>
    </row>
    <row r="45969" spans="25:25" x14ac:dyDescent="0.2">
      <c r="Y45969" s="84"/>
    </row>
    <row r="45970" spans="25:25" x14ac:dyDescent="0.2">
      <c r="Y45970" s="84"/>
    </row>
    <row r="45971" spans="25:25" x14ac:dyDescent="0.2">
      <c r="Y45971" s="84"/>
    </row>
    <row r="45972" spans="25:25" x14ac:dyDescent="0.2">
      <c r="Y45972" s="84"/>
    </row>
    <row r="45973" spans="25:25" x14ac:dyDescent="0.2">
      <c r="Y45973" s="84"/>
    </row>
    <row r="45974" spans="25:25" x14ac:dyDescent="0.2">
      <c r="Y45974" s="84"/>
    </row>
    <row r="45975" spans="25:25" x14ac:dyDescent="0.2">
      <c r="Y45975" s="84"/>
    </row>
    <row r="45976" spans="25:25" x14ac:dyDescent="0.2">
      <c r="Y45976" s="84"/>
    </row>
    <row r="45977" spans="25:25" x14ac:dyDescent="0.2">
      <c r="Y45977" s="84"/>
    </row>
    <row r="45978" spans="25:25" x14ac:dyDescent="0.2">
      <c r="Y45978" s="84"/>
    </row>
    <row r="45979" spans="25:25" x14ac:dyDescent="0.2">
      <c r="Y45979" s="84"/>
    </row>
    <row r="45980" spans="25:25" x14ac:dyDescent="0.2">
      <c r="Y45980" s="84"/>
    </row>
    <row r="45981" spans="25:25" x14ac:dyDescent="0.2">
      <c r="Y45981" s="84"/>
    </row>
    <row r="45982" spans="25:25" x14ac:dyDescent="0.2">
      <c r="Y45982" s="84"/>
    </row>
    <row r="45983" spans="25:25" x14ac:dyDescent="0.2">
      <c r="Y45983" s="84"/>
    </row>
    <row r="45984" spans="25:25" x14ac:dyDescent="0.2">
      <c r="Y45984" s="84"/>
    </row>
    <row r="45985" spans="25:25" x14ac:dyDescent="0.2">
      <c r="Y45985" s="84"/>
    </row>
    <row r="45986" spans="25:25" x14ac:dyDescent="0.2">
      <c r="Y45986" s="84"/>
    </row>
    <row r="45987" spans="25:25" x14ac:dyDescent="0.2">
      <c r="Y45987" s="84"/>
    </row>
    <row r="45988" spans="25:25" x14ac:dyDescent="0.2">
      <c r="Y45988" s="84"/>
    </row>
    <row r="45989" spans="25:25" x14ac:dyDescent="0.2">
      <c r="Y45989" s="84"/>
    </row>
    <row r="45990" spans="25:25" x14ac:dyDescent="0.2">
      <c r="Y45990" s="84"/>
    </row>
    <row r="45991" spans="25:25" x14ac:dyDescent="0.2">
      <c r="Y45991" s="84"/>
    </row>
    <row r="45992" spans="25:25" x14ac:dyDescent="0.2">
      <c r="Y45992" s="84"/>
    </row>
    <row r="45993" spans="25:25" x14ac:dyDescent="0.2">
      <c r="Y45993" s="84"/>
    </row>
    <row r="45994" spans="25:25" x14ac:dyDescent="0.2">
      <c r="Y45994" s="84"/>
    </row>
    <row r="45995" spans="25:25" x14ac:dyDescent="0.2">
      <c r="Y45995" s="84"/>
    </row>
    <row r="45996" spans="25:25" x14ac:dyDescent="0.2">
      <c r="Y45996" s="84"/>
    </row>
    <row r="45997" spans="25:25" x14ac:dyDescent="0.2">
      <c r="Y45997" s="84"/>
    </row>
    <row r="45998" spans="25:25" x14ac:dyDescent="0.2">
      <c r="Y45998" s="84"/>
    </row>
    <row r="45999" spans="25:25" x14ac:dyDescent="0.2">
      <c r="Y45999" s="84"/>
    </row>
    <row r="46000" spans="25:25" x14ac:dyDescent="0.2">
      <c r="Y46000" s="84"/>
    </row>
    <row r="46001" spans="25:25" x14ac:dyDescent="0.2">
      <c r="Y46001" s="84"/>
    </row>
    <row r="46002" spans="25:25" x14ac:dyDescent="0.2">
      <c r="Y46002" s="84"/>
    </row>
    <row r="46003" spans="25:25" x14ac:dyDescent="0.2">
      <c r="Y46003" s="84"/>
    </row>
    <row r="46004" spans="25:25" x14ac:dyDescent="0.2">
      <c r="Y46004" s="84"/>
    </row>
    <row r="46005" spans="25:25" x14ac:dyDescent="0.2">
      <c r="Y46005" s="84"/>
    </row>
    <row r="46006" spans="25:25" x14ac:dyDescent="0.2">
      <c r="Y46006" s="84"/>
    </row>
    <row r="46007" spans="25:25" x14ac:dyDescent="0.2">
      <c r="Y46007" s="84"/>
    </row>
    <row r="46008" spans="25:25" x14ac:dyDescent="0.2">
      <c r="Y46008" s="84"/>
    </row>
    <row r="46009" spans="25:25" x14ac:dyDescent="0.2">
      <c r="Y46009" s="84"/>
    </row>
    <row r="46010" spans="25:25" x14ac:dyDescent="0.2">
      <c r="Y46010" s="84"/>
    </row>
    <row r="46011" spans="25:25" x14ac:dyDescent="0.2">
      <c r="Y46011" s="84"/>
    </row>
    <row r="46012" spans="25:25" x14ac:dyDescent="0.2">
      <c r="Y46012" s="84"/>
    </row>
    <row r="46013" spans="25:25" x14ac:dyDescent="0.2">
      <c r="Y46013" s="84"/>
    </row>
    <row r="46014" spans="25:25" x14ac:dyDescent="0.2">
      <c r="Y46014" s="84"/>
    </row>
    <row r="46015" spans="25:25" x14ac:dyDescent="0.2">
      <c r="Y46015" s="84"/>
    </row>
    <row r="46016" spans="25:25" x14ac:dyDescent="0.2">
      <c r="Y46016" s="84"/>
    </row>
    <row r="46017" spans="25:25" x14ac:dyDescent="0.2">
      <c r="Y46017" s="84"/>
    </row>
    <row r="46018" spans="25:25" x14ac:dyDescent="0.2">
      <c r="Y46018" s="84"/>
    </row>
    <row r="46019" spans="25:25" x14ac:dyDescent="0.2">
      <c r="Y46019" s="84"/>
    </row>
    <row r="46020" spans="25:25" x14ac:dyDescent="0.2">
      <c r="Y46020" s="84"/>
    </row>
    <row r="46021" spans="25:25" x14ac:dyDescent="0.2">
      <c r="Y46021" s="84"/>
    </row>
    <row r="46022" spans="25:25" x14ac:dyDescent="0.2">
      <c r="Y46022" s="84"/>
    </row>
    <row r="46023" spans="25:25" x14ac:dyDescent="0.2">
      <c r="Y46023" s="84"/>
    </row>
    <row r="46024" spans="25:25" x14ac:dyDescent="0.2">
      <c r="Y46024" s="84"/>
    </row>
    <row r="46025" spans="25:25" x14ac:dyDescent="0.2">
      <c r="Y46025" s="84"/>
    </row>
    <row r="46026" spans="25:25" x14ac:dyDescent="0.2">
      <c r="Y46026" s="84"/>
    </row>
    <row r="46027" spans="25:25" x14ac:dyDescent="0.2">
      <c r="Y46027" s="84"/>
    </row>
    <row r="46028" spans="25:25" x14ac:dyDescent="0.2">
      <c r="Y46028" s="84"/>
    </row>
    <row r="46029" spans="25:25" x14ac:dyDescent="0.2">
      <c r="Y46029" s="84"/>
    </row>
    <row r="46030" spans="25:25" x14ac:dyDescent="0.2">
      <c r="Y46030" s="84"/>
    </row>
    <row r="46031" spans="25:25" x14ac:dyDescent="0.2">
      <c r="Y46031" s="84"/>
    </row>
    <row r="46032" spans="25:25" x14ac:dyDescent="0.2">
      <c r="Y46032" s="84"/>
    </row>
    <row r="46033" spans="25:25" x14ac:dyDescent="0.2">
      <c r="Y46033" s="84"/>
    </row>
    <row r="46034" spans="25:25" x14ac:dyDescent="0.2">
      <c r="Y46034" s="84"/>
    </row>
    <row r="46035" spans="25:25" x14ac:dyDescent="0.2">
      <c r="Y46035" s="84"/>
    </row>
    <row r="46036" spans="25:25" x14ac:dyDescent="0.2">
      <c r="Y46036" s="84"/>
    </row>
    <row r="46037" spans="25:25" x14ac:dyDescent="0.2">
      <c r="Y46037" s="84"/>
    </row>
    <row r="46038" spans="25:25" x14ac:dyDescent="0.2">
      <c r="Y46038" s="84"/>
    </row>
    <row r="46039" spans="25:25" x14ac:dyDescent="0.2">
      <c r="Y46039" s="84"/>
    </row>
    <row r="46040" spans="25:25" x14ac:dyDescent="0.2">
      <c r="Y46040" s="84"/>
    </row>
    <row r="46041" spans="25:25" x14ac:dyDescent="0.2">
      <c r="Y46041" s="84"/>
    </row>
    <row r="46042" spans="25:25" x14ac:dyDescent="0.2">
      <c r="Y46042" s="84"/>
    </row>
    <row r="46043" spans="25:25" x14ac:dyDescent="0.2">
      <c r="Y46043" s="84"/>
    </row>
    <row r="46044" spans="25:25" x14ac:dyDescent="0.2">
      <c r="Y46044" s="84"/>
    </row>
    <row r="46045" spans="25:25" x14ac:dyDescent="0.2">
      <c r="Y46045" s="84"/>
    </row>
    <row r="46046" spans="25:25" x14ac:dyDescent="0.2">
      <c r="Y46046" s="84"/>
    </row>
    <row r="46047" spans="25:25" x14ac:dyDescent="0.2">
      <c r="Y46047" s="84"/>
    </row>
    <row r="46048" spans="25:25" x14ac:dyDescent="0.2">
      <c r="Y46048" s="84"/>
    </row>
    <row r="46049" spans="25:25" x14ac:dyDescent="0.2">
      <c r="Y46049" s="84"/>
    </row>
    <row r="46050" spans="25:25" x14ac:dyDescent="0.2">
      <c r="Y46050" s="84"/>
    </row>
    <row r="46051" spans="25:25" x14ac:dyDescent="0.2">
      <c r="Y46051" s="84"/>
    </row>
    <row r="46052" spans="25:25" x14ac:dyDescent="0.2">
      <c r="Y46052" s="84"/>
    </row>
    <row r="46053" spans="25:25" x14ac:dyDescent="0.2">
      <c r="Y46053" s="84"/>
    </row>
    <row r="46054" spans="25:25" x14ac:dyDescent="0.2">
      <c r="Y46054" s="84"/>
    </row>
    <row r="46055" spans="25:25" x14ac:dyDescent="0.2">
      <c r="Y46055" s="84"/>
    </row>
    <row r="46056" spans="25:25" x14ac:dyDescent="0.2">
      <c r="Y46056" s="84"/>
    </row>
    <row r="46057" spans="25:25" x14ac:dyDescent="0.2">
      <c r="Y46057" s="84"/>
    </row>
    <row r="46058" spans="25:25" x14ac:dyDescent="0.2">
      <c r="Y46058" s="84"/>
    </row>
    <row r="46059" spans="25:25" x14ac:dyDescent="0.2">
      <c r="Y46059" s="84"/>
    </row>
    <row r="46060" spans="25:25" x14ac:dyDescent="0.2">
      <c r="Y46060" s="84"/>
    </row>
    <row r="46061" spans="25:25" x14ac:dyDescent="0.2">
      <c r="Y46061" s="84"/>
    </row>
    <row r="46062" spans="25:25" x14ac:dyDescent="0.2">
      <c r="Y46062" s="84"/>
    </row>
    <row r="46063" spans="25:25" x14ac:dyDescent="0.2">
      <c r="Y46063" s="84"/>
    </row>
    <row r="46064" spans="25:25" x14ac:dyDescent="0.2">
      <c r="Y46064" s="84"/>
    </row>
    <row r="46065" spans="25:25" x14ac:dyDescent="0.2">
      <c r="Y46065" s="84"/>
    </row>
    <row r="46066" spans="25:25" x14ac:dyDescent="0.2">
      <c r="Y46066" s="84"/>
    </row>
    <row r="46067" spans="25:25" x14ac:dyDescent="0.2">
      <c r="Y46067" s="84"/>
    </row>
    <row r="46068" spans="25:25" x14ac:dyDescent="0.2">
      <c r="Y46068" s="84"/>
    </row>
    <row r="46069" spans="25:25" x14ac:dyDescent="0.2">
      <c r="Y46069" s="84"/>
    </row>
    <row r="46070" spans="25:25" x14ac:dyDescent="0.2">
      <c r="Y46070" s="84"/>
    </row>
    <row r="46071" spans="25:25" x14ac:dyDescent="0.2">
      <c r="Y46071" s="84"/>
    </row>
    <row r="46072" spans="25:25" x14ac:dyDescent="0.2">
      <c r="Y46072" s="84"/>
    </row>
    <row r="46073" spans="25:25" x14ac:dyDescent="0.2">
      <c r="Y46073" s="84"/>
    </row>
    <row r="46074" spans="25:25" x14ac:dyDescent="0.2">
      <c r="Y46074" s="84"/>
    </row>
    <row r="46075" spans="25:25" x14ac:dyDescent="0.2">
      <c r="Y46075" s="84"/>
    </row>
    <row r="46076" spans="25:25" x14ac:dyDescent="0.2">
      <c r="Y46076" s="84"/>
    </row>
    <row r="46077" spans="25:25" x14ac:dyDescent="0.2">
      <c r="Y46077" s="84"/>
    </row>
    <row r="46078" spans="25:25" x14ac:dyDescent="0.2">
      <c r="Y46078" s="84"/>
    </row>
    <row r="46079" spans="25:25" x14ac:dyDescent="0.2">
      <c r="Y46079" s="84"/>
    </row>
    <row r="46080" spans="25:25" x14ac:dyDescent="0.2">
      <c r="Y46080" s="84"/>
    </row>
    <row r="46081" spans="25:25" x14ac:dyDescent="0.2">
      <c r="Y46081" s="84"/>
    </row>
    <row r="46082" spans="25:25" x14ac:dyDescent="0.2">
      <c r="Y46082" s="84"/>
    </row>
    <row r="46083" spans="25:25" x14ac:dyDescent="0.2">
      <c r="Y46083" s="84"/>
    </row>
    <row r="46084" spans="25:25" x14ac:dyDescent="0.2">
      <c r="Y46084" s="84"/>
    </row>
    <row r="46085" spans="25:25" x14ac:dyDescent="0.2">
      <c r="Y46085" s="84"/>
    </row>
    <row r="46086" spans="25:25" x14ac:dyDescent="0.2">
      <c r="Y46086" s="84"/>
    </row>
    <row r="46087" spans="25:25" x14ac:dyDescent="0.2">
      <c r="Y46087" s="84"/>
    </row>
    <row r="46088" spans="25:25" x14ac:dyDescent="0.2">
      <c r="Y46088" s="84"/>
    </row>
    <row r="46089" spans="25:25" x14ac:dyDescent="0.2">
      <c r="Y46089" s="84"/>
    </row>
    <row r="46090" spans="25:25" x14ac:dyDescent="0.2">
      <c r="Y46090" s="84"/>
    </row>
    <row r="46091" spans="25:25" x14ac:dyDescent="0.2">
      <c r="Y46091" s="84"/>
    </row>
    <row r="46092" spans="25:25" x14ac:dyDescent="0.2">
      <c r="Y46092" s="84"/>
    </row>
    <row r="46093" spans="25:25" x14ac:dyDescent="0.2">
      <c r="Y46093" s="84"/>
    </row>
    <row r="46094" spans="25:25" x14ac:dyDescent="0.2">
      <c r="Y46094" s="84"/>
    </row>
    <row r="46095" spans="25:25" x14ac:dyDescent="0.2">
      <c r="Y46095" s="84"/>
    </row>
    <row r="46096" spans="25:25" x14ac:dyDescent="0.2">
      <c r="Y46096" s="84"/>
    </row>
    <row r="46097" spans="25:25" x14ac:dyDescent="0.2">
      <c r="Y46097" s="84"/>
    </row>
    <row r="46098" spans="25:25" x14ac:dyDescent="0.2">
      <c r="Y46098" s="84"/>
    </row>
    <row r="46099" spans="25:25" x14ac:dyDescent="0.2">
      <c r="Y46099" s="84"/>
    </row>
    <row r="46100" spans="25:25" x14ac:dyDescent="0.2">
      <c r="Y46100" s="84"/>
    </row>
    <row r="46101" spans="25:25" x14ac:dyDescent="0.2">
      <c r="Y46101" s="84"/>
    </row>
    <row r="46102" spans="25:25" x14ac:dyDescent="0.2">
      <c r="Y46102" s="84"/>
    </row>
    <row r="46103" spans="25:25" x14ac:dyDescent="0.2">
      <c r="Y46103" s="84"/>
    </row>
    <row r="46104" spans="25:25" x14ac:dyDescent="0.2">
      <c r="Y46104" s="84"/>
    </row>
    <row r="46105" spans="25:25" x14ac:dyDescent="0.2">
      <c r="Y46105" s="84"/>
    </row>
    <row r="46106" spans="25:25" x14ac:dyDescent="0.2">
      <c r="Y46106" s="84"/>
    </row>
    <row r="46107" spans="25:25" x14ac:dyDescent="0.2">
      <c r="Y46107" s="84"/>
    </row>
    <row r="46108" spans="25:25" x14ac:dyDescent="0.2">
      <c r="Y46108" s="84"/>
    </row>
    <row r="46109" spans="25:25" x14ac:dyDescent="0.2">
      <c r="Y46109" s="84"/>
    </row>
    <row r="46110" spans="25:25" x14ac:dyDescent="0.2">
      <c r="Y46110" s="84"/>
    </row>
    <row r="46111" spans="25:25" x14ac:dyDescent="0.2">
      <c r="Y46111" s="84"/>
    </row>
    <row r="46112" spans="25:25" x14ac:dyDescent="0.2">
      <c r="Y46112" s="84"/>
    </row>
    <row r="46113" spans="25:25" x14ac:dyDescent="0.2">
      <c r="Y46113" s="84"/>
    </row>
    <row r="46114" spans="25:25" x14ac:dyDescent="0.2">
      <c r="Y46114" s="84"/>
    </row>
    <row r="46115" spans="25:25" x14ac:dyDescent="0.2">
      <c r="Y46115" s="84"/>
    </row>
    <row r="46116" spans="25:25" x14ac:dyDescent="0.2">
      <c r="Y46116" s="84"/>
    </row>
    <row r="46117" spans="25:25" x14ac:dyDescent="0.2">
      <c r="Y46117" s="84"/>
    </row>
    <row r="46118" spans="25:25" x14ac:dyDescent="0.2">
      <c r="Y46118" s="84"/>
    </row>
    <row r="46119" spans="25:25" x14ac:dyDescent="0.2">
      <c r="Y46119" s="84"/>
    </row>
    <row r="46120" spans="25:25" x14ac:dyDescent="0.2">
      <c r="Y46120" s="84"/>
    </row>
    <row r="46121" spans="25:25" x14ac:dyDescent="0.2">
      <c r="Y46121" s="84"/>
    </row>
    <row r="46122" spans="25:25" x14ac:dyDescent="0.2">
      <c r="Y46122" s="84"/>
    </row>
    <row r="46123" spans="25:25" x14ac:dyDescent="0.2">
      <c r="Y46123" s="84"/>
    </row>
    <row r="46124" spans="25:25" x14ac:dyDescent="0.2">
      <c r="Y46124" s="84"/>
    </row>
    <row r="46125" spans="25:25" x14ac:dyDescent="0.2">
      <c r="Y46125" s="84"/>
    </row>
    <row r="46126" spans="25:25" x14ac:dyDescent="0.2">
      <c r="Y46126" s="84"/>
    </row>
    <row r="46127" spans="25:25" x14ac:dyDescent="0.2">
      <c r="Y46127" s="84"/>
    </row>
    <row r="46128" spans="25:25" x14ac:dyDescent="0.2">
      <c r="Y46128" s="84"/>
    </row>
    <row r="46129" spans="25:25" x14ac:dyDescent="0.2">
      <c r="Y46129" s="84"/>
    </row>
    <row r="46130" spans="25:25" x14ac:dyDescent="0.2">
      <c r="Y46130" s="84"/>
    </row>
    <row r="46131" spans="25:25" x14ac:dyDescent="0.2">
      <c r="Y46131" s="84"/>
    </row>
    <row r="46132" spans="25:25" x14ac:dyDescent="0.2">
      <c r="Y46132" s="84"/>
    </row>
    <row r="46133" spans="25:25" x14ac:dyDescent="0.2">
      <c r="Y46133" s="84"/>
    </row>
    <row r="46134" spans="25:25" x14ac:dyDescent="0.2">
      <c r="Y46134" s="84"/>
    </row>
    <row r="46135" spans="25:25" x14ac:dyDescent="0.2">
      <c r="Y46135" s="84"/>
    </row>
    <row r="46136" spans="25:25" x14ac:dyDescent="0.2">
      <c r="Y46136" s="84"/>
    </row>
    <row r="46137" spans="25:25" x14ac:dyDescent="0.2">
      <c r="Y46137" s="84"/>
    </row>
    <row r="46138" spans="25:25" x14ac:dyDescent="0.2">
      <c r="Y46138" s="84"/>
    </row>
    <row r="46139" spans="25:25" x14ac:dyDescent="0.2">
      <c r="Y46139" s="84"/>
    </row>
    <row r="46140" spans="25:25" x14ac:dyDescent="0.2">
      <c r="Y46140" s="84"/>
    </row>
    <row r="46141" spans="25:25" x14ac:dyDescent="0.2">
      <c r="Y46141" s="84"/>
    </row>
    <row r="46142" spans="25:25" x14ac:dyDescent="0.2">
      <c r="Y46142" s="84"/>
    </row>
    <row r="46143" spans="25:25" x14ac:dyDescent="0.2">
      <c r="Y46143" s="84"/>
    </row>
    <row r="46144" spans="25:25" x14ac:dyDescent="0.2">
      <c r="Y46144" s="84"/>
    </row>
    <row r="46145" spans="25:25" x14ac:dyDescent="0.2">
      <c r="Y46145" s="84"/>
    </row>
    <row r="46146" spans="25:25" x14ac:dyDescent="0.2">
      <c r="Y46146" s="84"/>
    </row>
    <row r="46147" spans="25:25" x14ac:dyDescent="0.2">
      <c r="Y46147" s="84"/>
    </row>
    <row r="46148" spans="25:25" x14ac:dyDescent="0.2">
      <c r="Y46148" s="84"/>
    </row>
    <row r="46149" spans="25:25" x14ac:dyDescent="0.2">
      <c r="Y46149" s="84"/>
    </row>
    <row r="46150" spans="25:25" x14ac:dyDescent="0.2">
      <c r="Y46150" s="84"/>
    </row>
    <row r="46151" spans="25:25" x14ac:dyDescent="0.2">
      <c r="Y46151" s="84"/>
    </row>
    <row r="46152" spans="25:25" x14ac:dyDescent="0.2">
      <c r="Y46152" s="84"/>
    </row>
    <row r="46153" spans="25:25" x14ac:dyDescent="0.2">
      <c r="Y46153" s="84"/>
    </row>
    <row r="46154" spans="25:25" x14ac:dyDescent="0.2">
      <c r="Y46154" s="84"/>
    </row>
    <row r="46155" spans="25:25" x14ac:dyDescent="0.2">
      <c r="Y46155" s="84"/>
    </row>
    <row r="46156" spans="25:25" x14ac:dyDescent="0.2">
      <c r="Y46156" s="84"/>
    </row>
    <row r="46157" spans="25:25" x14ac:dyDescent="0.2">
      <c r="Y46157" s="84"/>
    </row>
    <row r="46158" spans="25:25" x14ac:dyDescent="0.2">
      <c r="Y46158" s="84"/>
    </row>
    <row r="46159" spans="25:25" x14ac:dyDescent="0.2">
      <c r="Y46159" s="84"/>
    </row>
    <row r="46160" spans="25:25" x14ac:dyDescent="0.2">
      <c r="Y46160" s="84"/>
    </row>
    <row r="46161" spans="25:25" x14ac:dyDescent="0.2">
      <c r="Y46161" s="84"/>
    </row>
    <row r="46162" spans="25:25" x14ac:dyDescent="0.2">
      <c r="Y46162" s="84"/>
    </row>
    <row r="46163" spans="25:25" x14ac:dyDescent="0.2">
      <c r="Y46163" s="84"/>
    </row>
    <row r="46164" spans="25:25" x14ac:dyDescent="0.2">
      <c r="Y46164" s="84"/>
    </row>
    <row r="46165" spans="25:25" x14ac:dyDescent="0.2">
      <c r="Y46165" s="84"/>
    </row>
    <row r="46166" spans="25:25" x14ac:dyDescent="0.2">
      <c r="Y46166" s="84"/>
    </row>
    <row r="46167" spans="25:25" x14ac:dyDescent="0.2">
      <c r="Y46167" s="84"/>
    </row>
    <row r="46168" spans="25:25" x14ac:dyDescent="0.2">
      <c r="Y46168" s="84"/>
    </row>
    <row r="46169" spans="25:25" x14ac:dyDescent="0.2">
      <c r="Y46169" s="84"/>
    </row>
    <row r="46170" spans="25:25" x14ac:dyDescent="0.2">
      <c r="Y46170" s="84"/>
    </row>
    <row r="46171" spans="25:25" x14ac:dyDescent="0.2">
      <c r="Y46171" s="84"/>
    </row>
    <row r="46172" spans="25:25" x14ac:dyDescent="0.2">
      <c r="Y46172" s="84"/>
    </row>
    <row r="46173" spans="25:25" x14ac:dyDescent="0.2">
      <c r="Y46173" s="84"/>
    </row>
    <row r="46174" spans="25:25" x14ac:dyDescent="0.2">
      <c r="Y46174" s="84"/>
    </row>
    <row r="46175" spans="25:25" x14ac:dyDescent="0.2">
      <c r="Y46175" s="84"/>
    </row>
    <row r="46176" spans="25:25" x14ac:dyDescent="0.2">
      <c r="Y46176" s="84"/>
    </row>
    <row r="46177" spans="25:25" x14ac:dyDescent="0.2">
      <c r="Y46177" s="84"/>
    </row>
    <row r="46178" spans="25:25" x14ac:dyDescent="0.2">
      <c r="Y46178" s="84"/>
    </row>
    <row r="46179" spans="25:25" x14ac:dyDescent="0.2">
      <c r="Y46179" s="84"/>
    </row>
    <row r="46180" spans="25:25" x14ac:dyDescent="0.2">
      <c r="Y46180" s="84"/>
    </row>
    <row r="46181" spans="25:25" x14ac:dyDescent="0.2">
      <c r="Y46181" s="84"/>
    </row>
    <row r="46182" spans="25:25" x14ac:dyDescent="0.2">
      <c r="Y46182" s="84"/>
    </row>
    <row r="46183" spans="25:25" x14ac:dyDescent="0.2">
      <c r="Y46183" s="84"/>
    </row>
    <row r="46184" spans="25:25" x14ac:dyDescent="0.2">
      <c r="Y46184" s="84"/>
    </row>
    <row r="46185" spans="25:25" x14ac:dyDescent="0.2">
      <c r="Y46185" s="84"/>
    </row>
    <row r="46186" spans="25:25" x14ac:dyDescent="0.2">
      <c r="Y46186" s="84"/>
    </row>
    <row r="46187" spans="25:25" x14ac:dyDescent="0.2">
      <c r="Y46187" s="84"/>
    </row>
    <row r="46188" spans="25:25" x14ac:dyDescent="0.2">
      <c r="Y46188" s="84"/>
    </row>
    <row r="46189" spans="25:25" x14ac:dyDescent="0.2">
      <c r="Y46189" s="84"/>
    </row>
    <row r="46190" spans="25:25" x14ac:dyDescent="0.2">
      <c r="Y46190" s="84"/>
    </row>
    <row r="46191" spans="25:25" x14ac:dyDescent="0.2">
      <c r="Y46191" s="84"/>
    </row>
    <row r="46192" spans="25:25" x14ac:dyDescent="0.2">
      <c r="Y46192" s="84"/>
    </row>
    <row r="46193" spans="25:25" x14ac:dyDescent="0.2">
      <c r="Y46193" s="84"/>
    </row>
    <row r="46194" spans="25:25" x14ac:dyDescent="0.2">
      <c r="Y46194" s="84"/>
    </row>
    <row r="46195" spans="25:25" x14ac:dyDescent="0.2">
      <c r="Y46195" s="84"/>
    </row>
    <row r="46196" spans="25:25" x14ac:dyDescent="0.2">
      <c r="Y46196" s="84"/>
    </row>
    <row r="46197" spans="25:25" x14ac:dyDescent="0.2">
      <c r="Y46197" s="84"/>
    </row>
    <row r="46198" spans="25:25" x14ac:dyDescent="0.2">
      <c r="Y46198" s="84"/>
    </row>
    <row r="46199" spans="25:25" x14ac:dyDescent="0.2">
      <c r="Y46199" s="84"/>
    </row>
    <row r="46200" spans="25:25" x14ac:dyDescent="0.2">
      <c r="Y46200" s="84"/>
    </row>
    <row r="46201" spans="25:25" x14ac:dyDescent="0.2">
      <c r="Y46201" s="84"/>
    </row>
    <row r="46202" spans="25:25" x14ac:dyDescent="0.2">
      <c r="Y46202" s="84"/>
    </row>
    <row r="46203" spans="25:25" x14ac:dyDescent="0.2">
      <c r="Y46203" s="84"/>
    </row>
    <row r="46204" spans="25:25" x14ac:dyDescent="0.2">
      <c r="Y46204" s="84"/>
    </row>
    <row r="46205" spans="25:25" x14ac:dyDescent="0.2">
      <c r="Y46205" s="84"/>
    </row>
    <row r="46206" spans="25:25" x14ac:dyDescent="0.2">
      <c r="Y46206" s="84"/>
    </row>
    <row r="46207" spans="25:25" x14ac:dyDescent="0.2">
      <c r="Y46207" s="84"/>
    </row>
    <row r="46208" spans="25:25" x14ac:dyDescent="0.2">
      <c r="Y46208" s="84"/>
    </row>
    <row r="46209" spans="25:25" x14ac:dyDescent="0.2">
      <c r="Y46209" s="84"/>
    </row>
    <row r="46210" spans="25:25" x14ac:dyDescent="0.2">
      <c r="Y46210" s="84"/>
    </row>
    <row r="46211" spans="25:25" x14ac:dyDescent="0.2">
      <c r="Y46211" s="84"/>
    </row>
    <row r="46212" spans="25:25" x14ac:dyDescent="0.2">
      <c r="Y46212" s="84"/>
    </row>
    <row r="46213" spans="25:25" x14ac:dyDescent="0.2">
      <c r="Y46213" s="84"/>
    </row>
    <row r="46214" spans="25:25" x14ac:dyDescent="0.2">
      <c r="Y46214" s="84"/>
    </row>
    <row r="46215" spans="25:25" x14ac:dyDescent="0.2">
      <c r="Y46215" s="84"/>
    </row>
    <row r="46216" spans="25:25" x14ac:dyDescent="0.2">
      <c r="Y46216" s="84"/>
    </row>
    <row r="46217" spans="25:25" x14ac:dyDescent="0.2">
      <c r="Y46217" s="84"/>
    </row>
    <row r="46218" spans="25:25" x14ac:dyDescent="0.2">
      <c r="Y46218" s="84"/>
    </row>
    <row r="46219" spans="25:25" x14ac:dyDescent="0.2">
      <c r="Y46219" s="84"/>
    </row>
    <row r="46220" spans="25:25" x14ac:dyDescent="0.2">
      <c r="Y46220" s="84"/>
    </row>
    <row r="46221" spans="25:25" x14ac:dyDescent="0.2">
      <c r="Y46221" s="84"/>
    </row>
    <row r="46222" spans="25:25" x14ac:dyDescent="0.2">
      <c r="Y46222" s="84"/>
    </row>
    <row r="46223" spans="25:25" x14ac:dyDescent="0.2">
      <c r="Y46223" s="84"/>
    </row>
    <row r="46224" spans="25:25" x14ac:dyDescent="0.2">
      <c r="Y46224" s="84"/>
    </row>
    <row r="46225" spans="25:25" x14ac:dyDescent="0.2">
      <c r="Y46225" s="84"/>
    </row>
    <row r="46226" spans="25:25" x14ac:dyDescent="0.2">
      <c r="Y46226" s="84"/>
    </row>
    <row r="46227" spans="25:25" x14ac:dyDescent="0.2">
      <c r="Y46227" s="84"/>
    </row>
    <row r="46228" spans="25:25" x14ac:dyDescent="0.2">
      <c r="Y46228" s="84"/>
    </row>
    <row r="46229" spans="25:25" x14ac:dyDescent="0.2">
      <c r="Y46229" s="84"/>
    </row>
    <row r="46230" spans="25:25" x14ac:dyDescent="0.2">
      <c r="Y46230" s="84"/>
    </row>
    <row r="46231" spans="25:25" x14ac:dyDescent="0.2">
      <c r="Y46231" s="84"/>
    </row>
    <row r="46232" spans="25:25" x14ac:dyDescent="0.2">
      <c r="Y46232" s="84"/>
    </row>
    <row r="46233" spans="25:25" x14ac:dyDescent="0.2">
      <c r="Y46233" s="84"/>
    </row>
    <row r="46234" spans="25:25" x14ac:dyDescent="0.2">
      <c r="Y46234" s="84"/>
    </row>
    <row r="46235" spans="25:25" x14ac:dyDescent="0.2">
      <c r="Y46235" s="84"/>
    </row>
    <row r="46236" spans="25:25" x14ac:dyDescent="0.2">
      <c r="Y46236" s="84"/>
    </row>
    <row r="46237" spans="25:25" x14ac:dyDescent="0.2">
      <c r="Y46237" s="84"/>
    </row>
    <row r="46238" spans="25:25" x14ac:dyDescent="0.2">
      <c r="Y46238" s="84"/>
    </row>
    <row r="46239" spans="25:25" x14ac:dyDescent="0.2">
      <c r="Y46239" s="84"/>
    </row>
    <row r="46240" spans="25:25" x14ac:dyDescent="0.2">
      <c r="Y46240" s="84"/>
    </row>
    <row r="46241" spans="25:25" x14ac:dyDescent="0.2">
      <c r="Y46241" s="84"/>
    </row>
    <row r="46242" spans="25:25" x14ac:dyDescent="0.2">
      <c r="Y46242" s="84"/>
    </row>
    <row r="46243" spans="25:25" x14ac:dyDescent="0.2">
      <c r="Y46243" s="84"/>
    </row>
    <row r="46244" spans="25:25" x14ac:dyDescent="0.2">
      <c r="Y46244" s="84"/>
    </row>
    <row r="46245" spans="25:25" x14ac:dyDescent="0.2">
      <c r="Y46245" s="84"/>
    </row>
    <row r="46246" spans="25:25" x14ac:dyDescent="0.2">
      <c r="Y46246" s="84"/>
    </row>
    <row r="46247" spans="25:25" x14ac:dyDescent="0.2">
      <c r="Y46247" s="84"/>
    </row>
    <row r="46248" spans="25:25" x14ac:dyDescent="0.2">
      <c r="Y46248" s="84"/>
    </row>
    <row r="46249" spans="25:25" x14ac:dyDescent="0.2">
      <c r="Y46249" s="84"/>
    </row>
    <row r="46250" spans="25:25" x14ac:dyDescent="0.2">
      <c r="Y46250" s="84"/>
    </row>
    <row r="46251" spans="25:25" x14ac:dyDescent="0.2">
      <c r="Y46251" s="84"/>
    </row>
    <row r="46252" spans="25:25" x14ac:dyDescent="0.2">
      <c r="Y46252" s="84"/>
    </row>
    <row r="46253" spans="25:25" x14ac:dyDescent="0.2">
      <c r="Y46253" s="84"/>
    </row>
    <row r="46254" spans="25:25" x14ac:dyDescent="0.2">
      <c r="Y46254" s="84"/>
    </row>
    <row r="46255" spans="25:25" x14ac:dyDescent="0.2">
      <c r="Y46255" s="84"/>
    </row>
    <row r="46256" spans="25:25" x14ac:dyDescent="0.2">
      <c r="Y46256" s="84"/>
    </row>
    <row r="46257" spans="25:25" x14ac:dyDescent="0.2">
      <c r="Y46257" s="84"/>
    </row>
    <row r="46258" spans="25:25" x14ac:dyDescent="0.2">
      <c r="Y46258" s="84"/>
    </row>
    <row r="46259" spans="25:25" x14ac:dyDescent="0.2">
      <c r="Y46259" s="84"/>
    </row>
    <row r="46260" spans="25:25" x14ac:dyDescent="0.2">
      <c r="Y46260" s="84"/>
    </row>
    <row r="46261" spans="25:25" x14ac:dyDescent="0.2">
      <c r="Y46261" s="84"/>
    </row>
    <row r="46262" spans="25:25" x14ac:dyDescent="0.2">
      <c r="Y46262" s="84"/>
    </row>
    <row r="46263" spans="25:25" x14ac:dyDescent="0.2">
      <c r="Y46263" s="84"/>
    </row>
    <row r="46264" spans="25:25" x14ac:dyDescent="0.2">
      <c r="Y46264" s="84"/>
    </row>
    <row r="46265" spans="25:25" x14ac:dyDescent="0.2">
      <c r="Y46265" s="84"/>
    </row>
    <row r="46266" spans="25:25" x14ac:dyDescent="0.2">
      <c r="Y46266" s="84"/>
    </row>
    <row r="46267" spans="25:25" x14ac:dyDescent="0.2">
      <c r="Y46267" s="84"/>
    </row>
    <row r="46268" spans="25:25" x14ac:dyDescent="0.2">
      <c r="Y46268" s="84"/>
    </row>
    <row r="46269" spans="25:25" x14ac:dyDescent="0.2">
      <c r="Y46269" s="84"/>
    </row>
    <row r="46270" spans="25:25" x14ac:dyDescent="0.2">
      <c r="Y46270" s="84"/>
    </row>
    <row r="46271" spans="25:25" x14ac:dyDescent="0.2">
      <c r="Y46271" s="84"/>
    </row>
    <row r="46272" spans="25:25" x14ac:dyDescent="0.2">
      <c r="Y46272" s="84"/>
    </row>
    <row r="46273" spans="25:25" x14ac:dyDescent="0.2">
      <c r="Y46273" s="84"/>
    </row>
    <row r="46274" spans="25:25" x14ac:dyDescent="0.2">
      <c r="Y46274" s="84"/>
    </row>
    <row r="46275" spans="25:25" x14ac:dyDescent="0.2">
      <c r="Y46275" s="84"/>
    </row>
    <row r="46276" spans="25:25" x14ac:dyDescent="0.2">
      <c r="Y46276" s="84"/>
    </row>
    <row r="46277" spans="25:25" x14ac:dyDescent="0.2">
      <c r="Y46277" s="84"/>
    </row>
    <row r="46278" spans="25:25" x14ac:dyDescent="0.2">
      <c r="Y46278" s="84"/>
    </row>
    <row r="46279" spans="25:25" x14ac:dyDescent="0.2">
      <c r="Y46279" s="84"/>
    </row>
    <row r="46280" spans="25:25" x14ac:dyDescent="0.2">
      <c r="Y46280" s="84"/>
    </row>
    <row r="46281" spans="25:25" x14ac:dyDescent="0.2">
      <c r="Y46281" s="84"/>
    </row>
    <row r="46282" spans="25:25" x14ac:dyDescent="0.2">
      <c r="Y46282" s="84"/>
    </row>
    <row r="46283" spans="25:25" x14ac:dyDescent="0.2">
      <c r="Y46283" s="84"/>
    </row>
    <row r="46284" spans="25:25" x14ac:dyDescent="0.2">
      <c r="Y46284" s="84"/>
    </row>
    <row r="46285" spans="25:25" x14ac:dyDescent="0.2">
      <c r="Y46285" s="84"/>
    </row>
    <row r="46286" spans="25:25" x14ac:dyDescent="0.2">
      <c r="Y46286" s="84"/>
    </row>
    <row r="46287" spans="25:25" x14ac:dyDescent="0.2">
      <c r="Y46287" s="84"/>
    </row>
    <row r="46288" spans="25:25" x14ac:dyDescent="0.2">
      <c r="Y46288" s="84"/>
    </row>
    <row r="46289" spans="25:25" x14ac:dyDescent="0.2">
      <c r="Y46289" s="84"/>
    </row>
    <row r="46290" spans="25:25" x14ac:dyDescent="0.2">
      <c r="Y46290" s="84"/>
    </row>
    <row r="46291" spans="25:25" x14ac:dyDescent="0.2">
      <c r="Y46291" s="84"/>
    </row>
    <row r="46292" spans="25:25" x14ac:dyDescent="0.2">
      <c r="Y46292" s="84"/>
    </row>
    <row r="46293" spans="25:25" x14ac:dyDescent="0.2">
      <c r="Y46293" s="84"/>
    </row>
    <row r="46294" spans="25:25" x14ac:dyDescent="0.2">
      <c r="Y46294" s="84"/>
    </row>
    <row r="46295" spans="25:25" x14ac:dyDescent="0.2">
      <c r="Y46295" s="84"/>
    </row>
    <row r="46296" spans="25:25" x14ac:dyDescent="0.2">
      <c r="Y46296" s="84"/>
    </row>
    <row r="46297" spans="25:25" x14ac:dyDescent="0.2">
      <c r="Y46297" s="84"/>
    </row>
    <row r="46298" spans="25:25" x14ac:dyDescent="0.2">
      <c r="Y46298" s="84"/>
    </row>
    <row r="46299" spans="25:25" x14ac:dyDescent="0.2">
      <c r="Y46299" s="84"/>
    </row>
    <row r="46300" spans="25:25" x14ac:dyDescent="0.2">
      <c r="Y46300" s="84"/>
    </row>
    <row r="46301" spans="25:25" x14ac:dyDescent="0.2">
      <c r="Y46301" s="84"/>
    </row>
    <row r="46302" spans="25:25" x14ac:dyDescent="0.2">
      <c r="Y46302" s="84"/>
    </row>
    <row r="46303" spans="25:25" x14ac:dyDescent="0.2">
      <c r="Y46303" s="84"/>
    </row>
    <row r="46304" spans="25:25" x14ac:dyDescent="0.2">
      <c r="Y46304" s="84"/>
    </row>
    <row r="46305" spans="25:25" x14ac:dyDescent="0.2">
      <c r="Y46305" s="84"/>
    </row>
    <row r="46306" spans="25:25" x14ac:dyDescent="0.2">
      <c r="Y46306" s="84"/>
    </row>
    <row r="46307" spans="25:25" x14ac:dyDescent="0.2">
      <c r="Y46307" s="84"/>
    </row>
    <row r="46308" spans="25:25" x14ac:dyDescent="0.2">
      <c r="Y46308" s="84"/>
    </row>
    <row r="46309" spans="25:25" x14ac:dyDescent="0.2">
      <c r="Y46309" s="84"/>
    </row>
    <row r="46310" spans="25:25" x14ac:dyDescent="0.2">
      <c r="Y46310" s="84"/>
    </row>
    <row r="46311" spans="25:25" x14ac:dyDescent="0.2">
      <c r="Y46311" s="84"/>
    </row>
    <row r="46312" spans="25:25" x14ac:dyDescent="0.2">
      <c r="Y46312" s="84"/>
    </row>
    <row r="46313" spans="25:25" x14ac:dyDescent="0.2">
      <c r="Y46313" s="84"/>
    </row>
    <row r="46314" spans="25:25" x14ac:dyDescent="0.2">
      <c r="Y46314" s="84"/>
    </row>
    <row r="46315" spans="25:25" x14ac:dyDescent="0.2">
      <c r="Y46315" s="84"/>
    </row>
    <row r="46316" spans="25:25" x14ac:dyDescent="0.2">
      <c r="Y46316" s="84"/>
    </row>
    <row r="46317" spans="25:25" x14ac:dyDescent="0.2">
      <c r="Y46317" s="84"/>
    </row>
    <row r="46318" spans="25:25" x14ac:dyDescent="0.2">
      <c r="Y46318" s="84"/>
    </row>
    <row r="46319" spans="25:25" x14ac:dyDescent="0.2">
      <c r="Y46319" s="84"/>
    </row>
    <row r="46320" spans="25:25" x14ac:dyDescent="0.2">
      <c r="Y46320" s="84"/>
    </row>
    <row r="46321" spans="25:25" x14ac:dyDescent="0.2">
      <c r="Y46321" s="84"/>
    </row>
    <row r="46322" spans="25:25" x14ac:dyDescent="0.2">
      <c r="Y46322" s="84"/>
    </row>
    <row r="46323" spans="25:25" x14ac:dyDescent="0.2">
      <c r="Y46323" s="84"/>
    </row>
    <row r="46324" spans="25:25" x14ac:dyDescent="0.2">
      <c r="Y46324" s="84"/>
    </row>
    <row r="46325" spans="25:25" x14ac:dyDescent="0.2">
      <c r="Y46325" s="84"/>
    </row>
    <row r="46326" spans="25:25" x14ac:dyDescent="0.2">
      <c r="Y46326" s="84"/>
    </row>
    <row r="46327" spans="25:25" x14ac:dyDescent="0.2">
      <c r="Y46327" s="84"/>
    </row>
    <row r="46328" spans="25:25" x14ac:dyDescent="0.2">
      <c r="Y46328" s="84"/>
    </row>
    <row r="46329" spans="25:25" x14ac:dyDescent="0.2">
      <c r="Y46329" s="84"/>
    </row>
    <row r="46330" spans="25:25" x14ac:dyDescent="0.2">
      <c r="Y46330" s="84"/>
    </row>
    <row r="46331" spans="25:25" x14ac:dyDescent="0.2">
      <c r="Y46331" s="84"/>
    </row>
    <row r="46332" spans="25:25" x14ac:dyDescent="0.2">
      <c r="Y46332" s="84"/>
    </row>
    <row r="46333" spans="25:25" x14ac:dyDescent="0.2">
      <c r="Y46333" s="84"/>
    </row>
    <row r="46334" spans="25:25" x14ac:dyDescent="0.2">
      <c r="Y46334" s="84"/>
    </row>
    <row r="46335" spans="25:25" x14ac:dyDescent="0.2">
      <c r="Y46335" s="84"/>
    </row>
    <row r="46336" spans="25:25" x14ac:dyDescent="0.2">
      <c r="Y46336" s="84"/>
    </row>
    <row r="46337" spans="25:25" x14ac:dyDescent="0.2">
      <c r="Y46337" s="84"/>
    </row>
    <row r="46338" spans="25:25" x14ac:dyDescent="0.2">
      <c r="Y46338" s="84"/>
    </row>
    <row r="46339" spans="25:25" x14ac:dyDescent="0.2">
      <c r="Y46339" s="84"/>
    </row>
    <row r="46340" spans="25:25" x14ac:dyDescent="0.2">
      <c r="Y46340" s="84"/>
    </row>
    <row r="46341" spans="25:25" x14ac:dyDescent="0.2">
      <c r="Y46341" s="84"/>
    </row>
    <row r="46342" spans="25:25" x14ac:dyDescent="0.2">
      <c r="Y46342" s="84"/>
    </row>
    <row r="46343" spans="25:25" x14ac:dyDescent="0.2">
      <c r="Y46343" s="84"/>
    </row>
    <row r="46344" spans="25:25" x14ac:dyDescent="0.2">
      <c r="Y46344" s="84"/>
    </row>
    <row r="46345" spans="25:25" x14ac:dyDescent="0.2">
      <c r="Y46345" s="84"/>
    </row>
    <row r="46346" spans="25:25" x14ac:dyDescent="0.2">
      <c r="Y46346" s="84"/>
    </row>
    <row r="46347" spans="25:25" x14ac:dyDescent="0.2">
      <c r="Y46347" s="84"/>
    </row>
    <row r="46348" spans="25:25" x14ac:dyDescent="0.2">
      <c r="Y46348" s="84"/>
    </row>
    <row r="46349" spans="25:25" x14ac:dyDescent="0.2">
      <c r="Y46349" s="84"/>
    </row>
    <row r="46350" spans="25:25" x14ac:dyDescent="0.2">
      <c r="Y46350" s="84"/>
    </row>
    <row r="46351" spans="25:25" x14ac:dyDescent="0.2">
      <c r="Y46351" s="84"/>
    </row>
    <row r="46352" spans="25:25" x14ac:dyDescent="0.2">
      <c r="Y46352" s="84"/>
    </row>
    <row r="46353" spans="25:25" x14ac:dyDescent="0.2">
      <c r="Y46353" s="84"/>
    </row>
    <row r="46354" spans="25:25" x14ac:dyDescent="0.2">
      <c r="Y46354" s="84"/>
    </row>
    <row r="46355" spans="25:25" x14ac:dyDescent="0.2">
      <c r="Y46355" s="84"/>
    </row>
    <row r="46356" spans="25:25" x14ac:dyDescent="0.2">
      <c r="Y46356" s="84"/>
    </row>
    <row r="46357" spans="25:25" x14ac:dyDescent="0.2">
      <c r="Y46357" s="84"/>
    </row>
    <row r="46358" spans="25:25" x14ac:dyDescent="0.2">
      <c r="Y46358" s="84"/>
    </row>
    <row r="46359" spans="25:25" x14ac:dyDescent="0.2">
      <c r="Y46359" s="84"/>
    </row>
    <row r="46360" spans="25:25" x14ac:dyDescent="0.2">
      <c r="Y46360" s="84"/>
    </row>
    <row r="46361" spans="25:25" x14ac:dyDescent="0.2">
      <c r="Y46361" s="84"/>
    </row>
    <row r="46362" spans="25:25" x14ac:dyDescent="0.2">
      <c r="Y46362" s="84"/>
    </row>
    <row r="46363" spans="25:25" x14ac:dyDescent="0.2">
      <c r="Y46363" s="84"/>
    </row>
    <row r="46364" spans="25:25" x14ac:dyDescent="0.2">
      <c r="Y46364" s="84"/>
    </row>
    <row r="46365" spans="25:25" x14ac:dyDescent="0.2">
      <c r="Y46365" s="84"/>
    </row>
    <row r="46366" spans="25:25" x14ac:dyDescent="0.2">
      <c r="Y46366" s="84"/>
    </row>
    <row r="46367" spans="25:25" x14ac:dyDescent="0.2">
      <c r="Y46367" s="84"/>
    </row>
    <row r="46368" spans="25:25" x14ac:dyDescent="0.2">
      <c r="Y46368" s="84"/>
    </row>
    <row r="46369" spans="25:25" x14ac:dyDescent="0.2">
      <c r="Y46369" s="84"/>
    </row>
    <row r="46370" spans="25:25" x14ac:dyDescent="0.2">
      <c r="Y46370" s="84"/>
    </row>
    <row r="46371" spans="25:25" x14ac:dyDescent="0.2">
      <c r="Y46371" s="84"/>
    </row>
    <row r="46372" spans="25:25" x14ac:dyDescent="0.2">
      <c r="Y46372" s="84"/>
    </row>
    <row r="46373" spans="25:25" x14ac:dyDescent="0.2">
      <c r="Y46373" s="84"/>
    </row>
    <row r="46374" spans="25:25" x14ac:dyDescent="0.2">
      <c r="Y46374" s="84"/>
    </row>
    <row r="46375" spans="25:25" x14ac:dyDescent="0.2">
      <c r="Y46375" s="84"/>
    </row>
    <row r="46376" spans="25:25" x14ac:dyDescent="0.2">
      <c r="Y46376" s="84"/>
    </row>
    <row r="46377" spans="25:25" x14ac:dyDescent="0.2">
      <c r="Y46377" s="84"/>
    </row>
    <row r="46378" spans="25:25" x14ac:dyDescent="0.2">
      <c r="Y46378" s="84"/>
    </row>
    <row r="46379" spans="25:25" x14ac:dyDescent="0.2">
      <c r="Y46379" s="84"/>
    </row>
    <row r="46380" spans="25:25" x14ac:dyDescent="0.2">
      <c r="Y46380" s="84"/>
    </row>
    <row r="46381" spans="25:25" x14ac:dyDescent="0.2">
      <c r="Y46381" s="84"/>
    </row>
    <row r="46382" spans="25:25" x14ac:dyDescent="0.2">
      <c r="Y46382" s="84"/>
    </row>
    <row r="46383" spans="25:25" x14ac:dyDescent="0.2">
      <c r="Y46383" s="84"/>
    </row>
    <row r="46384" spans="25:25" x14ac:dyDescent="0.2">
      <c r="Y46384" s="84"/>
    </row>
    <row r="46385" spans="25:25" x14ac:dyDescent="0.2">
      <c r="Y46385" s="84"/>
    </row>
    <row r="46386" spans="25:25" x14ac:dyDescent="0.2">
      <c r="Y46386" s="84"/>
    </row>
    <row r="46387" spans="25:25" x14ac:dyDescent="0.2">
      <c r="Y46387" s="84"/>
    </row>
    <row r="46388" spans="25:25" x14ac:dyDescent="0.2">
      <c r="Y46388" s="84"/>
    </row>
    <row r="46389" spans="25:25" x14ac:dyDescent="0.2">
      <c r="Y46389" s="84"/>
    </row>
    <row r="46390" spans="25:25" x14ac:dyDescent="0.2">
      <c r="Y46390" s="84"/>
    </row>
    <row r="46391" spans="25:25" x14ac:dyDescent="0.2">
      <c r="Y46391" s="84"/>
    </row>
    <row r="46392" spans="25:25" x14ac:dyDescent="0.2">
      <c r="Y46392" s="84"/>
    </row>
    <row r="46393" spans="25:25" x14ac:dyDescent="0.2">
      <c r="Y46393" s="84"/>
    </row>
    <row r="46394" spans="25:25" x14ac:dyDescent="0.2">
      <c r="Y46394" s="84"/>
    </row>
    <row r="46395" spans="25:25" x14ac:dyDescent="0.2">
      <c r="Y46395" s="84"/>
    </row>
    <row r="46396" spans="25:25" x14ac:dyDescent="0.2">
      <c r="Y46396" s="84"/>
    </row>
    <row r="46397" spans="25:25" x14ac:dyDescent="0.2">
      <c r="Y46397" s="84"/>
    </row>
    <row r="46398" spans="25:25" x14ac:dyDescent="0.2">
      <c r="Y46398" s="84"/>
    </row>
    <row r="46399" spans="25:25" x14ac:dyDescent="0.2">
      <c r="Y46399" s="84"/>
    </row>
    <row r="46400" spans="25:25" x14ac:dyDescent="0.2">
      <c r="Y46400" s="84"/>
    </row>
    <row r="46401" spans="25:25" x14ac:dyDescent="0.2">
      <c r="Y46401" s="84"/>
    </row>
    <row r="46402" spans="25:25" x14ac:dyDescent="0.2">
      <c r="Y46402" s="84"/>
    </row>
    <row r="46403" spans="25:25" x14ac:dyDescent="0.2">
      <c r="Y46403" s="84"/>
    </row>
    <row r="46404" spans="25:25" x14ac:dyDescent="0.2">
      <c r="Y46404" s="84"/>
    </row>
    <row r="46405" spans="25:25" x14ac:dyDescent="0.2">
      <c r="Y46405" s="84"/>
    </row>
    <row r="46406" spans="25:25" x14ac:dyDescent="0.2">
      <c r="Y46406" s="84"/>
    </row>
    <row r="46407" spans="25:25" x14ac:dyDescent="0.2">
      <c r="Y46407" s="84"/>
    </row>
    <row r="46408" spans="25:25" x14ac:dyDescent="0.2">
      <c r="Y46408" s="84"/>
    </row>
    <row r="46409" spans="25:25" x14ac:dyDescent="0.2">
      <c r="Y46409" s="84"/>
    </row>
    <row r="46410" spans="25:25" x14ac:dyDescent="0.2">
      <c r="Y46410" s="84"/>
    </row>
    <row r="46411" spans="25:25" x14ac:dyDescent="0.2">
      <c r="Y46411" s="84"/>
    </row>
    <row r="46412" spans="25:25" x14ac:dyDescent="0.2">
      <c r="Y46412" s="84"/>
    </row>
    <row r="46413" spans="25:25" x14ac:dyDescent="0.2">
      <c r="Y46413" s="84"/>
    </row>
    <row r="46414" spans="25:25" x14ac:dyDescent="0.2">
      <c r="Y46414" s="84"/>
    </row>
    <row r="46415" spans="25:25" x14ac:dyDescent="0.2">
      <c r="Y46415" s="84"/>
    </row>
    <row r="46416" spans="25:25" x14ac:dyDescent="0.2">
      <c r="Y46416" s="84"/>
    </row>
    <row r="46417" spans="25:25" x14ac:dyDescent="0.2">
      <c r="Y46417" s="84"/>
    </row>
    <row r="46418" spans="25:25" x14ac:dyDescent="0.2">
      <c r="Y46418" s="84"/>
    </row>
    <row r="46419" spans="25:25" x14ac:dyDescent="0.2">
      <c r="Y46419" s="84"/>
    </row>
    <row r="46420" spans="25:25" x14ac:dyDescent="0.2">
      <c r="Y46420" s="84"/>
    </row>
    <row r="46421" spans="25:25" x14ac:dyDescent="0.2">
      <c r="Y46421" s="84"/>
    </row>
    <row r="46422" spans="25:25" x14ac:dyDescent="0.2">
      <c r="Y46422" s="84"/>
    </row>
    <row r="46423" spans="25:25" x14ac:dyDescent="0.2">
      <c r="Y46423" s="84"/>
    </row>
    <row r="46424" spans="25:25" x14ac:dyDescent="0.2">
      <c r="Y46424" s="84"/>
    </row>
    <row r="46425" spans="25:25" x14ac:dyDescent="0.2">
      <c r="Y46425" s="84"/>
    </row>
    <row r="46426" spans="25:25" x14ac:dyDescent="0.2">
      <c r="Y46426" s="84"/>
    </row>
    <row r="46427" spans="25:25" x14ac:dyDescent="0.2">
      <c r="Y46427" s="84"/>
    </row>
    <row r="46428" spans="25:25" x14ac:dyDescent="0.2">
      <c r="Y46428" s="84"/>
    </row>
    <row r="46429" spans="25:25" x14ac:dyDescent="0.2">
      <c r="Y46429" s="84"/>
    </row>
    <row r="46430" spans="25:25" x14ac:dyDescent="0.2">
      <c r="Y46430" s="84"/>
    </row>
    <row r="46431" spans="25:25" x14ac:dyDescent="0.2">
      <c r="Y46431" s="84"/>
    </row>
    <row r="46432" spans="25:25" x14ac:dyDescent="0.2">
      <c r="Y46432" s="84"/>
    </row>
    <row r="46433" spans="25:25" x14ac:dyDescent="0.2">
      <c r="Y46433" s="84"/>
    </row>
    <row r="46434" spans="25:25" x14ac:dyDescent="0.2">
      <c r="Y46434" s="84"/>
    </row>
    <row r="46435" spans="25:25" x14ac:dyDescent="0.2">
      <c r="Y46435" s="84"/>
    </row>
    <row r="46436" spans="25:25" x14ac:dyDescent="0.2">
      <c r="Y46436" s="84"/>
    </row>
    <row r="46437" spans="25:25" x14ac:dyDescent="0.2">
      <c r="Y46437" s="84"/>
    </row>
    <row r="46438" spans="25:25" x14ac:dyDescent="0.2">
      <c r="Y46438" s="84"/>
    </row>
    <row r="46439" spans="25:25" x14ac:dyDescent="0.2">
      <c r="Y46439" s="84"/>
    </row>
    <row r="46440" spans="25:25" x14ac:dyDescent="0.2">
      <c r="Y46440" s="84"/>
    </row>
    <row r="46441" spans="25:25" x14ac:dyDescent="0.2">
      <c r="Y46441" s="84"/>
    </row>
    <row r="46442" spans="25:25" x14ac:dyDescent="0.2">
      <c r="Y46442" s="84"/>
    </row>
    <row r="46443" spans="25:25" x14ac:dyDescent="0.2">
      <c r="Y46443" s="84"/>
    </row>
    <row r="46444" spans="25:25" x14ac:dyDescent="0.2">
      <c r="Y46444" s="84"/>
    </row>
    <row r="46445" spans="25:25" x14ac:dyDescent="0.2">
      <c r="Y46445" s="84"/>
    </row>
    <row r="46446" spans="25:25" x14ac:dyDescent="0.2">
      <c r="Y46446" s="84"/>
    </row>
    <row r="46447" spans="25:25" x14ac:dyDescent="0.2">
      <c r="Y46447" s="84"/>
    </row>
    <row r="46448" spans="25:25" x14ac:dyDescent="0.2">
      <c r="Y46448" s="84"/>
    </row>
    <row r="46449" spans="25:25" x14ac:dyDescent="0.2">
      <c r="Y46449" s="84"/>
    </row>
    <row r="46450" spans="25:25" x14ac:dyDescent="0.2">
      <c r="Y46450" s="84"/>
    </row>
    <row r="46451" spans="25:25" x14ac:dyDescent="0.2">
      <c r="Y46451" s="84"/>
    </row>
    <row r="46452" spans="25:25" x14ac:dyDescent="0.2">
      <c r="Y46452" s="84"/>
    </row>
    <row r="46453" spans="25:25" x14ac:dyDescent="0.2">
      <c r="Y46453" s="84"/>
    </row>
    <row r="46454" spans="25:25" x14ac:dyDescent="0.2">
      <c r="Y46454" s="84"/>
    </row>
    <row r="46455" spans="25:25" x14ac:dyDescent="0.2">
      <c r="Y46455" s="84"/>
    </row>
    <row r="46456" spans="25:25" x14ac:dyDescent="0.2">
      <c r="Y46456" s="84"/>
    </row>
    <row r="46457" spans="25:25" x14ac:dyDescent="0.2">
      <c r="Y46457" s="84"/>
    </row>
    <row r="46458" spans="25:25" x14ac:dyDescent="0.2">
      <c r="Y46458" s="84"/>
    </row>
    <row r="46459" spans="25:25" x14ac:dyDescent="0.2">
      <c r="Y46459" s="84"/>
    </row>
    <row r="46460" spans="25:25" x14ac:dyDescent="0.2">
      <c r="Y46460" s="84"/>
    </row>
    <row r="46461" spans="25:25" x14ac:dyDescent="0.2">
      <c r="Y46461" s="84"/>
    </row>
    <row r="46462" spans="25:25" x14ac:dyDescent="0.2">
      <c r="Y46462" s="84"/>
    </row>
    <row r="46463" spans="25:25" x14ac:dyDescent="0.2">
      <c r="Y46463" s="84"/>
    </row>
    <row r="46464" spans="25:25" x14ac:dyDescent="0.2">
      <c r="Y46464" s="84"/>
    </row>
    <row r="46465" spans="25:25" x14ac:dyDescent="0.2">
      <c r="Y46465" s="84"/>
    </row>
    <row r="46466" spans="25:25" x14ac:dyDescent="0.2">
      <c r="Y46466" s="84"/>
    </row>
    <row r="46467" spans="25:25" x14ac:dyDescent="0.2">
      <c r="Y46467" s="84"/>
    </row>
    <row r="46468" spans="25:25" x14ac:dyDescent="0.2">
      <c r="Y46468" s="84"/>
    </row>
    <row r="46469" spans="25:25" x14ac:dyDescent="0.2">
      <c r="Y46469" s="84"/>
    </row>
    <row r="46470" spans="25:25" x14ac:dyDescent="0.2">
      <c r="Y46470" s="84"/>
    </row>
    <row r="46471" spans="25:25" x14ac:dyDescent="0.2">
      <c r="Y46471" s="84"/>
    </row>
    <row r="46472" spans="25:25" x14ac:dyDescent="0.2">
      <c r="Y46472" s="84"/>
    </row>
    <row r="46473" spans="25:25" x14ac:dyDescent="0.2">
      <c r="Y46473" s="84"/>
    </row>
    <row r="46474" spans="25:25" x14ac:dyDescent="0.2">
      <c r="Y46474" s="84"/>
    </row>
    <row r="46475" spans="25:25" x14ac:dyDescent="0.2">
      <c r="Y46475" s="84"/>
    </row>
    <row r="46476" spans="25:25" x14ac:dyDescent="0.2">
      <c r="Y46476" s="84"/>
    </row>
    <row r="46477" spans="25:25" x14ac:dyDescent="0.2">
      <c r="Y46477" s="84"/>
    </row>
    <row r="46478" spans="25:25" x14ac:dyDescent="0.2">
      <c r="Y46478" s="84"/>
    </row>
    <row r="46479" spans="25:25" x14ac:dyDescent="0.2">
      <c r="Y46479" s="84"/>
    </row>
    <row r="46480" spans="25:25" x14ac:dyDescent="0.2">
      <c r="Y46480" s="84"/>
    </row>
    <row r="46481" spans="25:25" x14ac:dyDescent="0.2">
      <c r="Y46481" s="84"/>
    </row>
    <row r="46482" spans="25:25" x14ac:dyDescent="0.2">
      <c r="Y46482" s="84"/>
    </row>
    <row r="46483" spans="25:25" x14ac:dyDescent="0.2">
      <c r="Y46483" s="84"/>
    </row>
    <row r="46484" spans="25:25" x14ac:dyDescent="0.2">
      <c r="Y46484" s="84"/>
    </row>
    <row r="46485" spans="25:25" x14ac:dyDescent="0.2">
      <c r="Y46485" s="84"/>
    </row>
    <row r="46486" spans="25:25" x14ac:dyDescent="0.2">
      <c r="Y46486" s="84"/>
    </row>
    <row r="46487" spans="25:25" x14ac:dyDescent="0.2">
      <c r="Y46487" s="84"/>
    </row>
    <row r="46488" spans="25:25" x14ac:dyDescent="0.2">
      <c r="Y46488" s="84"/>
    </row>
    <row r="46489" spans="25:25" x14ac:dyDescent="0.2">
      <c r="Y46489" s="84"/>
    </row>
    <row r="46490" spans="25:25" x14ac:dyDescent="0.2">
      <c r="Y46490" s="84"/>
    </row>
    <row r="46491" spans="25:25" x14ac:dyDescent="0.2">
      <c r="Y46491" s="84"/>
    </row>
    <row r="46492" spans="25:25" x14ac:dyDescent="0.2">
      <c r="Y46492" s="84"/>
    </row>
    <row r="46493" spans="25:25" x14ac:dyDescent="0.2">
      <c r="Y46493" s="84"/>
    </row>
    <row r="46494" spans="25:25" x14ac:dyDescent="0.2">
      <c r="Y46494" s="84"/>
    </row>
    <row r="46495" spans="25:25" x14ac:dyDescent="0.2">
      <c r="Y46495" s="84"/>
    </row>
    <row r="46496" spans="25:25" x14ac:dyDescent="0.2">
      <c r="Y46496" s="84"/>
    </row>
    <row r="46497" spans="25:25" x14ac:dyDescent="0.2">
      <c r="Y46497" s="84"/>
    </row>
    <row r="46498" spans="25:25" x14ac:dyDescent="0.2">
      <c r="Y46498" s="84"/>
    </row>
    <row r="46499" spans="25:25" x14ac:dyDescent="0.2">
      <c r="Y46499" s="84"/>
    </row>
    <row r="46500" spans="25:25" x14ac:dyDescent="0.2">
      <c r="Y46500" s="84"/>
    </row>
    <row r="46501" spans="25:25" x14ac:dyDescent="0.2">
      <c r="Y46501" s="84"/>
    </row>
    <row r="46502" spans="25:25" x14ac:dyDescent="0.2">
      <c r="Y46502" s="84"/>
    </row>
    <row r="46503" spans="25:25" x14ac:dyDescent="0.2">
      <c r="Y46503" s="84"/>
    </row>
    <row r="46504" spans="25:25" x14ac:dyDescent="0.2">
      <c r="Y46504" s="84"/>
    </row>
    <row r="46505" spans="25:25" x14ac:dyDescent="0.2">
      <c r="Y46505" s="84"/>
    </row>
    <row r="46506" spans="25:25" x14ac:dyDescent="0.2">
      <c r="Y46506" s="84"/>
    </row>
    <row r="46507" spans="25:25" x14ac:dyDescent="0.2">
      <c r="Y46507" s="84"/>
    </row>
    <row r="46508" spans="25:25" x14ac:dyDescent="0.2">
      <c r="Y46508" s="84"/>
    </row>
    <row r="46509" spans="25:25" x14ac:dyDescent="0.2">
      <c r="Y46509" s="84"/>
    </row>
    <row r="46510" spans="25:25" x14ac:dyDescent="0.2">
      <c r="Y46510" s="84"/>
    </row>
    <row r="46511" spans="25:25" x14ac:dyDescent="0.2">
      <c r="Y46511" s="84"/>
    </row>
    <row r="46512" spans="25:25" x14ac:dyDescent="0.2">
      <c r="Y46512" s="84"/>
    </row>
    <row r="46513" spans="25:25" x14ac:dyDescent="0.2">
      <c r="Y46513" s="84"/>
    </row>
    <row r="46514" spans="25:25" x14ac:dyDescent="0.2">
      <c r="Y46514" s="84"/>
    </row>
    <row r="46515" spans="25:25" x14ac:dyDescent="0.2">
      <c r="Y46515" s="84"/>
    </row>
    <row r="46516" spans="25:25" x14ac:dyDescent="0.2">
      <c r="Y46516" s="84"/>
    </row>
    <row r="46517" spans="25:25" x14ac:dyDescent="0.2">
      <c r="Y46517" s="84"/>
    </row>
    <row r="46518" spans="25:25" x14ac:dyDescent="0.2">
      <c r="Y46518" s="84"/>
    </row>
    <row r="46519" spans="25:25" x14ac:dyDescent="0.2">
      <c r="Y46519" s="84"/>
    </row>
    <row r="46520" spans="25:25" x14ac:dyDescent="0.2">
      <c r="Y46520" s="84"/>
    </row>
    <row r="46521" spans="25:25" x14ac:dyDescent="0.2">
      <c r="Y46521" s="84"/>
    </row>
    <row r="46522" spans="25:25" x14ac:dyDescent="0.2">
      <c r="Y46522" s="84"/>
    </row>
    <row r="46523" spans="25:25" x14ac:dyDescent="0.2">
      <c r="Y46523" s="84"/>
    </row>
    <row r="46524" spans="25:25" x14ac:dyDescent="0.2">
      <c r="Y46524" s="84"/>
    </row>
    <row r="46525" spans="25:25" x14ac:dyDescent="0.2">
      <c r="Y46525" s="84"/>
    </row>
    <row r="46526" spans="25:25" x14ac:dyDescent="0.2">
      <c r="Y46526" s="84"/>
    </row>
    <row r="46527" spans="25:25" x14ac:dyDescent="0.2">
      <c r="Y46527" s="84"/>
    </row>
    <row r="46528" spans="25:25" x14ac:dyDescent="0.2">
      <c r="Y46528" s="84"/>
    </row>
    <row r="46529" spans="25:25" x14ac:dyDescent="0.2">
      <c r="Y46529" s="84"/>
    </row>
    <row r="46530" spans="25:25" x14ac:dyDescent="0.2">
      <c r="Y46530" s="84"/>
    </row>
    <row r="46531" spans="25:25" x14ac:dyDescent="0.2">
      <c r="Y46531" s="84"/>
    </row>
    <row r="46532" spans="25:25" x14ac:dyDescent="0.2">
      <c r="Y46532" s="84"/>
    </row>
    <row r="46533" spans="25:25" x14ac:dyDescent="0.2">
      <c r="Y46533" s="84"/>
    </row>
    <row r="46534" spans="25:25" x14ac:dyDescent="0.2">
      <c r="Y46534" s="84"/>
    </row>
    <row r="46535" spans="25:25" x14ac:dyDescent="0.2">
      <c r="Y46535" s="84"/>
    </row>
    <row r="46536" spans="25:25" x14ac:dyDescent="0.2">
      <c r="Y46536" s="84"/>
    </row>
    <row r="46537" spans="25:25" x14ac:dyDescent="0.2">
      <c r="Y46537" s="84"/>
    </row>
    <row r="46538" spans="25:25" x14ac:dyDescent="0.2">
      <c r="Y46538" s="84"/>
    </row>
    <row r="46539" spans="25:25" x14ac:dyDescent="0.2">
      <c r="Y46539" s="84"/>
    </row>
    <row r="46540" spans="25:25" x14ac:dyDescent="0.2">
      <c r="Y46540" s="84"/>
    </row>
    <row r="46541" spans="25:25" x14ac:dyDescent="0.2">
      <c r="Y46541" s="84"/>
    </row>
    <row r="46542" spans="25:25" x14ac:dyDescent="0.2">
      <c r="Y46542" s="84"/>
    </row>
    <row r="46543" spans="25:25" x14ac:dyDescent="0.2">
      <c r="Y46543" s="84"/>
    </row>
    <row r="46544" spans="25:25" x14ac:dyDescent="0.2">
      <c r="Y46544" s="84"/>
    </row>
    <row r="46545" spans="25:25" x14ac:dyDescent="0.2">
      <c r="Y46545" s="84"/>
    </row>
    <row r="46546" spans="25:25" x14ac:dyDescent="0.2">
      <c r="Y46546" s="84"/>
    </row>
    <row r="46547" spans="25:25" x14ac:dyDescent="0.2">
      <c r="Y46547" s="84"/>
    </row>
    <row r="46548" spans="25:25" x14ac:dyDescent="0.2">
      <c r="Y46548" s="84"/>
    </row>
    <row r="46549" spans="25:25" x14ac:dyDescent="0.2">
      <c r="Y46549" s="84"/>
    </row>
    <row r="46550" spans="25:25" x14ac:dyDescent="0.2">
      <c r="Y46550" s="84"/>
    </row>
    <row r="46551" spans="25:25" x14ac:dyDescent="0.2">
      <c r="Y46551" s="84"/>
    </row>
    <row r="46552" spans="25:25" x14ac:dyDescent="0.2">
      <c r="Y46552" s="84"/>
    </row>
    <row r="46553" spans="25:25" x14ac:dyDescent="0.2">
      <c r="Y46553" s="84"/>
    </row>
    <row r="46554" spans="25:25" x14ac:dyDescent="0.2">
      <c r="Y46554" s="84"/>
    </row>
    <row r="46555" spans="25:25" x14ac:dyDescent="0.2">
      <c r="Y46555" s="84"/>
    </row>
    <row r="46556" spans="25:25" x14ac:dyDescent="0.2">
      <c r="Y46556" s="84"/>
    </row>
    <row r="46557" spans="25:25" x14ac:dyDescent="0.2">
      <c r="Y46557" s="84"/>
    </row>
    <row r="46558" spans="25:25" x14ac:dyDescent="0.2">
      <c r="Y46558" s="84"/>
    </row>
    <row r="46559" spans="25:25" x14ac:dyDescent="0.2">
      <c r="Y46559" s="84"/>
    </row>
    <row r="46560" spans="25:25" x14ac:dyDescent="0.2">
      <c r="Y46560" s="84"/>
    </row>
    <row r="46561" spans="25:25" x14ac:dyDescent="0.2">
      <c r="Y46561" s="84"/>
    </row>
    <row r="46562" spans="25:25" x14ac:dyDescent="0.2">
      <c r="Y46562" s="84"/>
    </row>
    <row r="46563" spans="25:25" x14ac:dyDescent="0.2">
      <c r="Y46563" s="84"/>
    </row>
    <row r="46564" spans="25:25" x14ac:dyDescent="0.2">
      <c r="Y46564" s="84"/>
    </row>
    <row r="46565" spans="25:25" x14ac:dyDescent="0.2">
      <c r="Y46565" s="84"/>
    </row>
    <row r="46566" spans="25:25" x14ac:dyDescent="0.2">
      <c r="Y46566" s="84"/>
    </row>
    <row r="46567" spans="25:25" x14ac:dyDescent="0.2">
      <c r="Y46567" s="84"/>
    </row>
    <row r="46568" spans="25:25" x14ac:dyDescent="0.2">
      <c r="Y46568" s="84"/>
    </row>
    <row r="46569" spans="25:25" x14ac:dyDescent="0.2">
      <c r="Y46569" s="84"/>
    </row>
    <row r="46570" spans="25:25" x14ac:dyDescent="0.2">
      <c r="Y46570" s="84"/>
    </row>
    <row r="46571" spans="25:25" x14ac:dyDescent="0.2">
      <c r="Y46571" s="84"/>
    </row>
    <row r="46572" spans="25:25" x14ac:dyDescent="0.2">
      <c r="Y46572" s="84"/>
    </row>
    <row r="46573" spans="25:25" x14ac:dyDescent="0.2">
      <c r="Y46573" s="84"/>
    </row>
    <row r="46574" spans="25:25" x14ac:dyDescent="0.2">
      <c r="Y46574" s="84"/>
    </row>
    <row r="46575" spans="25:25" x14ac:dyDescent="0.2">
      <c r="Y46575" s="84"/>
    </row>
    <row r="46576" spans="25:25" x14ac:dyDescent="0.2">
      <c r="Y46576" s="84"/>
    </row>
    <row r="46577" spans="25:25" x14ac:dyDescent="0.2">
      <c r="Y46577" s="84"/>
    </row>
    <row r="46578" spans="25:25" x14ac:dyDescent="0.2">
      <c r="Y46578" s="84"/>
    </row>
    <row r="46579" spans="25:25" x14ac:dyDescent="0.2">
      <c r="Y46579" s="84"/>
    </row>
    <row r="46580" spans="25:25" x14ac:dyDescent="0.2">
      <c r="Y46580" s="84"/>
    </row>
    <row r="46581" spans="25:25" x14ac:dyDescent="0.2">
      <c r="Y46581" s="84"/>
    </row>
    <row r="46582" spans="25:25" x14ac:dyDescent="0.2">
      <c r="Y46582" s="84"/>
    </row>
    <row r="46583" spans="25:25" x14ac:dyDescent="0.2">
      <c r="Y46583" s="84"/>
    </row>
    <row r="46584" spans="25:25" x14ac:dyDescent="0.2">
      <c r="Y46584" s="84"/>
    </row>
    <row r="46585" spans="25:25" x14ac:dyDescent="0.2">
      <c r="Y46585" s="84"/>
    </row>
    <row r="46586" spans="25:25" x14ac:dyDescent="0.2">
      <c r="Y46586" s="84"/>
    </row>
    <row r="46587" spans="25:25" x14ac:dyDescent="0.2">
      <c r="Y46587" s="84"/>
    </row>
    <row r="46588" spans="25:25" x14ac:dyDescent="0.2">
      <c r="Y46588" s="84"/>
    </row>
    <row r="46589" spans="25:25" x14ac:dyDescent="0.2">
      <c r="Y46589" s="84"/>
    </row>
    <row r="46590" spans="25:25" x14ac:dyDescent="0.2">
      <c r="Y46590" s="84"/>
    </row>
    <row r="46591" spans="25:25" x14ac:dyDescent="0.2">
      <c r="Y46591" s="84"/>
    </row>
    <row r="46592" spans="25:25" x14ac:dyDescent="0.2">
      <c r="Y46592" s="84"/>
    </row>
    <row r="46593" spans="25:25" x14ac:dyDescent="0.2">
      <c r="Y46593" s="84"/>
    </row>
    <row r="46594" spans="25:25" x14ac:dyDescent="0.2">
      <c r="Y46594" s="84"/>
    </row>
    <row r="46595" spans="25:25" x14ac:dyDescent="0.2">
      <c r="Y46595" s="84"/>
    </row>
    <row r="46596" spans="25:25" x14ac:dyDescent="0.2">
      <c r="Y46596" s="84"/>
    </row>
    <row r="46597" spans="25:25" x14ac:dyDescent="0.2">
      <c r="Y46597" s="84"/>
    </row>
    <row r="46598" spans="25:25" x14ac:dyDescent="0.2">
      <c r="Y46598" s="84"/>
    </row>
    <row r="46599" spans="25:25" x14ac:dyDescent="0.2">
      <c r="Y46599" s="84"/>
    </row>
    <row r="46600" spans="25:25" x14ac:dyDescent="0.2">
      <c r="Y46600" s="84"/>
    </row>
    <row r="46601" spans="25:25" x14ac:dyDescent="0.2">
      <c r="Y46601" s="84"/>
    </row>
    <row r="46602" spans="25:25" x14ac:dyDescent="0.2">
      <c r="Y46602" s="84"/>
    </row>
    <row r="46603" spans="25:25" x14ac:dyDescent="0.2">
      <c r="Y46603" s="84"/>
    </row>
    <row r="46604" spans="25:25" x14ac:dyDescent="0.2">
      <c r="Y46604" s="84"/>
    </row>
    <row r="46605" spans="25:25" x14ac:dyDescent="0.2">
      <c r="Y46605" s="84"/>
    </row>
    <row r="46606" spans="25:25" x14ac:dyDescent="0.2">
      <c r="Y46606" s="84"/>
    </row>
    <row r="46607" spans="25:25" x14ac:dyDescent="0.2">
      <c r="Y46607" s="84"/>
    </row>
    <row r="46608" spans="25:25" x14ac:dyDescent="0.2">
      <c r="Y46608" s="84"/>
    </row>
    <row r="46609" spans="25:25" x14ac:dyDescent="0.2">
      <c r="Y46609" s="84"/>
    </row>
    <row r="46610" spans="25:25" x14ac:dyDescent="0.2">
      <c r="Y46610" s="84"/>
    </row>
    <row r="46611" spans="25:25" x14ac:dyDescent="0.2">
      <c r="Y46611" s="84"/>
    </row>
    <row r="46612" spans="25:25" x14ac:dyDescent="0.2">
      <c r="Y46612" s="84"/>
    </row>
    <row r="46613" spans="25:25" x14ac:dyDescent="0.2">
      <c r="Y46613" s="84"/>
    </row>
    <row r="46614" spans="25:25" x14ac:dyDescent="0.2">
      <c r="Y46614" s="84"/>
    </row>
    <row r="46615" spans="25:25" x14ac:dyDescent="0.2">
      <c r="Y46615" s="84"/>
    </row>
    <row r="46616" spans="25:25" x14ac:dyDescent="0.2">
      <c r="Y46616" s="84"/>
    </row>
    <row r="46617" spans="25:25" x14ac:dyDescent="0.2">
      <c r="Y46617" s="84"/>
    </row>
    <row r="46618" spans="25:25" x14ac:dyDescent="0.2">
      <c r="Y46618" s="84"/>
    </row>
    <row r="46619" spans="25:25" x14ac:dyDescent="0.2">
      <c r="Y46619" s="84"/>
    </row>
    <row r="46620" spans="25:25" x14ac:dyDescent="0.2">
      <c r="Y46620" s="84"/>
    </row>
    <row r="46621" spans="25:25" x14ac:dyDescent="0.2">
      <c r="Y46621" s="84"/>
    </row>
    <row r="46622" spans="25:25" x14ac:dyDescent="0.2">
      <c r="Y46622" s="84"/>
    </row>
    <row r="46623" spans="25:25" x14ac:dyDescent="0.2">
      <c r="Y46623" s="84"/>
    </row>
    <row r="46624" spans="25:25" x14ac:dyDescent="0.2">
      <c r="Y46624" s="84"/>
    </row>
    <row r="46625" spans="25:25" x14ac:dyDescent="0.2">
      <c r="Y46625" s="84"/>
    </row>
    <row r="46626" spans="25:25" x14ac:dyDescent="0.2">
      <c r="Y46626" s="84"/>
    </row>
    <row r="46627" spans="25:25" x14ac:dyDescent="0.2">
      <c r="Y46627" s="84"/>
    </row>
    <row r="46628" spans="25:25" x14ac:dyDescent="0.2">
      <c r="Y46628" s="84"/>
    </row>
    <row r="46629" spans="25:25" x14ac:dyDescent="0.2">
      <c r="Y46629" s="84"/>
    </row>
    <row r="46630" spans="25:25" x14ac:dyDescent="0.2">
      <c r="Y46630" s="84"/>
    </row>
    <row r="46631" spans="25:25" x14ac:dyDescent="0.2">
      <c r="Y46631" s="84"/>
    </row>
    <row r="46632" spans="25:25" x14ac:dyDescent="0.2">
      <c r="Y46632" s="84"/>
    </row>
    <row r="46633" spans="25:25" x14ac:dyDescent="0.2">
      <c r="Y46633" s="84"/>
    </row>
    <row r="46634" spans="25:25" x14ac:dyDescent="0.2">
      <c r="Y46634" s="84"/>
    </row>
    <row r="46635" spans="25:25" x14ac:dyDescent="0.2">
      <c r="Y46635" s="84"/>
    </row>
    <row r="46636" spans="25:25" x14ac:dyDescent="0.2">
      <c r="Y46636" s="84"/>
    </row>
    <row r="46637" spans="25:25" x14ac:dyDescent="0.2">
      <c r="Y46637" s="84"/>
    </row>
    <row r="46638" spans="25:25" x14ac:dyDescent="0.2">
      <c r="Y46638" s="84"/>
    </row>
    <row r="46639" spans="25:25" x14ac:dyDescent="0.2">
      <c r="Y46639" s="84"/>
    </row>
    <row r="46640" spans="25:25" x14ac:dyDescent="0.2">
      <c r="Y46640" s="84"/>
    </row>
    <row r="46641" spans="25:25" x14ac:dyDescent="0.2">
      <c r="Y46641" s="84"/>
    </row>
    <row r="46642" spans="25:25" x14ac:dyDescent="0.2">
      <c r="Y46642" s="84"/>
    </row>
    <row r="46643" spans="25:25" x14ac:dyDescent="0.2">
      <c r="Y46643" s="84"/>
    </row>
    <row r="46644" spans="25:25" x14ac:dyDescent="0.2">
      <c r="Y46644" s="84"/>
    </row>
    <row r="46645" spans="25:25" x14ac:dyDescent="0.2">
      <c r="Y46645" s="84"/>
    </row>
    <row r="46646" spans="25:25" x14ac:dyDescent="0.2">
      <c r="Y46646" s="84"/>
    </row>
    <row r="46647" spans="25:25" x14ac:dyDescent="0.2">
      <c r="Y46647" s="84"/>
    </row>
    <row r="46648" spans="25:25" x14ac:dyDescent="0.2">
      <c r="Y46648" s="84"/>
    </row>
    <row r="46649" spans="25:25" x14ac:dyDescent="0.2">
      <c r="Y46649" s="84"/>
    </row>
    <row r="46650" spans="25:25" x14ac:dyDescent="0.2">
      <c r="Y46650" s="84"/>
    </row>
    <row r="46651" spans="25:25" x14ac:dyDescent="0.2">
      <c r="Y46651" s="84"/>
    </row>
    <row r="46652" spans="25:25" x14ac:dyDescent="0.2">
      <c r="Y46652" s="84"/>
    </row>
    <row r="46653" spans="25:25" x14ac:dyDescent="0.2">
      <c r="Y46653" s="84"/>
    </row>
    <row r="46654" spans="25:25" x14ac:dyDescent="0.2">
      <c r="Y46654" s="84"/>
    </row>
    <row r="46655" spans="25:25" x14ac:dyDescent="0.2">
      <c r="Y46655" s="84"/>
    </row>
    <row r="46656" spans="25:25" x14ac:dyDescent="0.2">
      <c r="Y46656" s="84"/>
    </row>
    <row r="46657" spans="25:25" x14ac:dyDescent="0.2">
      <c r="Y46657" s="84"/>
    </row>
    <row r="46658" spans="25:25" x14ac:dyDescent="0.2">
      <c r="Y46658" s="84"/>
    </row>
    <row r="46659" spans="25:25" x14ac:dyDescent="0.2">
      <c r="Y46659" s="84"/>
    </row>
    <row r="46660" spans="25:25" x14ac:dyDescent="0.2">
      <c r="Y46660" s="84"/>
    </row>
    <row r="46661" spans="25:25" x14ac:dyDescent="0.2">
      <c r="Y46661" s="84"/>
    </row>
    <row r="46662" spans="25:25" x14ac:dyDescent="0.2">
      <c r="Y46662" s="84"/>
    </row>
    <row r="46663" spans="25:25" x14ac:dyDescent="0.2">
      <c r="Y46663" s="84"/>
    </row>
    <row r="46664" spans="25:25" x14ac:dyDescent="0.2">
      <c r="Y46664" s="84"/>
    </row>
    <row r="46665" spans="25:25" x14ac:dyDescent="0.2">
      <c r="Y46665" s="84"/>
    </row>
    <row r="46666" spans="25:25" x14ac:dyDescent="0.2">
      <c r="Y46666" s="84"/>
    </row>
    <row r="46667" spans="25:25" x14ac:dyDescent="0.2">
      <c r="Y46667" s="84"/>
    </row>
    <row r="46668" spans="25:25" x14ac:dyDescent="0.2">
      <c r="Y46668" s="84"/>
    </row>
    <row r="46669" spans="25:25" x14ac:dyDescent="0.2">
      <c r="Y46669" s="84"/>
    </row>
    <row r="46670" spans="25:25" x14ac:dyDescent="0.2">
      <c r="Y46670" s="84"/>
    </row>
    <row r="46671" spans="25:25" x14ac:dyDescent="0.2">
      <c r="Y46671" s="84"/>
    </row>
    <row r="46672" spans="25:25" x14ac:dyDescent="0.2">
      <c r="Y46672" s="84"/>
    </row>
    <row r="46673" spans="25:25" x14ac:dyDescent="0.2">
      <c r="Y46673" s="84"/>
    </row>
    <row r="46674" spans="25:25" x14ac:dyDescent="0.2">
      <c r="Y46674" s="84"/>
    </row>
    <row r="46675" spans="25:25" x14ac:dyDescent="0.2">
      <c r="Y46675" s="84"/>
    </row>
    <row r="46676" spans="25:25" x14ac:dyDescent="0.2">
      <c r="Y46676" s="84"/>
    </row>
    <row r="46677" spans="25:25" x14ac:dyDescent="0.2">
      <c r="Y46677" s="84"/>
    </row>
    <row r="46678" spans="25:25" x14ac:dyDescent="0.2">
      <c r="Y46678" s="84"/>
    </row>
    <row r="46679" spans="25:25" x14ac:dyDescent="0.2">
      <c r="Y46679" s="84"/>
    </row>
    <row r="46680" spans="25:25" x14ac:dyDescent="0.2">
      <c r="Y46680" s="84"/>
    </row>
    <row r="46681" spans="25:25" x14ac:dyDescent="0.2">
      <c r="Y46681" s="84"/>
    </row>
    <row r="46682" spans="25:25" x14ac:dyDescent="0.2">
      <c r="Y46682" s="84"/>
    </row>
    <row r="46683" spans="25:25" x14ac:dyDescent="0.2">
      <c r="Y46683" s="84"/>
    </row>
    <row r="46684" spans="25:25" x14ac:dyDescent="0.2">
      <c r="Y46684" s="84"/>
    </row>
    <row r="46685" spans="25:25" x14ac:dyDescent="0.2">
      <c r="Y46685" s="84"/>
    </row>
    <row r="46686" spans="25:25" x14ac:dyDescent="0.2">
      <c r="Y46686" s="84"/>
    </row>
    <row r="46687" spans="25:25" x14ac:dyDescent="0.2">
      <c r="Y46687" s="84"/>
    </row>
    <row r="46688" spans="25:25" x14ac:dyDescent="0.2">
      <c r="Y46688" s="84"/>
    </row>
    <row r="46689" spans="25:25" x14ac:dyDescent="0.2">
      <c r="Y46689" s="84"/>
    </row>
    <row r="46690" spans="25:25" x14ac:dyDescent="0.2">
      <c r="Y46690" s="84"/>
    </row>
    <row r="46691" spans="25:25" x14ac:dyDescent="0.2">
      <c r="Y46691" s="84"/>
    </row>
    <row r="46692" spans="25:25" x14ac:dyDescent="0.2">
      <c r="Y46692" s="84"/>
    </row>
    <row r="46693" spans="25:25" x14ac:dyDescent="0.2">
      <c r="Y46693" s="84"/>
    </row>
    <row r="46694" spans="25:25" x14ac:dyDescent="0.2">
      <c r="Y46694" s="84"/>
    </row>
    <row r="46695" spans="25:25" x14ac:dyDescent="0.2">
      <c r="Y46695" s="84"/>
    </row>
    <row r="46696" spans="25:25" x14ac:dyDescent="0.2">
      <c r="Y46696" s="84"/>
    </row>
    <row r="46697" spans="25:25" x14ac:dyDescent="0.2">
      <c r="Y46697" s="84"/>
    </row>
    <row r="46698" spans="25:25" x14ac:dyDescent="0.2">
      <c r="Y46698" s="84"/>
    </row>
    <row r="46699" spans="25:25" x14ac:dyDescent="0.2">
      <c r="Y46699" s="84"/>
    </row>
    <row r="46700" spans="25:25" x14ac:dyDescent="0.2">
      <c r="Y46700" s="84"/>
    </row>
    <row r="46701" spans="25:25" x14ac:dyDescent="0.2">
      <c r="Y46701" s="84"/>
    </row>
    <row r="46702" spans="25:25" x14ac:dyDescent="0.2">
      <c r="Y46702" s="84"/>
    </row>
    <row r="46703" spans="25:25" x14ac:dyDescent="0.2">
      <c r="Y46703" s="84"/>
    </row>
    <row r="46704" spans="25:25" x14ac:dyDescent="0.2">
      <c r="Y46704" s="84"/>
    </row>
    <row r="46705" spans="25:25" x14ac:dyDescent="0.2">
      <c r="Y46705" s="84"/>
    </row>
    <row r="46706" spans="25:25" x14ac:dyDescent="0.2">
      <c r="Y46706" s="84"/>
    </row>
    <row r="46707" spans="25:25" x14ac:dyDescent="0.2">
      <c r="Y46707" s="84"/>
    </row>
    <row r="46708" spans="25:25" x14ac:dyDescent="0.2">
      <c r="Y46708" s="84"/>
    </row>
    <row r="46709" spans="25:25" x14ac:dyDescent="0.2">
      <c r="Y46709" s="84"/>
    </row>
    <row r="46710" spans="25:25" x14ac:dyDescent="0.2">
      <c r="Y46710" s="84"/>
    </row>
    <row r="46711" spans="25:25" x14ac:dyDescent="0.2">
      <c r="Y46711" s="84"/>
    </row>
    <row r="46712" spans="25:25" x14ac:dyDescent="0.2">
      <c r="Y46712" s="84"/>
    </row>
    <row r="46713" spans="25:25" x14ac:dyDescent="0.2">
      <c r="Y46713" s="84"/>
    </row>
    <row r="46714" spans="25:25" x14ac:dyDescent="0.2">
      <c r="Y46714" s="84"/>
    </row>
    <row r="46715" spans="25:25" x14ac:dyDescent="0.2">
      <c r="Y46715" s="84"/>
    </row>
    <row r="46716" spans="25:25" x14ac:dyDescent="0.2">
      <c r="Y46716" s="84"/>
    </row>
    <row r="46717" spans="25:25" x14ac:dyDescent="0.2">
      <c r="Y46717" s="84"/>
    </row>
    <row r="46718" spans="25:25" x14ac:dyDescent="0.2">
      <c r="Y46718" s="84"/>
    </row>
    <row r="46719" spans="25:25" x14ac:dyDescent="0.2">
      <c r="Y46719" s="84"/>
    </row>
    <row r="46720" spans="25:25" x14ac:dyDescent="0.2">
      <c r="Y46720" s="84"/>
    </row>
    <row r="46721" spans="25:25" x14ac:dyDescent="0.2">
      <c r="Y46721" s="84"/>
    </row>
    <row r="46722" spans="25:25" x14ac:dyDescent="0.2">
      <c r="Y46722" s="84"/>
    </row>
    <row r="46723" spans="25:25" x14ac:dyDescent="0.2">
      <c r="Y46723" s="84"/>
    </row>
    <row r="46724" spans="25:25" x14ac:dyDescent="0.2">
      <c r="Y46724" s="84"/>
    </row>
    <row r="46725" spans="25:25" x14ac:dyDescent="0.2">
      <c r="Y46725" s="84"/>
    </row>
    <row r="46726" spans="25:25" x14ac:dyDescent="0.2">
      <c r="Y46726" s="84"/>
    </row>
    <row r="46727" spans="25:25" x14ac:dyDescent="0.2">
      <c r="Y46727" s="84"/>
    </row>
    <row r="46728" spans="25:25" x14ac:dyDescent="0.2">
      <c r="Y46728" s="84"/>
    </row>
    <row r="46729" spans="25:25" x14ac:dyDescent="0.2">
      <c r="Y46729" s="84"/>
    </row>
    <row r="46730" spans="25:25" x14ac:dyDescent="0.2">
      <c r="Y46730" s="84"/>
    </row>
    <row r="46731" spans="25:25" x14ac:dyDescent="0.2">
      <c r="Y46731" s="84"/>
    </row>
    <row r="46732" spans="25:25" x14ac:dyDescent="0.2">
      <c r="Y46732" s="84"/>
    </row>
    <row r="46733" spans="25:25" x14ac:dyDescent="0.2">
      <c r="Y46733" s="84"/>
    </row>
    <row r="46734" spans="25:25" x14ac:dyDescent="0.2">
      <c r="Y46734" s="84"/>
    </row>
    <row r="46735" spans="25:25" x14ac:dyDescent="0.2">
      <c r="Y46735" s="84"/>
    </row>
    <row r="46736" spans="25:25" x14ac:dyDescent="0.2">
      <c r="Y46736" s="84"/>
    </row>
    <row r="46737" spans="25:25" x14ac:dyDescent="0.2">
      <c r="Y46737" s="84"/>
    </row>
    <row r="46738" spans="25:25" x14ac:dyDescent="0.2">
      <c r="Y46738" s="84"/>
    </row>
    <row r="46739" spans="25:25" x14ac:dyDescent="0.2">
      <c r="Y46739" s="84"/>
    </row>
    <row r="46740" spans="25:25" x14ac:dyDescent="0.2">
      <c r="Y46740" s="84"/>
    </row>
    <row r="46741" spans="25:25" x14ac:dyDescent="0.2">
      <c r="Y46741" s="84"/>
    </row>
    <row r="46742" spans="25:25" x14ac:dyDescent="0.2">
      <c r="Y46742" s="84"/>
    </row>
    <row r="46743" spans="25:25" x14ac:dyDescent="0.2">
      <c r="Y46743" s="84"/>
    </row>
    <row r="46744" spans="25:25" x14ac:dyDescent="0.2">
      <c r="Y46744" s="84"/>
    </row>
    <row r="46745" spans="25:25" x14ac:dyDescent="0.2">
      <c r="Y46745" s="84"/>
    </row>
    <row r="46746" spans="25:25" x14ac:dyDescent="0.2">
      <c r="Y46746" s="84"/>
    </row>
    <row r="46747" spans="25:25" x14ac:dyDescent="0.2">
      <c r="Y46747" s="84"/>
    </row>
    <row r="46748" spans="25:25" x14ac:dyDescent="0.2">
      <c r="Y46748" s="84"/>
    </row>
    <row r="46749" spans="25:25" x14ac:dyDescent="0.2">
      <c r="Y46749" s="84"/>
    </row>
    <row r="46750" spans="25:25" x14ac:dyDescent="0.2">
      <c r="Y46750" s="84"/>
    </row>
    <row r="46751" spans="25:25" x14ac:dyDescent="0.2">
      <c r="Y46751" s="84"/>
    </row>
    <row r="46752" spans="25:25" x14ac:dyDescent="0.2">
      <c r="Y46752" s="84"/>
    </row>
    <row r="46753" spans="25:25" x14ac:dyDescent="0.2">
      <c r="Y46753" s="84"/>
    </row>
    <row r="46754" spans="25:25" x14ac:dyDescent="0.2">
      <c r="Y46754" s="84"/>
    </row>
    <row r="46755" spans="25:25" x14ac:dyDescent="0.2">
      <c r="Y46755" s="84"/>
    </row>
    <row r="46756" spans="25:25" x14ac:dyDescent="0.2">
      <c r="Y46756" s="84"/>
    </row>
    <row r="46757" spans="25:25" x14ac:dyDescent="0.2">
      <c r="Y46757" s="84"/>
    </row>
    <row r="46758" spans="25:25" x14ac:dyDescent="0.2">
      <c r="Y46758" s="84"/>
    </row>
    <row r="46759" spans="25:25" x14ac:dyDescent="0.2">
      <c r="Y46759" s="84"/>
    </row>
    <row r="46760" spans="25:25" x14ac:dyDescent="0.2">
      <c r="Y46760" s="84"/>
    </row>
    <row r="46761" spans="25:25" x14ac:dyDescent="0.2">
      <c r="Y46761" s="84"/>
    </row>
    <row r="46762" spans="25:25" x14ac:dyDescent="0.2">
      <c r="Y46762" s="84"/>
    </row>
    <row r="46763" spans="25:25" x14ac:dyDescent="0.2">
      <c r="Y46763" s="84"/>
    </row>
    <row r="46764" spans="25:25" x14ac:dyDescent="0.2">
      <c r="Y46764" s="84"/>
    </row>
    <row r="46765" spans="25:25" x14ac:dyDescent="0.2">
      <c r="Y46765" s="84"/>
    </row>
    <row r="46766" spans="25:25" x14ac:dyDescent="0.2">
      <c r="Y46766" s="84"/>
    </row>
    <row r="46767" spans="25:25" x14ac:dyDescent="0.2">
      <c r="Y46767" s="84"/>
    </row>
    <row r="46768" spans="25:25" x14ac:dyDescent="0.2">
      <c r="Y46768" s="84"/>
    </row>
    <row r="46769" spans="25:25" x14ac:dyDescent="0.2">
      <c r="Y46769" s="84"/>
    </row>
    <row r="46770" spans="25:25" x14ac:dyDescent="0.2">
      <c r="Y46770" s="84"/>
    </row>
    <row r="46771" spans="25:25" x14ac:dyDescent="0.2">
      <c r="Y46771" s="84"/>
    </row>
    <row r="46772" spans="25:25" x14ac:dyDescent="0.2">
      <c r="Y46772" s="84"/>
    </row>
    <row r="46773" spans="25:25" x14ac:dyDescent="0.2">
      <c r="Y46773" s="84"/>
    </row>
    <row r="46774" spans="25:25" x14ac:dyDescent="0.2">
      <c r="Y46774" s="84"/>
    </row>
    <row r="46775" spans="25:25" x14ac:dyDescent="0.2">
      <c r="Y46775" s="84"/>
    </row>
    <row r="46776" spans="25:25" x14ac:dyDescent="0.2">
      <c r="Y46776" s="84"/>
    </row>
    <row r="46777" spans="25:25" x14ac:dyDescent="0.2">
      <c r="Y46777" s="84"/>
    </row>
    <row r="46778" spans="25:25" x14ac:dyDescent="0.2">
      <c r="Y46778" s="84"/>
    </row>
    <row r="46779" spans="25:25" x14ac:dyDescent="0.2">
      <c r="Y46779" s="84"/>
    </row>
    <row r="46780" spans="25:25" x14ac:dyDescent="0.2">
      <c r="Y46780" s="84"/>
    </row>
    <row r="46781" spans="25:25" x14ac:dyDescent="0.2">
      <c r="Y46781" s="84"/>
    </row>
    <row r="46782" spans="25:25" x14ac:dyDescent="0.2">
      <c r="Y46782" s="84"/>
    </row>
    <row r="46783" spans="25:25" x14ac:dyDescent="0.2">
      <c r="Y46783" s="84"/>
    </row>
    <row r="46784" spans="25:25" x14ac:dyDescent="0.2">
      <c r="Y46784" s="84"/>
    </row>
    <row r="46785" spans="25:25" x14ac:dyDescent="0.2">
      <c r="Y46785" s="84"/>
    </row>
    <row r="46786" spans="25:25" x14ac:dyDescent="0.2">
      <c r="Y46786" s="84"/>
    </row>
    <row r="46787" spans="25:25" x14ac:dyDescent="0.2">
      <c r="Y46787" s="84"/>
    </row>
    <row r="46788" spans="25:25" x14ac:dyDescent="0.2">
      <c r="Y46788" s="84"/>
    </row>
    <row r="46789" spans="25:25" x14ac:dyDescent="0.2">
      <c r="Y46789" s="84"/>
    </row>
    <row r="46790" spans="25:25" x14ac:dyDescent="0.2">
      <c r="Y46790" s="84"/>
    </row>
    <row r="46791" spans="25:25" x14ac:dyDescent="0.2">
      <c r="Y46791" s="84"/>
    </row>
    <row r="46792" spans="25:25" x14ac:dyDescent="0.2">
      <c r="Y46792" s="84"/>
    </row>
    <row r="46793" spans="25:25" x14ac:dyDescent="0.2">
      <c r="Y46793" s="84"/>
    </row>
    <row r="46794" spans="25:25" x14ac:dyDescent="0.2">
      <c r="Y46794" s="84"/>
    </row>
    <row r="46795" spans="25:25" x14ac:dyDescent="0.2">
      <c r="Y46795" s="84"/>
    </row>
    <row r="46796" spans="25:25" x14ac:dyDescent="0.2">
      <c r="Y46796" s="84"/>
    </row>
    <row r="46797" spans="25:25" x14ac:dyDescent="0.2">
      <c r="Y46797" s="84"/>
    </row>
    <row r="46798" spans="25:25" x14ac:dyDescent="0.2">
      <c r="Y46798" s="84"/>
    </row>
    <row r="46799" spans="25:25" x14ac:dyDescent="0.2">
      <c r="Y46799" s="84"/>
    </row>
    <row r="46800" spans="25:25" x14ac:dyDescent="0.2">
      <c r="Y46800" s="84"/>
    </row>
    <row r="46801" spans="25:25" x14ac:dyDescent="0.2">
      <c r="Y46801" s="84"/>
    </row>
    <row r="46802" spans="25:25" x14ac:dyDescent="0.2">
      <c r="Y46802" s="84"/>
    </row>
    <row r="46803" spans="25:25" x14ac:dyDescent="0.2">
      <c r="Y46803" s="84"/>
    </row>
    <row r="46804" spans="25:25" x14ac:dyDescent="0.2">
      <c r="Y46804" s="84"/>
    </row>
    <row r="46805" spans="25:25" x14ac:dyDescent="0.2">
      <c r="Y46805" s="84"/>
    </row>
    <row r="46806" spans="25:25" x14ac:dyDescent="0.2">
      <c r="Y46806" s="84"/>
    </row>
    <row r="46807" spans="25:25" x14ac:dyDescent="0.2">
      <c r="Y46807" s="84"/>
    </row>
    <row r="46808" spans="25:25" x14ac:dyDescent="0.2">
      <c r="Y46808" s="84"/>
    </row>
    <row r="46809" spans="25:25" x14ac:dyDescent="0.2">
      <c r="Y46809" s="84"/>
    </row>
    <row r="46810" spans="25:25" x14ac:dyDescent="0.2">
      <c r="Y46810" s="84"/>
    </row>
    <row r="46811" spans="25:25" x14ac:dyDescent="0.2">
      <c r="Y46811" s="84"/>
    </row>
    <row r="46812" spans="25:25" x14ac:dyDescent="0.2">
      <c r="Y46812" s="84"/>
    </row>
    <row r="46813" spans="25:25" x14ac:dyDescent="0.2">
      <c r="Y46813" s="84"/>
    </row>
    <row r="46814" spans="25:25" x14ac:dyDescent="0.2">
      <c r="Y46814" s="84"/>
    </row>
    <row r="46815" spans="25:25" x14ac:dyDescent="0.2">
      <c r="Y46815" s="84"/>
    </row>
    <row r="46816" spans="25:25" x14ac:dyDescent="0.2">
      <c r="Y46816" s="84"/>
    </row>
    <row r="46817" spans="25:25" x14ac:dyDescent="0.2">
      <c r="Y46817" s="84"/>
    </row>
    <row r="46818" spans="25:25" x14ac:dyDescent="0.2">
      <c r="Y46818" s="84"/>
    </row>
    <row r="46819" spans="25:25" x14ac:dyDescent="0.2">
      <c r="Y46819" s="84"/>
    </row>
    <row r="46820" spans="25:25" x14ac:dyDescent="0.2">
      <c r="Y46820" s="84"/>
    </row>
    <row r="46821" spans="25:25" x14ac:dyDescent="0.2">
      <c r="Y46821" s="84"/>
    </row>
    <row r="46822" spans="25:25" x14ac:dyDescent="0.2">
      <c r="Y46822" s="84"/>
    </row>
    <row r="46823" spans="25:25" x14ac:dyDescent="0.2">
      <c r="Y46823" s="84"/>
    </row>
    <row r="46824" spans="25:25" x14ac:dyDescent="0.2">
      <c r="Y46824" s="84"/>
    </row>
    <row r="46825" spans="25:25" x14ac:dyDescent="0.2">
      <c r="Y46825" s="84"/>
    </row>
    <row r="46826" spans="25:25" x14ac:dyDescent="0.2">
      <c r="Y46826" s="84"/>
    </row>
    <row r="46827" spans="25:25" x14ac:dyDescent="0.2">
      <c r="Y46827" s="84"/>
    </row>
    <row r="46828" spans="25:25" x14ac:dyDescent="0.2">
      <c r="Y46828" s="84"/>
    </row>
    <row r="46829" spans="25:25" x14ac:dyDescent="0.2">
      <c r="Y46829" s="84"/>
    </row>
    <row r="46830" spans="25:25" x14ac:dyDescent="0.2">
      <c r="Y46830" s="84"/>
    </row>
    <row r="46831" spans="25:25" x14ac:dyDescent="0.2">
      <c r="Y46831" s="84"/>
    </row>
    <row r="46832" spans="25:25" x14ac:dyDescent="0.2">
      <c r="Y46832" s="84"/>
    </row>
    <row r="46833" spans="25:25" x14ac:dyDescent="0.2">
      <c r="Y46833" s="84"/>
    </row>
    <row r="46834" spans="25:25" x14ac:dyDescent="0.2">
      <c r="Y46834" s="84"/>
    </row>
    <row r="46835" spans="25:25" x14ac:dyDescent="0.2">
      <c r="Y46835" s="84"/>
    </row>
    <row r="46836" spans="25:25" x14ac:dyDescent="0.2">
      <c r="Y46836" s="84"/>
    </row>
    <row r="46837" spans="25:25" x14ac:dyDescent="0.2">
      <c r="Y46837" s="84"/>
    </row>
    <row r="46838" spans="25:25" x14ac:dyDescent="0.2">
      <c r="Y46838" s="84"/>
    </row>
    <row r="46839" spans="25:25" x14ac:dyDescent="0.2">
      <c r="Y46839" s="84"/>
    </row>
    <row r="46840" spans="25:25" x14ac:dyDescent="0.2">
      <c r="Y46840" s="84"/>
    </row>
    <row r="46841" spans="25:25" x14ac:dyDescent="0.2">
      <c r="Y46841" s="84"/>
    </row>
    <row r="46842" spans="25:25" x14ac:dyDescent="0.2">
      <c r="Y46842" s="84"/>
    </row>
    <row r="46843" spans="25:25" x14ac:dyDescent="0.2">
      <c r="Y46843" s="84"/>
    </row>
    <row r="46844" spans="25:25" x14ac:dyDescent="0.2">
      <c r="Y46844" s="84"/>
    </row>
    <row r="46845" spans="25:25" x14ac:dyDescent="0.2">
      <c r="Y46845" s="84"/>
    </row>
    <row r="46846" spans="25:25" x14ac:dyDescent="0.2">
      <c r="Y46846" s="84"/>
    </row>
    <row r="46847" spans="25:25" x14ac:dyDescent="0.2">
      <c r="Y46847" s="84"/>
    </row>
    <row r="46848" spans="25:25" x14ac:dyDescent="0.2">
      <c r="Y46848" s="84"/>
    </row>
    <row r="46849" spans="25:25" x14ac:dyDescent="0.2">
      <c r="Y46849" s="84"/>
    </row>
    <row r="46850" spans="25:25" x14ac:dyDescent="0.2">
      <c r="Y46850" s="84"/>
    </row>
    <row r="46851" spans="25:25" x14ac:dyDescent="0.2">
      <c r="Y46851" s="84"/>
    </row>
    <row r="46852" spans="25:25" x14ac:dyDescent="0.2">
      <c r="Y46852" s="84"/>
    </row>
    <row r="46853" spans="25:25" x14ac:dyDescent="0.2">
      <c r="Y46853" s="84"/>
    </row>
    <row r="46854" spans="25:25" x14ac:dyDescent="0.2">
      <c r="Y46854" s="84"/>
    </row>
    <row r="46855" spans="25:25" x14ac:dyDescent="0.2">
      <c r="Y46855" s="84"/>
    </row>
    <row r="46856" spans="25:25" x14ac:dyDescent="0.2">
      <c r="Y46856" s="84"/>
    </row>
    <row r="46857" spans="25:25" x14ac:dyDescent="0.2">
      <c r="Y46857" s="84"/>
    </row>
    <row r="46858" spans="25:25" x14ac:dyDescent="0.2">
      <c r="Y46858" s="84"/>
    </row>
    <row r="46859" spans="25:25" x14ac:dyDescent="0.2">
      <c r="Y46859" s="84"/>
    </row>
    <row r="46860" spans="25:25" x14ac:dyDescent="0.2">
      <c r="Y46860" s="84"/>
    </row>
    <row r="46861" spans="25:25" x14ac:dyDescent="0.2">
      <c r="Y46861" s="84"/>
    </row>
    <row r="46862" spans="25:25" x14ac:dyDescent="0.2">
      <c r="Y46862" s="84"/>
    </row>
    <row r="46863" spans="25:25" x14ac:dyDescent="0.2">
      <c r="Y46863" s="84"/>
    </row>
    <row r="46864" spans="25:25" x14ac:dyDescent="0.2">
      <c r="Y46864" s="84"/>
    </row>
    <row r="46865" spans="25:25" x14ac:dyDescent="0.2">
      <c r="Y46865" s="84"/>
    </row>
    <row r="46866" spans="25:25" x14ac:dyDescent="0.2">
      <c r="Y46866" s="84"/>
    </row>
    <row r="46867" spans="25:25" x14ac:dyDescent="0.2">
      <c r="Y46867" s="84"/>
    </row>
    <row r="46868" spans="25:25" x14ac:dyDescent="0.2">
      <c r="Y46868" s="84"/>
    </row>
    <row r="46869" spans="25:25" x14ac:dyDescent="0.2">
      <c r="Y46869" s="84"/>
    </row>
    <row r="46870" spans="25:25" x14ac:dyDescent="0.2">
      <c r="Y46870" s="84"/>
    </row>
    <row r="46871" spans="25:25" x14ac:dyDescent="0.2">
      <c r="Y46871" s="84"/>
    </row>
    <row r="46872" spans="25:25" x14ac:dyDescent="0.2">
      <c r="Y46872" s="84"/>
    </row>
    <row r="46873" spans="25:25" x14ac:dyDescent="0.2">
      <c r="Y46873" s="84"/>
    </row>
    <row r="46874" spans="25:25" x14ac:dyDescent="0.2">
      <c r="Y46874" s="84"/>
    </row>
    <row r="46875" spans="25:25" x14ac:dyDescent="0.2">
      <c r="Y46875" s="84"/>
    </row>
    <row r="46876" spans="25:25" x14ac:dyDescent="0.2">
      <c r="Y46876" s="84"/>
    </row>
    <row r="46877" spans="25:25" x14ac:dyDescent="0.2">
      <c r="Y46877" s="84"/>
    </row>
    <row r="46878" spans="25:25" x14ac:dyDescent="0.2">
      <c r="Y46878" s="84"/>
    </row>
    <row r="46879" spans="25:25" x14ac:dyDescent="0.2">
      <c r="Y46879" s="84"/>
    </row>
    <row r="46880" spans="25:25" x14ac:dyDescent="0.2">
      <c r="Y46880" s="84"/>
    </row>
    <row r="46881" spans="25:25" x14ac:dyDescent="0.2">
      <c r="Y46881" s="84"/>
    </row>
    <row r="46882" spans="25:25" x14ac:dyDescent="0.2">
      <c r="Y46882" s="84"/>
    </row>
    <row r="46883" spans="25:25" x14ac:dyDescent="0.2">
      <c r="Y46883" s="84"/>
    </row>
    <row r="46884" spans="25:25" x14ac:dyDescent="0.2">
      <c r="Y46884" s="84"/>
    </row>
    <row r="46885" spans="25:25" x14ac:dyDescent="0.2">
      <c r="Y46885" s="84"/>
    </row>
    <row r="46886" spans="25:25" x14ac:dyDescent="0.2">
      <c r="Y46886" s="84"/>
    </row>
    <row r="46887" spans="25:25" x14ac:dyDescent="0.2">
      <c r="Y46887" s="84"/>
    </row>
    <row r="46888" spans="25:25" x14ac:dyDescent="0.2">
      <c r="Y46888" s="84"/>
    </row>
    <row r="46889" spans="25:25" x14ac:dyDescent="0.2">
      <c r="Y46889" s="84"/>
    </row>
    <row r="46890" spans="25:25" x14ac:dyDescent="0.2">
      <c r="Y46890" s="84"/>
    </row>
    <row r="46891" spans="25:25" x14ac:dyDescent="0.2">
      <c r="Y46891" s="84"/>
    </row>
    <row r="46892" spans="25:25" x14ac:dyDescent="0.2">
      <c r="Y46892" s="84"/>
    </row>
    <row r="46893" spans="25:25" x14ac:dyDescent="0.2">
      <c r="Y46893" s="84"/>
    </row>
    <row r="46894" spans="25:25" x14ac:dyDescent="0.2">
      <c r="Y46894" s="84"/>
    </row>
    <row r="46895" spans="25:25" x14ac:dyDescent="0.2">
      <c r="Y46895" s="84"/>
    </row>
    <row r="46896" spans="25:25" x14ac:dyDescent="0.2">
      <c r="Y46896" s="84"/>
    </row>
    <row r="46897" spans="25:25" x14ac:dyDescent="0.2">
      <c r="Y46897" s="84"/>
    </row>
    <row r="46898" spans="25:25" x14ac:dyDescent="0.2">
      <c r="Y46898" s="84"/>
    </row>
    <row r="46899" spans="25:25" x14ac:dyDescent="0.2">
      <c r="Y46899" s="84"/>
    </row>
    <row r="46900" spans="25:25" x14ac:dyDescent="0.2">
      <c r="Y46900" s="84"/>
    </row>
    <row r="46901" spans="25:25" x14ac:dyDescent="0.2">
      <c r="Y46901" s="84"/>
    </row>
    <row r="46902" spans="25:25" x14ac:dyDescent="0.2">
      <c r="Y46902" s="84"/>
    </row>
    <row r="46903" spans="25:25" x14ac:dyDescent="0.2">
      <c r="Y46903" s="84"/>
    </row>
    <row r="46904" spans="25:25" x14ac:dyDescent="0.2">
      <c r="Y46904" s="84"/>
    </row>
    <row r="46905" spans="25:25" x14ac:dyDescent="0.2">
      <c r="Y46905" s="84"/>
    </row>
    <row r="46906" spans="25:25" x14ac:dyDescent="0.2">
      <c r="Y46906" s="84"/>
    </row>
    <row r="46907" spans="25:25" x14ac:dyDescent="0.2">
      <c r="Y46907" s="84"/>
    </row>
    <row r="46908" spans="25:25" x14ac:dyDescent="0.2">
      <c r="Y46908" s="84"/>
    </row>
    <row r="46909" spans="25:25" x14ac:dyDescent="0.2">
      <c r="Y46909" s="84"/>
    </row>
    <row r="46910" spans="25:25" x14ac:dyDescent="0.2">
      <c r="Y46910" s="84"/>
    </row>
    <row r="46911" spans="25:25" x14ac:dyDescent="0.2">
      <c r="Y46911" s="84"/>
    </row>
    <row r="46912" spans="25:25" x14ac:dyDescent="0.2">
      <c r="Y46912" s="84"/>
    </row>
    <row r="46913" spans="25:25" x14ac:dyDescent="0.2">
      <c r="Y46913" s="84"/>
    </row>
    <row r="46914" spans="25:25" x14ac:dyDescent="0.2">
      <c r="Y46914" s="84"/>
    </row>
    <row r="46915" spans="25:25" x14ac:dyDescent="0.2">
      <c r="Y46915" s="84"/>
    </row>
    <row r="46916" spans="25:25" x14ac:dyDescent="0.2">
      <c r="Y46916" s="84"/>
    </row>
    <row r="46917" spans="25:25" x14ac:dyDescent="0.2">
      <c r="Y46917" s="84"/>
    </row>
    <row r="46918" spans="25:25" x14ac:dyDescent="0.2">
      <c r="Y46918" s="84"/>
    </row>
    <row r="46919" spans="25:25" x14ac:dyDescent="0.2">
      <c r="Y46919" s="84"/>
    </row>
    <row r="46920" spans="25:25" x14ac:dyDescent="0.2">
      <c r="Y46920" s="84"/>
    </row>
    <row r="46921" spans="25:25" x14ac:dyDescent="0.2">
      <c r="Y46921" s="84"/>
    </row>
    <row r="46922" spans="25:25" x14ac:dyDescent="0.2">
      <c r="Y46922" s="84"/>
    </row>
    <row r="46923" spans="25:25" x14ac:dyDescent="0.2">
      <c r="Y46923" s="84"/>
    </row>
    <row r="46924" spans="25:25" x14ac:dyDescent="0.2">
      <c r="Y46924" s="84"/>
    </row>
    <row r="46925" spans="25:25" x14ac:dyDescent="0.2">
      <c r="Y46925" s="84"/>
    </row>
    <row r="46926" spans="25:25" x14ac:dyDescent="0.2">
      <c r="Y46926" s="84"/>
    </row>
    <row r="46927" spans="25:25" x14ac:dyDescent="0.2">
      <c r="Y46927" s="84"/>
    </row>
    <row r="46928" spans="25:25" x14ac:dyDescent="0.2">
      <c r="Y46928" s="84"/>
    </row>
    <row r="46929" spans="25:25" x14ac:dyDescent="0.2">
      <c r="Y46929" s="84"/>
    </row>
    <row r="46930" spans="25:25" x14ac:dyDescent="0.2">
      <c r="Y46930" s="84"/>
    </row>
    <row r="46931" spans="25:25" x14ac:dyDescent="0.2">
      <c r="Y46931" s="84"/>
    </row>
    <row r="46932" spans="25:25" x14ac:dyDescent="0.2">
      <c r="Y46932" s="84"/>
    </row>
    <row r="46933" spans="25:25" x14ac:dyDescent="0.2">
      <c r="Y46933" s="84"/>
    </row>
    <row r="46934" spans="25:25" x14ac:dyDescent="0.2">
      <c r="Y46934" s="84"/>
    </row>
    <row r="46935" spans="25:25" x14ac:dyDescent="0.2">
      <c r="Y46935" s="84"/>
    </row>
    <row r="46936" spans="25:25" x14ac:dyDescent="0.2">
      <c r="Y46936" s="84"/>
    </row>
    <row r="46937" spans="25:25" x14ac:dyDescent="0.2">
      <c r="Y46937" s="84"/>
    </row>
    <row r="46938" spans="25:25" x14ac:dyDescent="0.2">
      <c r="Y46938" s="84"/>
    </row>
    <row r="46939" spans="25:25" x14ac:dyDescent="0.2">
      <c r="Y46939" s="84"/>
    </row>
    <row r="46940" spans="25:25" x14ac:dyDescent="0.2">
      <c r="Y46940" s="84"/>
    </row>
    <row r="46941" spans="25:25" x14ac:dyDescent="0.2">
      <c r="Y46941" s="84"/>
    </row>
    <row r="46942" spans="25:25" x14ac:dyDescent="0.2">
      <c r="Y46942" s="84"/>
    </row>
    <row r="46943" spans="25:25" x14ac:dyDescent="0.2">
      <c r="Y46943" s="84"/>
    </row>
    <row r="46944" spans="25:25" x14ac:dyDescent="0.2">
      <c r="Y46944" s="84"/>
    </row>
    <row r="46945" spans="25:25" x14ac:dyDescent="0.2">
      <c r="Y46945" s="84"/>
    </row>
    <row r="46946" spans="25:25" x14ac:dyDescent="0.2">
      <c r="Y46946" s="84"/>
    </row>
    <row r="46947" spans="25:25" x14ac:dyDescent="0.2">
      <c r="Y46947" s="84"/>
    </row>
    <row r="46948" spans="25:25" x14ac:dyDescent="0.2">
      <c r="Y46948" s="84"/>
    </row>
    <row r="46949" spans="25:25" x14ac:dyDescent="0.2">
      <c r="Y46949" s="84"/>
    </row>
    <row r="46950" spans="25:25" x14ac:dyDescent="0.2">
      <c r="Y46950" s="84"/>
    </row>
    <row r="46951" spans="25:25" x14ac:dyDescent="0.2">
      <c r="Y46951" s="84"/>
    </row>
    <row r="46952" spans="25:25" x14ac:dyDescent="0.2">
      <c r="Y46952" s="84"/>
    </row>
    <row r="46953" spans="25:25" x14ac:dyDescent="0.2">
      <c r="Y46953" s="84"/>
    </row>
    <row r="46954" spans="25:25" x14ac:dyDescent="0.2">
      <c r="Y46954" s="84"/>
    </row>
    <row r="46955" spans="25:25" x14ac:dyDescent="0.2">
      <c r="Y46955" s="84"/>
    </row>
    <row r="46956" spans="25:25" x14ac:dyDescent="0.2">
      <c r="Y46956" s="84"/>
    </row>
    <row r="46957" spans="25:25" x14ac:dyDescent="0.2">
      <c r="Y46957" s="84"/>
    </row>
    <row r="46958" spans="25:25" x14ac:dyDescent="0.2">
      <c r="Y46958" s="84"/>
    </row>
    <row r="46959" spans="25:25" x14ac:dyDescent="0.2">
      <c r="Y46959" s="84"/>
    </row>
    <row r="46960" spans="25:25" x14ac:dyDescent="0.2">
      <c r="Y46960" s="84"/>
    </row>
    <row r="46961" spans="25:25" x14ac:dyDescent="0.2">
      <c r="Y46961" s="84"/>
    </row>
    <row r="46962" spans="25:25" x14ac:dyDescent="0.2">
      <c r="Y46962" s="84"/>
    </row>
    <row r="46963" spans="25:25" x14ac:dyDescent="0.2">
      <c r="Y46963" s="84"/>
    </row>
    <row r="46964" spans="25:25" x14ac:dyDescent="0.2">
      <c r="Y46964" s="84"/>
    </row>
    <row r="46965" spans="25:25" x14ac:dyDescent="0.2">
      <c r="Y46965" s="84"/>
    </row>
    <row r="46966" spans="25:25" x14ac:dyDescent="0.2">
      <c r="Y46966" s="84"/>
    </row>
    <row r="46967" spans="25:25" x14ac:dyDescent="0.2">
      <c r="Y46967" s="84"/>
    </row>
    <row r="46968" spans="25:25" x14ac:dyDescent="0.2">
      <c r="Y46968" s="84"/>
    </row>
    <row r="46969" spans="25:25" x14ac:dyDescent="0.2">
      <c r="Y46969" s="84"/>
    </row>
    <row r="46970" spans="25:25" x14ac:dyDescent="0.2">
      <c r="Y46970" s="84"/>
    </row>
    <row r="46971" spans="25:25" x14ac:dyDescent="0.2">
      <c r="Y46971" s="84"/>
    </row>
    <row r="46972" spans="25:25" x14ac:dyDescent="0.2">
      <c r="Y46972" s="84"/>
    </row>
    <row r="46973" spans="25:25" x14ac:dyDescent="0.2">
      <c r="Y46973" s="84"/>
    </row>
    <row r="46974" spans="25:25" x14ac:dyDescent="0.2">
      <c r="Y46974" s="84"/>
    </row>
    <row r="46975" spans="25:25" x14ac:dyDescent="0.2">
      <c r="Y46975" s="84"/>
    </row>
    <row r="46976" spans="25:25" x14ac:dyDescent="0.2">
      <c r="Y46976" s="84"/>
    </row>
    <row r="46977" spans="25:25" x14ac:dyDescent="0.2">
      <c r="Y46977" s="84"/>
    </row>
    <row r="46978" spans="25:25" x14ac:dyDescent="0.2">
      <c r="Y46978" s="84"/>
    </row>
    <row r="46979" spans="25:25" x14ac:dyDescent="0.2">
      <c r="Y46979" s="84"/>
    </row>
    <row r="46980" spans="25:25" x14ac:dyDescent="0.2">
      <c r="Y46980" s="84"/>
    </row>
    <row r="46981" spans="25:25" x14ac:dyDescent="0.2">
      <c r="Y46981" s="84"/>
    </row>
    <row r="46982" spans="25:25" x14ac:dyDescent="0.2">
      <c r="Y46982" s="84"/>
    </row>
    <row r="46983" spans="25:25" x14ac:dyDescent="0.2">
      <c r="Y46983" s="84"/>
    </row>
    <row r="46984" spans="25:25" x14ac:dyDescent="0.2">
      <c r="Y46984" s="84"/>
    </row>
    <row r="46985" spans="25:25" x14ac:dyDescent="0.2">
      <c r="Y46985" s="84"/>
    </row>
    <row r="46986" spans="25:25" x14ac:dyDescent="0.2">
      <c r="Y46986" s="84"/>
    </row>
    <row r="46987" spans="25:25" x14ac:dyDescent="0.2">
      <c r="Y46987" s="84"/>
    </row>
    <row r="46988" spans="25:25" x14ac:dyDescent="0.2">
      <c r="Y46988" s="84"/>
    </row>
    <row r="46989" spans="25:25" x14ac:dyDescent="0.2">
      <c r="Y46989" s="84"/>
    </row>
    <row r="46990" spans="25:25" x14ac:dyDescent="0.2">
      <c r="Y46990" s="84"/>
    </row>
    <row r="46991" spans="25:25" x14ac:dyDescent="0.2">
      <c r="Y46991" s="84"/>
    </row>
    <row r="46992" spans="25:25" x14ac:dyDescent="0.2">
      <c r="Y46992" s="84"/>
    </row>
    <row r="46993" spans="25:25" x14ac:dyDescent="0.2">
      <c r="Y46993" s="84"/>
    </row>
    <row r="46994" spans="25:25" x14ac:dyDescent="0.2">
      <c r="Y46994" s="84"/>
    </row>
    <row r="46995" spans="25:25" x14ac:dyDescent="0.2">
      <c r="Y46995" s="84"/>
    </row>
    <row r="46996" spans="25:25" x14ac:dyDescent="0.2">
      <c r="Y46996" s="84"/>
    </row>
    <row r="46997" spans="25:25" x14ac:dyDescent="0.2">
      <c r="Y46997" s="84"/>
    </row>
    <row r="46998" spans="25:25" x14ac:dyDescent="0.2">
      <c r="Y46998" s="84"/>
    </row>
    <row r="46999" spans="25:25" x14ac:dyDescent="0.2">
      <c r="Y46999" s="84"/>
    </row>
    <row r="47000" spans="25:25" x14ac:dyDescent="0.2">
      <c r="Y47000" s="84"/>
    </row>
    <row r="47001" spans="25:25" x14ac:dyDescent="0.2">
      <c r="Y47001" s="84"/>
    </row>
    <row r="47002" spans="25:25" x14ac:dyDescent="0.2">
      <c r="Y47002" s="84"/>
    </row>
    <row r="47003" spans="25:25" x14ac:dyDescent="0.2">
      <c r="Y47003" s="84"/>
    </row>
    <row r="47004" spans="25:25" x14ac:dyDescent="0.2">
      <c r="Y47004" s="84"/>
    </row>
    <row r="47005" spans="25:25" x14ac:dyDescent="0.2">
      <c r="Y47005" s="84"/>
    </row>
    <row r="47006" spans="25:25" x14ac:dyDescent="0.2">
      <c r="Y47006" s="84"/>
    </row>
    <row r="47007" spans="25:25" x14ac:dyDescent="0.2">
      <c r="Y47007" s="84"/>
    </row>
    <row r="47008" spans="25:25" x14ac:dyDescent="0.2">
      <c r="Y47008" s="84"/>
    </row>
    <row r="47009" spans="25:25" x14ac:dyDescent="0.2">
      <c r="Y47009" s="84"/>
    </row>
    <row r="47010" spans="25:25" x14ac:dyDescent="0.2">
      <c r="Y47010" s="84"/>
    </row>
    <row r="47011" spans="25:25" x14ac:dyDescent="0.2">
      <c r="Y47011" s="84"/>
    </row>
    <row r="47012" spans="25:25" x14ac:dyDescent="0.2">
      <c r="Y47012" s="84"/>
    </row>
    <row r="47013" spans="25:25" x14ac:dyDescent="0.2">
      <c r="Y47013" s="84"/>
    </row>
    <row r="47014" spans="25:25" x14ac:dyDescent="0.2">
      <c r="Y47014" s="84"/>
    </row>
    <row r="47015" spans="25:25" x14ac:dyDescent="0.2">
      <c r="Y47015" s="84"/>
    </row>
    <row r="47016" spans="25:25" x14ac:dyDescent="0.2">
      <c r="Y47016" s="84"/>
    </row>
    <row r="47017" spans="25:25" x14ac:dyDescent="0.2">
      <c r="Y47017" s="84"/>
    </row>
    <row r="47018" spans="25:25" x14ac:dyDescent="0.2">
      <c r="Y47018" s="84"/>
    </row>
    <row r="47019" spans="25:25" x14ac:dyDescent="0.2">
      <c r="Y47019" s="84"/>
    </row>
    <row r="47020" spans="25:25" x14ac:dyDescent="0.2">
      <c r="Y47020" s="84"/>
    </row>
    <row r="47021" spans="25:25" x14ac:dyDescent="0.2">
      <c r="Y47021" s="84"/>
    </row>
    <row r="47022" spans="25:25" x14ac:dyDescent="0.2">
      <c r="Y47022" s="84"/>
    </row>
    <row r="47023" spans="25:25" x14ac:dyDescent="0.2">
      <c r="Y47023" s="84"/>
    </row>
    <row r="47024" spans="25:25" x14ac:dyDescent="0.2">
      <c r="Y47024" s="84"/>
    </row>
    <row r="47025" spans="25:25" x14ac:dyDescent="0.2">
      <c r="Y47025" s="84"/>
    </row>
    <row r="47026" spans="25:25" x14ac:dyDescent="0.2">
      <c r="Y47026" s="84"/>
    </row>
    <row r="47027" spans="25:25" x14ac:dyDescent="0.2">
      <c r="Y47027" s="84"/>
    </row>
    <row r="47028" spans="25:25" x14ac:dyDescent="0.2">
      <c r="Y47028" s="84"/>
    </row>
    <row r="47029" spans="25:25" x14ac:dyDescent="0.2">
      <c r="Y47029" s="84"/>
    </row>
    <row r="47030" spans="25:25" x14ac:dyDescent="0.2">
      <c r="Y47030" s="84"/>
    </row>
    <row r="47031" spans="25:25" x14ac:dyDescent="0.2">
      <c r="Y47031" s="84"/>
    </row>
    <row r="47032" spans="25:25" x14ac:dyDescent="0.2">
      <c r="Y47032" s="84"/>
    </row>
    <row r="47033" spans="25:25" x14ac:dyDescent="0.2">
      <c r="Y47033" s="84"/>
    </row>
    <row r="47034" spans="25:25" x14ac:dyDescent="0.2">
      <c r="Y47034" s="84"/>
    </row>
    <row r="47035" spans="25:25" x14ac:dyDescent="0.2">
      <c r="Y47035" s="84"/>
    </row>
    <row r="47036" spans="25:25" x14ac:dyDescent="0.2">
      <c r="Y47036" s="84"/>
    </row>
    <row r="47037" spans="25:25" x14ac:dyDescent="0.2">
      <c r="Y47037" s="84"/>
    </row>
    <row r="47038" spans="25:25" x14ac:dyDescent="0.2">
      <c r="Y47038" s="84"/>
    </row>
    <row r="47039" spans="25:25" x14ac:dyDescent="0.2">
      <c r="Y47039" s="84"/>
    </row>
    <row r="47040" spans="25:25" x14ac:dyDescent="0.2">
      <c r="Y47040" s="84"/>
    </row>
    <row r="47041" spans="25:25" x14ac:dyDescent="0.2">
      <c r="Y47041" s="84"/>
    </row>
    <row r="47042" spans="25:25" x14ac:dyDescent="0.2">
      <c r="Y47042" s="84"/>
    </row>
    <row r="47043" spans="25:25" x14ac:dyDescent="0.2">
      <c r="Y47043" s="84"/>
    </row>
    <row r="47044" spans="25:25" x14ac:dyDescent="0.2">
      <c r="Y47044" s="84"/>
    </row>
    <row r="47045" spans="25:25" x14ac:dyDescent="0.2">
      <c r="Y47045" s="84"/>
    </row>
    <row r="47046" spans="25:25" x14ac:dyDescent="0.2">
      <c r="Y47046" s="84"/>
    </row>
    <row r="47047" spans="25:25" x14ac:dyDescent="0.2">
      <c r="Y47047" s="84"/>
    </row>
    <row r="47048" spans="25:25" x14ac:dyDescent="0.2">
      <c r="Y47048" s="84"/>
    </row>
    <row r="47049" spans="25:25" x14ac:dyDescent="0.2">
      <c r="Y47049" s="84"/>
    </row>
    <row r="47050" spans="25:25" x14ac:dyDescent="0.2">
      <c r="Y47050" s="84"/>
    </row>
    <row r="47051" spans="25:25" x14ac:dyDescent="0.2">
      <c r="Y47051" s="84"/>
    </row>
    <row r="47052" spans="25:25" x14ac:dyDescent="0.2">
      <c r="Y47052" s="84"/>
    </row>
    <row r="47053" spans="25:25" x14ac:dyDescent="0.2">
      <c r="Y47053" s="84"/>
    </row>
    <row r="47054" spans="25:25" x14ac:dyDescent="0.2">
      <c r="Y47054" s="84"/>
    </row>
    <row r="47055" spans="25:25" x14ac:dyDescent="0.2">
      <c r="Y47055" s="84"/>
    </row>
    <row r="47056" spans="25:25" x14ac:dyDescent="0.2">
      <c r="Y47056" s="84"/>
    </row>
    <row r="47057" spans="25:25" x14ac:dyDescent="0.2">
      <c r="Y47057" s="84"/>
    </row>
    <row r="47058" spans="25:25" x14ac:dyDescent="0.2">
      <c r="Y47058" s="84"/>
    </row>
    <row r="47059" spans="25:25" x14ac:dyDescent="0.2">
      <c r="Y47059" s="84"/>
    </row>
    <row r="47060" spans="25:25" x14ac:dyDescent="0.2">
      <c r="Y47060" s="84"/>
    </row>
    <row r="47061" spans="25:25" x14ac:dyDescent="0.2">
      <c r="Y47061" s="84"/>
    </row>
    <row r="47062" spans="25:25" x14ac:dyDescent="0.2">
      <c r="Y47062" s="84"/>
    </row>
    <row r="47063" spans="25:25" x14ac:dyDescent="0.2">
      <c r="Y47063" s="84"/>
    </row>
    <row r="47064" spans="25:25" x14ac:dyDescent="0.2">
      <c r="Y47064" s="84"/>
    </row>
    <row r="47065" spans="25:25" x14ac:dyDescent="0.2">
      <c r="Y47065" s="84"/>
    </row>
    <row r="47066" spans="25:25" x14ac:dyDescent="0.2">
      <c r="Y47066" s="84"/>
    </row>
    <row r="47067" spans="25:25" x14ac:dyDescent="0.2">
      <c r="Y47067" s="84"/>
    </row>
    <row r="47068" spans="25:25" x14ac:dyDescent="0.2">
      <c r="Y47068" s="84"/>
    </row>
    <row r="47069" spans="25:25" x14ac:dyDescent="0.2">
      <c r="Y47069" s="84"/>
    </row>
    <row r="47070" spans="25:25" x14ac:dyDescent="0.2">
      <c r="Y47070" s="84"/>
    </row>
    <row r="47071" spans="25:25" x14ac:dyDescent="0.2">
      <c r="Y47071" s="84"/>
    </row>
    <row r="47072" spans="25:25" x14ac:dyDescent="0.2">
      <c r="Y47072" s="84"/>
    </row>
    <row r="47073" spans="25:25" x14ac:dyDescent="0.2">
      <c r="Y47073" s="84"/>
    </row>
    <row r="47074" spans="25:25" x14ac:dyDescent="0.2">
      <c r="Y47074" s="84"/>
    </row>
    <row r="47075" spans="25:25" x14ac:dyDescent="0.2">
      <c r="Y47075" s="84"/>
    </row>
    <row r="47076" spans="25:25" x14ac:dyDescent="0.2">
      <c r="Y47076" s="84"/>
    </row>
    <row r="47077" spans="25:25" x14ac:dyDescent="0.2">
      <c r="Y47077" s="84"/>
    </row>
    <row r="47078" spans="25:25" x14ac:dyDescent="0.2">
      <c r="Y47078" s="84"/>
    </row>
    <row r="47079" spans="25:25" x14ac:dyDescent="0.2">
      <c r="Y47079" s="84"/>
    </row>
    <row r="47080" spans="25:25" x14ac:dyDescent="0.2">
      <c r="Y47080" s="84"/>
    </row>
    <row r="47081" spans="25:25" x14ac:dyDescent="0.2">
      <c r="Y47081" s="84"/>
    </row>
    <row r="47082" spans="25:25" x14ac:dyDescent="0.2">
      <c r="Y47082" s="84"/>
    </row>
    <row r="47083" spans="25:25" x14ac:dyDescent="0.2">
      <c r="Y47083" s="84"/>
    </row>
    <row r="47084" spans="25:25" x14ac:dyDescent="0.2">
      <c r="Y47084" s="84"/>
    </row>
    <row r="47085" spans="25:25" x14ac:dyDescent="0.2">
      <c r="Y47085" s="84"/>
    </row>
    <row r="47086" spans="25:25" x14ac:dyDescent="0.2">
      <c r="Y47086" s="84"/>
    </row>
    <row r="47087" spans="25:25" x14ac:dyDescent="0.2">
      <c r="Y47087" s="84"/>
    </row>
    <row r="47088" spans="25:25" x14ac:dyDescent="0.2">
      <c r="Y47088" s="84"/>
    </row>
    <row r="47089" spans="25:25" x14ac:dyDescent="0.2">
      <c r="Y47089" s="84"/>
    </row>
    <row r="47090" spans="25:25" x14ac:dyDescent="0.2">
      <c r="Y47090" s="84"/>
    </row>
    <row r="47091" spans="25:25" x14ac:dyDescent="0.2">
      <c r="Y47091" s="84"/>
    </row>
    <row r="47092" spans="25:25" x14ac:dyDescent="0.2">
      <c r="Y47092" s="84"/>
    </row>
    <row r="47093" spans="25:25" x14ac:dyDescent="0.2">
      <c r="Y47093" s="84"/>
    </row>
    <row r="47094" spans="25:25" x14ac:dyDescent="0.2">
      <c r="Y47094" s="84"/>
    </row>
    <row r="47095" spans="25:25" x14ac:dyDescent="0.2">
      <c r="Y47095" s="84"/>
    </row>
    <row r="47096" spans="25:25" x14ac:dyDescent="0.2">
      <c r="Y47096" s="84"/>
    </row>
    <row r="47097" spans="25:25" x14ac:dyDescent="0.2">
      <c r="Y47097" s="84"/>
    </row>
    <row r="47098" spans="25:25" x14ac:dyDescent="0.2">
      <c r="Y47098" s="84"/>
    </row>
    <row r="47099" spans="25:25" x14ac:dyDescent="0.2">
      <c r="Y47099" s="84"/>
    </row>
    <row r="47100" spans="25:25" x14ac:dyDescent="0.2">
      <c r="Y47100" s="84"/>
    </row>
    <row r="47101" spans="25:25" x14ac:dyDescent="0.2">
      <c r="Y47101" s="84"/>
    </row>
    <row r="47102" spans="25:25" x14ac:dyDescent="0.2">
      <c r="Y47102" s="84"/>
    </row>
    <row r="47103" spans="25:25" x14ac:dyDescent="0.2">
      <c r="Y47103" s="84"/>
    </row>
    <row r="47104" spans="25:25" x14ac:dyDescent="0.2">
      <c r="Y47104" s="84"/>
    </row>
    <row r="47105" spans="25:25" x14ac:dyDescent="0.2">
      <c r="Y47105" s="84"/>
    </row>
    <row r="47106" spans="25:25" x14ac:dyDescent="0.2">
      <c r="Y47106" s="84"/>
    </row>
    <row r="47107" spans="25:25" x14ac:dyDescent="0.2">
      <c r="Y47107" s="84"/>
    </row>
    <row r="47108" spans="25:25" x14ac:dyDescent="0.2">
      <c r="Y47108" s="84"/>
    </row>
    <row r="47109" spans="25:25" x14ac:dyDescent="0.2">
      <c r="Y47109" s="84"/>
    </row>
    <row r="47110" spans="25:25" x14ac:dyDescent="0.2">
      <c r="Y47110" s="84"/>
    </row>
    <row r="47111" spans="25:25" x14ac:dyDescent="0.2">
      <c r="Y47111" s="84"/>
    </row>
    <row r="47112" spans="25:25" x14ac:dyDescent="0.2">
      <c r="Y47112" s="84"/>
    </row>
    <row r="47113" spans="25:25" x14ac:dyDescent="0.2">
      <c r="Y47113" s="84"/>
    </row>
    <row r="47114" spans="25:25" x14ac:dyDescent="0.2">
      <c r="Y47114" s="84"/>
    </row>
    <row r="47115" spans="25:25" x14ac:dyDescent="0.2">
      <c r="Y47115" s="84"/>
    </row>
    <row r="47116" spans="25:25" x14ac:dyDescent="0.2">
      <c r="Y47116" s="84"/>
    </row>
    <row r="47117" spans="25:25" x14ac:dyDescent="0.2">
      <c r="Y47117" s="84"/>
    </row>
    <row r="47118" spans="25:25" x14ac:dyDescent="0.2">
      <c r="Y47118" s="84"/>
    </row>
    <row r="47119" spans="25:25" x14ac:dyDescent="0.2">
      <c r="Y47119" s="84"/>
    </row>
    <row r="47120" spans="25:25" x14ac:dyDescent="0.2">
      <c r="Y47120" s="84"/>
    </row>
    <row r="47121" spans="25:25" x14ac:dyDescent="0.2">
      <c r="Y47121" s="84"/>
    </row>
    <row r="47122" spans="25:25" x14ac:dyDescent="0.2">
      <c r="Y47122" s="84"/>
    </row>
    <row r="47123" spans="25:25" x14ac:dyDescent="0.2">
      <c r="Y47123" s="84"/>
    </row>
    <row r="47124" spans="25:25" x14ac:dyDescent="0.2">
      <c r="Y47124" s="84"/>
    </row>
    <row r="47125" spans="25:25" x14ac:dyDescent="0.2">
      <c r="Y47125" s="84"/>
    </row>
    <row r="47126" spans="25:25" x14ac:dyDescent="0.2">
      <c r="Y47126" s="84"/>
    </row>
    <row r="47127" spans="25:25" x14ac:dyDescent="0.2">
      <c r="Y47127" s="84"/>
    </row>
    <row r="47128" spans="25:25" x14ac:dyDescent="0.2">
      <c r="Y47128" s="84"/>
    </row>
    <row r="47129" spans="25:25" x14ac:dyDescent="0.2">
      <c r="Y47129" s="84"/>
    </row>
    <row r="47130" spans="25:25" x14ac:dyDescent="0.2">
      <c r="Y47130" s="84"/>
    </row>
    <row r="47131" spans="25:25" x14ac:dyDescent="0.2">
      <c r="Y47131" s="84"/>
    </row>
    <row r="47132" spans="25:25" x14ac:dyDescent="0.2">
      <c r="Y47132" s="84"/>
    </row>
    <row r="47133" spans="25:25" x14ac:dyDescent="0.2">
      <c r="Y47133" s="84"/>
    </row>
    <row r="47134" spans="25:25" x14ac:dyDescent="0.2">
      <c r="Y47134" s="84"/>
    </row>
    <row r="47135" spans="25:25" x14ac:dyDescent="0.2">
      <c r="Y47135" s="84"/>
    </row>
    <row r="47136" spans="25:25" x14ac:dyDescent="0.2">
      <c r="Y47136" s="84"/>
    </row>
    <row r="47137" spans="25:25" x14ac:dyDescent="0.2">
      <c r="Y47137" s="84"/>
    </row>
    <row r="47138" spans="25:25" x14ac:dyDescent="0.2">
      <c r="Y47138" s="84"/>
    </row>
    <row r="47139" spans="25:25" x14ac:dyDescent="0.2">
      <c r="Y47139" s="84"/>
    </row>
    <row r="47140" spans="25:25" x14ac:dyDescent="0.2">
      <c r="Y47140" s="84"/>
    </row>
    <row r="47141" spans="25:25" x14ac:dyDescent="0.2">
      <c r="Y47141" s="84"/>
    </row>
    <row r="47142" spans="25:25" x14ac:dyDescent="0.2">
      <c r="Y47142" s="84"/>
    </row>
    <row r="47143" spans="25:25" x14ac:dyDescent="0.2">
      <c r="Y47143" s="84"/>
    </row>
    <row r="47144" spans="25:25" x14ac:dyDescent="0.2">
      <c r="Y47144" s="84"/>
    </row>
    <row r="47145" spans="25:25" x14ac:dyDescent="0.2">
      <c r="Y47145" s="84"/>
    </row>
    <row r="47146" spans="25:25" x14ac:dyDescent="0.2">
      <c r="Y47146" s="84"/>
    </row>
    <row r="47147" spans="25:25" x14ac:dyDescent="0.2">
      <c r="Y47147" s="84"/>
    </row>
    <row r="47148" spans="25:25" x14ac:dyDescent="0.2">
      <c r="Y47148" s="84"/>
    </row>
    <row r="47149" spans="25:25" x14ac:dyDescent="0.2">
      <c r="Y47149" s="84"/>
    </row>
    <row r="47150" spans="25:25" x14ac:dyDescent="0.2">
      <c r="Y47150" s="84"/>
    </row>
    <row r="47151" spans="25:25" x14ac:dyDescent="0.2">
      <c r="Y47151" s="84"/>
    </row>
    <row r="47152" spans="25:25" x14ac:dyDescent="0.2">
      <c r="Y47152" s="84"/>
    </row>
    <row r="47153" spans="25:25" x14ac:dyDescent="0.2">
      <c r="Y47153" s="84"/>
    </row>
    <row r="47154" spans="25:25" x14ac:dyDescent="0.2">
      <c r="Y47154" s="84"/>
    </row>
    <row r="47155" spans="25:25" x14ac:dyDescent="0.2">
      <c r="Y47155" s="84"/>
    </row>
    <row r="47156" spans="25:25" x14ac:dyDescent="0.2">
      <c r="Y47156" s="84"/>
    </row>
    <row r="47157" spans="25:25" x14ac:dyDescent="0.2">
      <c r="Y47157" s="84"/>
    </row>
    <row r="47158" spans="25:25" x14ac:dyDescent="0.2">
      <c r="Y47158" s="84"/>
    </row>
    <row r="47159" spans="25:25" x14ac:dyDescent="0.2">
      <c r="Y47159" s="84"/>
    </row>
    <row r="47160" spans="25:25" x14ac:dyDescent="0.2">
      <c r="Y47160" s="84"/>
    </row>
    <row r="47161" spans="25:25" x14ac:dyDescent="0.2">
      <c r="Y47161" s="84"/>
    </row>
    <row r="47162" spans="25:25" x14ac:dyDescent="0.2">
      <c r="Y47162" s="84"/>
    </row>
    <row r="47163" spans="25:25" x14ac:dyDescent="0.2">
      <c r="Y47163" s="84"/>
    </row>
    <row r="47164" spans="25:25" x14ac:dyDescent="0.2">
      <c r="Y47164" s="84"/>
    </row>
    <row r="47165" spans="25:25" x14ac:dyDescent="0.2">
      <c r="Y47165" s="84"/>
    </row>
    <row r="47166" spans="25:25" x14ac:dyDescent="0.2">
      <c r="Y47166" s="84"/>
    </row>
    <row r="47167" spans="25:25" x14ac:dyDescent="0.2">
      <c r="Y47167" s="84"/>
    </row>
    <row r="47168" spans="25:25" x14ac:dyDescent="0.2">
      <c r="Y47168" s="84"/>
    </row>
    <row r="47169" spans="25:25" x14ac:dyDescent="0.2">
      <c r="Y47169" s="84"/>
    </row>
    <row r="47170" spans="25:25" x14ac:dyDescent="0.2">
      <c r="Y47170" s="84"/>
    </row>
    <row r="47171" spans="25:25" x14ac:dyDescent="0.2">
      <c r="Y47171" s="84"/>
    </row>
    <row r="47172" spans="25:25" x14ac:dyDescent="0.2">
      <c r="Y47172" s="84"/>
    </row>
    <row r="47173" spans="25:25" x14ac:dyDescent="0.2">
      <c r="Y47173" s="84"/>
    </row>
    <row r="47174" spans="25:25" x14ac:dyDescent="0.2">
      <c r="Y47174" s="84"/>
    </row>
    <row r="47175" spans="25:25" x14ac:dyDescent="0.2">
      <c r="Y47175" s="84"/>
    </row>
    <row r="47176" spans="25:25" x14ac:dyDescent="0.2">
      <c r="Y47176" s="84"/>
    </row>
    <row r="47177" spans="25:25" x14ac:dyDescent="0.2">
      <c r="Y47177" s="84"/>
    </row>
    <row r="47178" spans="25:25" x14ac:dyDescent="0.2">
      <c r="Y47178" s="84"/>
    </row>
    <row r="47179" spans="25:25" x14ac:dyDescent="0.2">
      <c r="Y47179" s="84"/>
    </row>
    <row r="47180" spans="25:25" x14ac:dyDescent="0.2">
      <c r="Y47180" s="84"/>
    </row>
    <row r="47181" spans="25:25" x14ac:dyDescent="0.2">
      <c r="Y47181" s="84"/>
    </row>
    <row r="47182" spans="25:25" x14ac:dyDescent="0.2">
      <c r="Y47182" s="84"/>
    </row>
    <row r="47183" spans="25:25" x14ac:dyDescent="0.2">
      <c r="Y47183" s="84"/>
    </row>
    <row r="47184" spans="25:25" x14ac:dyDescent="0.2">
      <c r="Y47184" s="84"/>
    </row>
    <row r="47185" spans="25:25" x14ac:dyDescent="0.2">
      <c r="Y47185" s="84"/>
    </row>
    <row r="47186" spans="25:25" x14ac:dyDescent="0.2">
      <c r="Y47186" s="84"/>
    </row>
    <row r="47187" spans="25:25" x14ac:dyDescent="0.2">
      <c r="Y47187" s="84"/>
    </row>
    <row r="47188" spans="25:25" x14ac:dyDescent="0.2">
      <c r="Y47188" s="84"/>
    </row>
    <row r="47189" spans="25:25" x14ac:dyDescent="0.2">
      <c r="Y47189" s="84"/>
    </row>
    <row r="47190" spans="25:25" x14ac:dyDescent="0.2">
      <c r="Y47190" s="84"/>
    </row>
    <row r="47191" spans="25:25" x14ac:dyDescent="0.2">
      <c r="Y47191" s="84"/>
    </row>
    <row r="47192" spans="25:25" x14ac:dyDescent="0.2">
      <c r="Y47192" s="84"/>
    </row>
    <row r="47193" spans="25:25" x14ac:dyDescent="0.2">
      <c r="Y47193" s="84"/>
    </row>
    <row r="47194" spans="25:25" x14ac:dyDescent="0.2">
      <c r="Y47194" s="84"/>
    </row>
    <row r="47195" spans="25:25" x14ac:dyDescent="0.2">
      <c r="Y47195" s="84"/>
    </row>
    <row r="47196" spans="25:25" x14ac:dyDescent="0.2">
      <c r="Y47196" s="84"/>
    </row>
    <row r="47197" spans="25:25" x14ac:dyDescent="0.2">
      <c r="Y47197" s="84"/>
    </row>
    <row r="47198" spans="25:25" x14ac:dyDescent="0.2">
      <c r="Y47198" s="84"/>
    </row>
    <row r="47199" spans="25:25" x14ac:dyDescent="0.2">
      <c r="Y47199" s="84"/>
    </row>
    <row r="47200" spans="25:25" x14ac:dyDescent="0.2">
      <c r="Y47200" s="84"/>
    </row>
    <row r="47201" spans="25:25" x14ac:dyDescent="0.2">
      <c r="Y47201" s="84"/>
    </row>
    <row r="47202" spans="25:25" x14ac:dyDescent="0.2">
      <c r="Y47202" s="84"/>
    </row>
    <row r="47203" spans="25:25" x14ac:dyDescent="0.2">
      <c r="Y47203" s="84"/>
    </row>
    <row r="47204" spans="25:25" x14ac:dyDescent="0.2">
      <c r="Y47204" s="84"/>
    </row>
    <row r="47205" spans="25:25" x14ac:dyDescent="0.2">
      <c r="Y47205" s="84"/>
    </row>
    <row r="47206" spans="25:25" x14ac:dyDescent="0.2">
      <c r="Y47206" s="84"/>
    </row>
    <row r="47207" spans="25:25" x14ac:dyDescent="0.2">
      <c r="Y47207" s="84"/>
    </row>
    <row r="47208" spans="25:25" x14ac:dyDescent="0.2">
      <c r="Y47208" s="84"/>
    </row>
    <row r="47209" spans="25:25" x14ac:dyDescent="0.2">
      <c r="Y47209" s="84"/>
    </row>
    <row r="47210" spans="25:25" x14ac:dyDescent="0.2">
      <c r="Y47210" s="84"/>
    </row>
    <row r="47211" spans="25:25" x14ac:dyDescent="0.2">
      <c r="Y47211" s="84"/>
    </row>
    <row r="47212" spans="25:25" x14ac:dyDescent="0.2">
      <c r="Y47212" s="84"/>
    </row>
    <row r="47213" spans="25:25" x14ac:dyDescent="0.2">
      <c r="Y47213" s="84"/>
    </row>
    <row r="47214" spans="25:25" x14ac:dyDescent="0.2">
      <c r="Y47214" s="84"/>
    </row>
    <row r="47215" spans="25:25" x14ac:dyDescent="0.2">
      <c r="Y47215" s="84"/>
    </row>
    <row r="47216" spans="25:25" x14ac:dyDescent="0.2">
      <c r="Y47216" s="84"/>
    </row>
    <row r="47217" spans="25:25" x14ac:dyDescent="0.2">
      <c r="Y47217" s="84"/>
    </row>
    <row r="47218" spans="25:25" x14ac:dyDescent="0.2">
      <c r="Y47218" s="84"/>
    </row>
    <row r="47219" spans="25:25" x14ac:dyDescent="0.2">
      <c r="Y47219" s="84"/>
    </row>
    <row r="47220" spans="25:25" x14ac:dyDescent="0.2">
      <c r="Y47220" s="84"/>
    </row>
    <row r="47221" spans="25:25" x14ac:dyDescent="0.2">
      <c r="Y47221" s="84"/>
    </row>
    <row r="47222" spans="25:25" x14ac:dyDescent="0.2">
      <c r="Y47222" s="84"/>
    </row>
    <row r="47223" spans="25:25" x14ac:dyDescent="0.2">
      <c r="Y47223" s="84"/>
    </row>
    <row r="47224" spans="25:25" x14ac:dyDescent="0.2">
      <c r="Y47224" s="84"/>
    </row>
    <row r="47225" spans="25:25" x14ac:dyDescent="0.2">
      <c r="Y47225" s="84"/>
    </row>
    <row r="47226" spans="25:25" x14ac:dyDescent="0.2">
      <c r="Y47226" s="84"/>
    </row>
    <row r="47227" spans="25:25" x14ac:dyDescent="0.2">
      <c r="Y47227" s="84"/>
    </row>
    <row r="47228" spans="25:25" x14ac:dyDescent="0.2">
      <c r="Y47228" s="84"/>
    </row>
    <row r="47229" spans="25:25" x14ac:dyDescent="0.2">
      <c r="Y47229" s="84"/>
    </row>
    <row r="47230" spans="25:25" x14ac:dyDescent="0.2">
      <c r="Y47230" s="84"/>
    </row>
    <row r="47231" spans="25:25" x14ac:dyDescent="0.2">
      <c r="Y47231" s="84"/>
    </row>
    <row r="47232" spans="25:25" x14ac:dyDescent="0.2">
      <c r="Y47232" s="84"/>
    </row>
    <row r="47233" spans="25:25" x14ac:dyDescent="0.2">
      <c r="Y47233" s="84"/>
    </row>
    <row r="47234" spans="25:25" x14ac:dyDescent="0.2">
      <c r="Y47234" s="84"/>
    </row>
    <row r="47235" spans="25:25" x14ac:dyDescent="0.2">
      <c r="Y47235" s="84"/>
    </row>
    <row r="47236" spans="25:25" x14ac:dyDescent="0.2">
      <c r="Y47236" s="84"/>
    </row>
    <row r="47237" spans="25:25" x14ac:dyDescent="0.2">
      <c r="Y47237" s="84"/>
    </row>
    <row r="47238" spans="25:25" x14ac:dyDescent="0.2">
      <c r="Y47238" s="84"/>
    </row>
    <row r="47239" spans="25:25" x14ac:dyDescent="0.2">
      <c r="Y47239" s="84"/>
    </row>
    <row r="47240" spans="25:25" x14ac:dyDescent="0.2">
      <c r="Y47240" s="84"/>
    </row>
    <row r="47241" spans="25:25" x14ac:dyDescent="0.2">
      <c r="Y47241" s="84"/>
    </row>
    <row r="47242" spans="25:25" x14ac:dyDescent="0.2">
      <c r="Y47242" s="84"/>
    </row>
    <row r="47243" spans="25:25" x14ac:dyDescent="0.2">
      <c r="Y47243" s="84"/>
    </row>
    <row r="47244" spans="25:25" x14ac:dyDescent="0.2">
      <c r="Y47244" s="84"/>
    </row>
    <row r="47245" spans="25:25" x14ac:dyDescent="0.2">
      <c r="Y47245" s="84"/>
    </row>
    <row r="47246" spans="25:25" x14ac:dyDescent="0.2">
      <c r="Y47246" s="84"/>
    </row>
    <row r="47247" spans="25:25" x14ac:dyDescent="0.2">
      <c r="Y47247" s="84"/>
    </row>
    <row r="47248" spans="25:25" x14ac:dyDescent="0.2">
      <c r="Y47248" s="84"/>
    </row>
    <row r="47249" spans="25:25" x14ac:dyDescent="0.2">
      <c r="Y47249" s="84"/>
    </row>
    <row r="47250" spans="25:25" x14ac:dyDescent="0.2">
      <c r="Y47250" s="84"/>
    </row>
    <row r="47251" spans="25:25" x14ac:dyDescent="0.2">
      <c r="Y47251" s="84"/>
    </row>
    <row r="47252" spans="25:25" x14ac:dyDescent="0.2">
      <c r="Y47252" s="84"/>
    </row>
    <row r="47253" spans="25:25" x14ac:dyDescent="0.2">
      <c r="Y47253" s="84"/>
    </row>
    <row r="47254" spans="25:25" x14ac:dyDescent="0.2">
      <c r="Y47254" s="84"/>
    </row>
    <row r="47255" spans="25:25" x14ac:dyDescent="0.2">
      <c r="Y47255" s="84"/>
    </row>
    <row r="47256" spans="25:25" x14ac:dyDescent="0.2">
      <c r="Y47256" s="84"/>
    </row>
    <row r="47257" spans="25:25" x14ac:dyDescent="0.2">
      <c r="Y47257" s="84"/>
    </row>
    <row r="47258" spans="25:25" x14ac:dyDescent="0.2">
      <c r="Y47258" s="84"/>
    </row>
    <row r="47259" spans="25:25" x14ac:dyDescent="0.2">
      <c r="Y47259" s="84"/>
    </row>
    <row r="47260" spans="25:25" x14ac:dyDescent="0.2">
      <c r="Y47260" s="84"/>
    </row>
    <row r="47261" spans="25:25" x14ac:dyDescent="0.2">
      <c r="Y47261" s="84"/>
    </row>
    <row r="47262" spans="25:25" x14ac:dyDescent="0.2">
      <c r="Y47262" s="84"/>
    </row>
    <row r="47263" spans="25:25" x14ac:dyDescent="0.2">
      <c r="Y47263" s="84"/>
    </row>
    <row r="47264" spans="25:25" x14ac:dyDescent="0.2">
      <c r="Y47264" s="84"/>
    </row>
    <row r="47265" spans="25:25" x14ac:dyDescent="0.2">
      <c r="Y47265" s="84"/>
    </row>
    <row r="47266" spans="25:25" x14ac:dyDescent="0.2">
      <c r="Y47266" s="84"/>
    </row>
    <row r="47267" spans="25:25" x14ac:dyDescent="0.2">
      <c r="Y47267" s="84"/>
    </row>
    <row r="47268" spans="25:25" x14ac:dyDescent="0.2">
      <c r="Y47268" s="84"/>
    </row>
    <row r="47269" spans="25:25" x14ac:dyDescent="0.2">
      <c r="Y47269" s="84"/>
    </row>
    <row r="47270" spans="25:25" x14ac:dyDescent="0.2">
      <c r="Y47270" s="84"/>
    </row>
    <row r="47271" spans="25:25" x14ac:dyDescent="0.2">
      <c r="Y47271" s="84"/>
    </row>
    <row r="47272" spans="25:25" x14ac:dyDescent="0.2">
      <c r="Y47272" s="84"/>
    </row>
    <row r="47273" spans="25:25" x14ac:dyDescent="0.2">
      <c r="Y47273" s="84"/>
    </row>
    <row r="47274" spans="25:25" x14ac:dyDescent="0.2">
      <c r="Y47274" s="84"/>
    </row>
    <row r="47275" spans="25:25" x14ac:dyDescent="0.2">
      <c r="Y47275" s="84"/>
    </row>
    <row r="47276" spans="25:25" x14ac:dyDescent="0.2">
      <c r="Y47276" s="84"/>
    </row>
    <row r="47277" spans="25:25" x14ac:dyDescent="0.2">
      <c r="Y47277" s="84"/>
    </row>
    <row r="47278" spans="25:25" x14ac:dyDescent="0.2">
      <c r="Y47278" s="84"/>
    </row>
    <row r="47279" spans="25:25" x14ac:dyDescent="0.2">
      <c r="Y47279" s="84"/>
    </row>
    <row r="47280" spans="25:25" x14ac:dyDescent="0.2">
      <c r="Y47280" s="84"/>
    </row>
    <row r="47281" spans="25:25" x14ac:dyDescent="0.2">
      <c r="Y47281" s="84"/>
    </row>
    <row r="47282" spans="25:25" x14ac:dyDescent="0.2">
      <c r="Y47282" s="84"/>
    </row>
    <row r="47283" spans="25:25" x14ac:dyDescent="0.2">
      <c r="Y47283" s="84"/>
    </row>
    <row r="47284" spans="25:25" x14ac:dyDescent="0.2">
      <c r="Y47284" s="84"/>
    </row>
    <row r="47285" spans="25:25" x14ac:dyDescent="0.2">
      <c r="Y47285" s="84"/>
    </row>
    <row r="47286" spans="25:25" x14ac:dyDescent="0.2">
      <c r="Y47286" s="84"/>
    </row>
    <row r="47287" spans="25:25" x14ac:dyDescent="0.2">
      <c r="Y47287" s="84"/>
    </row>
    <row r="47288" spans="25:25" x14ac:dyDescent="0.2">
      <c r="Y47288" s="84"/>
    </row>
    <row r="47289" spans="25:25" x14ac:dyDescent="0.2">
      <c r="Y47289" s="84"/>
    </row>
    <row r="47290" spans="25:25" x14ac:dyDescent="0.2">
      <c r="Y47290" s="84"/>
    </row>
    <row r="47291" spans="25:25" x14ac:dyDescent="0.2">
      <c r="Y47291" s="84"/>
    </row>
    <row r="47292" spans="25:25" x14ac:dyDescent="0.2">
      <c r="Y47292" s="84"/>
    </row>
    <row r="47293" spans="25:25" x14ac:dyDescent="0.2">
      <c r="Y47293" s="84"/>
    </row>
    <row r="47294" spans="25:25" x14ac:dyDescent="0.2">
      <c r="Y47294" s="84"/>
    </row>
    <row r="47295" spans="25:25" x14ac:dyDescent="0.2">
      <c r="Y47295" s="84"/>
    </row>
    <row r="47296" spans="25:25" x14ac:dyDescent="0.2">
      <c r="Y47296" s="84"/>
    </row>
    <row r="47297" spans="25:25" x14ac:dyDescent="0.2">
      <c r="Y47297" s="84"/>
    </row>
    <row r="47298" spans="25:25" x14ac:dyDescent="0.2">
      <c r="Y47298" s="84"/>
    </row>
    <row r="47299" spans="25:25" x14ac:dyDescent="0.2">
      <c r="Y47299" s="84"/>
    </row>
    <row r="47300" spans="25:25" x14ac:dyDescent="0.2">
      <c r="Y47300" s="84"/>
    </row>
    <row r="47301" spans="25:25" x14ac:dyDescent="0.2">
      <c r="Y47301" s="84"/>
    </row>
    <row r="47302" spans="25:25" x14ac:dyDescent="0.2">
      <c r="Y47302" s="84"/>
    </row>
    <row r="47303" spans="25:25" x14ac:dyDescent="0.2">
      <c r="Y47303" s="84"/>
    </row>
    <row r="47304" spans="25:25" x14ac:dyDescent="0.2">
      <c r="Y47304" s="84"/>
    </row>
    <row r="47305" spans="25:25" x14ac:dyDescent="0.2">
      <c r="Y47305" s="84"/>
    </row>
    <row r="47306" spans="25:25" x14ac:dyDescent="0.2">
      <c r="Y47306" s="84"/>
    </row>
    <row r="47307" spans="25:25" x14ac:dyDescent="0.2">
      <c r="Y47307" s="84"/>
    </row>
    <row r="47308" spans="25:25" x14ac:dyDescent="0.2">
      <c r="Y47308" s="84"/>
    </row>
    <row r="47309" spans="25:25" x14ac:dyDescent="0.2">
      <c r="Y47309" s="84"/>
    </row>
    <row r="47310" spans="25:25" x14ac:dyDescent="0.2">
      <c r="Y47310" s="84"/>
    </row>
    <row r="47311" spans="25:25" x14ac:dyDescent="0.2">
      <c r="Y47311" s="84"/>
    </row>
    <row r="47312" spans="25:25" x14ac:dyDescent="0.2">
      <c r="Y47312" s="84"/>
    </row>
    <row r="47313" spans="25:25" x14ac:dyDescent="0.2">
      <c r="Y47313" s="84"/>
    </row>
    <row r="47314" spans="25:25" x14ac:dyDescent="0.2">
      <c r="Y47314" s="84"/>
    </row>
    <row r="47315" spans="25:25" x14ac:dyDescent="0.2">
      <c r="Y47315" s="84"/>
    </row>
    <row r="47316" spans="25:25" x14ac:dyDescent="0.2">
      <c r="Y47316" s="84"/>
    </row>
    <row r="47317" spans="25:25" x14ac:dyDescent="0.2">
      <c r="Y47317" s="84"/>
    </row>
    <row r="47318" spans="25:25" x14ac:dyDescent="0.2">
      <c r="Y47318" s="84"/>
    </row>
    <row r="47319" spans="25:25" x14ac:dyDescent="0.2">
      <c r="Y47319" s="84"/>
    </row>
    <row r="47320" spans="25:25" x14ac:dyDescent="0.2">
      <c r="Y47320" s="84"/>
    </row>
    <row r="47321" spans="25:25" x14ac:dyDescent="0.2">
      <c r="Y47321" s="84"/>
    </row>
    <row r="47322" spans="25:25" x14ac:dyDescent="0.2">
      <c r="Y47322" s="84"/>
    </row>
    <row r="47323" spans="25:25" x14ac:dyDescent="0.2">
      <c r="Y47323" s="84"/>
    </row>
    <row r="47324" spans="25:25" x14ac:dyDescent="0.2">
      <c r="Y47324" s="84"/>
    </row>
    <row r="47325" spans="25:25" x14ac:dyDescent="0.2">
      <c r="Y47325" s="84"/>
    </row>
    <row r="47326" spans="25:25" x14ac:dyDescent="0.2">
      <c r="Y47326" s="84"/>
    </row>
    <row r="47327" spans="25:25" x14ac:dyDescent="0.2">
      <c r="Y47327" s="84"/>
    </row>
    <row r="47328" spans="25:25" x14ac:dyDescent="0.2">
      <c r="Y47328" s="84"/>
    </row>
    <row r="47329" spans="25:25" x14ac:dyDescent="0.2">
      <c r="Y47329" s="84"/>
    </row>
    <row r="47330" spans="25:25" x14ac:dyDescent="0.2">
      <c r="Y47330" s="84"/>
    </row>
    <row r="47331" spans="25:25" x14ac:dyDescent="0.2">
      <c r="Y47331" s="84"/>
    </row>
    <row r="47332" spans="25:25" x14ac:dyDescent="0.2">
      <c r="Y47332" s="84"/>
    </row>
    <row r="47333" spans="25:25" x14ac:dyDescent="0.2">
      <c r="Y47333" s="84"/>
    </row>
    <row r="47334" spans="25:25" x14ac:dyDescent="0.2">
      <c r="Y47334" s="84"/>
    </row>
    <row r="47335" spans="25:25" x14ac:dyDescent="0.2">
      <c r="Y47335" s="84"/>
    </row>
    <row r="47336" spans="25:25" x14ac:dyDescent="0.2">
      <c r="Y47336" s="84"/>
    </row>
    <row r="47337" spans="25:25" x14ac:dyDescent="0.2">
      <c r="Y47337" s="84"/>
    </row>
    <row r="47338" spans="25:25" x14ac:dyDescent="0.2">
      <c r="Y47338" s="84"/>
    </row>
    <row r="47339" spans="25:25" x14ac:dyDescent="0.2">
      <c r="Y47339" s="84"/>
    </row>
    <row r="47340" spans="25:25" x14ac:dyDescent="0.2">
      <c r="Y47340" s="84"/>
    </row>
    <row r="47341" spans="25:25" x14ac:dyDescent="0.2">
      <c r="Y47341" s="84"/>
    </row>
    <row r="47342" spans="25:25" x14ac:dyDescent="0.2">
      <c r="Y47342" s="84"/>
    </row>
    <row r="47343" spans="25:25" x14ac:dyDescent="0.2">
      <c r="Y47343" s="84"/>
    </row>
    <row r="47344" spans="25:25" x14ac:dyDescent="0.2">
      <c r="Y47344" s="84"/>
    </row>
    <row r="47345" spans="25:25" x14ac:dyDescent="0.2">
      <c r="Y47345" s="84"/>
    </row>
    <row r="47346" spans="25:25" x14ac:dyDescent="0.2">
      <c r="Y47346" s="84"/>
    </row>
    <row r="47347" spans="25:25" x14ac:dyDescent="0.2">
      <c r="Y47347" s="84"/>
    </row>
    <row r="47348" spans="25:25" x14ac:dyDescent="0.2">
      <c r="Y47348" s="84"/>
    </row>
    <row r="47349" spans="25:25" x14ac:dyDescent="0.2">
      <c r="Y47349" s="84"/>
    </row>
    <row r="47350" spans="25:25" x14ac:dyDescent="0.2">
      <c r="Y47350" s="84"/>
    </row>
    <row r="47351" spans="25:25" x14ac:dyDescent="0.2">
      <c r="Y47351" s="84"/>
    </row>
    <row r="47352" spans="25:25" x14ac:dyDescent="0.2">
      <c r="Y47352" s="84"/>
    </row>
    <row r="47353" spans="25:25" x14ac:dyDescent="0.2">
      <c r="Y47353" s="84"/>
    </row>
    <row r="47354" spans="25:25" x14ac:dyDescent="0.2">
      <c r="Y47354" s="84"/>
    </row>
    <row r="47355" spans="25:25" x14ac:dyDescent="0.2">
      <c r="Y47355" s="84"/>
    </row>
    <row r="47356" spans="25:25" x14ac:dyDescent="0.2">
      <c r="Y47356" s="84"/>
    </row>
    <row r="47357" spans="25:25" x14ac:dyDescent="0.2">
      <c r="Y47357" s="84"/>
    </row>
    <row r="47358" spans="25:25" x14ac:dyDescent="0.2">
      <c r="Y47358" s="84"/>
    </row>
    <row r="47359" spans="25:25" x14ac:dyDescent="0.2">
      <c r="Y47359" s="84"/>
    </row>
    <row r="47360" spans="25:25" x14ac:dyDescent="0.2">
      <c r="Y47360" s="84"/>
    </row>
    <row r="47361" spans="25:25" x14ac:dyDescent="0.2">
      <c r="Y47361" s="84"/>
    </row>
    <row r="47362" spans="25:25" x14ac:dyDescent="0.2">
      <c r="Y47362" s="84"/>
    </row>
    <row r="47363" spans="25:25" x14ac:dyDescent="0.2">
      <c r="Y47363" s="84"/>
    </row>
    <row r="47364" spans="25:25" x14ac:dyDescent="0.2">
      <c r="Y47364" s="84"/>
    </row>
    <row r="47365" spans="25:25" x14ac:dyDescent="0.2">
      <c r="Y47365" s="84"/>
    </row>
    <row r="47366" spans="25:25" x14ac:dyDescent="0.2">
      <c r="Y47366" s="84"/>
    </row>
    <row r="47367" spans="25:25" x14ac:dyDescent="0.2">
      <c r="Y47367" s="84"/>
    </row>
    <row r="47368" spans="25:25" x14ac:dyDescent="0.2">
      <c r="Y47368" s="84"/>
    </row>
    <row r="47369" spans="25:25" x14ac:dyDescent="0.2">
      <c r="Y47369" s="84"/>
    </row>
    <row r="47370" spans="25:25" x14ac:dyDescent="0.2">
      <c r="Y47370" s="84"/>
    </row>
    <row r="47371" spans="25:25" x14ac:dyDescent="0.2">
      <c r="Y47371" s="84"/>
    </row>
    <row r="47372" spans="25:25" x14ac:dyDescent="0.2">
      <c r="Y47372" s="84"/>
    </row>
    <row r="47373" spans="25:25" x14ac:dyDescent="0.2">
      <c r="Y47373" s="84"/>
    </row>
    <row r="47374" spans="25:25" x14ac:dyDescent="0.2">
      <c r="Y47374" s="84"/>
    </row>
    <row r="47375" spans="25:25" x14ac:dyDescent="0.2">
      <c r="Y47375" s="84"/>
    </row>
    <row r="47376" spans="25:25" x14ac:dyDescent="0.2">
      <c r="Y47376" s="84"/>
    </row>
    <row r="47377" spans="25:25" x14ac:dyDescent="0.2">
      <c r="Y47377" s="84"/>
    </row>
    <row r="47378" spans="25:25" x14ac:dyDescent="0.2">
      <c r="Y47378" s="84"/>
    </row>
    <row r="47379" spans="25:25" x14ac:dyDescent="0.2">
      <c r="Y47379" s="84"/>
    </row>
    <row r="47380" spans="25:25" x14ac:dyDescent="0.2">
      <c r="Y47380" s="84"/>
    </row>
    <row r="47381" spans="25:25" x14ac:dyDescent="0.2">
      <c r="Y47381" s="84"/>
    </row>
    <row r="47382" spans="25:25" x14ac:dyDescent="0.2">
      <c r="Y47382" s="84"/>
    </row>
    <row r="47383" spans="25:25" x14ac:dyDescent="0.2">
      <c r="Y47383" s="84"/>
    </row>
    <row r="47384" spans="25:25" x14ac:dyDescent="0.2">
      <c r="Y47384" s="84"/>
    </row>
    <row r="47385" spans="25:25" x14ac:dyDescent="0.2">
      <c r="Y47385" s="84"/>
    </row>
    <row r="47386" spans="25:25" x14ac:dyDescent="0.2">
      <c r="Y47386" s="84"/>
    </row>
    <row r="47387" spans="25:25" x14ac:dyDescent="0.2">
      <c r="Y47387" s="84"/>
    </row>
    <row r="47388" spans="25:25" x14ac:dyDescent="0.2">
      <c r="Y47388" s="84"/>
    </row>
    <row r="47389" spans="25:25" x14ac:dyDescent="0.2">
      <c r="Y47389" s="84"/>
    </row>
    <row r="47390" spans="25:25" x14ac:dyDescent="0.2">
      <c r="Y47390" s="84"/>
    </row>
    <row r="47391" spans="25:25" x14ac:dyDescent="0.2">
      <c r="Y47391" s="84"/>
    </row>
    <row r="47392" spans="25:25" x14ac:dyDescent="0.2">
      <c r="Y47392" s="84"/>
    </row>
    <row r="47393" spans="25:25" x14ac:dyDescent="0.2">
      <c r="Y47393" s="84"/>
    </row>
    <row r="47394" spans="25:25" x14ac:dyDescent="0.2">
      <c r="Y47394" s="84"/>
    </row>
    <row r="47395" spans="25:25" x14ac:dyDescent="0.2">
      <c r="Y47395" s="84"/>
    </row>
    <row r="47396" spans="25:25" x14ac:dyDescent="0.2">
      <c r="Y47396" s="84"/>
    </row>
    <row r="47397" spans="25:25" x14ac:dyDescent="0.2">
      <c r="Y47397" s="84"/>
    </row>
    <row r="47398" spans="25:25" x14ac:dyDescent="0.2">
      <c r="Y47398" s="84"/>
    </row>
    <row r="47399" spans="25:25" x14ac:dyDescent="0.2">
      <c r="Y47399" s="84"/>
    </row>
    <row r="47400" spans="25:25" x14ac:dyDescent="0.2">
      <c r="Y47400" s="84"/>
    </row>
    <row r="47401" spans="25:25" x14ac:dyDescent="0.2">
      <c r="Y47401" s="84"/>
    </row>
    <row r="47402" spans="25:25" x14ac:dyDescent="0.2">
      <c r="Y47402" s="84"/>
    </row>
    <row r="47403" spans="25:25" x14ac:dyDescent="0.2">
      <c r="Y47403" s="84"/>
    </row>
    <row r="47404" spans="25:25" x14ac:dyDescent="0.2">
      <c r="Y47404" s="84"/>
    </row>
    <row r="47405" spans="25:25" x14ac:dyDescent="0.2">
      <c r="Y47405" s="84"/>
    </row>
    <row r="47406" spans="25:25" x14ac:dyDescent="0.2">
      <c r="Y47406" s="84"/>
    </row>
    <row r="47407" spans="25:25" x14ac:dyDescent="0.2">
      <c r="Y47407" s="84"/>
    </row>
    <row r="47408" spans="25:25" x14ac:dyDescent="0.2">
      <c r="Y47408" s="84"/>
    </row>
    <row r="47409" spans="25:25" x14ac:dyDescent="0.2">
      <c r="Y47409" s="84"/>
    </row>
    <row r="47410" spans="25:25" x14ac:dyDescent="0.2">
      <c r="Y47410" s="84"/>
    </row>
    <row r="47411" spans="25:25" x14ac:dyDescent="0.2">
      <c r="Y47411" s="84"/>
    </row>
    <row r="47412" spans="25:25" x14ac:dyDescent="0.2">
      <c r="Y47412" s="84"/>
    </row>
    <row r="47413" spans="25:25" x14ac:dyDescent="0.2">
      <c r="Y47413" s="84"/>
    </row>
    <row r="47414" spans="25:25" x14ac:dyDescent="0.2">
      <c r="Y47414" s="84"/>
    </row>
    <row r="47415" spans="25:25" x14ac:dyDescent="0.2">
      <c r="Y47415" s="84"/>
    </row>
    <row r="47416" spans="25:25" x14ac:dyDescent="0.2">
      <c r="Y47416" s="84"/>
    </row>
    <row r="47417" spans="25:25" x14ac:dyDescent="0.2">
      <c r="Y47417" s="84"/>
    </row>
    <row r="47418" spans="25:25" x14ac:dyDescent="0.2">
      <c r="Y47418" s="84"/>
    </row>
    <row r="47419" spans="25:25" x14ac:dyDescent="0.2">
      <c r="Y47419" s="84"/>
    </row>
    <row r="47420" spans="25:25" x14ac:dyDescent="0.2">
      <c r="Y47420" s="84"/>
    </row>
    <row r="47421" spans="25:25" x14ac:dyDescent="0.2">
      <c r="Y47421" s="84"/>
    </row>
    <row r="47422" spans="25:25" x14ac:dyDescent="0.2">
      <c r="Y47422" s="84"/>
    </row>
    <row r="47423" spans="25:25" x14ac:dyDescent="0.2">
      <c r="Y47423" s="84"/>
    </row>
    <row r="47424" spans="25:25" x14ac:dyDescent="0.2">
      <c r="Y47424" s="84"/>
    </row>
    <row r="47425" spans="25:25" x14ac:dyDescent="0.2">
      <c r="Y47425" s="84"/>
    </row>
    <row r="47426" spans="25:25" x14ac:dyDescent="0.2">
      <c r="Y47426" s="84"/>
    </row>
    <row r="47427" spans="25:25" x14ac:dyDescent="0.2">
      <c r="Y47427" s="84"/>
    </row>
    <row r="47428" spans="25:25" x14ac:dyDescent="0.2">
      <c r="Y47428" s="84"/>
    </row>
    <row r="47429" spans="25:25" x14ac:dyDescent="0.2">
      <c r="Y47429" s="84"/>
    </row>
    <row r="47430" spans="25:25" x14ac:dyDescent="0.2">
      <c r="Y47430" s="84"/>
    </row>
    <row r="47431" spans="25:25" x14ac:dyDescent="0.2">
      <c r="Y47431" s="84"/>
    </row>
    <row r="47432" spans="25:25" x14ac:dyDescent="0.2">
      <c r="Y47432" s="84"/>
    </row>
    <row r="47433" spans="25:25" x14ac:dyDescent="0.2">
      <c r="Y47433" s="84"/>
    </row>
    <row r="47434" spans="25:25" x14ac:dyDescent="0.2">
      <c r="Y47434" s="84"/>
    </row>
    <row r="47435" spans="25:25" x14ac:dyDescent="0.2">
      <c r="Y47435" s="84"/>
    </row>
    <row r="47436" spans="25:25" x14ac:dyDescent="0.2">
      <c r="Y47436" s="84"/>
    </row>
    <row r="47437" spans="25:25" x14ac:dyDescent="0.2">
      <c r="Y47437" s="84"/>
    </row>
    <row r="47438" spans="25:25" x14ac:dyDescent="0.2">
      <c r="Y47438" s="84"/>
    </row>
    <row r="47439" spans="25:25" x14ac:dyDescent="0.2">
      <c r="Y47439" s="84"/>
    </row>
    <row r="47440" spans="25:25" x14ac:dyDescent="0.2">
      <c r="Y47440" s="84"/>
    </row>
    <row r="47441" spans="25:25" x14ac:dyDescent="0.2">
      <c r="Y47441" s="84"/>
    </row>
    <row r="47442" spans="25:25" x14ac:dyDescent="0.2">
      <c r="Y47442" s="84"/>
    </row>
    <row r="47443" spans="25:25" x14ac:dyDescent="0.2">
      <c r="Y47443" s="84"/>
    </row>
    <row r="47444" spans="25:25" x14ac:dyDescent="0.2">
      <c r="Y47444" s="84"/>
    </row>
    <row r="47445" spans="25:25" x14ac:dyDescent="0.2">
      <c r="Y47445" s="84"/>
    </row>
    <row r="47446" spans="25:25" x14ac:dyDescent="0.2">
      <c r="Y47446" s="84"/>
    </row>
    <row r="47447" spans="25:25" x14ac:dyDescent="0.2">
      <c r="Y47447" s="84"/>
    </row>
    <row r="47448" spans="25:25" x14ac:dyDescent="0.2">
      <c r="Y47448" s="84"/>
    </row>
    <row r="47449" spans="25:25" x14ac:dyDescent="0.2">
      <c r="Y47449" s="84"/>
    </row>
    <row r="47450" spans="25:25" x14ac:dyDescent="0.2">
      <c r="Y47450" s="84"/>
    </row>
    <row r="47451" spans="25:25" x14ac:dyDescent="0.2">
      <c r="Y47451" s="84"/>
    </row>
    <row r="47452" spans="25:25" x14ac:dyDescent="0.2">
      <c r="Y47452" s="84"/>
    </row>
    <row r="47453" spans="25:25" x14ac:dyDescent="0.2">
      <c r="Y47453" s="84"/>
    </row>
    <row r="47454" spans="25:25" x14ac:dyDescent="0.2">
      <c r="Y47454" s="84"/>
    </row>
    <row r="47455" spans="25:25" x14ac:dyDescent="0.2">
      <c r="Y47455" s="84"/>
    </row>
    <row r="47456" spans="25:25" x14ac:dyDescent="0.2">
      <c r="Y47456" s="84"/>
    </row>
    <row r="47457" spans="25:25" x14ac:dyDescent="0.2">
      <c r="Y47457" s="84"/>
    </row>
    <row r="47458" spans="25:25" x14ac:dyDescent="0.2">
      <c r="Y47458" s="84"/>
    </row>
    <row r="47459" spans="25:25" x14ac:dyDescent="0.2">
      <c r="Y47459" s="84"/>
    </row>
    <row r="47460" spans="25:25" x14ac:dyDescent="0.2">
      <c r="Y47460" s="84"/>
    </row>
    <row r="47461" spans="25:25" x14ac:dyDescent="0.2">
      <c r="Y47461" s="84"/>
    </row>
    <row r="47462" spans="25:25" x14ac:dyDescent="0.2">
      <c r="Y47462" s="84"/>
    </row>
    <row r="47463" spans="25:25" x14ac:dyDescent="0.2">
      <c r="Y47463" s="84"/>
    </row>
    <row r="47464" spans="25:25" x14ac:dyDescent="0.2">
      <c r="Y47464" s="84"/>
    </row>
    <row r="47465" spans="25:25" x14ac:dyDescent="0.2">
      <c r="Y47465" s="84"/>
    </row>
    <row r="47466" spans="25:25" x14ac:dyDescent="0.2">
      <c r="Y47466" s="84"/>
    </row>
    <row r="47467" spans="25:25" x14ac:dyDescent="0.2">
      <c r="Y47467" s="84"/>
    </row>
    <row r="47468" spans="25:25" x14ac:dyDescent="0.2">
      <c r="Y47468" s="84"/>
    </row>
    <row r="47469" spans="25:25" x14ac:dyDescent="0.2">
      <c r="Y47469" s="84"/>
    </row>
    <row r="47470" spans="25:25" x14ac:dyDescent="0.2">
      <c r="Y47470" s="84"/>
    </row>
    <row r="47471" spans="25:25" x14ac:dyDescent="0.2">
      <c r="Y47471" s="84"/>
    </row>
    <row r="47472" spans="25:25" x14ac:dyDescent="0.2">
      <c r="Y47472" s="84"/>
    </row>
    <row r="47473" spans="25:25" x14ac:dyDescent="0.2">
      <c r="Y47473" s="84"/>
    </row>
    <row r="47474" spans="25:25" x14ac:dyDescent="0.2">
      <c r="Y47474" s="84"/>
    </row>
    <row r="47475" spans="25:25" x14ac:dyDescent="0.2">
      <c r="Y47475" s="84"/>
    </row>
    <row r="47476" spans="25:25" x14ac:dyDescent="0.2">
      <c r="Y47476" s="84"/>
    </row>
    <row r="47477" spans="25:25" x14ac:dyDescent="0.2">
      <c r="Y47477" s="84"/>
    </row>
    <row r="47478" spans="25:25" x14ac:dyDescent="0.2">
      <c r="Y47478" s="84"/>
    </row>
    <row r="47479" spans="25:25" x14ac:dyDescent="0.2">
      <c r="Y47479" s="84"/>
    </row>
    <row r="47480" spans="25:25" x14ac:dyDescent="0.2">
      <c r="Y47480" s="84"/>
    </row>
    <row r="47481" spans="25:25" x14ac:dyDescent="0.2">
      <c r="Y47481" s="84"/>
    </row>
    <row r="47482" spans="25:25" x14ac:dyDescent="0.2">
      <c r="Y47482" s="84"/>
    </row>
    <row r="47483" spans="25:25" x14ac:dyDescent="0.2">
      <c r="Y47483" s="84"/>
    </row>
    <row r="47484" spans="25:25" x14ac:dyDescent="0.2">
      <c r="Y47484" s="84"/>
    </row>
    <row r="47485" spans="25:25" x14ac:dyDescent="0.2">
      <c r="Y47485" s="84"/>
    </row>
    <row r="47486" spans="25:25" x14ac:dyDescent="0.2">
      <c r="Y47486" s="84"/>
    </row>
    <row r="47487" spans="25:25" x14ac:dyDescent="0.2">
      <c r="Y47487" s="84"/>
    </row>
    <row r="47488" spans="25:25" x14ac:dyDescent="0.2">
      <c r="Y47488" s="84"/>
    </row>
    <row r="47489" spans="25:25" x14ac:dyDescent="0.2">
      <c r="Y47489" s="84"/>
    </row>
    <row r="47490" spans="25:25" x14ac:dyDescent="0.2">
      <c r="Y47490" s="84"/>
    </row>
    <row r="47491" spans="25:25" x14ac:dyDescent="0.2">
      <c r="Y47491" s="84"/>
    </row>
    <row r="47492" spans="25:25" x14ac:dyDescent="0.2">
      <c r="Y47492" s="84"/>
    </row>
    <row r="47493" spans="25:25" x14ac:dyDescent="0.2">
      <c r="Y47493" s="84"/>
    </row>
    <row r="47494" spans="25:25" x14ac:dyDescent="0.2">
      <c r="Y47494" s="84"/>
    </row>
    <row r="47495" spans="25:25" x14ac:dyDescent="0.2">
      <c r="Y47495" s="84"/>
    </row>
    <row r="47496" spans="25:25" x14ac:dyDescent="0.2">
      <c r="Y47496" s="84"/>
    </row>
    <row r="47497" spans="25:25" x14ac:dyDescent="0.2">
      <c r="Y47497" s="84"/>
    </row>
    <row r="47498" spans="25:25" x14ac:dyDescent="0.2">
      <c r="Y47498" s="84"/>
    </row>
    <row r="47499" spans="25:25" x14ac:dyDescent="0.2">
      <c r="Y47499" s="84"/>
    </row>
    <row r="47500" spans="25:25" x14ac:dyDescent="0.2">
      <c r="Y47500" s="84"/>
    </row>
    <row r="47501" spans="25:25" x14ac:dyDescent="0.2">
      <c r="Y47501" s="84"/>
    </row>
    <row r="47502" spans="25:25" x14ac:dyDescent="0.2">
      <c r="Y47502" s="84"/>
    </row>
    <row r="47503" spans="25:25" x14ac:dyDescent="0.2">
      <c r="Y47503" s="84"/>
    </row>
    <row r="47504" spans="25:25" x14ac:dyDescent="0.2">
      <c r="Y47504" s="84"/>
    </row>
    <row r="47505" spans="25:25" x14ac:dyDescent="0.2">
      <c r="Y47505" s="84"/>
    </row>
    <row r="47506" spans="25:25" x14ac:dyDescent="0.2">
      <c r="Y47506" s="84"/>
    </row>
    <row r="47507" spans="25:25" x14ac:dyDescent="0.2">
      <c r="Y47507" s="84"/>
    </row>
    <row r="47508" spans="25:25" x14ac:dyDescent="0.2">
      <c r="Y47508" s="84"/>
    </row>
    <row r="47509" spans="25:25" x14ac:dyDescent="0.2">
      <c r="Y47509" s="84"/>
    </row>
    <row r="47510" spans="25:25" x14ac:dyDescent="0.2">
      <c r="Y47510" s="84"/>
    </row>
    <row r="47511" spans="25:25" x14ac:dyDescent="0.2">
      <c r="Y47511" s="84"/>
    </row>
    <row r="47512" spans="25:25" x14ac:dyDescent="0.2">
      <c r="Y47512" s="84"/>
    </row>
    <row r="47513" spans="25:25" x14ac:dyDescent="0.2">
      <c r="Y47513" s="84"/>
    </row>
    <row r="47514" spans="25:25" x14ac:dyDescent="0.2">
      <c r="Y47514" s="84"/>
    </row>
    <row r="47515" spans="25:25" x14ac:dyDescent="0.2">
      <c r="Y47515" s="84"/>
    </row>
    <row r="47516" spans="25:25" x14ac:dyDescent="0.2">
      <c r="Y47516" s="84"/>
    </row>
    <row r="47517" spans="25:25" x14ac:dyDescent="0.2">
      <c r="Y47517" s="84"/>
    </row>
    <row r="47518" spans="25:25" x14ac:dyDescent="0.2">
      <c r="Y47518" s="84"/>
    </row>
    <row r="47519" spans="25:25" x14ac:dyDescent="0.2">
      <c r="Y47519" s="84"/>
    </row>
    <row r="47520" spans="25:25" x14ac:dyDescent="0.2">
      <c r="Y47520" s="84"/>
    </row>
    <row r="47521" spans="25:25" x14ac:dyDescent="0.2">
      <c r="Y47521" s="84"/>
    </row>
    <row r="47522" spans="25:25" x14ac:dyDescent="0.2">
      <c r="Y47522" s="84"/>
    </row>
    <row r="47523" spans="25:25" x14ac:dyDescent="0.2">
      <c r="Y47523" s="84"/>
    </row>
    <row r="47524" spans="25:25" x14ac:dyDescent="0.2">
      <c r="Y47524" s="84"/>
    </row>
    <row r="47525" spans="25:25" x14ac:dyDescent="0.2">
      <c r="Y47525" s="84"/>
    </row>
    <row r="47526" spans="25:25" x14ac:dyDescent="0.2">
      <c r="Y47526" s="84"/>
    </row>
    <row r="47527" spans="25:25" x14ac:dyDescent="0.2">
      <c r="Y47527" s="84"/>
    </row>
    <row r="47528" spans="25:25" x14ac:dyDescent="0.2">
      <c r="Y47528" s="84"/>
    </row>
    <row r="47529" spans="25:25" x14ac:dyDescent="0.2">
      <c r="Y47529" s="84"/>
    </row>
    <row r="47530" spans="25:25" x14ac:dyDescent="0.2">
      <c r="Y47530" s="84"/>
    </row>
    <row r="47531" spans="25:25" x14ac:dyDescent="0.2">
      <c r="Y47531" s="84"/>
    </row>
    <row r="47532" spans="25:25" x14ac:dyDescent="0.2">
      <c r="Y47532" s="84"/>
    </row>
    <row r="47533" spans="25:25" x14ac:dyDescent="0.2">
      <c r="Y47533" s="84"/>
    </row>
    <row r="47534" spans="25:25" x14ac:dyDescent="0.2">
      <c r="Y47534" s="84"/>
    </row>
    <row r="47535" spans="25:25" x14ac:dyDescent="0.2">
      <c r="Y47535" s="84"/>
    </row>
    <row r="47536" spans="25:25" x14ac:dyDescent="0.2">
      <c r="Y47536" s="84"/>
    </row>
    <row r="47537" spans="25:25" x14ac:dyDescent="0.2">
      <c r="Y47537" s="84"/>
    </row>
    <row r="47538" spans="25:25" x14ac:dyDescent="0.2">
      <c r="Y47538" s="84"/>
    </row>
    <row r="47539" spans="25:25" x14ac:dyDescent="0.2">
      <c r="Y47539" s="84"/>
    </row>
    <row r="47540" spans="25:25" x14ac:dyDescent="0.2">
      <c r="Y47540" s="84"/>
    </row>
    <row r="47541" spans="25:25" x14ac:dyDescent="0.2">
      <c r="Y47541" s="84"/>
    </row>
    <row r="47542" spans="25:25" x14ac:dyDescent="0.2">
      <c r="Y47542" s="84"/>
    </row>
    <row r="47543" spans="25:25" x14ac:dyDescent="0.2">
      <c r="Y47543" s="84"/>
    </row>
    <row r="47544" spans="25:25" x14ac:dyDescent="0.2">
      <c r="Y47544" s="84"/>
    </row>
    <row r="47545" spans="25:25" x14ac:dyDescent="0.2">
      <c r="Y47545" s="84"/>
    </row>
    <row r="47546" spans="25:25" x14ac:dyDescent="0.2">
      <c r="Y47546" s="84"/>
    </row>
    <row r="47547" spans="25:25" x14ac:dyDescent="0.2">
      <c r="Y47547" s="84"/>
    </row>
    <row r="47548" spans="25:25" x14ac:dyDescent="0.2">
      <c r="Y47548" s="84"/>
    </row>
    <row r="47549" spans="25:25" x14ac:dyDescent="0.2">
      <c r="Y47549" s="84"/>
    </row>
    <row r="47550" spans="25:25" x14ac:dyDescent="0.2">
      <c r="Y47550" s="84"/>
    </row>
    <row r="47551" spans="25:25" x14ac:dyDescent="0.2">
      <c r="Y47551" s="84"/>
    </row>
    <row r="47552" spans="25:25" x14ac:dyDescent="0.2">
      <c r="Y47552" s="84"/>
    </row>
    <row r="47553" spans="25:25" x14ac:dyDescent="0.2">
      <c r="Y47553" s="84"/>
    </row>
    <row r="47554" spans="25:25" x14ac:dyDescent="0.2">
      <c r="Y47554" s="84"/>
    </row>
    <row r="47555" spans="25:25" x14ac:dyDescent="0.2">
      <c r="Y47555" s="84"/>
    </row>
    <row r="47556" spans="25:25" x14ac:dyDescent="0.2">
      <c r="Y47556" s="84"/>
    </row>
    <row r="47557" spans="25:25" x14ac:dyDescent="0.2">
      <c r="Y47557" s="84"/>
    </row>
    <row r="47558" spans="25:25" x14ac:dyDescent="0.2">
      <c r="Y47558" s="84"/>
    </row>
    <row r="47559" spans="25:25" x14ac:dyDescent="0.2">
      <c r="Y47559" s="84"/>
    </row>
    <row r="47560" spans="25:25" x14ac:dyDescent="0.2">
      <c r="Y47560" s="84"/>
    </row>
    <row r="47561" spans="25:25" x14ac:dyDescent="0.2">
      <c r="Y47561" s="84"/>
    </row>
    <row r="47562" spans="25:25" x14ac:dyDescent="0.2">
      <c r="Y47562" s="84"/>
    </row>
    <row r="47563" spans="25:25" x14ac:dyDescent="0.2">
      <c r="Y47563" s="84"/>
    </row>
    <row r="47564" spans="25:25" x14ac:dyDescent="0.2">
      <c r="Y47564" s="84"/>
    </row>
    <row r="47565" spans="25:25" x14ac:dyDescent="0.2">
      <c r="Y47565" s="84"/>
    </row>
    <row r="47566" spans="25:25" x14ac:dyDescent="0.2">
      <c r="Y47566" s="84"/>
    </row>
    <row r="47567" spans="25:25" x14ac:dyDescent="0.2">
      <c r="Y47567" s="84"/>
    </row>
    <row r="47568" spans="25:25" x14ac:dyDescent="0.2">
      <c r="Y47568" s="84"/>
    </row>
    <row r="47569" spans="25:25" x14ac:dyDescent="0.2">
      <c r="Y47569" s="84"/>
    </row>
    <row r="47570" spans="25:25" x14ac:dyDescent="0.2">
      <c r="Y47570" s="84"/>
    </row>
    <row r="47571" spans="25:25" x14ac:dyDescent="0.2">
      <c r="Y47571" s="84"/>
    </row>
    <row r="47572" spans="25:25" x14ac:dyDescent="0.2">
      <c r="Y47572" s="84"/>
    </row>
    <row r="47573" spans="25:25" x14ac:dyDescent="0.2">
      <c r="Y47573" s="84"/>
    </row>
    <row r="47574" spans="25:25" x14ac:dyDescent="0.2">
      <c r="Y47574" s="84"/>
    </row>
    <row r="47575" spans="25:25" x14ac:dyDescent="0.2">
      <c r="Y47575" s="84"/>
    </row>
    <row r="47576" spans="25:25" x14ac:dyDescent="0.2">
      <c r="Y47576" s="84"/>
    </row>
    <row r="47577" spans="25:25" x14ac:dyDescent="0.2">
      <c r="Y47577" s="84"/>
    </row>
    <row r="47578" spans="25:25" x14ac:dyDescent="0.2">
      <c r="Y47578" s="84"/>
    </row>
    <row r="47579" spans="25:25" x14ac:dyDescent="0.2">
      <c r="Y47579" s="84"/>
    </row>
    <row r="47580" spans="25:25" x14ac:dyDescent="0.2">
      <c r="Y47580" s="84"/>
    </row>
    <row r="47581" spans="25:25" x14ac:dyDescent="0.2">
      <c r="Y47581" s="84"/>
    </row>
    <row r="47582" spans="25:25" x14ac:dyDescent="0.2">
      <c r="Y47582" s="84"/>
    </row>
    <row r="47583" spans="25:25" x14ac:dyDescent="0.2">
      <c r="Y47583" s="84"/>
    </row>
    <row r="47584" spans="25:25" x14ac:dyDescent="0.2">
      <c r="Y47584" s="84"/>
    </row>
    <row r="47585" spans="25:25" x14ac:dyDescent="0.2">
      <c r="Y47585" s="84"/>
    </row>
    <row r="47586" spans="25:25" x14ac:dyDescent="0.2">
      <c r="Y47586" s="84"/>
    </row>
    <row r="47587" spans="25:25" x14ac:dyDescent="0.2">
      <c r="Y47587" s="84"/>
    </row>
    <row r="47588" spans="25:25" x14ac:dyDescent="0.2">
      <c r="Y47588" s="84"/>
    </row>
    <row r="47589" spans="25:25" x14ac:dyDescent="0.2">
      <c r="Y47589" s="84"/>
    </row>
    <row r="47590" spans="25:25" x14ac:dyDescent="0.2">
      <c r="Y47590" s="84"/>
    </row>
    <row r="47591" spans="25:25" x14ac:dyDescent="0.2">
      <c r="Y47591" s="84"/>
    </row>
    <row r="47592" spans="25:25" x14ac:dyDescent="0.2">
      <c r="Y47592" s="84"/>
    </row>
    <row r="47593" spans="25:25" x14ac:dyDescent="0.2">
      <c r="Y47593" s="84"/>
    </row>
    <row r="47594" spans="25:25" x14ac:dyDescent="0.2">
      <c r="Y47594" s="84"/>
    </row>
    <row r="47595" spans="25:25" x14ac:dyDescent="0.2">
      <c r="Y47595" s="84"/>
    </row>
    <row r="47596" spans="25:25" x14ac:dyDescent="0.2">
      <c r="Y47596" s="84"/>
    </row>
    <row r="47597" spans="25:25" x14ac:dyDescent="0.2">
      <c r="Y47597" s="84"/>
    </row>
    <row r="47598" spans="25:25" x14ac:dyDescent="0.2">
      <c r="Y47598" s="84"/>
    </row>
    <row r="47599" spans="25:25" x14ac:dyDescent="0.2">
      <c r="Y47599" s="84"/>
    </row>
    <row r="47600" spans="25:25" x14ac:dyDescent="0.2">
      <c r="Y47600" s="84"/>
    </row>
    <row r="47601" spans="25:25" x14ac:dyDescent="0.2">
      <c r="Y47601" s="84"/>
    </row>
    <row r="47602" spans="25:25" x14ac:dyDescent="0.2">
      <c r="Y47602" s="84"/>
    </row>
    <row r="47603" spans="25:25" x14ac:dyDescent="0.2">
      <c r="Y47603" s="84"/>
    </row>
    <row r="47604" spans="25:25" x14ac:dyDescent="0.2">
      <c r="Y47604" s="84"/>
    </row>
    <row r="47605" spans="25:25" x14ac:dyDescent="0.2">
      <c r="Y47605" s="84"/>
    </row>
    <row r="47606" spans="25:25" x14ac:dyDescent="0.2">
      <c r="Y47606" s="84"/>
    </row>
    <row r="47607" spans="25:25" x14ac:dyDescent="0.2">
      <c r="Y47607" s="84"/>
    </row>
    <row r="47608" spans="25:25" x14ac:dyDescent="0.2">
      <c r="Y47608" s="84"/>
    </row>
    <row r="47609" spans="25:25" x14ac:dyDescent="0.2">
      <c r="Y47609" s="84"/>
    </row>
    <row r="47610" spans="25:25" x14ac:dyDescent="0.2">
      <c r="Y47610" s="84"/>
    </row>
    <row r="47611" spans="25:25" x14ac:dyDescent="0.2">
      <c r="Y47611" s="84"/>
    </row>
    <row r="47612" spans="25:25" x14ac:dyDescent="0.2">
      <c r="Y47612" s="84"/>
    </row>
    <row r="47613" spans="25:25" x14ac:dyDescent="0.2">
      <c r="Y47613" s="84"/>
    </row>
    <row r="47614" spans="25:25" x14ac:dyDescent="0.2">
      <c r="Y47614" s="84"/>
    </row>
    <row r="47615" spans="25:25" x14ac:dyDescent="0.2">
      <c r="Y47615" s="84"/>
    </row>
    <row r="47616" spans="25:25" x14ac:dyDescent="0.2">
      <c r="Y47616" s="84"/>
    </row>
    <row r="47617" spans="25:25" x14ac:dyDescent="0.2">
      <c r="Y47617" s="84"/>
    </row>
    <row r="47618" spans="25:25" x14ac:dyDescent="0.2">
      <c r="Y47618" s="84"/>
    </row>
    <row r="47619" spans="25:25" x14ac:dyDescent="0.2">
      <c r="Y47619" s="84"/>
    </row>
    <row r="47620" spans="25:25" x14ac:dyDescent="0.2">
      <c r="Y47620" s="84"/>
    </row>
    <row r="47621" spans="25:25" x14ac:dyDescent="0.2">
      <c r="Y47621" s="84"/>
    </row>
    <row r="47622" spans="25:25" x14ac:dyDescent="0.2">
      <c r="Y47622" s="84"/>
    </row>
    <row r="47623" spans="25:25" x14ac:dyDescent="0.2">
      <c r="Y47623" s="84"/>
    </row>
    <row r="47624" spans="25:25" x14ac:dyDescent="0.2">
      <c r="Y47624" s="84"/>
    </row>
    <row r="47625" spans="25:25" x14ac:dyDescent="0.2">
      <c r="Y47625" s="84"/>
    </row>
    <row r="47626" spans="25:25" x14ac:dyDescent="0.2">
      <c r="Y47626" s="84"/>
    </row>
    <row r="47627" spans="25:25" x14ac:dyDescent="0.2">
      <c r="Y47627" s="84"/>
    </row>
    <row r="47628" spans="25:25" x14ac:dyDescent="0.2">
      <c r="Y47628" s="84"/>
    </row>
    <row r="47629" spans="25:25" x14ac:dyDescent="0.2">
      <c r="Y47629" s="84"/>
    </row>
    <row r="47630" spans="25:25" x14ac:dyDescent="0.2">
      <c r="Y47630" s="84"/>
    </row>
    <row r="47631" spans="25:25" x14ac:dyDescent="0.2">
      <c r="Y47631" s="84"/>
    </row>
    <row r="47632" spans="25:25" x14ac:dyDescent="0.2">
      <c r="Y47632" s="84"/>
    </row>
    <row r="47633" spans="25:25" x14ac:dyDescent="0.2">
      <c r="Y47633" s="84"/>
    </row>
    <row r="47634" spans="25:25" x14ac:dyDescent="0.2">
      <c r="Y47634" s="84"/>
    </row>
    <row r="47635" spans="25:25" x14ac:dyDescent="0.2">
      <c r="Y47635" s="84"/>
    </row>
    <row r="47636" spans="25:25" x14ac:dyDescent="0.2">
      <c r="Y47636" s="84"/>
    </row>
    <row r="47637" spans="25:25" x14ac:dyDescent="0.2">
      <c r="Y47637" s="84"/>
    </row>
    <row r="47638" spans="25:25" x14ac:dyDescent="0.2">
      <c r="Y47638" s="84"/>
    </row>
    <row r="47639" spans="25:25" x14ac:dyDescent="0.2">
      <c r="Y47639" s="84"/>
    </row>
    <row r="47640" spans="25:25" x14ac:dyDescent="0.2">
      <c r="Y47640" s="84"/>
    </row>
    <row r="47641" spans="25:25" x14ac:dyDescent="0.2">
      <c r="Y47641" s="84"/>
    </row>
    <row r="47642" spans="25:25" x14ac:dyDescent="0.2">
      <c r="Y47642" s="84"/>
    </row>
    <row r="47643" spans="25:25" x14ac:dyDescent="0.2">
      <c r="Y47643" s="84"/>
    </row>
    <row r="47644" spans="25:25" x14ac:dyDescent="0.2">
      <c r="Y47644" s="84"/>
    </row>
    <row r="47645" spans="25:25" x14ac:dyDescent="0.2">
      <c r="Y47645" s="84"/>
    </row>
    <row r="47646" spans="25:25" x14ac:dyDescent="0.2">
      <c r="Y47646" s="84"/>
    </row>
    <row r="47647" spans="25:25" x14ac:dyDescent="0.2">
      <c r="Y47647" s="84"/>
    </row>
    <row r="47648" spans="25:25" x14ac:dyDescent="0.2">
      <c r="Y47648" s="84"/>
    </row>
    <row r="47649" spans="25:25" x14ac:dyDescent="0.2">
      <c r="Y47649" s="84"/>
    </row>
    <row r="47650" spans="25:25" x14ac:dyDescent="0.2">
      <c r="Y47650" s="84"/>
    </row>
    <row r="47651" spans="25:25" x14ac:dyDescent="0.2">
      <c r="Y47651" s="84"/>
    </row>
    <row r="47652" spans="25:25" x14ac:dyDescent="0.2">
      <c r="Y47652" s="84"/>
    </row>
    <row r="47653" spans="25:25" x14ac:dyDescent="0.2">
      <c r="Y47653" s="84"/>
    </row>
    <row r="47654" spans="25:25" x14ac:dyDescent="0.2">
      <c r="Y47654" s="84"/>
    </row>
    <row r="47655" spans="25:25" x14ac:dyDescent="0.2">
      <c r="Y47655" s="84"/>
    </row>
    <row r="47656" spans="25:25" x14ac:dyDescent="0.2">
      <c r="Y47656" s="84"/>
    </row>
    <row r="47657" spans="25:25" x14ac:dyDescent="0.2">
      <c r="Y47657" s="84"/>
    </row>
    <row r="47658" spans="25:25" x14ac:dyDescent="0.2">
      <c r="Y47658" s="84"/>
    </row>
    <row r="47659" spans="25:25" x14ac:dyDescent="0.2">
      <c r="Y47659" s="84"/>
    </row>
    <row r="47660" spans="25:25" x14ac:dyDescent="0.2">
      <c r="Y47660" s="84"/>
    </row>
    <row r="47661" spans="25:25" x14ac:dyDescent="0.2">
      <c r="Y47661" s="84"/>
    </row>
    <row r="47662" spans="25:25" x14ac:dyDescent="0.2">
      <c r="Y47662" s="84"/>
    </row>
    <row r="47663" spans="25:25" x14ac:dyDescent="0.2">
      <c r="Y47663" s="84"/>
    </row>
    <row r="47664" spans="25:25" x14ac:dyDescent="0.2">
      <c r="Y47664" s="84"/>
    </row>
    <row r="47665" spans="25:25" x14ac:dyDescent="0.2">
      <c r="Y47665" s="84"/>
    </row>
    <row r="47666" spans="25:25" x14ac:dyDescent="0.2">
      <c r="Y47666" s="84"/>
    </row>
    <row r="47667" spans="25:25" x14ac:dyDescent="0.2">
      <c r="Y47667" s="84"/>
    </row>
    <row r="47668" spans="25:25" x14ac:dyDescent="0.2">
      <c r="Y47668" s="84"/>
    </row>
    <row r="47669" spans="25:25" x14ac:dyDescent="0.2">
      <c r="Y47669" s="84"/>
    </row>
    <row r="47670" spans="25:25" x14ac:dyDescent="0.2">
      <c r="Y47670" s="84"/>
    </row>
    <row r="47671" spans="25:25" x14ac:dyDescent="0.2">
      <c r="Y47671" s="84"/>
    </row>
    <row r="47672" spans="25:25" x14ac:dyDescent="0.2">
      <c r="Y47672" s="84"/>
    </row>
    <row r="47673" spans="25:25" x14ac:dyDescent="0.2">
      <c r="Y47673" s="84"/>
    </row>
    <row r="47674" spans="25:25" x14ac:dyDescent="0.2">
      <c r="Y47674" s="84"/>
    </row>
    <row r="47675" spans="25:25" x14ac:dyDescent="0.2">
      <c r="Y47675" s="84"/>
    </row>
    <row r="47676" spans="25:25" x14ac:dyDescent="0.2">
      <c r="Y47676" s="84"/>
    </row>
    <row r="47677" spans="25:25" x14ac:dyDescent="0.2">
      <c r="Y47677" s="84"/>
    </row>
    <row r="47678" spans="25:25" x14ac:dyDescent="0.2">
      <c r="Y47678" s="84"/>
    </row>
    <row r="47679" spans="25:25" x14ac:dyDescent="0.2">
      <c r="Y47679" s="84"/>
    </row>
    <row r="47680" spans="25:25" x14ac:dyDescent="0.2">
      <c r="Y47680" s="84"/>
    </row>
    <row r="47681" spans="25:25" x14ac:dyDescent="0.2">
      <c r="Y47681" s="84"/>
    </row>
    <row r="47682" spans="25:25" x14ac:dyDescent="0.2">
      <c r="Y47682" s="84"/>
    </row>
    <row r="47683" spans="25:25" x14ac:dyDescent="0.2">
      <c r="Y47683" s="84"/>
    </row>
    <row r="47684" spans="25:25" x14ac:dyDescent="0.2">
      <c r="Y47684" s="84"/>
    </row>
    <row r="47685" spans="25:25" x14ac:dyDescent="0.2">
      <c r="Y47685" s="84"/>
    </row>
    <row r="47686" spans="25:25" x14ac:dyDescent="0.2">
      <c r="Y47686" s="84"/>
    </row>
    <row r="47687" spans="25:25" x14ac:dyDescent="0.2">
      <c r="Y47687" s="84"/>
    </row>
    <row r="47688" spans="25:25" x14ac:dyDescent="0.2">
      <c r="Y47688" s="84"/>
    </row>
    <row r="47689" spans="25:25" x14ac:dyDescent="0.2">
      <c r="Y47689" s="84"/>
    </row>
    <row r="47690" spans="25:25" x14ac:dyDescent="0.2">
      <c r="Y47690" s="84"/>
    </row>
    <row r="47691" spans="25:25" x14ac:dyDescent="0.2">
      <c r="Y47691" s="84"/>
    </row>
    <row r="47692" spans="25:25" x14ac:dyDescent="0.2">
      <c r="Y47692" s="84"/>
    </row>
    <row r="47693" spans="25:25" x14ac:dyDescent="0.2">
      <c r="Y47693" s="84"/>
    </row>
    <row r="47694" spans="25:25" x14ac:dyDescent="0.2">
      <c r="Y47694" s="84"/>
    </row>
    <row r="47695" spans="25:25" x14ac:dyDescent="0.2">
      <c r="Y47695" s="84"/>
    </row>
    <row r="47696" spans="25:25" x14ac:dyDescent="0.2">
      <c r="Y47696" s="84"/>
    </row>
    <row r="47697" spans="25:25" x14ac:dyDescent="0.2">
      <c r="Y47697" s="84"/>
    </row>
    <row r="47698" spans="25:25" x14ac:dyDescent="0.2">
      <c r="Y47698" s="84"/>
    </row>
    <row r="47699" spans="25:25" x14ac:dyDescent="0.2">
      <c r="Y47699" s="84"/>
    </row>
    <row r="47700" spans="25:25" x14ac:dyDescent="0.2">
      <c r="Y47700" s="84"/>
    </row>
    <row r="47701" spans="25:25" x14ac:dyDescent="0.2">
      <c r="Y47701" s="84"/>
    </row>
    <row r="47702" spans="25:25" x14ac:dyDescent="0.2">
      <c r="Y47702" s="84"/>
    </row>
    <row r="47703" spans="25:25" x14ac:dyDescent="0.2">
      <c r="Y47703" s="84"/>
    </row>
    <row r="47704" spans="25:25" x14ac:dyDescent="0.2">
      <c r="Y47704" s="84"/>
    </row>
    <row r="47705" spans="25:25" x14ac:dyDescent="0.2">
      <c r="Y47705" s="84"/>
    </row>
    <row r="47706" spans="25:25" x14ac:dyDescent="0.2">
      <c r="Y47706" s="84"/>
    </row>
    <row r="47707" spans="25:25" x14ac:dyDescent="0.2">
      <c r="Y47707" s="84"/>
    </row>
    <row r="47708" spans="25:25" x14ac:dyDescent="0.2">
      <c r="Y47708" s="84"/>
    </row>
    <row r="47709" spans="25:25" x14ac:dyDescent="0.2">
      <c r="Y47709" s="84"/>
    </row>
    <row r="47710" spans="25:25" x14ac:dyDescent="0.2">
      <c r="Y47710" s="84"/>
    </row>
    <row r="47711" spans="25:25" x14ac:dyDescent="0.2">
      <c r="Y47711" s="84"/>
    </row>
    <row r="47712" spans="25:25" x14ac:dyDescent="0.2">
      <c r="Y47712" s="84"/>
    </row>
    <row r="47713" spans="25:25" x14ac:dyDescent="0.2">
      <c r="Y47713" s="84"/>
    </row>
    <row r="47714" spans="25:25" x14ac:dyDescent="0.2">
      <c r="Y47714" s="84"/>
    </row>
    <row r="47715" spans="25:25" x14ac:dyDescent="0.2">
      <c r="Y47715" s="84"/>
    </row>
    <row r="47716" spans="25:25" x14ac:dyDescent="0.2">
      <c r="Y47716" s="84"/>
    </row>
    <row r="47717" spans="25:25" x14ac:dyDescent="0.2">
      <c r="Y47717" s="84"/>
    </row>
    <row r="47718" spans="25:25" x14ac:dyDescent="0.2">
      <c r="Y47718" s="84"/>
    </row>
    <row r="47719" spans="25:25" x14ac:dyDescent="0.2">
      <c r="Y47719" s="84"/>
    </row>
    <row r="47720" spans="25:25" x14ac:dyDescent="0.2">
      <c r="Y47720" s="84"/>
    </row>
    <row r="47721" spans="25:25" x14ac:dyDescent="0.2">
      <c r="Y47721" s="84"/>
    </row>
    <row r="47722" spans="25:25" x14ac:dyDescent="0.2">
      <c r="Y47722" s="84"/>
    </row>
    <row r="47723" spans="25:25" x14ac:dyDescent="0.2">
      <c r="Y47723" s="84"/>
    </row>
    <row r="47724" spans="25:25" x14ac:dyDescent="0.2">
      <c r="Y47724" s="84"/>
    </row>
    <row r="47725" spans="25:25" x14ac:dyDescent="0.2">
      <c r="Y47725" s="84"/>
    </row>
    <row r="47726" spans="25:25" x14ac:dyDescent="0.2">
      <c r="Y47726" s="84"/>
    </row>
    <row r="47727" spans="25:25" x14ac:dyDescent="0.2">
      <c r="Y47727" s="84"/>
    </row>
    <row r="47728" spans="25:25" x14ac:dyDescent="0.2">
      <c r="Y47728" s="84"/>
    </row>
    <row r="47729" spans="25:25" x14ac:dyDescent="0.2">
      <c r="Y47729" s="84"/>
    </row>
    <row r="47730" spans="25:25" x14ac:dyDescent="0.2">
      <c r="Y47730" s="84"/>
    </row>
    <row r="47731" spans="25:25" x14ac:dyDescent="0.2">
      <c r="Y47731" s="84"/>
    </row>
    <row r="47732" spans="25:25" x14ac:dyDescent="0.2">
      <c r="Y47732" s="84"/>
    </row>
    <row r="47733" spans="25:25" x14ac:dyDescent="0.2">
      <c r="Y47733" s="84"/>
    </row>
    <row r="47734" spans="25:25" x14ac:dyDescent="0.2">
      <c r="Y47734" s="84"/>
    </row>
    <row r="47735" spans="25:25" x14ac:dyDescent="0.2">
      <c r="Y47735" s="84"/>
    </row>
    <row r="47736" spans="25:25" x14ac:dyDescent="0.2">
      <c r="Y47736" s="84"/>
    </row>
    <row r="47737" spans="25:25" x14ac:dyDescent="0.2">
      <c r="Y47737" s="84"/>
    </row>
    <row r="47738" spans="25:25" x14ac:dyDescent="0.2">
      <c r="Y47738" s="84"/>
    </row>
    <row r="47739" spans="25:25" x14ac:dyDescent="0.2">
      <c r="Y47739" s="84"/>
    </row>
    <row r="47740" spans="25:25" x14ac:dyDescent="0.2">
      <c r="Y47740" s="84"/>
    </row>
    <row r="47741" spans="25:25" x14ac:dyDescent="0.2">
      <c r="Y47741" s="84"/>
    </row>
    <row r="47742" spans="25:25" x14ac:dyDescent="0.2">
      <c r="Y47742" s="84"/>
    </row>
    <row r="47743" spans="25:25" x14ac:dyDescent="0.2">
      <c r="Y47743" s="84"/>
    </row>
    <row r="47744" spans="25:25" x14ac:dyDescent="0.2">
      <c r="Y47744" s="84"/>
    </row>
    <row r="47745" spans="25:25" x14ac:dyDescent="0.2">
      <c r="Y47745" s="84"/>
    </row>
    <row r="47746" spans="25:25" x14ac:dyDescent="0.2">
      <c r="Y47746" s="84"/>
    </row>
    <row r="47747" spans="25:25" x14ac:dyDescent="0.2">
      <c r="Y47747" s="84"/>
    </row>
    <row r="47748" spans="25:25" x14ac:dyDescent="0.2">
      <c r="Y47748" s="84"/>
    </row>
    <row r="47749" spans="25:25" x14ac:dyDescent="0.2">
      <c r="Y47749" s="84"/>
    </row>
    <row r="47750" spans="25:25" x14ac:dyDescent="0.2">
      <c r="Y47750" s="84"/>
    </row>
    <row r="47751" spans="25:25" x14ac:dyDescent="0.2">
      <c r="Y47751" s="84"/>
    </row>
    <row r="47752" spans="25:25" x14ac:dyDescent="0.2">
      <c r="Y47752" s="84"/>
    </row>
    <row r="47753" spans="25:25" x14ac:dyDescent="0.2">
      <c r="Y47753" s="84"/>
    </row>
    <row r="47754" spans="25:25" x14ac:dyDescent="0.2">
      <c r="Y47754" s="84"/>
    </row>
    <row r="47755" spans="25:25" x14ac:dyDescent="0.2">
      <c r="Y47755" s="84"/>
    </row>
    <row r="47756" spans="25:25" x14ac:dyDescent="0.2">
      <c r="Y47756" s="84"/>
    </row>
    <row r="47757" spans="25:25" x14ac:dyDescent="0.2">
      <c r="Y47757" s="84"/>
    </row>
    <row r="47758" spans="25:25" x14ac:dyDescent="0.2">
      <c r="Y47758" s="84"/>
    </row>
    <row r="47759" spans="25:25" x14ac:dyDescent="0.2">
      <c r="Y47759" s="84"/>
    </row>
    <row r="47760" spans="25:25" x14ac:dyDescent="0.2">
      <c r="Y47760" s="84"/>
    </row>
    <row r="47761" spans="25:25" x14ac:dyDescent="0.2">
      <c r="Y47761" s="84"/>
    </row>
    <row r="47762" spans="25:25" x14ac:dyDescent="0.2">
      <c r="Y47762" s="84"/>
    </row>
    <row r="47763" spans="25:25" x14ac:dyDescent="0.2">
      <c r="Y47763" s="84"/>
    </row>
    <row r="47764" spans="25:25" x14ac:dyDescent="0.2">
      <c r="Y47764" s="84"/>
    </row>
    <row r="47765" spans="25:25" x14ac:dyDescent="0.2">
      <c r="Y47765" s="84"/>
    </row>
    <row r="47766" spans="25:25" x14ac:dyDescent="0.2">
      <c r="Y47766" s="84"/>
    </row>
    <row r="47767" spans="25:25" x14ac:dyDescent="0.2">
      <c r="Y47767" s="84"/>
    </row>
    <row r="47768" spans="25:25" x14ac:dyDescent="0.2">
      <c r="Y47768" s="84"/>
    </row>
    <row r="47769" spans="25:25" x14ac:dyDescent="0.2">
      <c r="Y47769" s="84"/>
    </row>
    <row r="47770" spans="25:25" x14ac:dyDescent="0.2">
      <c r="Y47770" s="84"/>
    </row>
    <row r="47771" spans="25:25" x14ac:dyDescent="0.2">
      <c r="Y47771" s="84"/>
    </row>
    <row r="47772" spans="25:25" x14ac:dyDescent="0.2">
      <c r="Y47772" s="84"/>
    </row>
    <row r="47773" spans="25:25" x14ac:dyDescent="0.2">
      <c r="Y47773" s="84"/>
    </row>
    <row r="47774" spans="25:25" x14ac:dyDescent="0.2">
      <c r="Y47774" s="84"/>
    </row>
    <row r="47775" spans="25:25" x14ac:dyDescent="0.2">
      <c r="Y47775" s="84"/>
    </row>
    <row r="47776" spans="25:25" x14ac:dyDescent="0.2">
      <c r="Y47776" s="84"/>
    </row>
    <row r="47777" spans="25:25" x14ac:dyDescent="0.2">
      <c r="Y47777" s="84"/>
    </row>
    <row r="47778" spans="25:25" x14ac:dyDescent="0.2">
      <c r="Y47778" s="84"/>
    </row>
    <row r="47779" spans="25:25" x14ac:dyDescent="0.2">
      <c r="Y47779" s="84"/>
    </row>
    <row r="47780" spans="25:25" x14ac:dyDescent="0.2">
      <c r="Y47780" s="84"/>
    </row>
    <row r="47781" spans="25:25" x14ac:dyDescent="0.2">
      <c r="Y47781" s="84"/>
    </row>
    <row r="47782" spans="25:25" x14ac:dyDescent="0.2">
      <c r="Y47782" s="84"/>
    </row>
    <row r="47783" spans="25:25" x14ac:dyDescent="0.2">
      <c r="Y47783" s="84"/>
    </row>
    <row r="47784" spans="25:25" x14ac:dyDescent="0.2">
      <c r="Y47784" s="84"/>
    </row>
    <row r="47785" spans="25:25" x14ac:dyDescent="0.2">
      <c r="Y47785" s="84"/>
    </row>
    <row r="47786" spans="25:25" x14ac:dyDescent="0.2">
      <c r="Y47786" s="84"/>
    </row>
    <row r="47787" spans="25:25" x14ac:dyDescent="0.2">
      <c r="Y47787" s="84"/>
    </row>
    <row r="47788" spans="25:25" x14ac:dyDescent="0.2">
      <c r="Y47788" s="84"/>
    </row>
    <row r="47789" spans="25:25" x14ac:dyDescent="0.2">
      <c r="Y47789" s="84"/>
    </row>
    <row r="47790" spans="25:25" x14ac:dyDescent="0.2">
      <c r="Y47790" s="84"/>
    </row>
    <row r="47791" spans="25:25" x14ac:dyDescent="0.2">
      <c r="Y47791" s="84"/>
    </row>
    <row r="47792" spans="25:25" x14ac:dyDescent="0.2">
      <c r="Y47792" s="84"/>
    </row>
    <row r="47793" spans="25:25" x14ac:dyDescent="0.2">
      <c r="Y47793" s="84"/>
    </row>
    <row r="47794" spans="25:25" x14ac:dyDescent="0.2">
      <c r="Y47794" s="84"/>
    </row>
    <row r="47795" spans="25:25" x14ac:dyDescent="0.2">
      <c r="Y47795" s="84"/>
    </row>
    <row r="47796" spans="25:25" x14ac:dyDescent="0.2">
      <c r="Y47796" s="84"/>
    </row>
    <row r="47797" spans="25:25" x14ac:dyDescent="0.2">
      <c r="Y47797" s="84"/>
    </row>
    <row r="47798" spans="25:25" x14ac:dyDescent="0.2">
      <c r="Y47798" s="84"/>
    </row>
    <row r="47799" spans="25:25" x14ac:dyDescent="0.2">
      <c r="Y47799" s="84"/>
    </row>
    <row r="47800" spans="25:25" x14ac:dyDescent="0.2">
      <c r="Y47800" s="84"/>
    </row>
    <row r="47801" spans="25:25" x14ac:dyDescent="0.2">
      <c r="Y47801" s="84"/>
    </row>
    <row r="47802" spans="25:25" x14ac:dyDescent="0.2">
      <c r="Y47802" s="84"/>
    </row>
    <row r="47803" spans="25:25" x14ac:dyDescent="0.2">
      <c r="Y47803" s="84"/>
    </row>
    <row r="47804" spans="25:25" x14ac:dyDescent="0.2">
      <c r="Y47804" s="84"/>
    </row>
    <row r="47805" spans="25:25" x14ac:dyDescent="0.2">
      <c r="Y47805" s="84"/>
    </row>
    <row r="47806" spans="25:25" x14ac:dyDescent="0.2">
      <c r="Y47806" s="84"/>
    </row>
    <row r="47807" spans="25:25" x14ac:dyDescent="0.2">
      <c r="Y47807" s="84"/>
    </row>
    <row r="47808" spans="25:25" x14ac:dyDescent="0.2">
      <c r="Y47808" s="84"/>
    </row>
    <row r="47809" spans="25:25" x14ac:dyDescent="0.2">
      <c r="Y47809" s="84"/>
    </row>
    <row r="47810" spans="25:25" x14ac:dyDescent="0.2">
      <c r="Y47810" s="84"/>
    </row>
    <row r="47811" spans="25:25" x14ac:dyDescent="0.2">
      <c r="Y47811" s="84"/>
    </row>
    <row r="47812" spans="25:25" x14ac:dyDescent="0.2">
      <c r="Y47812" s="84"/>
    </row>
    <row r="47813" spans="25:25" x14ac:dyDescent="0.2">
      <c r="Y47813" s="84"/>
    </row>
    <row r="47814" spans="25:25" x14ac:dyDescent="0.2">
      <c r="Y47814" s="84"/>
    </row>
    <row r="47815" spans="25:25" x14ac:dyDescent="0.2">
      <c r="Y47815" s="84"/>
    </row>
    <row r="47816" spans="25:25" x14ac:dyDescent="0.2">
      <c r="Y47816" s="84"/>
    </row>
    <row r="47817" spans="25:25" x14ac:dyDescent="0.2">
      <c r="Y47817" s="84"/>
    </row>
    <row r="47818" spans="25:25" x14ac:dyDescent="0.2">
      <c r="Y47818" s="84"/>
    </row>
    <row r="47819" spans="25:25" x14ac:dyDescent="0.2">
      <c r="Y47819" s="84"/>
    </row>
    <row r="47820" spans="25:25" x14ac:dyDescent="0.2">
      <c r="Y47820" s="84"/>
    </row>
    <row r="47821" spans="25:25" x14ac:dyDescent="0.2">
      <c r="Y47821" s="84"/>
    </row>
    <row r="47822" spans="25:25" x14ac:dyDescent="0.2">
      <c r="Y47822" s="84"/>
    </row>
    <row r="47823" spans="25:25" x14ac:dyDescent="0.2">
      <c r="Y47823" s="84"/>
    </row>
    <row r="47824" spans="25:25" x14ac:dyDescent="0.2">
      <c r="Y47824" s="84"/>
    </row>
    <row r="47825" spans="25:25" x14ac:dyDescent="0.2">
      <c r="Y47825" s="84"/>
    </row>
    <row r="47826" spans="25:25" x14ac:dyDescent="0.2">
      <c r="Y47826" s="84"/>
    </row>
    <row r="47827" spans="25:25" x14ac:dyDescent="0.2">
      <c r="Y47827" s="84"/>
    </row>
    <row r="47828" spans="25:25" x14ac:dyDescent="0.2">
      <c r="Y47828" s="84"/>
    </row>
    <row r="47829" spans="25:25" x14ac:dyDescent="0.2">
      <c r="Y47829" s="84"/>
    </row>
    <row r="47830" spans="25:25" x14ac:dyDescent="0.2">
      <c r="Y47830" s="84"/>
    </row>
    <row r="47831" spans="25:25" x14ac:dyDescent="0.2">
      <c r="Y47831" s="84"/>
    </row>
    <row r="47832" spans="25:25" x14ac:dyDescent="0.2">
      <c r="Y47832" s="84"/>
    </row>
    <row r="47833" spans="25:25" x14ac:dyDescent="0.2">
      <c r="Y47833" s="84"/>
    </row>
    <row r="47834" spans="25:25" x14ac:dyDescent="0.2">
      <c r="Y47834" s="84"/>
    </row>
    <row r="47835" spans="25:25" x14ac:dyDescent="0.2">
      <c r="Y47835" s="84"/>
    </row>
    <row r="47836" spans="25:25" x14ac:dyDescent="0.2">
      <c r="Y47836" s="84"/>
    </row>
    <row r="47837" spans="25:25" x14ac:dyDescent="0.2">
      <c r="Y47837" s="84"/>
    </row>
    <row r="47838" spans="25:25" x14ac:dyDescent="0.2">
      <c r="Y47838" s="84"/>
    </row>
    <row r="47839" spans="25:25" x14ac:dyDescent="0.2">
      <c r="Y47839" s="84"/>
    </row>
    <row r="47840" spans="25:25" x14ac:dyDescent="0.2">
      <c r="Y47840" s="84"/>
    </row>
    <row r="47841" spans="25:25" x14ac:dyDescent="0.2">
      <c r="Y47841" s="84"/>
    </row>
    <row r="47842" spans="25:25" x14ac:dyDescent="0.2">
      <c r="Y47842" s="84"/>
    </row>
    <row r="47843" spans="25:25" x14ac:dyDescent="0.2">
      <c r="Y47843" s="84"/>
    </row>
    <row r="47844" spans="25:25" x14ac:dyDescent="0.2">
      <c r="Y47844" s="84"/>
    </row>
    <row r="47845" spans="25:25" x14ac:dyDescent="0.2">
      <c r="Y47845" s="84"/>
    </row>
    <row r="47846" spans="25:25" x14ac:dyDescent="0.2">
      <c r="Y47846" s="84"/>
    </row>
    <row r="47847" spans="25:25" x14ac:dyDescent="0.2">
      <c r="Y47847" s="84"/>
    </row>
    <row r="47848" spans="25:25" x14ac:dyDescent="0.2">
      <c r="Y47848" s="84"/>
    </row>
    <row r="47849" spans="25:25" x14ac:dyDescent="0.2">
      <c r="Y47849" s="84"/>
    </row>
    <row r="47850" spans="25:25" x14ac:dyDescent="0.2">
      <c r="Y47850" s="84"/>
    </row>
    <row r="47851" spans="25:25" x14ac:dyDescent="0.2">
      <c r="Y47851" s="84"/>
    </row>
    <row r="47852" spans="25:25" x14ac:dyDescent="0.2">
      <c r="Y47852" s="84"/>
    </row>
    <row r="47853" spans="25:25" x14ac:dyDescent="0.2">
      <c r="Y47853" s="84"/>
    </row>
    <row r="47854" spans="25:25" x14ac:dyDescent="0.2">
      <c r="Y47854" s="84"/>
    </row>
    <row r="47855" spans="25:25" x14ac:dyDescent="0.2">
      <c r="Y47855" s="84"/>
    </row>
    <row r="47856" spans="25:25" x14ac:dyDescent="0.2">
      <c r="Y47856" s="84"/>
    </row>
    <row r="47857" spans="25:25" x14ac:dyDescent="0.2">
      <c r="Y47857" s="84"/>
    </row>
    <row r="47858" spans="25:25" x14ac:dyDescent="0.2">
      <c r="Y47858" s="84"/>
    </row>
    <row r="47859" spans="25:25" x14ac:dyDescent="0.2">
      <c r="Y47859" s="84"/>
    </row>
    <row r="47860" spans="25:25" x14ac:dyDescent="0.2">
      <c r="Y47860" s="84"/>
    </row>
    <row r="47861" spans="25:25" x14ac:dyDescent="0.2">
      <c r="Y47861" s="84"/>
    </row>
    <row r="47862" spans="25:25" x14ac:dyDescent="0.2">
      <c r="Y47862" s="84"/>
    </row>
    <row r="47863" spans="25:25" x14ac:dyDescent="0.2">
      <c r="Y47863" s="84"/>
    </row>
    <row r="47864" spans="25:25" x14ac:dyDescent="0.2">
      <c r="Y47864" s="84"/>
    </row>
    <row r="47865" spans="25:25" x14ac:dyDescent="0.2">
      <c r="Y47865" s="84"/>
    </row>
    <row r="47866" spans="25:25" x14ac:dyDescent="0.2">
      <c r="Y47866" s="84"/>
    </row>
    <row r="47867" spans="25:25" x14ac:dyDescent="0.2">
      <c r="Y47867" s="84"/>
    </row>
    <row r="47868" spans="25:25" x14ac:dyDescent="0.2">
      <c r="Y47868" s="84"/>
    </row>
    <row r="47869" spans="25:25" x14ac:dyDescent="0.2">
      <c r="Y47869" s="84"/>
    </row>
    <row r="47870" spans="25:25" x14ac:dyDescent="0.2">
      <c r="Y47870" s="84"/>
    </row>
    <row r="47871" spans="25:25" x14ac:dyDescent="0.2">
      <c r="Y47871" s="84"/>
    </row>
    <row r="47872" spans="25:25" x14ac:dyDescent="0.2">
      <c r="Y47872" s="84"/>
    </row>
    <row r="47873" spans="25:25" x14ac:dyDescent="0.2">
      <c r="Y47873" s="84"/>
    </row>
    <row r="47874" spans="25:25" x14ac:dyDescent="0.2">
      <c r="Y47874" s="84"/>
    </row>
    <row r="47875" spans="25:25" x14ac:dyDescent="0.2">
      <c r="Y47875" s="84"/>
    </row>
    <row r="47876" spans="25:25" x14ac:dyDescent="0.2">
      <c r="Y47876" s="84"/>
    </row>
    <row r="47877" spans="25:25" x14ac:dyDescent="0.2">
      <c r="Y47877" s="84"/>
    </row>
    <row r="47878" spans="25:25" x14ac:dyDescent="0.2">
      <c r="Y47878" s="84"/>
    </row>
    <row r="47879" spans="25:25" x14ac:dyDescent="0.2">
      <c r="Y47879" s="84"/>
    </row>
    <row r="47880" spans="25:25" x14ac:dyDescent="0.2">
      <c r="Y47880" s="84"/>
    </row>
    <row r="47881" spans="25:25" x14ac:dyDescent="0.2">
      <c r="Y47881" s="84"/>
    </row>
    <row r="47882" spans="25:25" x14ac:dyDescent="0.2">
      <c r="Y47882" s="84"/>
    </row>
    <row r="47883" spans="25:25" x14ac:dyDescent="0.2">
      <c r="Y47883" s="84"/>
    </row>
    <row r="47884" spans="25:25" x14ac:dyDescent="0.2">
      <c r="Y47884" s="84"/>
    </row>
    <row r="47885" spans="25:25" x14ac:dyDescent="0.2">
      <c r="Y47885" s="84"/>
    </row>
    <row r="47886" spans="25:25" x14ac:dyDescent="0.2">
      <c r="Y47886" s="84"/>
    </row>
    <row r="47887" spans="25:25" x14ac:dyDescent="0.2">
      <c r="Y47887" s="84"/>
    </row>
    <row r="47888" spans="25:25" x14ac:dyDescent="0.2">
      <c r="Y47888" s="84"/>
    </row>
    <row r="47889" spans="25:25" x14ac:dyDescent="0.2">
      <c r="Y47889" s="84"/>
    </row>
    <row r="47890" spans="25:25" x14ac:dyDescent="0.2">
      <c r="Y47890" s="84"/>
    </row>
    <row r="47891" spans="25:25" x14ac:dyDescent="0.2">
      <c r="Y47891" s="84"/>
    </row>
    <row r="47892" spans="25:25" x14ac:dyDescent="0.2">
      <c r="Y47892" s="84"/>
    </row>
    <row r="47893" spans="25:25" x14ac:dyDescent="0.2">
      <c r="Y47893" s="84"/>
    </row>
    <row r="47894" spans="25:25" x14ac:dyDescent="0.2">
      <c r="Y47894" s="84"/>
    </row>
    <row r="47895" spans="25:25" x14ac:dyDescent="0.2">
      <c r="Y47895" s="84"/>
    </row>
    <row r="47896" spans="25:25" x14ac:dyDescent="0.2">
      <c r="Y47896" s="84"/>
    </row>
    <row r="47897" spans="25:25" x14ac:dyDescent="0.2">
      <c r="Y47897" s="84"/>
    </row>
    <row r="47898" spans="25:25" x14ac:dyDescent="0.2">
      <c r="Y47898" s="84"/>
    </row>
    <row r="47899" spans="25:25" x14ac:dyDescent="0.2">
      <c r="Y47899" s="84"/>
    </row>
    <row r="47900" spans="25:25" x14ac:dyDescent="0.2">
      <c r="Y47900" s="84"/>
    </row>
    <row r="47901" spans="25:25" x14ac:dyDescent="0.2">
      <c r="Y47901" s="84"/>
    </row>
    <row r="47902" spans="25:25" x14ac:dyDescent="0.2">
      <c r="Y47902" s="84"/>
    </row>
    <row r="47903" spans="25:25" x14ac:dyDescent="0.2">
      <c r="Y47903" s="84"/>
    </row>
    <row r="47904" spans="25:25" x14ac:dyDescent="0.2">
      <c r="Y47904" s="84"/>
    </row>
    <row r="47905" spans="25:25" x14ac:dyDescent="0.2">
      <c r="Y47905" s="84"/>
    </row>
    <row r="47906" spans="25:25" x14ac:dyDescent="0.2">
      <c r="Y47906" s="84"/>
    </row>
    <row r="47907" spans="25:25" x14ac:dyDescent="0.2">
      <c r="Y47907" s="84"/>
    </row>
    <row r="47908" spans="25:25" x14ac:dyDescent="0.2">
      <c r="Y47908" s="84"/>
    </row>
    <row r="47909" spans="25:25" x14ac:dyDescent="0.2">
      <c r="Y47909" s="84"/>
    </row>
    <row r="47910" spans="25:25" x14ac:dyDescent="0.2">
      <c r="Y47910" s="84"/>
    </row>
    <row r="47911" spans="25:25" x14ac:dyDescent="0.2">
      <c r="Y47911" s="84"/>
    </row>
    <row r="47912" spans="25:25" x14ac:dyDescent="0.2">
      <c r="Y47912" s="84"/>
    </row>
    <row r="47913" spans="25:25" x14ac:dyDescent="0.2">
      <c r="Y47913" s="84"/>
    </row>
    <row r="47914" spans="25:25" x14ac:dyDescent="0.2">
      <c r="Y47914" s="84"/>
    </row>
    <row r="47915" spans="25:25" x14ac:dyDescent="0.2">
      <c r="Y47915" s="84"/>
    </row>
    <row r="47916" spans="25:25" x14ac:dyDescent="0.2">
      <c r="Y47916" s="84"/>
    </row>
    <row r="47917" spans="25:25" x14ac:dyDescent="0.2">
      <c r="Y47917" s="84"/>
    </row>
    <row r="47918" spans="25:25" x14ac:dyDescent="0.2">
      <c r="Y47918" s="84"/>
    </row>
    <row r="47919" spans="25:25" x14ac:dyDescent="0.2">
      <c r="Y47919" s="84"/>
    </row>
    <row r="47920" spans="25:25" x14ac:dyDescent="0.2">
      <c r="Y47920" s="84"/>
    </row>
    <row r="47921" spans="25:25" x14ac:dyDescent="0.2">
      <c r="Y47921" s="84"/>
    </row>
    <row r="47922" spans="25:25" x14ac:dyDescent="0.2">
      <c r="Y47922" s="84"/>
    </row>
    <row r="47923" spans="25:25" x14ac:dyDescent="0.2">
      <c r="Y47923" s="84"/>
    </row>
    <row r="47924" spans="25:25" x14ac:dyDescent="0.2">
      <c r="Y47924" s="84"/>
    </row>
    <row r="47925" spans="25:25" x14ac:dyDescent="0.2">
      <c r="Y47925" s="84"/>
    </row>
    <row r="47926" spans="25:25" x14ac:dyDescent="0.2">
      <c r="Y47926" s="84"/>
    </row>
    <row r="47927" spans="25:25" x14ac:dyDescent="0.2">
      <c r="Y47927" s="84"/>
    </row>
    <row r="47928" spans="25:25" x14ac:dyDescent="0.2">
      <c r="Y47928" s="84"/>
    </row>
    <row r="47929" spans="25:25" x14ac:dyDescent="0.2">
      <c r="Y47929" s="84"/>
    </row>
    <row r="47930" spans="25:25" x14ac:dyDescent="0.2">
      <c r="Y47930" s="84"/>
    </row>
    <row r="47931" spans="25:25" x14ac:dyDescent="0.2">
      <c r="Y47931" s="84"/>
    </row>
    <row r="47932" spans="25:25" x14ac:dyDescent="0.2">
      <c r="Y47932" s="84"/>
    </row>
    <row r="47933" spans="25:25" x14ac:dyDescent="0.2">
      <c r="Y47933" s="84"/>
    </row>
    <row r="47934" spans="25:25" x14ac:dyDescent="0.2">
      <c r="Y47934" s="84"/>
    </row>
    <row r="47935" spans="25:25" x14ac:dyDescent="0.2">
      <c r="Y47935" s="84"/>
    </row>
    <row r="47936" spans="25:25" x14ac:dyDescent="0.2">
      <c r="Y47936" s="84"/>
    </row>
    <row r="47937" spans="25:25" x14ac:dyDescent="0.2">
      <c r="Y47937" s="84"/>
    </row>
    <row r="47938" spans="25:25" x14ac:dyDescent="0.2">
      <c r="Y47938" s="84"/>
    </row>
    <row r="47939" spans="25:25" x14ac:dyDescent="0.2">
      <c r="Y47939" s="84"/>
    </row>
    <row r="47940" spans="25:25" x14ac:dyDescent="0.2">
      <c r="Y47940" s="84"/>
    </row>
    <row r="47941" spans="25:25" x14ac:dyDescent="0.2">
      <c r="Y47941" s="84"/>
    </row>
    <row r="47942" spans="25:25" x14ac:dyDescent="0.2">
      <c r="Y47942" s="84"/>
    </row>
    <row r="47943" spans="25:25" x14ac:dyDescent="0.2">
      <c r="Y47943" s="84"/>
    </row>
    <row r="47944" spans="25:25" x14ac:dyDescent="0.2">
      <c r="Y47944" s="84"/>
    </row>
    <row r="47945" spans="25:25" x14ac:dyDescent="0.2">
      <c r="Y47945" s="84"/>
    </row>
    <row r="47946" spans="25:25" x14ac:dyDescent="0.2">
      <c r="Y47946" s="84"/>
    </row>
    <row r="47947" spans="25:25" x14ac:dyDescent="0.2">
      <c r="Y47947" s="84"/>
    </row>
    <row r="47948" spans="25:25" x14ac:dyDescent="0.2">
      <c r="Y47948" s="84"/>
    </row>
    <row r="47949" spans="25:25" x14ac:dyDescent="0.2">
      <c r="Y47949" s="84"/>
    </row>
    <row r="47950" spans="25:25" x14ac:dyDescent="0.2">
      <c r="Y47950" s="84"/>
    </row>
    <row r="47951" spans="25:25" x14ac:dyDescent="0.2">
      <c r="Y47951" s="84"/>
    </row>
    <row r="47952" spans="25:25" x14ac:dyDescent="0.2">
      <c r="Y47952" s="84"/>
    </row>
    <row r="47953" spans="25:25" x14ac:dyDescent="0.2">
      <c r="Y47953" s="84"/>
    </row>
    <row r="47954" spans="25:25" x14ac:dyDescent="0.2">
      <c r="Y47954" s="84"/>
    </row>
    <row r="47955" spans="25:25" x14ac:dyDescent="0.2">
      <c r="Y47955" s="84"/>
    </row>
    <row r="47956" spans="25:25" x14ac:dyDescent="0.2">
      <c r="Y47956" s="84"/>
    </row>
    <row r="47957" spans="25:25" x14ac:dyDescent="0.2">
      <c r="Y47957" s="84"/>
    </row>
    <row r="47958" spans="25:25" x14ac:dyDescent="0.2">
      <c r="Y47958" s="84"/>
    </row>
    <row r="47959" spans="25:25" x14ac:dyDescent="0.2">
      <c r="Y47959" s="84"/>
    </row>
    <row r="47960" spans="25:25" x14ac:dyDescent="0.2">
      <c r="Y47960" s="84"/>
    </row>
    <row r="47961" spans="25:25" x14ac:dyDescent="0.2">
      <c r="Y47961" s="84"/>
    </row>
    <row r="47962" spans="25:25" x14ac:dyDescent="0.2">
      <c r="Y47962" s="84"/>
    </row>
    <row r="47963" spans="25:25" x14ac:dyDescent="0.2">
      <c r="Y47963" s="84"/>
    </row>
    <row r="47964" spans="25:25" x14ac:dyDescent="0.2">
      <c r="Y47964" s="84"/>
    </row>
    <row r="47965" spans="25:25" x14ac:dyDescent="0.2">
      <c r="Y47965" s="84"/>
    </row>
    <row r="47966" spans="25:25" x14ac:dyDescent="0.2">
      <c r="Y47966" s="84"/>
    </row>
    <row r="47967" spans="25:25" x14ac:dyDescent="0.2">
      <c r="Y47967" s="84"/>
    </row>
    <row r="47968" spans="25:25" x14ac:dyDescent="0.2">
      <c r="Y47968" s="84"/>
    </row>
    <row r="47969" spans="25:25" x14ac:dyDescent="0.2">
      <c r="Y47969" s="84"/>
    </row>
    <row r="47970" spans="25:25" x14ac:dyDescent="0.2">
      <c r="Y47970" s="84"/>
    </row>
    <row r="47971" spans="25:25" x14ac:dyDescent="0.2">
      <c r="Y47971" s="84"/>
    </row>
    <row r="47972" spans="25:25" x14ac:dyDescent="0.2">
      <c r="Y47972" s="84"/>
    </row>
    <row r="47973" spans="25:25" x14ac:dyDescent="0.2">
      <c r="Y47973" s="84"/>
    </row>
    <row r="47974" spans="25:25" x14ac:dyDescent="0.2">
      <c r="Y47974" s="84"/>
    </row>
    <row r="47975" spans="25:25" x14ac:dyDescent="0.2">
      <c r="Y47975" s="84"/>
    </row>
    <row r="47976" spans="25:25" x14ac:dyDescent="0.2">
      <c r="Y47976" s="84"/>
    </row>
    <row r="47977" spans="25:25" x14ac:dyDescent="0.2">
      <c r="Y47977" s="84"/>
    </row>
    <row r="47978" spans="25:25" x14ac:dyDescent="0.2">
      <c r="Y47978" s="84"/>
    </row>
    <row r="47979" spans="25:25" x14ac:dyDescent="0.2">
      <c r="Y47979" s="84"/>
    </row>
    <row r="47980" spans="25:25" x14ac:dyDescent="0.2">
      <c r="Y47980" s="84"/>
    </row>
    <row r="47981" spans="25:25" x14ac:dyDescent="0.2">
      <c r="Y47981" s="84"/>
    </row>
    <row r="47982" spans="25:25" x14ac:dyDescent="0.2">
      <c r="Y47982" s="84"/>
    </row>
    <row r="47983" spans="25:25" x14ac:dyDescent="0.2">
      <c r="Y47983" s="84"/>
    </row>
    <row r="47984" spans="25:25" x14ac:dyDescent="0.2">
      <c r="Y47984" s="84"/>
    </row>
    <row r="47985" spans="25:25" x14ac:dyDescent="0.2">
      <c r="Y47985" s="84"/>
    </row>
    <row r="47986" spans="25:25" x14ac:dyDescent="0.2">
      <c r="Y47986" s="84"/>
    </row>
    <row r="47987" spans="25:25" x14ac:dyDescent="0.2">
      <c r="Y47987" s="84"/>
    </row>
    <row r="47988" spans="25:25" x14ac:dyDescent="0.2">
      <c r="Y47988" s="84"/>
    </row>
    <row r="47989" spans="25:25" x14ac:dyDescent="0.2">
      <c r="Y47989" s="84"/>
    </row>
    <row r="47990" spans="25:25" x14ac:dyDescent="0.2">
      <c r="Y47990" s="84"/>
    </row>
    <row r="47991" spans="25:25" x14ac:dyDescent="0.2">
      <c r="Y47991" s="84"/>
    </row>
    <row r="47992" spans="25:25" x14ac:dyDescent="0.2">
      <c r="Y47992" s="84"/>
    </row>
    <row r="47993" spans="25:25" x14ac:dyDescent="0.2">
      <c r="Y47993" s="84"/>
    </row>
    <row r="47994" spans="25:25" x14ac:dyDescent="0.2">
      <c r="Y47994" s="84"/>
    </row>
    <row r="47995" spans="25:25" x14ac:dyDescent="0.2">
      <c r="Y47995" s="84"/>
    </row>
    <row r="47996" spans="25:25" x14ac:dyDescent="0.2">
      <c r="Y47996" s="84"/>
    </row>
    <row r="47997" spans="25:25" x14ac:dyDescent="0.2">
      <c r="Y47997" s="84"/>
    </row>
    <row r="47998" spans="25:25" x14ac:dyDescent="0.2">
      <c r="Y47998" s="84"/>
    </row>
    <row r="47999" spans="25:25" x14ac:dyDescent="0.2">
      <c r="Y47999" s="84"/>
    </row>
    <row r="48000" spans="25:25" x14ac:dyDescent="0.2">
      <c r="Y48000" s="84"/>
    </row>
    <row r="48001" spans="25:25" x14ac:dyDescent="0.2">
      <c r="Y48001" s="84"/>
    </row>
    <row r="48002" spans="25:25" x14ac:dyDescent="0.2">
      <c r="Y48002" s="84"/>
    </row>
    <row r="48003" spans="25:25" x14ac:dyDescent="0.2">
      <c r="Y48003" s="84"/>
    </row>
    <row r="48004" spans="25:25" x14ac:dyDescent="0.2">
      <c r="Y48004" s="84"/>
    </row>
    <row r="48005" spans="25:25" x14ac:dyDescent="0.2">
      <c r="Y48005" s="84"/>
    </row>
    <row r="48006" spans="25:25" x14ac:dyDescent="0.2">
      <c r="Y48006" s="84"/>
    </row>
    <row r="48007" spans="25:25" x14ac:dyDescent="0.2">
      <c r="Y48007" s="84"/>
    </row>
    <row r="48008" spans="25:25" x14ac:dyDescent="0.2">
      <c r="Y48008" s="84"/>
    </row>
    <row r="48009" spans="25:25" x14ac:dyDescent="0.2">
      <c r="Y48009" s="84"/>
    </row>
    <row r="48010" spans="25:25" x14ac:dyDescent="0.2">
      <c r="Y48010" s="84"/>
    </row>
    <row r="48011" spans="25:25" x14ac:dyDescent="0.2">
      <c r="Y48011" s="84"/>
    </row>
    <row r="48012" spans="25:25" x14ac:dyDescent="0.2">
      <c r="Y48012" s="84"/>
    </row>
    <row r="48013" spans="25:25" x14ac:dyDescent="0.2">
      <c r="Y48013" s="84"/>
    </row>
    <row r="48014" spans="25:25" x14ac:dyDescent="0.2">
      <c r="Y48014" s="84"/>
    </row>
    <row r="48015" spans="25:25" x14ac:dyDescent="0.2">
      <c r="Y48015" s="84"/>
    </row>
    <row r="48016" spans="25:25" x14ac:dyDescent="0.2">
      <c r="Y48016" s="84"/>
    </row>
    <row r="48017" spans="25:25" x14ac:dyDescent="0.2">
      <c r="Y48017" s="84"/>
    </row>
    <row r="48018" spans="25:25" x14ac:dyDescent="0.2">
      <c r="Y48018" s="84"/>
    </row>
    <row r="48019" spans="25:25" x14ac:dyDescent="0.2">
      <c r="Y48019" s="84"/>
    </row>
    <row r="48020" spans="25:25" x14ac:dyDescent="0.2">
      <c r="Y48020" s="84"/>
    </row>
    <row r="48021" spans="25:25" x14ac:dyDescent="0.2">
      <c r="Y48021" s="84"/>
    </row>
    <row r="48022" spans="25:25" x14ac:dyDescent="0.2">
      <c r="Y48022" s="84"/>
    </row>
    <row r="48023" spans="25:25" x14ac:dyDescent="0.2">
      <c r="Y48023" s="84"/>
    </row>
    <row r="48024" spans="25:25" x14ac:dyDescent="0.2">
      <c r="Y48024" s="84"/>
    </row>
    <row r="48025" spans="25:25" x14ac:dyDescent="0.2">
      <c r="Y48025" s="84"/>
    </row>
    <row r="48026" spans="25:25" x14ac:dyDescent="0.2">
      <c r="Y48026" s="84"/>
    </row>
    <row r="48027" spans="25:25" x14ac:dyDescent="0.2">
      <c r="Y48027" s="84"/>
    </row>
    <row r="48028" spans="25:25" x14ac:dyDescent="0.2">
      <c r="Y48028" s="84"/>
    </row>
    <row r="48029" spans="25:25" x14ac:dyDescent="0.2">
      <c r="Y48029" s="84"/>
    </row>
    <row r="48030" spans="25:25" x14ac:dyDescent="0.2">
      <c r="Y48030" s="84"/>
    </row>
    <row r="48031" spans="25:25" x14ac:dyDescent="0.2">
      <c r="Y48031" s="84"/>
    </row>
    <row r="48032" spans="25:25" x14ac:dyDescent="0.2">
      <c r="Y48032" s="84"/>
    </row>
    <row r="48033" spans="25:25" x14ac:dyDescent="0.2">
      <c r="Y48033" s="84"/>
    </row>
    <row r="48034" spans="25:25" x14ac:dyDescent="0.2">
      <c r="Y48034" s="84"/>
    </row>
    <row r="48035" spans="25:25" x14ac:dyDescent="0.2">
      <c r="Y48035" s="84"/>
    </row>
    <row r="48036" spans="25:25" x14ac:dyDescent="0.2">
      <c r="Y48036" s="84"/>
    </row>
    <row r="48037" spans="25:25" x14ac:dyDescent="0.2">
      <c r="Y48037" s="84"/>
    </row>
    <row r="48038" spans="25:25" x14ac:dyDescent="0.2">
      <c r="Y48038" s="84"/>
    </row>
    <row r="48039" spans="25:25" x14ac:dyDescent="0.2">
      <c r="Y48039" s="84"/>
    </row>
    <row r="48040" spans="25:25" x14ac:dyDescent="0.2">
      <c r="Y48040" s="84"/>
    </row>
    <row r="48041" spans="25:25" x14ac:dyDescent="0.2">
      <c r="Y48041" s="84"/>
    </row>
    <row r="48042" spans="25:25" x14ac:dyDescent="0.2">
      <c r="Y48042" s="84"/>
    </row>
    <row r="48043" spans="25:25" x14ac:dyDescent="0.2">
      <c r="Y48043" s="84"/>
    </row>
    <row r="48044" spans="25:25" x14ac:dyDescent="0.2">
      <c r="Y48044" s="84"/>
    </row>
    <row r="48045" spans="25:25" x14ac:dyDescent="0.2">
      <c r="Y48045" s="84"/>
    </row>
    <row r="48046" spans="25:25" x14ac:dyDescent="0.2">
      <c r="Y48046" s="84"/>
    </row>
    <row r="48047" spans="25:25" x14ac:dyDescent="0.2">
      <c r="Y48047" s="84"/>
    </row>
    <row r="48048" spans="25:25" x14ac:dyDescent="0.2">
      <c r="Y48048" s="84"/>
    </row>
    <row r="48049" spans="25:25" x14ac:dyDescent="0.2">
      <c r="Y48049" s="84"/>
    </row>
    <row r="48050" spans="25:25" x14ac:dyDescent="0.2">
      <c r="Y48050" s="84"/>
    </row>
    <row r="48051" spans="25:25" x14ac:dyDescent="0.2">
      <c r="Y48051" s="84"/>
    </row>
    <row r="48052" spans="25:25" x14ac:dyDescent="0.2">
      <c r="Y48052" s="84"/>
    </row>
    <row r="48053" spans="25:25" x14ac:dyDescent="0.2">
      <c r="Y48053" s="84"/>
    </row>
    <row r="48054" spans="25:25" x14ac:dyDescent="0.2">
      <c r="Y48054" s="84"/>
    </row>
    <row r="48055" spans="25:25" x14ac:dyDescent="0.2">
      <c r="Y48055" s="84"/>
    </row>
    <row r="48056" spans="25:25" x14ac:dyDescent="0.2">
      <c r="Y48056" s="84"/>
    </row>
    <row r="48057" spans="25:25" x14ac:dyDescent="0.2">
      <c r="Y48057" s="84"/>
    </row>
    <row r="48058" spans="25:25" x14ac:dyDescent="0.2">
      <c r="Y48058" s="84"/>
    </row>
    <row r="48059" spans="25:25" x14ac:dyDescent="0.2">
      <c r="Y48059" s="84"/>
    </row>
    <row r="48060" spans="25:25" x14ac:dyDescent="0.2">
      <c r="Y48060" s="84"/>
    </row>
    <row r="48061" spans="25:25" x14ac:dyDescent="0.2">
      <c r="Y48061" s="84"/>
    </row>
    <row r="48062" spans="25:25" x14ac:dyDescent="0.2">
      <c r="Y48062" s="84"/>
    </row>
    <row r="48063" spans="25:25" x14ac:dyDescent="0.2">
      <c r="Y48063" s="84"/>
    </row>
    <row r="48064" spans="25:25" x14ac:dyDescent="0.2">
      <c r="Y48064" s="84"/>
    </row>
    <row r="48065" spans="25:25" x14ac:dyDescent="0.2">
      <c r="Y48065" s="84"/>
    </row>
    <row r="48066" spans="25:25" x14ac:dyDescent="0.2">
      <c r="Y48066" s="84"/>
    </row>
    <row r="48067" spans="25:25" x14ac:dyDescent="0.2">
      <c r="Y48067" s="84"/>
    </row>
    <row r="48068" spans="25:25" x14ac:dyDescent="0.2">
      <c r="Y48068" s="84"/>
    </row>
    <row r="48069" spans="25:25" x14ac:dyDescent="0.2">
      <c r="Y48069" s="84"/>
    </row>
    <row r="48070" spans="25:25" x14ac:dyDescent="0.2">
      <c r="Y48070" s="84"/>
    </row>
    <row r="48071" spans="25:25" x14ac:dyDescent="0.2">
      <c r="Y48071" s="84"/>
    </row>
    <row r="48072" spans="25:25" x14ac:dyDescent="0.2">
      <c r="Y48072" s="84"/>
    </row>
    <row r="48073" spans="25:25" x14ac:dyDescent="0.2">
      <c r="Y48073" s="84"/>
    </row>
    <row r="48074" spans="25:25" x14ac:dyDescent="0.2">
      <c r="Y48074" s="84"/>
    </row>
    <row r="48075" spans="25:25" x14ac:dyDescent="0.2">
      <c r="Y48075" s="84"/>
    </row>
    <row r="48076" spans="25:25" x14ac:dyDescent="0.2">
      <c r="Y48076" s="84"/>
    </row>
    <row r="48077" spans="25:25" x14ac:dyDescent="0.2">
      <c r="Y48077" s="84"/>
    </row>
    <row r="48078" spans="25:25" x14ac:dyDescent="0.2">
      <c r="Y48078" s="84"/>
    </row>
    <row r="48079" spans="25:25" x14ac:dyDescent="0.2">
      <c r="Y48079" s="84"/>
    </row>
    <row r="48080" spans="25:25" x14ac:dyDescent="0.2">
      <c r="Y48080" s="84"/>
    </row>
    <row r="48081" spans="25:25" x14ac:dyDescent="0.2">
      <c r="Y48081" s="84"/>
    </row>
    <row r="48082" spans="25:25" x14ac:dyDescent="0.2">
      <c r="Y48082" s="84"/>
    </row>
    <row r="48083" spans="25:25" x14ac:dyDescent="0.2">
      <c r="Y48083" s="84"/>
    </row>
    <row r="48084" spans="25:25" x14ac:dyDescent="0.2">
      <c r="Y48084" s="84"/>
    </row>
    <row r="48085" spans="25:25" x14ac:dyDescent="0.2">
      <c r="Y48085" s="84"/>
    </row>
    <row r="48086" spans="25:25" x14ac:dyDescent="0.2">
      <c r="Y48086" s="84"/>
    </row>
    <row r="48087" spans="25:25" x14ac:dyDescent="0.2">
      <c r="Y48087" s="84"/>
    </row>
    <row r="48088" spans="25:25" x14ac:dyDescent="0.2">
      <c r="Y48088" s="84"/>
    </row>
    <row r="48089" spans="25:25" x14ac:dyDescent="0.2">
      <c r="Y48089" s="84"/>
    </row>
    <row r="48090" spans="25:25" x14ac:dyDescent="0.2">
      <c r="Y48090" s="84"/>
    </row>
    <row r="48091" spans="25:25" x14ac:dyDescent="0.2">
      <c r="Y48091" s="84"/>
    </row>
    <row r="48092" spans="25:25" x14ac:dyDescent="0.2">
      <c r="Y48092" s="84"/>
    </row>
    <row r="48093" spans="25:25" x14ac:dyDescent="0.2">
      <c r="Y48093" s="84"/>
    </row>
    <row r="48094" spans="25:25" x14ac:dyDescent="0.2">
      <c r="Y48094" s="84"/>
    </row>
    <row r="48095" spans="25:25" x14ac:dyDescent="0.2">
      <c r="Y48095" s="84"/>
    </row>
    <row r="48096" spans="25:25" x14ac:dyDescent="0.2">
      <c r="Y48096" s="84"/>
    </row>
    <row r="48097" spans="25:25" x14ac:dyDescent="0.2">
      <c r="Y48097" s="84"/>
    </row>
    <row r="48098" spans="25:25" x14ac:dyDescent="0.2">
      <c r="Y48098" s="84"/>
    </row>
    <row r="48099" spans="25:25" x14ac:dyDescent="0.2">
      <c r="Y48099" s="84"/>
    </row>
    <row r="48100" spans="25:25" x14ac:dyDescent="0.2">
      <c r="Y48100" s="84"/>
    </row>
    <row r="48101" spans="25:25" x14ac:dyDescent="0.2">
      <c r="Y48101" s="84"/>
    </row>
    <row r="48102" spans="25:25" x14ac:dyDescent="0.2">
      <c r="Y48102" s="84"/>
    </row>
    <row r="48103" spans="25:25" x14ac:dyDescent="0.2">
      <c r="Y48103" s="84"/>
    </row>
    <row r="48104" spans="25:25" x14ac:dyDescent="0.2">
      <c r="Y48104" s="84"/>
    </row>
    <row r="48105" spans="25:25" x14ac:dyDescent="0.2">
      <c r="Y48105" s="84"/>
    </row>
    <row r="48106" spans="25:25" x14ac:dyDescent="0.2">
      <c r="Y48106" s="84"/>
    </row>
    <row r="48107" spans="25:25" x14ac:dyDescent="0.2">
      <c r="Y48107" s="84"/>
    </row>
    <row r="48108" spans="25:25" x14ac:dyDescent="0.2">
      <c r="Y48108" s="84"/>
    </row>
    <row r="48109" spans="25:25" x14ac:dyDescent="0.2">
      <c r="Y48109" s="84"/>
    </row>
    <row r="48110" spans="25:25" x14ac:dyDescent="0.2">
      <c r="Y48110" s="84"/>
    </row>
    <row r="48111" spans="25:25" x14ac:dyDescent="0.2">
      <c r="Y48111" s="84"/>
    </row>
    <row r="48112" spans="25:25" x14ac:dyDescent="0.2">
      <c r="Y48112" s="84"/>
    </row>
    <row r="48113" spans="25:25" x14ac:dyDescent="0.2">
      <c r="Y48113" s="84"/>
    </row>
    <row r="48114" spans="25:25" x14ac:dyDescent="0.2">
      <c r="Y48114" s="84"/>
    </row>
    <row r="48115" spans="25:25" x14ac:dyDescent="0.2">
      <c r="Y48115" s="84"/>
    </row>
    <row r="48116" spans="25:25" x14ac:dyDescent="0.2">
      <c r="Y48116" s="84"/>
    </row>
    <row r="48117" spans="25:25" x14ac:dyDescent="0.2">
      <c r="Y48117" s="84"/>
    </row>
    <row r="48118" spans="25:25" x14ac:dyDescent="0.2">
      <c r="Y48118" s="84"/>
    </row>
    <row r="48119" spans="25:25" x14ac:dyDescent="0.2">
      <c r="Y48119" s="84"/>
    </row>
    <row r="48120" spans="25:25" x14ac:dyDescent="0.2">
      <c r="Y48120" s="84"/>
    </row>
    <row r="48121" spans="25:25" x14ac:dyDescent="0.2">
      <c r="Y48121" s="84"/>
    </row>
    <row r="48122" spans="25:25" x14ac:dyDescent="0.2">
      <c r="Y48122" s="84"/>
    </row>
    <row r="48123" spans="25:25" x14ac:dyDescent="0.2">
      <c r="Y48123" s="84"/>
    </row>
    <row r="48124" spans="25:25" x14ac:dyDescent="0.2">
      <c r="Y48124" s="84"/>
    </row>
    <row r="48125" spans="25:25" x14ac:dyDescent="0.2">
      <c r="Y48125" s="84"/>
    </row>
    <row r="48126" spans="25:25" x14ac:dyDescent="0.2">
      <c r="Y48126" s="84"/>
    </row>
    <row r="48127" spans="25:25" x14ac:dyDescent="0.2">
      <c r="Y48127" s="84"/>
    </row>
    <row r="48128" spans="25:25" x14ac:dyDescent="0.2">
      <c r="Y48128" s="84"/>
    </row>
    <row r="48129" spans="25:25" x14ac:dyDescent="0.2">
      <c r="Y48129" s="84"/>
    </row>
    <row r="48130" spans="25:25" x14ac:dyDescent="0.2">
      <c r="Y48130" s="84"/>
    </row>
    <row r="48131" spans="25:25" x14ac:dyDescent="0.2">
      <c r="Y48131" s="84"/>
    </row>
    <row r="48132" spans="25:25" x14ac:dyDescent="0.2">
      <c r="Y48132" s="84"/>
    </row>
    <row r="48133" spans="25:25" x14ac:dyDescent="0.2">
      <c r="Y48133" s="84"/>
    </row>
    <row r="48134" spans="25:25" x14ac:dyDescent="0.2">
      <c r="Y48134" s="84"/>
    </row>
    <row r="48135" spans="25:25" x14ac:dyDescent="0.2">
      <c r="Y48135" s="84"/>
    </row>
    <row r="48136" spans="25:25" x14ac:dyDescent="0.2">
      <c r="Y48136" s="84"/>
    </row>
    <row r="48137" spans="25:25" x14ac:dyDescent="0.2">
      <c r="Y48137" s="84"/>
    </row>
    <row r="48138" spans="25:25" x14ac:dyDescent="0.2">
      <c r="Y48138" s="84"/>
    </row>
    <row r="48139" spans="25:25" x14ac:dyDescent="0.2">
      <c r="Y48139" s="84"/>
    </row>
    <row r="48140" spans="25:25" x14ac:dyDescent="0.2">
      <c r="Y48140" s="84"/>
    </row>
    <row r="48141" spans="25:25" x14ac:dyDescent="0.2">
      <c r="Y48141" s="84"/>
    </row>
    <row r="48142" spans="25:25" x14ac:dyDescent="0.2">
      <c r="Y48142" s="84"/>
    </row>
    <row r="48143" spans="25:25" x14ac:dyDescent="0.2">
      <c r="Y48143" s="84"/>
    </row>
    <row r="48144" spans="25:25" x14ac:dyDescent="0.2">
      <c r="Y48144" s="84"/>
    </row>
    <row r="48145" spans="25:25" x14ac:dyDescent="0.2">
      <c r="Y48145" s="84"/>
    </row>
    <row r="48146" spans="25:25" x14ac:dyDescent="0.2">
      <c r="Y48146" s="84"/>
    </row>
    <row r="48147" spans="25:25" x14ac:dyDescent="0.2">
      <c r="Y48147" s="84"/>
    </row>
    <row r="48148" spans="25:25" x14ac:dyDescent="0.2">
      <c r="Y48148" s="84"/>
    </row>
    <row r="48149" spans="25:25" x14ac:dyDescent="0.2">
      <c r="Y48149" s="84"/>
    </row>
    <row r="48150" spans="25:25" x14ac:dyDescent="0.2">
      <c r="Y48150" s="84"/>
    </row>
    <row r="48151" spans="25:25" x14ac:dyDescent="0.2">
      <c r="Y48151" s="84"/>
    </row>
    <row r="48152" spans="25:25" x14ac:dyDescent="0.2">
      <c r="Y48152" s="84"/>
    </row>
    <row r="48153" spans="25:25" x14ac:dyDescent="0.2">
      <c r="Y48153" s="84"/>
    </row>
    <row r="48154" spans="25:25" x14ac:dyDescent="0.2">
      <c r="Y48154" s="84"/>
    </row>
    <row r="48155" spans="25:25" x14ac:dyDescent="0.2">
      <c r="Y48155" s="84"/>
    </row>
    <row r="48156" spans="25:25" x14ac:dyDescent="0.2">
      <c r="Y48156" s="84"/>
    </row>
    <row r="48157" spans="25:25" x14ac:dyDescent="0.2">
      <c r="Y48157" s="84"/>
    </row>
    <row r="48158" spans="25:25" x14ac:dyDescent="0.2">
      <c r="Y48158" s="84"/>
    </row>
    <row r="48159" spans="25:25" x14ac:dyDescent="0.2">
      <c r="Y48159" s="84"/>
    </row>
    <row r="48160" spans="25:25" x14ac:dyDescent="0.2">
      <c r="Y48160" s="84"/>
    </row>
    <row r="48161" spans="25:25" x14ac:dyDescent="0.2">
      <c r="Y48161" s="84"/>
    </row>
    <row r="48162" spans="25:25" x14ac:dyDescent="0.2">
      <c r="Y48162" s="84"/>
    </row>
    <row r="48163" spans="25:25" x14ac:dyDescent="0.2">
      <c r="Y48163" s="84"/>
    </row>
    <row r="48164" spans="25:25" x14ac:dyDescent="0.2">
      <c r="Y48164" s="84"/>
    </row>
    <row r="48165" spans="25:25" x14ac:dyDescent="0.2">
      <c r="Y48165" s="84"/>
    </row>
    <row r="48166" spans="25:25" x14ac:dyDescent="0.2">
      <c r="Y48166" s="84"/>
    </row>
    <row r="48167" spans="25:25" x14ac:dyDescent="0.2">
      <c r="Y48167" s="84"/>
    </row>
    <row r="48168" spans="25:25" x14ac:dyDescent="0.2">
      <c r="Y48168" s="84"/>
    </row>
    <row r="48169" spans="25:25" x14ac:dyDescent="0.2">
      <c r="Y48169" s="84"/>
    </row>
    <row r="48170" spans="25:25" x14ac:dyDescent="0.2">
      <c r="Y48170" s="84"/>
    </row>
    <row r="48171" spans="25:25" x14ac:dyDescent="0.2">
      <c r="Y48171" s="84"/>
    </row>
    <row r="48172" spans="25:25" x14ac:dyDescent="0.2">
      <c r="Y48172" s="84"/>
    </row>
    <row r="48173" spans="25:25" x14ac:dyDescent="0.2">
      <c r="Y48173" s="84"/>
    </row>
    <row r="48174" spans="25:25" x14ac:dyDescent="0.2">
      <c r="Y48174" s="84"/>
    </row>
    <row r="48175" spans="25:25" x14ac:dyDescent="0.2">
      <c r="Y48175" s="84"/>
    </row>
    <row r="48176" spans="25:25" x14ac:dyDescent="0.2">
      <c r="Y48176" s="84"/>
    </row>
    <row r="48177" spans="25:25" x14ac:dyDescent="0.2">
      <c r="Y48177" s="84"/>
    </row>
    <row r="48178" spans="25:25" x14ac:dyDescent="0.2">
      <c r="Y48178" s="84"/>
    </row>
    <row r="48179" spans="25:25" x14ac:dyDescent="0.2">
      <c r="Y48179" s="84"/>
    </row>
    <row r="48180" spans="25:25" x14ac:dyDescent="0.2">
      <c r="Y48180" s="84"/>
    </row>
    <row r="48181" spans="25:25" x14ac:dyDescent="0.2">
      <c r="Y48181" s="84"/>
    </row>
    <row r="48182" spans="25:25" x14ac:dyDescent="0.2">
      <c r="Y48182" s="84"/>
    </row>
    <row r="48183" spans="25:25" x14ac:dyDescent="0.2">
      <c r="Y48183" s="84"/>
    </row>
    <row r="48184" spans="25:25" x14ac:dyDescent="0.2">
      <c r="Y48184" s="84"/>
    </row>
    <row r="48185" spans="25:25" x14ac:dyDescent="0.2">
      <c r="Y48185" s="84"/>
    </row>
    <row r="48186" spans="25:25" x14ac:dyDescent="0.2">
      <c r="Y48186" s="84"/>
    </row>
    <row r="48187" spans="25:25" x14ac:dyDescent="0.2">
      <c r="Y48187" s="84"/>
    </row>
    <row r="48188" spans="25:25" x14ac:dyDescent="0.2">
      <c r="Y48188" s="84"/>
    </row>
    <row r="48189" spans="25:25" x14ac:dyDescent="0.2">
      <c r="Y48189" s="84"/>
    </row>
    <row r="48190" spans="25:25" x14ac:dyDescent="0.2">
      <c r="Y48190" s="84"/>
    </row>
    <row r="48191" spans="25:25" x14ac:dyDescent="0.2">
      <c r="Y48191" s="84"/>
    </row>
    <row r="48192" spans="25:25" x14ac:dyDescent="0.2">
      <c r="Y48192" s="84"/>
    </row>
    <row r="48193" spans="25:25" x14ac:dyDescent="0.2">
      <c r="Y48193" s="84"/>
    </row>
    <row r="48194" spans="25:25" x14ac:dyDescent="0.2">
      <c r="Y48194" s="84"/>
    </row>
    <row r="48195" spans="25:25" x14ac:dyDescent="0.2">
      <c r="Y48195" s="84"/>
    </row>
    <row r="48196" spans="25:25" x14ac:dyDescent="0.2">
      <c r="Y48196" s="84"/>
    </row>
    <row r="48197" spans="25:25" x14ac:dyDescent="0.2">
      <c r="Y48197" s="84"/>
    </row>
    <row r="48198" spans="25:25" x14ac:dyDescent="0.2">
      <c r="Y48198" s="84"/>
    </row>
    <row r="48199" spans="25:25" x14ac:dyDescent="0.2">
      <c r="Y48199" s="84"/>
    </row>
    <row r="48200" spans="25:25" x14ac:dyDescent="0.2">
      <c r="Y48200" s="84"/>
    </row>
    <row r="48201" spans="25:25" x14ac:dyDescent="0.2">
      <c r="Y48201" s="84"/>
    </row>
    <row r="48202" spans="25:25" x14ac:dyDescent="0.2">
      <c r="Y48202" s="84"/>
    </row>
    <row r="48203" spans="25:25" x14ac:dyDescent="0.2">
      <c r="Y48203" s="84"/>
    </row>
    <row r="48204" spans="25:25" x14ac:dyDescent="0.2">
      <c r="Y48204" s="84"/>
    </row>
    <row r="48205" spans="25:25" x14ac:dyDescent="0.2">
      <c r="Y48205" s="84"/>
    </row>
    <row r="48206" spans="25:25" x14ac:dyDescent="0.2">
      <c r="Y48206" s="84"/>
    </row>
    <row r="48207" spans="25:25" x14ac:dyDescent="0.2">
      <c r="Y48207" s="84"/>
    </row>
    <row r="48208" spans="25:25" x14ac:dyDescent="0.2">
      <c r="Y48208" s="84"/>
    </row>
    <row r="48209" spans="25:25" x14ac:dyDescent="0.2">
      <c r="Y48209" s="84"/>
    </row>
    <row r="48210" spans="25:25" x14ac:dyDescent="0.2">
      <c r="Y48210" s="84"/>
    </row>
    <row r="48211" spans="25:25" x14ac:dyDescent="0.2">
      <c r="Y48211" s="84"/>
    </row>
    <row r="48212" spans="25:25" x14ac:dyDescent="0.2">
      <c r="Y48212" s="84"/>
    </row>
    <row r="48213" spans="25:25" x14ac:dyDescent="0.2">
      <c r="Y48213" s="84"/>
    </row>
    <row r="48214" spans="25:25" x14ac:dyDescent="0.2">
      <c r="Y48214" s="84"/>
    </row>
    <row r="48215" spans="25:25" x14ac:dyDescent="0.2">
      <c r="Y48215" s="84"/>
    </row>
    <row r="48216" spans="25:25" x14ac:dyDescent="0.2">
      <c r="Y48216" s="84"/>
    </row>
    <row r="48217" spans="25:25" x14ac:dyDescent="0.2">
      <c r="Y48217" s="84"/>
    </row>
    <row r="48218" spans="25:25" x14ac:dyDescent="0.2">
      <c r="Y48218" s="84"/>
    </row>
    <row r="48219" spans="25:25" x14ac:dyDescent="0.2">
      <c r="Y48219" s="84"/>
    </row>
    <row r="48220" spans="25:25" x14ac:dyDescent="0.2">
      <c r="Y48220" s="84"/>
    </row>
    <row r="48221" spans="25:25" x14ac:dyDescent="0.2">
      <c r="Y48221" s="84"/>
    </row>
    <row r="48222" spans="25:25" x14ac:dyDescent="0.2">
      <c r="Y48222" s="84"/>
    </row>
    <row r="48223" spans="25:25" x14ac:dyDescent="0.2">
      <c r="Y48223" s="84"/>
    </row>
    <row r="48224" spans="25:25" x14ac:dyDescent="0.2">
      <c r="Y48224" s="84"/>
    </row>
    <row r="48225" spans="25:25" x14ac:dyDescent="0.2">
      <c r="Y48225" s="84"/>
    </row>
    <row r="48226" spans="25:25" x14ac:dyDescent="0.2">
      <c r="Y48226" s="84"/>
    </row>
    <row r="48227" spans="25:25" x14ac:dyDescent="0.2">
      <c r="Y48227" s="84"/>
    </row>
    <row r="48228" spans="25:25" x14ac:dyDescent="0.2">
      <c r="Y48228" s="84"/>
    </row>
    <row r="48229" spans="25:25" x14ac:dyDescent="0.2">
      <c r="Y48229" s="84"/>
    </row>
    <row r="48230" spans="25:25" x14ac:dyDescent="0.2">
      <c r="Y48230" s="84"/>
    </row>
    <row r="48231" spans="25:25" x14ac:dyDescent="0.2">
      <c r="Y48231" s="84"/>
    </row>
    <row r="48232" spans="25:25" x14ac:dyDescent="0.2">
      <c r="Y48232" s="84"/>
    </row>
    <row r="48233" spans="25:25" x14ac:dyDescent="0.2">
      <c r="Y48233" s="84"/>
    </row>
    <row r="48234" spans="25:25" x14ac:dyDescent="0.2">
      <c r="Y48234" s="84"/>
    </row>
    <row r="48235" spans="25:25" x14ac:dyDescent="0.2">
      <c r="Y48235" s="84"/>
    </row>
    <row r="48236" spans="25:25" x14ac:dyDescent="0.2">
      <c r="Y48236" s="84"/>
    </row>
    <row r="48237" spans="25:25" x14ac:dyDescent="0.2">
      <c r="Y48237" s="84"/>
    </row>
    <row r="48238" spans="25:25" x14ac:dyDescent="0.2">
      <c r="Y48238" s="84"/>
    </row>
    <row r="48239" spans="25:25" x14ac:dyDescent="0.2">
      <c r="Y48239" s="84"/>
    </row>
    <row r="48240" spans="25:25" x14ac:dyDescent="0.2">
      <c r="Y48240" s="84"/>
    </row>
    <row r="48241" spans="25:25" x14ac:dyDescent="0.2">
      <c r="Y48241" s="84"/>
    </row>
    <row r="48242" spans="25:25" x14ac:dyDescent="0.2">
      <c r="Y48242" s="84"/>
    </row>
    <row r="48243" spans="25:25" x14ac:dyDescent="0.2">
      <c r="Y48243" s="84"/>
    </row>
    <row r="48244" spans="25:25" x14ac:dyDescent="0.2">
      <c r="Y48244" s="84"/>
    </row>
    <row r="48245" spans="25:25" x14ac:dyDescent="0.2">
      <c r="Y48245" s="84"/>
    </row>
    <row r="48246" spans="25:25" x14ac:dyDescent="0.2">
      <c r="Y48246" s="84"/>
    </row>
    <row r="48247" spans="25:25" x14ac:dyDescent="0.2">
      <c r="Y48247" s="84"/>
    </row>
    <row r="48248" spans="25:25" x14ac:dyDescent="0.2">
      <c r="Y48248" s="84"/>
    </row>
    <row r="48249" spans="25:25" x14ac:dyDescent="0.2">
      <c r="Y48249" s="84"/>
    </row>
    <row r="48250" spans="25:25" x14ac:dyDescent="0.2">
      <c r="Y48250" s="84"/>
    </row>
    <row r="48251" spans="25:25" x14ac:dyDescent="0.2">
      <c r="Y48251" s="84"/>
    </row>
    <row r="48252" spans="25:25" x14ac:dyDescent="0.2">
      <c r="Y48252" s="84"/>
    </row>
    <row r="48253" spans="25:25" x14ac:dyDescent="0.2">
      <c r="Y48253" s="84"/>
    </row>
    <row r="48254" spans="25:25" x14ac:dyDescent="0.2">
      <c r="Y48254" s="84"/>
    </row>
    <row r="48255" spans="25:25" x14ac:dyDescent="0.2">
      <c r="Y48255" s="84"/>
    </row>
    <row r="48256" spans="25:25" x14ac:dyDescent="0.2">
      <c r="Y48256" s="84"/>
    </row>
    <row r="48257" spans="25:25" x14ac:dyDescent="0.2">
      <c r="Y48257" s="84"/>
    </row>
    <row r="48258" spans="25:25" x14ac:dyDescent="0.2">
      <c r="Y48258" s="84"/>
    </row>
    <row r="48259" spans="25:25" x14ac:dyDescent="0.2">
      <c r="Y48259" s="84"/>
    </row>
    <row r="48260" spans="25:25" x14ac:dyDescent="0.2">
      <c r="Y48260" s="84"/>
    </row>
    <row r="48261" spans="25:25" x14ac:dyDescent="0.2">
      <c r="Y48261" s="84"/>
    </row>
    <row r="48262" spans="25:25" x14ac:dyDescent="0.2">
      <c r="Y48262" s="84"/>
    </row>
    <row r="48263" spans="25:25" x14ac:dyDescent="0.2">
      <c r="Y48263" s="84"/>
    </row>
    <row r="48264" spans="25:25" x14ac:dyDescent="0.2">
      <c r="Y48264" s="84"/>
    </row>
    <row r="48265" spans="25:25" x14ac:dyDescent="0.2">
      <c r="Y48265" s="84"/>
    </row>
    <row r="48266" spans="25:25" x14ac:dyDescent="0.2">
      <c r="Y48266" s="84"/>
    </row>
    <row r="48267" spans="25:25" x14ac:dyDescent="0.2">
      <c r="Y48267" s="84"/>
    </row>
    <row r="48268" spans="25:25" x14ac:dyDescent="0.2">
      <c r="Y48268" s="84"/>
    </row>
    <row r="48269" spans="25:25" x14ac:dyDescent="0.2">
      <c r="Y48269" s="84"/>
    </row>
    <row r="48270" spans="25:25" x14ac:dyDescent="0.2">
      <c r="Y48270" s="84"/>
    </row>
    <row r="48271" spans="25:25" x14ac:dyDescent="0.2">
      <c r="Y48271" s="84"/>
    </row>
    <row r="48272" spans="25:25" x14ac:dyDescent="0.2">
      <c r="Y48272" s="84"/>
    </row>
    <row r="48273" spans="25:25" x14ac:dyDescent="0.2">
      <c r="Y48273" s="84"/>
    </row>
    <row r="48274" spans="25:25" x14ac:dyDescent="0.2">
      <c r="Y48274" s="84"/>
    </row>
    <row r="48275" spans="25:25" x14ac:dyDescent="0.2">
      <c r="Y48275" s="84"/>
    </row>
    <row r="48276" spans="25:25" x14ac:dyDescent="0.2">
      <c r="Y48276" s="84"/>
    </row>
    <row r="48277" spans="25:25" x14ac:dyDescent="0.2">
      <c r="Y48277" s="84"/>
    </row>
    <row r="48278" spans="25:25" x14ac:dyDescent="0.2">
      <c r="Y48278" s="84"/>
    </row>
    <row r="48279" spans="25:25" x14ac:dyDescent="0.2">
      <c r="Y48279" s="84"/>
    </row>
    <row r="48280" spans="25:25" x14ac:dyDescent="0.2">
      <c r="Y48280" s="84"/>
    </row>
    <row r="48281" spans="25:25" x14ac:dyDescent="0.2">
      <c r="Y48281" s="84"/>
    </row>
    <row r="48282" spans="25:25" x14ac:dyDescent="0.2">
      <c r="Y48282" s="84"/>
    </row>
    <row r="48283" spans="25:25" x14ac:dyDescent="0.2">
      <c r="Y48283" s="84"/>
    </row>
    <row r="48284" spans="25:25" x14ac:dyDescent="0.2">
      <c r="Y48284" s="84"/>
    </row>
    <row r="48285" spans="25:25" x14ac:dyDescent="0.2">
      <c r="Y48285" s="84"/>
    </row>
    <row r="48286" spans="25:25" x14ac:dyDescent="0.2">
      <c r="Y48286" s="84"/>
    </row>
    <row r="48287" spans="25:25" x14ac:dyDescent="0.2">
      <c r="Y48287" s="84"/>
    </row>
    <row r="48288" spans="25:25" x14ac:dyDescent="0.2">
      <c r="Y48288" s="84"/>
    </row>
    <row r="48289" spans="25:25" x14ac:dyDescent="0.2">
      <c r="Y48289" s="84"/>
    </row>
    <row r="48290" spans="25:25" x14ac:dyDescent="0.2">
      <c r="Y48290" s="84"/>
    </row>
    <row r="48291" spans="25:25" x14ac:dyDescent="0.2">
      <c r="Y48291" s="84"/>
    </row>
    <row r="48292" spans="25:25" x14ac:dyDescent="0.2">
      <c r="Y48292" s="84"/>
    </row>
    <row r="48293" spans="25:25" x14ac:dyDescent="0.2">
      <c r="Y48293" s="84"/>
    </row>
    <row r="48294" spans="25:25" x14ac:dyDescent="0.2">
      <c r="Y48294" s="84"/>
    </row>
    <row r="48295" spans="25:25" x14ac:dyDescent="0.2">
      <c r="Y48295" s="84"/>
    </row>
    <row r="48296" spans="25:25" x14ac:dyDescent="0.2">
      <c r="Y48296" s="84"/>
    </row>
    <row r="48297" spans="25:25" x14ac:dyDescent="0.2">
      <c r="Y48297" s="84"/>
    </row>
    <row r="48298" spans="25:25" x14ac:dyDescent="0.2">
      <c r="Y48298" s="84"/>
    </row>
    <row r="48299" spans="25:25" x14ac:dyDescent="0.2">
      <c r="Y48299" s="84"/>
    </row>
    <row r="48300" spans="25:25" x14ac:dyDescent="0.2">
      <c r="Y48300" s="84"/>
    </row>
    <row r="48301" spans="25:25" x14ac:dyDescent="0.2">
      <c r="Y48301" s="84"/>
    </row>
    <row r="48302" spans="25:25" x14ac:dyDescent="0.2">
      <c r="Y48302" s="84"/>
    </row>
    <row r="48303" spans="25:25" x14ac:dyDescent="0.2">
      <c r="Y48303" s="84"/>
    </row>
    <row r="48304" spans="25:25" x14ac:dyDescent="0.2">
      <c r="Y48304" s="84"/>
    </row>
    <row r="48305" spans="25:25" x14ac:dyDescent="0.2">
      <c r="Y48305" s="84"/>
    </row>
    <row r="48306" spans="25:25" x14ac:dyDescent="0.2">
      <c r="Y48306" s="84"/>
    </row>
    <row r="48307" spans="25:25" x14ac:dyDescent="0.2">
      <c r="Y48307" s="84"/>
    </row>
    <row r="48308" spans="25:25" x14ac:dyDescent="0.2">
      <c r="Y48308" s="84"/>
    </row>
    <row r="48309" spans="25:25" x14ac:dyDescent="0.2">
      <c r="Y48309" s="84"/>
    </row>
    <row r="48310" spans="25:25" x14ac:dyDescent="0.2">
      <c r="Y48310" s="84"/>
    </row>
    <row r="48311" spans="25:25" x14ac:dyDescent="0.2">
      <c r="Y48311" s="84"/>
    </row>
    <row r="48312" spans="25:25" x14ac:dyDescent="0.2">
      <c r="Y48312" s="84"/>
    </row>
    <row r="48313" spans="25:25" x14ac:dyDescent="0.2">
      <c r="Y48313" s="84"/>
    </row>
    <row r="48314" spans="25:25" x14ac:dyDescent="0.2">
      <c r="Y48314" s="84"/>
    </row>
    <row r="48315" spans="25:25" x14ac:dyDescent="0.2">
      <c r="Y48315" s="84"/>
    </row>
    <row r="48316" spans="25:25" x14ac:dyDescent="0.2">
      <c r="Y48316" s="84"/>
    </row>
    <row r="48317" spans="25:25" x14ac:dyDescent="0.2">
      <c r="Y48317" s="84"/>
    </row>
    <row r="48318" spans="25:25" x14ac:dyDescent="0.2">
      <c r="Y48318" s="84"/>
    </row>
    <row r="48319" spans="25:25" x14ac:dyDescent="0.2">
      <c r="Y48319" s="84"/>
    </row>
    <row r="48320" spans="25:25" x14ac:dyDescent="0.2">
      <c r="Y48320" s="84"/>
    </row>
    <row r="48321" spans="25:25" x14ac:dyDescent="0.2">
      <c r="Y48321" s="84"/>
    </row>
    <row r="48322" spans="25:25" x14ac:dyDescent="0.2">
      <c r="Y48322" s="84"/>
    </row>
    <row r="48323" spans="25:25" x14ac:dyDescent="0.2">
      <c r="Y48323" s="84"/>
    </row>
    <row r="48324" spans="25:25" x14ac:dyDescent="0.2">
      <c r="Y48324" s="84"/>
    </row>
    <row r="48325" spans="25:25" x14ac:dyDescent="0.2">
      <c r="Y48325" s="84"/>
    </row>
    <row r="48326" spans="25:25" x14ac:dyDescent="0.2">
      <c r="Y48326" s="84"/>
    </row>
    <row r="48327" spans="25:25" x14ac:dyDescent="0.2">
      <c r="Y48327" s="84"/>
    </row>
    <row r="48328" spans="25:25" x14ac:dyDescent="0.2">
      <c r="Y48328" s="84"/>
    </row>
    <row r="48329" spans="25:25" x14ac:dyDescent="0.2">
      <c r="Y48329" s="84"/>
    </row>
    <row r="48330" spans="25:25" x14ac:dyDescent="0.2">
      <c r="Y48330" s="84"/>
    </row>
    <row r="48331" spans="25:25" x14ac:dyDescent="0.2">
      <c r="Y48331" s="84"/>
    </row>
    <row r="48332" spans="25:25" x14ac:dyDescent="0.2">
      <c r="Y48332" s="84"/>
    </row>
    <row r="48333" spans="25:25" x14ac:dyDescent="0.2">
      <c r="Y48333" s="84"/>
    </row>
    <row r="48334" spans="25:25" x14ac:dyDescent="0.2">
      <c r="Y48334" s="84"/>
    </row>
    <row r="48335" spans="25:25" x14ac:dyDescent="0.2">
      <c r="Y48335" s="84"/>
    </row>
    <row r="48336" spans="25:25" x14ac:dyDescent="0.2">
      <c r="Y48336" s="84"/>
    </row>
    <row r="48337" spans="25:25" x14ac:dyDescent="0.2">
      <c r="Y48337" s="84"/>
    </row>
    <row r="48338" spans="25:25" x14ac:dyDescent="0.2">
      <c r="Y48338" s="84"/>
    </row>
    <row r="48339" spans="25:25" x14ac:dyDescent="0.2">
      <c r="Y48339" s="84"/>
    </row>
    <row r="48340" spans="25:25" x14ac:dyDescent="0.2">
      <c r="Y48340" s="84"/>
    </row>
    <row r="48341" spans="25:25" x14ac:dyDescent="0.2">
      <c r="Y48341" s="84"/>
    </row>
    <row r="48342" spans="25:25" x14ac:dyDescent="0.2">
      <c r="Y48342" s="84"/>
    </row>
    <row r="48343" spans="25:25" x14ac:dyDescent="0.2">
      <c r="Y48343" s="84"/>
    </row>
    <row r="48344" spans="25:25" x14ac:dyDescent="0.2">
      <c r="Y48344" s="84"/>
    </row>
    <row r="48345" spans="25:25" x14ac:dyDescent="0.2">
      <c r="Y48345" s="84"/>
    </row>
    <row r="48346" spans="25:25" x14ac:dyDescent="0.2">
      <c r="Y48346" s="84"/>
    </row>
    <row r="48347" spans="25:25" x14ac:dyDescent="0.2">
      <c r="Y48347" s="84"/>
    </row>
    <row r="48348" spans="25:25" x14ac:dyDescent="0.2">
      <c r="Y48348" s="84"/>
    </row>
    <row r="48349" spans="25:25" x14ac:dyDescent="0.2">
      <c r="Y48349" s="84"/>
    </row>
    <row r="48350" spans="25:25" x14ac:dyDescent="0.2">
      <c r="Y48350" s="84"/>
    </row>
    <row r="48351" spans="25:25" x14ac:dyDescent="0.2">
      <c r="Y48351" s="84"/>
    </row>
    <row r="48352" spans="25:25" x14ac:dyDescent="0.2">
      <c r="Y48352" s="84"/>
    </row>
    <row r="48353" spans="25:25" x14ac:dyDescent="0.2">
      <c r="Y48353" s="84"/>
    </row>
    <row r="48354" spans="25:25" x14ac:dyDescent="0.2">
      <c r="Y48354" s="84"/>
    </row>
    <row r="48355" spans="25:25" x14ac:dyDescent="0.2">
      <c r="Y48355" s="84"/>
    </row>
    <row r="48356" spans="25:25" x14ac:dyDescent="0.2">
      <c r="Y48356" s="84"/>
    </row>
    <row r="48357" spans="25:25" x14ac:dyDescent="0.2">
      <c r="Y48357" s="84"/>
    </row>
    <row r="48358" spans="25:25" x14ac:dyDescent="0.2">
      <c r="Y48358" s="84"/>
    </row>
    <row r="48359" spans="25:25" x14ac:dyDescent="0.2">
      <c r="Y48359" s="84"/>
    </row>
    <row r="48360" spans="25:25" x14ac:dyDescent="0.2">
      <c r="Y48360" s="84"/>
    </row>
    <row r="48361" spans="25:25" x14ac:dyDescent="0.2">
      <c r="Y48361" s="84"/>
    </row>
    <row r="48362" spans="25:25" x14ac:dyDescent="0.2">
      <c r="Y48362" s="84"/>
    </row>
    <row r="48363" spans="25:25" x14ac:dyDescent="0.2">
      <c r="Y48363" s="84"/>
    </row>
    <row r="48364" spans="25:25" x14ac:dyDescent="0.2">
      <c r="Y48364" s="84"/>
    </row>
    <row r="48365" spans="25:25" x14ac:dyDescent="0.2">
      <c r="Y48365" s="84"/>
    </row>
    <row r="48366" spans="25:25" x14ac:dyDescent="0.2">
      <c r="Y48366" s="84"/>
    </row>
    <row r="48367" spans="25:25" x14ac:dyDescent="0.2">
      <c r="Y48367" s="84"/>
    </row>
    <row r="48368" spans="25:25" x14ac:dyDescent="0.2">
      <c r="Y48368" s="84"/>
    </row>
    <row r="48369" spans="25:25" x14ac:dyDescent="0.2">
      <c r="Y48369" s="84"/>
    </row>
    <row r="48370" spans="25:25" x14ac:dyDescent="0.2">
      <c r="Y48370" s="84"/>
    </row>
    <row r="48371" spans="25:25" x14ac:dyDescent="0.2">
      <c r="Y48371" s="84"/>
    </row>
    <row r="48372" spans="25:25" x14ac:dyDescent="0.2">
      <c r="Y48372" s="84"/>
    </row>
    <row r="48373" spans="25:25" x14ac:dyDescent="0.2">
      <c r="Y48373" s="84"/>
    </row>
    <row r="48374" spans="25:25" x14ac:dyDescent="0.2">
      <c r="Y48374" s="84"/>
    </row>
    <row r="48375" spans="25:25" x14ac:dyDescent="0.2">
      <c r="Y48375" s="84"/>
    </row>
    <row r="48376" spans="25:25" x14ac:dyDescent="0.2">
      <c r="Y48376" s="84"/>
    </row>
    <row r="48377" spans="25:25" x14ac:dyDescent="0.2">
      <c r="Y48377" s="84"/>
    </row>
    <row r="48378" spans="25:25" x14ac:dyDescent="0.2">
      <c r="Y48378" s="84"/>
    </row>
    <row r="48379" spans="25:25" x14ac:dyDescent="0.2">
      <c r="Y48379" s="84"/>
    </row>
    <row r="48380" spans="25:25" x14ac:dyDescent="0.2">
      <c r="Y48380" s="84"/>
    </row>
    <row r="48381" spans="25:25" x14ac:dyDescent="0.2">
      <c r="Y48381" s="84"/>
    </row>
    <row r="48382" spans="25:25" x14ac:dyDescent="0.2">
      <c r="Y48382" s="84"/>
    </row>
    <row r="48383" spans="25:25" x14ac:dyDescent="0.2">
      <c r="Y48383" s="84"/>
    </row>
    <row r="48384" spans="25:25" x14ac:dyDescent="0.2">
      <c r="Y48384" s="84"/>
    </row>
    <row r="48385" spans="25:25" x14ac:dyDescent="0.2">
      <c r="Y48385" s="84"/>
    </row>
    <row r="48386" spans="25:25" x14ac:dyDescent="0.2">
      <c r="Y48386" s="84"/>
    </row>
    <row r="48387" spans="25:25" x14ac:dyDescent="0.2">
      <c r="Y48387" s="84"/>
    </row>
    <row r="48388" spans="25:25" x14ac:dyDescent="0.2">
      <c r="Y48388" s="84"/>
    </row>
    <row r="48389" spans="25:25" x14ac:dyDescent="0.2">
      <c r="Y48389" s="84"/>
    </row>
    <row r="48390" spans="25:25" x14ac:dyDescent="0.2">
      <c r="Y48390" s="84"/>
    </row>
    <row r="48391" spans="25:25" x14ac:dyDescent="0.2">
      <c r="Y48391" s="84"/>
    </row>
    <row r="48392" spans="25:25" x14ac:dyDescent="0.2">
      <c r="Y48392" s="84"/>
    </row>
    <row r="48393" spans="25:25" x14ac:dyDescent="0.2">
      <c r="Y48393" s="84"/>
    </row>
    <row r="48394" spans="25:25" x14ac:dyDescent="0.2">
      <c r="Y48394" s="84"/>
    </row>
    <row r="48395" spans="25:25" x14ac:dyDescent="0.2">
      <c r="Y48395" s="84"/>
    </row>
    <row r="48396" spans="25:25" x14ac:dyDescent="0.2">
      <c r="Y48396" s="84"/>
    </row>
    <row r="48397" spans="25:25" x14ac:dyDescent="0.2">
      <c r="Y48397" s="84"/>
    </row>
    <row r="48398" spans="25:25" x14ac:dyDescent="0.2">
      <c r="Y48398" s="84"/>
    </row>
    <row r="48399" spans="25:25" x14ac:dyDescent="0.2">
      <c r="Y48399" s="84"/>
    </row>
    <row r="48400" spans="25:25" x14ac:dyDescent="0.2">
      <c r="Y48400" s="84"/>
    </row>
    <row r="48401" spans="25:25" x14ac:dyDescent="0.2">
      <c r="Y48401" s="84"/>
    </row>
    <row r="48402" spans="25:25" x14ac:dyDescent="0.2">
      <c r="Y48402" s="84"/>
    </row>
    <row r="48403" spans="25:25" x14ac:dyDescent="0.2">
      <c r="Y48403" s="84"/>
    </row>
    <row r="48404" spans="25:25" x14ac:dyDescent="0.2">
      <c r="Y48404" s="84"/>
    </row>
    <row r="48405" spans="25:25" x14ac:dyDescent="0.2">
      <c r="Y48405" s="84"/>
    </row>
    <row r="48406" spans="25:25" x14ac:dyDescent="0.2">
      <c r="Y48406" s="84"/>
    </row>
    <row r="48407" spans="25:25" x14ac:dyDescent="0.2">
      <c r="Y48407" s="84"/>
    </row>
    <row r="48408" spans="25:25" x14ac:dyDescent="0.2">
      <c r="Y48408" s="84"/>
    </row>
    <row r="48409" spans="25:25" x14ac:dyDescent="0.2">
      <c r="Y48409" s="84"/>
    </row>
    <row r="48410" spans="25:25" x14ac:dyDescent="0.2">
      <c r="Y48410" s="84"/>
    </row>
    <row r="48411" spans="25:25" x14ac:dyDescent="0.2">
      <c r="Y48411" s="84"/>
    </row>
    <row r="48412" spans="25:25" x14ac:dyDescent="0.2">
      <c r="Y48412" s="84"/>
    </row>
    <row r="48413" spans="25:25" x14ac:dyDescent="0.2">
      <c r="Y48413" s="84"/>
    </row>
    <row r="48414" spans="25:25" x14ac:dyDescent="0.2">
      <c r="Y48414" s="84"/>
    </row>
    <row r="48415" spans="25:25" x14ac:dyDescent="0.2">
      <c r="Y48415" s="84"/>
    </row>
    <row r="48416" spans="25:25" x14ac:dyDescent="0.2">
      <c r="Y48416" s="84"/>
    </row>
    <row r="48417" spans="25:25" x14ac:dyDescent="0.2">
      <c r="Y48417" s="84"/>
    </row>
    <row r="48418" spans="25:25" x14ac:dyDescent="0.2">
      <c r="Y48418" s="84"/>
    </row>
    <row r="48419" spans="25:25" x14ac:dyDescent="0.2">
      <c r="Y48419" s="84"/>
    </row>
    <row r="48420" spans="25:25" x14ac:dyDescent="0.2">
      <c r="Y48420" s="84"/>
    </row>
    <row r="48421" spans="25:25" x14ac:dyDescent="0.2">
      <c r="Y48421" s="84"/>
    </row>
    <row r="48422" spans="25:25" x14ac:dyDescent="0.2">
      <c r="Y48422" s="84"/>
    </row>
    <row r="48423" spans="25:25" x14ac:dyDescent="0.2">
      <c r="Y48423" s="84"/>
    </row>
    <row r="48424" spans="25:25" x14ac:dyDescent="0.2">
      <c r="Y48424" s="84"/>
    </row>
    <row r="48425" spans="25:25" x14ac:dyDescent="0.2">
      <c r="Y48425" s="84"/>
    </row>
    <row r="48426" spans="25:25" x14ac:dyDescent="0.2">
      <c r="Y48426" s="84"/>
    </row>
    <row r="48427" spans="25:25" x14ac:dyDescent="0.2">
      <c r="Y48427" s="84"/>
    </row>
    <row r="48428" spans="25:25" x14ac:dyDescent="0.2">
      <c r="Y48428" s="84"/>
    </row>
    <row r="48429" spans="25:25" x14ac:dyDescent="0.2">
      <c r="Y48429" s="84"/>
    </row>
    <row r="48430" spans="25:25" x14ac:dyDescent="0.2">
      <c r="Y48430" s="84"/>
    </row>
    <row r="48431" spans="25:25" x14ac:dyDescent="0.2">
      <c r="Y48431" s="84"/>
    </row>
    <row r="48432" spans="25:25" x14ac:dyDescent="0.2">
      <c r="Y48432" s="84"/>
    </row>
    <row r="48433" spans="25:25" x14ac:dyDescent="0.2">
      <c r="Y48433" s="84"/>
    </row>
    <row r="48434" spans="25:25" x14ac:dyDescent="0.2">
      <c r="Y48434" s="84"/>
    </row>
    <row r="48435" spans="25:25" x14ac:dyDescent="0.2">
      <c r="Y48435" s="84"/>
    </row>
    <row r="48436" spans="25:25" x14ac:dyDescent="0.2">
      <c r="Y48436" s="84"/>
    </row>
    <row r="48437" spans="25:25" x14ac:dyDescent="0.2">
      <c r="Y48437" s="84"/>
    </row>
    <row r="48438" spans="25:25" x14ac:dyDescent="0.2">
      <c r="Y48438" s="84"/>
    </row>
    <row r="48439" spans="25:25" x14ac:dyDescent="0.2">
      <c r="Y48439" s="84"/>
    </row>
    <row r="48440" spans="25:25" x14ac:dyDescent="0.2">
      <c r="Y48440" s="84"/>
    </row>
    <row r="48441" spans="25:25" x14ac:dyDescent="0.2">
      <c r="Y48441" s="84"/>
    </row>
    <row r="48442" spans="25:25" x14ac:dyDescent="0.2">
      <c r="Y48442" s="84"/>
    </row>
    <row r="48443" spans="25:25" x14ac:dyDescent="0.2">
      <c r="Y48443" s="84"/>
    </row>
    <row r="48444" spans="25:25" x14ac:dyDescent="0.2">
      <c r="Y48444" s="84"/>
    </row>
    <row r="48445" spans="25:25" x14ac:dyDescent="0.2">
      <c r="Y48445" s="84"/>
    </row>
    <row r="48446" spans="25:25" x14ac:dyDescent="0.2">
      <c r="Y48446" s="84"/>
    </row>
    <row r="48447" spans="25:25" x14ac:dyDescent="0.2">
      <c r="Y48447" s="84"/>
    </row>
    <row r="48448" spans="25:25" x14ac:dyDescent="0.2">
      <c r="Y48448" s="84"/>
    </row>
    <row r="48449" spans="25:25" x14ac:dyDescent="0.2">
      <c r="Y48449" s="84"/>
    </row>
    <row r="48450" spans="25:25" x14ac:dyDescent="0.2">
      <c r="Y48450" s="84"/>
    </row>
    <row r="48451" spans="25:25" x14ac:dyDescent="0.2">
      <c r="Y48451" s="84"/>
    </row>
    <row r="48452" spans="25:25" x14ac:dyDescent="0.2">
      <c r="Y48452" s="84"/>
    </row>
    <row r="48453" spans="25:25" x14ac:dyDescent="0.2">
      <c r="Y48453" s="84"/>
    </row>
    <row r="48454" spans="25:25" x14ac:dyDescent="0.2">
      <c r="Y48454" s="84"/>
    </row>
    <row r="48455" spans="25:25" x14ac:dyDescent="0.2">
      <c r="Y48455" s="84"/>
    </row>
    <row r="48456" spans="25:25" x14ac:dyDescent="0.2">
      <c r="Y48456" s="84"/>
    </row>
    <row r="48457" spans="25:25" x14ac:dyDescent="0.2">
      <c r="Y48457" s="84"/>
    </row>
    <row r="48458" spans="25:25" x14ac:dyDescent="0.2">
      <c r="Y48458" s="84"/>
    </row>
    <row r="48459" spans="25:25" x14ac:dyDescent="0.2">
      <c r="Y48459" s="84"/>
    </row>
    <row r="48460" spans="25:25" x14ac:dyDescent="0.2">
      <c r="Y48460" s="84"/>
    </row>
    <row r="48461" spans="25:25" x14ac:dyDescent="0.2">
      <c r="Y48461" s="84"/>
    </row>
    <row r="48462" spans="25:25" x14ac:dyDescent="0.2">
      <c r="Y48462" s="84"/>
    </row>
    <row r="48463" spans="25:25" x14ac:dyDescent="0.2">
      <c r="Y48463" s="84"/>
    </row>
    <row r="48464" spans="25:25" x14ac:dyDescent="0.2">
      <c r="Y48464" s="84"/>
    </row>
    <row r="48465" spans="25:25" x14ac:dyDescent="0.2">
      <c r="Y48465" s="84"/>
    </row>
    <row r="48466" spans="25:25" x14ac:dyDescent="0.2">
      <c r="Y48466" s="84"/>
    </row>
    <row r="48467" spans="25:25" x14ac:dyDescent="0.2">
      <c r="Y48467" s="84"/>
    </row>
    <row r="48468" spans="25:25" x14ac:dyDescent="0.2">
      <c r="Y48468" s="84"/>
    </row>
    <row r="48469" spans="25:25" x14ac:dyDescent="0.2">
      <c r="Y48469" s="84"/>
    </row>
    <row r="48470" spans="25:25" x14ac:dyDescent="0.2">
      <c r="Y48470" s="84"/>
    </row>
    <row r="48471" spans="25:25" x14ac:dyDescent="0.2">
      <c r="Y48471" s="84"/>
    </row>
    <row r="48472" spans="25:25" x14ac:dyDescent="0.2">
      <c r="Y48472" s="84"/>
    </row>
    <row r="48473" spans="25:25" x14ac:dyDescent="0.2">
      <c r="Y48473" s="84"/>
    </row>
    <row r="48474" spans="25:25" x14ac:dyDescent="0.2">
      <c r="Y48474" s="84"/>
    </row>
    <row r="48475" spans="25:25" x14ac:dyDescent="0.2">
      <c r="Y48475" s="84"/>
    </row>
    <row r="48476" spans="25:25" x14ac:dyDescent="0.2">
      <c r="Y48476" s="84"/>
    </row>
    <row r="48477" spans="25:25" x14ac:dyDescent="0.2">
      <c r="Y48477" s="84"/>
    </row>
    <row r="48478" spans="25:25" x14ac:dyDescent="0.2">
      <c r="Y48478" s="84"/>
    </row>
    <row r="48479" spans="25:25" x14ac:dyDescent="0.2">
      <c r="Y48479" s="84"/>
    </row>
    <row r="48480" spans="25:25" x14ac:dyDescent="0.2">
      <c r="Y48480" s="84"/>
    </row>
    <row r="48481" spans="25:25" x14ac:dyDescent="0.2">
      <c r="Y48481" s="84"/>
    </row>
    <row r="48482" spans="25:25" x14ac:dyDescent="0.2">
      <c r="Y48482" s="84"/>
    </row>
    <row r="48483" spans="25:25" x14ac:dyDescent="0.2">
      <c r="Y48483" s="84"/>
    </row>
    <row r="48484" spans="25:25" x14ac:dyDescent="0.2">
      <c r="Y48484" s="84"/>
    </row>
    <row r="48485" spans="25:25" x14ac:dyDescent="0.2">
      <c r="Y48485" s="84"/>
    </row>
    <row r="48486" spans="25:25" x14ac:dyDescent="0.2">
      <c r="Y48486" s="84"/>
    </row>
    <row r="48487" spans="25:25" x14ac:dyDescent="0.2">
      <c r="Y48487" s="84"/>
    </row>
    <row r="48488" spans="25:25" x14ac:dyDescent="0.2">
      <c r="Y48488" s="84"/>
    </row>
    <row r="48489" spans="25:25" x14ac:dyDescent="0.2">
      <c r="Y48489" s="84"/>
    </row>
    <row r="48490" spans="25:25" x14ac:dyDescent="0.2">
      <c r="Y48490" s="84"/>
    </row>
    <row r="48491" spans="25:25" x14ac:dyDescent="0.2">
      <c r="Y48491" s="84"/>
    </row>
    <row r="48492" spans="25:25" x14ac:dyDescent="0.2">
      <c r="Y48492" s="84"/>
    </row>
    <row r="48493" spans="25:25" x14ac:dyDescent="0.2">
      <c r="Y48493" s="84"/>
    </row>
    <row r="48494" spans="25:25" x14ac:dyDescent="0.2">
      <c r="Y48494" s="84"/>
    </row>
    <row r="48495" spans="25:25" x14ac:dyDescent="0.2">
      <c r="Y48495" s="84"/>
    </row>
    <row r="48496" spans="25:25" x14ac:dyDescent="0.2">
      <c r="Y48496" s="84"/>
    </row>
    <row r="48497" spans="25:25" x14ac:dyDescent="0.2">
      <c r="Y48497" s="84"/>
    </row>
    <row r="48498" spans="25:25" x14ac:dyDescent="0.2">
      <c r="Y48498" s="84"/>
    </row>
    <row r="48499" spans="25:25" x14ac:dyDescent="0.2">
      <c r="Y48499" s="84"/>
    </row>
    <row r="48500" spans="25:25" x14ac:dyDescent="0.2">
      <c r="Y48500" s="84"/>
    </row>
    <row r="48501" spans="25:25" x14ac:dyDescent="0.2">
      <c r="Y48501" s="84"/>
    </row>
    <row r="48502" spans="25:25" x14ac:dyDescent="0.2">
      <c r="Y48502" s="84"/>
    </row>
    <row r="48503" spans="25:25" x14ac:dyDescent="0.2">
      <c r="Y48503" s="84"/>
    </row>
    <row r="48504" spans="25:25" x14ac:dyDescent="0.2">
      <c r="Y48504" s="84"/>
    </row>
    <row r="48505" spans="25:25" x14ac:dyDescent="0.2">
      <c r="Y48505" s="84"/>
    </row>
    <row r="48506" spans="25:25" x14ac:dyDescent="0.2">
      <c r="Y48506" s="84"/>
    </row>
    <row r="48507" spans="25:25" x14ac:dyDescent="0.2">
      <c r="Y48507" s="84"/>
    </row>
    <row r="48508" spans="25:25" x14ac:dyDescent="0.2">
      <c r="Y48508" s="84"/>
    </row>
    <row r="48509" spans="25:25" x14ac:dyDescent="0.2">
      <c r="Y48509" s="84"/>
    </row>
    <row r="48510" spans="25:25" x14ac:dyDescent="0.2">
      <c r="Y48510" s="84"/>
    </row>
    <row r="48511" spans="25:25" x14ac:dyDescent="0.2">
      <c r="Y48511" s="84"/>
    </row>
    <row r="48512" spans="25:25" x14ac:dyDescent="0.2">
      <c r="Y48512" s="84"/>
    </row>
    <row r="48513" spans="25:25" x14ac:dyDescent="0.2">
      <c r="Y48513" s="84"/>
    </row>
    <row r="48514" spans="25:25" x14ac:dyDescent="0.2">
      <c r="Y48514" s="84"/>
    </row>
    <row r="48515" spans="25:25" x14ac:dyDescent="0.2">
      <c r="Y48515" s="84"/>
    </row>
    <row r="48516" spans="25:25" x14ac:dyDescent="0.2">
      <c r="Y48516" s="84"/>
    </row>
    <row r="48517" spans="25:25" x14ac:dyDescent="0.2">
      <c r="Y48517" s="84"/>
    </row>
    <row r="48518" spans="25:25" x14ac:dyDescent="0.2">
      <c r="Y48518" s="84"/>
    </row>
    <row r="48519" spans="25:25" x14ac:dyDescent="0.2">
      <c r="Y48519" s="84"/>
    </row>
    <row r="48520" spans="25:25" x14ac:dyDescent="0.2">
      <c r="Y48520" s="84"/>
    </row>
    <row r="48521" spans="25:25" x14ac:dyDescent="0.2">
      <c r="Y48521" s="84"/>
    </row>
    <row r="48522" spans="25:25" x14ac:dyDescent="0.2">
      <c r="Y48522" s="84"/>
    </row>
    <row r="48523" spans="25:25" x14ac:dyDescent="0.2">
      <c r="Y48523" s="84"/>
    </row>
    <row r="48524" spans="25:25" x14ac:dyDescent="0.2">
      <c r="Y48524" s="84"/>
    </row>
    <row r="48525" spans="25:25" x14ac:dyDescent="0.2">
      <c r="Y48525" s="84"/>
    </row>
    <row r="48526" spans="25:25" x14ac:dyDescent="0.2">
      <c r="Y48526" s="84"/>
    </row>
    <row r="48527" spans="25:25" x14ac:dyDescent="0.2">
      <c r="Y48527" s="84"/>
    </row>
    <row r="48528" spans="25:25" x14ac:dyDescent="0.2">
      <c r="Y48528" s="84"/>
    </row>
    <row r="48529" spans="25:25" x14ac:dyDescent="0.2">
      <c r="Y48529" s="84"/>
    </row>
    <row r="48530" spans="25:25" x14ac:dyDescent="0.2">
      <c r="Y48530" s="84"/>
    </row>
    <row r="48531" spans="25:25" x14ac:dyDescent="0.2">
      <c r="Y48531" s="84"/>
    </row>
    <row r="48532" spans="25:25" x14ac:dyDescent="0.2">
      <c r="Y48532" s="84"/>
    </row>
    <row r="48533" spans="25:25" x14ac:dyDescent="0.2">
      <c r="Y48533" s="84"/>
    </row>
    <row r="48534" spans="25:25" x14ac:dyDescent="0.2">
      <c r="Y48534" s="84"/>
    </row>
    <row r="48535" spans="25:25" x14ac:dyDescent="0.2">
      <c r="Y48535" s="84"/>
    </row>
    <row r="48536" spans="25:25" x14ac:dyDescent="0.2">
      <c r="Y48536" s="84"/>
    </row>
    <row r="48537" spans="25:25" x14ac:dyDescent="0.2">
      <c r="Y48537" s="84"/>
    </row>
    <row r="48538" spans="25:25" x14ac:dyDescent="0.2">
      <c r="Y48538" s="84"/>
    </row>
    <row r="48539" spans="25:25" x14ac:dyDescent="0.2">
      <c r="Y48539" s="84"/>
    </row>
    <row r="48540" spans="25:25" x14ac:dyDescent="0.2">
      <c r="Y48540" s="84"/>
    </row>
    <row r="48541" spans="25:25" x14ac:dyDescent="0.2">
      <c r="Y48541" s="84"/>
    </row>
    <row r="48542" spans="25:25" x14ac:dyDescent="0.2">
      <c r="Y48542" s="84"/>
    </row>
    <row r="48543" spans="25:25" x14ac:dyDescent="0.2">
      <c r="Y48543" s="84"/>
    </row>
    <row r="48544" spans="25:25" x14ac:dyDescent="0.2">
      <c r="Y48544" s="84"/>
    </row>
    <row r="48545" spans="25:25" x14ac:dyDescent="0.2">
      <c r="Y48545" s="84"/>
    </row>
    <row r="48546" spans="25:25" x14ac:dyDescent="0.2">
      <c r="Y48546" s="84"/>
    </row>
    <row r="48547" spans="25:25" x14ac:dyDescent="0.2">
      <c r="Y48547" s="84"/>
    </row>
    <row r="48548" spans="25:25" x14ac:dyDescent="0.2">
      <c r="Y48548" s="84"/>
    </row>
    <row r="48549" spans="25:25" x14ac:dyDescent="0.2">
      <c r="Y48549" s="84"/>
    </row>
    <row r="48550" spans="25:25" x14ac:dyDescent="0.2">
      <c r="Y48550" s="84"/>
    </row>
    <row r="48551" spans="25:25" x14ac:dyDescent="0.2">
      <c r="Y48551" s="84"/>
    </row>
    <row r="48552" spans="25:25" x14ac:dyDescent="0.2">
      <c r="Y48552" s="84"/>
    </row>
    <row r="48553" spans="25:25" x14ac:dyDescent="0.2">
      <c r="Y48553" s="84"/>
    </row>
    <row r="48554" spans="25:25" x14ac:dyDescent="0.2">
      <c r="Y48554" s="84"/>
    </row>
    <row r="48555" spans="25:25" x14ac:dyDescent="0.2">
      <c r="Y48555" s="84"/>
    </row>
    <row r="48556" spans="25:25" x14ac:dyDescent="0.2">
      <c r="Y48556" s="84"/>
    </row>
    <row r="48557" spans="25:25" x14ac:dyDescent="0.2">
      <c r="Y48557" s="84"/>
    </row>
    <row r="48558" spans="25:25" x14ac:dyDescent="0.2">
      <c r="Y48558" s="84"/>
    </row>
    <row r="48559" spans="25:25" x14ac:dyDescent="0.2">
      <c r="Y48559" s="84"/>
    </row>
    <row r="48560" spans="25:25" x14ac:dyDescent="0.2">
      <c r="Y48560" s="84"/>
    </row>
    <row r="48561" spans="25:25" x14ac:dyDescent="0.2">
      <c r="Y48561" s="84"/>
    </row>
    <row r="48562" spans="25:25" x14ac:dyDescent="0.2">
      <c r="Y48562" s="84"/>
    </row>
    <row r="48563" spans="25:25" x14ac:dyDescent="0.2">
      <c r="Y48563" s="84"/>
    </row>
    <row r="48564" spans="25:25" x14ac:dyDescent="0.2">
      <c r="Y48564" s="84"/>
    </row>
    <row r="48565" spans="25:25" x14ac:dyDescent="0.2">
      <c r="Y48565" s="84"/>
    </row>
    <row r="48566" spans="25:25" x14ac:dyDescent="0.2">
      <c r="Y48566" s="84"/>
    </row>
    <row r="48567" spans="25:25" x14ac:dyDescent="0.2">
      <c r="Y48567" s="84"/>
    </row>
    <row r="48568" spans="25:25" x14ac:dyDescent="0.2">
      <c r="Y48568" s="84"/>
    </row>
    <row r="48569" spans="25:25" x14ac:dyDescent="0.2">
      <c r="Y48569" s="84"/>
    </row>
    <row r="48570" spans="25:25" x14ac:dyDescent="0.2">
      <c r="Y48570" s="84"/>
    </row>
    <row r="48571" spans="25:25" x14ac:dyDescent="0.2">
      <c r="Y48571" s="84"/>
    </row>
    <row r="48572" spans="25:25" x14ac:dyDescent="0.2">
      <c r="Y48572" s="84"/>
    </row>
    <row r="48573" spans="25:25" x14ac:dyDescent="0.2">
      <c r="Y48573" s="84"/>
    </row>
    <row r="48574" spans="25:25" x14ac:dyDescent="0.2">
      <c r="Y48574" s="84"/>
    </row>
    <row r="48575" spans="25:25" x14ac:dyDescent="0.2">
      <c r="Y48575" s="84"/>
    </row>
    <row r="48576" spans="25:25" x14ac:dyDescent="0.2">
      <c r="Y48576" s="84"/>
    </row>
    <row r="48577" spans="25:25" x14ac:dyDescent="0.2">
      <c r="Y48577" s="84"/>
    </row>
    <row r="48578" spans="25:25" x14ac:dyDescent="0.2">
      <c r="Y48578" s="84"/>
    </row>
    <row r="48579" spans="25:25" x14ac:dyDescent="0.2">
      <c r="Y48579" s="84"/>
    </row>
    <row r="48580" spans="25:25" x14ac:dyDescent="0.2">
      <c r="Y48580" s="84"/>
    </row>
    <row r="48581" spans="25:25" x14ac:dyDescent="0.2">
      <c r="Y48581" s="84"/>
    </row>
    <row r="48582" spans="25:25" x14ac:dyDescent="0.2">
      <c r="Y48582" s="84"/>
    </row>
    <row r="48583" spans="25:25" x14ac:dyDescent="0.2">
      <c r="Y48583" s="84"/>
    </row>
    <row r="48584" spans="25:25" x14ac:dyDescent="0.2">
      <c r="Y48584" s="84"/>
    </row>
    <row r="48585" spans="25:25" x14ac:dyDescent="0.2">
      <c r="Y48585" s="84"/>
    </row>
    <row r="48586" spans="25:25" x14ac:dyDescent="0.2">
      <c r="Y48586" s="84"/>
    </row>
    <row r="48587" spans="25:25" x14ac:dyDescent="0.2">
      <c r="Y48587" s="84"/>
    </row>
    <row r="48588" spans="25:25" x14ac:dyDescent="0.2">
      <c r="Y48588" s="84"/>
    </row>
    <row r="48589" spans="25:25" x14ac:dyDescent="0.2">
      <c r="Y48589" s="84"/>
    </row>
    <row r="48590" spans="25:25" x14ac:dyDescent="0.2">
      <c r="Y48590" s="84"/>
    </row>
    <row r="48591" spans="25:25" x14ac:dyDescent="0.2">
      <c r="Y48591" s="84"/>
    </row>
    <row r="48592" spans="25:25" x14ac:dyDescent="0.2">
      <c r="Y48592" s="84"/>
    </row>
    <row r="48593" spans="25:25" x14ac:dyDescent="0.2">
      <c r="Y48593" s="84"/>
    </row>
    <row r="48594" spans="25:25" x14ac:dyDescent="0.2">
      <c r="Y48594" s="84"/>
    </row>
    <row r="48595" spans="25:25" x14ac:dyDescent="0.2">
      <c r="Y48595" s="84"/>
    </row>
    <row r="48596" spans="25:25" x14ac:dyDescent="0.2">
      <c r="Y48596" s="84"/>
    </row>
    <row r="48597" spans="25:25" x14ac:dyDescent="0.2">
      <c r="Y48597" s="84"/>
    </row>
    <row r="48598" spans="25:25" x14ac:dyDescent="0.2">
      <c r="Y48598" s="84"/>
    </row>
    <row r="48599" spans="25:25" x14ac:dyDescent="0.2">
      <c r="Y48599" s="84"/>
    </row>
    <row r="48600" spans="25:25" x14ac:dyDescent="0.2">
      <c r="Y48600" s="84"/>
    </row>
    <row r="48601" spans="25:25" x14ac:dyDescent="0.2">
      <c r="Y48601" s="84"/>
    </row>
    <row r="48602" spans="25:25" x14ac:dyDescent="0.2">
      <c r="Y48602" s="84"/>
    </row>
    <row r="48603" spans="25:25" x14ac:dyDescent="0.2">
      <c r="Y48603" s="84"/>
    </row>
    <row r="48604" spans="25:25" x14ac:dyDescent="0.2">
      <c r="Y48604" s="84"/>
    </row>
    <row r="48605" spans="25:25" x14ac:dyDescent="0.2">
      <c r="Y48605" s="84"/>
    </row>
    <row r="48606" spans="25:25" x14ac:dyDescent="0.2">
      <c r="Y48606" s="84"/>
    </row>
    <row r="48607" spans="25:25" x14ac:dyDescent="0.2">
      <c r="Y48607" s="84"/>
    </row>
    <row r="48608" spans="25:25" x14ac:dyDescent="0.2">
      <c r="Y48608" s="84"/>
    </row>
    <row r="48609" spans="25:25" x14ac:dyDescent="0.2">
      <c r="Y48609" s="84"/>
    </row>
    <row r="48610" spans="25:25" x14ac:dyDescent="0.2">
      <c r="Y48610" s="84"/>
    </row>
    <row r="48611" spans="25:25" x14ac:dyDescent="0.2">
      <c r="Y48611" s="84"/>
    </row>
    <row r="48612" spans="25:25" x14ac:dyDescent="0.2">
      <c r="Y48612" s="84"/>
    </row>
    <row r="48613" spans="25:25" x14ac:dyDescent="0.2">
      <c r="Y48613" s="84"/>
    </row>
    <row r="48614" spans="25:25" x14ac:dyDescent="0.2">
      <c r="Y48614" s="84"/>
    </row>
    <row r="48615" spans="25:25" x14ac:dyDescent="0.2">
      <c r="Y48615" s="84"/>
    </row>
    <row r="48616" spans="25:25" x14ac:dyDescent="0.2">
      <c r="Y48616" s="84"/>
    </row>
    <row r="48617" spans="25:25" x14ac:dyDescent="0.2">
      <c r="Y48617" s="84"/>
    </row>
    <row r="48618" spans="25:25" x14ac:dyDescent="0.2">
      <c r="Y48618" s="84"/>
    </row>
    <row r="48619" spans="25:25" x14ac:dyDescent="0.2">
      <c r="Y48619" s="84"/>
    </row>
    <row r="48620" spans="25:25" x14ac:dyDescent="0.2">
      <c r="Y48620" s="84"/>
    </row>
    <row r="48621" spans="25:25" x14ac:dyDescent="0.2">
      <c r="Y48621" s="84"/>
    </row>
    <row r="48622" spans="25:25" x14ac:dyDescent="0.2">
      <c r="Y48622" s="84"/>
    </row>
    <row r="48623" spans="25:25" x14ac:dyDescent="0.2">
      <c r="Y48623" s="84"/>
    </row>
    <row r="48624" spans="25:25" x14ac:dyDescent="0.2">
      <c r="Y48624" s="84"/>
    </row>
    <row r="48625" spans="25:25" x14ac:dyDescent="0.2">
      <c r="Y48625" s="84"/>
    </row>
    <row r="48626" spans="25:25" x14ac:dyDescent="0.2">
      <c r="Y48626" s="84"/>
    </row>
    <row r="48627" spans="25:25" x14ac:dyDescent="0.2">
      <c r="Y48627" s="84"/>
    </row>
    <row r="48628" spans="25:25" x14ac:dyDescent="0.2">
      <c r="Y48628" s="84"/>
    </row>
    <row r="48629" spans="25:25" x14ac:dyDescent="0.2">
      <c r="Y48629" s="84"/>
    </row>
    <row r="48630" spans="25:25" x14ac:dyDescent="0.2">
      <c r="Y48630" s="84"/>
    </row>
    <row r="48631" spans="25:25" x14ac:dyDescent="0.2">
      <c r="Y48631" s="84"/>
    </row>
    <row r="48632" spans="25:25" x14ac:dyDescent="0.2">
      <c r="Y48632" s="84"/>
    </row>
    <row r="48633" spans="25:25" x14ac:dyDescent="0.2">
      <c r="Y48633" s="84"/>
    </row>
    <row r="48634" spans="25:25" x14ac:dyDescent="0.2">
      <c r="Y48634" s="84"/>
    </row>
    <row r="48635" spans="25:25" x14ac:dyDescent="0.2">
      <c r="Y48635" s="84"/>
    </row>
    <row r="48636" spans="25:25" x14ac:dyDescent="0.2">
      <c r="Y48636" s="84"/>
    </row>
    <row r="48637" spans="25:25" x14ac:dyDescent="0.2">
      <c r="Y48637" s="84"/>
    </row>
    <row r="48638" spans="25:25" x14ac:dyDescent="0.2">
      <c r="Y48638" s="84"/>
    </row>
    <row r="48639" spans="25:25" x14ac:dyDescent="0.2">
      <c r="Y48639" s="84"/>
    </row>
    <row r="48640" spans="25:25" x14ac:dyDescent="0.2">
      <c r="Y48640" s="84"/>
    </row>
    <row r="48641" spans="25:25" x14ac:dyDescent="0.2">
      <c r="Y48641" s="84"/>
    </row>
    <row r="48642" spans="25:25" x14ac:dyDescent="0.2">
      <c r="Y48642" s="84"/>
    </row>
    <row r="48643" spans="25:25" x14ac:dyDescent="0.2">
      <c r="Y48643" s="84"/>
    </row>
    <row r="48644" spans="25:25" x14ac:dyDescent="0.2">
      <c r="Y48644" s="84"/>
    </row>
    <row r="48645" spans="25:25" x14ac:dyDescent="0.2">
      <c r="Y48645" s="84"/>
    </row>
    <row r="48646" spans="25:25" x14ac:dyDescent="0.2">
      <c r="Y48646" s="84"/>
    </row>
    <row r="48647" spans="25:25" x14ac:dyDescent="0.2">
      <c r="Y48647" s="84"/>
    </row>
    <row r="48648" spans="25:25" x14ac:dyDescent="0.2">
      <c r="Y48648" s="84"/>
    </row>
    <row r="48649" spans="25:25" x14ac:dyDescent="0.2">
      <c r="Y48649" s="84"/>
    </row>
    <row r="48650" spans="25:25" x14ac:dyDescent="0.2">
      <c r="Y48650" s="84"/>
    </row>
    <row r="48651" spans="25:25" x14ac:dyDescent="0.2">
      <c r="Y48651" s="84"/>
    </row>
    <row r="48652" spans="25:25" x14ac:dyDescent="0.2">
      <c r="Y48652" s="84"/>
    </row>
    <row r="48653" spans="25:25" x14ac:dyDescent="0.2">
      <c r="Y48653" s="84"/>
    </row>
    <row r="48654" spans="25:25" x14ac:dyDescent="0.2">
      <c r="Y48654" s="84"/>
    </row>
    <row r="48655" spans="25:25" x14ac:dyDescent="0.2">
      <c r="Y48655" s="84"/>
    </row>
    <row r="48656" spans="25:25" x14ac:dyDescent="0.2">
      <c r="Y48656" s="84"/>
    </row>
    <row r="48657" spans="25:25" x14ac:dyDescent="0.2">
      <c r="Y48657" s="84"/>
    </row>
    <row r="48658" spans="25:25" x14ac:dyDescent="0.2">
      <c r="Y48658" s="84"/>
    </row>
    <row r="48659" spans="25:25" x14ac:dyDescent="0.2">
      <c r="Y48659" s="84"/>
    </row>
    <row r="48660" spans="25:25" x14ac:dyDescent="0.2">
      <c r="Y48660" s="84"/>
    </row>
    <row r="48661" spans="25:25" x14ac:dyDescent="0.2">
      <c r="Y48661" s="84"/>
    </row>
    <row r="48662" spans="25:25" x14ac:dyDescent="0.2">
      <c r="Y48662" s="84"/>
    </row>
    <row r="48663" spans="25:25" x14ac:dyDescent="0.2">
      <c r="Y48663" s="84"/>
    </row>
    <row r="48664" spans="25:25" x14ac:dyDescent="0.2">
      <c r="Y48664" s="84"/>
    </row>
    <row r="48665" spans="25:25" x14ac:dyDescent="0.2">
      <c r="Y48665" s="84"/>
    </row>
    <row r="48666" spans="25:25" x14ac:dyDescent="0.2">
      <c r="Y48666" s="84"/>
    </row>
    <row r="48667" spans="25:25" x14ac:dyDescent="0.2">
      <c r="Y48667" s="84"/>
    </row>
    <row r="48668" spans="25:25" x14ac:dyDescent="0.2">
      <c r="Y48668" s="84"/>
    </row>
    <row r="48669" spans="25:25" x14ac:dyDescent="0.2">
      <c r="Y48669" s="84"/>
    </row>
    <row r="48670" spans="25:25" x14ac:dyDescent="0.2">
      <c r="Y48670" s="84"/>
    </row>
    <row r="48671" spans="25:25" x14ac:dyDescent="0.2">
      <c r="Y48671" s="84"/>
    </row>
    <row r="48672" spans="25:25" x14ac:dyDescent="0.2">
      <c r="Y48672" s="84"/>
    </row>
    <row r="48673" spans="25:25" x14ac:dyDescent="0.2">
      <c r="Y48673" s="84"/>
    </row>
    <row r="48674" spans="25:25" x14ac:dyDescent="0.2">
      <c r="Y48674" s="84"/>
    </row>
    <row r="48675" spans="25:25" x14ac:dyDescent="0.2">
      <c r="Y48675" s="84"/>
    </row>
    <row r="48676" spans="25:25" x14ac:dyDescent="0.2">
      <c r="Y48676" s="84"/>
    </row>
    <row r="48677" spans="25:25" x14ac:dyDescent="0.2">
      <c r="Y48677" s="84"/>
    </row>
    <row r="48678" spans="25:25" x14ac:dyDescent="0.2">
      <c r="Y48678" s="84"/>
    </row>
    <row r="48679" spans="25:25" x14ac:dyDescent="0.2">
      <c r="Y48679" s="84"/>
    </row>
    <row r="48680" spans="25:25" x14ac:dyDescent="0.2">
      <c r="Y48680" s="84"/>
    </row>
    <row r="48681" spans="25:25" x14ac:dyDescent="0.2">
      <c r="Y48681" s="84"/>
    </row>
    <row r="48682" spans="25:25" x14ac:dyDescent="0.2">
      <c r="Y48682" s="84"/>
    </row>
    <row r="48683" spans="25:25" x14ac:dyDescent="0.2">
      <c r="Y48683" s="84"/>
    </row>
    <row r="48684" spans="25:25" x14ac:dyDescent="0.2">
      <c r="Y48684" s="84"/>
    </row>
    <row r="48685" spans="25:25" x14ac:dyDescent="0.2">
      <c r="Y48685" s="84"/>
    </row>
    <row r="48686" spans="25:25" x14ac:dyDescent="0.2">
      <c r="Y48686" s="84"/>
    </row>
    <row r="48687" spans="25:25" x14ac:dyDescent="0.2">
      <c r="Y48687" s="84"/>
    </row>
    <row r="48688" spans="25:25" x14ac:dyDescent="0.2">
      <c r="Y48688" s="84"/>
    </row>
    <row r="48689" spans="25:25" x14ac:dyDescent="0.2">
      <c r="Y48689" s="84"/>
    </row>
    <row r="48690" spans="25:25" x14ac:dyDescent="0.2">
      <c r="Y48690" s="84"/>
    </row>
    <row r="48691" spans="25:25" x14ac:dyDescent="0.2">
      <c r="Y48691" s="84"/>
    </row>
    <row r="48692" spans="25:25" x14ac:dyDescent="0.2">
      <c r="Y48692" s="84"/>
    </row>
    <row r="48693" spans="25:25" x14ac:dyDescent="0.2">
      <c r="Y48693" s="84"/>
    </row>
    <row r="48694" spans="25:25" x14ac:dyDescent="0.2">
      <c r="Y48694" s="84"/>
    </row>
    <row r="48695" spans="25:25" x14ac:dyDescent="0.2">
      <c r="Y48695" s="84"/>
    </row>
    <row r="48696" spans="25:25" x14ac:dyDescent="0.2">
      <c r="Y48696" s="84"/>
    </row>
    <row r="48697" spans="25:25" x14ac:dyDescent="0.2">
      <c r="Y48697" s="84"/>
    </row>
    <row r="48698" spans="25:25" x14ac:dyDescent="0.2">
      <c r="Y48698" s="84"/>
    </row>
    <row r="48699" spans="25:25" x14ac:dyDescent="0.2">
      <c r="Y48699" s="84"/>
    </row>
    <row r="48700" spans="25:25" x14ac:dyDescent="0.2">
      <c r="Y48700" s="84"/>
    </row>
    <row r="48701" spans="25:25" x14ac:dyDescent="0.2">
      <c r="Y48701" s="84"/>
    </row>
    <row r="48702" spans="25:25" x14ac:dyDescent="0.2">
      <c r="Y48702" s="84"/>
    </row>
    <row r="48703" spans="25:25" x14ac:dyDescent="0.2">
      <c r="Y48703" s="84"/>
    </row>
    <row r="48704" spans="25:25" x14ac:dyDescent="0.2">
      <c r="Y48704" s="84"/>
    </row>
    <row r="48705" spans="25:25" x14ac:dyDescent="0.2">
      <c r="Y48705" s="84"/>
    </row>
    <row r="48706" spans="25:25" x14ac:dyDescent="0.2">
      <c r="Y48706" s="84"/>
    </row>
    <row r="48707" spans="25:25" x14ac:dyDescent="0.2">
      <c r="Y48707" s="84"/>
    </row>
    <row r="48708" spans="25:25" x14ac:dyDescent="0.2">
      <c r="Y48708" s="84"/>
    </row>
    <row r="48709" spans="25:25" x14ac:dyDescent="0.2">
      <c r="Y48709" s="84"/>
    </row>
    <row r="48710" spans="25:25" x14ac:dyDescent="0.2">
      <c r="Y48710" s="84"/>
    </row>
    <row r="48711" spans="25:25" x14ac:dyDescent="0.2">
      <c r="Y48711" s="84"/>
    </row>
    <row r="48712" spans="25:25" x14ac:dyDescent="0.2">
      <c r="Y48712" s="84"/>
    </row>
    <row r="48713" spans="25:25" x14ac:dyDescent="0.2">
      <c r="Y48713" s="84"/>
    </row>
    <row r="48714" spans="25:25" x14ac:dyDescent="0.2">
      <c r="Y48714" s="84"/>
    </row>
    <row r="48715" spans="25:25" x14ac:dyDescent="0.2">
      <c r="Y48715" s="84"/>
    </row>
    <row r="48716" spans="25:25" x14ac:dyDescent="0.2">
      <c r="Y48716" s="84"/>
    </row>
    <row r="48717" spans="25:25" x14ac:dyDescent="0.2">
      <c r="Y48717" s="84"/>
    </row>
    <row r="48718" spans="25:25" x14ac:dyDescent="0.2">
      <c r="Y48718" s="84"/>
    </row>
    <row r="48719" spans="25:25" x14ac:dyDescent="0.2">
      <c r="Y48719" s="84"/>
    </row>
    <row r="48720" spans="25:25" x14ac:dyDescent="0.2">
      <c r="Y48720" s="84"/>
    </row>
    <row r="48721" spans="25:25" x14ac:dyDescent="0.2">
      <c r="Y48721" s="84"/>
    </row>
    <row r="48722" spans="25:25" x14ac:dyDescent="0.2">
      <c r="Y48722" s="84"/>
    </row>
    <row r="48723" spans="25:25" x14ac:dyDescent="0.2">
      <c r="Y48723" s="84"/>
    </row>
    <row r="48724" spans="25:25" x14ac:dyDescent="0.2">
      <c r="Y48724" s="84"/>
    </row>
    <row r="48725" spans="25:25" x14ac:dyDescent="0.2">
      <c r="Y48725" s="84"/>
    </row>
    <row r="48726" spans="25:25" x14ac:dyDescent="0.2">
      <c r="Y48726" s="84"/>
    </row>
    <row r="48727" spans="25:25" x14ac:dyDescent="0.2">
      <c r="Y48727" s="84"/>
    </row>
    <row r="48728" spans="25:25" x14ac:dyDescent="0.2">
      <c r="Y48728" s="84"/>
    </row>
    <row r="48729" spans="25:25" x14ac:dyDescent="0.2">
      <c r="Y48729" s="84"/>
    </row>
    <row r="48730" spans="25:25" x14ac:dyDescent="0.2">
      <c r="Y48730" s="84"/>
    </row>
    <row r="48731" spans="25:25" x14ac:dyDescent="0.2">
      <c r="Y48731" s="84"/>
    </row>
    <row r="48732" spans="25:25" x14ac:dyDescent="0.2">
      <c r="Y48732" s="84"/>
    </row>
    <row r="48733" spans="25:25" x14ac:dyDescent="0.2">
      <c r="Y48733" s="84"/>
    </row>
    <row r="48734" spans="25:25" x14ac:dyDescent="0.2">
      <c r="Y48734" s="84"/>
    </row>
    <row r="48735" spans="25:25" x14ac:dyDescent="0.2">
      <c r="Y48735" s="84"/>
    </row>
    <row r="48736" spans="25:25" x14ac:dyDescent="0.2">
      <c r="Y48736" s="84"/>
    </row>
    <row r="48737" spans="25:25" x14ac:dyDescent="0.2">
      <c r="Y48737" s="84"/>
    </row>
    <row r="48738" spans="25:25" x14ac:dyDescent="0.2">
      <c r="Y48738" s="84"/>
    </row>
    <row r="48739" spans="25:25" x14ac:dyDescent="0.2">
      <c r="Y48739" s="84"/>
    </row>
    <row r="48740" spans="25:25" x14ac:dyDescent="0.2">
      <c r="Y48740" s="84"/>
    </row>
    <row r="48741" spans="25:25" x14ac:dyDescent="0.2">
      <c r="Y48741" s="84"/>
    </row>
    <row r="48742" spans="25:25" x14ac:dyDescent="0.2">
      <c r="Y48742" s="84"/>
    </row>
    <row r="48743" spans="25:25" x14ac:dyDescent="0.2">
      <c r="Y48743" s="84"/>
    </row>
    <row r="48744" spans="25:25" x14ac:dyDescent="0.2">
      <c r="Y48744" s="84"/>
    </row>
    <row r="48745" spans="25:25" x14ac:dyDescent="0.2">
      <c r="Y48745" s="84"/>
    </row>
    <row r="48746" spans="25:25" x14ac:dyDescent="0.2">
      <c r="Y48746" s="84"/>
    </row>
    <row r="48747" spans="25:25" x14ac:dyDescent="0.2">
      <c r="Y48747" s="84"/>
    </row>
    <row r="48748" spans="25:25" x14ac:dyDescent="0.2">
      <c r="Y48748" s="84"/>
    </row>
    <row r="48749" spans="25:25" x14ac:dyDescent="0.2">
      <c r="Y48749" s="84"/>
    </row>
    <row r="48750" spans="25:25" x14ac:dyDescent="0.2">
      <c r="Y48750" s="84"/>
    </row>
    <row r="48751" spans="25:25" x14ac:dyDescent="0.2">
      <c r="Y48751" s="84"/>
    </row>
    <row r="48752" spans="25:25" x14ac:dyDescent="0.2">
      <c r="Y48752" s="84"/>
    </row>
    <row r="48753" spans="25:25" x14ac:dyDescent="0.2">
      <c r="Y48753" s="84"/>
    </row>
    <row r="48754" spans="25:25" x14ac:dyDescent="0.2">
      <c r="Y48754" s="84"/>
    </row>
    <row r="48755" spans="25:25" x14ac:dyDescent="0.2">
      <c r="Y48755" s="84"/>
    </row>
    <row r="48756" spans="25:25" x14ac:dyDescent="0.2">
      <c r="Y48756" s="84"/>
    </row>
    <row r="48757" spans="25:25" x14ac:dyDescent="0.2">
      <c r="Y48757" s="84"/>
    </row>
    <row r="48758" spans="25:25" x14ac:dyDescent="0.2">
      <c r="Y48758" s="84"/>
    </row>
    <row r="48759" spans="25:25" x14ac:dyDescent="0.2">
      <c r="Y48759" s="84"/>
    </row>
    <row r="48760" spans="25:25" x14ac:dyDescent="0.2">
      <c r="Y48760" s="84"/>
    </row>
    <row r="48761" spans="25:25" x14ac:dyDescent="0.2">
      <c r="Y48761" s="84"/>
    </row>
    <row r="48762" spans="25:25" x14ac:dyDescent="0.2">
      <c r="Y48762" s="84"/>
    </row>
    <row r="48763" spans="25:25" x14ac:dyDescent="0.2">
      <c r="Y48763" s="84"/>
    </row>
    <row r="48764" spans="25:25" x14ac:dyDescent="0.2">
      <c r="Y48764" s="84"/>
    </row>
    <row r="48765" spans="25:25" x14ac:dyDescent="0.2">
      <c r="Y48765" s="84"/>
    </row>
    <row r="48766" spans="25:25" x14ac:dyDescent="0.2">
      <c r="Y48766" s="84"/>
    </row>
    <row r="48767" spans="25:25" x14ac:dyDescent="0.2">
      <c r="Y48767" s="84"/>
    </row>
    <row r="48768" spans="25:25" x14ac:dyDescent="0.2">
      <c r="Y48768" s="84"/>
    </row>
    <row r="48769" spans="25:25" x14ac:dyDescent="0.2">
      <c r="Y48769" s="84"/>
    </row>
    <row r="48770" spans="25:25" x14ac:dyDescent="0.2">
      <c r="Y48770" s="84"/>
    </row>
    <row r="48771" spans="25:25" x14ac:dyDescent="0.2">
      <c r="Y48771" s="84"/>
    </row>
    <row r="48772" spans="25:25" x14ac:dyDescent="0.2">
      <c r="Y48772" s="84"/>
    </row>
    <row r="48773" spans="25:25" x14ac:dyDescent="0.2">
      <c r="Y48773" s="84"/>
    </row>
    <row r="48774" spans="25:25" x14ac:dyDescent="0.2">
      <c r="Y48774" s="84"/>
    </row>
    <row r="48775" spans="25:25" x14ac:dyDescent="0.2">
      <c r="Y48775" s="84"/>
    </row>
    <row r="48776" spans="25:25" x14ac:dyDescent="0.2">
      <c r="Y48776" s="84"/>
    </row>
    <row r="48777" spans="25:25" x14ac:dyDescent="0.2">
      <c r="Y48777" s="84"/>
    </row>
    <row r="48778" spans="25:25" x14ac:dyDescent="0.2">
      <c r="Y48778" s="84"/>
    </row>
    <row r="48779" spans="25:25" x14ac:dyDescent="0.2">
      <c r="Y48779" s="84"/>
    </row>
    <row r="48780" spans="25:25" x14ac:dyDescent="0.2">
      <c r="Y48780" s="84"/>
    </row>
    <row r="48781" spans="25:25" x14ac:dyDescent="0.2">
      <c r="Y48781" s="84"/>
    </row>
    <row r="48782" spans="25:25" x14ac:dyDescent="0.2">
      <c r="Y48782" s="84"/>
    </row>
    <row r="48783" spans="25:25" x14ac:dyDescent="0.2">
      <c r="Y48783" s="84"/>
    </row>
    <row r="48784" spans="25:25" x14ac:dyDescent="0.2">
      <c r="Y48784" s="84"/>
    </row>
    <row r="48785" spans="25:25" x14ac:dyDescent="0.2">
      <c r="Y48785" s="84"/>
    </row>
    <row r="48786" spans="25:25" x14ac:dyDescent="0.2">
      <c r="Y48786" s="84"/>
    </row>
    <row r="48787" spans="25:25" x14ac:dyDescent="0.2">
      <c r="Y48787" s="84"/>
    </row>
    <row r="48788" spans="25:25" x14ac:dyDescent="0.2">
      <c r="Y48788" s="84"/>
    </row>
    <row r="48789" spans="25:25" x14ac:dyDescent="0.2">
      <c r="Y48789" s="84"/>
    </row>
    <row r="48790" spans="25:25" x14ac:dyDescent="0.2">
      <c r="Y48790" s="84"/>
    </row>
    <row r="48791" spans="25:25" x14ac:dyDescent="0.2">
      <c r="Y48791" s="84"/>
    </row>
    <row r="48792" spans="25:25" x14ac:dyDescent="0.2">
      <c r="Y48792" s="84"/>
    </row>
    <row r="48793" spans="25:25" x14ac:dyDescent="0.2">
      <c r="Y48793" s="84"/>
    </row>
    <row r="48794" spans="25:25" x14ac:dyDescent="0.2">
      <c r="Y48794" s="84"/>
    </row>
    <row r="48795" spans="25:25" x14ac:dyDescent="0.2">
      <c r="Y48795" s="84"/>
    </row>
    <row r="48796" spans="25:25" x14ac:dyDescent="0.2">
      <c r="Y48796" s="84"/>
    </row>
    <row r="48797" spans="25:25" x14ac:dyDescent="0.2">
      <c r="Y48797" s="84"/>
    </row>
    <row r="48798" spans="25:25" x14ac:dyDescent="0.2">
      <c r="Y48798" s="84"/>
    </row>
    <row r="48799" spans="25:25" x14ac:dyDescent="0.2">
      <c r="Y48799" s="84"/>
    </row>
    <row r="48800" spans="25:25" x14ac:dyDescent="0.2">
      <c r="Y48800" s="84"/>
    </row>
    <row r="48801" spans="25:25" x14ac:dyDescent="0.2">
      <c r="Y48801" s="84"/>
    </row>
    <row r="48802" spans="25:25" x14ac:dyDescent="0.2">
      <c r="Y48802" s="84"/>
    </row>
    <row r="48803" spans="25:25" x14ac:dyDescent="0.2">
      <c r="Y48803" s="84"/>
    </row>
    <row r="48804" spans="25:25" x14ac:dyDescent="0.2">
      <c r="Y48804" s="84"/>
    </row>
    <row r="48805" spans="25:25" x14ac:dyDescent="0.2">
      <c r="Y48805" s="84"/>
    </row>
    <row r="48806" spans="25:25" x14ac:dyDescent="0.2">
      <c r="Y48806" s="84"/>
    </row>
    <row r="48807" spans="25:25" x14ac:dyDescent="0.2">
      <c r="Y48807" s="84"/>
    </row>
    <row r="48808" spans="25:25" x14ac:dyDescent="0.2">
      <c r="Y48808" s="84"/>
    </row>
    <row r="48809" spans="25:25" x14ac:dyDescent="0.2">
      <c r="Y48809" s="84"/>
    </row>
    <row r="48810" spans="25:25" x14ac:dyDescent="0.2">
      <c r="Y48810" s="84"/>
    </row>
    <row r="48811" spans="25:25" x14ac:dyDescent="0.2">
      <c r="Y48811" s="84"/>
    </row>
    <row r="48812" spans="25:25" x14ac:dyDescent="0.2">
      <c r="Y48812" s="84"/>
    </row>
    <row r="48813" spans="25:25" x14ac:dyDescent="0.2">
      <c r="Y48813" s="84"/>
    </row>
    <row r="48814" spans="25:25" x14ac:dyDescent="0.2">
      <c r="Y48814" s="84"/>
    </row>
    <row r="48815" spans="25:25" x14ac:dyDescent="0.2">
      <c r="Y48815" s="84"/>
    </row>
    <row r="48816" spans="25:25" x14ac:dyDescent="0.2">
      <c r="Y48816" s="84"/>
    </row>
    <row r="48817" spans="25:25" x14ac:dyDescent="0.2">
      <c r="Y48817" s="84"/>
    </row>
    <row r="48818" spans="25:25" x14ac:dyDescent="0.2">
      <c r="Y48818" s="84"/>
    </row>
    <row r="48819" spans="25:25" x14ac:dyDescent="0.2">
      <c r="Y48819" s="84"/>
    </row>
    <row r="48820" spans="25:25" x14ac:dyDescent="0.2">
      <c r="Y48820" s="84"/>
    </row>
    <row r="48821" spans="25:25" x14ac:dyDescent="0.2">
      <c r="Y48821" s="84"/>
    </row>
    <row r="48822" spans="25:25" x14ac:dyDescent="0.2">
      <c r="Y48822" s="84"/>
    </row>
    <row r="48823" spans="25:25" x14ac:dyDescent="0.2">
      <c r="Y48823" s="84"/>
    </row>
    <row r="48824" spans="25:25" x14ac:dyDescent="0.2">
      <c r="Y48824" s="84"/>
    </row>
    <row r="48825" spans="25:25" x14ac:dyDescent="0.2">
      <c r="Y48825" s="84"/>
    </row>
    <row r="48826" spans="25:25" x14ac:dyDescent="0.2">
      <c r="Y48826" s="84"/>
    </row>
    <row r="48827" spans="25:25" x14ac:dyDescent="0.2">
      <c r="Y48827" s="84"/>
    </row>
    <row r="48828" spans="25:25" x14ac:dyDescent="0.2">
      <c r="Y48828" s="84"/>
    </row>
    <row r="48829" spans="25:25" x14ac:dyDescent="0.2">
      <c r="Y48829" s="84"/>
    </row>
    <row r="48830" spans="25:25" x14ac:dyDescent="0.2">
      <c r="Y48830" s="84"/>
    </row>
    <row r="48831" spans="25:25" x14ac:dyDescent="0.2">
      <c r="Y48831" s="84"/>
    </row>
    <row r="48832" spans="25:25" x14ac:dyDescent="0.2">
      <c r="Y48832" s="84"/>
    </row>
    <row r="48833" spans="25:25" x14ac:dyDescent="0.2">
      <c r="Y48833" s="84"/>
    </row>
    <row r="48834" spans="25:25" x14ac:dyDescent="0.2">
      <c r="Y48834" s="84"/>
    </row>
    <row r="48835" spans="25:25" x14ac:dyDescent="0.2">
      <c r="Y48835" s="84"/>
    </row>
    <row r="48836" spans="25:25" x14ac:dyDescent="0.2">
      <c r="Y48836" s="84"/>
    </row>
    <row r="48837" spans="25:25" x14ac:dyDescent="0.2">
      <c r="Y48837" s="84"/>
    </row>
    <row r="48838" spans="25:25" x14ac:dyDescent="0.2">
      <c r="Y48838" s="84"/>
    </row>
    <row r="48839" spans="25:25" x14ac:dyDescent="0.2">
      <c r="Y48839" s="84"/>
    </row>
    <row r="48840" spans="25:25" x14ac:dyDescent="0.2">
      <c r="Y48840" s="84"/>
    </row>
    <row r="48841" spans="25:25" x14ac:dyDescent="0.2">
      <c r="Y48841" s="84"/>
    </row>
    <row r="48842" spans="25:25" x14ac:dyDescent="0.2">
      <c r="Y48842" s="84"/>
    </row>
    <row r="48843" spans="25:25" x14ac:dyDescent="0.2">
      <c r="Y48843" s="84"/>
    </row>
    <row r="48844" spans="25:25" x14ac:dyDescent="0.2">
      <c r="Y48844" s="84"/>
    </row>
    <row r="48845" spans="25:25" x14ac:dyDescent="0.2">
      <c r="Y48845" s="84"/>
    </row>
    <row r="48846" spans="25:25" x14ac:dyDescent="0.2">
      <c r="Y48846" s="84"/>
    </row>
    <row r="48847" spans="25:25" x14ac:dyDescent="0.2">
      <c r="Y48847" s="84"/>
    </row>
    <row r="48848" spans="25:25" x14ac:dyDescent="0.2">
      <c r="Y48848" s="84"/>
    </row>
    <row r="48849" spans="25:25" x14ac:dyDescent="0.2">
      <c r="Y48849" s="84"/>
    </row>
    <row r="48850" spans="25:25" x14ac:dyDescent="0.2">
      <c r="Y48850" s="84"/>
    </row>
    <row r="48851" spans="25:25" x14ac:dyDescent="0.2">
      <c r="Y48851" s="84"/>
    </row>
    <row r="48852" spans="25:25" x14ac:dyDescent="0.2">
      <c r="Y48852" s="84"/>
    </row>
    <row r="48853" spans="25:25" x14ac:dyDescent="0.2">
      <c r="Y48853" s="84"/>
    </row>
    <row r="48854" spans="25:25" x14ac:dyDescent="0.2">
      <c r="Y48854" s="84"/>
    </row>
    <row r="48855" spans="25:25" x14ac:dyDescent="0.2">
      <c r="Y48855" s="84"/>
    </row>
    <row r="48856" spans="25:25" x14ac:dyDescent="0.2">
      <c r="Y48856" s="84"/>
    </row>
    <row r="48857" spans="25:25" x14ac:dyDescent="0.2">
      <c r="Y48857" s="84"/>
    </row>
    <row r="48858" spans="25:25" x14ac:dyDescent="0.2">
      <c r="Y48858" s="84"/>
    </row>
    <row r="48859" spans="25:25" x14ac:dyDescent="0.2">
      <c r="Y48859" s="84"/>
    </row>
    <row r="48860" spans="25:25" x14ac:dyDescent="0.2">
      <c r="Y48860" s="84"/>
    </row>
    <row r="48861" spans="25:25" x14ac:dyDescent="0.2">
      <c r="Y48861" s="84"/>
    </row>
    <row r="48862" spans="25:25" x14ac:dyDescent="0.2">
      <c r="Y48862" s="84"/>
    </row>
    <row r="48863" spans="25:25" x14ac:dyDescent="0.2">
      <c r="Y48863" s="84"/>
    </row>
    <row r="48864" spans="25:25" x14ac:dyDescent="0.2">
      <c r="Y48864" s="84"/>
    </row>
    <row r="48865" spans="25:25" x14ac:dyDescent="0.2">
      <c r="Y48865" s="84"/>
    </row>
    <row r="48866" spans="25:25" x14ac:dyDescent="0.2">
      <c r="Y48866" s="84"/>
    </row>
    <row r="48867" spans="25:25" x14ac:dyDescent="0.2">
      <c r="Y48867" s="84"/>
    </row>
    <row r="48868" spans="25:25" x14ac:dyDescent="0.2">
      <c r="Y48868" s="84"/>
    </row>
    <row r="48869" spans="25:25" x14ac:dyDescent="0.2">
      <c r="Y48869" s="84"/>
    </row>
    <row r="48870" spans="25:25" x14ac:dyDescent="0.2">
      <c r="Y48870" s="84"/>
    </row>
    <row r="48871" spans="25:25" x14ac:dyDescent="0.2">
      <c r="Y48871" s="84"/>
    </row>
    <row r="48872" spans="25:25" x14ac:dyDescent="0.2">
      <c r="Y48872" s="84"/>
    </row>
    <row r="48873" spans="25:25" x14ac:dyDescent="0.2">
      <c r="Y48873" s="84"/>
    </row>
    <row r="48874" spans="25:25" x14ac:dyDescent="0.2">
      <c r="Y48874" s="84"/>
    </row>
    <row r="48875" spans="25:25" x14ac:dyDescent="0.2">
      <c r="Y48875" s="84"/>
    </row>
    <row r="48876" spans="25:25" x14ac:dyDescent="0.2">
      <c r="Y48876" s="84"/>
    </row>
    <row r="48877" spans="25:25" x14ac:dyDescent="0.2">
      <c r="Y48877" s="84"/>
    </row>
    <row r="48878" spans="25:25" x14ac:dyDescent="0.2">
      <c r="Y48878" s="84"/>
    </row>
    <row r="48879" spans="25:25" x14ac:dyDescent="0.2">
      <c r="Y48879" s="84"/>
    </row>
    <row r="48880" spans="25:25" x14ac:dyDescent="0.2">
      <c r="Y48880" s="84"/>
    </row>
    <row r="48881" spans="25:25" x14ac:dyDescent="0.2">
      <c r="Y48881" s="84"/>
    </row>
    <row r="48882" spans="25:25" x14ac:dyDescent="0.2">
      <c r="Y48882" s="84"/>
    </row>
    <row r="48883" spans="25:25" x14ac:dyDescent="0.2">
      <c r="Y48883" s="84"/>
    </row>
    <row r="48884" spans="25:25" x14ac:dyDescent="0.2">
      <c r="Y48884" s="84"/>
    </row>
    <row r="48885" spans="25:25" x14ac:dyDescent="0.2">
      <c r="Y48885" s="84"/>
    </row>
    <row r="48886" spans="25:25" x14ac:dyDescent="0.2">
      <c r="Y48886" s="84"/>
    </row>
    <row r="48887" spans="25:25" x14ac:dyDescent="0.2">
      <c r="Y48887" s="84"/>
    </row>
    <row r="48888" spans="25:25" x14ac:dyDescent="0.2">
      <c r="Y48888" s="84"/>
    </row>
    <row r="48889" spans="25:25" x14ac:dyDescent="0.2">
      <c r="Y48889" s="84"/>
    </row>
    <row r="48890" spans="25:25" x14ac:dyDescent="0.2">
      <c r="Y48890" s="84"/>
    </row>
    <row r="48891" spans="25:25" x14ac:dyDescent="0.2">
      <c r="Y48891" s="84"/>
    </row>
    <row r="48892" spans="25:25" x14ac:dyDescent="0.2">
      <c r="Y48892" s="84"/>
    </row>
    <row r="48893" spans="25:25" x14ac:dyDescent="0.2">
      <c r="Y48893" s="84"/>
    </row>
    <row r="48894" spans="25:25" x14ac:dyDescent="0.2">
      <c r="Y48894" s="84"/>
    </row>
    <row r="48895" spans="25:25" x14ac:dyDescent="0.2">
      <c r="Y48895" s="84"/>
    </row>
    <row r="48896" spans="25:25" x14ac:dyDescent="0.2">
      <c r="Y48896" s="84"/>
    </row>
    <row r="48897" spans="25:25" x14ac:dyDescent="0.2">
      <c r="Y48897" s="84"/>
    </row>
    <row r="48898" spans="25:25" x14ac:dyDescent="0.2">
      <c r="Y48898" s="84"/>
    </row>
    <row r="48899" spans="25:25" x14ac:dyDescent="0.2">
      <c r="Y48899" s="84"/>
    </row>
    <row r="48900" spans="25:25" x14ac:dyDescent="0.2">
      <c r="Y48900" s="84"/>
    </row>
    <row r="48901" spans="25:25" x14ac:dyDescent="0.2">
      <c r="Y48901" s="84"/>
    </row>
    <row r="48902" spans="25:25" x14ac:dyDescent="0.2">
      <c r="Y48902" s="84"/>
    </row>
    <row r="48903" spans="25:25" x14ac:dyDescent="0.2">
      <c r="Y48903" s="84"/>
    </row>
    <row r="48904" spans="25:25" x14ac:dyDescent="0.2">
      <c r="Y48904" s="84"/>
    </row>
    <row r="48905" spans="25:25" x14ac:dyDescent="0.2">
      <c r="Y48905" s="84"/>
    </row>
    <row r="48906" spans="25:25" x14ac:dyDescent="0.2">
      <c r="Y48906" s="84"/>
    </row>
    <row r="48907" spans="25:25" x14ac:dyDescent="0.2">
      <c r="Y48907" s="84"/>
    </row>
    <row r="48908" spans="25:25" x14ac:dyDescent="0.2">
      <c r="Y48908" s="84"/>
    </row>
    <row r="48909" spans="25:25" x14ac:dyDescent="0.2">
      <c r="Y48909" s="84"/>
    </row>
    <row r="48910" spans="25:25" x14ac:dyDescent="0.2">
      <c r="Y48910" s="84"/>
    </row>
    <row r="48911" spans="25:25" x14ac:dyDescent="0.2">
      <c r="Y48911" s="84"/>
    </row>
    <row r="48912" spans="25:25" x14ac:dyDescent="0.2">
      <c r="Y48912" s="84"/>
    </row>
    <row r="48913" spans="25:25" x14ac:dyDescent="0.2">
      <c r="Y48913" s="84"/>
    </row>
    <row r="48914" spans="25:25" x14ac:dyDescent="0.2">
      <c r="Y48914" s="84"/>
    </row>
    <row r="48915" spans="25:25" x14ac:dyDescent="0.2">
      <c r="Y48915" s="84"/>
    </row>
    <row r="48916" spans="25:25" x14ac:dyDescent="0.2">
      <c r="Y48916" s="84"/>
    </row>
    <row r="48917" spans="25:25" x14ac:dyDescent="0.2">
      <c r="Y48917" s="84"/>
    </row>
    <row r="48918" spans="25:25" x14ac:dyDescent="0.2">
      <c r="Y48918" s="84"/>
    </row>
    <row r="48919" spans="25:25" x14ac:dyDescent="0.2">
      <c r="Y48919" s="84"/>
    </row>
    <row r="48920" spans="25:25" x14ac:dyDescent="0.2">
      <c r="Y48920" s="84"/>
    </row>
    <row r="48921" spans="25:25" x14ac:dyDescent="0.2">
      <c r="Y48921" s="84"/>
    </row>
    <row r="48922" spans="25:25" x14ac:dyDescent="0.2">
      <c r="Y48922" s="84"/>
    </row>
    <row r="48923" spans="25:25" x14ac:dyDescent="0.2">
      <c r="Y48923" s="84"/>
    </row>
    <row r="48924" spans="25:25" x14ac:dyDescent="0.2">
      <c r="Y48924" s="84"/>
    </row>
    <row r="48925" spans="25:25" x14ac:dyDescent="0.2">
      <c r="Y48925" s="84"/>
    </row>
    <row r="48926" spans="25:25" x14ac:dyDescent="0.2">
      <c r="Y48926" s="84"/>
    </row>
    <row r="48927" spans="25:25" x14ac:dyDescent="0.2">
      <c r="Y48927" s="84"/>
    </row>
    <row r="48928" spans="25:25" x14ac:dyDescent="0.2">
      <c r="Y48928" s="84"/>
    </row>
    <row r="48929" spans="25:25" x14ac:dyDescent="0.2">
      <c r="Y48929" s="84"/>
    </row>
    <row r="48930" spans="25:25" x14ac:dyDescent="0.2">
      <c r="Y48930" s="84"/>
    </row>
    <row r="48931" spans="25:25" x14ac:dyDescent="0.2">
      <c r="Y48931" s="84"/>
    </row>
    <row r="48932" spans="25:25" x14ac:dyDescent="0.2">
      <c r="Y48932" s="84"/>
    </row>
    <row r="48933" spans="25:25" x14ac:dyDescent="0.2">
      <c r="Y48933" s="84"/>
    </row>
    <row r="48934" spans="25:25" x14ac:dyDescent="0.2">
      <c r="Y48934" s="84"/>
    </row>
    <row r="48935" spans="25:25" x14ac:dyDescent="0.2">
      <c r="Y48935" s="84"/>
    </row>
    <row r="48936" spans="25:25" x14ac:dyDescent="0.2">
      <c r="Y48936" s="84"/>
    </row>
    <row r="48937" spans="25:25" x14ac:dyDescent="0.2">
      <c r="Y48937" s="84"/>
    </row>
    <row r="48938" spans="25:25" x14ac:dyDescent="0.2">
      <c r="Y48938" s="84"/>
    </row>
    <row r="48939" spans="25:25" x14ac:dyDescent="0.2">
      <c r="Y48939" s="84"/>
    </row>
    <row r="48940" spans="25:25" x14ac:dyDescent="0.2">
      <c r="Y48940" s="84"/>
    </row>
    <row r="48941" spans="25:25" x14ac:dyDescent="0.2">
      <c r="Y48941" s="84"/>
    </row>
    <row r="48942" spans="25:25" x14ac:dyDescent="0.2">
      <c r="Y48942" s="84"/>
    </row>
    <row r="48943" spans="25:25" x14ac:dyDescent="0.2">
      <c r="Y48943" s="84"/>
    </row>
    <row r="48944" spans="25:25" x14ac:dyDescent="0.2">
      <c r="Y48944" s="84"/>
    </row>
    <row r="48945" spans="25:25" x14ac:dyDescent="0.2">
      <c r="Y48945" s="84"/>
    </row>
    <row r="48946" spans="25:25" x14ac:dyDescent="0.2">
      <c r="Y48946" s="84"/>
    </row>
    <row r="48947" spans="25:25" x14ac:dyDescent="0.2">
      <c r="Y48947" s="84"/>
    </row>
    <row r="48948" spans="25:25" x14ac:dyDescent="0.2">
      <c r="Y48948" s="84"/>
    </row>
    <row r="48949" spans="25:25" x14ac:dyDescent="0.2">
      <c r="Y48949" s="84"/>
    </row>
    <row r="48950" spans="25:25" x14ac:dyDescent="0.2">
      <c r="Y48950" s="84"/>
    </row>
    <row r="48951" spans="25:25" x14ac:dyDescent="0.2">
      <c r="Y48951" s="84"/>
    </row>
    <row r="48952" spans="25:25" x14ac:dyDescent="0.2">
      <c r="Y48952" s="84"/>
    </row>
    <row r="48953" spans="25:25" x14ac:dyDescent="0.2">
      <c r="Y48953" s="84"/>
    </row>
    <row r="48954" spans="25:25" x14ac:dyDescent="0.2">
      <c r="Y48954" s="84"/>
    </row>
    <row r="48955" spans="25:25" x14ac:dyDescent="0.2">
      <c r="Y48955" s="84"/>
    </row>
    <row r="48956" spans="25:25" x14ac:dyDescent="0.2">
      <c r="Y48956" s="84"/>
    </row>
    <row r="48957" spans="25:25" x14ac:dyDescent="0.2">
      <c r="Y48957" s="84"/>
    </row>
    <row r="48958" spans="25:25" x14ac:dyDescent="0.2">
      <c r="Y48958" s="84"/>
    </row>
    <row r="48959" spans="25:25" x14ac:dyDescent="0.2">
      <c r="Y48959" s="84"/>
    </row>
    <row r="48960" spans="25:25" x14ac:dyDescent="0.2">
      <c r="Y48960" s="84"/>
    </row>
    <row r="48961" spans="25:25" x14ac:dyDescent="0.2">
      <c r="Y48961" s="84"/>
    </row>
    <row r="48962" spans="25:25" x14ac:dyDescent="0.2">
      <c r="Y48962" s="84"/>
    </row>
    <row r="48963" spans="25:25" x14ac:dyDescent="0.2">
      <c r="Y48963" s="84"/>
    </row>
    <row r="48964" spans="25:25" x14ac:dyDescent="0.2">
      <c r="Y48964" s="84"/>
    </row>
    <row r="48965" spans="25:25" x14ac:dyDescent="0.2">
      <c r="Y48965" s="84"/>
    </row>
    <row r="48966" spans="25:25" x14ac:dyDescent="0.2">
      <c r="Y48966" s="84"/>
    </row>
    <row r="48967" spans="25:25" x14ac:dyDescent="0.2">
      <c r="Y48967" s="84"/>
    </row>
    <row r="48968" spans="25:25" x14ac:dyDescent="0.2">
      <c r="Y48968" s="84"/>
    </row>
    <row r="48969" spans="25:25" x14ac:dyDescent="0.2">
      <c r="Y48969" s="84"/>
    </row>
    <row r="48970" spans="25:25" x14ac:dyDescent="0.2">
      <c r="Y48970" s="84"/>
    </row>
    <row r="48971" spans="25:25" x14ac:dyDescent="0.2">
      <c r="Y48971" s="84"/>
    </row>
    <row r="48972" spans="25:25" x14ac:dyDescent="0.2">
      <c r="Y48972" s="84"/>
    </row>
    <row r="48973" spans="25:25" x14ac:dyDescent="0.2">
      <c r="Y48973" s="84"/>
    </row>
    <row r="48974" spans="25:25" x14ac:dyDescent="0.2">
      <c r="Y48974" s="84"/>
    </row>
    <row r="48975" spans="25:25" x14ac:dyDescent="0.2">
      <c r="Y48975" s="84"/>
    </row>
    <row r="48976" spans="25:25" x14ac:dyDescent="0.2">
      <c r="Y48976" s="84"/>
    </row>
    <row r="48977" spans="25:25" x14ac:dyDescent="0.2">
      <c r="Y48977" s="84"/>
    </row>
    <row r="48978" spans="25:25" x14ac:dyDescent="0.2">
      <c r="Y48978" s="84"/>
    </row>
    <row r="48979" spans="25:25" x14ac:dyDescent="0.2">
      <c r="Y48979" s="84"/>
    </row>
    <row r="48980" spans="25:25" x14ac:dyDescent="0.2">
      <c r="Y48980" s="84"/>
    </row>
    <row r="48981" spans="25:25" x14ac:dyDescent="0.2">
      <c r="Y48981" s="84"/>
    </row>
    <row r="48982" spans="25:25" x14ac:dyDescent="0.2">
      <c r="Y48982" s="84"/>
    </row>
    <row r="48983" spans="25:25" x14ac:dyDescent="0.2">
      <c r="Y48983" s="84"/>
    </row>
    <row r="48984" spans="25:25" x14ac:dyDescent="0.2">
      <c r="Y48984" s="84"/>
    </row>
    <row r="48985" spans="25:25" x14ac:dyDescent="0.2">
      <c r="Y48985" s="84"/>
    </row>
    <row r="48986" spans="25:25" x14ac:dyDescent="0.2">
      <c r="Y48986" s="84"/>
    </row>
    <row r="48987" spans="25:25" x14ac:dyDescent="0.2">
      <c r="Y48987" s="84"/>
    </row>
    <row r="48988" spans="25:25" x14ac:dyDescent="0.2">
      <c r="Y48988" s="84"/>
    </row>
    <row r="48989" spans="25:25" x14ac:dyDescent="0.2">
      <c r="Y48989" s="84"/>
    </row>
    <row r="48990" spans="25:25" x14ac:dyDescent="0.2">
      <c r="Y48990" s="84"/>
    </row>
    <row r="48991" spans="25:25" x14ac:dyDescent="0.2">
      <c r="Y48991" s="84"/>
    </row>
    <row r="48992" spans="25:25" x14ac:dyDescent="0.2">
      <c r="Y48992" s="84"/>
    </row>
    <row r="48993" spans="25:25" x14ac:dyDescent="0.2">
      <c r="Y48993" s="84"/>
    </row>
    <row r="48994" spans="25:25" x14ac:dyDescent="0.2">
      <c r="Y48994" s="84"/>
    </row>
    <row r="48995" spans="25:25" x14ac:dyDescent="0.2">
      <c r="Y48995" s="84"/>
    </row>
    <row r="48996" spans="25:25" x14ac:dyDescent="0.2">
      <c r="Y48996" s="84"/>
    </row>
    <row r="48997" spans="25:25" x14ac:dyDescent="0.2">
      <c r="Y48997" s="84"/>
    </row>
    <row r="48998" spans="25:25" x14ac:dyDescent="0.2">
      <c r="Y48998" s="84"/>
    </row>
    <row r="48999" spans="25:25" x14ac:dyDescent="0.2">
      <c r="Y48999" s="84"/>
    </row>
    <row r="49000" spans="25:25" x14ac:dyDescent="0.2">
      <c r="Y49000" s="84"/>
    </row>
    <row r="49001" spans="25:25" x14ac:dyDescent="0.2">
      <c r="Y49001" s="84"/>
    </row>
    <row r="49002" spans="25:25" x14ac:dyDescent="0.2">
      <c r="Y49002" s="84"/>
    </row>
    <row r="49003" spans="25:25" x14ac:dyDescent="0.2">
      <c r="Y49003" s="84"/>
    </row>
    <row r="49004" spans="25:25" x14ac:dyDescent="0.2">
      <c r="Y49004" s="84"/>
    </row>
    <row r="49005" spans="25:25" x14ac:dyDescent="0.2">
      <c r="Y49005" s="84"/>
    </row>
    <row r="49006" spans="25:25" x14ac:dyDescent="0.2">
      <c r="Y49006" s="84"/>
    </row>
    <row r="49007" spans="25:25" x14ac:dyDescent="0.2">
      <c r="Y49007" s="84"/>
    </row>
    <row r="49008" spans="25:25" x14ac:dyDescent="0.2">
      <c r="Y49008" s="84"/>
    </row>
    <row r="49009" spans="25:25" x14ac:dyDescent="0.2">
      <c r="Y49009" s="84"/>
    </row>
    <row r="49010" spans="25:25" x14ac:dyDescent="0.2">
      <c r="Y49010" s="84"/>
    </row>
    <row r="49011" spans="25:25" x14ac:dyDescent="0.2">
      <c r="Y49011" s="84"/>
    </row>
    <row r="49012" spans="25:25" x14ac:dyDescent="0.2">
      <c r="Y49012" s="84"/>
    </row>
    <row r="49013" spans="25:25" x14ac:dyDescent="0.2">
      <c r="Y49013" s="84"/>
    </row>
    <row r="49014" spans="25:25" x14ac:dyDescent="0.2">
      <c r="Y49014" s="84"/>
    </row>
    <row r="49015" spans="25:25" x14ac:dyDescent="0.2">
      <c r="Y49015" s="84"/>
    </row>
    <row r="49016" spans="25:25" x14ac:dyDescent="0.2">
      <c r="Y49016" s="84"/>
    </row>
    <row r="49017" spans="25:25" x14ac:dyDescent="0.2">
      <c r="Y49017" s="84"/>
    </row>
    <row r="49018" spans="25:25" x14ac:dyDescent="0.2">
      <c r="Y49018" s="84"/>
    </row>
    <row r="49019" spans="25:25" x14ac:dyDescent="0.2">
      <c r="Y49019" s="84"/>
    </row>
    <row r="49020" spans="25:25" x14ac:dyDescent="0.2">
      <c r="Y49020" s="84"/>
    </row>
    <row r="49021" spans="25:25" x14ac:dyDescent="0.2">
      <c r="Y49021" s="84"/>
    </row>
    <row r="49022" spans="25:25" x14ac:dyDescent="0.2">
      <c r="Y49022" s="84"/>
    </row>
    <row r="49023" spans="25:25" x14ac:dyDescent="0.2">
      <c r="Y49023" s="84"/>
    </row>
    <row r="49024" spans="25:25" x14ac:dyDescent="0.2">
      <c r="Y49024" s="84"/>
    </row>
    <row r="49025" spans="25:25" x14ac:dyDescent="0.2">
      <c r="Y49025" s="84"/>
    </row>
    <row r="49026" spans="25:25" x14ac:dyDescent="0.2">
      <c r="Y49026" s="84"/>
    </row>
    <row r="49027" spans="25:25" x14ac:dyDescent="0.2">
      <c r="Y49027" s="84"/>
    </row>
    <row r="49028" spans="25:25" x14ac:dyDescent="0.2">
      <c r="Y49028" s="84"/>
    </row>
    <row r="49029" spans="25:25" x14ac:dyDescent="0.2">
      <c r="Y49029" s="84"/>
    </row>
    <row r="49030" spans="25:25" x14ac:dyDescent="0.2">
      <c r="Y49030" s="84"/>
    </row>
    <row r="49031" spans="25:25" x14ac:dyDescent="0.2">
      <c r="Y49031" s="84"/>
    </row>
    <row r="49032" spans="25:25" x14ac:dyDescent="0.2">
      <c r="Y49032" s="84"/>
    </row>
    <row r="49033" spans="25:25" x14ac:dyDescent="0.2">
      <c r="Y49033" s="84"/>
    </row>
    <row r="49034" spans="25:25" x14ac:dyDescent="0.2">
      <c r="Y49034" s="84"/>
    </row>
    <row r="49035" spans="25:25" x14ac:dyDescent="0.2">
      <c r="Y49035" s="84"/>
    </row>
    <row r="49036" spans="25:25" x14ac:dyDescent="0.2">
      <c r="Y49036" s="84"/>
    </row>
    <row r="49037" spans="25:25" x14ac:dyDescent="0.2">
      <c r="Y49037" s="84"/>
    </row>
    <row r="49038" spans="25:25" x14ac:dyDescent="0.2">
      <c r="Y49038" s="84"/>
    </row>
    <row r="49039" spans="25:25" x14ac:dyDescent="0.2">
      <c r="Y49039" s="84"/>
    </row>
    <row r="49040" spans="25:25" x14ac:dyDescent="0.2">
      <c r="Y49040" s="84"/>
    </row>
    <row r="49041" spans="25:25" x14ac:dyDescent="0.2">
      <c r="Y49041" s="84"/>
    </row>
    <row r="49042" spans="25:25" x14ac:dyDescent="0.2">
      <c r="Y49042" s="84"/>
    </row>
    <row r="49043" spans="25:25" x14ac:dyDescent="0.2">
      <c r="Y49043" s="84"/>
    </row>
    <row r="49044" spans="25:25" x14ac:dyDescent="0.2">
      <c r="Y49044" s="84"/>
    </row>
    <row r="49045" spans="25:25" x14ac:dyDescent="0.2">
      <c r="Y49045" s="84"/>
    </row>
    <row r="49046" spans="25:25" x14ac:dyDescent="0.2">
      <c r="Y49046" s="84"/>
    </row>
    <row r="49047" spans="25:25" x14ac:dyDescent="0.2">
      <c r="Y49047" s="84"/>
    </row>
    <row r="49048" spans="25:25" x14ac:dyDescent="0.2">
      <c r="Y49048" s="84"/>
    </row>
    <row r="49049" spans="25:25" x14ac:dyDescent="0.2">
      <c r="Y49049" s="84"/>
    </row>
    <row r="49050" spans="25:25" x14ac:dyDescent="0.2">
      <c r="Y49050" s="84"/>
    </row>
    <row r="49051" spans="25:25" x14ac:dyDescent="0.2">
      <c r="Y49051" s="84"/>
    </row>
    <row r="49052" spans="25:25" x14ac:dyDescent="0.2">
      <c r="Y49052" s="84"/>
    </row>
    <row r="49053" spans="25:25" x14ac:dyDescent="0.2">
      <c r="Y49053" s="84"/>
    </row>
    <row r="49054" spans="25:25" x14ac:dyDescent="0.2">
      <c r="Y49054" s="84"/>
    </row>
    <row r="49055" spans="25:25" x14ac:dyDescent="0.2">
      <c r="Y49055" s="84"/>
    </row>
    <row r="49056" spans="25:25" x14ac:dyDescent="0.2">
      <c r="Y49056" s="84"/>
    </row>
    <row r="49057" spans="25:25" x14ac:dyDescent="0.2">
      <c r="Y49057" s="84"/>
    </row>
    <row r="49058" spans="25:25" x14ac:dyDescent="0.2">
      <c r="Y49058" s="84"/>
    </row>
    <row r="49059" spans="25:25" x14ac:dyDescent="0.2">
      <c r="Y49059" s="84"/>
    </row>
    <row r="49060" spans="25:25" x14ac:dyDescent="0.2">
      <c r="Y49060" s="84"/>
    </row>
    <row r="49061" spans="25:25" x14ac:dyDescent="0.2">
      <c r="Y49061" s="84"/>
    </row>
    <row r="49062" spans="25:25" x14ac:dyDescent="0.2">
      <c r="Y49062" s="84"/>
    </row>
    <row r="49063" spans="25:25" x14ac:dyDescent="0.2">
      <c r="Y49063" s="84"/>
    </row>
    <row r="49064" spans="25:25" x14ac:dyDescent="0.2">
      <c r="Y49064" s="84"/>
    </row>
    <row r="49065" spans="25:25" x14ac:dyDescent="0.2">
      <c r="Y49065" s="84"/>
    </row>
    <row r="49066" spans="25:25" x14ac:dyDescent="0.2">
      <c r="Y49066" s="84"/>
    </row>
    <row r="49067" spans="25:25" x14ac:dyDescent="0.2">
      <c r="Y49067" s="84"/>
    </row>
    <row r="49068" spans="25:25" x14ac:dyDescent="0.2">
      <c r="Y49068" s="84"/>
    </row>
    <row r="49069" spans="25:25" x14ac:dyDescent="0.2">
      <c r="Y49069" s="84"/>
    </row>
    <row r="49070" spans="25:25" x14ac:dyDescent="0.2">
      <c r="Y49070" s="84"/>
    </row>
    <row r="49071" spans="25:25" x14ac:dyDescent="0.2">
      <c r="Y49071" s="84"/>
    </row>
    <row r="49072" spans="25:25" x14ac:dyDescent="0.2">
      <c r="Y49072" s="84"/>
    </row>
    <row r="49073" spans="25:25" x14ac:dyDescent="0.2">
      <c r="Y49073" s="84"/>
    </row>
    <row r="49074" spans="25:25" x14ac:dyDescent="0.2">
      <c r="Y49074" s="84"/>
    </row>
    <row r="49075" spans="25:25" x14ac:dyDescent="0.2">
      <c r="Y49075" s="84"/>
    </row>
    <row r="49076" spans="25:25" x14ac:dyDescent="0.2">
      <c r="Y49076" s="84"/>
    </row>
    <row r="49077" spans="25:25" x14ac:dyDescent="0.2">
      <c r="Y49077" s="84"/>
    </row>
    <row r="49078" spans="25:25" x14ac:dyDescent="0.2">
      <c r="Y49078" s="84"/>
    </row>
    <row r="49079" spans="25:25" x14ac:dyDescent="0.2">
      <c r="Y49079" s="84"/>
    </row>
    <row r="49080" spans="25:25" x14ac:dyDescent="0.2">
      <c r="Y49080" s="84"/>
    </row>
    <row r="49081" spans="25:25" x14ac:dyDescent="0.2">
      <c r="Y49081" s="84"/>
    </row>
    <row r="49082" spans="25:25" x14ac:dyDescent="0.2">
      <c r="Y49082" s="84"/>
    </row>
    <row r="49083" spans="25:25" x14ac:dyDescent="0.2">
      <c r="Y49083" s="84"/>
    </row>
    <row r="49084" spans="25:25" x14ac:dyDescent="0.2">
      <c r="Y49084" s="84"/>
    </row>
    <row r="49085" spans="25:25" x14ac:dyDescent="0.2">
      <c r="Y49085" s="84"/>
    </row>
    <row r="49086" spans="25:25" x14ac:dyDescent="0.2">
      <c r="Y49086" s="84"/>
    </row>
    <row r="49087" spans="25:25" x14ac:dyDescent="0.2">
      <c r="Y49087" s="84"/>
    </row>
    <row r="49088" spans="25:25" x14ac:dyDescent="0.2">
      <c r="Y49088" s="84"/>
    </row>
    <row r="49089" spans="25:25" x14ac:dyDescent="0.2">
      <c r="Y49089" s="84"/>
    </row>
    <row r="49090" spans="25:25" x14ac:dyDescent="0.2">
      <c r="Y49090" s="84"/>
    </row>
    <row r="49091" spans="25:25" x14ac:dyDescent="0.2">
      <c r="Y49091" s="84"/>
    </row>
    <row r="49092" spans="25:25" x14ac:dyDescent="0.2">
      <c r="Y49092" s="84"/>
    </row>
    <row r="49093" spans="25:25" x14ac:dyDescent="0.2">
      <c r="Y49093" s="84"/>
    </row>
    <row r="49094" spans="25:25" x14ac:dyDescent="0.2">
      <c r="Y49094" s="84"/>
    </row>
    <row r="49095" spans="25:25" x14ac:dyDescent="0.2">
      <c r="Y49095" s="84"/>
    </row>
    <row r="49096" spans="25:25" x14ac:dyDescent="0.2">
      <c r="Y49096" s="84"/>
    </row>
    <row r="49097" spans="25:25" x14ac:dyDescent="0.2">
      <c r="Y49097" s="84"/>
    </row>
    <row r="49098" spans="25:25" x14ac:dyDescent="0.2">
      <c r="Y49098" s="84"/>
    </row>
    <row r="49099" spans="25:25" x14ac:dyDescent="0.2">
      <c r="Y49099" s="84"/>
    </row>
    <row r="49100" spans="25:25" x14ac:dyDescent="0.2">
      <c r="Y49100" s="84"/>
    </row>
    <row r="49101" spans="25:25" x14ac:dyDescent="0.2">
      <c r="Y49101" s="84"/>
    </row>
    <row r="49102" spans="25:25" x14ac:dyDescent="0.2">
      <c r="Y49102" s="84"/>
    </row>
    <row r="49103" spans="25:25" x14ac:dyDescent="0.2">
      <c r="Y49103" s="84"/>
    </row>
    <row r="49104" spans="25:25" x14ac:dyDescent="0.2">
      <c r="Y49104" s="84"/>
    </row>
    <row r="49105" spans="25:25" x14ac:dyDescent="0.2">
      <c r="Y49105" s="84"/>
    </row>
    <row r="49106" spans="25:25" x14ac:dyDescent="0.2">
      <c r="Y49106" s="84"/>
    </row>
    <row r="49107" spans="25:25" x14ac:dyDescent="0.2">
      <c r="Y49107" s="84"/>
    </row>
    <row r="49108" spans="25:25" x14ac:dyDescent="0.2">
      <c r="Y49108" s="84"/>
    </row>
    <row r="49109" spans="25:25" x14ac:dyDescent="0.2">
      <c r="Y49109" s="84"/>
    </row>
    <row r="49110" spans="25:25" x14ac:dyDescent="0.2">
      <c r="Y49110" s="84"/>
    </row>
    <row r="49111" spans="25:25" x14ac:dyDescent="0.2">
      <c r="Y49111" s="84"/>
    </row>
    <row r="49112" spans="25:25" x14ac:dyDescent="0.2">
      <c r="Y49112" s="84"/>
    </row>
    <row r="49113" spans="25:25" x14ac:dyDescent="0.2">
      <c r="Y49113" s="84"/>
    </row>
    <row r="49114" spans="25:25" x14ac:dyDescent="0.2">
      <c r="Y49114" s="84"/>
    </row>
    <row r="49115" spans="25:25" x14ac:dyDescent="0.2">
      <c r="Y49115" s="84"/>
    </row>
    <row r="49116" spans="25:25" x14ac:dyDescent="0.2">
      <c r="Y49116" s="84"/>
    </row>
    <row r="49117" spans="25:25" x14ac:dyDescent="0.2">
      <c r="Y49117" s="84"/>
    </row>
    <row r="49118" spans="25:25" x14ac:dyDescent="0.2">
      <c r="Y49118" s="84"/>
    </row>
    <row r="49119" spans="25:25" x14ac:dyDescent="0.2">
      <c r="Y49119" s="84"/>
    </row>
    <row r="49120" spans="25:25" x14ac:dyDescent="0.2">
      <c r="Y49120" s="84"/>
    </row>
    <row r="49121" spans="25:25" x14ac:dyDescent="0.2">
      <c r="Y49121" s="84"/>
    </row>
    <row r="49122" spans="25:25" x14ac:dyDescent="0.2">
      <c r="Y49122" s="84"/>
    </row>
    <row r="49123" spans="25:25" x14ac:dyDescent="0.2">
      <c r="Y49123" s="84"/>
    </row>
    <row r="49124" spans="25:25" x14ac:dyDescent="0.2">
      <c r="Y49124" s="84"/>
    </row>
    <row r="49125" spans="25:25" x14ac:dyDescent="0.2">
      <c r="Y49125" s="84"/>
    </row>
    <row r="49126" spans="25:25" x14ac:dyDescent="0.2">
      <c r="Y49126" s="84"/>
    </row>
    <row r="49127" spans="25:25" x14ac:dyDescent="0.2">
      <c r="Y49127" s="84"/>
    </row>
    <row r="49128" spans="25:25" x14ac:dyDescent="0.2">
      <c r="Y49128" s="84"/>
    </row>
    <row r="49129" spans="25:25" x14ac:dyDescent="0.2">
      <c r="Y49129" s="84"/>
    </row>
    <row r="49130" spans="25:25" x14ac:dyDescent="0.2">
      <c r="Y49130" s="84"/>
    </row>
    <row r="49131" spans="25:25" x14ac:dyDescent="0.2">
      <c r="Y49131" s="84"/>
    </row>
    <row r="49132" spans="25:25" x14ac:dyDescent="0.2">
      <c r="Y49132" s="84"/>
    </row>
    <row r="49133" spans="25:25" x14ac:dyDescent="0.2">
      <c r="Y49133" s="84"/>
    </row>
    <row r="49134" spans="25:25" x14ac:dyDescent="0.2">
      <c r="Y49134" s="84"/>
    </row>
    <row r="49135" spans="25:25" x14ac:dyDescent="0.2">
      <c r="Y49135" s="84"/>
    </row>
    <row r="49136" spans="25:25" x14ac:dyDescent="0.2">
      <c r="Y49136" s="84"/>
    </row>
    <row r="49137" spans="25:25" x14ac:dyDescent="0.2">
      <c r="Y49137" s="84"/>
    </row>
    <row r="49138" spans="25:25" x14ac:dyDescent="0.2">
      <c r="Y49138" s="84"/>
    </row>
    <row r="49139" spans="25:25" x14ac:dyDescent="0.2">
      <c r="Y49139" s="84"/>
    </row>
    <row r="49140" spans="25:25" x14ac:dyDescent="0.2">
      <c r="Y49140" s="84"/>
    </row>
    <row r="49141" spans="25:25" x14ac:dyDescent="0.2">
      <c r="Y49141" s="84"/>
    </row>
    <row r="49142" spans="25:25" x14ac:dyDescent="0.2">
      <c r="Y49142" s="84"/>
    </row>
    <row r="49143" spans="25:25" x14ac:dyDescent="0.2">
      <c r="Y49143" s="84"/>
    </row>
    <row r="49144" spans="25:25" x14ac:dyDescent="0.2">
      <c r="Y49144" s="84"/>
    </row>
    <row r="49145" spans="25:25" x14ac:dyDescent="0.2">
      <c r="Y49145" s="84"/>
    </row>
    <row r="49146" spans="25:25" x14ac:dyDescent="0.2">
      <c r="Y49146" s="84"/>
    </row>
    <row r="49147" spans="25:25" x14ac:dyDescent="0.2">
      <c r="Y49147" s="84"/>
    </row>
    <row r="49148" spans="25:25" x14ac:dyDescent="0.2">
      <c r="Y49148" s="84"/>
    </row>
    <row r="49149" spans="25:25" x14ac:dyDescent="0.2">
      <c r="Y49149" s="84"/>
    </row>
    <row r="49150" spans="25:25" x14ac:dyDescent="0.2">
      <c r="Y49150" s="84"/>
    </row>
    <row r="49151" spans="25:25" x14ac:dyDescent="0.2">
      <c r="Y49151" s="84"/>
    </row>
    <row r="49152" spans="25:25" x14ac:dyDescent="0.2">
      <c r="Y49152" s="84"/>
    </row>
    <row r="49153" spans="25:25" x14ac:dyDescent="0.2">
      <c r="Y49153" s="84"/>
    </row>
    <row r="49154" spans="25:25" x14ac:dyDescent="0.2">
      <c r="Y49154" s="84"/>
    </row>
    <row r="49155" spans="25:25" x14ac:dyDescent="0.2">
      <c r="Y49155" s="84"/>
    </row>
    <row r="49156" spans="25:25" x14ac:dyDescent="0.2">
      <c r="Y49156" s="84"/>
    </row>
    <row r="49157" spans="25:25" x14ac:dyDescent="0.2">
      <c r="Y49157" s="84"/>
    </row>
    <row r="49158" spans="25:25" x14ac:dyDescent="0.2">
      <c r="Y49158" s="84"/>
    </row>
    <row r="49159" spans="25:25" x14ac:dyDescent="0.2">
      <c r="Y49159" s="84"/>
    </row>
    <row r="49160" spans="25:25" x14ac:dyDescent="0.2">
      <c r="Y49160" s="84"/>
    </row>
    <row r="49161" spans="25:25" x14ac:dyDescent="0.2">
      <c r="Y49161" s="84"/>
    </row>
    <row r="49162" spans="25:25" x14ac:dyDescent="0.2">
      <c r="Y49162" s="84"/>
    </row>
    <row r="49163" spans="25:25" x14ac:dyDescent="0.2">
      <c r="Y49163" s="84"/>
    </row>
    <row r="49164" spans="25:25" x14ac:dyDescent="0.2">
      <c r="Y49164" s="84"/>
    </row>
    <row r="49165" spans="25:25" x14ac:dyDescent="0.2">
      <c r="Y49165" s="84"/>
    </row>
    <row r="49166" spans="25:25" x14ac:dyDescent="0.2">
      <c r="Y49166" s="84"/>
    </row>
    <row r="49167" spans="25:25" x14ac:dyDescent="0.2">
      <c r="Y49167" s="84"/>
    </row>
    <row r="49168" spans="25:25" x14ac:dyDescent="0.2">
      <c r="Y49168" s="84"/>
    </row>
    <row r="49169" spans="25:25" x14ac:dyDescent="0.2">
      <c r="Y49169" s="84"/>
    </row>
    <row r="49170" spans="25:25" x14ac:dyDescent="0.2">
      <c r="Y49170" s="84"/>
    </row>
    <row r="49171" spans="25:25" x14ac:dyDescent="0.2">
      <c r="Y49171" s="84"/>
    </row>
    <row r="49172" spans="25:25" x14ac:dyDescent="0.2">
      <c r="Y49172" s="84"/>
    </row>
    <row r="49173" spans="25:25" x14ac:dyDescent="0.2">
      <c r="Y49173" s="84"/>
    </row>
    <row r="49174" spans="25:25" x14ac:dyDescent="0.2">
      <c r="Y49174" s="84"/>
    </row>
    <row r="49175" spans="25:25" x14ac:dyDescent="0.2">
      <c r="Y49175" s="84"/>
    </row>
    <row r="49176" spans="25:25" x14ac:dyDescent="0.2">
      <c r="Y49176" s="84"/>
    </row>
    <row r="49177" spans="25:25" x14ac:dyDescent="0.2">
      <c r="Y49177" s="84"/>
    </row>
    <row r="49178" spans="25:25" x14ac:dyDescent="0.2">
      <c r="Y49178" s="84"/>
    </row>
    <row r="49179" spans="25:25" x14ac:dyDescent="0.2">
      <c r="Y49179" s="84"/>
    </row>
    <row r="49180" spans="25:25" x14ac:dyDescent="0.2">
      <c r="Y49180" s="84"/>
    </row>
    <row r="49181" spans="25:25" x14ac:dyDescent="0.2">
      <c r="Y49181" s="84"/>
    </row>
    <row r="49182" spans="25:25" x14ac:dyDescent="0.2">
      <c r="Y49182" s="84"/>
    </row>
    <row r="49183" spans="25:25" x14ac:dyDescent="0.2">
      <c r="Y49183" s="84"/>
    </row>
    <row r="49184" spans="25:25" x14ac:dyDescent="0.2">
      <c r="Y49184" s="84"/>
    </row>
    <row r="49185" spans="25:25" x14ac:dyDescent="0.2">
      <c r="Y49185" s="84"/>
    </row>
    <row r="49186" spans="25:25" x14ac:dyDescent="0.2">
      <c r="Y49186" s="84"/>
    </row>
    <row r="49187" spans="25:25" x14ac:dyDescent="0.2">
      <c r="Y49187" s="84"/>
    </row>
    <row r="49188" spans="25:25" x14ac:dyDescent="0.2">
      <c r="Y49188" s="84"/>
    </row>
    <row r="49189" spans="25:25" x14ac:dyDescent="0.2">
      <c r="Y49189" s="84"/>
    </row>
    <row r="49190" spans="25:25" x14ac:dyDescent="0.2">
      <c r="Y49190" s="84"/>
    </row>
    <row r="49191" spans="25:25" x14ac:dyDescent="0.2">
      <c r="Y49191" s="84"/>
    </row>
    <row r="49192" spans="25:25" x14ac:dyDescent="0.2">
      <c r="Y49192" s="84"/>
    </row>
    <row r="49193" spans="25:25" x14ac:dyDescent="0.2">
      <c r="Y49193" s="84"/>
    </row>
    <row r="49194" spans="25:25" x14ac:dyDescent="0.2">
      <c r="Y49194" s="84"/>
    </row>
    <row r="49195" spans="25:25" x14ac:dyDescent="0.2">
      <c r="Y49195" s="84"/>
    </row>
    <row r="49196" spans="25:25" x14ac:dyDescent="0.2">
      <c r="Y49196" s="84"/>
    </row>
    <row r="49197" spans="25:25" x14ac:dyDescent="0.2">
      <c r="Y49197" s="84"/>
    </row>
    <row r="49198" spans="25:25" x14ac:dyDescent="0.2">
      <c r="Y49198" s="84"/>
    </row>
    <row r="49199" spans="25:25" x14ac:dyDescent="0.2">
      <c r="Y49199" s="84"/>
    </row>
    <row r="49200" spans="25:25" x14ac:dyDescent="0.2">
      <c r="Y49200" s="84"/>
    </row>
    <row r="49201" spans="25:25" x14ac:dyDescent="0.2">
      <c r="Y49201" s="84"/>
    </row>
    <row r="49202" spans="25:25" x14ac:dyDescent="0.2">
      <c r="Y49202" s="84"/>
    </row>
    <row r="49203" spans="25:25" x14ac:dyDescent="0.2">
      <c r="Y49203" s="84"/>
    </row>
    <row r="49204" spans="25:25" x14ac:dyDescent="0.2">
      <c r="Y49204" s="84"/>
    </row>
    <row r="49205" spans="25:25" x14ac:dyDescent="0.2">
      <c r="Y49205" s="84"/>
    </row>
    <row r="49206" spans="25:25" x14ac:dyDescent="0.2">
      <c r="Y49206" s="84"/>
    </row>
    <row r="49207" spans="25:25" x14ac:dyDescent="0.2">
      <c r="Y49207" s="84"/>
    </row>
    <row r="49208" spans="25:25" x14ac:dyDescent="0.2">
      <c r="Y49208" s="84"/>
    </row>
    <row r="49209" spans="25:25" x14ac:dyDescent="0.2">
      <c r="Y49209" s="84"/>
    </row>
    <row r="49210" spans="25:25" x14ac:dyDescent="0.2">
      <c r="Y49210" s="84"/>
    </row>
    <row r="49211" spans="25:25" x14ac:dyDescent="0.2">
      <c r="Y49211" s="84"/>
    </row>
    <row r="49212" spans="25:25" x14ac:dyDescent="0.2">
      <c r="Y49212" s="84"/>
    </row>
    <row r="49213" spans="25:25" x14ac:dyDescent="0.2">
      <c r="Y49213" s="84"/>
    </row>
    <row r="49214" spans="25:25" x14ac:dyDescent="0.2">
      <c r="Y49214" s="84"/>
    </row>
    <row r="49215" spans="25:25" x14ac:dyDescent="0.2">
      <c r="Y49215" s="84"/>
    </row>
    <row r="49216" spans="25:25" x14ac:dyDescent="0.2">
      <c r="Y49216" s="84"/>
    </row>
    <row r="49217" spans="25:25" x14ac:dyDescent="0.2">
      <c r="Y49217" s="84"/>
    </row>
    <row r="49218" spans="25:25" x14ac:dyDescent="0.2">
      <c r="Y49218" s="84"/>
    </row>
    <row r="49219" spans="25:25" x14ac:dyDescent="0.2">
      <c r="Y49219" s="84"/>
    </row>
    <row r="49220" spans="25:25" x14ac:dyDescent="0.2">
      <c r="Y49220" s="84"/>
    </row>
    <row r="49221" spans="25:25" x14ac:dyDescent="0.2">
      <c r="Y49221" s="84"/>
    </row>
    <row r="49222" spans="25:25" x14ac:dyDescent="0.2">
      <c r="Y49222" s="84"/>
    </row>
    <row r="49223" spans="25:25" x14ac:dyDescent="0.2">
      <c r="Y49223" s="84"/>
    </row>
    <row r="49224" spans="25:25" x14ac:dyDescent="0.2">
      <c r="Y49224" s="84"/>
    </row>
    <row r="49225" spans="25:25" x14ac:dyDescent="0.2">
      <c r="Y49225" s="84"/>
    </row>
    <row r="49226" spans="25:25" x14ac:dyDescent="0.2">
      <c r="Y49226" s="84"/>
    </row>
    <row r="49227" spans="25:25" x14ac:dyDescent="0.2">
      <c r="Y49227" s="84"/>
    </row>
    <row r="49228" spans="25:25" x14ac:dyDescent="0.2">
      <c r="Y49228" s="84"/>
    </row>
    <row r="49229" spans="25:25" x14ac:dyDescent="0.2">
      <c r="Y49229" s="84"/>
    </row>
    <row r="49230" spans="25:25" x14ac:dyDescent="0.2">
      <c r="Y49230" s="84"/>
    </row>
    <row r="49231" spans="25:25" x14ac:dyDescent="0.2">
      <c r="Y49231" s="84"/>
    </row>
    <row r="49232" spans="25:25" x14ac:dyDescent="0.2">
      <c r="Y49232" s="84"/>
    </row>
    <row r="49233" spans="25:25" x14ac:dyDescent="0.2">
      <c r="Y49233" s="84"/>
    </row>
    <row r="49234" spans="25:25" x14ac:dyDescent="0.2">
      <c r="Y49234" s="84"/>
    </row>
    <row r="49235" spans="25:25" x14ac:dyDescent="0.2">
      <c r="Y49235" s="84"/>
    </row>
    <row r="49236" spans="25:25" x14ac:dyDescent="0.2">
      <c r="Y49236" s="84"/>
    </row>
    <row r="49237" spans="25:25" x14ac:dyDescent="0.2">
      <c r="Y49237" s="84"/>
    </row>
    <row r="49238" spans="25:25" x14ac:dyDescent="0.2">
      <c r="Y49238" s="84"/>
    </row>
    <row r="49239" spans="25:25" x14ac:dyDescent="0.2">
      <c r="Y49239" s="84"/>
    </row>
    <row r="49240" spans="25:25" x14ac:dyDescent="0.2">
      <c r="Y49240" s="84"/>
    </row>
    <row r="49241" spans="25:25" x14ac:dyDescent="0.2">
      <c r="Y49241" s="84"/>
    </row>
    <row r="49242" spans="25:25" x14ac:dyDescent="0.2">
      <c r="Y49242" s="84"/>
    </row>
    <row r="49243" spans="25:25" x14ac:dyDescent="0.2">
      <c r="Y49243" s="84"/>
    </row>
    <row r="49244" spans="25:25" x14ac:dyDescent="0.2">
      <c r="Y49244" s="84"/>
    </row>
    <row r="49245" spans="25:25" x14ac:dyDescent="0.2">
      <c r="Y49245" s="84"/>
    </row>
    <row r="49246" spans="25:25" x14ac:dyDescent="0.2">
      <c r="Y49246" s="84"/>
    </row>
    <row r="49247" spans="25:25" x14ac:dyDescent="0.2">
      <c r="Y49247" s="84"/>
    </row>
    <row r="49248" spans="25:25" x14ac:dyDescent="0.2">
      <c r="Y49248" s="84"/>
    </row>
    <row r="49249" spans="25:25" x14ac:dyDescent="0.2">
      <c r="Y49249" s="84"/>
    </row>
    <row r="49250" spans="25:25" x14ac:dyDescent="0.2">
      <c r="Y49250" s="84"/>
    </row>
    <row r="49251" spans="25:25" x14ac:dyDescent="0.2">
      <c r="Y49251" s="84"/>
    </row>
    <row r="49252" spans="25:25" x14ac:dyDescent="0.2">
      <c r="Y49252" s="84"/>
    </row>
    <row r="49253" spans="25:25" x14ac:dyDescent="0.2">
      <c r="Y49253" s="84"/>
    </row>
    <row r="49254" spans="25:25" x14ac:dyDescent="0.2">
      <c r="Y49254" s="84"/>
    </row>
    <row r="49255" spans="25:25" x14ac:dyDescent="0.2">
      <c r="Y49255" s="84"/>
    </row>
    <row r="49256" spans="25:25" x14ac:dyDescent="0.2">
      <c r="Y49256" s="84"/>
    </row>
    <row r="49257" spans="25:25" x14ac:dyDescent="0.2">
      <c r="Y49257" s="84"/>
    </row>
    <row r="49258" spans="25:25" x14ac:dyDescent="0.2">
      <c r="Y49258" s="84"/>
    </row>
    <row r="49259" spans="25:25" x14ac:dyDescent="0.2">
      <c r="Y49259" s="84"/>
    </row>
    <row r="49260" spans="25:25" x14ac:dyDescent="0.2">
      <c r="Y49260" s="84"/>
    </row>
    <row r="49261" spans="25:25" x14ac:dyDescent="0.2">
      <c r="Y49261" s="84"/>
    </row>
    <row r="49262" spans="25:25" x14ac:dyDescent="0.2">
      <c r="Y49262" s="84"/>
    </row>
    <row r="49263" spans="25:25" x14ac:dyDescent="0.2">
      <c r="Y49263" s="84"/>
    </row>
    <row r="49264" spans="25:25" x14ac:dyDescent="0.2">
      <c r="Y49264" s="84"/>
    </row>
    <row r="49265" spans="25:25" x14ac:dyDescent="0.2">
      <c r="Y49265" s="84"/>
    </row>
    <row r="49266" spans="25:25" x14ac:dyDescent="0.2">
      <c r="Y49266" s="84"/>
    </row>
    <row r="49267" spans="25:25" x14ac:dyDescent="0.2">
      <c r="Y49267" s="84"/>
    </row>
    <row r="49268" spans="25:25" x14ac:dyDescent="0.2">
      <c r="Y49268" s="84"/>
    </row>
    <row r="49269" spans="25:25" x14ac:dyDescent="0.2">
      <c r="Y49269" s="84"/>
    </row>
    <row r="49270" spans="25:25" x14ac:dyDescent="0.2">
      <c r="Y49270" s="84"/>
    </row>
    <row r="49271" spans="25:25" x14ac:dyDescent="0.2">
      <c r="Y49271" s="84"/>
    </row>
    <row r="49272" spans="25:25" x14ac:dyDescent="0.2">
      <c r="Y49272" s="84"/>
    </row>
    <row r="49273" spans="25:25" x14ac:dyDescent="0.2">
      <c r="Y49273" s="84"/>
    </row>
    <row r="49274" spans="25:25" x14ac:dyDescent="0.2">
      <c r="Y49274" s="84"/>
    </row>
    <row r="49275" spans="25:25" x14ac:dyDescent="0.2">
      <c r="Y49275" s="84"/>
    </row>
    <row r="49276" spans="25:25" x14ac:dyDescent="0.2">
      <c r="Y49276" s="84"/>
    </row>
    <row r="49277" spans="25:25" x14ac:dyDescent="0.2">
      <c r="Y49277" s="84"/>
    </row>
    <row r="49278" spans="25:25" x14ac:dyDescent="0.2">
      <c r="Y49278" s="84"/>
    </row>
    <row r="49279" spans="25:25" x14ac:dyDescent="0.2">
      <c r="Y49279" s="84"/>
    </row>
    <row r="49280" spans="25:25" x14ac:dyDescent="0.2">
      <c r="Y49280" s="84"/>
    </row>
    <row r="49281" spans="25:25" x14ac:dyDescent="0.2">
      <c r="Y49281" s="84"/>
    </row>
    <row r="49282" spans="25:25" x14ac:dyDescent="0.2">
      <c r="Y49282" s="84"/>
    </row>
    <row r="49283" spans="25:25" x14ac:dyDescent="0.2">
      <c r="Y49283" s="84"/>
    </row>
    <row r="49284" spans="25:25" x14ac:dyDescent="0.2">
      <c r="Y49284" s="84"/>
    </row>
    <row r="49285" spans="25:25" x14ac:dyDescent="0.2">
      <c r="Y49285" s="84"/>
    </row>
    <row r="49286" spans="25:25" x14ac:dyDescent="0.2">
      <c r="Y49286" s="84"/>
    </row>
    <row r="49287" spans="25:25" x14ac:dyDescent="0.2">
      <c r="Y49287" s="84"/>
    </row>
    <row r="49288" spans="25:25" x14ac:dyDescent="0.2">
      <c r="Y49288" s="84"/>
    </row>
    <row r="49289" spans="25:25" x14ac:dyDescent="0.2">
      <c r="Y49289" s="84"/>
    </row>
    <row r="49290" spans="25:25" x14ac:dyDescent="0.2">
      <c r="Y49290" s="84"/>
    </row>
    <row r="49291" spans="25:25" x14ac:dyDescent="0.2">
      <c r="Y49291" s="84"/>
    </row>
    <row r="49292" spans="25:25" x14ac:dyDescent="0.2">
      <c r="Y49292" s="84"/>
    </row>
    <row r="49293" spans="25:25" x14ac:dyDescent="0.2">
      <c r="Y49293" s="84"/>
    </row>
    <row r="49294" spans="25:25" x14ac:dyDescent="0.2">
      <c r="Y49294" s="84"/>
    </row>
    <row r="49295" spans="25:25" x14ac:dyDescent="0.2">
      <c r="Y49295" s="84"/>
    </row>
    <row r="49296" spans="25:25" x14ac:dyDescent="0.2">
      <c r="Y49296" s="84"/>
    </row>
    <row r="49297" spans="25:25" x14ac:dyDescent="0.2">
      <c r="Y49297" s="84"/>
    </row>
    <row r="49298" spans="25:25" x14ac:dyDescent="0.2">
      <c r="Y49298" s="84"/>
    </row>
    <row r="49299" spans="25:25" x14ac:dyDescent="0.2">
      <c r="Y49299" s="84"/>
    </row>
    <row r="49300" spans="25:25" x14ac:dyDescent="0.2">
      <c r="Y49300" s="84"/>
    </row>
    <row r="49301" spans="25:25" x14ac:dyDescent="0.2">
      <c r="Y49301" s="84"/>
    </row>
    <row r="49302" spans="25:25" x14ac:dyDescent="0.2">
      <c r="Y49302" s="84"/>
    </row>
    <row r="49303" spans="25:25" x14ac:dyDescent="0.2">
      <c r="Y49303" s="84"/>
    </row>
    <row r="49304" spans="25:25" x14ac:dyDescent="0.2">
      <c r="Y49304" s="84"/>
    </row>
    <row r="49305" spans="25:25" x14ac:dyDescent="0.2">
      <c r="Y49305" s="84"/>
    </row>
    <row r="49306" spans="25:25" x14ac:dyDescent="0.2">
      <c r="Y49306" s="84"/>
    </row>
    <row r="49307" spans="25:25" x14ac:dyDescent="0.2">
      <c r="Y49307" s="84"/>
    </row>
    <row r="49308" spans="25:25" x14ac:dyDescent="0.2">
      <c r="Y49308" s="84"/>
    </row>
    <row r="49309" spans="25:25" x14ac:dyDescent="0.2">
      <c r="Y49309" s="84"/>
    </row>
    <row r="49310" spans="25:25" x14ac:dyDescent="0.2">
      <c r="Y49310" s="84"/>
    </row>
    <row r="49311" spans="25:25" x14ac:dyDescent="0.2">
      <c r="Y49311" s="84"/>
    </row>
    <row r="49312" spans="25:25" x14ac:dyDescent="0.2">
      <c r="Y49312" s="84"/>
    </row>
    <row r="49313" spans="25:25" x14ac:dyDescent="0.2">
      <c r="Y49313" s="84"/>
    </row>
    <row r="49314" spans="25:25" x14ac:dyDescent="0.2">
      <c r="Y49314" s="84"/>
    </row>
    <row r="49315" spans="25:25" x14ac:dyDescent="0.2">
      <c r="Y49315" s="84"/>
    </row>
    <row r="49316" spans="25:25" x14ac:dyDescent="0.2">
      <c r="Y49316" s="84"/>
    </row>
    <row r="49317" spans="25:25" x14ac:dyDescent="0.2">
      <c r="Y49317" s="84"/>
    </row>
    <row r="49318" spans="25:25" x14ac:dyDescent="0.2">
      <c r="Y49318" s="84"/>
    </row>
    <row r="49319" spans="25:25" x14ac:dyDescent="0.2">
      <c r="Y49319" s="84"/>
    </row>
    <row r="49320" spans="25:25" x14ac:dyDescent="0.2">
      <c r="Y49320" s="84"/>
    </row>
    <row r="49321" spans="25:25" x14ac:dyDescent="0.2">
      <c r="Y49321" s="84"/>
    </row>
    <row r="49322" spans="25:25" x14ac:dyDescent="0.2">
      <c r="Y49322" s="84"/>
    </row>
    <row r="49323" spans="25:25" x14ac:dyDescent="0.2">
      <c r="Y49323" s="84"/>
    </row>
    <row r="49324" spans="25:25" x14ac:dyDescent="0.2">
      <c r="Y49324" s="84"/>
    </row>
    <row r="49325" spans="25:25" x14ac:dyDescent="0.2">
      <c r="Y49325" s="84"/>
    </row>
    <row r="49326" spans="25:25" x14ac:dyDescent="0.2">
      <c r="Y49326" s="84"/>
    </row>
    <row r="49327" spans="25:25" x14ac:dyDescent="0.2">
      <c r="Y49327" s="84"/>
    </row>
    <row r="49328" spans="25:25" x14ac:dyDescent="0.2">
      <c r="Y49328" s="84"/>
    </row>
    <row r="49329" spans="25:25" x14ac:dyDescent="0.2">
      <c r="Y49329" s="84"/>
    </row>
    <row r="49330" spans="25:25" x14ac:dyDescent="0.2">
      <c r="Y49330" s="84"/>
    </row>
    <row r="49331" spans="25:25" x14ac:dyDescent="0.2">
      <c r="Y49331" s="84"/>
    </row>
    <row r="49332" spans="25:25" x14ac:dyDescent="0.2">
      <c r="Y49332" s="84"/>
    </row>
    <row r="49333" spans="25:25" x14ac:dyDescent="0.2">
      <c r="Y49333" s="84"/>
    </row>
    <row r="49334" spans="25:25" x14ac:dyDescent="0.2">
      <c r="Y49334" s="84"/>
    </row>
    <row r="49335" spans="25:25" x14ac:dyDescent="0.2">
      <c r="Y49335" s="84"/>
    </row>
    <row r="49336" spans="25:25" x14ac:dyDescent="0.2">
      <c r="Y49336" s="84"/>
    </row>
    <row r="49337" spans="25:25" x14ac:dyDescent="0.2">
      <c r="Y49337" s="84"/>
    </row>
    <row r="49338" spans="25:25" x14ac:dyDescent="0.2">
      <c r="Y49338" s="84"/>
    </row>
    <row r="49339" spans="25:25" x14ac:dyDescent="0.2">
      <c r="Y49339" s="84"/>
    </row>
    <row r="49340" spans="25:25" x14ac:dyDescent="0.2">
      <c r="Y49340" s="84"/>
    </row>
    <row r="49341" spans="25:25" x14ac:dyDescent="0.2">
      <c r="Y49341" s="84"/>
    </row>
    <row r="49342" spans="25:25" x14ac:dyDescent="0.2">
      <c r="Y49342" s="84"/>
    </row>
    <row r="49343" spans="25:25" x14ac:dyDescent="0.2">
      <c r="Y49343" s="84"/>
    </row>
    <row r="49344" spans="25:25" x14ac:dyDescent="0.2">
      <c r="Y49344" s="84"/>
    </row>
    <row r="49345" spans="25:25" x14ac:dyDescent="0.2">
      <c r="Y49345" s="84"/>
    </row>
    <row r="49346" spans="25:25" x14ac:dyDescent="0.2">
      <c r="Y49346" s="84"/>
    </row>
    <row r="49347" spans="25:25" x14ac:dyDescent="0.2">
      <c r="Y49347" s="84"/>
    </row>
    <row r="49348" spans="25:25" x14ac:dyDescent="0.2">
      <c r="Y49348" s="84"/>
    </row>
    <row r="49349" spans="25:25" x14ac:dyDescent="0.2">
      <c r="Y49349" s="84"/>
    </row>
    <row r="49350" spans="25:25" x14ac:dyDescent="0.2">
      <c r="Y49350" s="84"/>
    </row>
    <row r="49351" spans="25:25" x14ac:dyDescent="0.2">
      <c r="Y49351" s="84"/>
    </row>
    <row r="49352" spans="25:25" x14ac:dyDescent="0.2">
      <c r="Y49352" s="84"/>
    </row>
    <row r="49353" spans="25:25" x14ac:dyDescent="0.2">
      <c r="Y49353" s="84"/>
    </row>
    <row r="49354" spans="25:25" x14ac:dyDescent="0.2">
      <c r="Y49354" s="84"/>
    </row>
    <row r="49355" spans="25:25" x14ac:dyDescent="0.2">
      <c r="Y49355" s="84"/>
    </row>
    <row r="49356" spans="25:25" x14ac:dyDescent="0.2">
      <c r="Y49356" s="84"/>
    </row>
    <row r="49357" spans="25:25" x14ac:dyDescent="0.2">
      <c r="Y49357" s="84"/>
    </row>
    <row r="49358" spans="25:25" x14ac:dyDescent="0.2">
      <c r="Y49358" s="84"/>
    </row>
    <row r="49359" spans="25:25" x14ac:dyDescent="0.2">
      <c r="Y49359" s="84"/>
    </row>
    <row r="49360" spans="25:25" x14ac:dyDescent="0.2">
      <c r="Y49360" s="84"/>
    </row>
    <row r="49361" spans="25:25" x14ac:dyDescent="0.2">
      <c r="Y49361" s="84"/>
    </row>
    <row r="49362" spans="25:25" x14ac:dyDescent="0.2">
      <c r="Y49362" s="84"/>
    </row>
    <row r="49363" spans="25:25" x14ac:dyDescent="0.2">
      <c r="Y49363" s="84"/>
    </row>
    <row r="49364" spans="25:25" x14ac:dyDescent="0.2">
      <c r="Y49364" s="84"/>
    </row>
    <row r="49365" spans="25:25" x14ac:dyDescent="0.2">
      <c r="Y49365" s="84"/>
    </row>
    <row r="49366" spans="25:25" x14ac:dyDescent="0.2">
      <c r="Y49366" s="84"/>
    </row>
    <row r="49367" spans="25:25" x14ac:dyDescent="0.2">
      <c r="Y49367" s="84"/>
    </row>
    <row r="49368" spans="25:25" x14ac:dyDescent="0.2">
      <c r="Y49368" s="84"/>
    </row>
    <row r="49369" spans="25:25" x14ac:dyDescent="0.2">
      <c r="Y49369" s="84"/>
    </row>
    <row r="49370" spans="25:25" x14ac:dyDescent="0.2">
      <c r="Y49370" s="84"/>
    </row>
    <row r="49371" spans="25:25" x14ac:dyDescent="0.2">
      <c r="Y49371" s="84"/>
    </row>
    <row r="49372" spans="25:25" x14ac:dyDescent="0.2">
      <c r="Y49372" s="84"/>
    </row>
    <row r="49373" spans="25:25" x14ac:dyDescent="0.2">
      <c r="Y49373" s="84"/>
    </row>
    <row r="49374" spans="25:25" x14ac:dyDescent="0.2">
      <c r="Y49374" s="84"/>
    </row>
    <row r="49375" spans="25:25" x14ac:dyDescent="0.2">
      <c r="Y49375" s="84"/>
    </row>
    <row r="49376" spans="25:25" x14ac:dyDescent="0.2">
      <c r="Y49376" s="84"/>
    </row>
    <row r="49377" spans="25:25" x14ac:dyDescent="0.2">
      <c r="Y49377" s="84"/>
    </row>
    <row r="49378" spans="25:25" x14ac:dyDescent="0.2">
      <c r="Y49378" s="84"/>
    </row>
    <row r="49379" spans="25:25" x14ac:dyDescent="0.2">
      <c r="Y49379" s="84"/>
    </row>
    <row r="49380" spans="25:25" x14ac:dyDescent="0.2">
      <c r="Y49380" s="84"/>
    </row>
    <row r="49381" spans="25:25" x14ac:dyDescent="0.2">
      <c r="Y49381" s="84"/>
    </row>
    <row r="49382" spans="25:25" x14ac:dyDescent="0.2">
      <c r="Y49382" s="84"/>
    </row>
    <row r="49383" spans="25:25" x14ac:dyDescent="0.2">
      <c r="Y49383" s="84"/>
    </row>
    <row r="49384" spans="25:25" x14ac:dyDescent="0.2">
      <c r="Y49384" s="84"/>
    </row>
    <row r="49385" spans="25:25" x14ac:dyDescent="0.2">
      <c r="Y49385" s="84"/>
    </row>
    <row r="49386" spans="25:25" x14ac:dyDescent="0.2">
      <c r="Y49386" s="84"/>
    </row>
    <row r="49387" spans="25:25" x14ac:dyDescent="0.2">
      <c r="Y49387" s="84"/>
    </row>
    <row r="49388" spans="25:25" x14ac:dyDescent="0.2">
      <c r="Y49388" s="84"/>
    </row>
    <row r="49389" spans="25:25" x14ac:dyDescent="0.2">
      <c r="Y49389" s="84"/>
    </row>
    <row r="49390" spans="25:25" x14ac:dyDescent="0.2">
      <c r="Y49390" s="84"/>
    </row>
    <row r="49391" spans="25:25" x14ac:dyDescent="0.2">
      <c r="Y49391" s="84"/>
    </row>
    <row r="49392" spans="25:25" x14ac:dyDescent="0.2">
      <c r="Y49392" s="84"/>
    </row>
    <row r="49393" spans="25:25" x14ac:dyDescent="0.2">
      <c r="Y49393" s="84"/>
    </row>
    <row r="49394" spans="25:25" x14ac:dyDescent="0.2">
      <c r="Y49394" s="84"/>
    </row>
    <row r="49395" spans="25:25" x14ac:dyDescent="0.2">
      <c r="Y49395" s="84"/>
    </row>
    <row r="49396" spans="25:25" x14ac:dyDescent="0.2">
      <c r="Y49396" s="84"/>
    </row>
    <row r="49397" spans="25:25" x14ac:dyDescent="0.2">
      <c r="Y49397" s="84"/>
    </row>
    <row r="49398" spans="25:25" x14ac:dyDescent="0.2">
      <c r="Y49398" s="84"/>
    </row>
    <row r="49399" spans="25:25" x14ac:dyDescent="0.2">
      <c r="Y49399" s="84"/>
    </row>
    <row r="49400" spans="25:25" x14ac:dyDescent="0.2">
      <c r="Y49400" s="84"/>
    </row>
    <row r="49401" spans="25:25" x14ac:dyDescent="0.2">
      <c r="Y49401" s="84"/>
    </row>
    <row r="49402" spans="25:25" x14ac:dyDescent="0.2">
      <c r="Y49402" s="84"/>
    </row>
    <row r="49403" spans="25:25" x14ac:dyDescent="0.2">
      <c r="Y49403" s="84"/>
    </row>
    <row r="49404" spans="25:25" x14ac:dyDescent="0.2">
      <c r="Y49404" s="84"/>
    </row>
    <row r="49405" spans="25:25" x14ac:dyDescent="0.2">
      <c r="Y49405" s="84"/>
    </row>
    <row r="49406" spans="25:25" x14ac:dyDescent="0.2">
      <c r="Y49406" s="84"/>
    </row>
    <row r="49407" spans="25:25" x14ac:dyDescent="0.2">
      <c r="Y49407" s="84"/>
    </row>
    <row r="49408" spans="25:25" x14ac:dyDescent="0.2">
      <c r="Y49408" s="84"/>
    </row>
    <row r="49409" spans="25:25" x14ac:dyDescent="0.2">
      <c r="Y49409" s="84"/>
    </row>
    <row r="49410" spans="25:25" x14ac:dyDescent="0.2">
      <c r="Y49410" s="84"/>
    </row>
    <row r="49411" spans="25:25" x14ac:dyDescent="0.2">
      <c r="Y49411" s="84"/>
    </row>
    <row r="49412" spans="25:25" x14ac:dyDescent="0.2">
      <c r="Y49412" s="84"/>
    </row>
    <row r="49413" spans="25:25" x14ac:dyDescent="0.2">
      <c r="Y49413" s="84"/>
    </row>
    <row r="49414" spans="25:25" x14ac:dyDescent="0.2">
      <c r="Y49414" s="84"/>
    </row>
    <row r="49415" spans="25:25" x14ac:dyDescent="0.2">
      <c r="Y49415" s="84"/>
    </row>
    <row r="49416" spans="25:25" x14ac:dyDescent="0.2">
      <c r="Y49416" s="84"/>
    </row>
    <row r="49417" spans="25:25" x14ac:dyDescent="0.2">
      <c r="Y49417" s="84"/>
    </row>
    <row r="49418" spans="25:25" x14ac:dyDescent="0.2">
      <c r="Y49418" s="84"/>
    </row>
    <row r="49419" spans="25:25" x14ac:dyDescent="0.2">
      <c r="Y49419" s="84"/>
    </row>
    <row r="49420" spans="25:25" x14ac:dyDescent="0.2">
      <c r="Y49420" s="84"/>
    </row>
    <row r="49421" spans="25:25" x14ac:dyDescent="0.2">
      <c r="Y49421" s="84"/>
    </row>
    <row r="49422" spans="25:25" x14ac:dyDescent="0.2">
      <c r="Y49422" s="84"/>
    </row>
    <row r="49423" spans="25:25" x14ac:dyDescent="0.2">
      <c r="Y49423" s="84"/>
    </row>
    <row r="49424" spans="25:25" x14ac:dyDescent="0.2">
      <c r="Y49424" s="84"/>
    </row>
    <row r="49425" spans="25:25" x14ac:dyDescent="0.2">
      <c r="Y49425" s="84"/>
    </row>
    <row r="49426" spans="25:25" x14ac:dyDescent="0.2">
      <c r="Y49426" s="84"/>
    </row>
    <row r="49427" spans="25:25" x14ac:dyDescent="0.2">
      <c r="Y49427" s="84"/>
    </row>
    <row r="49428" spans="25:25" x14ac:dyDescent="0.2">
      <c r="Y49428" s="84"/>
    </row>
    <row r="49429" spans="25:25" x14ac:dyDescent="0.2">
      <c r="Y49429" s="84"/>
    </row>
    <row r="49430" spans="25:25" x14ac:dyDescent="0.2">
      <c r="Y49430" s="84"/>
    </row>
    <row r="49431" spans="25:25" x14ac:dyDescent="0.2">
      <c r="Y49431" s="84"/>
    </row>
    <row r="49432" spans="25:25" x14ac:dyDescent="0.2">
      <c r="Y49432" s="84"/>
    </row>
    <row r="49433" spans="25:25" x14ac:dyDescent="0.2">
      <c r="Y49433" s="84"/>
    </row>
    <row r="49434" spans="25:25" x14ac:dyDescent="0.2">
      <c r="Y49434" s="84"/>
    </row>
    <row r="49435" spans="25:25" x14ac:dyDescent="0.2">
      <c r="Y49435" s="84"/>
    </row>
    <row r="49436" spans="25:25" x14ac:dyDescent="0.2">
      <c r="Y49436" s="84"/>
    </row>
    <row r="49437" spans="25:25" x14ac:dyDescent="0.2">
      <c r="Y49437" s="84"/>
    </row>
    <row r="49438" spans="25:25" x14ac:dyDescent="0.2">
      <c r="Y49438" s="84"/>
    </row>
    <row r="49439" spans="25:25" x14ac:dyDescent="0.2">
      <c r="Y49439" s="84"/>
    </row>
    <row r="49440" spans="25:25" x14ac:dyDescent="0.2">
      <c r="Y49440" s="84"/>
    </row>
    <row r="49441" spans="25:25" x14ac:dyDescent="0.2">
      <c r="Y49441" s="84"/>
    </row>
    <row r="49442" spans="25:25" x14ac:dyDescent="0.2">
      <c r="Y49442" s="84"/>
    </row>
    <row r="49443" spans="25:25" x14ac:dyDescent="0.2">
      <c r="Y49443" s="84"/>
    </row>
    <row r="49444" spans="25:25" x14ac:dyDescent="0.2">
      <c r="Y49444" s="84"/>
    </row>
    <row r="49445" spans="25:25" x14ac:dyDescent="0.2">
      <c r="Y49445" s="84"/>
    </row>
    <row r="49446" spans="25:25" x14ac:dyDescent="0.2">
      <c r="Y49446" s="84"/>
    </row>
    <row r="49447" spans="25:25" x14ac:dyDescent="0.2">
      <c r="Y49447" s="84"/>
    </row>
    <row r="49448" spans="25:25" x14ac:dyDescent="0.2">
      <c r="Y49448" s="84"/>
    </row>
    <row r="49449" spans="25:25" x14ac:dyDescent="0.2">
      <c r="Y49449" s="84"/>
    </row>
    <row r="49450" spans="25:25" x14ac:dyDescent="0.2">
      <c r="Y49450" s="84"/>
    </row>
    <row r="49451" spans="25:25" x14ac:dyDescent="0.2">
      <c r="Y49451" s="84"/>
    </row>
    <row r="49452" spans="25:25" x14ac:dyDescent="0.2">
      <c r="Y49452" s="84"/>
    </row>
    <row r="49453" spans="25:25" x14ac:dyDescent="0.2">
      <c r="Y49453" s="84"/>
    </row>
    <row r="49454" spans="25:25" x14ac:dyDescent="0.2">
      <c r="Y49454" s="84"/>
    </row>
    <row r="49455" spans="25:25" x14ac:dyDescent="0.2">
      <c r="Y49455" s="84"/>
    </row>
    <row r="49456" spans="25:25" x14ac:dyDescent="0.2">
      <c r="Y49456" s="84"/>
    </row>
    <row r="49457" spans="25:25" x14ac:dyDescent="0.2">
      <c r="Y49457" s="84"/>
    </row>
    <row r="49458" spans="25:25" x14ac:dyDescent="0.2">
      <c r="Y49458" s="84"/>
    </row>
    <row r="49459" spans="25:25" x14ac:dyDescent="0.2">
      <c r="Y49459" s="84"/>
    </row>
    <row r="49460" spans="25:25" x14ac:dyDescent="0.2">
      <c r="Y49460" s="84"/>
    </row>
    <row r="49461" spans="25:25" x14ac:dyDescent="0.2">
      <c r="Y49461" s="84"/>
    </row>
    <row r="49462" spans="25:25" x14ac:dyDescent="0.2">
      <c r="Y49462" s="84"/>
    </row>
    <row r="49463" spans="25:25" x14ac:dyDescent="0.2">
      <c r="Y49463" s="84"/>
    </row>
    <row r="49464" spans="25:25" x14ac:dyDescent="0.2">
      <c r="Y49464" s="84"/>
    </row>
    <row r="49465" spans="25:25" x14ac:dyDescent="0.2">
      <c r="Y49465" s="84"/>
    </row>
    <row r="49466" spans="25:25" x14ac:dyDescent="0.2">
      <c r="Y49466" s="84"/>
    </row>
    <row r="49467" spans="25:25" x14ac:dyDescent="0.2">
      <c r="Y49467" s="84"/>
    </row>
    <row r="49468" spans="25:25" x14ac:dyDescent="0.2">
      <c r="Y49468" s="84"/>
    </row>
    <row r="49469" spans="25:25" x14ac:dyDescent="0.2">
      <c r="Y49469" s="84"/>
    </row>
    <row r="49470" spans="25:25" x14ac:dyDescent="0.2">
      <c r="Y49470" s="84"/>
    </row>
    <row r="49471" spans="25:25" x14ac:dyDescent="0.2">
      <c r="Y49471" s="84"/>
    </row>
    <row r="49472" spans="25:25" x14ac:dyDescent="0.2">
      <c r="Y49472" s="84"/>
    </row>
    <row r="49473" spans="25:25" x14ac:dyDescent="0.2">
      <c r="Y49473" s="84"/>
    </row>
    <row r="49474" spans="25:25" x14ac:dyDescent="0.2">
      <c r="Y49474" s="84"/>
    </row>
    <row r="49475" spans="25:25" x14ac:dyDescent="0.2">
      <c r="Y49475" s="84"/>
    </row>
    <row r="49476" spans="25:25" x14ac:dyDescent="0.2">
      <c r="Y49476" s="84"/>
    </row>
    <row r="49477" spans="25:25" x14ac:dyDescent="0.2">
      <c r="Y49477" s="84"/>
    </row>
    <row r="49478" spans="25:25" x14ac:dyDescent="0.2">
      <c r="Y49478" s="84"/>
    </row>
    <row r="49479" spans="25:25" x14ac:dyDescent="0.2">
      <c r="Y49479" s="84"/>
    </row>
    <row r="49480" spans="25:25" x14ac:dyDescent="0.2">
      <c r="Y49480" s="84"/>
    </row>
    <row r="49481" spans="25:25" x14ac:dyDescent="0.2">
      <c r="Y49481" s="84"/>
    </row>
    <row r="49482" spans="25:25" x14ac:dyDescent="0.2">
      <c r="Y49482" s="84"/>
    </row>
    <row r="49483" spans="25:25" x14ac:dyDescent="0.2">
      <c r="Y49483" s="84"/>
    </row>
    <row r="49484" spans="25:25" x14ac:dyDescent="0.2">
      <c r="Y49484" s="84"/>
    </row>
    <row r="49485" spans="25:25" x14ac:dyDescent="0.2">
      <c r="Y49485" s="84"/>
    </row>
    <row r="49486" spans="25:25" x14ac:dyDescent="0.2">
      <c r="Y49486" s="84"/>
    </row>
    <row r="49487" spans="25:25" x14ac:dyDescent="0.2">
      <c r="Y49487" s="84"/>
    </row>
    <row r="49488" spans="25:25" x14ac:dyDescent="0.2">
      <c r="Y49488" s="84"/>
    </row>
    <row r="49489" spans="25:25" x14ac:dyDescent="0.2">
      <c r="Y49489" s="84"/>
    </row>
    <row r="49490" spans="25:25" x14ac:dyDescent="0.2">
      <c r="Y49490" s="84"/>
    </row>
    <row r="49491" spans="25:25" x14ac:dyDescent="0.2">
      <c r="Y49491" s="84"/>
    </row>
    <row r="49492" spans="25:25" x14ac:dyDescent="0.2">
      <c r="Y49492" s="84"/>
    </row>
    <row r="49493" spans="25:25" x14ac:dyDescent="0.2">
      <c r="Y49493" s="84"/>
    </row>
    <row r="49494" spans="25:25" x14ac:dyDescent="0.2">
      <c r="Y49494" s="84"/>
    </row>
    <row r="49495" spans="25:25" x14ac:dyDescent="0.2">
      <c r="Y49495" s="84"/>
    </row>
    <row r="49496" spans="25:25" x14ac:dyDescent="0.2">
      <c r="Y49496" s="84"/>
    </row>
    <row r="49497" spans="25:25" x14ac:dyDescent="0.2">
      <c r="Y49497" s="84"/>
    </row>
    <row r="49498" spans="25:25" x14ac:dyDescent="0.2">
      <c r="Y49498" s="84"/>
    </row>
    <row r="49499" spans="25:25" x14ac:dyDescent="0.2">
      <c r="Y49499" s="84"/>
    </row>
    <row r="49500" spans="25:25" x14ac:dyDescent="0.2">
      <c r="Y49500" s="84"/>
    </row>
    <row r="49501" spans="25:25" x14ac:dyDescent="0.2">
      <c r="Y49501" s="84"/>
    </row>
    <row r="49502" spans="25:25" x14ac:dyDescent="0.2">
      <c r="Y49502" s="84"/>
    </row>
    <row r="49503" spans="25:25" x14ac:dyDescent="0.2">
      <c r="Y49503" s="84"/>
    </row>
    <row r="49504" spans="25:25" x14ac:dyDescent="0.2">
      <c r="Y49504" s="84"/>
    </row>
    <row r="49505" spans="25:25" x14ac:dyDescent="0.2">
      <c r="Y49505" s="84"/>
    </row>
    <row r="49506" spans="25:25" x14ac:dyDescent="0.2">
      <c r="Y49506" s="84"/>
    </row>
    <row r="49507" spans="25:25" x14ac:dyDescent="0.2">
      <c r="Y49507" s="84"/>
    </row>
    <row r="49508" spans="25:25" x14ac:dyDescent="0.2">
      <c r="Y49508" s="84"/>
    </row>
    <row r="49509" spans="25:25" x14ac:dyDescent="0.2">
      <c r="Y49509" s="84"/>
    </row>
    <row r="49510" spans="25:25" x14ac:dyDescent="0.2">
      <c r="Y49510" s="84"/>
    </row>
    <row r="49511" spans="25:25" x14ac:dyDescent="0.2">
      <c r="Y49511" s="84"/>
    </row>
    <row r="49512" spans="25:25" x14ac:dyDescent="0.2">
      <c r="Y49512" s="84"/>
    </row>
    <row r="49513" spans="25:25" x14ac:dyDescent="0.2">
      <c r="Y49513" s="84"/>
    </row>
    <row r="49514" spans="25:25" x14ac:dyDescent="0.2">
      <c r="Y49514" s="84"/>
    </row>
    <row r="49515" spans="25:25" x14ac:dyDescent="0.2">
      <c r="Y49515" s="84"/>
    </row>
    <row r="49516" spans="25:25" x14ac:dyDescent="0.2">
      <c r="Y49516" s="84"/>
    </row>
    <row r="49517" spans="25:25" x14ac:dyDescent="0.2">
      <c r="Y49517" s="84"/>
    </row>
    <row r="49518" spans="25:25" x14ac:dyDescent="0.2">
      <c r="Y49518" s="84"/>
    </row>
    <row r="49519" spans="25:25" x14ac:dyDescent="0.2">
      <c r="Y49519" s="84"/>
    </row>
    <row r="49520" spans="25:25" x14ac:dyDescent="0.2">
      <c r="Y49520" s="84"/>
    </row>
    <row r="49521" spans="25:25" x14ac:dyDescent="0.2">
      <c r="Y49521" s="84"/>
    </row>
    <row r="49522" spans="25:25" x14ac:dyDescent="0.2">
      <c r="Y49522" s="84"/>
    </row>
    <row r="49523" spans="25:25" x14ac:dyDescent="0.2">
      <c r="Y49523" s="84"/>
    </row>
    <row r="49524" spans="25:25" x14ac:dyDescent="0.2">
      <c r="Y49524" s="84"/>
    </row>
    <row r="49525" spans="25:25" x14ac:dyDescent="0.2">
      <c r="Y49525" s="84"/>
    </row>
    <row r="49526" spans="25:25" x14ac:dyDescent="0.2">
      <c r="Y49526" s="84"/>
    </row>
    <row r="49527" spans="25:25" x14ac:dyDescent="0.2">
      <c r="Y49527" s="84"/>
    </row>
    <row r="49528" spans="25:25" x14ac:dyDescent="0.2">
      <c r="Y49528" s="84"/>
    </row>
    <row r="49529" spans="25:25" x14ac:dyDescent="0.2">
      <c r="Y49529" s="84"/>
    </row>
    <row r="49530" spans="25:25" x14ac:dyDescent="0.2">
      <c r="Y49530" s="84"/>
    </row>
    <row r="49531" spans="25:25" x14ac:dyDescent="0.2">
      <c r="Y49531" s="84"/>
    </row>
    <row r="49532" spans="25:25" x14ac:dyDescent="0.2">
      <c r="Y49532" s="84"/>
    </row>
    <row r="49533" spans="25:25" x14ac:dyDescent="0.2">
      <c r="Y49533" s="84"/>
    </row>
    <row r="49534" spans="25:25" x14ac:dyDescent="0.2">
      <c r="Y49534" s="84"/>
    </row>
    <row r="49535" spans="25:25" x14ac:dyDescent="0.2">
      <c r="Y49535" s="84"/>
    </row>
    <row r="49536" spans="25:25" x14ac:dyDescent="0.2">
      <c r="Y49536" s="84"/>
    </row>
    <row r="49537" spans="25:25" x14ac:dyDescent="0.2">
      <c r="Y49537" s="84"/>
    </row>
    <row r="49538" spans="25:25" x14ac:dyDescent="0.2">
      <c r="Y49538" s="84"/>
    </row>
    <row r="49539" spans="25:25" x14ac:dyDescent="0.2">
      <c r="Y49539" s="84"/>
    </row>
    <row r="49540" spans="25:25" x14ac:dyDescent="0.2">
      <c r="Y49540" s="84"/>
    </row>
    <row r="49541" spans="25:25" x14ac:dyDescent="0.2">
      <c r="Y49541" s="84"/>
    </row>
    <row r="49542" spans="25:25" x14ac:dyDescent="0.2">
      <c r="Y49542" s="84"/>
    </row>
    <row r="49543" spans="25:25" x14ac:dyDescent="0.2">
      <c r="Y49543" s="84"/>
    </row>
    <row r="49544" spans="25:25" x14ac:dyDescent="0.2">
      <c r="Y49544" s="84"/>
    </row>
    <row r="49545" spans="25:25" x14ac:dyDescent="0.2">
      <c r="Y49545" s="84"/>
    </row>
    <row r="49546" spans="25:25" x14ac:dyDescent="0.2">
      <c r="Y49546" s="84"/>
    </row>
    <row r="49547" spans="25:25" x14ac:dyDescent="0.2">
      <c r="Y49547" s="84"/>
    </row>
    <row r="49548" spans="25:25" x14ac:dyDescent="0.2">
      <c r="Y49548" s="84"/>
    </row>
    <row r="49549" spans="25:25" x14ac:dyDescent="0.2">
      <c r="Y49549" s="84"/>
    </row>
    <row r="49550" spans="25:25" x14ac:dyDescent="0.2">
      <c r="Y49550" s="84"/>
    </row>
    <row r="49551" spans="25:25" x14ac:dyDescent="0.2">
      <c r="Y49551" s="84"/>
    </row>
    <row r="49552" spans="25:25" x14ac:dyDescent="0.2">
      <c r="Y49552" s="84"/>
    </row>
    <row r="49553" spans="25:25" x14ac:dyDescent="0.2">
      <c r="Y49553" s="84"/>
    </row>
    <row r="49554" spans="25:25" x14ac:dyDescent="0.2">
      <c r="Y49554" s="84"/>
    </row>
    <row r="49555" spans="25:25" x14ac:dyDescent="0.2">
      <c r="Y49555" s="84"/>
    </row>
    <row r="49556" spans="25:25" x14ac:dyDescent="0.2">
      <c r="Y49556" s="84"/>
    </row>
    <row r="49557" spans="25:25" x14ac:dyDescent="0.2">
      <c r="Y49557" s="84"/>
    </row>
    <row r="49558" spans="25:25" x14ac:dyDescent="0.2">
      <c r="Y49558" s="84"/>
    </row>
    <row r="49559" spans="25:25" x14ac:dyDescent="0.2">
      <c r="Y49559" s="84"/>
    </row>
    <row r="49560" spans="25:25" x14ac:dyDescent="0.2">
      <c r="Y49560" s="84"/>
    </row>
    <row r="49561" spans="25:25" x14ac:dyDescent="0.2">
      <c r="Y49561" s="84"/>
    </row>
    <row r="49562" spans="25:25" x14ac:dyDescent="0.2">
      <c r="Y49562" s="84"/>
    </row>
    <row r="49563" spans="25:25" x14ac:dyDescent="0.2">
      <c r="Y49563" s="84"/>
    </row>
    <row r="49564" spans="25:25" x14ac:dyDescent="0.2">
      <c r="Y49564" s="84"/>
    </row>
    <row r="49565" spans="25:25" x14ac:dyDescent="0.2">
      <c r="Y49565" s="84"/>
    </row>
    <row r="49566" spans="25:25" x14ac:dyDescent="0.2">
      <c r="Y49566" s="84"/>
    </row>
    <row r="49567" spans="25:25" x14ac:dyDescent="0.2">
      <c r="Y49567" s="84"/>
    </row>
    <row r="49568" spans="25:25" x14ac:dyDescent="0.2">
      <c r="Y49568" s="84"/>
    </row>
    <row r="49569" spans="25:25" x14ac:dyDescent="0.2">
      <c r="Y49569" s="84"/>
    </row>
    <row r="49570" spans="25:25" x14ac:dyDescent="0.2">
      <c r="Y49570" s="84"/>
    </row>
    <row r="49571" spans="25:25" x14ac:dyDescent="0.2">
      <c r="Y49571" s="84"/>
    </row>
    <row r="49572" spans="25:25" x14ac:dyDescent="0.2">
      <c r="Y49572" s="84"/>
    </row>
    <row r="49573" spans="25:25" x14ac:dyDescent="0.2">
      <c r="Y49573" s="84"/>
    </row>
    <row r="49574" spans="25:25" x14ac:dyDescent="0.2">
      <c r="Y49574" s="84"/>
    </row>
    <row r="49575" spans="25:25" x14ac:dyDescent="0.2">
      <c r="Y49575" s="84"/>
    </row>
    <row r="49576" spans="25:25" x14ac:dyDescent="0.2">
      <c r="Y49576" s="84"/>
    </row>
    <row r="49577" spans="25:25" x14ac:dyDescent="0.2">
      <c r="Y49577" s="84"/>
    </row>
    <row r="49578" spans="25:25" x14ac:dyDescent="0.2">
      <c r="Y49578" s="84"/>
    </row>
    <row r="49579" spans="25:25" x14ac:dyDescent="0.2">
      <c r="Y49579" s="84"/>
    </row>
    <row r="49580" spans="25:25" x14ac:dyDescent="0.2">
      <c r="Y49580" s="84"/>
    </row>
    <row r="49581" spans="25:25" x14ac:dyDescent="0.2">
      <c r="Y49581" s="84"/>
    </row>
    <row r="49582" spans="25:25" x14ac:dyDescent="0.2">
      <c r="Y49582" s="84"/>
    </row>
    <row r="49583" spans="25:25" x14ac:dyDescent="0.2">
      <c r="Y49583" s="84"/>
    </row>
    <row r="49584" spans="25:25" x14ac:dyDescent="0.2">
      <c r="Y49584" s="84"/>
    </row>
    <row r="49585" spans="25:25" x14ac:dyDescent="0.2">
      <c r="Y49585" s="84"/>
    </row>
    <row r="49586" spans="25:25" x14ac:dyDescent="0.2">
      <c r="Y49586" s="84"/>
    </row>
    <row r="49587" spans="25:25" x14ac:dyDescent="0.2">
      <c r="Y49587" s="84"/>
    </row>
    <row r="49588" spans="25:25" x14ac:dyDescent="0.2">
      <c r="Y49588" s="84"/>
    </row>
    <row r="49589" spans="25:25" x14ac:dyDescent="0.2">
      <c r="Y49589" s="84"/>
    </row>
    <row r="49590" spans="25:25" x14ac:dyDescent="0.2">
      <c r="Y49590" s="84"/>
    </row>
    <row r="49591" spans="25:25" x14ac:dyDescent="0.2">
      <c r="Y49591" s="84"/>
    </row>
    <row r="49592" spans="25:25" x14ac:dyDescent="0.2">
      <c r="Y49592" s="84"/>
    </row>
    <row r="49593" spans="25:25" x14ac:dyDescent="0.2">
      <c r="Y49593" s="84"/>
    </row>
    <row r="49594" spans="25:25" x14ac:dyDescent="0.2">
      <c r="Y49594" s="84"/>
    </row>
    <row r="49595" spans="25:25" x14ac:dyDescent="0.2">
      <c r="Y49595" s="84"/>
    </row>
    <row r="49596" spans="25:25" x14ac:dyDescent="0.2">
      <c r="Y49596" s="84"/>
    </row>
    <row r="49597" spans="25:25" x14ac:dyDescent="0.2">
      <c r="Y49597" s="84"/>
    </row>
    <row r="49598" spans="25:25" x14ac:dyDescent="0.2">
      <c r="Y49598" s="84"/>
    </row>
    <row r="49599" spans="25:25" x14ac:dyDescent="0.2">
      <c r="Y49599" s="84"/>
    </row>
    <row r="49600" spans="25:25" x14ac:dyDescent="0.2">
      <c r="Y49600" s="84"/>
    </row>
    <row r="49601" spans="25:25" x14ac:dyDescent="0.2">
      <c r="Y49601" s="84"/>
    </row>
    <row r="49602" spans="25:25" x14ac:dyDescent="0.2">
      <c r="Y49602" s="84"/>
    </row>
    <row r="49603" spans="25:25" x14ac:dyDescent="0.2">
      <c r="Y49603" s="84"/>
    </row>
    <row r="49604" spans="25:25" x14ac:dyDescent="0.2">
      <c r="Y49604" s="84"/>
    </row>
    <row r="49605" spans="25:25" x14ac:dyDescent="0.2">
      <c r="Y49605" s="84"/>
    </row>
    <row r="49606" spans="25:25" x14ac:dyDescent="0.2">
      <c r="Y49606" s="84"/>
    </row>
    <row r="49607" spans="25:25" x14ac:dyDescent="0.2">
      <c r="Y49607" s="84"/>
    </row>
    <row r="49608" spans="25:25" x14ac:dyDescent="0.2">
      <c r="Y49608" s="84"/>
    </row>
    <row r="49609" spans="25:25" x14ac:dyDescent="0.2">
      <c r="Y49609" s="84"/>
    </row>
    <row r="49610" spans="25:25" x14ac:dyDescent="0.2">
      <c r="Y49610" s="84"/>
    </row>
    <row r="49611" spans="25:25" x14ac:dyDescent="0.2">
      <c r="Y49611" s="84"/>
    </row>
    <row r="49612" spans="25:25" x14ac:dyDescent="0.2">
      <c r="Y49612" s="84"/>
    </row>
    <row r="49613" spans="25:25" x14ac:dyDescent="0.2">
      <c r="Y49613" s="84"/>
    </row>
    <row r="49614" spans="25:25" x14ac:dyDescent="0.2">
      <c r="Y49614" s="84"/>
    </row>
    <row r="49615" spans="25:25" x14ac:dyDescent="0.2">
      <c r="Y49615" s="84"/>
    </row>
    <row r="49616" spans="25:25" x14ac:dyDescent="0.2">
      <c r="Y49616" s="84"/>
    </row>
    <row r="49617" spans="25:25" x14ac:dyDescent="0.2">
      <c r="Y49617" s="84"/>
    </row>
    <row r="49618" spans="25:25" x14ac:dyDescent="0.2">
      <c r="Y49618" s="84"/>
    </row>
    <row r="49619" spans="25:25" x14ac:dyDescent="0.2">
      <c r="Y49619" s="84"/>
    </row>
    <row r="49620" spans="25:25" x14ac:dyDescent="0.2">
      <c r="Y49620" s="84"/>
    </row>
    <row r="49621" spans="25:25" x14ac:dyDescent="0.2">
      <c r="Y49621" s="84"/>
    </row>
    <row r="49622" spans="25:25" x14ac:dyDescent="0.2">
      <c r="Y49622" s="84"/>
    </row>
    <row r="49623" spans="25:25" x14ac:dyDescent="0.2">
      <c r="Y49623" s="84"/>
    </row>
    <row r="49624" spans="25:25" x14ac:dyDescent="0.2">
      <c r="Y49624" s="84"/>
    </row>
    <row r="49625" spans="25:25" x14ac:dyDescent="0.2">
      <c r="Y49625" s="84"/>
    </row>
    <row r="49626" spans="25:25" x14ac:dyDescent="0.2">
      <c r="Y49626" s="84"/>
    </row>
    <row r="49627" spans="25:25" x14ac:dyDescent="0.2">
      <c r="Y49627" s="84"/>
    </row>
    <row r="49628" spans="25:25" x14ac:dyDescent="0.2">
      <c r="Y49628" s="84"/>
    </row>
    <row r="49629" spans="25:25" x14ac:dyDescent="0.2">
      <c r="Y49629" s="84"/>
    </row>
    <row r="49630" spans="25:25" x14ac:dyDescent="0.2">
      <c r="Y49630" s="84"/>
    </row>
    <row r="49631" spans="25:25" x14ac:dyDescent="0.2">
      <c r="Y49631" s="84"/>
    </row>
    <row r="49632" spans="25:25" x14ac:dyDescent="0.2">
      <c r="Y49632" s="84"/>
    </row>
    <row r="49633" spans="25:25" x14ac:dyDescent="0.2">
      <c r="Y49633" s="84"/>
    </row>
    <row r="49634" spans="25:25" x14ac:dyDescent="0.2">
      <c r="Y49634" s="84"/>
    </row>
    <row r="49635" spans="25:25" x14ac:dyDescent="0.2">
      <c r="Y49635" s="84"/>
    </row>
    <row r="49636" spans="25:25" x14ac:dyDescent="0.2">
      <c r="Y49636" s="84"/>
    </row>
    <row r="49637" spans="25:25" x14ac:dyDescent="0.2">
      <c r="Y49637" s="84"/>
    </row>
    <row r="49638" spans="25:25" x14ac:dyDescent="0.2">
      <c r="Y49638" s="84"/>
    </row>
    <row r="49639" spans="25:25" x14ac:dyDescent="0.2">
      <c r="Y49639" s="84"/>
    </row>
    <row r="49640" spans="25:25" x14ac:dyDescent="0.2">
      <c r="Y49640" s="84"/>
    </row>
    <row r="49641" spans="25:25" x14ac:dyDescent="0.2">
      <c r="Y49641" s="84"/>
    </row>
    <row r="49642" spans="25:25" x14ac:dyDescent="0.2">
      <c r="Y49642" s="84"/>
    </row>
    <row r="49643" spans="25:25" x14ac:dyDescent="0.2">
      <c r="Y49643" s="84"/>
    </row>
    <row r="49644" spans="25:25" x14ac:dyDescent="0.2">
      <c r="Y49644" s="84"/>
    </row>
    <row r="49645" spans="25:25" x14ac:dyDescent="0.2">
      <c r="Y49645" s="84"/>
    </row>
    <row r="49646" spans="25:25" x14ac:dyDescent="0.2">
      <c r="Y49646" s="84"/>
    </row>
    <row r="49647" spans="25:25" x14ac:dyDescent="0.2">
      <c r="Y49647" s="84"/>
    </row>
    <row r="49648" spans="25:25" x14ac:dyDescent="0.2">
      <c r="Y49648" s="84"/>
    </row>
    <row r="49649" spans="25:25" x14ac:dyDescent="0.2">
      <c r="Y49649" s="84"/>
    </row>
    <row r="49650" spans="25:25" x14ac:dyDescent="0.2">
      <c r="Y49650" s="84"/>
    </row>
    <row r="49651" spans="25:25" x14ac:dyDescent="0.2">
      <c r="Y49651" s="84"/>
    </row>
    <row r="49652" spans="25:25" x14ac:dyDescent="0.2">
      <c r="Y49652" s="84"/>
    </row>
    <row r="49653" spans="25:25" x14ac:dyDescent="0.2">
      <c r="Y49653" s="84"/>
    </row>
    <row r="49654" spans="25:25" x14ac:dyDescent="0.2">
      <c r="Y49654" s="84"/>
    </row>
    <row r="49655" spans="25:25" x14ac:dyDescent="0.2">
      <c r="Y49655" s="84"/>
    </row>
    <row r="49656" spans="25:25" x14ac:dyDescent="0.2">
      <c r="Y49656" s="84"/>
    </row>
    <row r="49657" spans="25:25" x14ac:dyDescent="0.2">
      <c r="Y49657" s="84"/>
    </row>
    <row r="49658" spans="25:25" x14ac:dyDescent="0.2">
      <c r="Y49658" s="84"/>
    </row>
    <row r="49659" spans="25:25" x14ac:dyDescent="0.2">
      <c r="Y49659" s="84"/>
    </row>
    <row r="49660" spans="25:25" x14ac:dyDescent="0.2">
      <c r="Y49660" s="84"/>
    </row>
    <row r="49661" spans="25:25" x14ac:dyDescent="0.2">
      <c r="Y49661" s="84"/>
    </row>
    <row r="49662" spans="25:25" x14ac:dyDescent="0.2">
      <c r="Y49662" s="84"/>
    </row>
    <row r="49663" spans="25:25" x14ac:dyDescent="0.2">
      <c r="Y49663" s="84"/>
    </row>
    <row r="49664" spans="25:25" x14ac:dyDescent="0.2">
      <c r="Y49664" s="84"/>
    </row>
    <row r="49665" spans="25:25" x14ac:dyDescent="0.2">
      <c r="Y49665" s="84"/>
    </row>
    <row r="49666" spans="25:25" x14ac:dyDescent="0.2">
      <c r="Y49666" s="84"/>
    </row>
    <row r="49667" spans="25:25" x14ac:dyDescent="0.2">
      <c r="Y49667" s="84"/>
    </row>
    <row r="49668" spans="25:25" x14ac:dyDescent="0.2">
      <c r="Y49668" s="84"/>
    </row>
    <row r="49669" spans="25:25" x14ac:dyDescent="0.2">
      <c r="Y49669" s="84"/>
    </row>
    <row r="49670" spans="25:25" x14ac:dyDescent="0.2">
      <c r="Y49670" s="84"/>
    </row>
    <row r="49671" spans="25:25" x14ac:dyDescent="0.2">
      <c r="Y49671" s="84"/>
    </row>
    <row r="49672" spans="25:25" x14ac:dyDescent="0.2">
      <c r="Y49672" s="84"/>
    </row>
    <row r="49673" spans="25:25" x14ac:dyDescent="0.2">
      <c r="Y49673" s="84"/>
    </row>
    <row r="49674" spans="25:25" x14ac:dyDescent="0.2">
      <c r="Y49674" s="84"/>
    </row>
    <row r="49675" spans="25:25" x14ac:dyDescent="0.2">
      <c r="Y49675" s="84"/>
    </row>
    <row r="49676" spans="25:25" x14ac:dyDescent="0.2">
      <c r="Y49676" s="84"/>
    </row>
    <row r="49677" spans="25:25" x14ac:dyDescent="0.2">
      <c r="Y49677" s="84"/>
    </row>
    <row r="49678" spans="25:25" x14ac:dyDescent="0.2">
      <c r="Y49678" s="84"/>
    </row>
    <row r="49679" spans="25:25" x14ac:dyDescent="0.2">
      <c r="Y49679" s="84"/>
    </row>
    <row r="49680" spans="25:25" x14ac:dyDescent="0.2">
      <c r="Y49680" s="84"/>
    </row>
    <row r="49681" spans="25:25" x14ac:dyDescent="0.2">
      <c r="Y49681" s="84"/>
    </row>
    <row r="49682" spans="25:25" x14ac:dyDescent="0.2">
      <c r="Y49682" s="84"/>
    </row>
    <row r="49683" spans="25:25" x14ac:dyDescent="0.2">
      <c r="Y49683" s="84"/>
    </row>
    <row r="49684" spans="25:25" x14ac:dyDescent="0.2">
      <c r="Y49684" s="84"/>
    </row>
    <row r="49685" spans="25:25" x14ac:dyDescent="0.2">
      <c r="Y49685" s="84"/>
    </row>
    <row r="49686" spans="25:25" x14ac:dyDescent="0.2">
      <c r="Y49686" s="84"/>
    </row>
    <row r="49687" spans="25:25" x14ac:dyDescent="0.2">
      <c r="Y49687" s="84"/>
    </row>
    <row r="49688" spans="25:25" x14ac:dyDescent="0.2">
      <c r="Y49688" s="84"/>
    </row>
    <row r="49689" spans="25:25" x14ac:dyDescent="0.2">
      <c r="Y49689" s="84"/>
    </row>
    <row r="49690" spans="25:25" x14ac:dyDescent="0.2">
      <c r="Y49690" s="84"/>
    </row>
    <row r="49691" spans="25:25" x14ac:dyDescent="0.2">
      <c r="Y49691" s="84"/>
    </row>
    <row r="49692" spans="25:25" x14ac:dyDescent="0.2">
      <c r="Y49692" s="84"/>
    </row>
    <row r="49693" spans="25:25" x14ac:dyDescent="0.2">
      <c r="Y49693" s="84"/>
    </row>
    <row r="49694" spans="25:25" x14ac:dyDescent="0.2">
      <c r="Y49694" s="84"/>
    </row>
    <row r="49695" spans="25:25" x14ac:dyDescent="0.2">
      <c r="Y49695" s="84"/>
    </row>
    <row r="49696" spans="25:25" x14ac:dyDescent="0.2">
      <c r="Y49696" s="84"/>
    </row>
    <row r="49697" spans="25:25" x14ac:dyDescent="0.2">
      <c r="Y49697" s="84"/>
    </row>
    <row r="49698" spans="25:25" x14ac:dyDescent="0.2">
      <c r="Y49698" s="84"/>
    </row>
    <row r="49699" spans="25:25" x14ac:dyDescent="0.2">
      <c r="Y49699" s="84"/>
    </row>
    <row r="49700" spans="25:25" x14ac:dyDescent="0.2">
      <c r="Y49700" s="84"/>
    </row>
    <row r="49701" spans="25:25" x14ac:dyDescent="0.2">
      <c r="Y49701" s="84"/>
    </row>
    <row r="49702" spans="25:25" x14ac:dyDescent="0.2">
      <c r="Y49702" s="84"/>
    </row>
    <row r="49703" spans="25:25" x14ac:dyDescent="0.2">
      <c r="Y49703" s="84"/>
    </row>
    <row r="49704" spans="25:25" x14ac:dyDescent="0.2">
      <c r="Y49704" s="84"/>
    </row>
    <row r="49705" spans="25:25" x14ac:dyDescent="0.2">
      <c r="Y49705" s="84"/>
    </row>
    <row r="49706" spans="25:25" x14ac:dyDescent="0.2">
      <c r="Y49706" s="84"/>
    </row>
    <row r="49707" spans="25:25" x14ac:dyDescent="0.2">
      <c r="Y49707" s="84"/>
    </row>
    <row r="49708" spans="25:25" x14ac:dyDescent="0.2">
      <c r="Y49708" s="84"/>
    </row>
    <row r="49709" spans="25:25" x14ac:dyDescent="0.2">
      <c r="Y49709" s="84"/>
    </row>
    <row r="49710" spans="25:25" x14ac:dyDescent="0.2">
      <c r="Y49710" s="84"/>
    </row>
    <row r="49711" spans="25:25" x14ac:dyDescent="0.2">
      <c r="Y49711" s="84"/>
    </row>
    <row r="49712" spans="25:25" x14ac:dyDescent="0.2">
      <c r="Y49712" s="84"/>
    </row>
    <row r="49713" spans="25:25" x14ac:dyDescent="0.2">
      <c r="Y49713" s="84"/>
    </row>
    <row r="49714" spans="25:25" x14ac:dyDescent="0.2">
      <c r="Y49714" s="84"/>
    </row>
    <row r="49715" spans="25:25" x14ac:dyDescent="0.2">
      <c r="Y49715" s="84"/>
    </row>
    <row r="49716" spans="25:25" x14ac:dyDescent="0.2">
      <c r="Y49716" s="84"/>
    </row>
    <row r="49717" spans="25:25" x14ac:dyDescent="0.2">
      <c r="Y49717" s="84"/>
    </row>
    <row r="49718" spans="25:25" x14ac:dyDescent="0.2">
      <c r="Y49718" s="84"/>
    </row>
    <row r="49719" spans="25:25" x14ac:dyDescent="0.2">
      <c r="Y49719" s="84"/>
    </row>
    <row r="49720" spans="25:25" x14ac:dyDescent="0.2">
      <c r="Y49720" s="84"/>
    </row>
    <row r="49721" spans="25:25" x14ac:dyDescent="0.2">
      <c r="Y49721" s="84"/>
    </row>
    <row r="49722" spans="25:25" x14ac:dyDescent="0.2">
      <c r="Y49722" s="84"/>
    </row>
    <row r="49723" spans="25:25" x14ac:dyDescent="0.2">
      <c r="Y49723" s="84"/>
    </row>
    <row r="49724" spans="25:25" x14ac:dyDescent="0.2">
      <c r="Y49724" s="84"/>
    </row>
    <row r="49725" spans="25:25" x14ac:dyDescent="0.2">
      <c r="Y49725" s="84"/>
    </row>
    <row r="49726" spans="25:25" x14ac:dyDescent="0.2">
      <c r="Y49726" s="84"/>
    </row>
    <row r="49727" spans="25:25" x14ac:dyDescent="0.2">
      <c r="Y49727" s="84"/>
    </row>
    <row r="49728" spans="25:25" x14ac:dyDescent="0.2">
      <c r="Y49728" s="84"/>
    </row>
    <row r="49729" spans="25:25" x14ac:dyDescent="0.2">
      <c r="Y49729" s="84"/>
    </row>
    <row r="49730" spans="25:25" x14ac:dyDescent="0.2">
      <c r="Y49730" s="84"/>
    </row>
    <row r="49731" spans="25:25" x14ac:dyDescent="0.2">
      <c r="Y49731" s="84"/>
    </row>
    <row r="49732" spans="25:25" x14ac:dyDescent="0.2">
      <c r="Y49732" s="84"/>
    </row>
    <row r="49733" spans="25:25" x14ac:dyDescent="0.2">
      <c r="Y49733" s="84"/>
    </row>
    <row r="49734" spans="25:25" x14ac:dyDescent="0.2">
      <c r="Y49734" s="84"/>
    </row>
    <row r="49735" spans="25:25" x14ac:dyDescent="0.2">
      <c r="Y49735" s="84"/>
    </row>
    <row r="49736" spans="25:25" x14ac:dyDescent="0.2">
      <c r="Y49736" s="84"/>
    </row>
    <row r="49737" spans="25:25" x14ac:dyDescent="0.2">
      <c r="Y49737" s="84"/>
    </row>
    <row r="49738" spans="25:25" x14ac:dyDescent="0.2">
      <c r="Y49738" s="84"/>
    </row>
    <row r="49739" spans="25:25" x14ac:dyDescent="0.2">
      <c r="Y49739" s="84"/>
    </row>
    <row r="49740" spans="25:25" x14ac:dyDescent="0.2">
      <c r="Y49740" s="84"/>
    </row>
    <row r="49741" spans="25:25" x14ac:dyDescent="0.2">
      <c r="Y49741" s="84"/>
    </row>
    <row r="49742" spans="25:25" x14ac:dyDescent="0.2">
      <c r="Y49742" s="84"/>
    </row>
    <row r="49743" spans="25:25" x14ac:dyDescent="0.2">
      <c r="Y49743" s="84"/>
    </row>
    <row r="49744" spans="25:25" x14ac:dyDescent="0.2">
      <c r="Y49744" s="84"/>
    </row>
    <row r="49745" spans="25:25" x14ac:dyDescent="0.2">
      <c r="Y49745" s="84"/>
    </row>
    <row r="49746" spans="25:25" x14ac:dyDescent="0.2">
      <c r="Y49746" s="84"/>
    </row>
    <row r="49747" spans="25:25" x14ac:dyDescent="0.2">
      <c r="Y49747" s="84"/>
    </row>
    <row r="49748" spans="25:25" x14ac:dyDescent="0.2">
      <c r="Y49748" s="84"/>
    </row>
    <row r="49749" spans="25:25" x14ac:dyDescent="0.2">
      <c r="Y49749" s="84"/>
    </row>
    <row r="49750" spans="25:25" x14ac:dyDescent="0.2">
      <c r="Y49750" s="84"/>
    </row>
    <row r="49751" spans="25:25" x14ac:dyDescent="0.2">
      <c r="Y49751" s="84"/>
    </row>
    <row r="49752" spans="25:25" x14ac:dyDescent="0.2">
      <c r="Y49752" s="84"/>
    </row>
    <row r="49753" spans="25:25" x14ac:dyDescent="0.2">
      <c r="Y49753" s="84"/>
    </row>
    <row r="49754" spans="25:25" x14ac:dyDescent="0.2">
      <c r="Y49754" s="84"/>
    </row>
    <row r="49755" spans="25:25" x14ac:dyDescent="0.2">
      <c r="Y49755" s="84"/>
    </row>
    <row r="49756" spans="25:25" x14ac:dyDescent="0.2">
      <c r="Y49756" s="84"/>
    </row>
    <row r="49757" spans="25:25" x14ac:dyDescent="0.2">
      <c r="Y49757" s="84"/>
    </row>
    <row r="49758" spans="25:25" x14ac:dyDescent="0.2">
      <c r="Y49758" s="84"/>
    </row>
    <row r="49759" spans="25:25" x14ac:dyDescent="0.2">
      <c r="Y49759" s="84"/>
    </row>
    <row r="49760" spans="25:25" x14ac:dyDescent="0.2">
      <c r="Y49760" s="84"/>
    </row>
    <row r="49761" spans="25:25" x14ac:dyDescent="0.2">
      <c r="Y49761" s="84"/>
    </row>
    <row r="49762" spans="25:25" x14ac:dyDescent="0.2">
      <c r="Y49762" s="84"/>
    </row>
    <row r="49763" spans="25:25" x14ac:dyDescent="0.2">
      <c r="Y49763" s="84"/>
    </row>
    <row r="49764" spans="25:25" x14ac:dyDescent="0.2">
      <c r="Y49764" s="84"/>
    </row>
    <row r="49765" spans="25:25" x14ac:dyDescent="0.2">
      <c r="Y49765" s="84"/>
    </row>
    <row r="49766" spans="25:25" x14ac:dyDescent="0.2">
      <c r="Y49766" s="84"/>
    </row>
    <row r="49767" spans="25:25" x14ac:dyDescent="0.2">
      <c r="Y49767" s="84"/>
    </row>
    <row r="49768" spans="25:25" x14ac:dyDescent="0.2">
      <c r="Y49768" s="84"/>
    </row>
    <row r="49769" spans="25:25" x14ac:dyDescent="0.2">
      <c r="Y49769" s="84"/>
    </row>
    <row r="49770" spans="25:25" x14ac:dyDescent="0.2">
      <c r="Y49770" s="84"/>
    </row>
    <row r="49771" spans="25:25" x14ac:dyDescent="0.2">
      <c r="Y49771" s="84"/>
    </row>
    <row r="49772" spans="25:25" x14ac:dyDescent="0.2">
      <c r="Y49772" s="84"/>
    </row>
    <row r="49773" spans="25:25" x14ac:dyDescent="0.2">
      <c r="Y49773" s="84"/>
    </row>
    <row r="49774" spans="25:25" x14ac:dyDescent="0.2">
      <c r="Y49774" s="84"/>
    </row>
    <row r="49775" spans="25:25" x14ac:dyDescent="0.2">
      <c r="Y49775" s="84"/>
    </row>
    <row r="49776" spans="25:25" x14ac:dyDescent="0.2">
      <c r="Y49776" s="84"/>
    </row>
    <row r="49777" spans="25:25" x14ac:dyDescent="0.2">
      <c r="Y49777" s="84"/>
    </row>
    <row r="49778" spans="25:25" x14ac:dyDescent="0.2">
      <c r="Y49778" s="84"/>
    </row>
    <row r="49779" spans="25:25" x14ac:dyDescent="0.2">
      <c r="Y49779" s="84"/>
    </row>
    <row r="49780" spans="25:25" x14ac:dyDescent="0.2">
      <c r="Y49780" s="84"/>
    </row>
    <row r="49781" spans="25:25" x14ac:dyDescent="0.2">
      <c r="Y49781" s="84"/>
    </row>
    <row r="49782" spans="25:25" x14ac:dyDescent="0.2">
      <c r="Y49782" s="84"/>
    </row>
    <row r="49783" spans="25:25" x14ac:dyDescent="0.2">
      <c r="Y49783" s="84"/>
    </row>
    <row r="49784" spans="25:25" x14ac:dyDescent="0.2">
      <c r="Y49784" s="84"/>
    </row>
    <row r="49785" spans="25:25" x14ac:dyDescent="0.2">
      <c r="Y49785" s="84"/>
    </row>
    <row r="49786" spans="25:25" x14ac:dyDescent="0.2">
      <c r="Y49786" s="84"/>
    </row>
    <row r="49787" spans="25:25" x14ac:dyDescent="0.2">
      <c r="Y49787" s="84"/>
    </row>
    <row r="49788" spans="25:25" x14ac:dyDescent="0.2">
      <c r="Y49788" s="84"/>
    </row>
    <row r="49789" spans="25:25" x14ac:dyDescent="0.2">
      <c r="Y49789" s="84"/>
    </row>
    <row r="49790" spans="25:25" x14ac:dyDescent="0.2">
      <c r="Y49790" s="84"/>
    </row>
    <row r="49791" spans="25:25" x14ac:dyDescent="0.2">
      <c r="Y49791" s="84"/>
    </row>
    <row r="49792" spans="25:25" x14ac:dyDescent="0.2">
      <c r="Y49792" s="84"/>
    </row>
    <row r="49793" spans="25:25" x14ac:dyDescent="0.2">
      <c r="Y49793" s="84"/>
    </row>
    <row r="49794" spans="25:25" x14ac:dyDescent="0.2">
      <c r="Y49794" s="84"/>
    </row>
    <row r="49795" spans="25:25" x14ac:dyDescent="0.2">
      <c r="Y49795" s="84"/>
    </row>
    <row r="49796" spans="25:25" x14ac:dyDescent="0.2">
      <c r="Y49796" s="84"/>
    </row>
    <row r="49797" spans="25:25" x14ac:dyDescent="0.2">
      <c r="Y49797" s="84"/>
    </row>
    <row r="49798" spans="25:25" x14ac:dyDescent="0.2">
      <c r="Y49798" s="84"/>
    </row>
    <row r="49799" spans="25:25" x14ac:dyDescent="0.2">
      <c r="Y49799" s="84"/>
    </row>
    <row r="49800" spans="25:25" x14ac:dyDescent="0.2">
      <c r="Y49800" s="84"/>
    </row>
    <row r="49801" spans="25:25" x14ac:dyDescent="0.2">
      <c r="Y49801" s="84"/>
    </row>
    <row r="49802" spans="25:25" x14ac:dyDescent="0.2">
      <c r="Y49802" s="84"/>
    </row>
    <row r="49803" spans="25:25" x14ac:dyDescent="0.2">
      <c r="Y49803" s="84"/>
    </row>
    <row r="49804" spans="25:25" x14ac:dyDescent="0.2">
      <c r="Y49804" s="84"/>
    </row>
    <row r="49805" spans="25:25" x14ac:dyDescent="0.2">
      <c r="Y49805" s="84"/>
    </row>
    <row r="49806" spans="25:25" x14ac:dyDescent="0.2">
      <c r="Y49806" s="84"/>
    </row>
    <row r="49807" spans="25:25" x14ac:dyDescent="0.2">
      <c r="Y49807" s="84"/>
    </row>
    <row r="49808" spans="25:25" x14ac:dyDescent="0.2">
      <c r="Y49808" s="84"/>
    </row>
    <row r="49809" spans="25:25" x14ac:dyDescent="0.2">
      <c r="Y49809" s="84"/>
    </row>
    <row r="49810" spans="25:25" x14ac:dyDescent="0.2">
      <c r="Y49810" s="84"/>
    </row>
    <row r="49811" spans="25:25" x14ac:dyDescent="0.2">
      <c r="Y49811" s="84"/>
    </row>
    <row r="49812" spans="25:25" x14ac:dyDescent="0.2">
      <c r="Y49812" s="84"/>
    </row>
    <row r="49813" spans="25:25" x14ac:dyDescent="0.2">
      <c r="Y49813" s="84"/>
    </row>
    <row r="49814" spans="25:25" x14ac:dyDescent="0.2">
      <c r="Y49814" s="84"/>
    </row>
    <row r="49815" spans="25:25" x14ac:dyDescent="0.2">
      <c r="Y49815" s="84"/>
    </row>
    <row r="49816" spans="25:25" x14ac:dyDescent="0.2">
      <c r="Y49816" s="84"/>
    </row>
    <row r="49817" spans="25:25" x14ac:dyDescent="0.2">
      <c r="Y49817" s="84"/>
    </row>
    <row r="49818" spans="25:25" x14ac:dyDescent="0.2">
      <c r="Y49818" s="84"/>
    </row>
    <row r="49819" spans="25:25" x14ac:dyDescent="0.2">
      <c r="Y49819" s="84"/>
    </row>
    <row r="49820" spans="25:25" x14ac:dyDescent="0.2">
      <c r="Y49820" s="84"/>
    </row>
    <row r="49821" spans="25:25" x14ac:dyDescent="0.2">
      <c r="Y49821" s="84"/>
    </row>
    <row r="49822" spans="25:25" x14ac:dyDescent="0.2">
      <c r="Y49822" s="84"/>
    </row>
    <row r="49823" spans="25:25" x14ac:dyDescent="0.2">
      <c r="Y49823" s="84"/>
    </row>
    <row r="49824" spans="25:25" x14ac:dyDescent="0.2">
      <c r="Y49824" s="84"/>
    </row>
    <row r="49825" spans="25:25" x14ac:dyDescent="0.2">
      <c r="Y49825" s="84"/>
    </row>
    <row r="49826" spans="25:25" x14ac:dyDescent="0.2">
      <c r="Y49826" s="84"/>
    </row>
    <row r="49827" spans="25:25" x14ac:dyDescent="0.2">
      <c r="Y49827" s="84"/>
    </row>
    <row r="49828" spans="25:25" x14ac:dyDescent="0.2">
      <c r="Y49828" s="84"/>
    </row>
    <row r="49829" spans="25:25" x14ac:dyDescent="0.2">
      <c r="Y49829" s="84"/>
    </row>
    <row r="49830" spans="25:25" x14ac:dyDescent="0.2">
      <c r="Y49830" s="84"/>
    </row>
    <row r="49831" spans="25:25" x14ac:dyDescent="0.2">
      <c r="Y49831" s="84"/>
    </row>
    <row r="49832" spans="25:25" x14ac:dyDescent="0.2">
      <c r="Y49832" s="84"/>
    </row>
    <row r="49833" spans="25:25" x14ac:dyDescent="0.2">
      <c r="Y49833" s="84"/>
    </row>
    <row r="49834" spans="25:25" x14ac:dyDescent="0.2">
      <c r="Y49834" s="84"/>
    </row>
    <row r="49835" spans="25:25" x14ac:dyDescent="0.2">
      <c r="Y49835" s="84"/>
    </row>
    <row r="49836" spans="25:25" x14ac:dyDescent="0.2">
      <c r="Y49836" s="84"/>
    </row>
    <row r="49837" spans="25:25" x14ac:dyDescent="0.2">
      <c r="Y49837" s="84"/>
    </row>
    <row r="49838" spans="25:25" x14ac:dyDescent="0.2">
      <c r="Y49838" s="84"/>
    </row>
    <row r="49839" spans="25:25" x14ac:dyDescent="0.2">
      <c r="Y49839" s="84"/>
    </row>
    <row r="49840" spans="25:25" x14ac:dyDescent="0.2">
      <c r="Y49840" s="84"/>
    </row>
    <row r="49841" spans="25:25" x14ac:dyDescent="0.2">
      <c r="Y49841" s="84"/>
    </row>
    <row r="49842" spans="25:25" x14ac:dyDescent="0.2">
      <c r="Y49842" s="84"/>
    </row>
    <row r="49843" spans="25:25" x14ac:dyDescent="0.2">
      <c r="Y49843" s="84"/>
    </row>
    <row r="49844" spans="25:25" x14ac:dyDescent="0.2">
      <c r="Y49844" s="84"/>
    </row>
    <row r="49845" spans="25:25" x14ac:dyDescent="0.2">
      <c r="Y49845" s="84"/>
    </row>
    <row r="49846" spans="25:25" x14ac:dyDescent="0.2">
      <c r="Y49846" s="84"/>
    </row>
    <row r="49847" spans="25:25" x14ac:dyDescent="0.2">
      <c r="Y49847" s="84"/>
    </row>
    <row r="49848" spans="25:25" x14ac:dyDescent="0.2">
      <c r="Y49848" s="84"/>
    </row>
    <row r="49849" spans="25:25" x14ac:dyDescent="0.2">
      <c r="Y49849" s="84"/>
    </row>
    <row r="49850" spans="25:25" x14ac:dyDescent="0.2">
      <c r="Y49850" s="84"/>
    </row>
    <row r="49851" spans="25:25" x14ac:dyDescent="0.2">
      <c r="Y49851" s="84"/>
    </row>
    <row r="49852" spans="25:25" x14ac:dyDescent="0.2">
      <c r="Y49852" s="84"/>
    </row>
    <row r="49853" spans="25:25" x14ac:dyDescent="0.2">
      <c r="Y49853" s="84"/>
    </row>
    <row r="49854" spans="25:25" x14ac:dyDescent="0.2">
      <c r="Y49854" s="84"/>
    </row>
    <row r="49855" spans="25:25" x14ac:dyDescent="0.2">
      <c r="Y49855" s="84"/>
    </row>
    <row r="49856" spans="25:25" x14ac:dyDescent="0.2">
      <c r="Y49856" s="84"/>
    </row>
    <row r="49857" spans="25:25" x14ac:dyDescent="0.2">
      <c r="Y49857" s="84"/>
    </row>
    <row r="49858" spans="25:25" x14ac:dyDescent="0.2">
      <c r="Y49858" s="84"/>
    </row>
    <row r="49859" spans="25:25" x14ac:dyDescent="0.2">
      <c r="Y49859" s="84"/>
    </row>
    <row r="49860" spans="25:25" x14ac:dyDescent="0.2">
      <c r="Y49860" s="84"/>
    </row>
    <row r="49861" spans="25:25" x14ac:dyDescent="0.2">
      <c r="Y49861" s="84"/>
    </row>
    <row r="49862" spans="25:25" x14ac:dyDescent="0.2">
      <c r="Y49862" s="84"/>
    </row>
    <row r="49863" spans="25:25" x14ac:dyDescent="0.2">
      <c r="Y49863" s="84"/>
    </row>
    <row r="49864" spans="25:25" x14ac:dyDescent="0.2">
      <c r="Y49864" s="84"/>
    </row>
    <row r="49865" spans="25:25" x14ac:dyDescent="0.2">
      <c r="Y49865" s="84"/>
    </row>
    <row r="49866" spans="25:25" x14ac:dyDescent="0.2">
      <c r="Y49866" s="84"/>
    </row>
    <row r="49867" spans="25:25" x14ac:dyDescent="0.2">
      <c r="Y49867" s="84"/>
    </row>
    <row r="49868" spans="25:25" x14ac:dyDescent="0.2">
      <c r="Y49868" s="84"/>
    </row>
    <row r="49869" spans="25:25" x14ac:dyDescent="0.2">
      <c r="Y49869" s="84"/>
    </row>
    <row r="49870" spans="25:25" x14ac:dyDescent="0.2">
      <c r="Y49870" s="84"/>
    </row>
    <row r="49871" spans="25:25" x14ac:dyDescent="0.2">
      <c r="Y49871" s="84"/>
    </row>
    <row r="49872" spans="25:25" x14ac:dyDescent="0.2">
      <c r="Y49872" s="84"/>
    </row>
    <row r="49873" spans="25:25" x14ac:dyDescent="0.2">
      <c r="Y49873" s="84"/>
    </row>
    <row r="49874" spans="25:25" x14ac:dyDescent="0.2">
      <c r="Y49874" s="84"/>
    </row>
    <row r="49875" spans="25:25" x14ac:dyDescent="0.2">
      <c r="Y49875" s="84"/>
    </row>
    <row r="49876" spans="25:25" x14ac:dyDescent="0.2">
      <c r="Y49876" s="84"/>
    </row>
    <row r="49877" spans="25:25" x14ac:dyDescent="0.2">
      <c r="Y49877" s="84"/>
    </row>
    <row r="49878" spans="25:25" x14ac:dyDescent="0.2">
      <c r="Y49878" s="84"/>
    </row>
    <row r="49879" spans="25:25" x14ac:dyDescent="0.2">
      <c r="Y49879" s="84"/>
    </row>
    <row r="49880" spans="25:25" x14ac:dyDescent="0.2">
      <c r="Y49880" s="84"/>
    </row>
    <row r="49881" spans="25:25" x14ac:dyDescent="0.2">
      <c r="Y49881" s="84"/>
    </row>
    <row r="49882" spans="25:25" x14ac:dyDescent="0.2">
      <c r="Y49882" s="84"/>
    </row>
    <row r="49883" spans="25:25" x14ac:dyDescent="0.2">
      <c r="Y49883" s="84"/>
    </row>
    <row r="49884" spans="25:25" x14ac:dyDescent="0.2">
      <c r="Y49884" s="84"/>
    </row>
    <row r="49885" spans="25:25" x14ac:dyDescent="0.2">
      <c r="Y49885" s="84"/>
    </row>
    <row r="49886" spans="25:25" x14ac:dyDescent="0.2">
      <c r="Y49886" s="84"/>
    </row>
    <row r="49887" spans="25:25" x14ac:dyDescent="0.2">
      <c r="Y49887" s="84"/>
    </row>
    <row r="49888" spans="25:25" x14ac:dyDescent="0.2">
      <c r="Y49888" s="84"/>
    </row>
    <row r="49889" spans="25:25" x14ac:dyDescent="0.2">
      <c r="Y49889" s="84"/>
    </row>
    <row r="49890" spans="25:25" x14ac:dyDescent="0.2">
      <c r="Y49890" s="84"/>
    </row>
    <row r="49891" spans="25:25" x14ac:dyDescent="0.2">
      <c r="Y49891" s="84"/>
    </row>
    <row r="49892" spans="25:25" x14ac:dyDescent="0.2">
      <c r="Y49892" s="84"/>
    </row>
    <row r="49893" spans="25:25" x14ac:dyDescent="0.2">
      <c r="Y49893" s="84"/>
    </row>
    <row r="49894" spans="25:25" x14ac:dyDescent="0.2">
      <c r="Y49894" s="84"/>
    </row>
    <row r="49895" spans="25:25" x14ac:dyDescent="0.2">
      <c r="Y49895" s="84"/>
    </row>
    <row r="49896" spans="25:25" x14ac:dyDescent="0.2">
      <c r="Y49896" s="84"/>
    </row>
    <row r="49897" spans="25:25" x14ac:dyDescent="0.2">
      <c r="Y49897" s="84"/>
    </row>
    <row r="49898" spans="25:25" x14ac:dyDescent="0.2">
      <c r="Y49898" s="84"/>
    </row>
    <row r="49899" spans="25:25" x14ac:dyDescent="0.2">
      <c r="Y49899" s="84"/>
    </row>
    <row r="49900" spans="25:25" x14ac:dyDescent="0.2">
      <c r="Y49900" s="84"/>
    </row>
    <row r="49901" spans="25:25" x14ac:dyDescent="0.2">
      <c r="Y49901" s="84"/>
    </row>
    <row r="49902" spans="25:25" x14ac:dyDescent="0.2">
      <c r="Y49902" s="84"/>
    </row>
    <row r="49903" spans="25:25" x14ac:dyDescent="0.2">
      <c r="Y49903" s="84"/>
    </row>
    <row r="49904" spans="25:25" x14ac:dyDescent="0.2">
      <c r="Y49904" s="84"/>
    </row>
    <row r="49905" spans="25:25" x14ac:dyDescent="0.2">
      <c r="Y49905" s="84"/>
    </row>
    <row r="49906" spans="25:25" x14ac:dyDescent="0.2">
      <c r="Y49906" s="84"/>
    </row>
    <row r="49907" spans="25:25" x14ac:dyDescent="0.2">
      <c r="Y49907" s="84"/>
    </row>
    <row r="49908" spans="25:25" x14ac:dyDescent="0.2">
      <c r="Y49908" s="84"/>
    </row>
    <row r="49909" spans="25:25" x14ac:dyDescent="0.2">
      <c r="Y49909" s="84"/>
    </row>
    <row r="49910" spans="25:25" x14ac:dyDescent="0.2">
      <c r="Y49910" s="84"/>
    </row>
    <row r="49911" spans="25:25" x14ac:dyDescent="0.2">
      <c r="Y49911" s="84"/>
    </row>
    <row r="49912" spans="25:25" x14ac:dyDescent="0.2">
      <c r="Y49912" s="84"/>
    </row>
    <row r="49913" spans="25:25" x14ac:dyDescent="0.2">
      <c r="Y49913" s="84"/>
    </row>
    <row r="49914" spans="25:25" x14ac:dyDescent="0.2">
      <c r="Y49914" s="84"/>
    </row>
    <row r="49915" spans="25:25" x14ac:dyDescent="0.2">
      <c r="Y49915" s="84"/>
    </row>
    <row r="49916" spans="25:25" x14ac:dyDescent="0.2">
      <c r="Y49916" s="84"/>
    </row>
    <row r="49917" spans="25:25" x14ac:dyDescent="0.2">
      <c r="Y49917" s="84"/>
    </row>
    <row r="49918" spans="25:25" x14ac:dyDescent="0.2">
      <c r="Y49918" s="84"/>
    </row>
    <row r="49919" spans="25:25" x14ac:dyDescent="0.2">
      <c r="Y49919" s="84"/>
    </row>
    <row r="49920" spans="25:25" x14ac:dyDescent="0.2">
      <c r="Y49920" s="84"/>
    </row>
    <row r="49921" spans="25:25" x14ac:dyDescent="0.2">
      <c r="Y49921" s="84"/>
    </row>
    <row r="49922" spans="25:25" x14ac:dyDescent="0.2">
      <c r="Y49922" s="84"/>
    </row>
    <row r="49923" spans="25:25" x14ac:dyDescent="0.2">
      <c r="Y49923" s="84"/>
    </row>
    <row r="49924" spans="25:25" x14ac:dyDescent="0.2">
      <c r="Y49924" s="84"/>
    </row>
    <row r="49925" spans="25:25" x14ac:dyDescent="0.2">
      <c r="Y49925" s="84"/>
    </row>
    <row r="49926" spans="25:25" x14ac:dyDescent="0.2">
      <c r="Y49926" s="84"/>
    </row>
    <row r="49927" spans="25:25" x14ac:dyDescent="0.2">
      <c r="Y49927" s="84"/>
    </row>
    <row r="49928" spans="25:25" x14ac:dyDescent="0.2">
      <c r="Y49928" s="84"/>
    </row>
    <row r="49929" spans="25:25" x14ac:dyDescent="0.2">
      <c r="Y49929" s="84"/>
    </row>
    <row r="49930" spans="25:25" x14ac:dyDescent="0.2">
      <c r="Y49930" s="84"/>
    </row>
    <row r="49931" spans="25:25" x14ac:dyDescent="0.2">
      <c r="Y49931" s="84"/>
    </row>
    <row r="49932" spans="25:25" x14ac:dyDescent="0.2">
      <c r="Y49932" s="84"/>
    </row>
    <row r="49933" spans="25:25" x14ac:dyDescent="0.2">
      <c r="Y49933" s="84"/>
    </row>
    <row r="49934" spans="25:25" x14ac:dyDescent="0.2">
      <c r="Y49934" s="84"/>
    </row>
    <row r="49935" spans="25:25" x14ac:dyDescent="0.2">
      <c r="Y49935" s="84"/>
    </row>
    <row r="49936" spans="25:25" x14ac:dyDescent="0.2">
      <c r="Y49936" s="84"/>
    </row>
    <row r="49937" spans="25:25" x14ac:dyDescent="0.2">
      <c r="Y49937" s="84"/>
    </row>
    <row r="49938" spans="25:25" x14ac:dyDescent="0.2">
      <c r="Y49938" s="84"/>
    </row>
    <row r="49939" spans="25:25" x14ac:dyDescent="0.2">
      <c r="Y49939" s="84"/>
    </row>
    <row r="49940" spans="25:25" x14ac:dyDescent="0.2">
      <c r="Y49940" s="84"/>
    </row>
    <row r="49941" spans="25:25" x14ac:dyDescent="0.2">
      <c r="Y49941" s="84"/>
    </row>
    <row r="49942" spans="25:25" x14ac:dyDescent="0.2">
      <c r="Y49942" s="84"/>
    </row>
    <row r="49943" spans="25:25" x14ac:dyDescent="0.2">
      <c r="Y49943" s="84"/>
    </row>
    <row r="49944" spans="25:25" x14ac:dyDescent="0.2">
      <c r="Y49944" s="84"/>
    </row>
    <row r="49945" spans="25:25" x14ac:dyDescent="0.2">
      <c r="Y49945" s="84"/>
    </row>
    <row r="49946" spans="25:25" x14ac:dyDescent="0.2">
      <c r="Y49946" s="84"/>
    </row>
    <row r="49947" spans="25:25" x14ac:dyDescent="0.2">
      <c r="Y49947" s="84"/>
    </row>
    <row r="49948" spans="25:25" x14ac:dyDescent="0.2">
      <c r="Y49948" s="84"/>
    </row>
    <row r="49949" spans="25:25" x14ac:dyDescent="0.2">
      <c r="Y49949" s="84"/>
    </row>
    <row r="49950" spans="25:25" x14ac:dyDescent="0.2">
      <c r="Y49950" s="84"/>
    </row>
    <row r="49951" spans="25:25" x14ac:dyDescent="0.2">
      <c r="Y49951" s="84"/>
    </row>
    <row r="49952" spans="25:25" x14ac:dyDescent="0.2">
      <c r="Y49952" s="84"/>
    </row>
    <row r="49953" spans="25:25" x14ac:dyDescent="0.2">
      <c r="Y49953" s="84"/>
    </row>
    <row r="49954" spans="25:25" x14ac:dyDescent="0.2">
      <c r="Y49954" s="84"/>
    </row>
    <row r="49955" spans="25:25" x14ac:dyDescent="0.2">
      <c r="Y49955" s="84"/>
    </row>
    <row r="49956" spans="25:25" x14ac:dyDescent="0.2">
      <c r="Y49956" s="84"/>
    </row>
    <row r="49957" spans="25:25" x14ac:dyDescent="0.2">
      <c r="Y49957" s="84"/>
    </row>
    <row r="49958" spans="25:25" x14ac:dyDescent="0.2">
      <c r="Y49958" s="84"/>
    </row>
    <row r="49959" spans="25:25" x14ac:dyDescent="0.2">
      <c r="Y49959" s="84"/>
    </row>
    <row r="49960" spans="25:25" x14ac:dyDescent="0.2">
      <c r="Y49960" s="84"/>
    </row>
    <row r="49961" spans="25:25" x14ac:dyDescent="0.2">
      <c r="Y49961" s="84"/>
    </row>
    <row r="49962" spans="25:25" x14ac:dyDescent="0.2">
      <c r="Y49962" s="84"/>
    </row>
    <row r="49963" spans="25:25" x14ac:dyDescent="0.2">
      <c r="Y49963" s="84"/>
    </row>
    <row r="49964" spans="25:25" x14ac:dyDescent="0.2">
      <c r="Y49964" s="84"/>
    </row>
    <row r="49965" spans="25:25" x14ac:dyDescent="0.2">
      <c r="Y49965" s="84"/>
    </row>
    <row r="49966" spans="25:25" x14ac:dyDescent="0.2">
      <c r="Y49966" s="84"/>
    </row>
    <row r="49967" spans="25:25" x14ac:dyDescent="0.2">
      <c r="Y49967" s="84"/>
    </row>
    <row r="49968" spans="25:25" x14ac:dyDescent="0.2">
      <c r="Y49968" s="84"/>
    </row>
    <row r="49969" spans="25:25" x14ac:dyDescent="0.2">
      <c r="Y49969" s="84"/>
    </row>
    <row r="49970" spans="25:25" x14ac:dyDescent="0.2">
      <c r="Y49970" s="84"/>
    </row>
    <row r="49971" spans="25:25" x14ac:dyDescent="0.2">
      <c r="Y49971" s="84"/>
    </row>
    <row r="49972" spans="25:25" x14ac:dyDescent="0.2">
      <c r="Y49972" s="84"/>
    </row>
    <row r="49973" spans="25:25" x14ac:dyDescent="0.2">
      <c r="Y49973" s="84"/>
    </row>
    <row r="49974" spans="25:25" x14ac:dyDescent="0.2">
      <c r="Y49974" s="84"/>
    </row>
    <row r="49975" spans="25:25" x14ac:dyDescent="0.2">
      <c r="Y49975" s="84"/>
    </row>
    <row r="49976" spans="25:25" x14ac:dyDescent="0.2">
      <c r="Y49976" s="84"/>
    </row>
    <row r="49977" spans="25:25" x14ac:dyDescent="0.2">
      <c r="Y49977" s="84"/>
    </row>
    <row r="49978" spans="25:25" x14ac:dyDescent="0.2">
      <c r="Y49978" s="84"/>
    </row>
    <row r="49979" spans="25:25" x14ac:dyDescent="0.2">
      <c r="Y49979" s="84"/>
    </row>
    <row r="49980" spans="25:25" x14ac:dyDescent="0.2">
      <c r="Y49980" s="84"/>
    </row>
    <row r="49981" spans="25:25" x14ac:dyDescent="0.2">
      <c r="Y49981" s="84"/>
    </row>
    <row r="49982" spans="25:25" x14ac:dyDescent="0.2">
      <c r="Y49982" s="84"/>
    </row>
    <row r="49983" spans="25:25" x14ac:dyDescent="0.2">
      <c r="Y49983" s="84"/>
    </row>
    <row r="49984" spans="25:25" x14ac:dyDescent="0.2">
      <c r="Y49984" s="84"/>
    </row>
    <row r="49985" spans="25:25" x14ac:dyDescent="0.2">
      <c r="Y49985" s="84"/>
    </row>
    <row r="49986" spans="25:25" x14ac:dyDescent="0.2">
      <c r="Y49986" s="84"/>
    </row>
    <row r="49987" spans="25:25" x14ac:dyDescent="0.2">
      <c r="Y49987" s="84"/>
    </row>
    <row r="49988" spans="25:25" x14ac:dyDescent="0.2">
      <c r="Y49988" s="84"/>
    </row>
    <row r="49989" spans="25:25" x14ac:dyDescent="0.2">
      <c r="Y49989" s="84"/>
    </row>
    <row r="49990" spans="25:25" x14ac:dyDescent="0.2">
      <c r="Y49990" s="84"/>
    </row>
    <row r="49991" spans="25:25" x14ac:dyDescent="0.2">
      <c r="Y49991" s="84"/>
    </row>
    <row r="49992" spans="25:25" x14ac:dyDescent="0.2">
      <c r="Y49992" s="84"/>
    </row>
    <row r="49993" spans="25:25" x14ac:dyDescent="0.2">
      <c r="Y49993" s="84"/>
    </row>
    <row r="49994" spans="25:25" x14ac:dyDescent="0.2">
      <c r="Y49994" s="84"/>
    </row>
    <row r="49995" spans="25:25" x14ac:dyDescent="0.2">
      <c r="Y49995" s="84"/>
    </row>
    <row r="49996" spans="25:25" x14ac:dyDescent="0.2">
      <c r="Y49996" s="84"/>
    </row>
    <row r="49997" spans="25:25" x14ac:dyDescent="0.2">
      <c r="Y49997" s="84"/>
    </row>
    <row r="49998" spans="25:25" x14ac:dyDescent="0.2">
      <c r="Y49998" s="84"/>
    </row>
    <row r="49999" spans="25:25" x14ac:dyDescent="0.2">
      <c r="Y49999" s="84"/>
    </row>
    <row r="50000" spans="25:25" x14ac:dyDescent="0.2">
      <c r="Y50000" s="84"/>
    </row>
    <row r="50001" spans="25:25" x14ac:dyDescent="0.2">
      <c r="Y50001" s="84"/>
    </row>
    <row r="50002" spans="25:25" x14ac:dyDescent="0.2">
      <c r="Y50002" s="84"/>
    </row>
    <row r="50003" spans="25:25" x14ac:dyDescent="0.2">
      <c r="Y50003" s="84"/>
    </row>
    <row r="50004" spans="25:25" x14ac:dyDescent="0.2">
      <c r="Y50004" s="84"/>
    </row>
    <row r="50005" spans="25:25" x14ac:dyDescent="0.2">
      <c r="Y50005" s="84"/>
    </row>
    <row r="50006" spans="25:25" x14ac:dyDescent="0.2">
      <c r="Y50006" s="84"/>
    </row>
    <row r="50007" spans="25:25" x14ac:dyDescent="0.2">
      <c r="Y50007" s="84"/>
    </row>
    <row r="50008" spans="25:25" x14ac:dyDescent="0.2">
      <c r="Y50008" s="84"/>
    </row>
    <row r="50009" spans="25:25" x14ac:dyDescent="0.2">
      <c r="Y50009" s="84"/>
    </row>
    <row r="50010" spans="25:25" x14ac:dyDescent="0.2">
      <c r="Y50010" s="84"/>
    </row>
    <row r="50011" spans="25:25" x14ac:dyDescent="0.2">
      <c r="Y50011" s="84"/>
    </row>
    <row r="50012" spans="25:25" x14ac:dyDescent="0.2">
      <c r="Y50012" s="84"/>
    </row>
    <row r="50013" spans="25:25" x14ac:dyDescent="0.2">
      <c r="Y50013" s="84"/>
    </row>
    <row r="50014" spans="25:25" x14ac:dyDescent="0.2">
      <c r="Y50014" s="84"/>
    </row>
    <row r="50015" spans="25:25" x14ac:dyDescent="0.2">
      <c r="Y50015" s="84"/>
    </row>
    <row r="50016" spans="25:25" x14ac:dyDescent="0.2">
      <c r="Y50016" s="84"/>
    </row>
    <row r="50017" spans="25:25" x14ac:dyDescent="0.2">
      <c r="Y50017" s="84"/>
    </row>
    <row r="50018" spans="25:25" x14ac:dyDescent="0.2">
      <c r="Y50018" s="84"/>
    </row>
    <row r="50019" spans="25:25" x14ac:dyDescent="0.2">
      <c r="Y50019" s="84"/>
    </row>
    <row r="50020" spans="25:25" x14ac:dyDescent="0.2">
      <c r="Y50020" s="84"/>
    </row>
    <row r="50021" spans="25:25" x14ac:dyDescent="0.2">
      <c r="Y50021" s="84"/>
    </row>
    <row r="50022" spans="25:25" x14ac:dyDescent="0.2">
      <c r="Y50022" s="84"/>
    </row>
    <row r="50023" spans="25:25" x14ac:dyDescent="0.2">
      <c r="Y50023" s="84"/>
    </row>
    <row r="50024" spans="25:25" x14ac:dyDescent="0.2">
      <c r="Y50024" s="84"/>
    </row>
    <row r="50025" spans="25:25" x14ac:dyDescent="0.2">
      <c r="Y50025" s="84"/>
    </row>
    <row r="50026" spans="25:25" x14ac:dyDescent="0.2">
      <c r="Y50026" s="84"/>
    </row>
    <row r="50027" spans="25:25" x14ac:dyDescent="0.2">
      <c r="Y50027" s="84"/>
    </row>
    <row r="50028" spans="25:25" x14ac:dyDescent="0.2">
      <c r="Y50028" s="84"/>
    </row>
    <row r="50029" spans="25:25" x14ac:dyDescent="0.2">
      <c r="Y50029" s="84"/>
    </row>
    <row r="50030" spans="25:25" x14ac:dyDescent="0.2">
      <c r="Y50030" s="84"/>
    </row>
    <row r="50031" spans="25:25" x14ac:dyDescent="0.2">
      <c r="Y50031" s="84"/>
    </row>
    <row r="50032" spans="25:25" x14ac:dyDescent="0.2">
      <c r="Y50032" s="84"/>
    </row>
    <row r="50033" spans="25:25" x14ac:dyDescent="0.2">
      <c r="Y50033" s="84"/>
    </row>
    <row r="50034" spans="25:25" x14ac:dyDescent="0.2">
      <c r="Y50034" s="84"/>
    </row>
    <row r="50035" spans="25:25" x14ac:dyDescent="0.2">
      <c r="Y50035" s="84"/>
    </row>
    <row r="50036" spans="25:25" x14ac:dyDescent="0.2">
      <c r="Y50036" s="84"/>
    </row>
    <row r="50037" spans="25:25" x14ac:dyDescent="0.2">
      <c r="Y50037" s="84"/>
    </row>
    <row r="50038" spans="25:25" x14ac:dyDescent="0.2">
      <c r="Y50038" s="84"/>
    </row>
    <row r="50039" spans="25:25" x14ac:dyDescent="0.2">
      <c r="Y50039" s="84"/>
    </row>
    <row r="50040" spans="25:25" x14ac:dyDescent="0.2">
      <c r="Y50040" s="84"/>
    </row>
    <row r="50041" spans="25:25" x14ac:dyDescent="0.2">
      <c r="Y50041" s="84"/>
    </row>
    <row r="50042" spans="25:25" x14ac:dyDescent="0.2">
      <c r="Y50042" s="84"/>
    </row>
    <row r="50043" spans="25:25" x14ac:dyDescent="0.2">
      <c r="Y50043" s="84"/>
    </row>
    <row r="50044" spans="25:25" x14ac:dyDescent="0.2">
      <c r="Y50044" s="84"/>
    </row>
    <row r="50045" spans="25:25" x14ac:dyDescent="0.2">
      <c r="Y50045" s="84"/>
    </row>
    <row r="50046" spans="25:25" x14ac:dyDescent="0.2">
      <c r="Y50046" s="84"/>
    </row>
    <row r="50047" spans="25:25" x14ac:dyDescent="0.2">
      <c r="Y50047" s="84"/>
    </row>
    <row r="50048" spans="25:25" x14ac:dyDescent="0.2">
      <c r="Y50048" s="84"/>
    </row>
    <row r="50049" spans="25:25" x14ac:dyDescent="0.2">
      <c r="Y50049" s="84"/>
    </row>
    <row r="50050" spans="25:25" x14ac:dyDescent="0.2">
      <c r="Y50050" s="84"/>
    </row>
    <row r="50051" spans="25:25" x14ac:dyDescent="0.2">
      <c r="Y50051" s="84"/>
    </row>
    <row r="50052" spans="25:25" x14ac:dyDescent="0.2">
      <c r="Y50052" s="84"/>
    </row>
    <row r="50053" spans="25:25" x14ac:dyDescent="0.2">
      <c r="Y50053" s="84"/>
    </row>
    <row r="50054" spans="25:25" x14ac:dyDescent="0.2">
      <c r="Y50054" s="84"/>
    </row>
    <row r="50055" spans="25:25" x14ac:dyDescent="0.2">
      <c r="Y50055" s="84"/>
    </row>
    <row r="50056" spans="25:25" x14ac:dyDescent="0.2">
      <c r="Y50056" s="84"/>
    </row>
    <row r="50057" spans="25:25" x14ac:dyDescent="0.2">
      <c r="Y50057" s="84"/>
    </row>
    <row r="50058" spans="25:25" x14ac:dyDescent="0.2">
      <c r="Y50058" s="84"/>
    </row>
    <row r="50059" spans="25:25" x14ac:dyDescent="0.2">
      <c r="Y50059" s="84"/>
    </row>
    <row r="50060" spans="25:25" x14ac:dyDescent="0.2">
      <c r="Y50060" s="84"/>
    </row>
    <row r="50061" spans="25:25" x14ac:dyDescent="0.2">
      <c r="Y50061" s="84"/>
    </row>
    <row r="50062" spans="25:25" x14ac:dyDescent="0.2">
      <c r="Y50062" s="84"/>
    </row>
    <row r="50063" spans="25:25" x14ac:dyDescent="0.2">
      <c r="Y50063" s="84"/>
    </row>
    <row r="50064" spans="25:25" x14ac:dyDescent="0.2">
      <c r="Y50064" s="84"/>
    </row>
    <row r="50065" spans="25:25" x14ac:dyDescent="0.2">
      <c r="Y50065" s="84"/>
    </row>
    <row r="50066" spans="25:25" x14ac:dyDescent="0.2">
      <c r="Y50066" s="84"/>
    </row>
    <row r="50067" spans="25:25" x14ac:dyDescent="0.2">
      <c r="Y50067" s="84"/>
    </row>
    <row r="50068" spans="25:25" x14ac:dyDescent="0.2">
      <c r="Y50068" s="84"/>
    </row>
    <row r="50069" spans="25:25" x14ac:dyDescent="0.2">
      <c r="Y50069" s="84"/>
    </row>
    <row r="50070" spans="25:25" x14ac:dyDescent="0.2">
      <c r="Y50070" s="84"/>
    </row>
    <row r="50071" spans="25:25" x14ac:dyDescent="0.2">
      <c r="Y50071" s="84"/>
    </row>
    <row r="50072" spans="25:25" x14ac:dyDescent="0.2">
      <c r="Y50072" s="84"/>
    </row>
    <row r="50073" spans="25:25" x14ac:dyDescent="0.2">
      <c r="Y50073" s="84"/>
    </row>
    <row r="50074" spans="25:25" x14ac:dyDescent="0.2">
      <c r="Y50074" s="84"/>
    </row>
    <row r="50075" spans="25:25" x14ac:dyDescent="0.2">
      <c r="Y50075" s="84"/>
    </row>
    <row r="50076" spans="25:25" x14ac:dyDescent="0.2">
      <c r="Y50076" s="84"/>
    </row>
    <row r="50077" spans="25:25" x14ac:dyDescent="0.2">
      <c r="Y50077" s="84"/>
    </row>
    <row r="50078" spans="25:25" x14ac:dyDescent="0.2">
      <c r="Y50078" s="84"/>
    </row>
    <row r="50079" spans="25:25" x14ac:dyDescent="0.2">
      <c r="Y50079" s="84"/>
    </row>
    <row r="50080" spans="25:25" x14ac:dyDescent="0.2">
      <c r="Y50080" s="84"/>
    </row>
    <row r="50081" spans="25:25" x14ac:dyDescent="0.2">
      <c r="Y50081" s="84"/>
    </row>
    <row r="50082" spans="25:25" x14ac:dyDescent="0.2">
      <c r="Y50082" s="84"/>
    </row>
    <row r="50083" spans="25:25" x14ac:dyDescent="0.2">
      <c r="Y50083" s="84"/>
    </row>
    <row r="50084" spans="25:25" x14ac:dyDescent="0.2">
      <c r="Y50084" s="84"/>
    </row>
    <row r="50085" spans="25:25" x14ac:dyDescent="0.2">
      <c r="Y50085" s="84"/>
    </row>
    <row r="50086" spans="25:25" x14ac:dyDescent="0.2">
      <c r="Y50086" s="84"/>
    </row>
    <row r="50087" spans="25:25" x14ac:dyDescent="0.2">
      <c r="Y50087" s="84"/>
    </row>
    <row r="50088" spans="25:25" x14ac:dyDescent="0.2">
      <c r="Y50088" s="84"/>
    </row>
    <row r="50089" spans="25:25" x14ac:dyDescent="0.2">
      <c r="Y50089" s="84"/>
    </row>
    <row r="50090" spans="25:25" x14ac:dyDescent="0.2">
      <c r="Y50090" s="84"/>
    </row>
    <row r="50091" spans="25:25" x14ac:dyDescent="0.2">
      <c r="Y50091" s="84"/>
    </row>
    <row r="50092" spans="25:25" x14ac:dyDescent="0.2">
      <c r="Y50092" s="84"/>
    </row>
    <row r="50093" spans="25:25" x14ac:dyDescent="0.2">
      <c r="Y50093" s="84"/>
    </row>
    <row r="50094" spans="25:25" x14ac:dyDescent="0.2">
      <c r="Y50094" s="84"/>
    </row>
    <row r="50095" spans="25:25" x14ac:dyDescent="0.2">
      <c r="Y50095" s="84"/>
    </row>
    <row r="50096" spans="25:25" x14ac:dyDescent="0.2">
      <c r="Y50096" s="84"/>
    </row>
    <row r="50097" spans="25:25" x14ac:dyDescent="0.2">
      <c r="Y50097" s="84"/>
    </row>
    <row r="50098" spans="25:25" x14ac:dyDescent="0.2">
      <c r="Y50098" s="84"/>
    </row>
    <row r="50099" spans="25:25" x14ac:dyDescent="0.2">
      <c r="Y50099" s="84"/>
    </row>
    <row r="50100" spans="25:25" x14ac:dyDescent="0.2">
      <c r="Y50100" s="84"/>
    </row>
    <row r="50101" spans="25:25" x14ac:dyDescent="0.2">
      <c r="Y50101" s="84"/>
    </row>
    <row r="50102" spans="25:25" x14ac:dyDescent="0.2">
      <c r="Y50102" s="84"/>
    </row>
    <row r="50103" spans="25:25" x14ac:dyDescent="0.2">
      <c r="Y50103" s="84"/>
    </row>
    <row r="50104" spans="25:25" x14ac:dyDescent="0.2">
      <c r="Y50104" s="84"/>
    </row>
    <row r="50105" spans="25:25" x14ac:dyDescent="0.2">
      <c r="Y50105" s="84"/>
    </row>
    <row r="50106" spans="25:25" x14ac:dyDescent="0.2">
      <c r="Y50106" s="84"/>
    </row>
    <row r="50107" spans="25:25" x14ac:dyDescent="0.2">
      <c r="Y50107" s="84"/>
    </row>
    <row r="50108" spans="25:25" x14ac:dyDescent="0.2">
      <c r="Y50108" s="84"/>
    </row>
    <row r="50109" spans="25:25" x14ac:dyDescent="0.2">
      <c r="Y50109" s="84"/>
    </row>
    <row r="50110" spans="25:25" x14ac:dyDescent="0.2">
      <c r="Y50110" s="84"/>
    </row>
    <row r="50111" spans="25:25" x14ac:dyDescent="0.2">
      <c r="Y50111" s="84"/>
    </row>
    <row r="50112" spans="25:25" x14ac:dyDescent="0.2">
      <c r="Y50112" s="84"/>
    </row>
    <row r="50113" spans="25:25" x14ac:dyDescent="0.2">
      <c r="Y50113" s="84"/>
    </row>
    <row r="50114" spans="25:25" x14ac:dyDescent="0.2">
      <c r="Y50114" s="84"/>
    </row>
    <row r="50115" spans="25:25" x14ac:dyDescent="0.2">
      <c r="Y50115" s="84"/>
    </row>
    <row r="50116" spans="25:25" x14ac:dyDescent="0.2">
      <c r="Y50116" s="84"/>
    </row>
    <row r="50117" spans="25:25" x14ac:dyDescent="0.2">
      <c r="Y50117" s="84"/>
    </row>
    <row r="50118" spans="25:25" x14ac:dyDescent="0.2">
      <c r="Y50118" s="84"/>
    </row>
    <row r="50119" spans="25:25" x14ac:dyDescent="0.2">
      <c r="Y50119" s="84"/>
    </row>
    <row r="50120" spans="25:25" x14ac:dyDescent="0.2">
      <c r="Y50120" s="84"/>
    </row>
    <row r="50121" spans="25:25" x14ac:dyDescent="0.2">
      <c r="Y50121" s="84"/>
    </row>
    <row r="50122" spans="25:25" x14ac:dyDescent="0.2">
      <c r="Y50122" s="84"/>
    </row>
    <row r="50123" spans="25:25" x14ac:dyDescent="0.2">
      <c r="Y50123" s="84"/>
    </row>
    <row r="50124" spans="25:25" x14ac:dyDescent="0.2">
      <c r="Y50124" s="84"/>
    </row>
    <row r="50125" spans="25:25" x14ac:dyDescent="0.2">
      <c r="Y50125" s="84"/>
    </row>
    <row r="50126" spans="25:25" x14ac:dyDescent="0.2">
      <c r="Y50126" s="84"/>
    </row>
    <row r="50127" spans="25:25" x14ac:dyDescent="0.2">
      <c r="Y50127" s="84"/>
    </row>
    <row r="50128" spans="25:25" x14ac:dyDescent="0.2">
      <c r="Y50128" s="84"/>
    </row>
    <row r="50129" spans="25:25" x14ac:dyDescent="0.2">
      <c r="Y50129" s="84"/>
    </row>
    <row r="50130" spans="25:25" x14ac:dyDescent="0.2">
      <c r="Y50130" s="84"/>
    </row>
    <row r="50131" spans="25:25" x14ac:dyDescent="0.2">
      <c r="Y50131" s="84"/>
    </row>
    <row r="50132" spans="25:25" x14ac:dyDescent="0.2">
      <c r="Y50132" s="84"/>
    </row>
    <row r="50133" spans="25:25" x14ac:dyDescent="0.2">
      <c r="Y50133" s="84"/>
    </row>
    <row r="50134" spans="25:25" x14ac:dyDescent="0.2">
      <c r="Y50134" s="84"/>
    </row>
    <row r="50135" spans="25:25" x14ac:dyDescent="0.2">
      <c r="Y50135" s="84"/>
    </row>
    <row r="50136" spans="25:25" x14ac:dyDescent="0.2">
      <c r="Y50136" s="84"/>
    </row>
    <row r="50137" spans="25:25" x14ac:dyDescent="0.2">
      <c r="Y50137" s="84"/>
    </row>
    <row r="50138" spans="25:25" x14ac:dyDescent="0.2">
      <c r="Y50138" s="84"/>
    </row>
    <row r="50139" spans="25:25" x14ac:dyDescent="0.2">
      <c r="Y50139" s="84"/>
    </row>
    <row r="50140" spans="25:25" x14ac:dyDescent="0.2">
      <c r="Y50140" s="84"/>
    </row>
    <row r="50141" spans="25:25" x14ac:dyDescent="0.2">
      <c r="Y50141" s="84"/>
    </row>
    <row r="50142" spans="25:25" x14ac:dyDescent="0.2">
      <c r="Y50142" s="84"/>
    </row>
    <row r="50143" spans="25:25" x14ac:dyDescent="0.2">
      <c r="Y50143" s="84"/>
    </row>
    <row r="50144" spans="25:25" x14ac:dyDescent="0.2">
      <c r="Y50144" s="84"/>
    </row>
    <row r="50145" spans="25:25" x14ac:dyDescent="0.2">
      <c r="Y50145" s="84"/>
    </row>
    <row r="50146" spans="25:25" x14ac:dyDescent="0.2">
      <c r="Y50146" s="84"/>
    </row>
    <row r="50147" spans="25:25" x14ac:dyDescent="0.2">
      <c r="Y50147" s="84"/>
    </row>
    <row r="50148" spans="25:25" x14ac:dyDescent="0.2">
      <c r="Y50148" s="84"/>
    </row>
    <row r="50149" spans="25:25" x14ac:dyDescent="0.2">
      <c r="Y50149" s="84"/>
    </row>
    <row r="50150" spans="25:25" x14ac:dyDescent="0.2">
      <c r="Y50150" s="84"/>
    </row>
    <row r="50151" spans="25:25" x14ac:dyDescent="0.2">
      <c r="Y50151" s="84"/>
    </row>
    <row r="50152" spans="25:25" x14ac:dyDescent="0.2">
      <c r="Y50152" s="84"/>
    </row>
    <row r="50153" spans="25:25" x14ac:dyDescent="0.2">
      <c r="Y50153" s="84"/>
    </row>
    <row r="50154" spans="25:25" x14ac:dyDescent="0.2">
      <c r="Y50154" s="84"/>
    </row>
    <row r="50155" spans="25:25" x14ac:dyDescent="0.2">
      <c r="Y50155" s="84"/>
    </row>
    <row r="50156" spans="25:25" x14ac:dyDescent="0.2">
      <c r="Y50156" s="84"/>
    </row>
    <row r="50157" spans="25:25" x14ac:dyDescent="0.2">
      <c r="Y50157" s="84"/>
    </row>
    <row r="50158" spans="25:25" x14ac:dyDescent="0.2">
      <c r="Y50158" s="84"/>
    </row>
    <row r="50159" spans="25:25" x14ac:dyDescent="0.2">
      <c r="Y50159" s="84"/>
    </row>
    <row r="50160" spans="25:25" x14ac:dyDescent="0.2">
      <c r="Y50160" s="84"/>
    </row>
    <row r="50161" spans="25:25" x14ac:dyDescent="0.2">
      <c r="Y50161" s="84"/>
    </row>
    <row r="50162" spans="25:25" x14ac:dyDescent="0.2">
      <c r="Y50162" s="84"/>
    </row>
    <row r="50163" spans="25:25" x14ac:dyDescent="0.2">
      <c r="Y50163" s="84"/>
    </row>
    <row r="50164" spans="25:25" x14ac:dyDescent="0.2">
      <c r="Y50164" s="84"/>
    </row>
    <row r="50165" spans="25:25" x14ac:dyDescent="0.2">
      <c r="Y50165" s="84"/>
    </row>
    <row r="50166" spans="25:25" x14ac:dyDescent="0.2">
      <c r="Y50166" s="84"/>
    </row>
    <row r="50167" spans="25:25" x14ac:dyDescent="0.2">
      <c r="Y50167" s="84"/>
    </row>
    <row r="50168" spans="25:25" x14ac:dyDescent="0.2">
      <c r="Y50168" s="84"/>
    </row>
    <row r="50169" spans="25:25" x14ac:dyDescent="0.2">
      <c r="Y50169" s="84"/>
    </row>
    <row r="50170" spans="25:25" x14ac:dyDescent="0.2">
      <c r="Y50170" s="84"/>
    </row>
    <row r="50171" spans="25:25" x14ac:dyDescent="0.2">
      <c r="Y50171" s="84"/>
    </row>
    <row r="50172" spans="25:25" x14ac:dyDescent="0.2">
      <c r="Y50172" s="84"/>
    </row>
    <row r="50173" spans="25:25" x14ac:dyDescent="0.2">
      <c r="Y50173" s="84"/>
    </row>
    <row r="50174" spans="25:25" x14ac:dyDescent="0.2">
      <c r="Y50174" s="84"/>
    </row>
    <row r="50175" spans="25:25" x14ac:dyDescent="0.2">
      <c r="Y50175" s="84"/>
    </row>
    <row r="50176" spans="25:25" x14ac:dyDescent="0.2">
      <c r="Y50176" s="84"/>
    </row>
    <row r="50177" spans="25:25" x14ac:dyDescent="0.2">
      <c r="Y50177" s="84"/>
    </row>
    <row r="50178" spans="25:25" x14ac:dyDescent="0.2">
      <c r="Y50178" s="84"/>
    </row>
    <row r="50179" spans="25:25" x14ac:dyDescent="0.2">
      <c r="Y50179" s="84"/>
    </row>
    <row r="50180" spans="25:25" x14ac:dyDescent="0.2">
      <c r="Y50180" s="84"/>
    </row>
    <row r="50181" spans="25:25" x14ac:dyDescent="0.2">
      <c r="Y50181" s="84"/>
    </row>
    <row r="50182" spans="25:25" x14ac:dyDescent="0.2">
      <c r="Y50182" s="84"/>
    </row>
    <row r="50183" spans="25:25" x14ac:dyDescent="0.2">
      <c r="Y50183" s="84"/>
    </row>
    <row r="50184" spans="25:25" x14ac:dyDescent="0.2">
      <c r="Y50184" s="84"/>
    </row>
    <row r="50185" spans="25:25" x14ac:dyDescent="0.2">
      <c r="Y50185" s="84"/>
    </row>
    <row r="50186" spans="25:25" x14ac:dyDescent="0.2">
      <c r="Y50186" s="84"/>
    </row>
    <row r="50187" spans="25:25" x14ac:dyDescent="0.2">
      <c r="Y50187" s="84"/>
    </row>
    <row r="50188" spans="25:25" x14ac:dyDescent="0.2">
      <c r="Y50188" s="84"/>
    </row>
    <row r="50189" spans="25:25" x14ac:dyDescent="0.2">
      <c r="Y50189" s="84"/>
    </row>
    <row r="50190" spans="25:25" x14ac:dyDescent="0.2">
      <c r="Y50190" s="84"/>
    </row>
    <row r="50191" spans="25:25" x14ac:dyDescent="0.2">
      <c r="Y50191" s="84"/>
    </row>
    <row r="50192" spans="25:25" x14ac:dyDescent="0.2">
      <c r="Y50192" s="84"/>
    </row>
    <row r="50193" spans="25:25" x14ac:dyDescent="0.2">
      <c r="Y50193" s="84"/>
    </row>
    <row r="50194" spans="25:25" x14ac:dyDescent="0.2">
      <c r="Y50194" s="84"/>
    </row>
    <row r="50195" spans="25:25" x14ac:dyDescent="0.2">
      <c r="Y50195" s="84"/>
    </row>
    <row r="50196" spans="25:25" x14ac:dyDescent="0.2">
      <c r="Y50196" s="84"/>
    </row>
    <row r="50197" spans="25:25" x14ac:dyDescent="0.2">
      <c r="Y50197" s="84"/>
    </row>
    <row r="50198" spans="25:25" x14ac:dyDescent="0.2">
      <c r="Y50198" s="84"/>
    </row>
    <row r="50199" spans="25:25" x14ac:dyDescent="0.2">
      <c r="Y50199" s="84"/>
    </row>
    <row r="50200" spans="25:25" x14ac:dyDescent="0.2">
      <c r="Y50200" s="84"/>
    </row>
    <row r="50201" spans="25:25" x14ac:dyDescent="0.2">
      <c r="Y50201" s="84"/>
    </row>
    <row r="50202" spans="25:25" x14ac:dyDescent="0.2">
      <c r="Y50202" s="84"/>
    </row>
    <row r="50203" spans="25:25" x14ac:dyDescent="0.2">
      <c r="Y50203" s="84"/>
    </row>
    <row r="50204" spans="25:25" x14ac:dyDescent="0.2">
      <c r="Y50204" s="84"/>
    </row>
    <row r="50205" spans="25:25" x14ac:dyDescent="0.2">
      <c r="Y50205" s="84"/>
    </row>
    <row r="50206" spans="25:25" x14ac:dyDescent="0.2">
      <c r="Y50206" s="84"/>
    </row>
    <row r="50207" spans="25:25" x14ac:dyDescent="0.2">
      <c r="Y50207" s="84"/>
    </row>
    <row r="50208" spans="25:25" x14ac:dyDescent="0.2">
      <c r="Y50208" s="84"/>
    </row>
    <row r="50209" spans="25:25" x14ac:dyDescent="0.2">
      <c r="Y50209" s="84"/>
    </row>
    <row r="50210" spans="25:25" x14ac:dyDescent="0.2">
      <c r="Y50210" s="84"/>
    </row>
    <row r="50211" spans="25:25" x14ac:dyDescent="0.2">
      <c r="Y50211" s="84"/>
    </row>
    <row r="50212" spans="25:25" x14ac:dyDescent="0.2">
      <c r="Y50212" s="84"/>
    </row>
    <row r="50213" spans="25:25" x14ac:dyDescent="0.2">
      <c r="Y50213" s="84"/>
    </row>
    <row r="50214" spans="25:25" x14ac:dyDescent="0.2">
      <c r="Y50214" s="84"/>
    </row>
    <row r="50215" spans="25:25" x14ac:dyDescent="0.2">
      <c r="Y50215" s="84"/>
    </row>
    <row r="50216" spans="25:25" x14ac:dyDescent="0.2">
      <c r="Y50216" s="84"/>
    </row>
    <row r="50217" spans="25:25" x14ac:dyDescent="0.2">
      <c r="Y50217" s="84"/>
    </row>
    <row r="50218" spans="25:25" x14ac:dyDescent="0.2">
      <c r="Y50218" s="84"/>
    </row>
    <row r="50219" spans="25:25" x14ac:dyDescent="0.2">
      <c r="Y50219" s="84"/>
    </row>
    <row r="50220" spans="25:25" x14ac:dyDescent="0.2">
      <c r="Y50220" s="84"/>
    </row>
    <row r="50221" spans="25:25" x14ac:dyDescent="0.2">
      <c r="Y50221" s="84"/>
    </row>
    <row r="50222" spans="25:25" x14ac:dyDescent="0.2">
      <c r="Y50222" s="84"/>
    </row>
    <row r="50223" spans="25:25" x14ac:dyDescent="0.2">
      <c r="Y50223" s="84"/>
    </row>
    <row r="50224" spans="25:25" x14ac:dyDescent="0.2">
      <c r="Y50224" s="84"/>
    </row>
    <row r="50225" spans="25:25" x14ac:dyDescent="0.2">
      <c r="Y50225" s="84"/>
    </row>
    <row r="50226" spans="25:25" x14ac:dyDescent="0.2">
      <c r="Y50226" s="84"/>
    </row>
    <row r="50227" spans="25:25" x14ac:dyDescent="0.2">
      <c r="Y50227" s="84"/>
    </row>
    <row r="50228" spans="25:25" x14ac:dyDescent="0.2">
      <c r="Y50228" s="84"/>
    </row>
    <row r="50229" spans="25:25" x14ac:dyDescent="0.2">
      <c r="Y50229" s="84"/>
    </row>
    <row r="50230" spans="25:25" x14ac:dyDescent="0.2">
      <c r="Y50230" s="84"/>
    </row>
    <row r="50231" spans="25:25" x14ac:dyDescent="0.2">
      <c r="Y50231" s="84"/>
    </row>
    <row r="50232" spans="25:25" x14ac:dyDescent="0.2">
      <c r="Y50232" s="84"/>
    </row>
    <row r="50233" spans="25:25" x14ac:dyDescent="0.2">
      <c r="Y50233" s="84"/>
    </row>
    <row r="50234" spans="25:25" x14ac:dyDescent="0.2">
      <c r="Y50234" s="84"/>
    </row>
    <row r="50235" spans="25:25" x14ac:dyDescent="0.2">
      <c r="Y50235" s="84"/>
    </row>
    <row r="50236" spans="25:25" x14ac:dyDescent="0.2">
      <c r="Y50236" s="84"/>
    </row>
    <row r="50237" spans="25:25" x14ac:dyDescent="0.2">
      <c r="Y50237" s="84"/>
    </row>
    <row r="50238" spans="25:25" x14ac:dyDescent="0.2">
      <c r="Y50238" s="84"/>
    </row>
    <row r="50239" spans="25:25" x14ac:dyDescent="0.2">
      <c r="Y50239" s="84"/>
    </row>
    <row r="50240" spans="25:25" x14ac:dyDescent="0.2">
      <c r="Y50240" s="84"/>
    </row>
    <row r="50241" spans="25:25" x14ac:dyDescent="0.2">
      <c r="Y50241" s="84"/>
    </row>
    <row r="50242" spans="25:25" x14ac:dyDescent="0.2">
      <c r="Y50242" s="84"/>
    </row>
    <row r="50243" spans="25:25" x14ac:dyDescent="0.2">
      <c r="Y50243" s="84"/>
    </row>
    <row r="50244" spans="25:25" x14ac:dyDescent="0.2">
      <c r="Y50244" s="84"/>
    </row>
    <row r="50245" spans="25:25" x14ac:dyDescent="0.2">
      <c r="Y50245" s="84"/>
    </row>
    <row r="50246" spans="25:25" x14ac:dyDescent="0.2">
      <c r="Y50246" s="84"/>
    </row>
    <row r="50247" spans="25:25" x14ac:dyDescent="0.2">
      <c r="Y50247" s="84"/>
    </row>
    <row r="50248" spans="25:25" x14ac:dyDescent="0.2">
      <c r="Y50248" s="84"/>
    </row>
    <row r="50249" spans="25:25" x14ac:dyDescent="0.2">
      <c r="Y50249" s="84"/>
    </row>
    <row r="50250" spans="25:25" x14ac:dyDescent="0.2">
      <c r="Y50250" s="84"/>
    </row>
    <row r="50251" spans="25:25" x14ac:dyDescent="0.2">
      <c r="Y50251" s="84"/>
    </row>
    <row r="50252" spans="25:25" x14ac:dyDescent="0.2">
      <c r="Y50252" s="84"/>
    </row>
    <row r="50253" spans="25:25" x14ac:dyDescent="0.2">
      <c r="Y50253" s="84"/>
    </row>
    <row r="50254" spans="25:25" x14ac:dyDescent="0.2">
      <c r="Y50254" s="84"/>
    </row>
    <row r="50255" spans="25:25" x14ac:dyDescent="0.2">
      <c r="Y50255" s="84"/>
    </row>
    <row r="50256" spans="25:25" x14ac:dyDescent="0.2">
      <c r="Y50256" s="84"/>
    </row>
    <row r="50257" spans="25:25" x14ac:dyDescent="0.2">
      <c r="Y50257" s="84"/>
    </row>
    <row r="50258" spans="25:25" x14ac:dyDescent="0.2">
      <c r="Y50258" s="84"/>
    </row>
    <row r="50259" spans="25:25" x14ac:dyDescent="0.2">
      <c r="Y50259" s="84"/>
    </row>
    <row r="50260" spans="25:25" x14ac:dyDescent="0.2">
      <c r="Y50260" s="84"/>
    </row>
    <row r="50261" spans="25:25" x14ac:dyDescent="0.2">
      <c r="Y50261" s="84"/>
    </row>
    <row r="50262" spans="25:25" x14ac:dyDescent="0.2">
      <c r="Y50262" s="84"/>
    </row>
    <row r="50263" spans="25:25" x14ac:dyDescent="0.2">
      <c r="Y50263" s="84"/>
    </row>
    <row r="50264" spans="25:25" x14ac:dyDescent="0.2">
      <c r="Y50264" s="84"/>
    </row>
    <row r="50265" spans="25:25" x14ac:dyDescent="0.2">
      <c r="Y50265" s="84"/>
    </row>
    <row r="50266" spans="25:25" x14ac:dyDescent="0.2">
      <c r="Y50266" s="84"/>
    </row>
    <row r="50267" spans="25:25" x14ac:dyDescent="0.2">
      <c r="Y50267" s="84"/>
    </row>
    <row r="50268" spans="25:25" x14ac:dyDescent="0.2">
      <c r="Y50268" s="84"/>
    </row>
    <row r="50269" spans="25:25" x14ac:dyDescent="0.2">
      <c r="Y50269" s="84"/>
    </row>
    <row r="50270" spans="25:25" x14ac:dyDescent="0.2">
      <c r="Y50270" s="84"/>
    </row>
    <row r="50271" spans="25:25" x14ac:dyDescent="0.2">
      <c r="Y50271" s="84"/>
    </row>
    <row r="50272" spans="25:25" x14ac:dyDescent="0.2">
      <c r="Y50272" s="84"/>
    </row>
    <row r="50273" spans="25:25" x14ac:dyDescent="0.2">
      <c r="Y50273" s="84"/>
    </row>
    <row r="50274" spans="25:25" x14ac:dyDescent="0.2">
      <c r="Y50274" s="84"/>
    </row>
    <row r="50275" spans="25:25" x14ac:dyDescent="0.2">
      <c r="Y50275" s="84"/>
    </row>
    <row r="50276" spans="25:25" x14ac:dyDescent="0.2">
      <c r="Y50276" s="84"/>
    </row>
    <row r="50277" spans="25:25" x14ac:dyDescent="0.2">
      <c r="Y50277" s="84"/>
    </row>
    <row r="50278" spans="25:25" x14ac:dyDescent="0.2">
      <c r="Y50278" s="84"/>
    </row>
    <row r="50279" spans="25:25" x14ac:dyDescent="0.2">
      <c r="Y50279" s="84"/>
    </row>
    <row r="50280" spans="25:25" x14ac:dyDescent="0.2">
      <c r="Y50280" s="84"/>
    </row>
    <row r="50281" spans="25:25" x14ac:dyDescent="0.2">
      <c r="Y50281" s="84"/>
    </row>
    <row r="50282" spans="25:25" x14ac:dyDescent="0.2">
      <c r="Y50282" s="84"/>
    </row>
    <row r="50283" spans="25:25" x14ac:dyDescent="0.2">
      <c r="Y50283" s="84"/>
    </row>
    <row r="50284" spans="25:25" x14ac:dyDescent="0.2">
      <c r="Y50284" s="84"/>
    </row>
    <row r="50285" spans="25:25" x14ac:dyDescent="0.2">
      <c r="Y50285" s="84"/>
    </row>
    <row r="50286" spans="25:25" x14ac:dyDescent="0.2">
      <c r="Y50286" s="84"/>
    </row>
    <row r="50287" spans="25:25" x14ac:dyDescent="0.2">
      <c r="Y50287" s="84"/>
    </row>
    <row r="50288" spans="25:25" x14ac:dyDescent="0.2">
      <c r="Y50288" s="84"/>
    </row>
    <row r="50289" spans="25:25" x14ac:dyDescent="0.2">
      <c r="Y50289" s="84"/>
    </row>
    <row r="50290" spans="25:25" x14ac:dyDescent="0.2">
      <c r="Y50290" s="84"/>
    </row>
    <row r="50291" spans="25:25" x14ac:dyDescent="0.2">
      <c r="Y50291" s="84"/>
    </row>
    <row r="50292" spans="25:25" x14ac:dyDescent="0.2">
      <c r="Y50292" s="84"/>
    </row>
    <row r="50293" spans="25:25" x14ac:dyDescent="0.2">
      <c r="Y50293" s="84"/>
    </row>
    <row r="50294" spans="25:25" x14ac:dyDescent="0.2">
      <c r="Y50294" s="84"/>
    </row>
    <row r="50295" spans="25:25" x14ac:dyDescent="0.2">
      <c r="Y50295" s="84"/>
    </row>
    <row r="50296" spans="25:25" x14ac:dyDescent="0.2">
      <c r="Y50296" s="84"/>
    </row>
    <row r="50297" spans="25:25" x14ac:dyDescent="0.2">
      <c r="Y50297" s="84"/>
    </row>
    <row r="50298" spans="25:25" x14ac:dyDescent="0.2">
      <c r="Y50298" s="84"/>
    </row>
    <row r="50299" spans="25:25" x14ac:dyDescent="0.2">
      <c r="Y50299" s="84"/>
    </row>
    <row r="50300" spans="25:25" x14ac:dyDescent="0.2">
      <c r="Y50300" s="84"/>
    </row>
    <row r="50301" spans="25:25" x14ac:dyDescent="0.2">
      <c r="Y50301" s="84"/>
    </row>
    <row r="50302" spans="25:25" x14ac:dyDescent="0.2">
      <c r="Y50302" s="84"/>
    </row>
    <row r="50303" spans="25:25" x14ac:dyDescent="0.2">
      <c r="Y50303" s="84"/>
    </row>
    <row r="50304" spans="25:25" x14ac:dyDescent="0.2">
      <c r="Y50304" s="84"/>
    </row>
    <row r="50305" spans="25:25" x14ac:dyDescent="0.2">
      <c r="Y50305" s="84"/>
    </row>
    <row r="50306" spans="25:25" x14ac:dyDescent="0.2">
      <c r="Y50306" s="84"/>
    </row>
    <row r="50307" spans="25:25" x14ac:dyDescent="0.2">
      <c r="Y50307" s="84"/>
    </row>
    <row r="50308" spans="25:25" x14ac:dyDescent="0.2">
      <c r="Y50308" s="84"/>
    </row>
    <row r="50309" spans="25:25" x14ac:dyDescent="0.2">
      <c r="Y50309" s="84"/>
    </row>
    <row r="50310" spans="25:25" x14ac:dyDescent="0.2">
      <c r="Y50310" s="84"/>
    </row>
    <row r="50311" spans="25:25" x14ac:dyDescent="0.2">
      <c r="Y50311" s="84"/>
    </row>
    <row r="50312" spans="25:25" x14ac:dyDescent="0.2">
      <c r="Y50312" s="84"/>
    </row>
    <row r="50313" spans="25:25" x14ac:dyDescent="0.2">
      <c r="Y50313" s="84"/>
    </row>
    <row r="50314" spans="25:25" x14ac:dyDescent="0.2">
      <c r="Y50314" s="84"/>
    </row>
    <row r="50315" spans="25:25" x14ac:dyDescent="0.2">
      <c r="Y50315" s="84"/>
    </row>
    <row r="50316" spans="25:25" x14ac:dyDescent="0.2">
      <c r="Y50316" s="84"/>
    </row>
    <row r="50317" spans="25:25" x14ac:dyDescent="0.2">
      <c r="Y50317" s="84"/>
    </row>
    <row r="50318" spans="25:25" x14ac:dyDescent="0.2">
      <c r="Y50318" s="84"/>
    </row>
    <row r="50319" spans="25:25" x14ac:dyDescent="0.2">
      <c r="Y50319" s="84"/>
    </row>
    <row r="50320" spans="25:25" x14ac:dyDescent="0.2">
      <c r="Y50320" s="84"/>
    </row>
    <row r="50321" spans="25:25" x14ac:dyDescent="0.2">
      <c r="Y50321" s="84"/>
    </row>
    <row r="50322" spans="25:25" x14ac:dyDescent="0.2">
      <c r="Y50322" s="84"/>
    </row>
    <row r="50323" spans="25:25" x14ac:dyDescent="0.2">
      <c r="Y50323" s="84"/>
    </row>
    <row r="50324" spans="25:25" x14ac:dyDescent="0.2">
      <c r="Y50324" s="84"/>
    </row>
    <row r="50325" spans="25:25" x14ac:dyDescent="0.2">
      <c r="Y50325" s="84"/>
    </row>
    <row r="50326" spans="25:25" x14ac:dyDescent="0.2">
      <c r="Y50326" s="84"/>
    </row>
    <row r="50327" spans="25:25" x14ac:dyDescent="0.2">
      <c r="Y50327" s="84"/>
    </row>
    <row r="50328" spans="25:25" x14ac:dyDescent="0.2">
      <c r="Y50328" s="84"/>
    </row>
    <row r="50329" spans="25:25" x14ac:dyDescent="0.2">
      <c r="Y50329" s="84"/>
    </row>
    <row r="50330" spans="25:25" x14ac:dyDescent="0.2">
      <c r="Y50330" s="84"/>
    </row>
    <row r="50331" spans="25:25" x14ac:dyDescent="0.2">
      <c r="Y50331" s="84"/>
    </row>
    <row r="50332" spans="25:25" x14ac:dyDescent="0.2">
      <c r="Y50332" s="84"/>
    </row>
    <row r="50333" spans="25:25" x14ac:dyDescent="0.2">
      <c r="Y50333" s="84"/>
    </row>
    <row r="50334" spans="25:25" x14ac:dyDescent="0.2">
      <c r="Y50334" s="84"/>
    </row>
    <row r="50335" spans="25:25" x14ac:dyDescent="0.2">
      <c r="Y50335" s="84"/>
    </row>
    <row r="50336" spans="25:25" x14ac:dyDescent="0.2">
      <c r="Y50336" s="84"/>
    </row>
    <row r="50337" spans="25:25" x14ac:dyDescent="0.2">
      <c r="Y50337" s="84"/>
    </row>
    <row r="50338" spans="25:25" x14ac:dyDescent="0.2">
      <c r="Y50338" s="84"/>
    </row>
    <row r="50339" spans="25:25" x14ac:dyDescent="0.2">
      <c r="Y50339" s="84"/>
    </row>
    <row r="50340" spans="25:25" x14ac:dyDescent="0.2">
      <c r="Y50340" s="84"/>
    </row>
    <row r="50341" spans="25:25" x14ac:dyDescent="0.2">
      <c r="Y50341" s="84"/>
    </row>
    <row r="50342" spans="25:25" x14ac:dyDescent="0.2">
      <c r="Y50342" s="84"/>
    </row>
    <row r="50343" spans="25:25" x14ac:dyDescent="0.2">
      <c r="Y50343" s="84"/>
    </row>
    <row r="50344" spans="25:25" x14ac:dyDescent="0.2">
      <c r="Y50344" s="84"/>
    </row>
    <row r="50345" spans="25:25" x14ac:dyDescent="0.2">
      <c r="Y50345" s="84"/>
    </row>
    <row r="50346" spans="25:25" x14ac:dyDescent="0.2">
      <c r="Y50346" s="84"/>
    </row>
    <row r="50347" spans="25:25" x14ac:dyDescent="0.2">
      <c r="Y50347" s="84"/>
    </row>
    <row r="50348" spans="25:25" x14ac:dyDescent="0.2">
      <c r="Y50348" s="84"/>
    </row>
    <row r="50349" spans="25:25" x14ac:dyDescent="0.2">
      <c r="Y50349" s="84"/>
    </row>
    <row r="50350" spans="25:25" x14ac:dyDescent="0.2">
      <c r="Y50350" s="84"/>
    </row>
    <row r="50351" spans="25:25" x14ac:dyDescent="0.2">
      <c r="Y50351" s="84"/>
    </row>
    <row r="50352" spans="25:25" x14ac:dyDescent="0.2">
      <c r="Y50352" s="84"/>
    </row>
    <row r="50353" spans="25:25" x14ac:dyDescent="0.2">
      <c r="Y50353" s="84"/>
    </row>
    <row r="50354" spans="25:25" x14ac:dyDescent="0.2">
      <c r="Y50354" s="84"/>
    </row>
    <row r="50355" spans="25:25" x14ac:dyDescent="0.2">
      <c r="Y50355" s="84"/>
    </row>
    <row r="50356" spans="25:25" x14ac:dyDescent="0.2">
      <c r="Y50356" s="84"/>
    </row>
    <row r="50357" spans="25:25" x14ac:dyDescent="0.2">
      <c r="Y50357" s="84"/>
    </row>
    <row r="50358" spans="25:25" x14ac:dyDescent="0.2">
      <c r="Y50358" s="84"/>
    </row>
    <row r="50359" spans="25:25" x14ac:dyDescent="0.2">
      <c r="Y50359" s="84"/>
    </row>
    <row r="50360" spans="25:25" x14ac:dyDescent="0.2">
      <c r="Y50360" s="84"/>
    </row>
    <row r="50361" spans="25:25" x14ac:dyDescent="0.2">
      <c r="Y50361" s="84"/>
    </row>
    <row r="50362" spans="25:25" x14ac:dyDescent="0.2">
      <c r="Y50362" s="84"/>
    </row>
    <row r="50363" spans="25:25" x14ac:dyDescent="0.2">
      <c r="Y50363" s="84"/>
    </row>
    <row r="50364" spans="25:25" x14ac:dyDescent="0.2">
      <c r="Y50364" s="84"/>
    </row>
    <row r="50365" spans="25:25" x14ac:dyDescent="0.2">
      <c r="Y50365" s="84"/>
    </row>
    <row r="50366" spans="25:25" x14ac:dyDescent="0.2">
      <c r="Y50366" s="84"/>
    </row>
    <row r="50367" spans="25:25" x14ac:dyDescent="0.2">
      <c r="Y50367" s="84"/>
    </row>
    <row r="50368" spans="25:25" x14ac:dyDescent="0.2">
      <c r="Y50368" s="84"/>
    </row>
    <row r="50369" spans="25:25" x14ac:dyDescent="0.2">
      <c r="Y50369" s="84"/>
    </row>
    <row r="50370" spans="25:25" x14ac:dyDescent="0.2">
      <c r="Y50370" s="84"/>
    </row>
    <row r="50371" spans="25:25" x14ac:dyDescent="0.2">
      <c r="Y50371" s="84"/>
    </row>
    <row r="50372" spans="25:25" x14ac:dyDescent="0.2">
      <c r="Y50372" s="84"/>
    </row>
    <row r="50373" spans="25:25" x14ac:dyDescent="0.2">
      <c r="Y50373" s="84"/>
    </row>
    <row r="50374" spans="25:25" x14ac:dyDescent="0.2">
      <c r="Y50374" s="84"/>
    </row>
    <row r="50375" spans="25:25" x14ac:dyDescent="0.2">
      <c r="Y50375" s="84"/>
    </row>
    <row r="50376" spans="25:25" x14ac:dyDescent="0.2">
      <c r="Y50376" s="84"/>
    </row>
    <row r="50377" spans="25:25" x14ac:dyDescent="0.2">
      <c r="Y50377" s="84"/>
    </row>
    <row r="50378" spans="25:25" x14ac:dyDescent="0.2">
      <c r="Y50378" s="84"/>
    </row>
    <row r="50379" spans="25:25" x14ac:dyDescent="0.2">
      <c r="Y50379" s="84"/>
    </row>
    <row r="50380" spans="25:25" x14ac:dyDescent="0.2">
      <c r="Y50380" s="84"/>
    </row>
    <row r="50381" spans="25:25" x14ac:dyDescent="0.2">
      <c r="Y50381" s="84"/>
    </row>
    <row r="50382" spans="25:25" x14ac:dyDescent="0.2">
      <c r="Y50382" s="84"/>
    </row>
    <row r="50383" spans="25:25" x14ac:dyDescent="0.2">
      <c r="Y50383" s="84"/>
    </row>
    <row r="50384" spans="25:25" x14ac:dyDescent="0.2">
      <c r="Y50384" s="84"/>
    </row>
    <row r="50385" spans="25:25" x14ac:dyDescent="0.2">
      <c r="Y50385" s="84"/>
    </row>
    <row r="50386" spans="25:25" x14ac:dyDescent="0.2">
      <c r="Y50386" s="84"/>
    </row>
    <row r="50387" spans="25:25" x14ac:dyDescent="0.2">
      <c r="Y50387" s="84"/>
    </row>
    <row r="50388" spans="25:25" x14ac:dyDescent="0.2">
      <c r="Y50388" s="84"/>
    </row>
    <row r="50389" spans="25:25" x14ac:dyDescent="0.2">
      <c r="Y50389" s="84"/>
    </row>
    <row r="50390" spans="25:25" x14ac:dyDescent="0.2">
      <c r="Y50390" s="84"/>
    </row>
    <row r="50391" spans="25:25" x14ac:dyDescent="0.2">
      <c r="Y50391" s="84"/>
    </row>
    <row r="50392" spans="25:25" x14ac:dyDescent="0.2">
      <c r="Y50392" s="84"/>
    </row>
    <row r="50393" spans="25:25" x14ac:dyDescent="0.2">
      <c r="Y50393" s="84"/>
    </row>
    <row r="50394" spans="25:25" x14ac:dyDescent="0.2">
      <c r="Y50394" s="84"/>
    </row>
    <row r="50395" spans="25:25" x14ac:dyDescent="0.2">
      <c r="Y50395" s="84"/>
    </row>
    <row r="50396" spans="25:25" x14ac:dyDescent="0.2">
      <c r="Y50396" s="84"/>
    </row>
    <row r="50397" spans="25:25" x14ac:dyDescent="0.2">
      <c r="Y50397" s="84"/>
    </row>
    <row r="50398" spans="25:25" x14ac:dyDescent="0.2">
      <c r="Y50398" s="84"/>
    </row>
    <row r="50399" spans="25:25" x14ac:dyDescent="0.2">
      <c r="Y50399" s="84"/>
    </row>
    <row r="50400" spans="25:25" x14ac:dyDescent="0.2">
      <c r="Y50400" s="84"/>
    </row>
    <row r="50401" spans="25:25" x14ac:dyDescent="0.2">
      <c r="Y50401" s="84"/>
    </row>
    <row r="50402" spans="25:25" x14ac:dyDescent="0.2">
      <c r="Y50402" s="84"/>
    </row>
    <row r="50403" spans="25:25" x14ac:dyDescent="0.2">
      <c r="Y50403" s="84"/>
    </row>
    <row r="50404" spans="25:25" x14ac:dyDescent="0.2">
      <c r="Y50404" s="84"/>
    </row>
    <row r="50405" spans="25:25" x14ac:dyDescent="0.2">
      <c r="Y50405" s="84"/>
    </row>
    <row r="50406" spans="25:25" x14ac:dyDescent="0.2">
      <c r="Y50406" s="84"/>
    </row>
    <row r="50407" spans="25:25" x14ac:dyDescent="0.2">
      <c r="Y50407" s="84"/>
    </row>
    <row r="50408" spans="25:25" x14ac:dyDescent="0.2">
      <c r="Y50408" s="84"/>
    </row>
    <row r="50409" spans="25:25" x14ac:dyDescent="0.2">
      <c r="Y50409" s="84"/>
    </row>
    <row r="50410" spans="25:25" x14ac:dyDescent="0.2">
      <c r="Y50410" s="84"/>
    </row>
    <row r="50411" spans="25:25" x14ac:dyDescent="0.2">
      <c r="Y50411" s="84"/>
    </row>
    <row r="50412" spans="25:25" x14ac:dyDescent="0.2">
      <c r="Y50412" s="84"/>
    </row>
    <row r="50413" spans="25:25" x14ac:dyDescent="0.2">
      <c r="Y50413" s="84"/>
    </row>
    <row r="50414" spans="25:25" x14ac:dyDescent="0.2">
      <c r="Y50414" s="84"/>
    </row>
    <row r="50415" spans="25:25" x14ac:dyDescent="0.2">
      <c r="Y50415" s="84"/>
    </row>
    <row r="50416" spans="25:25" x14ac:dyDescent="0.2">
      <c r="Y50416" s="84"/>
    </row>
    <row r="50417" spans="25:25" x14ac:dyDescent="0.2">
      <c r="Y50417" s="84"/>
    </row>
    <row r="50418" spans="25:25" x14ac:dyDescent="0.2">
      <c r="Y50418" s="84"/>
    </row>
    <row r="50419" spans="25:25" x14ac:dyDescent="0.2">
      <c r="Y50419" s="84"/>
    </row>
    <row r="50420" spans="25:25" x14ac:dyDescent="0.2">
      <c r="Y50420" s="84"/>
    </row>
    <row r="50421" spans="25:25" x14ac:dyDescent="0.2">
      <c r="Y50421" s="84"/>
    </row>
    <row r="50422" spans="25:25" x14ac:dyDescent="0.2">
      <c r="Y50422" s="84"/>
    </row>
    <row r="50423" spans="25:25" x14ac:dyDescent="0.2">
      <c r="Y50423" s="84"/>
    </row>
    <row r="50424" spans="25:25" x14ac:dyDescent="0.2">
      <c r="Y50424" s="84"/>
    </row>
    <row r="50425" spans="25:25" x14ac:dyDescent="0.2">
      <c r="Y50425" s="84"/>
    </row>
    <row r="50426" spans="25:25" x14ac:dyDescent="0.2">
      <c r="Y50426" s="84"/>
    </row>
    <row r="50427" spans="25:25" x14ac:dyDescent="0.2">
      <c r="Y50427" s="84"/>
    </row>
    <row r="50428" spans="25:25" x14ac:dyDescent="0.2">
      <c r="Y50428" s="84"/>
    </row>
    <row r="50429" spans="25:25" x14ac:dyDescent="0.2">
      <c r="Y50429" s="84"/>
    </row>
    <row r="50430" spans="25:25" x14ac:dyDescent="0.2">
      <c r="Y50430" s="84"/>
    </row>
    <row r="50431" spans="25:25" x14ac:dyDescent="0.2">
      <c r="Y50431" s="84"/>
    </row>
    <row r="50432" spans="25:25" x14ac:dyDescent="0.2">
      <c r="Y50432" s="84"/>
    </row>
    <row r="50433" spans="25:25" x14ac:dyDescent="0.2">
      <c r="Y50433" s="84"/>
    </row>
    <row r="50434" spans="25:25" x14ac:dyDescent="0.2">
      <c r="Y50434" s="84"/>
    </row>
    <row r="50435" spans="25:25" x14ac:dyDescent="0.2">
      <c r="Y50435" s="84"/>
    </row>
    <row r="50436" spans="25:25" x14ac:dyDescent="0.2">
      <c r="Y50436" s="84"/>
    </row>
    <row r="50437" spans="25:25" x14ac:dyDescent="0.2">
      <c r="Y50437" s="84"/>
    </row>
    <row r="50438" spans="25:25" x14ac:dyDescent="0.2">
      <c r="Y50438" s="84"/>
    </row>
    <row r="50439" spans="25:25" x14ac:dyDescent="0.2">
      <c r="Y50439" s="84"/>
    </row>
    <row r="50440" spans="25:25" x14ac:dyDescent="0.2">
      <c r="Y50440" s="84"/>
    </row>
    <row r="50441" spans="25:25" x14ac:dyDescent="0.2">
      <c r="Y50441" s="84"/>
    </row>
    <row r="50442" spans="25:25" x14ac:dyDescent="0.2">
      <c r="Y50442" s="84"/>
    </row>
    <row r="50443" spans="25:25" x14ac:dyDescent="0.2">
      <c r="Y50443" s="84"/>
    </row>
    <row r="50444" spans="25:25" x14ac:dyDescent="0.2">
      <c r="Y50444" s="84"/>
    </row>
    <row r="50445" spans="25:25" x14ac:dyDescent="0.2">
      <c r="Y50445" s="84"/>
    </row>
    <row r="50446" spans="25:25" x14ac:dyDescent="0.2">
      <c r="Y50446" s="84"/>
    </row>
    <row r="50447" spans="25:25" x14ac:dyDescent="0.2">
      <c r="Y50447" s="84"/>
    </row>
    <row r="50448" spans="25:25" x14ac:dyDescent="0.2">
      <c r="Y50448" s="84"/>
    </row>
    <row r="50449" spans="25:25" x14ac:dyDescent="0.2">
      <c r="Y50449" s="84"/>
    </row>
    <row r="50450" spans="25:25" x14ac:dyDescent="0.2">
      <c r="Y50450" s="84"/>
    </row>
    <row r="50451" spans="25:25" x14ac:dyDescent="0.2">
      <c r="Y50451" s="84"/>
    </row>
    <row r="50452" spans="25:25" x14ac:dyDescent="0.2">
      <c r="Y50452" s="84"/>
    </row>
    <row r="50453" spans="25:25" x14ac:dyDescent="0.2">
      <c r="Y50453" s="84"/>
    </row>
    <row r="50454" spans="25:25" x14ac:dyDescent="0.2">
      <c r="Y50454" s="84"/>
    </row>
    <row r="50455" spans="25:25" x14ac:dyDescent="0.2">
      <c r="Y50455" s="84"/>
    </row>
    <row r="50456" spans="25:25" x14ac:dyDescent="0.2">
      <c r="Y50456" s="84"/>
    </row>
    <row r="50457" spans="25:25" x14ac:dyDescent="0.2">
      <c r="Y50457" s="84"/>
    </row>
    <row r="50458" spans="25:25" x14ac:dyDescent="0.2">
      <c r="Y50458" s="84"/>
    </row>
    <row r="50459" spans="25:25" x14ac:dyDescent="0.2">
      <c r="Y50459" s="84"/>
    </row>
    <row r="50460" spans="25:25" x14ac:dyDescent="0.2">
      <c r="Y50460" s="84"/>
    </row>
    <row r="50461" spans="25:25" x14ac:dyDescent="0.2">
      <c r="Y50461" s="84"/>
    </row>
    <row r="50462" spans="25:25" x14ac:dyDescent="0.2">
      <c r="Y50462" s="84"/>
    </row>
    <row r="50463" spans="25:25" x14ac:dyDescent="0.2">
      <c r="Y50463" s="84"/>
    </row>
    <row r="50464" spans="25:25" x14ac:dyDescent="0.2">
      <c r="Y50464" s="84"/>
    </row>
    <row r="50465" spans="25:25" x14ac:dyDescent="0.2">
      <c r="Y50465" s="84"/>
    </row>
    <row r="50466" spans="25:25" x14ac:dyDescent="0.2">
      <c r="Y50466" s="84"/>
    </row>
    <row r="50467" spans="25:25" x14ac:dyDescent="0.2">
      <c r="Y50467" s="84"/>
    </row>
    <row r="50468" spans="25:25" x14ac:dyDescent="0.2">
      <c r="Y50468" s="84"/>
    </row>
    <row r="50469" spans="25:25" x14ac:dyDescent="0.2">
      <c r="Y50469" s="84"/>
    </row>
    <row r="50470" spans="25:25" x14ac:dyDescent="0.2">
      <c r="Y50470" s="84"/>
    </row>
    <row r="50471" spans="25:25" x14ac:dyDescent="0.2">
      <c r="Y50471" s="84"/>
    </row>
    <row r="50472" spans="25:25" x14ac:dyDescent="0.2">
      <c r="Y50472" s="84"/>
    </row>
    <row r="50473" spans="25:25" x14ac:dyDescent="0.2">
      <c r="Y50473" s="84"/>
    </row>
    <row r="50474" spans="25:25" x14ac:dyDescent="0.2">
      <c r="Y50474" s="84"/>
    </row>
    <row r="50475" spans="25:25" x14ac:dyDescent="0.2">
      <c r="Y50475" s="84"/>
    </row>
    <row r="50476" spans="25:25" x14ac:dyDescent="0.2">
      <c r="Y50476" s="84"/>
    </row>
    <row r="50477" spans="25:25" x14ac:dyDescent="0.2">
      <c r="Y50477" s="84"/>
    </row>
    <row r="50478" spans="25:25" x14ac:dyDescent="0.2">
      <c r="Y50478" s="84"/>
    </row>
    <row r="50479" spans="25:25" x14ac:dyDescent="0.2">
      <c r="Y50479" s="84"/>
    </row>
    <row r="50480" spans="25:25" x14ac:dyDescent="0.2">
      <c r="Y50480" s="84"/>
    </row>
    <row r="50481" spans="25:25" x14ac:dyDescent="0.2">
      <c r="Y50481" s="84"/>
    </row>
    <row r="50482" spans="25:25" x14ac:dyDescent="0.2">
      <c r="Y50482" s="84"/>
    </row>
    <row r="50483" spans="25:25" x14ac:dyDescent="0.2">
      <c r="Y50483" s="84"/>
    </row>
    <row r="50484" spans="25:25" x14ac:dyDescent="0.2">
      <c r="Y50484" s="84"/>
    </row>
    <row r="50485" spans="25:25" x14ac:dyDescent="0.2">
      <c r="Y50485" s="84"/>
    </row>
    <row r="50486" spans="25:25" x14ac:dyDescent="0.2">
      <c r="Y50486" s="84"/>
    </row>
    <row r="50487" spans="25:25" x14ac:dyDescent="0.2">
      <c r="Y50487" s="84"/>
    </row>
    <row r="50488" spans="25:25" x14ac:dyDescent="0.2">
      <c r="Y50488" s="84"/>
    </row>
    <row r="50489" spans="25:25" x14ac:dyDescent="0.2">
      <c r="Y50489" s="84"/>
    </row>
    <row r="50490" spans="25:25" x14ac:dyDescent="0.2">
      <c r="Y50490" s="84"/>
    </row>
    <row r="50491" spans="25:25" x14ac:dyDescent="0.2">
      <c r="Y50491" s="84"/>
    </row>
    <row r="50492" spans="25:25" x14ac:dyDescent="0.2">
      <c r="Y50492" s="84"/>
    </row>
    <row r="50493" spans="25:25" x14ac:dyDescent="0.2">
      <c r="Y50493" s="84"/>
    </row>
    <row r="50494" spans="25:25" x14ac:dyDescent="0.2">
      <c r="Y50494" s="84"/>
    </row>
    <row r="50495" spans="25:25" x14ac:dyDescent="0.2">
      <c r="Y50495" s="84"/>
    </row>
    <row r="50496" spans="25:25" x14ac:dyDescent="0.2">
      <c r="Y50496" s="84"/>
    </row>
    <row r="50497" spans="25:25" x14ac:dyDescent="0.2">
      <c r="Y50497" s="84"/>
    </row>
    <row r="50498" spans="25:25" x14ac:dyDescent="0.2">
      <c r="Y50498" s="84"/>
    </row>
    <row r="50499" spans="25:25" x14ac:dyDescent="0.2">
      <c r="Y50499" s="84"/>
    </row>
    <row r="50500" spans="25:25" x14ac:dyDescent="0.2">
      <c r="Y50500" s="84"/>
    </row>
    <row r="50501" spans="25:25" x14ac:dyDescent="0.2">
      <c r="Y50501" s="84"/>
    </row>
    <row r="50502" spans="25:25" x14ac:dyDescent="0.2">
      <c r="Y50502" s="84"/>
    </row>
    <row r="50503" spans="25:25" x14ac:dyDescent="0.2">
      <c r="Y50503" s="84"/>
    </row>
    <row r="50504" spans="25:25" x14ac:dyDescent="0.2">
      <c r="Y50504" s="84"/>
    </row>
    <row r="50505" spans="25:25" x14ac:dyDescent="0.2">
      <c r="Y50505" s="84"/>
    </row>
    <row r="50506" spans="25:25" x14ac:dyDescent="0.2">
      <c r="Y50506" s="84"/>
    </row>
    <row r="50507" spans="25:25" x14ac:dyDescent="0.2">
      <c r="Y50507" s="84"/>
    </row>
    <row r="50508" spans="25:25" x14ac:dyDescent="0.2">
      <c r="Y50508" s="84"/>
    </row>
    <row r="50509" spans="25:25" x14ac:dyDescent="0.2">
      <c r="Y50509" s="84"/>
    </row>
    <row r="50510" spans="25:25" x14ac:dyDescent="0.2">
      <c r="Y50510" s="84"/>
    </row>
    <row r="50511" spans="25:25" x14ac:dyDescent="0.2">
      <c r="Y50511" s="84"/>
    </row>
    <row r="50512" spans="25:25" x14ac:dyDescent="0.2">
      <c r="Y50512" s="84"/>
    </row>
    <row r="50513" spans="25:25" x14ac:dyDescent="0.2">
      <c r="Y50513" s="84"/>
    </row>
    <row r="50514" spans="25:25" x14ac:dyDescent="0.2">
      <c r="Y50514" s="84"/>
    </row>
    <row r="50515" spans="25:25" x14ac:dyDescent="0.2">
      <c r="Y50515" s="84"/>
    </row>
    <row r="50516" spans="25:25" x14ac:dyDescent="0.2">
      <c r="Y50516" s="84"/>
    </row>
    <row r="50517" spans="25:25" x14ac:dyDescent="0.2">
      <c r="Y50517" s="84"/>
    </row>
    <row r="50518" spans="25:25" x14ac:dyDescent="0.2">
      <c r="Y50518" s="84"/>
    </row>
    <row r="50519" spans="25:25" x14ac:dyDescent="0.2">
      <c r="Y50519" s="84"/>
    </row>
    <row r="50520" spans="25:25" x14ac:dyDescent="0.2">
      <c r="Y50520" s="84"/>
    </row>
    <row r="50521" spans="25:25" x14ac:dyDescent="0.2">
      <c r="Y50521" s="84"/>
    </row>
    <row r="50522" spans="25:25" x14ac:dyDescent="0.2">
      <c r="Y50522" s="84"/>
    </row>
    <row r="50523" spans="25:25" x14ac:dyDescent="0.2">
      <c r="Y50523" s="84"/>
    </row>
    <row r="50524" spans="25:25" x14ac:dyDescent="0.2">
      <c r="Y50524" s="84"/>
    </row>
    <row r="50525" spans="25:25" x14ac:dyDescent="0.2">
      <c r="Y50525" s="84"/>
    </row>
    <row r="50526" spans="25:25" x14ac:dyDescent="0.2">
      <c r="Y50526" s="84"/>
    </row>
    <row r="50527" spans="25:25" x14ac:dyDescent="0.2">
      <c r="Y50527" s="84"/>
    </row>
    <row r="50528" spans="25:25" x14ac:dyDescent="0.2">
      <c r="Y50528" s="84"/>
    </row>
    <row r="50529" spans="25:25" x14ac:dyDescent="0.2">
      <c r="Y50529" s="84"/>
    </row>
    <row r="50530" spans="25:25" x14ac:dyDescent="0.2">
      <c r="Y50530" s="84"/>
    </row>
    <row r="50531" spans="25:25" x14ac:dyDescent="0.2">
      <c r="Y50531" s="84"/>
    </row>
    <row r="50532" spans="25:25" x14ac:dyDescent="0.2">
      <c r="Y50532" s="84"/>
    </row>
    <row r="50533" spans="25:25" x14ac:dyDescent="0.2">
      <c r="Y50533" s="84"/>
    </row>
    <row r="50534" spans="25:25" x14ac:dyDescent="0.2">
      <c r="Y50534" s="84"/>
    </row>
    <row r="50535" spans="25:25" x14ac:dyDescent="0.2">
      <c r="Y50535" s="84"/>
    </row>
    <row r="50536" spans="25:25" x14ac:dyDescent="0.2">
      <c r="Y50536" s="84"/>
    </row>
    <row r="50537" spans="25:25" x14ac:dyDescent="0.2">
      <c r="Y50537" s="84"/>
    </row>
    <row r="50538" spans="25:25" x14ac:dyDescent="0.2">
      <c r="Y50538" s="84"/>
    </row>
    <row r="50539" spans="25:25" x14ac:dyDescent="0.2">
      <c r="Y50539" s="84"/>
    </row>
    <row r="50540" spans="25:25" x14ac:dyDescent="0.2">
      <c r="Y50540" s="84"/>
    </row>
    <row r="50541" spans="25:25" x14ac:dyDescent="0.2">
      <c r="Y50541" s="84"/>
    </row>
    <row r="50542" spans="25:25" x14ac:dyDescent="0.2">
      <c r="Y50542" s="84"/>
    </row>
    <row r="50543" spans="25:25" x14ac:dyDescent="0.2">
      <c r="Y50543" s="84"/>
    </row>
    <row r="50544" spans="25:25" x14ac:dyDescent="0.2">
      <c r="Y50544" s="84"/>
    </row>
    <row r="50545" spans="25:25" x14ac:dyDescent="0.2">
      <c r="Y50545" s="84"/>
    </row>
    <row r="50546" spans="25:25" x14ac:dyDescent="0.2">
      <c r="Y50546" s="84"/>
    </row>
    <row r="50547" spans="25:25" x14ac:dyDescent="0.2">
      <c r="Y50547" s="84"/>
    </row>
    <row r="50548" spans="25:25" x14ac:dyDescent="0.2">
      <c r="Y50548" s="84"/>
    </row>
    <row r="50549" spans="25:25" x14ac:dyDescent="0.2">
      <c r="Y50549" s="84"/>
    </row>
    <row r="50550" spans="25:25" x14ac:dyDescent="0.2">
      <c r="Y50550" s="84"/>
    </row>
    <row r="50551" spans="25:25" x14ac:dyDescent="0.2">
      <c r="Y50551" s="84"/>
    </row>
    <row r="50552" spans="25:25" x14ac:dyDescent="0.2">
      <c r="Y50552" s="84"/>
    </row>
    <row r="50553" spans="25:25" x14ac:dyDescent="0.2">
      <c r="Y50553" s="84"/>
    </row>
    <row r="50554" spans="25:25" x14ac:dyDescent="0.2">
      <c r="Y50554" s="84"/>
    </row>
    <row r="50555" spans="25:25" x14ac:dyDescent="0.2">
      <c r="Y50555" s="84"/>
    </row>
    <row r="50556" spans="25:25" x14ac:dyDescent="0.2">
      <c r="Y50556" s="84"/>
    </row>
    <row r="50557" spans="25:25" x14ac:dyDescent="0.2">
      <c r="Y50557" s="84"/>
    </row>
    <row r="50558" spans="25:25" x14ac:dyDescent="0.2">
      <c r="Y50558" s="84"/>
    </row>
    <row r="50559" spans="25:25" x14ac:dyDescent="0.2">
      <c r="Y50559" s="84"/>
    </row>
    <row r="50560" spans="25:25" x14ac:dyDescent="0.2">
      <c r="Y50560" s="84"/>
    </row>
    <row r="50561" spans="25:25" x14ac:dyDescent="0.2">
      <c r="Y50561" s="84"/>
    </row>
    <row r="50562" spans="25:25" x14ac:dyDescent="0.2">
      <c r="Y50562" s="84"/>
    </row>
    <row r="50563" spans="25:25" x14ac:dyDescent="0.2">
      <c r="Y50563" s="84"/>
    </row>
    <row r="50564" spans="25:25" x14ac:dyDescent="0.2">
      <c r="Y50564" s="84"/>
    </row>
    <row r="50565" spans="25:25" x14ac:dyDescent="0.2">
      <c r="Y50565" s="84"/>
    </row>
    <row r="50566" spans="25:25" x14ac:dyDescent="0.2">
      <c r="Y50566" s="84"/>
    </row>
    <row r="50567" spans="25:25" x14ac:dyDescent="0.2">
      <c r="Y50567" s="84"/>
    </row>
    <row r="50568" spans="25:25" x14ac:dyDescent="0.2">
      <c r="Y50568" s="84"/>
    </row>
    <row r="50569" spans="25:25" x14ac:dyDescent="0.2">
      <c r="Y50569" s="84"/>
    </row>
    <row r="50570" spans="25:25" x14ac:dyDescent="0.2">
      <c r="Y50570" s="84"/>
    </row>
    <row r="50571" spans="25:25" x14ac:dyDescent="0.2">
      <c r="Y50571" s="84"/>
    </row>
    <row r="50572" spans="25:25" x14ac:dyDescent="0.2">
      <c r="Y50572" s="84"/>
    </row>
    <row r="50573" spans="25:25" x14ac:dyDescent="0.2">
      <c r="Y50573" s="84"/>
    </row>
    <row r="50574" spans="25:25" x14ac:dyDescent="0.2">
      <c r="Y50574" s="84"/>
    </row>
    <row r="50575" spans="25:25" x14ac:dyDescent="0.2">
      <c r="Y50575" s="84"/>
    </row>
    <row r="50576" spans="25:25" x14ac:dyDescent="0.2">
      <c r="Y50576" s="84"/>
    </row>
    <row r="50577" spans="25:25" x14ac:dyDescent="0.2">
      <c r="Y50577" s="84"/>
    </row>
    <row r="50578" spans="25:25" x14ac:dyDescent="0.2">
      <c r="Y50578" s="84"/>
    </row>
    <row r="50579" spans="25:25" x14ac:dyDescent="0.2">
      <c r="Y50579" s="84"/>
    </row>
    <row r="50580" spans="25:25" x14ac:dyDescent="0.2">
      <c r="Y50580" s="84"/>
    </row>
    <row r="50581" spans="25:25" x14ac:dyDescent="0.2">
      <c r="Y50581" s="84"/>
    </row>
    <row r="50582" spans="25:25" x14ac:dyDescent="0.2">
      <c r="Y50582" s="84"/>
    </row>
    <row r="50583" spans="25:25" x14ac:dyDescent="0.2">
      <c r="Y50583" s="84"/>
    </row>
    <row r="50584" spans="25:25" x14ac:dyDescent="0.2">
      <c r="Y50584" s="84"/>
    </row>
    <row r="50585" spans="25:25" x14ac:dyDescent="0.2">
      <c r="Y50585" s="84"/>
    </row>
    <row r="50586" spans="25:25" x14ac:dyDescent="0.2">
      <c r="Y50586" s="84"/>
    </row>
    <row r="50587" spans="25:25" x14ac:dyDescent="0.2">
      <c r="Y50587" s="84"/>
    </row>
    <row r="50588" spans="25:25" x14ac:dyDescent="0.2">
      <c r="Y50588" s="84"/>
    </row>
    <row r="50589" spans="25:25" x14ac:dyDescent="0.2">
      <c r="Y50589" s="84"/>
    </row>
    <row r="50590" spans="25:25" x14ac:dyDescent="0.2">
      <c r="Y50590" s="84"/>
    </row>
    <row r="50591" spans="25:25" x14ac:dyDescent="0.2">
      <c r="Y50591" s="84"/>
    </row>
    <row r="50592" spans="25:25" x14ac:dyDescent="0.2">
      <c r="Y50592" s="84"/>
    </row>
    <row r="50593" spans="25:25" x14ac:dyDescent="0.2">
      <c r="Y50593" s="84"/>
    </row>
    <row r="50594" spans="25:25" x14ac:dyDescent="0.2">
      <c r="Y50594" s="84"/>
    </row>
    <row r="50595" spans="25:25" x14ac:dyDescent="0.2">
      <c r="Y50595" s="84"/>
    </row>
    <row r="50596" spans="25:25" x14ac:dyDescent="0.2">
      <c r="Y50596" s="84"/>
    </row>
    <row r="50597" spans="25:25" x14ac:dyDescent="0.2">
      <c r="Y50597" s="84"/>
    </row>
    <row r="50598" spans="25:25" x14ac:dyDescent="0.2">
      <c r="Y50598" s="84"/>
    </row>
    <row r="50599" spans="25:25" x14ac:dyDescent="0.2">
      <c r="Y50599" s="84"/>
    </row>
    <row r="50600" spans="25:25" x14ac:dyDescent="0.2">
      <c r="Y50600" s="84"/>
    </row>
    <row r="50601" spans="25:25" x14ac:dyDescent="0.2">
      <c r="Y50601" s="84"/>
    </row>
    <row r="50602" spans="25:25" x14ac:dyDescent="0.2">
      <c r="Y50602" s="84"/>
    </row>
    <row r="50603" spans="25:25" x14ac:dyDescent="0.2">
      <c r="Y50603" s="84"/>
    </row>
    <row r="50604" spans="25:25" x14ac:dyDescent="0.2">
      <c r="Y50604" s="84"/>
    </row>
    <row r="50605" spans="25:25" x14ac:dyDescent="0.2">
      <c r="Y50605" s="84"/>
    </row>
    <row r="50606" spans="25:25" x14ac:dyDescent="0.2">
      <c r="Y50606" s="84"/>
    </row>
    <row r="50607" spans="25:25" x14ac:dyDescent="0.2">
      <c r="Y50607" s="84"/>
    </row>
    <row r="50608" spans="25:25" x14ac:dyDescent="0.2">
      <c r="Y50608" s="84"/>
    </row>
    <row r="50609" spans="25:25" x14ac:dyDescent="0.2">
      <c r="Y50609" s="84"/>
    </row>
    <row r="50610" spans="25:25" x14ac:dyDescent="0.2">
      <c r="Y50610" s="84"/>
    </row>
    <row r="50611" spans="25:25" x14ac:dyDescent="0.2">
      <c r="Y50611" s="84"/>
    </row>
    <row r="50612" spans="25:25" x14ac:dyDescent="0.2">
      <c r="Y50612" s="84"/>
    </row>
    <row r="50613" spans="25:25" x14ac:dyDescent="0.2">
      <c r="Y50613" s="84"/>
    </row>
    <row r="50614" spans="25:25" x14ac:dyDescent="0.2">
      <c r="Y50614" s="84"/>
    </row>
    <row r="50615" spans="25:25" x14ac:dyDescent="0.2">
      <c r="Y50615" s="84"/>
    </row>
    <row r="50616" spans="25:25" x14ac:dyDescent="0.2">
      <c r="Y50616" s="84"/>
    </row>
    <row r="50617" spans="25:25" x14ac:dyDescent="0.2">
      <c r="Y50617" s="84"/>
    </row>
    <row r="50618" spans="25:25" x14ac:dyDescent="0.2">
      <c r="Y50618" s="84"/>
    </row>
    <row r="50619" spans="25:25" x14ac:dyDescent="0.2">
      <c r="Y50619" s="84"/>
    </row>
    <row r="50620" spans="25:25" x14ac:dyDescent="0.2">
      <c r="Y50620" s="84"/>
    </row>
    <row r="50621" spans="25:25" x14ac:dyDescent="0.2">
      <c r="Y50621" s="84"/>
    </row>
    <row r="50622" spans="25:25" x14ac:dyDescent="0.2">
      <c r="Y50622" s="84"/>
    </row>
    <row r="50623" spans="25:25" x14ac:dyDescent="0.2">
      <c r="Y50623" s="84"/>
    </row>
    <row r="50624" spans="25:25" x14ac:dyDescent="0.2">
      <c r="Y50624" s="84"/>
    </row>
    <row r="50625" spans="25:25" x14ac:dyDescent="0.2">
      <c r="Y50625" s="84"/>
    </row>
    <row r="50626" spans="25:25" x14ac:dyDescent="0.2">
      <c r="Y50626" s="84"/>
    </row>
    <row r="50627" spans="25:25" x14ac:dyDescent="0.2">
      <c r="Y50627" s="84"/>
    </row>
    <row r="50628" spans="25:25" x14ac:dyDescent="0.2">
      <c r="Y50628" s="84"/>
    </row>
    <row r="50629" spans="25:25" x14ac:dyDescent="0.2">
      <c r="Y50629" s="84"/>
    </row>
    <row r="50630" spans="25:25" x14ac:dyDescent="0.2">
      <c r="Y50630" s="84"/>
    </row>
    <row r="50631" spans="25:25" x14ac:dyDescent="0.2">
      <c r="Y50631" s="84"/>
    </row>
    <row r="50632" spans="25:25" x14ac:dyDescent="0.2">
      <c r="Y50632" s="84"/>
    </row>
    <row r="50633" spans="25:25" x14ac:dyDescent="0.2">
      <c r="Y50633" s="84"/>
    </row>
    <row r="50634" spans="25:25" x14ac:dyDescent="0.2">
      <c r="Y50634" s="84"/>
    </row>
    <row r="50635" spans="25:25" x14ac:dyDescent="0.2">
      <c r="Y50635" s="84"/>
    </row>
    <row r="50636" spans="25:25" x14ac:dyDescent="0.2">
      <c r="Y50636" s="84"/>
    </row>
    <row r="50637" spans="25:25" x14ac:dyDescent="0.2">
      <c r="Y50637" s="84"/>
    </row>
    <row r="50638" spans="25:25" x14ac:dyDescent="0.2">
      <c r="Y50638" s="84"/>
    </row>
    <row r="50639" spans="25:25" x14ac:dyDescent="0.2">
      <c r="Y50639" s="84"/>
    </row>
    <row r="50640" spans="25:25" x14ac:dyDescent="0.2">
      <c r="Y50640" s="84"/>
    </row>
    <row r="50641" spans="25:25" x14ac:dyDescent="0.2">
      <c r="Y50641" s="84"/>
    </row>
    <row r="50642" spans="25:25" x14ac:dyDescent="0.2">
      <c r="Y50642" s="84"/>
    </row>
    <row r="50643" spans="25:25" x14ac:dyDescent="0.2">
      <c r="Y50643" s="84"/>
    </row>
    <row r="50644" spans="25:25" x14ac:dyDescent="0.2">
      <c r="Y50644" s="84"/>
    </row>
    <row r="50645" spans="25:25" x14ac:dyDescent="0.2">
      <c r="Y50645" s="84"/>
    </row>
    <row r="50646" spans="25:25" x14ac:dyDescent="0.2">
      <c r="Y50646" s="84"/>
    </row>
    <row r="50647" spans="25:25" x14ac:dyDescent="0.2">
      <c r="Y50647" s="84"/>
    </row>
    <row r="50648" spans="25:25" x14ac:dyDescent="0.2">
      <c r="Y50648" s="84"/>
    </row>
    <row r="50649" spans="25:25" x14ac:dyDescent="0.2">
      <c r="Y50649" s="84"/>
    </row>
    <row r="50650" spans="25:25" x14ac:dyDescent="0.2">
      <c r="Y50650" s="84"/>
    </row>
    <row r="50651" spans="25:25" x14ac:dyDescent="0.2">
      <c r="Y50651" s="84"/>
    </row>
    <row r="50652" spans="25:25" x14ac:dyDescent="0.2">
      <c r="Y50652" s="84"/>
    </row>
    <row r="50653" spans="25:25" x14ac:dyDescent="0.2">
      <c r="Y50653" s="84"/>
    </row>
    <row r="50654" spans="25:25" x14ac:dyDescent="0.2">
      <c r="Y50654" s="84"/>
    </row>
    <row r="50655" spans="25:25" x14ac:dyDescent="0.2">
      <c r="Y50655" s="84"/>
    </row>
    <row r="50656" spans="25:25" x14ac:dyDescent="0.2">
      <c r="Y50656" s="84"/>
    </row>
    <row r="50657" spans="25:25" x14ac:dyDescent="0.2">
      <c r="Y50657" s="84"/>
    </row>
    <row r="50658" spans="25:25" x14ac:dyDescent="0.2">
      <c r="Y50658" s="84"/>
    </row>
    <row r="50659" spans="25:25" x14ac:dyDescent="0.2">
      <c r="Y50659" s="84"/>
    </row>
    <row r="50660" spans="25:25" x14ac:dyDescent="0.2">
      <c r="Y50660" s="84"/>
    </row>
    <row r="50661" spans="25:25" x14ac:dyDescent="0.2">
      <c r="Y50661" s="84"/>
    </row>
    <row r="50662" spans="25:25" x14ac:dyDescent="0.2">
      <c r="Y50662" s="84"/>
    </row>
    <row r="50663" spans="25:25" x14ac:dyDescent="0.2">
      <c r="Y50663" s="84"/>
    </row>
    <row r="50664" spans="25:25" x14ac:dyDescent="0.2">
      <c r="Y50664" s="84"/>
    </row>
    <row r="50665" spans="25:25" x14ac:dyDescent="0.2">
      <c r="Y50665" s="84"/>
    </row>
    <row r="50666" spans="25:25" x14ac:dyDescent="0.2">
      <c r="Y50666" s="84"/>
    </row>
    <row r="50667" spans="25:25" x14ac:dyDescent="0.2">
      <c r="Y50667" s="84"/>
    </row>
    <row r="50668" spans="25:25" x14ac:dyDescent="0.2">
      <c r="Y50668" s="84"/>
    </row>
    <row r="50669" spans="25:25" x14ac:dyDescent="0.2">
      <c r="Y50669" s="84"/>
    </row>
    <row r="50670" spans="25:25" x14ac:dyDescent="0.2">
      <c r="Y50670" s="84"/>
    </row>
    <row r="50671" spans="25:25" x14ac:dyDescent="0.2">
      <c r="Y50671" s="84"/>
    </row>
    <row r="50672" spans="25:25" x14ac:dyDescent="0.2">
      <c r="Y50672" s="84"/>
    </row>
    <row r="50673" spans="25:25" x14ac:dyDescent="0.2">
      <c r="Y50673" s="84"/>
    </row>
    <row r="50674" spans="25:25" x14ac:dyDescent="0.2">
      <c r="Y50674" s="84"/>
    </row>
    <row r="50675" spans="25:25" x14ac:dyDescent="0.2">
      <c r="Y50675" s="84"/>
    </row>
    <row r="50676" spans="25:25" x14ac:dyDescent="0.2">
      <c r="Y50676" s="84"/>
    </row>
    <row r="50677" spans="25:25" x14ac:dyDescent="0.2">
      <c r="Y50677" s="84"/>
    </row>
    <row r="50678" spans="25:25" x14ac:dyDescent="0.2">
      <c r="Y50678" s="84"/>
    </row>
    <row r="50679" spans="25:25" x14ac:dyDescent="0.2">
      <c r="Y50679" s="84"/>
    </row>
    <row r="50680" spans="25:25" x14ac:dyDescent="0.2">
      <c r="Y50680" s="84"/>
    </row>
    <row r="50681" spans="25:25" x14ac:dyDescent="0.2">
      <c r="Y50681" s="84"/>
    </row>
    <row r="50682" spans="25:25" x14ac:dyDescent="0.2">
      <c r="Y50682" s="84"/>
    </row>
    <row r="50683" spans="25:25" x14ac:dyDescent="0.2">
      <c r="Y50683" s="84"/>
    </row>
    <row r="50684" spans="25:25" x14ac:dyDescent="0.2">
      <c r="Y50684" s="84"/>
    </row>
    <row r="50685" spans="25:25" x14ac:dyDescent="0.2">
      <c r="Y50685" s="84"/>
    </row>
    <row r="50686" spans="25:25" x14ac:dyDescent="0.2">
      <c r="Y50686" s="84"/>
    </row>
    <row r="50687" spans="25:25" x14ac:dyDescent="0.2">
      <c r="Y50687" s="84"/>
    </row>
    <row r="50688" spans="25:25" x14ac:dyDescent="0.2">
      <c r="Y50688" s="84"/>
    </row>
    <row r="50689" spans="25:25" x14ac:dyDescent="0.2">
      <c r="Y50689" s="84"/>
    </row>
    <row r="50690" spans="25:25" x14ac:dyDescent="0.2">
      <c r="Y50690" s="84"/>
    </row>
    <row r="50691" spans="25:25" x14ac:dyDescent="0.2">
      <c r="Y50691" s="84"/>
    </row>
    <row r="50692" spans="25:25" x14ac:dyDescent="0.2">
      <c r="Y50692" s="84"/>
    </row>
    <row r="50693" spans="25:25" x14ac:dyDescent="0.2">
      <c r="Y50693" s="84"/>
    </row>
    <row r="50694" spans="25:25" x14ac:dyDescent="0.2">
      <c r="Y50694" s="84"/>
    </row>
    <row r="50695" spans="25:25" x14ac:dyDescent="0.2">
      <c r="Y50695" s="84"/>
    </row>
    <row r="50696" spans="25:25" x14ac:dyDescent="0.2">
      <c r="Y50696" s="84"/>
    </row>
    <row r="50697" spans="25:25" x14ac:dyDescent="0.2">
      <c r="Y50697" s="84"/>
    </row>
    <row r="50698" spans="25:25" x14ac:dyDescent="0.2">
      <c r="Y50698" s="84"/>
    </row>
    <row r="50699" spans="25:25" x14ac:dyDescent="0.2">
      <c r="Y50699" s="84"/>
    </row>
    <row r="50700" spans="25:25" x14ac:dyDescent="0.2">
      <c r="Y50700" s="84"/>
    </row>
    <row r="50701" spans="25:25" x14ac:dyDescent="0.2">
      <c r="Y50701" s="84"/>
    </row>
    <row r="50702" spans="25:25" x14ac:dyDescent="0.2">
      <c r="Y50702" s="84"/>
    </row>
    <row r="50703" spans="25:25" x14ac:dyDescent="0.2">
      <c r="Y50703" s="84"/>
    </row>
    <row r="50704" spans="25:25" x14ac:dyDescent="0.2">
      <c r="Y50704" s="84"/>
    </row>
    <row r="50705" spans="25:25" x14ac:dyDescent="0.2">
      <c r="Y50705" s="84"/>
    </row>
    <row r="50706" spans="25:25" x14ac:dyDescent="0.2">
      <c r="Y50706" s="84"/>
    </row>
    <row r="50707" spans="25:25" x14ac:dyDescent="0.2">
      <c r="Y50707" s="84"/>
    </row>
    <row r="50708" spans="25:25" x14ac:dyDescent="0.2">
      <c r="Y50708" s="84"/>
    </row>
    <row r="50709" spans="25:25" x14ac:dyDescent="0.2">
      <c r="Y50709" s="84"/>
    </row>
    <row r="50710" spans="25:25" x14ac:dyDescent="0.2">
      <c r="Y50710" s="84"/>
    </row>
    <row r="50711" spans="25:25" x14ac:dyDescent="0.2">
      <c r="Y50711" s="84"/>
    </row>
    <row r="50712" spans="25:25" x14ac:dyDescent="0.2">
      <c r="Y50712" s="84"/>
    </row>
    <row r="50713" spans="25:25" x14ac:dyDescent="0.2">
      <c r="Y50713" s="84"/>
    </row>
    <row r="50714" spans="25:25" x14ac:dyDescent="0.2">
      <c r="Y50714" s="84"/>
    </row>
    <row r="50715" spans="25:25" x14ac:dyDescent="0.2">
      <c r="Y50715" s="84"/>
    </row>
    <row r="50716" spans="25:25" x14ac:dyDescent="0.2">
      <c r="Y50716" s="84"/>
    </row>
    <row r="50717" spans="25:25" x14ac:dyDescent="0.2">
      <c r="Y50717" s="84"/>
    </row>
    <row r="50718" spans="25:25" x14ac:dyDescent="0.2">
      <c r="Y50718" s="84"/>
    </row>
    <row r="50719" spans="25:25" x14ac:dyDescent="0.2">
      <c r="Y50719" s="84"/>
    </row>
    <row r="50720" spans="25:25" x14ac:dyDescent="0.2">
      <c r="Y50720" s="84"/>
    </row>
    <row r="50721" spans="25:25" x14ac:dyDescent="0.2">
      <c r="Y50721" s="84"/>
    </row>
    <row r="50722" spans="25:25" x14ac:dyDescent="0.2">
      <c r="Y50722" s="84"/>
    </row>
    <row r="50723" spans="25:25" x14ac:dyDescent="0.2">
      <c r="Y50723" s="84"/>
    </row>
    <row r="50724" spans="25:25" x14ac:dyDescent="0.2">
      <c r="Y50724" s="84"/>
    </row>
    <row r="50725" spans="25:25" x14ac:dyDescent="0.2">
      <c r="Y50725" s="84"/>
    </row>
    <row r="50726" spans="25:25" x14ac:dyDescent="0.2">
      <c r="Y50726" s="84"/>
    </row>
    <row r="50727" spans="25:25" x14ac:dyDescent="0.2">
      <c r="Y50727" s="84"/>
    </row>
    <row r="50728" spans="25:25" x14ac:dyDescent="0.2">
      <c r="Y50728" s="84"/>
    </row>
    <row r="50729" spans="25:25" x14ac:dyDescent="0.2">
      <c r="Y50729" s="84"/>
    </row>
    <row r="50730" spans="25:25" x14ac:dyDescent="0.2">
      <c r="Y50730" s="84"/>
    </row>
    <row r="50731" spans="25:25" x14ac:dyDescent="0.2">
      <c r="Y50731" s="84"/>
    </row>
    <row r="50732" spans="25:25" x14ac:dyDescent="0.2">
      <c r="Y50732" s="84"/>
    </row>
    <row r="50733" spans="25:25" x14ac:dyDescent="0.2">
      <c r="Y50733" s="84"/>
    </row>
    <row r="50734" spans="25:25" x14ac:dyDescent="0.2">
      <c r="Y50734" s="84"/>
    </row>
    <row r="50735" spans="25:25" x14ac:dyDescent="0.2">
      <c r="Y50735" s="84"/>
    </row>
    <row r="50736" spans="25:25" x14ac:dyDescent="0.2">
      <c r="Y50736" s="84"/>
    </row>
    <row r="50737" spans="25:25" x14ac:dyDescent="0.2">
      <c r="Y50737" s="84"/>
    </row>
    <row r="50738" spans="25:25" x14ac:dyDescent="0.2">
      <c r="Y50738" s="84"/>
    </row>
    <row r="50739" spans="25:25" x14ac:dyDescent="0.2">
      <c r="Y50739" s="84"/>
    </row>
    <row r="50740" spans="25:25" x14ac:dyDescent="0.2">
      <c r="Y50740" s="84"/>
    </row>
    <row r="50741" spans="25:25" x14ac:dyDescent="0.2">
      <c r="Y50741" s="84"/>
    </row>
    <row r="50742" spans="25:25" x14ac:dyDescent="0.2">
      <c r="Y50742" s="84"/>
    </row>
    <row r="50743" spans="25:25" x14ac:dyDescent="0.2">
      <c r="Y50743" s="84"/>
    </row>
    <row r="50744" spans="25:25" x14ac:dyDescent="0.2">
      <c r="Y50744" s="84"/>
    </row>
    <row r="50745" spans="25:25" x14ac:dyDescent="0.2">
      <c r="Y50745" s="84"/>
    </row>
    <row r="50746" spans="25:25" x14ac:dyDescent="0.2">
      <c r="Y50746" s="84"/>
    </row>
    <row r="50747" spans="25:25" x14ac:dyDescent="0.2">
      <c r="Y50747" s="84"/>
    </row>
    <row r="50748" spans="25:25" x14ac:dyDescent="0.2">
      <c r="Y50748" s="84"/>
    </row>
    <row r="50749" spans="25:25" x14ac:dyDescent="0.2">
      <c r="Y50749" s="84"/>
    </row>
    <row r="50750" spans="25:25" x14ac:dyDescent="0.2">
      <c r="Y50750" s="84"/>
    </row>
    <row r="50751" spans="25:25" x14ac:dyDescent="0.2">
      <c r="Y50751" s="84"/>
    </row>
    <row r="50752" spans="25:25" x14ac:dyDescent="0.2">
      <c r="Y50752" s="84"/>
    </row>
    <row r="50753" spans="25:25" x14ac:dyDescent="0.2">
      <c r="Y50753" s="84"/>
    </row>
    <row r="50754" spans="25:25" x14ac:dyDescent="0.2">
      <c r="Y50754" s="84"/>
    </row>
    <row r="50755" spans="25:25" x14ac:dyDescent="0.2">
      <c r="Y50755" s="84"/>
    </row>
    <row r="50756" spans="25:25" x14ac:dyDescent="0.2">
      <c r="Y50756" s="84"/>
    </row>
    <row r="50757" spans="25:25" x14ac:dyDescent="0.2">
      <c r="Y50757" s="84"/>
    </row>
    <row r="50758" spans="25:25" x14ac:dyDescent="0.2">
      <c r="Y50758" s="84"/>
    </row>
    <row r="50759" spans="25:25" x14ac:dyDescent="0.2">
      <c r="Y50759" s="84"/>
    </row>
    <row r="50760" spans="25:25" x14ac:dyDescent="0.2">
      <c r="Y50760" s="84"/>
    </row>
    <row r="50761" spans="25:25" x14ac:dyDescent="0.2">
      <c r="Y50761" s="84"/>
    </row>
    <row r="50762" spans="25:25" x14ac:dyDescent="0.2">
      <c r="Y50762" s="84"/>
    </row>
    <row r="50763" spans="25:25" x14ac:dyDescent="0.2">
      <c r="Y50763" s="84"/>
    </row>
    <row r="50764" spans="25:25" x14ac:dyDescent="0.2">
      <c r="Y50764" s="84"/>
    </row>
    <row r="50765" spans="25:25" x14ac:dyDescent="0.2">
      <c r="Y50765" s="84"/>
    </row>
    <row r="50766" spans="25:25" x14ac:dyDescent="0.2">
      <c r="Y50766" s="84"/>
    </row>
    <row r="50767" spans="25:25" x14ac:dyDescent="0.2">
      <c r="Y50767" s="84"/>
    </row>
    <row r="50768" spans="25:25" x14ac:dyDescent="0.2">
      <c r="Y50768" s="84"/>
    </row>
    <row r="50769" spans="25:25" x14ac:dyDescent="0.2">
      <c r="Y50769" s="84"/>
    </row>
    <row r="50770" spans="25:25" x14ac:dyDescent="0.2">
      <c r="Y50770" s="84"/>
    </row>
    <row r="50771" spans="25:25" x14ac:dyDescent="0.2">
      <c r="Y50771" s="84"/>
    </row>
    <row r="50772" spans="25:25" x14ac:dyDescent="0.2">
      <c r="Y50772" s="84"/>
    </row>
    <row r="50773" spans="25:25" x14ac:dyDescent="0.2">
      <c r="Y50773" s="84"/>
    </row>
    <row r="50774" spans="25:25" x14ac:dyDescent="0.2">
      <c r="Y50774" s="84"/>
    </row>
    <row r="50775" spans="25:25" x14ac:dyDescent="0.2">
      <c r="Y50775" s="84"/>
    </row>
    <row r="50776" spans="25:25" x14ac:dyDescent="0.2">
      <c r="Y50776" s="84"/>
    </row>
    <row r="50777" spans="25:25" x14ac:dyDescent="0.2">
      <c r="Y50777" s="84"/>
    </row>
    <row r="50778" spans="25:25" x14ac:dyDescent="0.2">
      <c r="Y50778" s="84"/>
    </row>
    <row r="50779" spans="25:25" x14ac:dyDescent="0.2">
      <c r="Y50779" s="84"/>
    </row>
    <row r="50780" spans="25:25" x14ac:dyDescent="0.2">
      <c r="Y50780" s="84"/>
    </row>
    <row r="50781" spans="25:25" x14ac:dyDescent="0.2">
      <c r="Y50781" s="84"/>
    </row>
    <row r="50782" spans="25:25" x14ac:dyDescent="0.2">
      <c r="Y50782" s="84"/>
    </row>
    <row r="50783" spans="25:25" x14ac:dyDescent="0.2">
      <c r="Y50783" s="84"/>
    </row>
    <row r="50784" spans="25:25" x14ac:dyDescent="0.2">
      <c r="Y50784" s="84"/>
    </row>
    <row r="50785" spans="25:25" x14ac:dyDescent="0.2">
      <c r="Y50785" s="84"/>
    </row>
    <row r="50786" spans="25:25" x14ac:dyDescent="0.2">
      <c r="Y50786" s="84"/>
    </row>
    <row r="50787" spans="25:25" x14ac:dyDescent="0.2">
      <c r="Y50787" s="84"/>
    </row>
    <row r="50788" spans="25:25" x14ac:dyDescent="0.2">
      <c r="Y50788" s="84"/>
    </row>
    <row r="50789" spans="25:25" x14ac:dyDescent="0.2">
      <c r="Y50789" s="84"/>
    </row>
    <row r="50790" spans="25:25" x14ac:dyDescent="0.2">
      <c r="Y50790" s="84"/>
    </row>
    <row r="50791" spans="25:25" x14ac:dyDescent="0.2">
      <c r="Y50791" s="84"/>
    </row>
    <row r="50792" spans="25:25" x14ac:dyDescent="0.2">
      <c r="Y50792" s="84"/>
    </row>
    <row r="50793" spans="25:25" x14ac:dyDescent="0.2">
      <c r="Y50793" s="84"/>
    </row>
    <row r="50794" spans="25:25" x14ac:dyDescent="0.2">
      <c r="Y50794" s="84"/>
    </row>
    <row r="50795" spans="25:25" x14ac:dyDescent="0.2">
      <c r="Y50795" s="84"/>
    </row>
    <row r="50796" spans="25:25" x14ac:dyDescent="0.2">
      <c r="Y50796" s="84"/>
    </row>
    <row r="50797" spans="25:25" x14ac:dyDescent="0.2">
      <c r="Y50797" s="84"/>
    </row>
    <row r="50798" spans="25:25" x14ac:dyDescent="0.2">
      <c r="Y50798" s="84"/>
    </row>
    <row r="50799" spans="25:25" x14ac:dyDescent="0.2">
      <c r="Y50799" s="84"/>
    </row>
    <row r="50800" spans="25:25" x14ac:dyDescent="0.2">
      <c r="Y50800" s="84"/>
    </row>
    <row r="50801" spans="25:25" x14ac:dyDescent="0.2">
      <c r="Y50801" s="84"/>
    </row>
    <row r="50802" spans="25:25" x14ac:dyDescent="0.2">
      <c r="Y50802" s="84"/>
    </row>
    <row r="50803" spans="25:25" x14ac:dyDescent="0.2">
      <c r="Y50803" s="84"/>
    </row>
    <row r="50804" spans="25:25" x14ac:dyDescent="0.2">
      <c r="Y50804" s="84"/>
    </row>
    <row r="50805" spans="25:25" x14ac:dyDescent="0.2">
      <c r="Y50805" s="84"/>
    </row>
    <row r="50806" spans="25:25" x14ac:dyDescent="0.2">
      <c r="Y50806" s="84"/>
    </row>
    <row r="50807" spans="25:25" x14ac:dyDescent="0.2">
      <c r="Y50807" s="84"/>
    </row>
    <row r="50808" spans="25:25" x14ac:dyDescent="0.2">
      <c r="Y50808" s="84"/>
    </row>
    <row r="50809" spans="25:25" x14ac:dyDescent="0.2">
      <c r="Y50809" s="84"/>
    </row>
    <row r="50810" spans="25:25" x14ac:dyDescent="0.2">
      <c r="Y50810" s="84"/>
    </row>
    <row r="50811" spans="25:25" x14ac:dyDescent="0.2">
      <c r="Y50811" s="84"/>
    </row>
    <row r="50812" spans="25:25" x14ac:dyDescent="0.2">
      <c r="Y50812" s="84"/>
    </row>
    <row r="50813" spans="25:25" x14ac:dyDescent="0.2">
      <c r="Y50813" s="84"/>
    </row>
    <row r="50814" spans="25:25" x14ac:dyDescent="0.2">
      <c r="Y50814" s="84"/>
    </row>
    <row r="50815" spans="25:25" x14ac:dyDescent="0.2">
      <c r="Y50815" s="84"/>
    </row>
    <row r="50816" spans="25:25" x14ac:dyDescent="0.2">
      <c r="Y50816" s="84"/>
    </row>
    <row r="50817" spans="25:25" x14ac:dyDescent="0.2">
      <c r="Y50817" s="84"/>
    </row>
    <row r="50818" spans="25:25" x14ac:dyDescent="0.2">
      <c r="Y50818" s="84"/>
    </row>
    <row r="50819" spans="25:25" x14ac:dyDescent="0.2">
      <c r="Y50819" s="84"/>
    </row>
    <row r="50820" spans="25:25" x14ac:dyDescent="0.2">
      <c r="Y50820" s="84"/>
    </row>
    <row r="50821" spans="25:25" x14ac:dyDescent="0.2">
      <c r="Y50821" s="84"/>
    </row>
    <row r="50822" spans="25:25" x14ac:dyDescent="0.2">
      <c r="Y50822" s="84"/>
    </row>
    <row r="50823" spans="25:25" x14ac:dyDescent="0.2">
      <c r="Y50823" s="84"/>
    </row>
    <row r="50824" spans="25:25" x14ac:dyDescent="0.2">
      <c r="Y50824" s="84"/>
    </row>
    <row r="50825" spans="25:25" x14ac:dyDescent="0.2">
      <c r="Y50825" s="84"/>
    </row>
    <row r="50826" spans="25:25" x14ac:dyDescent="0.2">
      <c r="Y50826" s="84"/>
    </row>
    <row r="50827" spans="25:25" x14ac:dyDescent="0.2">
      <c r="Y50827" s="84"/>
    </row>
    <row r="50828" spans="25:25" x14ac:dyDescent="0.2">
      <c r="Y50828" s="84"/>
    </row>
    <row r="50829" spans="25:25" x14ac:dyDescent="0.2">
      <c r="Y50829" s="84"/>
    </row>
    <row r="50830" spans="25:25" x14ac:dyDescent="0.2">
      <c r="Y50830" s="84"/>
    </row>
    <row r="50831" spans="25:25" x14ac:dyDescent="0.2">
      <c r="Y50831" s="84"/>
    </row>
    <row r="50832" spans="25:25" x14ac:dyDescent="0.2">
      <c r="Y50832" s="84"/>
    </row>
    <row r="50833" spans="25:25" x14ac:dyDescent="0.2">
      <c r="Y50833" s="84"/>
    </row>
    <row r="50834" spans="25:25" x14ac:dyDescent="0.2">
      <c r="Y50834" s="84"/>
    </row>
    <row r="50835" spans="25:25" x14ac:dyDescent="0.2">
      <c r="Y50835" s="84"/>
    </row>
    <row r="50836" spans="25:25" x14ac:dyDescent="0.2">
      <c r="Y50836" s="84"/>
    </row>
    <row r="50837" spans="25:25" x14ac:dyDescent="0.2">
      <c r="Y50837" s="84"/>
    </row>
    <row r="50838" spans="25:25" x14ac:dyDescent="0.2">
      <c r="Y50838" s="84"/>
    </row>
    <row r="50839" spans="25:25" x14ac:dyDescent="0.2">
      <c r="Y50839" s="84"/>
    </row>
    <row r="50840" spans="25:25" x14ac:dyDescent="0.2">
      <c r="Y50840" s="84"/>
    </row>
    <row r="50841" spans="25:25" x14ac:dyDescent="0.2">
      <c r="Y50841" s="84"/>
    </row>
    <row r="50842" spans="25:25" x14ac:dyDescent="0.2">
      <c r="Y50842" s="84"/>
    </row>
    <row r="50843" spans="25:25" x14ac:dyDescent="0.2">
      <c r="Y50843" s="84"/>
    </row>
    <row r="50844" spans="25:25" x14ac:dyDescent="0.2">
      <c r="Y50844" s="84"/>
    </row>
    <row r="50845" spans="25:25" x14ac:dyDescent="0.2">
      <c r="Y50845" s="84"/>
    </row>
    <row r="50846" spans="25:25" x14ac:dyDescent="0.2">
      <c r="Y50846" s="84"/>
    </row>
    <row r="50847" spans="25:25" x14ac:dyDescent="0.2">
      <c r="Y50847" s="84"/>
    </row>
    <row r="50848" spans="25:25" x14ac:dyDescent="0.2">
      <c r="Y50848" s="84"/>
    </row>
    <row r="50849" spans="25:25" x14ac:dyDescent="0.2">
      <c r="Y50849" s="84"/>
    </row>
    <row r="50850" spans="25:25" x14ac:dyDescent="0.2">
      <c r="Y50850" s="84"/>
    </row>
    <row r="50851" spans="25:25" x14ac:dyDescent="0.2">
      <c r="Y50851" s="84"/>
    </row>
    <row r="50852" spans="25:25" x14ac:dyDescent="0.2">
      <c r="Y50852" s="84"/>
    </row>
    <row r="50853" spans="25:25" x14ac:dyDescent="0.2">
      <c r="Y50853" s="84"/>
    </row>
    <row r="50854" spans="25:25" x14ac:dyDescent="0.2">
      <c r="Y50854" s="84"/>
    </row>
    <row r="50855" spans="25:25" x14ac:dyDescent="0.2">
      <c r="Y50855" s="84"/>
    </row>
    <row r="50856" spans="25:25" x14ac:dyDescent="0.2">
      <c r="Y50856" s="84"/>
    </row>
    <row r="50857" spans="25:25" x14ac:dyDescent="0.2">
      <c r="Y50857" s="84"/>
    </row>
    <row r="50858" spans="25:25" x14ac:dyDescent="0.2">
      <c r="Y50858" s="84"/>
    </row>
    <row r="50859" spans="25:25" x14ac:dyDescent="0.2">
      <c r="Y50859" s="84"/>
    </row>
    <row r="50860" spans="25:25" x14ac:dyDescent="0.2">
      <c r="Y50860" s="84"/>
    </row>
    <row r="50861" spans="25:25" x14ac:dyDescent="0.2">
      <c r="Y50861" s="84"/>
    </row>
    <row r="50862" spans="25:25" x14ac:dyDescent="0.2">
      <c r="Y50862" s="84"/>
    </row>
    <row r="50863" spans="25:25" x14ac:dyDescent="0.2">
      <c r="Y50863" s="84"/>
    </row>
    <row r="50864" spans="25:25" x14ac:dyDescent="0.2">
      <c r="Y50864" s="84"/>
    </row>
    <row r="50865" spans="25:25" x14ac:dyDescent="0.2">
      <c r="Y50865" s="84"/>
    </row>
    <row r="50866" spans="25:25" x14ac:dyDescent="0.2">
      <c r="Y50866" s="84"/>
    </row>
    <row r="50867" spans="25:25" x14ac:dyDescent="0.2">
      <c r="Y50867" s="84"/>
    </row>
    <row r="50868" spans="25:25" x14ac:dyDescent="0.2">
      <c r="Y50868" s="84"/>
    </row>
    <row r="50869" spans="25:25" x14ac:dyDescent="0.2">
      <c r="Y50869" s="84"/>
    </row>
    <row r="50870" spans="25:25" x14ac:dyDescent="0.2">
      <c r="Y50870" s="84"/>
    </row>
    <row r="50871" spans="25:25" x14ac:dyDescent="0.2">
      <c r="Y50871" s="84"/>
    </row>
    <row r="50872" spans="25:25" x14ac:dyDescent="0.2">
      <c r="Y50872" s="84"/>
    </row>
    <row r="50873" spans="25:25" x14ac:dyDescent="0.2">
      <c r="Y50873" s="84"/>
    </row>
    <row r="50874" spans="25:25" x14ac:dyDescent="0.2">
      <c r="Y50874" s="84"/>
    </row>
    <row r="50875" spans="25:25" x14ac:dyDescent="0.2">
      <c r="Y50875" s="84"/>
    </row>
    <row r="50876" spans="25:25" x14ac:dyDescent="0.2">
      <c r="Y50876" s="84"/>
    </row>
    <row r="50877" spans="25:25" x14ac:dyDescent="0.2">
      <c r="Y50877" s="84"/>
    </row>
    <row r="50878" spans="25:25" x14ac:dyDescent="0.2">
      <c r="Y50878" s="84"/>
    </row>
    <row r="50879" spans="25:25" x14ac:dyDescent="0.2">
      <c r="Y50879" s="84"/>
    </row>
    <row r="50880" spans="25:25" x14ac:dyDescent="0.2">
      <c r="Y50880" s="84"/>
    </row>
    <row r="50881" spans="25:25" x14ac:dyDescent="0.2">
      <c r="Y50881" s="84"/>
    </row>
    <row r="50882" spans="25:25" x14ac:dyDescent="0.2">
      <c r="Y50882" s="84"/>
    </row>
    <row r="50883" spans="25:25" x14ac:dyDescent="0.2">
      <c r="Y50883" s="84"/>
    </row>
    <row r="50884" spans="25:25" x14ac:dyDescent="0.2">
      <c r="Y50884" s="84"/>
    </row>
    <row r="50885" spans="25:25" x14ac:dyDescent="0.2">
      <c r="Y50885" s="84"/>
    </row>
    <row r="50886" spans="25:25" x14ac:dyDescent="0.2">
      <c r="Y50886" s="84"/>
    </row>
    <row r="50887" spans="25:25" x14ac:dyDescent="0.2">
      <c r="Y50887" s="84"/>
    </row>
    <row r="50888" spans="25:25" x14ac:dyDescent="0.2">
      <c r="Y50888" s="84"/>
    </row>
    <row r="50889" spans="25:25" x14ac:dyDescent="0.2">
      <c r="Y50889" s="84"/>
    </row>
    <row r="50890" spans="25:25" x14ac:dyDescent="0.2">
      <c r="Y50890" s="84"/>
    </row>
    <row r="50891" spans="25:25" x14ac:dyDescent="0.2">
      <c r="Y50891" s="84"/>
    </row>
    <row r="50892" spans="25:25" x14ac:dyDescent="0.2">
      <c r="Y50892" s="84"/>
    </row>
    <row r="50893" spans="25:25" x14ac:dyDescent="0.2">
      <c r="Y50893" s="84"/>
    </row>
    <row r="50894" spans="25:25" x14ac:dyDescent="0.2">
      <c r="Y50894" s="84"/>
    </row>
    <row r="50895" spans="25:25" x14ac:dyDescent="0.2">
      <c r="Y50895" s="84"/>
    </row>
    <row r="50896" spans="25:25" x14ac:dyDescent="0.2">
      <c r="Y50896" s="84"/>
    </row>
    <row r="50897" spans="25:25" x14ac:dyDescent="0.2">
      <c r="Y50897" s="84"/>
    </row>
    <row r="50898" spans="25:25" x14ac:dyDescent="0.2">
      <c r="Y50898" s="84"/>
    </row>
    <row r="50899" spans="25:25" x14ac:dyDescent="0.2">
      <c r="Y50899" s="84"/>
    </row>
    <row r="50900" spans="25:25" x14ac:dyDescent="0.2">
      <c r="Y50900" s="84"/>
    </row>
    <row r="50901" spans="25:25" x14ac:dyDescent="0.2">
      <c r="Y50901" s="84"/>
    </row>
    <row r="50902" spans="25:25" x14ac:dyDescent="0.2">
      <c r="Y50902" s="84"/>
    </row>
    <row r="50903" spans="25:25" x14ac:dyDescent="0.2">
      <c r="Y50903" s="84"/>
    </row>
    <row r="50904" spans="25:25" x14ac:dyDescent="0.2">
      <c r="Y50904" s="84"/>
    </row>
    <row r="50905" spans="25:25" x14ac:dyDescent="0.2">
      <c r="Y50905" s="84"/>
    </row>
    <row r="50906" spans="25:25" x14ac:dyDescent="0.2">
      <c r="Y50906" s="84"/>
    </row>
    <row r="50907" spans="25:25" x14ac:dyDescent="0.2">
      <c r="Y50907" s="84"/>
    </row>
    <row r="50908" spans="25:25" x14ac:dyDescent="0.2">
      <c r="Y50908" s="84"/>
    </row>
    <row r="50909" spans="25:25" x14ac:dyDescent="0.2">
      <c r="Y50909" s="84"/>
    </row>
    <row r="50910" spans="25:25" x14ac:dyDescent="0.2">
      <c r="Y50910" s="84"/>
    </row>
    <row r="50911" spans="25:25" x14ac:dyDescent="0.2">
      <c r="Y50911" s="84"/>
    </row>
    <row r="50912" spans="25:25" x14ac:dyDescent="0.2">
      <c r="Y50912" s="84"/>
    </row>
    <row r="50913" spans="25:25" x14ac:dyDescent="0.2">
      <c r="Y50913" s="84"/>
    </row>
    <row r="50914" spans="25:25" x14ac:dyDescent="0.2">
      <c r="Y50914" s="84"/>
    </row>
    <row r="50915" spans="25:25" x14ac:dyDescent="0.2">
      <c r="Y50915" s="84"/>
    </row>
    <row r="50916" spans="25:25" x14ac:dyDescent="0.2">
      <c r="Y50916" s="84"/>
    </row>
    <row r="50917" spans="25:25" x14ac:dyDescent="0.2">
      <c r="Y50917" s="84"/>
    </row>
    <row r="50918" spans="25:25" x14ac:dyDescent="0.2">
      <c r="Y50918" s="84"/>
    </row>
    <row r="50919" spans="25:25" x14ac:dyDescent="0.2">
      <c r="Y50919" s="84"/>
    </row>
    <row r="50920" spans="25:25" x14ac:dyDescent="0.2">
      <c r="Y50920" s="84"/>
    </row>
    <row r="50921" spans="25:25" x14ac:dyDescent="0.2">
      <c r="Y50921" s="84"/>
    </row>
    <row r="50922" spans="25:25" x14ac:dyDescent="0.2">
      <c r="Y50922" s="84"/>
    </row>
    <row r="50923" spans="25:25" x14ac:dyDescent="0.2">
      <c r="Y50923" s="84"/>
    </row>
    <row r="50924" spans="25:25" x14ac:dyDescent="0.2">
      <c r="Y50924" s="84"/>
    </row>
    <row r="50925" spans="25:25" x14ac:dyDescent="0.2">
      <c r="Y50925" s="84"/>
    </row>
    <row r="50926" spans="25:25" x14ac:dyDescent="0.2">
      <c r="Y50926" s="84"/>
    </row>
    <row r="50927" spans="25:25" x14ac:dyDescent="0.2">
      <c r="Y50927" s="84"/>
    </row>
    <row r="50928" spans="25:25" x14ac:dyDescent="0.2">
      <c r="Y50928" s="84"/>
    </row>
    <row r="50929" spans="25:25" x14ac:dyDescent="0.2">
      <c r="Y50929" s="84"/>
    </row>
    <row r="50930" spans="25:25" x14ac:dyDescent="0.2">
      <c r="Y50930" s="84"/>
    </row>
    <row r="50931" spans="25:25" x14ac:dyDescent="0.2">
      <c r="Y50931" s="84"/>
    </row>
    <row r="50932" spans="25:25" x14ac:dyDescent="0.2">
      <c r="Y50932" s="84"/>
    </row>
    <row r="50933" spans="25:25" x14ac:dyDescent="0.2">
      <c r="Y50933" s="84"/>
    </row>
    <row r="50934" spans="25:25" x14ac:dyDescent="0.2">
      <c r="Y50934" s="84"/>
    </row>
    <row r="50935" spans="25:25" x14ac:dyDescent="0.2">
      <c r="Y50935" s="84"/>
    </row>
    <row r="50936" spans="25:25" x14ac:dyDescent="0.2">
      <c r="Y50936" s="84"/>
    </row>
    <row r="50937" spans="25:25" x14ac:dyDescent="0.2">
      <c r="Y50937" s="84"/>
    </row>
    <row r="50938" spans="25:25" x14ac:dyDescent="0.2">
      <c r="Y50938" s="84"/>
    </row>
    <row r="50939" spans="25:25" x14ac:dyDescent="0.2">
      <c r="Y50939" s="84"/>
    </row>
    <row r="50940" spans="25:25" x14ac:dyDescent="0.2">
      <c r="Y50940" s="84"/>
    </row>
    <row r="50941" spans="25:25" x14ac:dyDescent="0.2">
      <c r="Y50941" s="84"/>
    </row>
    <row r="50942" spans="25:25" x14ac:dyDescent="0.2">
      <c r="Y50942" s="84"/>
    </row>
    <row r="50943" spans="25:25" x14ac:dyDescent="0.2">
      <c r="Y50943" s="84"/>
    </row>
    <row r="50944" spans="25:25" x14ac:dyDescent="0.2">
      <c r="Y50944" s="84"/>
    </row>
    <row r="50945" spans="25:25" x14ac:dyDescent="0.2">
      <c r="Y50945" s="84"/>
    </row>
    <row r="50946" spans="25:25" x14ac:dyDescent="0.2">
      <c r="Y50946" s="84"/>
    </row>
    <row r="50947" spans="25:25" x14ac:dyDescent="0.2">
      <c r="Y50947" s="84"/>
    </row>
    <row r="50948" spans="25:25" x14ac:dyDescent="0.2">
      <c r="Y50948" s="84"/>
    </row>
    <row r="50949" spans="25:25" x14ac:dyDescent="0.2">
      <c r="Y50949" s="84"/>
    </row>
    <row r="50950" spans="25:25" x14ac:dyDescent="0.2">
      <c r="Y50950" s="84"/>
    </row>
    <row r="50951" spans="25:25" x14ac:dyDescent="0.2">
      <c r="Y50951" s="84"/>
    </row>
    <row r="50952" spans="25:25" x14ac:dyDescent="0.2">
      <c r="Y50952" s="84"/>
    </row>
    <row r="50953" spans="25:25" x14ac:dyDescent="0.2">
      <c r="Y50953" s="84"/>
    </row>
    <row r="50954" spans="25:25" x14ac:dyDescent="0.2">
      <c r="Y50954" s="84"/>
    </row>
    <row r="50955" spans="25:25" x14ac:dyDescent="0.2">
      <c r="Y50955" s="84"/>
    </row>
    <row r="50956" spans="25:25" x14ac:dyDescent="0.2">
      <c r="Y50956" s="84"/>
    </row>
    <row r="50957" spans="25:25" x14ac:dyDescent="0.2">
      <c r="Y50957" s="84"/>
    </row>
    <row r="50958" spans="25:25" x14ac:dyDescent="0.2">
      <c r="Y50958" s="84"/>
    </row>
    <row r="50959" spans="25:25" x14ac:dyDescent="0.2">
      <c r="Y50959" s="84"/>
    </row>
    <row r="50960" spans="25:25" x14ac:dyDescent="0.2">
      <c r="Y50960" s="84"/>
    </row>
    <row r="50961" spans="25:25" x14ac:dyDescent="0.2">
      <c r="Y50961" s="84"/>
    </row>
    <row r="50962" spans="25:25" x14ac:dyDescent="0.2">
      <c r="Y50962" s="84"/>
    </row>
    <row r="50963" spans="25:25" x14ac:dyDescent="0.2">
      <c r="Y50963" s="84"/>
    </row>
    <row r="50964" spans="25:25" x14ac:dyDescent="0.2">
      <c r="Y50964" s="84"/>
    </row>
    <row r="50965" spans="25:25" x14ac:dyDescent="0.2">
      <c r="Y50965" s="84"/>
    </row>
    <row r="50966" spans="25:25" x14ac:dyDescent="0.2">
      <c r="Y50966" s="84"/>
    </row>
    <row r="50967" spans="25:25" x14ac:dyDescent="0.2">
      <c r="Y50967" s="84"/>
    </row>
    <row r="50968" spans="25:25" x14ac:dyDescent="0.2">
      <c r="Y50968" s="84"/>
    </row>
    <row r="50969" spans="25:25" x14ac:dyDescent="0.2">
      <c r="Y50969" s="84"/>
    </row>
    <row r="50970" spans="25:25" x14ac:dyDescent="0.2">
      <c r="Y50970" s="84"/>
    </row>
    <row r="50971" spans="25:25" x14ac:dyDescent="0.2">
      <c r="Y50971" s="84"/>
    </row>
    <row r="50972" spans="25:25" x14ac:dyDescent="0.2">
      <c r="Y50972" s="84"/>
    </row>
    <row r="50973" spans="25:25" x14ac:dyDescent="0.2">
      <c r="Y50973" s="84"/>
    </row>
    <row r="50974" spans="25:25" x14ac:dyDescent="0.2">
      <c r="Y50974" s="84"/>
    </row>
    <row r="50975" spans="25:25" x14ac:dyDescent="0.2">
      <c r="Y50975" s="84"/>
    </row>
    <row r="50976" spans="25:25" x14ac:dyDescent="0.2">
      <c r="Y50976" s="84"/>
    </row>
    <row r="50977" spans="25:25" x14ac:dyDescent="0.2">
      <c r="Y50977" s="84"/>
    </row>
    <row r="50978" spans="25:25" x14ac:dyDescent="0.2">
      <c r="Y50978" s="84"/>
    </row>
    <row r="50979" spans="25:25" x14ac:dyDescent="0.2">
      <c r="Y50979" s="84"/>
    </row>
    <row r="50980" spans="25:25" x14ac:dyDescent="0.2">
      <c r="Y50980" s="84"/>
    </row>
    <row r="50981" spans="25:25" x14ac:dyDescent="0.2">
      <c r="Y50981" s="84"/>
    </row>
    <row r="50982" spans="25:25" x14ac:dyDescent="0.2">
      <c r="Y50982" s="84"/>
    </row>
    <row r="50983" spans="25:25" x14ac:dyDescent="0.2">
      <c r="Y50983" s="84"/>
    </row>
    <row r="50984" spans="25:25" x14ac:dyDescent="0.2">
      <c r="Y50984" s="84"/>
    </row>
    <row r="50985" spans="25:25" x14ac:dyDescent="0.2">
      <c r="Y50985" s="84"/>
    </row>
    <row r="50986" spans="25:25" x14ac:dyDescent="0.2">
      <c r="Y50986" s="84"/>
    </row>
    <row r="50987" spans="25:25" x14ac:dyDescent="0.2">
      <c r="Y50987" s="84"/>
    </row>
    <row r="50988" spans="25:25" x14ac:dyDescent="0.2">
      <c r="Y50988" s="84"/>
    </row>
    <row r="50989" spans="25:25" x14ac:dyDescent="0.2">
      <c r="Y50989" s="84"/>
    </row>
    <row r="50990" spans="25:25" x14ac:dyDescent="0.2">
      <c r="Y50990" s="84"/>
    </row>
    <row r="50991" spans="25:25" x14ac:dyDescent="0.2">
      <c r="Y50991" s="84"/>
    </row>
    <row r="50992" spans="25:25" x14ac:dyDescent="0.2">
      <c r="Y50992" s="84"/>
    </row>
    <row r="50993" spans="25:25" x14ac:dyDescent="0.2">
      <c r="Y50993" s="84"/>
    </row>
    <row r="50994" spans="25:25" x14ac:dyDescent="0.2">
      <c r="Y50994" s="84"/>
    </row>
    <row r="50995" spans="25:25" x14ac:dyDescent="0.2">
      <c r="Y50995" s="84"/>
    </row>
    <row r="50996" spans="25:25" x14ac:dyDescent="0.2">
      <c r="Y50996" s="84"/>
    </row>
    <row r="50997" spans="25:25" x14ac:dyDescent="0.2">
      <c r="Y50997" s="84"/>
    </row>
    <row r="50998" spans="25:25" x14ac:dyDescent="0.2">
      <c r="Y50998" s="84"/>
    </row>
    <row r="50999" spans="25:25" x14ac:dyDescent="0.2">
      <c r="Y50999" s="84"/>
    </row>
    <row r="51000" spans="25:25" x14ac:dyDescent="0.2">
      <c r="Y51000" s="84"/>
    </row>
    <row r="51001" spans="25:25" x14ac:dyDescent="0.2">
      <c r="Y51001" s="84"/>
    </row>
    <row r="51002" spans="25:25" x14ac:dyDescent="0.2">
      <c r="Y51002" s="84"/>
    </row>
    <row r="51003" spans="25:25" x14ac:dyDescent="0.2">
      <c r="Y51003" s="84"/>
    </row>
    <row r="51004" spans="25:25" x14ac:dyDescent="0.2">
      <c r="Y51004" s="84"/>
    </row>
    <row r="51005" spans="25:25" x14ac:dyDescent="0.2">
      <c r="Y51005" s="84"/>
    </row>
    <row r="51006" spans="25:25" x14ac:dyDescent="0.2">
      <c r="Y51006" s="84"/>
    </row>
    <row r="51007" spans="25:25" x14ac:dyDescent="0.2">
      <c r="Y51007" s="84"/>
    </row>
    <row r="51008" spans="25:25" x14ac:dyDescent="0.2">
      <c r="Y51008" s="84"/>
    </row>
    <row r="51009" spans="25:25" x14ac:dyDescent="0.2">
      <c r="Y51009" s="84"/>
    </row>
    <row r="51010" spans="25:25" x14ac:dyDescent="0.2">
      <c r="Y51010" s="84"/>
    </row>
    <row r="51011" spans="25:25" x14ac:dyDescent="0.2">
      <c r="Y51011" s="84"/>
    </row>
    <row r="51012" spans="25:25" x14ac:dyDescent="0.2">
      <c r="Y51012" s="84"/>
    </row>
    <row r="51013" spans="25:25" x14ac:dyDescent="0.2">
      <c r="Y51013" s="84"/>
    </row>
    <row r="51014" spans="25:25" x14ac:dyDescent="0.2">
      <c r="Y51014" s="84"/>
    </row>
    <row r="51015" spans="25:25" x14ac:dyDescent="0.2">
      <c r="Y51015" s="84"/>
    </row>
    <row r="51016" spans="25:25" x14ac:dyDescent="0.2">
      <c r="Y51016" s="84"/>
    </row>
    <row r="51017" spans="25:25" x14ac:dyDescent="0.2">
      <c r="Y51017" s="84"/>
    </row>
    <row r="51018" spans="25:25" x14ac:dyDescent="0.2">
      <c r="Y51018" s="84"/>
    </row>
    <row r="51019" spans="25:25" x14ac:dyDescent="0.2">
      <c r="Y51019" s="84"/>
    </row>
    <row r="51020" spans="25:25" x14ac:dyDescent="0.2">
      <c r="Y51020" s="84"/>
    </row>
    <row r="51021" spans="25:25" x14ac:dyDescent="0.2">
      <c r="Y51021" s="84"/>
    </row>
    <row r="51022" spans="25:25" x14ac:dyDescent="0.2">
      <c r="Y51022" s="84"/>
    </row>
    <row r="51023" spans="25:25" x14ac:dyDescent="0.2">
      <c r="Y51023" s="84"/>
    </row>
    <row r="51024" spans="25:25" x14ac:dyDescent="0.2">
      <c r="Y51024" s="84"/>
    </row>
    <row r="51025" spans="25:25" x14ac:dyDescent="0.2">
      <c r="Y51025" s="84"/>
    </row>
    <row r="51026" spans="25:25" x14ac:dyDescent="0.2">
      <c r="Y51026" s="84"/>
    </row>
    <row r="51027" spans="25:25" x14ac:dyDescent="0.2">
      <c r="Y51027" s="84"/>
    </row>
    <row r="51028" spans="25:25" x14ac:dyDescent="0.2">
      <c r="Y51028" s="84"/>
    </row>
    <row r="51029" spans="25:25" x14ac:dyDescent="0.2">
      <c r="Y51029" s="84"/>
    </row>
    <row r="51030" spans="25:25" x14ac:dyDescent="0.2">
      <c r="Y51030" s="84"/>
    </row>
    <row r="51031" spans="25:25" x14ac:dyDescent="0.2">
      <c r="Y51031" s="84"/>
    </row>
    <row r="51032" spans="25:25" x14ac:dyDescent="0.2">
      <c r="Y51032" s="84"/>
    </row>
    <row r="51033" spans="25:25" x14ac:dyDescent="0.2">
      <c r="Y51033" s="84"/>
    </row>
    <row r="51034" spans="25:25" x14ac:dyDescent="0.2">
      <c r="Y51034" s="84"/>
    </row>
    <row r="51035" spans="25:25" x14ac:dyDescent="0.2">
      <c r="Y51035" s="84"/>
    </row>
    <row r="51036" spans="25:25" x14ac:dyDescent="0.2">
      <c r="Y51036" s="84"/>
    </row>
    <row r="51037" spans="25:25" x14ac:dyDescent="0.2">
      <c r="Y51037" s="84"/>
    </row>
    <row r="51038" spans="25:25" x14ac:dyDescent="0.2">
      <c r="Y51038" s="84"/>
    </row>
    <row r="51039" spans="25:25" x14ac:dyDescent="0.2">
      <c r="Y51039" s="84"/>
    </row>
    <row r="51040" spans="25:25" x14ac:dyDescent="0.2">
      <c r="Y51040" s="84"/>
    </row>
    <row r="51041" spans="25:25" x14ac:dyDescent="0.2">
      <c r="Y51041" s="84"/>
    </row>
    <row r="51042" spans="25:25" x14ac:dyDescent="0.2">
      <c r="Y51042" s="84"/>
    </row>
    <row r="51043" spans="25:25" x14ac:dyDescent="0.2">
      <c r="Y51043" s="84"/>
    </row>
    <row r="51044" spans="25:25" x14ac:dyDescent="0.2">
      <c r="Y51044" s="84"/>
    </row>
    <row r="51045" spans="25:25" x14ac:dyDescent="0.2">
      <c r="Y51045" s="84"/>
    </row>
    <row r="51046" spans="25:25" x14ac:dyDescent="0.2">
      <c r="Y51046" s="84"/>
    </row>
    <row r="51047" spans="25:25" x14ac:dyDescent="0.2">
      <c r="Y51047" s="84"/>
    </row>
    <row r="51048" spans="25:25" x14ac:dyDescent="0.2">
      <c r="Y51048" s="84"/>
    </row>
    <row r="51049" spans="25:25" x14ac:dyDescent="0.2">
      <c r="Y51049" s="84"/>
    </row>
    <row r="51050" spans="25:25" x14ac:dyDescent="0.2">
      <c r="Y51050" s="84"/>
    </row>
    <row r="51051" spans="25:25" x14ac:dyDescent="0.2">
      <c r="Y51051" s="84"/>
    </row>
    <row r="51052" spans="25:25" x14ac:dyDescent="0.2">
      <c r="Y51052" s="84"/>
    </row>
    <row r="51053" spans="25:25" x14ac:dyDescent="0.2">
      <c r="Y51053" s="84"/>
    </row>
    <row r="51054" spans="25:25" x14ac:dyDescent="0.2">
      <c r="Y51054" s="84"/>
    </row>
    <row r="51055" spans="25:25" x14ac:dyDescent="0.2">
      <c r="Y51055" s="84"/>
    </row>
    <row r="51056" spans="25:25" x14ac:dyDescent="0.2">
      <c r="Y51056" s="84"/>
    </row>
    <row r="51057" spans="25:25" x14ac:dyDescent="0.2">
      <c r="Y51057" s="84"/>
    </row>
    <row r="51058" spans="25:25" x14ac:dyDescent="0.2">
      <c r="Y51058" s="84"/>
    </row>
    <row r="51059" spans="25:25" x14ac:dyDescent="0.2">
      <c r="Y51059" s="84"/>
    </row>
    <row r="51060" spans="25:25" x14ac:dyDescent="0.2">
      <c r="Y51060" s="84"/>
    </row>
    <row r="51061" spans="25:25" x14ac:dyDescent="0.2">
      <c r="Y51061" s="84"/>
    </row>
    <row r="51062" spans="25:25" x14ac:dyDescent="0.2">
      <c r="Y51062" s="84"/>
    </row>
    <row r="51063" spans="25:25" x14ac:dyDescent="0.2">
      <c r="Y51063" s="84"/>
    </row>
    <row r="51064" spans="25:25" x14ac:dyDescent="0.2">
      <c r="Y51064" s="84"/>
    </row>
    <row r="51065" spans="25:25" x14ac:dyDescent="0.2">
      <c r="Y51065" s="84"/>
    </row>
    <row r="51066" spans="25:25" x14ac:dyDescent="0.2">
      <c r="Y51066" s="84"/>
    </row>
    <row r="51067" spans="25:25" x14ac:dyDescent="0.2">
      <c r="Y51067" s="84"/>
    </row>
    <row r="51068" spans="25:25" x14ac:dyDescent="0.2">
      <c r="Y51068" s="84"/>
    </row>
    <row r="51069" spans="25:25" x14ac:dyDescent="0.2">
      <c r="Y51069" s="84"/>
    </row>
    <row r="51070" spans="25:25" x14ac:dyDescent="0.2">
      <c r="Y51070" s="84"/>
    </row>
    <row r="51071" spans="25:25" x14ac:dyDescent="0.2">
      <c r="Y51071" s="84"/>
    </row>
    <row r="51072" spans="25:25" x14ac:dyDescent="0.2">
      <c r="Y51072" s="84"/>
    </row>
    <row r="51073" spans="25:25" x14ac:dyDescent="0.2">
      <c r="Y51073" s="84"/>
    </row>
    <row r="51074" spans="25:25" x14ac:dyDescent="0.2">
      <c r="Y51074" s="84"/>
    </row>
    <row r="51075" spans="25:25" x14ac:dyDescent="0.2">
      <c r="Y51075" s="84"/>
    </row>
    <row r="51076" spans="25:25" x14ac:dyDescent="0.2">
      <c r="Y51076" s="84"/>
    </row>
    <row r="51077" spans="25:25" x14ac:dyDescent="0.2">
      <c r="Y51077" s="84"/>
    </row>
    <row r="51078" spans="25:25" x14ac:dyDescent="0.2">
      <c r="Y51078" s="84"/>
    </row>
    <row r="51079" spans="25:25" x14ac:dyDescent="0.2">
      <c r="Y51079" s="84"/>
    </row>
    <row r="51080" spans="25:25" x14ac:dyDescent="0.2">
      <c r="Y51080" s="84"/>
    </row>
    <row r="51081" spans="25:25" x14ac:dyDescent="0.2">
      <c r="Y51081" s="84"/>
    </row>
    <row r="51082" spans="25:25" x14ac:dyDescent="0.2">
      <c r="Y51082" s="84"/>
    </row>
    <row r="51083" spans="25:25" x14ac:dyDescent="0.2">
      <c r="Y51083" s="84"/>
    </row>
    <row r="51084" spans="25:25" x14ac:dyDescent="0.2">
      <c r="Y51084" s="84"/>
    </row>
    <row r="51085" spans="25:25" x14ac:dyDescent="0.2">
      <c r="Y51085" s="84"/>
    </row>
    <row r="51086" spans="25:25" x14ac:dyDescent="0.2">
      <c r="Y51086" s="84"/>
    </row>
    <row r="51087" spans="25:25" x14ac:dyDescent="0.2">
      <c r="Y51087" s="84"/>
    </row>
    <row r="51088" spans="25:25" x14ac:dyDescent="0.2">
      <c r="Y51088" s="84"/>
    </row>
    <row r="51089" spans="25:25" x14ac:dyDescent="0.2">
      <c r="Y51089" s="84"/>
    </row>
    <row r="51090" spans="25:25" x14ac:dyDescent="0.2">
      <c r="Y51090" s="84"/>
    </row>
    <row r="51091" spans="25:25" x14ac:dyDescent="0.2">
      <c r="Y51091" s="84"/>
    </row>
    <row r="51092" spans="25:25" x14ac:dyDescent="0.2">
      <c r="Y51092" s="84"/>
    </row>
    <row r="51093" spans="25:25" x14ac:dyDescent="0.2">
      <c r="Y51093" s="84"/>
    </row>
    <row r="51094" spans="25:25" x14ac:dyDescent="0.2">
      <c r="Y51094" s="84"/>
    </row>
    <row r="51095" spans="25:25" x14ac:dyDescent="0.2">
      <c r="Y51095" s="84"/>
    </row>
    <row r="51096" spans="25:25" x14ac:dyDescent="0.2">
      <c r="Y51096" s="84"/>
    </row>
    <row r="51097" spans="25:25" x14ac:dyDescent="0.2">
      <c r="Y51097" s="84"/>
    </row>
    <row r="51098" spans="25:25" x14ac:dyDescent="0.2">
      <c r="Y51098" s="84"/>
    </row>
    <row r="51099" spans="25:25" x14ac:dyDescent="0.2">
      <c r="Y51099" s="84"/>
    </row>
    <row r="51100" spans="25:25" x14ac:dyDescent="0.2">
      <c r="Y51100" s="84"/>
    </row>
    <row r="51101" spans="25:25" x14ac:dyDescent="0.2">
      <c r="Y51101" s="84"/>
    </row>
    <row r="51102" spans="25:25" x14ac:dyDescent="0.2">
      <c r="Y51102" s="84"/>
    </row>
    <row r="51103" spans="25:25" x14ac:dyDescent="0.2">
      <c r="Y51103" s="84"/>
    </row>
    <row r="51104" spans="25:25" x14ac:dyDescent="0.2">
      <c r="Y51104" s="84"/>
    </row>
    <row r="51105" spans="25:25" x14ac:dyDescent="0.2">
      <c r="Y51105" s="84"/>
    </row>
    <row r="51106" spans="25:25" x14ac:dyDescent="0.2">
      <c r="Y51106" s="84"/>
    </row>
    <row r="51107" spans="25:25" x14ac:dyDescent="0.2">
      <c r="Y51107" s="84"/>
    </row>
    <row r="51108" spans="25:25" x14ac:dyDescent="0.2">
      <c r="Y51108" s="84"/>
    </row>
    <row r="51109" spans="25:25" x14ac:dyDescent="0.2">
      <c r="Y51109" s="84"/>
    </row>
    <row r="51110" spans="25:25" x14ac:dyDescent="0.2">
      <c r="Y51110" s="84"/>
    </row>
    <row r="51111" spans="25:25" x14ac:dyDescent="0.2">
      <c r="Y51111" s="84"/>
    </row>
    <row r="51112" spans="25:25" x14ac:dyDescent="0.2">
      <c r="Y51112" s="84"/>
    </row>
    <row r="51113" spans="25:25" x14ac:dyDescent="0.2">
      <c r="Y51113" s="84"/>
    </row>
    <row r="51114" spans="25:25" x14ac:dyDescent="0.2">
      <c r="Y51114" s="84"/>
    </row>
    <row r="51115" spans="25:25" x14ac:dyDescent="0.2">
      <c r="Y51115" s="84"/>
    </row>
    <row r="51116" spans="25:25" x14ac:dyDescent="0.2">
      <c r="Y51116" s="84"/>
    </row>
    <row r="51117" spans="25:25" x14ac:dyDescent="0.2">
      <c r="Y51117" s="84"/>
    </row>
    <row r="51118" spans="25:25" x14ac:dyDescent="0.2">
      <c r="Y51118" s="84"/>
    </row>
    <row r="51119" spans="25:25" x14ac:dyDescent="0.2">
      <c r="Y51119" s="84"/>
    </row>
    <row r="51120" spans="25:25" x14ac:dyDescent="0.2">
      <c r="Y51120" s="84"/>
    </row>
    <row r="51121" spans="25:25" x14ac:dyDescent="0.2">
      <c r="Y51121" s="84"/>
    </row>
    <row r="51122" spans="25:25" x14ac:dyDescent="0.2">
      <c r="Y51122" s="84"/>
    </row>
    <row r="51123" spans="25:25" x14ac:dyDescent="0.2">
      <c r="Y51123" s="84"/>
    </row>
    <row r="51124" spans="25:25" x14ac:dyDescent="0.2">
      <c r="Y51124" s="84"/>
    </row>
    <row r="51125" spans="25:25" x14ac:dyDescent="0.2">
      <c r="Y51125" s="84"/>
    </row>
    <row r="51126" spans="25:25" x14ac:dyDescent="0.2">
      <c r="Y51126" s="84"/>
    </row>
    <row r="51127" spans="25:25" x14ac:dyDescent="0.2">
      <c r="Y51127" s="84"/>
    </row>
    <row r="51128" spans="25:25" x14ac:dyDescent="0.2">
      <c r="Y51128" s="84"/>
    </row>
    <row r="51129" spans="25:25" x14ac:dyDescent="0.2">
      <c r="Y51129" s="84"/>
    </row>
    <row r="51130" spans="25:25" x14ac:dyDescent="0.2">
      <c r="Y51130" s="84"/>
    </row>
    <row r="51131" spans="25:25" x14ac:dyDescent="0.2">
      <c r="Y51131" s="84"/>
    </row>
    <row r="51132" spans="25:25" x14ac:dyDescent="0.2">
      <c r="Y51132" s="84"/>
    </row>
    <row r="51133" spans="25:25" x14ac:dyDescent="0.2">
      <c r="Y51133" s="84"/>
    </row>
    <row r="51134" spans="25:25" x14ac:dyDescent="0.2">
      <c r="Y51134" s="84"/>
    </row>
    <row r="51135" spans="25:25" x14ac:dyDescent="0.2">
      <c r="Y51135" s="84"/>
    </row>
    <row r="51136" spans="25:25" x14ac:dyDescent="0.2">
      <c r="Y51136" s="84"/>
    </row>
    <row r="51137" spans="25:25" x14ac:dyDescent="0.2">
      <c r="Y51137" s="84"/>
    </row>
    <row r="51138" spans="25:25" x14ac:dyDescent="0.2">
      <c r="Y51138" s="84"/>
    </row>
    <row r="51139" spans="25:25" x14ac:dyDescent="0.2">
      <c r="Y51139" s="84"/>
    </row>
    <row r="51140" spans="25:25" x14ac:dyDescent="0.2">
      <c r="Y51140" s="84"/>
    </row>
    <row r="51141" spans="25:25" x14ac:dyDescent="0.2">
      <c r="Y51141" s="84"/>
    </row>
    <row r="51142" spans="25:25" x14ac:dyDescent="0.2">
      <c r="Y51142" s="84"/>
    </row>
    <row r="51143" spans="25:25" x14ac:dyDescent="0.2">
      <c r="Y51143" s="84"/>
    </row>
    <row r="51144" spans="25:25" x14ac:dyDescent="0.2">
      <c r="Y51144" s="84"/>
    </row>
    <row r="51145" spans="25:25" x14ac:dyDescent="0.2">
      <c r="Y51145" s="84"/>
    </row>
    <row r="51146" spans="25:25" x14ac:dyDescent="0.2">
      <c r="Y51146" s="84"/>
    </row>
    <row r="51147" spans="25:25" x14ac:dyDescent="0.2">
      <c r="Y51147" s="84"/>
    </row>
    <row r="51148" spans="25:25" x14ac:dyDescent="0.2">
      <c r="Y51148" s="84"/>
    </row>
    <row r="51149" spans="25:25" x14ac:dyDescent="0.2">
      <c r="Y51149" s="84"/>
    </row>
    <row r="51150" spans="25:25" x14ac:dyDescent="0.2">
      <c r="Y51150" s="84"/>
    </row>
    <row r="51151" spans="25:25" x14ac:dyDescent="0.2">
      <c r="Y51151" s="84"/>
    </row>
    <row r="51152" spans="25:25" x14ac:dyDescent="0.2">
      <c r="Y51152" s="84"/>
    </row>
    <row r="51153" spans="25:25" x14ac:dyDescent="0.2">
      <c r="Y51153" s="84"/>
    </row>
    <row r="51154" spans="25:25" x14ac:dyDescent="0.2">
      <c r="Y51154" s="84"/>
    </row>
    <row r="51155" spans="25:25" x14ac:dyDescent="0.2">
      <c r="Y51155" s="84"/>
    </row>
    <row r="51156" spans="25:25" x14ac:dyDescent="0.2">
      <c r="Y51156" s="84"/>
    </row>
    <row r="51157" spans="25:25" x14ac:dyDescent="0.2">
      <c r="Y51157" s="84"/>
    </row>
    <row r="51158" spans="25:25" x14ac:dyDescent="0.2">
      <c r="Y51158" s="84"/>
    </row>
    <row r="51159" spans="25:25" x14ac:dyDescent="0.2">
      <c r="Y51159" s="84"/>
    </row>
    <row r="51160" spans="25:25" x14ac:dyDescent="0.2">
      <c r="Y51160" s="84"/>
    </row>
    <row r="51161" spans="25:25" x14ac:dyDescent="0.2">
      <c r="Y51161" s="84"/>
    </row>
    <row r="51162" spans="25:25" x14ac:dyDescent="0.2">
      <c r="Y51162" s="84"/>
    </row>
    <row r="51163" spans="25:25" x14ac:dyDescent="0.2">
      <c r="Y51163" s="84"/>
    </row>
    <row r="51164" spans="25:25" x14ac:dyDescent="0.2">
      <c r="Y51164" s="84"/>
    </row>
    <row r="51165" spans="25:25" x14ac:dyDescent="0.2">
      <c r="Y51165" s="84"/>
    </row>
    <row r="51166" spans="25:25" x14ac:dyDescent="0.2">
      <c r="Y51166" s="84"/>
    </row>
    <row r="51167" spans="25:25" x14ac:dyDescent="0.2">
      <c r="Y51167" s="84"/>
    </row>
    <row r="51168" spans="25:25" x14ac:dyDescent="0.2">
      <c r="Y51168" s="84"/>
    </row>
    <row r="51169" spans="25:25" x14ac:dyDescent="0.2">
      <c r="Y51169" s="84"/>
    </row>
    <row r="51170" spans="25:25" x14ac:dyDescent="0.2">
      <c r="Y51170" s="84"/>
    </row>
    <row r="51171" spans="25:25" x14ac:dyDescent="0.2">
      <c r="Y51171" s="84"/>
    </row>
    <row r="51172" spans="25:25" x14ac:dyDescent="0.2">
      <c r="Y51172" s="84"/>
    </row>
    <row r="51173" spans="25:25" x14ac:dyDescent="0.2">
      <c r="Y51173" s="84"/>
    </row>
    <row r="51174" spans="25:25" x14ac:dyDescent="0.2">
      <c r="Y51174" s="84"/>
    </row>
    <row r="51175" spans="25:25" x14ac:dyDescent="0.2">
      <c r="Y51175" s="84"/>
    </row>
    <row r="51176" spans="25:25" x14ac:dyDescent="0.2">
      <c r="Y51176" s="84"/>
    </row>
    <row r="51177" spans="25:25" x14ac:dyDescent="0.2">
      <c r="Y51177" s="84"/>
    </row>
    <row r="51178" spans="25:25" x14ac:dyDescent="0.2">
      <c r="Y51178" s="84"/>
    </row>
    <row r="51179" spans="25:25" x14ac:dyDescent="0.2">
      <c r="Y51179" s="84"/>
    </row>
    <row r="51180" spans="25:25" x14ac:dyDescent="0.2">
      <c r="Y51180" s="84"/>
    </row>
    <row r="51181" spans="25:25" x14ac:dyDescent="0.2">
      <c r="Y51181" s="84"/>
    </row>
    <row r="51182" spans="25:25" x14ac:dyDescent="0.2">
      <c r="Y51182" s="84"/>
    </row>
    <row r="51183" spans="25:25" x14ac:dyDescent="0.2">
      <c r="Y51183" s="84"/>
    </row>
    <row r="51184" spans="25:25" x14ac:dyDescent="0.2">
      <c r="Y51184" s="84"/>
    </row>
    <row r="51185" spans="25:25" x14ac:dyDescent="0.2">
      <c r="Y51185" s="84"/>
    </row>
    <row r="51186" spans="25:25" x14ac:dyDescent="0.2">
      <c r="Y51186" s="84"/>
    </row>
    <row r="51187" spans="25:25" x14ac:dyDescent="0.2">
      <c r="Y51187" s="84"/>
    </row>
    <row r="51188" spans="25:25" x14ac:dyDescent="0.2">
      <c r="Y51188" s="84"/>
    </row>
    <row r="51189" spans="25:25" x14ac:dyDescent="0.2">
      <c r="Y51189" s="84"/>
    </row>
    <row r="51190" spans="25:25" x14ac:dyDescent="0.2">
      <c r="Y51190" s="84"/>
    </row>
    <row r="51191" spans="25:25" x14ac:dyDescent="0.2">
      <c r="Y51191" s="84"/>
    </row>
    <row r="51192" spans="25:25" x14ac:dyDescent="0.2">
      <c r="Y51192" s="84"/>
    </row>
    <row r="51193" spans="25:25" x14ac:dyDescent="0.2">
      <c r="Y51193" s="84"/>
    </row>
    <row r="51194" spans="25:25" x14ac:dyDescent="0.2">
      <c r="Y51194" s="84"/>
    </row>
    <row r="51195" spans="25:25" x14ac:dyDescent="0.2">
      <c r="Y51195" s="84"/>
    </row>
    <row r="51196" spans="25:25" x14ac:dyDescent="0.2">
      <c r="Y51196" s="84"/>
    </row>
    <row r="51197" spans="25:25" x14ac:dyDescent="0.2">
      <c r="Y51197" s="84"/>
    </row>
    <row r="51198" spans="25:25" x14ac:dyDescent="0.2">
      <c r="Y51198" s="84"/>
    </row>
    <row r="51199" spans="25:25" x14ac:dyDescent="0.2">
      <c r="Y51199" s="84"/>
    </row>
    <row r="51200" spans="25:25" x14ac:dyDescent="0.2">
      <c r="Y51200" s="84"/>
    </row>
    <row r="51201" spans="25:25" x14ac:dyDescent="0.2">
      <c r="Y51201" s="84"/>
    </row>
    <row r="51202" spans="25:25" x14ac:dyDescent="0.2">
      <c r="Y51202" s="84"/>
    </row>
    <row r="51203" spans="25:25" x14ac:dyDescent="0.2">
      <c r="Y51203" s="84"/>
    </row>
    <row r="51204" spans="25:25" x14ac:dyDescent="0.2">
      <c r="Y51204" s="84"/>
    </row>
    <row r="51205" spans="25:25" x14ac:dyDescent="0.2">
      <c r="Y51205" s="84"/>
    </row>
    <row r="51206" spans="25:25" x14ac:dyDescent="0.2">
      <c r="Y51206" s="84"/>
    </row>
    <row r="51207" spans="25:25" x14ac:dyDescent="0.2">
      <c r="Y51207" s="84"/>
    </row>
    <row r="51208" spans="25:25" x14ac:dyDescent="0.2">
      <c r="Y51208" s="84"/>
    </row>
    <row r="51209" spans="25:25" x14ac:dyDescent="0.2">
      <c r="Y51209" s="84"/>
    </row>
    <row r="51210" spans="25:25" x14ac:dyDescent="0.2">
      <c r="Y51210" s="84"/>
    </row>
    <row r="51211" spans="25:25" x14ac:dyDescent="0.2">
      <c r="Y51211" s="84"/>
    </row>
    <row r="51212" spans="25:25" x14ac:dyDescent="0.2">
      <c r="Y51212" s="84"/>
    </row>
    <row r="51213" spans="25:25" x14ac:dyDescent="0.2">
      <c r="Y51213" s="84"/>
    </row>
    <row r="51214" spans="25:25" x14ac:dyDescent="0.2">
      <c r="Y51214" s="84"/>
    </row>
    <row r="51215" spans="25:25" x14ac:dyDescent="0.2">
      <c r="Y51215" s="84"/>
    </row>
    <row r="51216" spans="25:25" x14ac:dyDescent="0.2">
      <c r="Y51216" s="84"/>
    </row>
    <row r="51217" spans="25:25" x14ac:dyDescent="0.2">
      <c r="Y51217" s="84"/>
    </row>
    <row r="51218" spans="25:25" x14ac:dyDescent="0.2">
      <c r="Y51218" s="84"/>
    </row>
    <row r="51219" spans="25:25" x14ac:dyDescent="0.2">
      <c r="Y51219" s="84"/>
    </row>
    <row r="51220" spans="25:25" x14ac:dyDescent="0.2">
      <c r="Y51220" s="84"/>
    </row>
    <row r="51221" spans="25:25" x14ac:dyDescent="0.2">
      <c r="Y51221" s="84"/>
    </row>
    <row r="51222" spans="25:25" x14ac:dyDescent="0.2">
      <c r="Y51222" s="84"/>
    </row>
    <row r="51223" spans="25:25" x14ac:dyDescent="0.2">
      <c r="Y51223" s="84"/>
    </row>
    <row r="51224" spans="25:25" x14ac:dyDescent="0.2">
      <c r="Y51224" s="84"/>
    </row>
    <row r="51225" spans="25:25" x14ac:dyDescent="0.2">
      <c r="Y51225" s="84"/>
    </row>
    <row r="51226" spans="25:25" x14ac:dyDescent="0.2">
      <c r="Y51226" s="84"/>
    </row>
    <row r="51227" spans="25:25" x14ac:dyDescent="0.2">
      <c r="Y51227" s="84"/>
    </row>
    <row r="51228" spans="25:25" x14ac:dyDescent="0.2">
      <c r="Y51228" s="84"/>
    </row>
    <row r="51229" spans="25:25" x14ac:dyDescent="0.2">
      <c r="Y51229" s="84"/>
    </row>
    <row r="51230" spans="25:25" x14ac:dyDescent="0.2">
      <c r="Y51230" s="84"/>
    </row>
    <row r="51231" spans="25:25" x14ac:dyDescent="0.2">
      <c r="Y51231" s="84"/>
    </row>
    <row r="51232" spans="25:25" x14ac:dyDescent="0.2">
      <c r="Y51232" s="84"/>
    </row>
    <row r="51233" spans="25:25" x14ac:dyDescent="0.2">
      <c r="Y51233" s="84"/>
    </row>
    <row r="51234" spans="25:25" x14ac:dyDescent="0.2">
      <c r="Y51234" s="84"/>
    </row>
    <row r="51235" spans="25:25" x14ac:dyDescent="0.2">
      <c r="Y51235" s="84"/>
    </row>
    <row r="51236" spans="25:25" x14ac:dyDescent="0.2">
      <c r="Y51236" s="84"/>
    </row>
    <row r="51237" spans="25:25" x14ac:dyDescent="0.2">
      <c r="Y51237" s="84"/>
    </row>
    <row r="51238" spans="25:25" x14ac:dyDescent="0.2">
      <c r="Y51238" s="84"/>
    </row>
    <row r="51239" spans="25:25" x14ac:dyDescent="0.2">
      <c r="Y51239" s="84"/>
    </row>
    <row r="51240" spans="25:25" x14ac:dyDescent="0.2">
      <c r="Y51240" s="84"/>
    </row>
    <row r="51241" spans="25:25" x14ac:dyDescent="0.2">
      <c r="Y51241" s="84"/>
    </row>
    <row r="51242" spans="25:25" x14ac:dyDescent="0.2">
      <c r="Y51242" s="84"/>
    </row>
    <row r="51243" spans="25:25" x14ac:dyDescent="0.2">
      <c r="Y51243" s="84"/>
    </row>
    <row r="51244" spans="25:25" x14ac:dyDescent="0.2">
      <c r="Y51244" s="84"/>
    </row>
    <row r="51245" spans="25:25" x14ac:dyDescent="0.2">
      <c r="Y51245" s="84"/>
    </row>
    <row r="51246" spans="25:25" x14ac:dyDescent="0.2">
      <c r="Y51246" s="84"/>
    </row>
    <row r="51247" spans="25:25" x14ac:dyDescent="0.2">
      <c r="Y51247" s="84"/>
    </row>
    <row r="51248" spans="25:25" x14ac:dyDescent="0.2">
      <c r="Y51248" s="84"/>
    </row>
    <row r="51249" spans="25:25" x14ac:dyDescent="0.2">
      <c r="Y51249" s="84"/>
    </row>
    <row r="51250" spans="25:25" x14ac:dyDescent="0.2">
      <c r="Y51250" s="84"/>
    </row>
    <row r="51251" spans="25:25" x14ac:dyDescent="0.2">
      <c r="Y51251" s="84"/>
    </row>
    <row r="51252" spans="25:25" x14ac:dyDescent="0.2">
      <c r="Y51252" s="84"/>
    </row>
    <row r="51253" spans="25:25" x14ac:dyDescent="0.2">
      <c r="Y51253" s="84"/>
    </row>
    <row r="51254" spans="25:25" x14ac:dyDescent="0.2">
      <c r="Y51254" s="84"/>
    </row>
    <row r="51255" spans="25:25" x14ac:dyDescent="0.2">
      <c r="Y51255" s="84"/>
    </row>
    <row r="51256" spans="25:25" x14ac:dyDescent="0.2">
      <c r="Y51256" s="84"/>
    </row>
    <row r="51257" spans="25:25" x14ac:dyDescent="0.2">
      <c r="Y51257" s="84"/>
    </row>
    <row r="51258" spans="25:25" x14ac:dyDescent="0.2">
      <c r="Y51258" s="84"/>
    </row>
    <row r="51259" spans="25:25" x14ac:dyDescent="0.2">
      <c r="Y51259" s="84"/>
    </row>
    <row r="51260" spans="25:25" x14ac:dyDescent="0.2">
      <c r="Y51260" s="84"/>
    </row>
    <row r="51261" spans="25:25" x14ac:dyDescent="0.2">
      <c r="Y51261" s="84"/>
    </row>
    <row r="51262" spans="25:25" x14ac:dyDescent="0.2">
      <c r="Y51262" s="84"/>
    </row>
    <row r="51263" spans="25:25" x14ac:dyDescent="0.2">
      <c r="Y51263" s="84"/>
    </row>
    <row r="51264" spans="25:25" x14ac:dyDescent="0.2">
      <c r="Y51264" s="84"/>
    </row>
    <row r="51265" spans="25:25" x14ac:dyDescent="0.2">
      <c r="Y51265" s="84"/>
    </row>
    <row r="51266" spans="25:25" x14ac:dyDescent="0.2">
      <c r="Y51266" s="84"/>
    </row>
    <row r="51267" spans="25:25" x14ac:dyDescent="0.2">
      <c r="Y51267" s="84"/>
    </row>
    <row r="51268" spans="25:25" x14ac:dyDescent="0.2">
      <c r="Y51268" s="84"/>
    </row>
    <row r="51269" spans="25:25" x14ac:dyDescent="0.2">
      <c r="Y51269" s="84"/>
    </row>
    <row r="51270" spans="25:25" x14ac:dyDescent="0.2">
      <c r="Y51270" s="84"/>
    </row>
    <row r="51271" spans="25:25" x14ac:dyDescent="0.2">
      <c r="Y51271" s="84"/>
    </row>
    <row r="51272" spans="25:25" x14ac:dyDescent="0.2">
      <c r="Y51272" s="84"/>
    </row>
    <row r="51273" spans="25:25" x14ac:dyDescent="0.2">
      <c r="Y51273" s="84"/>
    </row>
    <row r="51274" spans="25:25" x14ac:dyDescent="0.2">
      <c r="Y51274" s="84"/>
    </row>
    <row r="51275" spans="25:25" x14ac:dyDescent="0.2">
      <c r="Y51275" s="84"/>
    </row>
    <row r="51276" spans="25:25" x14ac:dyDescent="0.2">
      <c r="Y51276" s="84"/>
    </row>
    <row r="51277" spans="25:25" x14ac:dyDescent="0.2">
      <c r="Y51277" s="84"/>
    </row>
    <row r="51278" spans="25:25" x14ac:dyDescent="0.2">
      <c r="Y51278" s="84"/>
    </row>
    <row r="51279" spans="25:25" x14ac:dyDescent="0.2">
      <c r="Y51279" s="84"/>
    </row>
    <row r="51280" spans="25:25" x14ac:dyDescent="0.2">
      <c r="Y51280" s="84"/>
    </row>
    <row r="51281" spans="25:25" x14ac:dyDescent="0.2">
      <c r="Y51281" s="84"/>
    </row>
    <row r="51282" spans="25:25" x14ac:dyDescent="0.2">
      <c r="Y51282" s="84"/>
    </row>
    <row r="51283" spans="25:25" x14ac:dyDescent="0.2">
      <c r="Y51283" s="84"/>
    </row>
    <row r="51284" spans="25:25" x14ac:dyDescent="0.2">
      <c r="Y51284" s="84"/>
    </row>
    <row r="51285" spans="25:25" x14ac:dyDescent="0.2">
      <c r="Y51285" s="84"/>
    </row>
    <row r="51286" spans="25:25" x14ac:dyDescent="0.2">
      <c r="Y51286" s="84"/>
    </row>
    <row r="51287" spans="25:25" x14ac:dyDescent="0.2">
      <c r="Y51287" s="84"/>
    </row>
    <row r="51288" spans="25:25" x14ac:dyDescent="0.2">
      <c r="Y51288" s="84"/>
    </row>
    <row r="51289" spans="25:25" x14ac:dyDescent="0.2">
      <c r="Y51289" s="84"/>
    </row>
    <row r="51290" spans="25:25" x14ac:dyDescent="0.2">
      <c r="Y51290" s="84"/>
    </row>
    <row r="51291" spans="25:25" x14ac:dyDescent="0.2">
      <c r="Y51291" s="84"/>
    </row>
    <row r="51292" spans="25:25" x14ac:dyDescent="0.2">
      <c r="Y51292" s="84"/>
    </row>
    <row r="51293" spans="25:25" x14ac:dyDescent="0.2">
      <c r="Y51293" s="84"/>
    </row>
    <row r="51294" spans="25:25" x14ac:dyDescent="0.2">
      <c r="Y51294" s="84"/>
    </row>
    <row r="51295" spans="25:25" x14ac:dyDescent="0.2">
      <c r="Y51295" s="84"/>
    </row>
    <row r="51296" spans="25:25" x14ac:dyDescent="0.2">
      <c r="Y51296" s="84"/>
    </row>
    <row r="51297" spans="25:25" x14ac:dyDescent="0.2">
      <c r="Y51297" s="84"/>
    </row>
    <row r="51298" spans="25:25" x14ac:dyDescent="0.2">
      <c r="Y51298" s="84"/>
    </row>
    <row r="51299" spans="25:25" x14ac:dyDescent="0.2">
      <c r="Y51299" s="84"/>
    </row>
    <row r="51300" spans="25:25" x14ac:dyDescent="0.2">
      <c r="Y51300" s="84"/>
    </row>
    <row r="51301" spans="25:25" x14ac:dyDescent="0.2">
      <c r="Y51301" s="84"/>
    </row>
    <row r="51302" spans="25:25" x14ac:dyDescent="0.2">
      <c r="Y51302" s="84"/>
    </row>
    <row r="51303" spans="25:25" x14ac:dyDescent="0.2">
      <c r="Y51303" s="84"/>
    </row>
    <row r="51304" spans="25:25" x14ac:dyDescent="0.2">
      <c r="Y51304" s="84"/>
    </row>
    <row r="51305" spans="25:25" x14ac:dyDescent="0.2">
      <c r="Y51305" s="84"/>
    </row>
    <row r="51306" spans="25:25" x14ac:dyDescent="0.2">
      <c r="Y51306" s="84"/>
    </row>
    <row r="51307" spans="25:25" x14ac:dyDescent="0.2">
      <c r="Y51307" s="84"/>
    </row>
    <row r="51308" spans="25:25" x14ac:dyDescent="0.2">
      <c r="Y51308" s="84"/>
    </row>
    <row r="51309" spans="25:25" x14ac:dyDescent="0.2">
      <c r="Y51309" s="84"/>
    </row>
    <row r="51310" spans="25:25" x14ac:dyDescent="0.2">
      <c r="Y51310" s="84"/>
    </row>
    <row r="51311" spans="25:25" x14ac:dyDescent="0.2">
      <c r="Y51311" s="84"/>
    </row>
    <row r="51312" spans="25:25" x14ac:dyDescent="0.2">
      <c r="Y51312" s="84"/>
    </row>
    <row r="51313" spans="25:25" x14ac:dyDescent="0.2">
      <c r="Y51313" s="84"/>
    </row>
    <row r="51314" spans="25:25" x14ac:dyDescent="0.2">
      <c r="Y51314" s="84"/>
    </row>
    <row r="51315" spans="25:25" x14ac:dyDescent="0.2">
      <c r="Y51315" s="84"/>
    </row>
    <row r="51316" spans="25:25" x14ac:dyDescent="0.2">
      <c r="Y51316" s="84"/>
    </row>
    <row r="51317" spans="25:25" x14ac:dyDescent="0.2">
      <c r="Y51317" s="84"/>
    </row>
    <row r="51318" spans="25:25" x14ac:dyDescent="0.2">
      <c r="Y51318" s="84"/>
    </row>
    <row r="51319" spans="25:25" x14ac:dyDescent="0.2">
      <c r="Y51319" s="84"/>
    </row>
    <row r="51320" spans="25:25" x14ac:dyDescent="0.2">
      <c r="Y51320" s="84"/>
    </row>
    <row r="51321" spans="25:25" x14ac:dyDescent="0.2">
      <c r="Y51321" s="84"/>
    </row>
    <row r="51322" spans="25:25" x14ac:dyDescent="0.2">
      <c r="Y51322" s="84"/>
    </row>
    <row r="51323" spans="25:25" x14ac:dyDescent="0.2">
      <c r="Y51323" s="84"/>
    </row>
    <row r="51324" spans="25:25" x14ac:dyDescent="0.2">
      <c r="Y51324" s="84"/>
    </row>
    <row r="51325" spans="25:25" x14ac:dyDescent="0.2">
      <c r="Y51325" s="84"/>
    </row>
    <row r="51326" spans="25:25" x14ac:dyDescent="0.2">
      <c r="Y51326" s="84"/>
    </row>
    <row r="51327" spans="25:25" x14ac:dyDescent="0.2">
      <c r="Y51327" s="84"/>
    </row>
    <row r="51328" spans="25:25" x14ac:dyDescent="0.2">
      <c r="Y51328" s="84"/>
    </row>
    <row r="51329" spans="25:25" x14ac:dyDescent="0.2">
      <c r="Y51329" s="84"/>
    </row>
    <row r="51330" spans="25:25" x14ac:dyDescent="0.2">
      <c r="Y51330" s="84"/>
    </row>
    <row r="51331" spans="25:25" x14ac:dyDescent="0.2">
      <c r="Y51331" s="84"/>
    </row>
    <row r="51332" spans="25:25" x14ac:dyDescent="0.2">
      <c r="Y51332" s="84"/>
    </row>
    <row r="51333" spans="25:25" x14ac:dyDescent="0.2">
      <c r="Y51333" s="84"/>
    </row>
    <row r="51334" spans="25:25" x14ac:dyDescent="0.2">
      <c r="Y51334" s="84"/>
    </row>
    <row r="51335" spans="25:25" x14ac:dyDescent="0.2">
      <c r="Y51335" s="84"/>
    </row>
    <row r="51336" spans="25:25" x14ac:dyDescent="0.2">
      <c r="Y51336" s="84"/>
    </row>
    <row r="51337" spans="25:25" x14ac:dyDescent="0.2">
      <c r="Y51337" s="84"/>
    </row>
    <row r="51338" spans="25:25" x14ac:dyDescent="0.2">
      <c r="Y51338" s="84"/>
    </row>
    <row r="51339" spans="25:25" x14ac:dyDescent="0.2">
      <c r="Y51339" s="84"/>
    </row>
    <row r="51340" spans="25:25" x14ac:dyDescent="0.2">
      <c r="Y51340" s="84"/>
    </row>
    <row r="51341" spans="25:25" x14ac:dyDescent="0.2">
      <c r="Y51341" s="84"/>
    </row>
    <row r="51342" spans="25:25" x14ac:dyDescent="0.2">
      <c r="Y51342" s="84"/>
    </row>
    <row r="51343" spans="25:25" x14ac:dyDescent="0.2">
      <c r="Y51343" s="84"/>
    </row>
    <row r="51344" spans="25:25" x14ac:dyDescent="0.2">
      <c r="Y51344" s="84"/>
    </row>
    <row r="51345" spans="25:25" x14ac:dyDescent="0.2">
      <c r="Y51345" s="84"/>
    </row>
    <row r="51346" spans="25:25" x14ac:dyDescent="0.2">
      <c r="Y51346" s="84"/>
    </row>
    <row r="51347" spans="25:25" x14ac:dyDescent="0.2">
      <c r="Y51347" s="84"/>
    </row>
    <row r="51348" spans="25:25" x14ac:dyDescent="0.2">
      <c r="Y51348" s="84"/>
    </row>
    <row r="51349" spans="25:25" x14ac:dyDescent="0.2">
      <c r="Y51349" s="84"/>
    </row>
    <row r="51350" spans="25:25" x14ac:dyDescent="0.2">
      <c r="Y51350" s="84"/>
    </row>
    <row r="51351" spans="25:25" x14ac:dyDescent="0.2">
      <c r="Y51351" s="84"/>
    </row>
    <row r="51352" spans="25:25" x14ac:dyDescent="0.2">
      <c r="Y51352" s="84"/>
    </row>
    <row r="51353" spans="25:25" x14ac:dyDescent="0.2">
      <c r="Y51353" s="84"/>
    </row>
    <row r="51354" spans="25:25" x14ac:dyDescent="0.2">
      <c r="Y51354" s="84"/>
    </row>
    <row r="51355" spans="25:25" x14ac:dyDescent="0.2">
      <c r="Y51355" s="84"/>
    </row>
    <row r="51356" spans="25:25" x14ac:dyDescent="0.2">
      <c r="Y51356" s="84"/>
    </row>
    <row r="51357" spans="25:25" x14ac:dyDescent="0.2">
      <c r="Y51357" s="84"/>
    </row>
    <row r="51358" spans="25:25" x14ac:dyDescent="0.2">
      <c r="Y51358" s="84"/>
    </row>
    <row r="51359" spans="25:25" x14ac:dyDescent="0.2">
      <c r="Y51359" s="84"/>
    </row>
    <row r="51360" spans="25:25" x14ac:dyDescent="0.2">
      <c r="Y51360" s="84"/>
    </row>
    <row r="51361" spans="25:25" x14ac:dyDescent="0.2">
      <c r="Y51361" s="84"/>
    </row>
    <row r="51362" spans="25:25" x14ac:dyDescent="0.2">
      <c r="Y51362" s="84"/>
    </row>
    <row r="51363" spans="25:25" x14ac:dyDescent="0.2">
      <c r="Y51363" s="84"/>
    </row>
    <row r="51364" spans="25:25" x14ac:dyDescent="0.2">
      <c r="Y51364" s="84"/>
    </row>
    <row r="51365" spans="25:25" x14ac:dyDescent="0.2">
      <c r="Y51365" s="84"/>
    </row>
    <row r="51366" spans="25:25" x14ac:dyDescent="0.2">
      <c r="Y51366" s="84"/>
    </row>
    <row r="51367" spans="25:25" x14ac:dyDescent="0.2">
      <c r="Y51367" s="84"/>
    </row>
    <row r="51368" spans="25:25" x14ac:dyDescent="0.2">
      <c r="Y51368" s="84"/>
    </row>
    <row r="51369" spans="25:25" x14ac:dyDescent="0.2">
      <c r="Y51369" s="84"/>
    </row>
    <row r="51370" spans="25:25" x14ac:dyDescent="0.2">
      <c r="Y51370" s="84"/>
    </row>
    <row r="51371" spans="25:25" x14ac:dyDescent="0.2">
      <c r="Y51371" s="84"/>
    </row>
    <row r="51372" spans="25:25" x14ac:dyDescent="0.2">
      <c r="Y51372" s="84"/>
    </row>
    <row r="51373" spans="25:25" x14ac:dyDescent="0.2">
      <c r="Y51373" s="84"/>
    </row>
    <row r="51374" spans="25:25" x14ac:dyDescent="0.2">
      <c r="Y51374" s="84"/>
    </row>
    <row r="51375" spans="25:25" x14ac:dyDescent="0.2">
      <c r="Y51375" s="84"/>
    </row>
    <row r="51376" spans="25:25" x14ac:dyDescent="0.2">
      <c r="Y51376" s="84"/>
    </row>
    <row r="51377" spans="25:25" x14ac:dyDescent="0.2">
      <c r="Y51377" s="84"/>
    </row>
    <row r="51378" spans="25:25" x14ac:dyDescent="0.2">
      <c r="Y51378" s="84"/>
    </row>
    <row r="51379" spans="25:25" x14ac:dyDescent="0.2">
      <c r="Y51379" s="84"/>
    </row>
    <row r="51380" spans="25:25" x14ac:dyDescent="0.2">
      <c r="Y51380" s="84"/>
    </row>
    <row r="51381" spans="25:25" x14ac:dyDescent="0.2">
      <c r="Y51381" s="84"/>
    </row>
    <row r="51382" spans="25:25" x14ac:dyDescent="0.2">
      <c r="Y51382" s="84"/>
    </row>
    <row r="51383" spans="25:25" x14ac:dyDescent="0.2">
      <c r="Y51383" s="84"/>
    </row>
    <row r="51384" spans="25:25" x14ac:dyDescent="0.2">
      <c r="Y51384" s="84"/>
    </row>
    <row r="51385" spans="25:25" x14ac:dyDescent="0.2">
      <c r="Y51385" s="84"/>
    </row>
    <row r="51386" spans="25:25" x14ac:dyDescent="0.2">
      <c r="Y51386" s="84"/>
    </row>
    <row r="51387" spans="25:25" x14ac:dyDescent="0.2">
      <c r="Y51387" s="84"/>
    </row>
    <row r="51388" spans="25:25" x14ac:dyDescent="0.2">
      <c r="Y51388" s="84"/>
    </row>
    <row r="51389" spans="25:25" x14ac:dyDescent="0.2">
      <c r="Y51389" s="84"/>
    </row>
    <row r="51390" spans="25:25" x14ac:dyDescent="0.2">
      <c r="Y51390" s="84"/>
    </row>
    <row r="51391" spans="25:25" x14ac:dyDescent="0.2">
      <c r="Y51391" s="84"/>
    </row>
    <row r="51392" spans="25:25" x14ac:dyDescent="0.2">
      <c r="Y51392" s="84"/>
    </row>
    <row r="51393" spans="25:25" x14ac:dyDescent="0.2">
      <c r="Y51393" s="84"/>
    </row>
    <row r="51394" spans="25:25" x14ac:dyDescent="0.2">
      <c r="Y51394" s="84"/>
    </row>
    <row r="51395" spans="25:25" x14ac:dyDescent="0.2">
      <c r="Y51395" s="84"/>
    </row>
    <row r="51396" spans="25:25" x14ac:dyDescent="0.2">
      <c r="Y51396" s="84"/>
    </row>
    <row r="51397" spans="25:25" x14ac:dyDescent="0.2">
      <c r="Y51397" s="84"/>
    </row>
    <row r="51398" spans="25:25" x14ac:dyDescent="0.2">
      <c r="Y51398" s="84"/>
    </row>
    <row r="51399" spans="25:25" x14ac:dyDescent="0.2">
      <c r="Y51399" s="84"/>
    </row>
    <row r="51400" spans="25:25" x14ac:dyDescent="0.2">
      <c r="Y51400" s="84"/>
    </row>
    <row r="51401" spans="25:25" x14ac:dyDescent="0.2">
      <c r="Y51401" s="84"/>
    </row>
    <row r="51402" spans="25:25" x14ac:dyDescent="0.2">
      <c r="Y51402" s="84"/>
    </row>
    <row r="51403" spans="25:25" x14ac:dyDescent="0.2">
      <c r="Y51403" s="84"/>
    </row>
    <row r="51404" spans="25:25" x14ac:dyDescent="0.2">
      <c r="Y51404" s="84"/>
    </row>
    <row r="51405" spans="25:25" x14ac:dyDescent="0.2">
      <c r="Y51405" s="84"/>
    </row>
    <row r="51406" spans="25:25" x14ac:dyDescent="0.2">
      <c r="Y51406" s="84"/>
    </row>
    <row r="51407" spans="25:25" x14ac:dyDescent="0.2">
      <c r="Y51407" s="84"/>
    </row>
    <row r="51408" spans="25:25" x14ac:dyDescent="0.2">
      <c r="Y51408" s="84"/>
    </row>
    <row r="51409" spans="25:25" x14ac:dyDescent="0.2">
      <c r="Y51409" s="84"/>
    </row>
    <row r="51410" spans="25:25" x14ac:dyDescent="0.2">
      <c r="Y51410" s="84"/>
    </row>
    <row r="51411" spans="25:25" x14ac:dyDescent="0.2">
      <c r="Y51411" s="84"/>
    </row>
    <row r="51412" spans="25:25" x14ac:dyDescent="0.2">
      <c r="Y51412" s="84"/>
    </row>
    <row r="51413" spans="25:25" x14ac:dyDescent="0.2">
      <c r="Y51413" s="84"/>
    </row>
    <row r="51414" spans="25:25" x14ac:dyDescent="0.2">
      <c r="Y51414" s="84"/>
    </row>
    <row r="51415" spans="25:25" x14ac:dyDescent="0.2">
      <c r="Y51415" s="84"/>
    </row>
    <row r="51416" spans="25:25" x14ac:dyDescent="0.2">
      <c r="Y51416" s="84"/>
    </row>
    <row r="51417" spans="25:25" x14ac:dyDescent="0.2">
      <c r="Y51417" s="84"/>
    </row>
    <row r="51418" spans="25:25" x14ac:dyDescent="0.2">
      <c r="Y51418" s="84"/>
    </row>
    <row r="51419" spans="25:25" x14ac:dyDescent="0.2">
      <c r="Y51419" s="84"/>
    </row>
    <row r="51420" spans="25:25" x14ac:dyDescent="0.2">
      <c r="Y51420" s="84"/>
    </row>
    <row r="51421" spans="25:25" x14ac:dyDescent="0.2">
      <c r="Y51421" s="84"/>
    </row>
    <row r="51422" spans="25:25" x14ac:dyDescent="0.2">
      <c r="Y51422" s="84"/>
    </row>
    <row r="51423" spans="25:25" x14ac:dyDescent="0.2">
      <c r="Y51423" s="84"/>
    </row>
    <row r="51424" spans="25:25" x14ac:dyDescent="0.2">
      <c r="Y51424" s="84"/>
    </row>
    <row r="51425" spans="25:25" x14ac:dyDescent="0.2">
      <c r="Y51425" s="84"/>
    </row>
    <row r="51426" spans="25:25" x14ac:dyDescent="0.2">
      <c r="Y51426" s="84"/>
    </row>
    <row r="51427" spans="25:25" x14ac:dyDescent="0.2">
      <c r="Y51427" s="84"/>
    </row>
    <row r="51428" spans="25:25" x14ac:dyDescent="0.2">
      <c r="Y51428" s="84"/>
    </row>
    <row r="51429" spans="25:25" x14ac:dyDescent="0.2">
      <c r="Y51429" s="84"/>
    </row>
    <row r="51430" spans="25:25" x14ac:dyDescent="0.2">
      <c r="Y51430" s="84"/>
    </row>
    <row r="51431" spans="25:25" x14ac:dyDescent="0.2">
      <c r="Y51431" s="84"/>
    </row>
    <row r="51432" spans="25:25" x14ac:dyDescent="0.2">
      <c r="Y51432" s="84"/>
    </row>
    <row r="51433" spans="25:25" x14ac:dyDescent="0.2">
      <c r="Y51433" s="84"/>
    </row>
    <row r="51434" spans="25:25" x14ac:dyDescent="0.2">
      <c r="Y51434" s="84"/>
    </row>
    <row r="51435" spans="25:25" x14ac:dyDescent="0.2">
      <c r="Y51435" s="84"/>
    </row>
    <row r="51436" spans="25:25" x14ac:dyDescent="0.2">
      <c r="Y51436" s="84"/>
    </row>
    <row r="51437" spans="25:25" x14ac:dyDescent="0.2">
      <c r="Y51437" s="84"/>
    </row>
    <row r="51438" spans="25:25" x14ac:dyDescent="0.2">
      <c r="Y51438" s="84"/>
    </row>
    <row r="51439" spans="25:25" x14ac:dyDescent="0.2">
      <c r="Y51439" s="84"/>
    </row>
    <row r="51440" spans="25:25" x14ac:dyDescent="0.2">
      <c r="Y51440" s="84"/>
    </row>
    <row r="51441" spans="25:25" x14ac:dyDescent="0.2">
      <c r="Y51441" s="84"/>
    </row>
    <row r="51442" spans="25:25" x14ac:dyDescent="0.2">
      <c r="Y51442" s="84"/>
    </row>
    <row r="51443" spans="25:25" x14ac:dyDescent="0.2">
      <c r="Y51443" s="84"/>
    </row>
    <row r="51444" spans="25:25" x14ac:dyDescent="0.2">
      <c r="Y51444" s="84"/>
    </row>
    <row r="51445" spans="25:25" x14ac:dyDescent="0.2">
      <c r="Y51445" s="84"/>
    </row>
    <row r="51446" spans="25:25" x14ac:dyDescent="0.2">
      <c r="Y51446" s="84"/>
    </row>
    <row r="51447" spans="25:25" x14ac:dyDescent="0.2">
      <c r="Y51447" s="84"/>
    </row>
    <row r="51448" spans="25:25" x14ac:dyDescent="0.2">
      <c r="Y51448" s="84"/>
    </row>
    <row r="51449" spans="25:25" x14ac:dyDescent="0.2">
      <c r="Y51449" s="84"/>
    </row>
    <row r="51450" spans="25:25" x14ac:dyDescent="0.2">
      <c r="Y51450" s="84"/>
    </row>
    <row r="51451" spans="25:25" x14ac:dyDescent="0.2">
      <c r="Y51451" s="84"/>
    </row>
    <row r="51452" spans="25:25" x14ac:dyDescent="0.2">
      <c r="Y51452" s="84"/>
    </row>
    <row r="51453" spans="25:25" x14ac:dyDescent="0.2">
      <c r="Y51453" s="84"/>
    </row>
    <row r="51454" spans="25:25" x14ac:dyDescent="0.2">
      <c r="Y51454" s="84"/>
    </row>
    <row r="51455" spans="25:25" x14ac:dyDescent="0.2">
      <c r="Y51455" s="84"/>
    </row>
    <row r="51456" spans="25:25" x14ac:dyDescent="0.2">
      <c r="Y51456" s="84"/>
    </row>
    <row r="51457" spans="25:25" x14ac:dyDescent="0.2">
      <c r="Y51457" s="84"/>
    </row>
    <row r="51458" spans="25:25" x14ac:dyDescent="0.2">
      <c r="Y51458" s="84"/>
    </row>
    <row r="51459" spans="25:25" x14ac:dyDescent="0.2">
      <c r="Y51459" s="84"/>
    </row>
    <row r="51460" spans="25:25" x14ac:dyDescent="0.2">
      <c r="Y51460" s="84"/>
    </row>
    <row r="51461" spans="25:25" x14ac:dyDescent="0.2">
      <c r="Y51461" s="84"/>
    </row>
    <row r="51462" spans="25:25" x14ac:dyDescent="0.2">
      <c r="Y51462" s="84"/>
    </row>
    <row r="51463" spans="25:25" x14ac:dyDescent="0.2">
      <c r="Y51463" s="84"/>
    </row>
    <row r="51464" spans="25:25" x14ac:dyDescent="0.2">
      <c r="Y51464" s="84"/>
    </row>
    <row r="51465" spans="25:25" x14ac:dyDescent="0.2">
      <c r="Y51465" s="84"/>
    </row>
    <row r="51466" spans="25:25" x14ac:dyDescent="0.2">
      <c r="Y51466" s="84"/>
    </row>
    <row r="51467" spans="25:25" x14ac:dyDescent="0.2">
      <c r="Y51467" s="84"/>
    </row>
    <row r="51468" spans="25:25" x14ac:dyDescent="0.2">
      <c r="Y51468" s="84"/>
    </row>
    <row r="51469" spans="25:25" x14ac:dyDescent="0.2">
      <c r="Y51469" s="84"/>
    </row>
    <row r="51470" spans="25:25" x14ac:dyDescent="0.2">
      <c r="Y51470" s="84"/>
    </row>
    <row r="51471" spans="25:25" x14ac:dyDescent="0.2">
      <c r="Y51471" s="84"/>
    </row>
    <row r="51472" spans="25:25" x14ac:dyDescent="0.2">
      <c r="Y51472" s="84"/>
    </row>
    <row r="51473" spans="25:25" x14ac:dyDescent="0.2">
      <c r="Y51473" s="84"/>
    </row>
    <row r="51474" spans="25:25" x14ac:dyDescent="0.2">
      <c r="Y51474" s="84"/>
    </row>
    <row r="51475" spans="25:25" x14ac:dyDescent="0.2">
      <c r="Y51475" s="84"/>
    </row>
    <row r="51476" spans="25:25" x14ac:dyDescent="0.2">
      <c r="Y51476" s="84"/>
    </row>
    <row r="51477" spans="25:25" x14ac:dyDescent="0.2">
      <c r="Y51477" s="84"/>
    </row>
    <row r="51478" spans="25:25" x14ac:dyDescent="0.2">
      <c r="Y51478" s="84"/>
    </row>
    <row r="51479" spans="25:25" x14ac:dyDescent="0.2">
      <c r="Y51479" s="84"/>
    </row>
    <row r="51480" spans="25:25" x14ac:dyDescent="0.2">
      <c r="Y51480" s="84"/>
    </row>
    <row r="51481" spans="25:25" x14ac:dyDescent="0.2">
      <c r="Y51481" s="84"/>
    </row>
    <row r="51482" spans="25:25" x14ac:dyDescent="0.2">
      <c r="Y51482" s="84"/>
    </row>
    <row r="51483" spans="25:25" x14ac:dyDescent="0.2">
      <c r="Y51483" s="84"/>
    </row>
    <row r="51484" spans="25:25" x14ac:dyDescent="0.2">
      <c r="Y51484" s="84"/>
    </row>
    <row r="51485" spans="25:25" x14ac:dyDescent="0.2">
      <c r="Y51485" s="84"/>
    </row>
    <row r="51486" spans="25:25" x14ac:dyDescent="0.2">
      <c r="Y51486" s="84"/>
    </row>
    <row r="51487" spans="25:25" x14ac:dyDescent="0.2">
      <c r="Y51487" s="84"/>
    </row>
    <row r="51488" spans="25:25" x14ac:dyDescent="0.2">
      <c r="Y51488" s="84"/>
    </row>
    <row r="51489" spans="25:25" x14ac:dyDescent="0.2">
      <c r="Y51489" s="84"/>
    </row>
    <row r="51490" spans="25:25" x14ac:dyDescent="0.2">
      <c r="Y51490" s="84"/>
    </row>
    <row r="51491" spans="25:25" x14ac:dyDescent="0.2">
      <c r="Y51491" s="84"/>
    </row>
    <row r="51492" spans="25:25" x14ac:dyDescent="0.2">
      <c r="Y51492" s="84"/>
    </row>
    <row r="51493" spans="25:25" x14ac:dyDescent="0.2">
      <c r="Y51493" s="84"/>
    </row>
    <row r="51494" spans="25:25" x14ac:dyDescent="0.2">
      <c r="Y51494" s="84"/>
    </row>
    <row r="51495" spans="25:25" x14ac:dyDescent="0.2">
      <c r="Y51495" s="84"/>
    </row>
    <row r="51496" spans="25:25" x14ac:dyDescent="0.2">
      <c r="Y51496" s="84"/>
    </row>
    <row r="51497" spans="25:25" x14ac:dyDescent="0.2">
      <c r="Y51497" s="84"/>
    </row>
    <row r="51498" spans="25:25" x14ac:dyDescent="0.2">
      <c r="Y51498" s="84"/>
    </row>
    <row r="51499" spans="25:25" x14ac:dyDescent="0.2">
      <c r="Y51499" s="84"/>
    </row>
    <row r="51500" spans="25:25" x14ac:dyDescent="0.2">
      <c r="Y51500" s="84"/>
    </row>
    <row r="51501" spans="25:25" x14ac:dyDescent="0.2">
      <c r="Y51501" s="84"/>
    </row>
    <row r="51502" spans="25:25" x14ac:dyDescent="0.2">
      <c r="Y51502" s="84"/>
    </row>
    <row r="51503" spans="25:25" x14ac:dyDescent="0.2">
      <c r="Y51503" s="84"/>
    </row>
    <row r="51504" spans="25:25" x14ac:dyDescent="0.2">
      <c r="Y51504" s="84"/>
    </row>
    <row r="51505" spans="25:25" x14ac:dyDescent="0.2">
      <c r="Y51505" s="84"/>
    </row>
    <row r="51506" spans="25:25" x14ac:dyDescent="0.2">
      <c r="Y51506" s="84"/>
    </row>
    <row r="51507" spans="25:25" x14ac:dyDescent="0.2">
      <c r="Y51507" s="84"/>
    </row>
    <row r="51508" spans="25:25" x14ac:dyDescent="0.2">
      <c r="Y51508" s="84"/>
    </row>
    <row r="51509" spans="25:25" x14ac:dyDescent="0.2">
      <c r="Y51509" s="84"/>
    </row>
    <row r="51510" spans="25:25" x14ac:dyDescent="0.2">
      <c r="Y51510" s="84"/>
    </row>
    <row r="51511" spans="25:25" x14ac:dyDescent="0.2">
      <c r="Y51511" s="84"/>
    </row>
    <row r="51512" spans="25:25" x14ac:dyDescent="0.2">
      <c r="Y51512" s="84"/>
    </row>
    <row r="51513" spans="25:25" x14ac:dyDescent="0.2">
      <c r="Y51513" s="84"/>
    </row>
    <row r="51514" spans="25:25" x14ac:dyDescent="0.2">
      <c r="Y51514" s="84"/>
    </row>
    <row r="51515" spans="25:25" x14ac:dyDescent="0.2">
      <c r="Y51515" s="84"/>
    </row>
    <row r="51516" spans="25:25" x14ac:dyDescent="0.2">
      <c r="Y51516" s="84"/>
    </row>
    <row r="51517" spans="25:25" x14ac:dyDescent="0.2">
      <c r="Y51517" s="84"/>
    </row>
    <row r="51518" spans="25:25" x14ac:dyDescent="0.2">
      <c r="Y51518" s="84"/>
    </row>
    <row r="51519" spans="25:25" x14ac:dyDescent="0.2">
      <c r="Y51519" s="84"/>
    </row>
    <row r="51520" spans="25:25" x14ac:dyDescent="0.2">
      <c r="Y51520" s="84"/>
    </row>
    <row r="51521" spans="25:25" x14ac:dyDescent="0.2">
      <c r="Y51521" s="84"/>
    </row>
    <row r="51522" spans="25:25" x14ac:dyDescent="0.2">
      <c r="Y51522" s="84"/>
    </row>
    <row r="51523" spans="25:25" x14ac:dyDescent="0.2">
      <c r="Y51523" s="84"/>
    </row>
    <row r="51524" spans="25:25" x14ac:dyDescent="0.2">
      <c r="Y51524" s="84"/>
    </row>
    <row r="51525" spans="25:25" x14ac:dyDescent="0.2">
      <c r="Y51525" s="84"/>
    </row>
    <row r="51526" spans="25:25" x14ac:dyDescent="0.2">
      <c r="Y51526" s="84"/>
    </row>
    <row r="51527" spans="25:25" x14ac:dyDescent="0.2">
      <c r="Y51527" s="84"/>
    </row>
    <row r="51528" spans="25:25" x14ac:dyDescent="0.2">
      <c r="Y51528" s="84"/>
    </row>
    <row r="51529" spans="25:25" x14ac:dyDescent="0.2">
      <c r="Y51529" s="84"/>
    </row>
    <row r="51530" spans="25:25" x14ac:dyDescent="0.2">
      <c r="Y51530" s="84"/>
    </row>
    <row r="51531" spans="25:25" x14ac:dyDescent="0.2">
      <c r="Y51531" s="84"/>
    </row>
    <row r="51532" spans="25:25" x14ac:dyDescent="0.2">
      <c r="Y51532" s="84"/>
    </row>
    <row r="51533" spans="25:25" x14ac:dyDescent="0.2">
      <c r="Y51533" s="84"/>
    </row>
    <row r="51534" spans="25:25" x14ac:dyDescent="0.2">
      <c r="Y51534" s="84"/>
    </row>
    <row r="51535" spans="25:25" x14ac:dyDescent="0.2">
      <c r="Y51535" s="84"/>
    </row>
    <row r="51536" spans="25:25" x14ac:dyDescent="0.2">
      <c r="Y51536" s="84"/>
    </row>
    <row r="51537" spans="25:25" x14ac:dyDescent="0.2">
      <c r="Y51537" s="84"/>
    </row>
    <row r="51538" spans="25:25" x14ac:dyDescent="0.2">
      <c r="Y51538" s="84"/>
    </row>
    <row r="51539" spans="25:25" x14ac:dyDescent="0.2">
      <c r="Y51539" s="84"/>
    </row>
    <row r="51540" spans="25:25" x14ac:dyDescent="0.2">
      <c r="Y51540" s="84"/>
    </row>
    <row r="51541" spans="25:25" x14ac:dyDescent="0.2">
      <c r="Y51541" s="84"/>
    </row>
    <row r="51542" spans="25:25" x14ac:dyDescent="0.2">
      <c r="Y51542" s="84"/>
    </row>
    <row r="51543" spans="25:25" x14ac:dyDescent="0.2">
      <c r="Y51543" s="84"/>
    </row>
    <row r="51544" spans="25:25" x14ac:dyDescent="0.2">
      <c r="Y51544" s="84"/>
    </row>
    <row r="51545" spans="25:25" x14ac:dyDescent="0.2">
      <c r="Y51545" s="84"/>
    </row>
    <row r="51546" spans="25:25" x14ac:dyDescent="0.2">
      <c r="Y51546" s="84"/>
    </row>
    <row r="51547" spans="25:25" x14ac:dyDescent="0.2">
      <c r="Y51547" s="84"/>
    </row>
    <row r="51548" spans="25:25" x14ac:dyDescent="0.2">
      <c r="Y51548" s="84"/>
    </row>
    <row r="51549" spans="25:25" x14ac:dyDescent="0.2">
      <c r="Y51549" s="84"/>
    </row>
    <row r="51550" spans="25:25" x14ac:dyDescent="0.2">
      <c r="Y51550" s="84"/>
    </row>
    <row r="51551" spans="25:25" x14ac:dyDescent="0.2">
      <c r="Y51551" s="84"/>
    </row>
    <row r="51552" spans="25:25" x14ac:dyDescent="0.2">
      <c r="Y51552" s="84"/>
    </row>
    <row r="51553" spans="25:25" x14ac:dyDescent="0.2">
      <c r="Y51553" s="84"/>
    </row>
    <row r="51554" spans="25:25" x14ac:dyDescent="0.2">
      <c r="Y51554" s="84"/>
    </row>
    <row r="51555" spans="25:25" x14ac:dyDescent="0.2">
      <c r="Y51555" s="84"/>
    </row>
    <row r="51556" spans="25:25" x14ac:dyDescent="0.2">
      <c r="Y51556" s="84"/>
    </row>
    <row r="51557" spans="25:25" x14ac:dyDescent="0.2">
      <c r="Y51557" s="84"/>
    </row>
    <row r="51558" spans="25:25" x14ac:dyDescent="0.2">
      <c r="Y51558" s="84"/>
    </row>
    <row r="51559" spans="25:25" x14ac:dyDescent="0.2">
      <c r="Y51559" s="84"/>
    </row>
    <row r="51560" spans="25:25" x14ac:dyDescent="0.2">
      <c r="Y51560" s="84"/>
    </row>
    <row r="51561" spans="25:25" x14ac:dyDescent="0.2">
      <c r="Y51561" s="84"/>
    </row>
    <row r="51562" spans="25:25" x14ac:dyDescent="0.2">
      <c r="Y51562" s="84"/>
    </row>
    <row r="51563" spans="25:25" x14ac:dyDescent="0.2">
      <c r="Y51563" s="84"/>
    </row>
    <row r="51564" spans="25:25" x14ac:dyDescent="0.2">
      <c r="Y51564" s="84"/>
    </row>
    <row r="51565" spans="25:25" x14ac:dyDescent="0.2">
      <c r="Y51565" s="84"/>
    </row>
    <row r="51566" spans="25:25" x14ac:dyDescent="0.2">
      <c r="Y51566" s="84"/>
    </row>
    <row r="51567" spans="25:25" x14ac:dyDescent="0.2">
      <c r="Y51567" s="84"/>
    </row>
    <row r="51568" spans="25:25" x14ac:dyDescent="0.2">
      <c r="Y51568" s="84"/>
    </row>
    <row r="51569" spans="25:25" x14ac:dyDescent="0.2">
      <c r="Y51569" s="84"/>
    </row>
    <row r="51570" spans="25:25" x14ac:dyDescent="0.2">
      <c r="Y51570" s="84"/>
    </row>
    <row r="51571" spans="25:25" x14ac:dyDescent="0.2">
      <c r="Y51571" s="84"/>
    </row>
    <row r="51572" spans="25:25" x14ac:dyDescent="0.2">
      <c r="Y51572" s="84"/>
    </row>
    <row r="51573" spans="25:25" x14ac:dyDescent="0.2">
      <c r="Y51573" s="84"/>
    </row>
    <row r="51574" spans="25:25" x14ac:dyDescent="0.2">
      <c r="Y51574" s="84"/>
    </row>
    <row r="51575" spans="25:25" x14ac:dyDescent="0.2">
      <c r="Y51575" s="84"/>
    </row>
    <row r="51576" spans="25:25" x14ac:dyDescent="0.2">
      <c r="Y51576" s="84"/>
    </row>
    <row r="51577" spans="25:25" x14ac:dyDescent="0.2">
      <c r="Y51577" s="84"/>
    </row>
    <row r="51578" spans="25:25" x14ac:dyDescent="0.2">
      <c r="Y51578" s="84"/>
    </row>
    <row r="51579" spans="25:25" x14ac:dyDescent="0.2">
      <c r="Y51579" s="84"/>
    </row>
    <row r="51580" spans="25:25" x14ac:dyDescent="0.2">
      <c r="Y51580" s="84"/>
    </row>
    <row r="51581" spans="25:25" x14ac:dyDescent="0.2">
      <c r="Y51581" s="84"/>
    </row>
    <row r="51582" spans="25:25" x14ac:dyDescent="0.2">
      <c r="Y51582" s="84"/>
    </row>
    <row r="51583" spans="25:25" x14ac:dyDescent="0.2">
      <c r="Y51583" s="84"/>
    </row>
    <row r="51584" spans="25:25" x14ac:dyDescent="0.2">
      <c r="Y51584" s="84"/>
    </row>
    <row r="51585" spans="25:25" x14ac:dyDescent="0.2">
      <c r="Y51585" s="84"/>
    </row>
    <row r="51586" spans="25:25" x14ac:dyDescent="0.2">
      <c r="Y51586" s="84"/>
    </row>
    <row r="51587" spans="25:25" x14ac:dyDescent="0.2">
      <c r="Y51587" s="84"/>
    </row>
    <row r="51588" spans="25:25" x14ac:dyDescent="0.2">
      <c r="Y51588" s="84"/>
    </row>
    <row r="51589" spans="25:25" x14ac:dyDescent="0.2">
      <c r="Y51589" s="84"/>
    </row>
    <row r="51590" spans="25:25" x14ac:dyDescent="0.2">
      <c r="Y51590" s="84"/>
    </row>
    <row r="51591" spans="25:25" x14ac:dyDescent="0.2">
      <c r="Y51591" s="84"/>
    </row>
    <row r="51592" spans="25:25" x14ac:dyDescent="0.2">
      <c r="Y51592" s="84"/>
    </row>
    <row r="51593" spans="25:25" x14ac:dyDescent="0.2">
      <c r="Y51593" s="84"/>
    </row>
    <row r="51594" spans="25:25" x14ac:dyDescent="0.2">
      <c r="Y51594" s="84"/>
    </row>
    <row r="51595" spans="25:25" x14ac:dyDescent="0.2">
      <c r="Y51595" s="84"/>
    </row>
    <row r="51596" spans="25:25" x14ac:dyDescent="0.2">
      <c r="Y51596" s="84"/>
    </row>
    <row r="51597" spans="25:25" x14ac:dyDescent="0.2">
      <c r="Y51597" s="84"/>
    </row>
    <row r="51598" spans="25:25" x14ac:dyDescent="0.2">
      <c r="Y51598" s="84"/>
    </row>
    <row r="51599" spans="25:25" x14ac:dyDescent="0.2">
      <c r="Y51599" s="84"/>
    </row>
    <row r="51600" spans="25:25" x14ac:dyDescent="0.2">
      <c r="Y51600" s="84"/>
    </row>
    <row r="51601" spans="25:25" x14ac:dyDescent="0.2">
      <c r="Y51601" s="84"/>
    </row>
    <row r="51602" spans="25:25" x14ac:dyDescent="0.2">
      <c r="Y51602" s="84"/>
    </row>
    <row r="51603" spans="25:25" x14ac:dyDescent="0.2">
      <c r="Y51603" s="84"/>
    </row>
    <row r="51604" spans="25:25" x14ac:dyDescent="0.2">
      <c r="Y51604" s="84"/>
    </row>
    <row r="51605" spans="25:25" x14ac:dyDescent="0.2">
      <c r="Y51605" s="84"/>
    </row>
    <row r="51606" spans="25:25" x14ac:dyDescent="0.2">
      <c r="Y51606" s="84"/>
    </row>
    <row r="51607" spans="25:25" x14ac:dyDescent="0.2">
      <c r="Y51607" s="84"/>
    </row>
    <row r="51608" spans="25:25" x14ac:dyDescent="0.2">
      <c r="Y51608" s="84"/>
    </row>
    <row r="51609" spans="25:25" x14ac:dyDescent="0.2">
      <c r="Y51609" s="84"/>
    </row>
    <row r="51610" spans="25:25" x14ac:dyDescent="0.2">
      <c r="Y51610" s="84"/>
    </row>
    <row r="51611" spans="25:25" x14ac:dyDescent="0.2">
      <c r="Y51611" s="84"/>
    </row>
    <row r="51612" spans="25:25" x14ac:dyDescent="0.2">
      <c r="Y51612" s="84"/>
    </row>
    <row r="51613" spans="25:25" x14ac:dyDescent="0.2">
      <c r="Y51613" s="84"/>
    </row>
    <row r="51614" spans="25:25" x14ac:dyDescent="0.2">
      <c r="Y51614" s="84"/>
    </row>
    <row r="51615" spans="25:25" x14ac:dyDescent="0.2">
      <c r="Y51615" s="84"/>
    </row>
    <row r="51616" spans="25:25" x14ac:dyDescent="0.2">
      <c r="Y51616" s="84"/>
    </row>
    <row r="51617" spans="25:25" x14ac:dyDescent="0.2">
      <c r="Y51617" s="84"/>
    </row>
    <row r="51618" spans="25:25" x14ac:dyDescent="0.2">
      <c r="Y51618" s="84"/>
    </row>
    <row r="51619" spans="25:25" x14ac:dyDescent="0.2">
      <c r="Y51619" s="84"/>
    </row>
    <row r="51620" spans="25:25" x14ac:dyDescent="0.2">
      <c r="Y51620" s="84"/>
    </row>
    <row r="51621" spans="25:25" x14ac:dyDescent="0.2">
      <c r="Y51621" s="84"/>
    </row>
    <row r="51622" spans="25:25" x14ac:dyDescent="0.2">
      <c r="Y51622" s="84"/>
    </row>
    <row r="51623" spans="25:25" x14ac:dyDescent="0.2">
      <c r="Y51623" s="84"/>
    </row>
    <row r="51624" spans="25:25" x14ac:dyDescent="0.2">
      <c r="Y51624" s="84"/>
    </row>
    <row r="51625" spans="25:25" x14ac:dyDescent="0.2">
      <c r="Y51625" s="84"/>
    </row>
    <row r="51626" spans="25:25" x14ac:dyDescent="0.2">
      <c r="Y51626" s="84"/>
    </row>
    <row r="51627" spans="25:25" x14ac:dyDescent="0.2">
      <c r="Y51627" s="84"/>
    </row>
    <row r="51628" spans="25:25" x14ac:dyDescent="0.2">
      <c r="Y51628" s="84"/>
    </row>
    <row r="51629" spans="25:25" x14ac:dyDescent="0.2">
      <c r="Y51629" s="84"/>
    </row>
    <row r="51630" spans="25:25" x14ac:dyDescent="0.2">
      <c r="Y51630" s="84"/>
    </row>
    <row r="51631" spans="25:25" x14ac:dyDescent="0.2">
      <c r="Y51631" s="84"/>
    </row>
    <row r="51632" spans="25:25" x14ac:dyDescent="0.2">
      <c r="Y51632" s="84"/>
    </row>
    <row r="51633" spans="25:25" x14ac:dyDescent="0.2">
      <c r="Y51633" s="84"/>
    </row>
    <row r="51634" spans="25:25" x14ac:dyDescent="0.2">
      <c r="Y51634" s="84"/>
    </row>
    <row r="51635" spans="25:25" x14ac:dyDescent="0.2">
      <c r="Y51635" s="84"/>
    </row>
    <row r="51636" spans="25:25" x14ac:dyDescent="0.2">
      <c r="Y51636" s="84"/>
    </row>
    <row r="51637" spans="25:25" x14ac:dyDescent="0.2">
      <c r="Y51637" s="84"/>
    </row>
    <row r="51638" spans="25:25" x14ac:dyDescent="0.2">
      <c r="Y51638" s="84"/>
    </row>
    <row r="51639" spans="25:25" x14ac:dyDescent="0.2">
      <c r="Y51639" s="84"/>
    </row>
    <row r="51640" spans="25:25" x14ac:dyDescent="0.2">
      <c r="Y51640" s="84"/>
    </row>
    <row r="51641" spans="25:25" x14ac:dyDescent="0.2">
      <c r="Y51641" s="84"/>
    </row>
    <row r="51642" spans="25:25" x14ac:dyDescent="0.2">
      <c r="Y51642" s="84"/>
    </row>
    <row r="51643" spans="25:25" x14ac:dyDescent="0.2">
      <c r="Y51643" s="84"/>
    </row>
    <row r="51644" spans="25:25" x14ac:dyDescent="0.2">
      <c r="Y51644" s="84"/>
    </row>
    <row r="51645" spans="25:25" x14ac:dyDescent="0.2">
      <c r="Y51645" s="84"/>
    </row>
    <row r="51646" spans="25:25" x14ac:dyDescent="0.2">
      <c r="Y51646" s="84"/>
    </row>
    <row r="51647" spans="25:25" x14ac:dyDescent="0.2">
      <c r="Y51647" s="84"/>
    </row>
    <row r="51648" spans="25:25" x14ac:dyDescent="0.2">
      <c r="Y51648" s="84"/>
    </row>
    <row r="51649" spans="25:25" x14ac:dyDescent="0.2">
      <c r="Y51649" s="84"/>
    </row>
    <row r="51650" spans="25:25" x14ac:dyDescent="0.2">
      <c r="Y51650" s="84"/>
    </row>
    <row r="51651" spans="25:25" x14ac:dyDescent="0.2">
      <c r="Y51651" s="84"/>
    </row>
    <row r="51652" spans="25:25" x14ac:dyDescent="0.2">
      <c r="Y51652" s="84"/>
    </row>
    <row r="51653" spans="25:25" x14ac:dyDescent="0.2">
      <c r="Y51653" s="84"/>
    </row>
    <row r="51654" spans="25:25" x14ac:dyDescent="0.2">
      <c r="Y51654" s="84"/>
    </row>
    <row r="51655" spans="25:25" x14ac:dyDescent="0.2">
      <c r="Y51655" s="84"/>
    </row>
    <row r="51656" spans="25:25" x14ac:dyDescent="0.2">
      <c r="Y51656" s="84"/>
    </row>
    <row r="51657" spans="25:25" x14ac:dyDescent="0.2">
      <c r="Y51657" s="84"/>
    </row>
    <row r="51658" spans="25:25" x14ac:dyDescent="0.2">
      <c r="Y51658" s="84"/>
    </row>
    <row r="51659" spans="25:25" x14ac:dyDescent="0.2">
      <c r="Y51659" s="84"/>
    </row>
    <row r="51660" spans="25:25" x14ac:dyDescent="0.2">
      <c r="Y51660" s="84"/>
    </row>
    <row r="51661" spans="25:25" x14ac:dyDescent="0.2">
      <c r="Y51661" s="84"/>
    </row>
    <row r="51662" spans="25:25" x14ac:dyDescent="0.2">
      <c r="Y51662" s="84"/>
    </row>
    <row r="51663" spans="25:25" x14ac:dyDescent="0.2">
      <c r="Y51663" s="84"/>
    </row>
    <row r="51664" spans="25:25" x14ac:dyDescent="0.2">
      <c r="Y51664" s="84"/>
    </row>
    <row r="51665" spans="25:25" x14ac:dyDescent="0.2">
      <c r="Y51665" s="84"/>
    </row>
    <row r="51666" spans="25:25" x14ac:dyDescent="0.2">
      <c r="Y51666" s="84"/>
    </row>
    <row r="51667" spans="25:25" x14ac:dyDescent="0.2">
      <c r="Y51667" s="84"/>
    </row>
    <row r="51668" spans="25:25" x14ac:dyDescent="0.2">
      <c r="Y51668" s="84"/>
    </row>
    <row r="51669" spans="25:25" x14ac:dyDescent="0.2">
      <c r="Y51669" s="84"/>
    </row>
    <row r="51670" spans="25:25" x14ac:dyDescent="0.2">
      <c r="Y51670" s="84"/>
    </row>
    <row r="51671" spans="25:25" x14ac:dyDescent="0.2">
      <c r="Y51671" s="84"/>
    </row>
    <row r="51672" spans="25:25" x14ac:dyDescent="0.2">
      <c r="Y51672" s="84"/>
    </row>
    <row r="51673" spans="25:25" x14ac:dyDescent="0.2">
      <c r="Y51673" s="84"/>
    </row>
    <row r="51674" spans="25:25" x14ac:dyDescent="0.2">
      <c r="Y51674" s="84"/>
    </row>
    <row r="51675" spans="25:25" x14ac:dyDescent="0.2">
      <c r="Y51675" s="84"/>
    </row>
    <row r="51676" spans="25:25" x14ac:dyDescent="0.2">
      <c r="Y51676" s="84"/>
    </row>
    <row r="51677" spans="25:25" x14ac:dyDescent="0.2">
      <c r="Y51677" s="84"/>
    </row>
    <row r="51678" spans="25:25" x14ac:dyDescent="0.2">
      <c r="Y51678" s="84"/>
    </row>
    <row r="51679" spans="25:25" x14ac:dyDescent="0.2">
      <c r="Y51679" s="84"/>
    </row>
    <row r="51680" spans="25:25" x14ac:dyDescent="0.2">
      <c r="Y51680" s="84"/>
    </row>
    <row r="51681" spans="25:25" x14ac:dyDescent="0.2">
      <c r="Y51681" s="84"/>
    </row>
    <row r="51682" spans="25:25" x14ac:dyDescent="0.2">
      <c r="Y51682" s="84"/>
    </row>
    <row r="51683" spans="25:25" x14ac:dyDescent="0.2">
      <c r="Y51683" s="84"/>
    </row>
    <row r="51684" spans="25:25" x14ac:dyDescent="0.2">
      <c r="Y51684" s="84"/>
    </row>
    <row r="51685" spans="25:25" x14ac:dyDescent="0.2">
      <c r="Y51685" s="84"/>
    </row>
    <row r="51686" spans="25:25" x14ac:dyDescent="0.2">
      <c r="Y51686" s="84"/>
    </row>
    <row r="51687" spans="25:25" x14ac:dyDescent="0.2">
      <c r="Y51687" s="84"/>
    </row>
    <row r="51688" spans="25:25" x14ac:dyDescent="0.2">
      <c r="Y51688" s="84"/>
    </row>
    <row r="51689" spans="25:25" x14ac:dyDescent="0.2">
      <c r="Y51689" s="84"/>
    </row>
    <row r="51690" spans="25:25" x14ac:dyDescent="0.2">
      <c r="Y51690" s="84"/>
    </row>
    <row r="51691" spans="25:25" x14ac:dyDescent="0.2">
      <c r="Y51691" s="84"/>
    </row>
    <row r="51692" spans="25:25" x14ac:dyDescent="0.2">
      <c r="Y51692" s="84"/>
    </row>
    <row r="51693" spans="25:25" x14ac:dyDescent="0.2">
      <c r="Y51693" s="84"/>
    </row>
    <row r="51694" spans="25:25" x14ac:dyDescent="0.2">
      <c r="Y51694" s="84"/>
    </row>
    <row r="51695" spans="25:25" x14ac:dyDescent="0.2">
      <c r="Y51695" s="84"/>
    </row>
    <row r="51696" spans="25:25" x14ac:dyDescent="0.2">
      <c r="Y51696" s="84"/>
    </row>
    <row r="51697" spans="25:25" x14ac:dyDescent="0.2">
      <c r="Y51697" s="84"/>
    </row>
    <row r="51698" spans="25:25" x14ac:dyDescent="0.2">
      <c r="Y51698" s="84"/>
    </row>
    <row r="51699" spans="25:25" x14ac:dyDescent="0.2">
      <c r="Y51699" s="84"/>
    </row>
    <row r="51700" spans="25:25" x14ac:dyDescent="0.2">
      <c r="Y51700" s="84"/>
    </row>
    <row r="51701" spans="25:25" x14ac:dyDescent="0.2">
      <c r="Y51701" s="84"/>
    </row>
    <row r="51702" spans="25:25" x14ac:dyDescent="0.2">
      <c r="Y51702" s="84"/>
    </row>
    <row r="51703" spans="25:25" x14ac:dyDescent="0.2">
      <c r="Y51703" s="84"/>
    </row>
    <row r="51704" spans="25:25" x14ac:dyDescent="0.2">
      <c r="Y51704" s="84"/>
    </row>
    <row r="51705" spans="25:25" x14ac:dyDescent="0.2">
      <c r="Y51705" s="84"/>
    </row>
    <row r="51706" spans="25:25" x14ac:dyDescent="0.2">
      <c r="Y51706" s="84"/>
    </row>
    <row r="51707" spans="25:25" x14ac:dyDescent="0.2">
      <c r="Y51707" s="84"/>
    </row>
    <row r="51708" spans="25:25" x14ac:dyDescent="0.2">
      <c r="Y51708" s="84"/>
    </row>
    <row r="51709" spans="25:25" x14ac:dyDescent="0.2">
      <c r="Y51709" s="84"/>
    </row>
    <row r="51710" spans="25:25" x14ac:dyDescent="0.2">
      <c r="Y51710" s="84"/>
    </row>
    <row r="51711" spans="25:25" x14ac:dyDescent="0.2">
      <c r="Y51711" s="84"/>
    </row>
    <row r="51712" spans="25:25" x14ac:dyDescent="0.2">
      <c r="Y51712" s="84"/>
    </row>
    <row r="51713" spans="25:25" x14ac:dyDescent="0.2">
      <c r="Y51713" s="84"/>
    </row>
    <row r="51714" spans="25:25" x14ac:dyDescent="0.2">
      <c r="Y51714" s="84"/>
    </row>
    <row r="51715" spans="25:25" x14ac:dyDescent="0.2">
      <c r="Y51715" s="84"/>
    </row>
    <row r="51716" spans="25:25" x14ac:dyDescent="0.2">
      <c r="Y51716" s="84"/>
    </row>
    <row r="51717" spans="25:25" x14ac:dyDescent="0.2">
      <c r="Y51717" s="84"/>
    </row>
    <row r="51718" spans="25:25" x14ac:dyDescent="0.2">
      <c r="Y51718" s="84"/>
    </row>
    <row r="51719" spans="25:25" x14ac:dyDescent="0.2">
      <c r="Y51719" s="84"/>
    </row>
    <row r="51720" spans="25:25" x14ac:dyDescent="0.2">
      <c r="Y51720" s="84"/>
    </row>
    <row r="51721" spans="25:25" x14ac:dyDescent="0.2">
      <c r="Y51721" s="84"/>
    </row>
    <row r="51722" spans="25:25" x14ac:dyDescent="0.2">
      <c r="Y51722" s="84"/>
    </row>
    <row r="51723" spans="25:25" x14ac:dyDescent="0.2">
      <c r="Y51723" s="84"/>
    </row>
    <row r="51724" spans="25:25" x14ac:dyDescent="0.2">
      <c r="Y51724" s="84"/>
    </row>
    <row r="51725" spans="25:25" x14ac:dyDescent="0.2">
      <c r="Y51725" s="84"/>
    </row>
    <row r="51726" spans="25:25" x14ac:dyDescent="0.2">
      <c r="Y51726" s="84"/>
    </row>
    <row r="51727" spans="25:25" x14ac:dyDescent="0.2">
      <c r="Y51727" s="84"/>
    </row>
    <row r="51728" spans="25:25" x14ac:dyDescent="0.2">
      <c r="Y51728" s="84"/>
    </row>
    <row r="51729" spans="25:25" x14ac:dyDescent="0.2">
      <c r="Y51729" s="84"/>
    </row>
    <row r="51730" spans="25:25" x14ac:dyDescent="0.2">
      <c r="Y51730" s="84"/>
    </row>
    <row r="51731" spans="25:25" x14ac:dyDescent="0.2">
      <c r="Y51731" s="84"/>
    </row>
    <row r="51732" spans="25:25" x14ac:dyDescent="0.2">
      <c r="Y51732" s="84"/>
    </row>
    <row r="51733" spans="25:25" x14ac:dyDescent="0.2">
      <c r="Y51733" s="84"/>
    </row>
    <row r="51734" spans="25:25" x14ac:dyDescent="0.2">
      <c r="Y51734" s="84"/>
    </row>
    <row r="51735" spans="25:25" x14ac:dyDescent="0.2">
      <c r="Y51735" s="84"/>
    </row>
    <row r="51736" spans="25:25" x14ac:dyDescent="0.2">
      <c r="Y51736" s="84"/>
    </row>
    <row r="51737" spans="25:25" x14ac:dyDescent="0.2">
      <c r="Y51737" s="84"/>
    </row>
    <row r="51738" spans="25:25" x14ac:dyDescent="0.2">
      <c r="Y51738" s="84"/>
    </row>
    <row r="51739" spans="25:25" x14ac:dyDescent="0.2">
      <c r="Y51739" s="84"/>
    </row>
    <row r="51740" spans="25:25" x14ac:dyDescent="0.2">
      <c r="Y51740" s="84"/>
    </row>
    <row r="51741" spans="25:25" x14ac:dyDescent="0.2">
      <c r="Y51741" s="84"/>
    </row>
    <row r="51742" spans="25:25" x14ac:dyDescent="0.2">
      <c r="Y51742" s="84"/>
    </row>
    <row r="51743" spans="25:25" x14ac:dyDescent="0.2">
      <c r="Y51743" s="84"/>
    </row>
    <row r="51744" spans="25:25" x14ac:dyDescent="0.2">
      <c r="Y51744" s="84"/>
    </row>
    <row r="51745" spans="25:25" x14ac:dyDescent="0.2">
      <c r="Y51745" s="84"/>
    </row>
    <row r="51746" spans="25:25" x14ac:dyDescent="0.2">
      <c r="Y51746" s="84"/>
    </row>
    <row r="51747" spans="25:25" x14ac:dyDescent="0.2">
      <c r="Y51747" s="84"/>
    </row>
    <row r="51748" spans="25:25" x14ac:dyDescent="0.2">
      <c r="Y51748" s="84"/>
    </row>
    <row r="51749" spans="25:25" x14ac:dyDescent="0.2">
      <c r="Y51749" s="84"/>
    </row>
    <row r="51750" spans="25:25" x14ac:dyDescent="0.2">
      <c r="Y51750" s="84"/>
    </row>
    <row r="51751" spans="25:25" x14ac:dyDescent="0.2">
      <c r="Y51751" s="84"/>
    </row>
    <row r="51752" spans="25:25" x14ac:dyDescent="0.2">
      <c r="Y51752" s="84"/>
    </row>
    <row r="51753" spans="25:25" x14ac:dyDescent="0.2">
      <c r="Y51753" s="84"/>
    </row>
    <row r="51754" spans="25:25" x14ac:dyDescent="0.2">
      <c r="Y51754" s="84"/>
    </row>
    <row r="51755" spans="25:25" x14ac:dyDescent="0.2">
      <c r="Y51755" s="84"/>
    </row>
    <row r="51756" spans="25:25" x14ac:dyDescent="0.2">
      <c r="Y51756" s="84"/>
    </row>
    <row r="51757" spans="25:25" x14ac:dyDescent="0.2">
      <c r="Y51757" s="84"/>
    </row>
    <row r="51758" spans="25:25" x14ac:dyDescent="0.2">
      <c r="Y51758" s="84"/>
    </row>
    <row r="51759" spans="25:25" x14ac:dyDescent="0.2">
      <c r="Y51759" s="84"/>
    </row>
    <row r="51760" spans="25:25" x14ac:dyDescent="0.2">
      <c r="Y51760" s="84"/>
    </row>
    <row r="51761" spans="25:25" x14ac:dyDescent="0.2">
      <c r="Y51761" s="84"/>
    </row>
    <row r="51762" spans="25:25" x14ac:dyDescent="0.2">
      <c r="Y51762" s="84"/>
    </row>
    <row r="51763" spans="25:25" x14ac:dyDescent="0.2">
      <c r="Y51763" s="84"/>
    </row>
    <row r="51764" spans="25:25" x14ac:dyDescent="0.2">
      <c r="Y51764" s="84"/>
    </row>
    <row r="51765" spans="25:25" x14ac:dyDescent="0.2">
      <c r="Y51765" s="84"/>
    </row>
    <row r="51766" spans="25:25" x14ac:dyDescent="0.2">
      <c r="Y51766" s="84"/>
    </row>
    <row r="51767" spans="25:25" x14ac:dyDescent="0.2">
      <c r="Y51767" s="84"/>
    </row>
    <row r="51768" spans="25:25" x14ac:dyDescent="0.2">
      <c r="Y51768" s="84"/>
    </row>
    <row r="51769" spans="25:25" x14ac:dyDescent="0.2">
      <c r="Y51769" s="84"/>
    </row>
    <row r="51770" spans="25:25" x14ac:dyDescent="0.2">
      <c r="Y51770" s="84"/>
    </row>
    <row r="51771" spans="25:25" x14ac:dyDescent="0.2">
      <c r="Y51771" s="84"/>
    </row>
    <row r="51772" spans="25:25" x14ac:dyDescent="0.2">
      <c r="Y51772" s="84"/>
    </row>
    <row r="51773" spans="25:25" x14ac:dyDescent="0.2">
      <c r="Y51773" s="84"/>
    </row>
    <row r="51774" spans="25:25" x14ac:dyDescent="0.2">
      <c r="Y51774" s="84"/>
    </row>
    <row r="51775" spans="25:25" x14ac:dyDescent="0.2">
      <c r="Y51775" s="84"/>
    </row>
    <row r="51776" spans="25:25" x14ac:dyDescent="0.2">
      <c r="Y51776" s="84"/>
    </row>
    <row r="51777" spans="25:25" x14ac:dyDescent="0.2">
      <c r="Y51777" s="84"/>
    </row>
    <row r="51778" spans="25:25" x14ac:dyDescent="0.2">
      <c r="Y51778" s="84"/>
    </row>
    <row r="51779" spans="25:25" x14ac:dyDescent="0.2">
      <c r="Y51779" s="84"/>
    </row>
    <row r="51780" spans="25:25" x14ac:dyDescent="0.2">
      <c r="Y51780" s="84"/>
    </row>
    <row r="51781" spans="25:25" x14ac:dyDescent="0.2">
      <c r="Y51781" s="84"/>
    </row>
    <row r="51782" spans="25:25" x14ac:dyDescent="0.2">
      <c r="Y51782" s="84"/>
    </row>
    <row r="51783" spans="25:25" x14ac:dyDescent="0.2">
      <c r="Y51783" s="84"/>
    </row>
    <row r="51784" spans="25:25" x14ac:dyDescent="0.2">
      <c r="Y51784" s="84"/>
    </row>
    <row r="51785" spans="25:25" x14ac:dyDescent="0.2">
      <c r="Y51785" s="84"/>
    </row>
    <row r="51786" spans="25:25" x14ac:dyDescent="0.2">
      <c r="Y51786" s="84"/>
    </row>
    <row r="51787" spans="25:25" x14ac:dyDescent="0.2">
      <c r="Y51787" s="84"/>
    </row>
    <row r="51788" spans="25:25" x14ac:dyDescent="0.2">
      <c r="Y51788" s="84"/>
    </row>
    <row r="51789" spans="25:25" x14ac:dyDescent="0.2">
      <c r="Y51789" s="84"/>
    </row>
    <row r="51790" spans="25:25" x14ac:dyDescent="0.2">
      <c r="Y51790" s="84"/>
    </row>
    <row r="51791" spans="25:25" x14ac:dyDescent="0.2">
      <c r="Y51791" s="84"/>
    </row>
    <row r="51792" spans="25:25" x14ac:dyDescent="0.2">
      <c r="Y51792" s="84"/>
    </row>
    <row r="51793" spans="25:25" x14ac:dyDescent="0.2">
      <c r="Y51793" s="84"/>
    </row>
    <row r="51794" spans="25:25" x14ac:dyDescent="0.2">
      <c r="Y51794" s="84"/>
    </row>
    <row r="51795" spans="25:25" x14ac:dyDescent="0.2">
      <c r="Y51795" s="84"/>
    </row>
    <row r="51796" spans="25:25" x14ac:dyDescent="0.2">
      <c r="Y51796" s="84"/>
    </row>
    <row r="51797" spans="25:25" x14ac:dyDescent="0.2">
      <c r="Y51797" s="84"/>
    </row>
    <row r="51798" spans="25:25" x14ac:dyDescent="0.2">
      <c r="Y51798" s="84"/>
    </row>
    <row r="51799" spans="25:25" x14ac:dyDescent="0.2">
      <c r="Y51799" s="84"/>
    </row>
    <row r="51800" spans="25:25" x14ac:dyDescent="0.2">
      <c r="Y51800" s="84"/>
    </row>
    <row r="51801" spans="25:25" x14ac:dyDescent="0.2">
      <c r="Y51801" s="84"/>
    </row>
    <row r="51802" spans="25:25" x14ac:dyDescent="0.2">
      <c r="Y51802" s="84"/>
    </row>
    <row r="51803" spans="25:25" x14ac:dyDescent="0.2">
      <c r="Y51803" s="84"/>
    </row>
    <row r="51804" spans="25:25" x14ac:dyDescent="0.2">
      <c r="Y51804" s="84"/>
    </row>
    <row r="51805" spans="25:25" x14ac:dyDescent="0.2">
      <c r="Y51805" s="84"/>
    </row>
    <row r="51806" spans="25:25" x14ac:dyDescent="0.2">
      <c r="Y51806" s="84"/>
    </row>
    <row r="51807" spans="25:25" x14ac:dyDescent="0.2">
      <c r="Y51807" s="84"/>
    </row>
    <row r="51808" spans="25:25" x14ac:dyDescent="0.2">
      <c r="Y51808" s="84"/>
    </row>
    <row r="51809" spans="25:25" x14ac:dyDescent="0.2">
      <c r="Y51809" s="84"/>
    </row>
    <row r="51810" spans="25:25" x14ac:dyDescent="0.2">
      <c r="Y51810" s="84"/>
    </row>
    <row r="51811" spans="25:25" x14ac:dyDescent="0.2">
      <c r="Y51811" s="84"/>
    </row>
    <row r="51812" spans="25:25" x14ac:dyDescent="0.2">
      <c r="Y51812" s="84"/>
    </row>
    <row r="51813" spans="25:25" x14ac:dyDescent="0.2">
      <c r="Y51813" s="84"/>
    </row>
    <row r="51814" spans="25:25" x14ac:dyDescent="0.2">
      <c r="Y51814" s="84"/>
    </row>
    <row r="51815" spans="25:25" x14ac:dyDescent="0.2">
      <c r="Y51815" s="84"/>
    </row>
    <row r="51816" spans="25:25" x14ac:dyDescent="0.2">
      <c r="Y51816" s="84"/>
    </row>
    <row r="51817" spans="25:25" x14ac:dyDescent="0.2">
      <c r="Y51817" s="84"/>
    </row>
    <row r="51818" spans="25:25" x14ac:dyDescent="0.2">
      <c r="Y51818" s="84"/>
    </row>
    <row r="51819" spans="25:25" x14ac:dyDescent="0.2">
      <c r="Y51819" s="84"/>
    </row>
    <row r="51820" spans="25:25" x14ac:dyDescent="0.2">
      <c r="Y51820" s="84"/>
    </row>
    <row r="51821" spans="25:25" x14ac:dyDescent="0.2">
      <c r="Y51821" s="84"/>
    </row>
    <row r="51822" spans="25:25" x14ac:dyDescent="0.2">
      <c r="Y51822" s="84"/>
    </row>
    <row r="51823" spans="25:25" x14ac:dyDescent="0.2">
      <c r="Y51823" s="84"/>
    </row>
    <row r="51824" spans="25:25" x14ac:dyDescent="0.2">
      <c r="Y51824" s="84"/>
    </row>
    <row r="51825" spans="25:25" x14ac:dyDescent="0.2">
      <c r="Y51825" s="84"/>
    </row>
    <row r="51826" spans="25:25" x14ac:dyDescent="0.2">
      <c r="Y51826" s="84"/>
    </row>
    <row r="51827" spans="25:25" x14ac:dyDescent="0.2">
      <c r="Y51827" s="84"/>
    </row>
    <row r="51828" spans="25:25" x14ac:dyDescent="0.2">
      <c r="Y51828" s="84"/>
    </row>
    <row r="51829" spans="25:25" x14ac:dyDescent="0.2">
      <c r="Y51829" s="84"/>
    </row>
    <row r="51830" spans="25:25" x14ac:dyDescent="0.2">
      <c r="Y51830" s="84"/>
    </row>
    <row r="51831" spans="25:25" x14ac:dyDescent="0.2">
      <c r="Y51831" s="84"/>
    </row>
    <row r="51832" spans="25:25" x14ac:dyDescent="0.2">
      <c r="Y51832" s="84"/>
    </row>
    <row r="51833" spans="25:25" x14ac:dyDescent="0.2">
      <c r="Y51833" s="84"/>
    </row>
    <row r="51834" spans="25:25" x14ac:dyDescent="0.2">
      <c r="Y51834" s="84"/>
    </row>
    <row r="51835" spans="25:25" x14ac:dyDescent="0.2">
      <c r="Y51835" s="84"/>
    </row>
    <row r="51836" spans="25:25" x14ac:dyDescent="0.2">
      <c r="Y51836" s="84"/>
    </row>
    <row r="51837" spans="25:25" x14ac:dyDescent="0.2">
      <c r="Y51837" s="84"/>
    </row>
    <row r="51838" spans="25:25" x14ac:dyDescent="0.2">
      <c r="Y51838" s="84"/>
    </row>
    <row r="51839" spans="25:25" x14ac:dyDescent="0.2">
      <c r="Y51839" s="84"/>
    </row>
    <row r="51840" spans="25:25" x14ac:dyDescent="0.2">
      <c r="Y51840" s="84"/>
    </row>
    <row r="51841" spans="25:25" x14ac:dyDescent="0.2">
      <c r="Y51841" s="84"/>
    </row>
    <row r="51842" spans="25:25" x14ac:dyDescent="0.2">
      <c r="Y51842" s="84"/>
    </row>
    <row r="51843" spans="25:25" x14ac:dyDescent="0.2">
      <c r="Y51843" s="84"/>
    </row>
    <row r="51844" spans="25:25" x14ac:dyDescent="0.2">
      <c r="Y51844" s="84"/>
    </row>
    <row r="51845" spans="25:25" x14ac:dyDescent="0.2">
      <c r="Y51845" s="84"/>
    </row>
    <row r="51846" spans="25:25" x14ac:dyDescent="0.2">
      <c r="Y51846" s="84"/>
    </row>
    <row r="51847" spans="25:25" x14ac:dyDescent="0.2">
      <c r="Y51847" s="84"/>
    </row>
    <row r="51848" spans="25:25" x14ac:dyDescent="0.2">
      <c r="Y51848" s="84"/>
    </row>
    <row r="51849" spans="25:25" x14ac:dyDescent="0.2">
      <c r="Y51849" s="84"/>
    </row>
    <row r="51850" spans="25:25" x14ac:dyDescent="0.2">
      <c r="Y51850" s="84"/>
    </row>
    <row r="51851" spans="25:25" x14ac:dyDescent="0.2">
      <c r="Y51851" s="84"/>
    </row>
    <row r="51852" spans="25:25" x14ac:dyDescent="0.2">
      <c r="Y51852" s="84"/>
    </row>
    <row r="51853" spans="25:25" x14ac:dyDescent="0.2">
      <c r="Y51853" s="84"/>
    </row>
    <row r="51854" spans="25:25" x14ac:dyDescent="0.2">
      <c r="Y51854" s="84"/>
    </row>
    <row r="51855" spans="25:25" x14ac:dyDescent="0.2">
      <c r="Y51855" s="84"/>
    </row>
    <row r="51856" spans="25:25" x14ac:dyDescent="0.2">
      <c r="Y51856" s="84"/>
    </row>
    <row r="51857" spans="25:25" x14ac:dyDescent="0.2">
      <c r="Y51857" s="84"/>
    </row>
    <row r="51858" spans="25:25" x14ac:dyDescent="0.2">
      <c r="Y51858" s="84"/>
    </row>
    <row r="51859" spans="25:25" x14ac:dyDescent="0.2">
      <c r="Y51859" s="84"/>
    </row>
    <row r="51860" spans="25:25" x14ac:dyDescent="0.2">
      <c r="Y51860" s="84"/>
    </row>
    <row r="51861" spans="25:25" x14ac:dyDescent="0.2">
      <c r="Y51861" s="84"/>
    </row>
    <row r="51862" spans="25:25" x14ac:dyDescent="0.2">
      <c r="Y51862" s="84"/>
    </row>
    <row r="51863" spans="25:25" x14ac:dyDescent="0.2">
      <c r="Y51863" s="84"/>
    </row>
    <row r="51864" spans="25:25" x14ac:dyDescent="0.2">
      <c r="Y51864" s="84"/>
    </row>
    <row r="51865" spans="25:25" x14ac:dyDescent="0.2">
      <c r="Y51865" s="84"/>
    </row>
    <row r="51866" spans="25:25" x14ac:dyDescent="0.2">
      <c r="Y51866" s="84"/>
    </row>
    <row r="51867" spans="25:25" x14ac:dyDescent="0.2">
      <c r="Y51867" s="84"/>
    </row>
    <row r="51868" spans="25:25" x14ac:dyDescent="0.2">
      <c r="Y51868" s="84"/>
    </row>
    <row r="51869" spans="25:25" x14ac:dyDescent="0.2">
      <c r="Y51869" s="84"/>
    </row>
    <row r="51870" spans="25:25" x14ac:dyDescent="0.2">
      <c r="Y51870" s="84"/>
    </row>
    <row r="51871" spans="25:25" x14ac:dyDescent="0.2">
      <c r="Y51871" s="84"/>
    </row>
    <row r="51872" spans="25:25" x14ac:dyDescent="0.2">
      <c r="Y51872" s="84"/>
    </row>
    <row r="51873" spans="25:25" x14ac:dyDescent="0.2">
      <c r="Y51873" s="84"/>
    </row>
    <row r="51874" spans="25:25" x14ac:dyDescent="0.2">
      <c r="Y51874" s="84"/>
    </row>
    <row r="51875" spans="25:25" x14ac:dyDescent="0.2">
      <c r="Y51875" s="84"/>
    </row>
    <row r="51876" spans="25:25" x14ac:dyDescent="0.2">
      <c r="Y51876" s="84"/>
    </row>
    <row r="51877" spans="25:25" x14ac:dyDescent="0.2">
      <c r="Y51877" s="84"/>
    </row>
    <row r="51878" spans="25:25" x14ac:dyDescent="0.2">
      <c r="Y51878" s="84"/>
    </row>
    <row r="51879" spans="25:25" x14ac:dyDescent="0.2">
      <c r="Y51879" s="84"/>
    </row>
    <row r="51880" spans="25:25" x14ac:dyDescent="0.2">
      <c r="Y51880" s="84"/>
    </row>
    <row r="51881" spans="25:25" x14ac:dyDescent="0.2">
      <c r="Y51881" s="84"/>
    </row>
    <row r="51882" spans="25:25" x14ac:dyDescent="0.2">
      <c r="Y51882" s="84"/>
    </row>
    <row r="51883" spans="25:25" x14ac:dyDescent="0.2">
      <c r="Y51883" s="84"/>
    </row>
    <row r="51884" spans="25:25" x14ac:dyDescent="0.2">
      <c r="Y51884" s="84"/>
    </row>
    <row r="51885" spans="25:25" x14ac:dyDescent="0.2">
      <c r="Y51885" s="84"/>
    </row>
    <row r="51886" spans="25:25" x14ac:dyDescent="0.2">
      <c r="Y51886" s="84"/>
    </row>
    <row r="51887" spans="25:25" x14ac:dyDescent="0.2">
      <c r="Y51887" s="84"/>
    </row>
    <row r="51888" spans="25:25" x14ac:dyDescent="0.2">
      <c r="Y51888" s="84"/>
    </row>
    <row r="51889" spans="25:25" x14ac:dyDescent="0.2">
      <c r="Y51889" s="84"/>
    </row>
    <row r="51890" spans="25:25" x14ac:dyDescent="0.2">
      <c r="Y51890" s="84"/>
    </row>
    <row r="51891" spans="25:25" x14ac:dyDescent="0.2">
      <c r="Y51891" s="84"/>
    </row>
    <row r="51892" spans="25:25" x14ac:dyDescent="0.2">
      <c r="Y51892" s="84"/>
    </row>
    <row r="51893" spans="25:25" x14ac:dyDescent="0.2">
      <c r="Y51893" s="84"/>
    </row>
    <row r="51894" spans="25:25" x14ac:dyDescent="0.2">
      <c r="Y51894" s="84"/>
    </row>
    <row r="51895" spans="25:25" x14ac:dyDescent="0.2">
      <c r="Y51895" s="84"/>
    </row>
    <row r="51896" spans="25:25" x14ac:dyDescent="0.2">
      <c r="Y51896" s="84"/>
    </row>
    <row r="51897" spans="25:25" x14ac:dyDescent="0.2">
      <c r="Y51897" s="84"/>
    </row>
    <row r="51898" spans="25:25" x14ac:dyDescent="0.2">
      <c r="Y51898" s="84"/>
    </row>
    <row r="51899" spans="25:25" x14ac:dyDescent="0.2">
      <c r="Y51899" s="84"/>
    </row>
    <row r="51900" spans="25:25" x14ac:dyDescent="0.2">
      <c r="Y51900" s="84"/>
    </row>
    <row r="51901" spans="25:25" x14ac:dyDescent="0.2">
      <c r="Y51901" s="84"/>
    </row>
    <row r="51902" spans="25:25" x14ac:dyDescent="0.2">
      <c r="Y51902" s="84"/>
    </row>
    <row r="51903" spans="25:25" x14ac:dyDescent="0.2">
      <c r="Y51903" s="84"/>
    </row>
    <row r="51904" spans="25:25" x14ac:dyDescent="0.2">
      <c r="Y51904" s="84"/>
    </row>
    <row r="51905" spans="25:25" x14ac:dyDescent="0.2">
      <c r="Y51905" s="84"/>
    </row>
    <row r="51906" spans="25:25" x14ac:dyDescent="0.2">
      <c r="Y51906" s="84"/>
    </row>
    <row r="51907" spans="25:25" x14ac:dyDescent="0.2">
      <c r="Y51907" s="84"/>
    </row>
    <row r="51908" spans="25:25" x14ac:dyDescent="0.2">
      <c r="Y51908" s="84"/>
    </row>
    <row r="51909" spans="25:25" x14ac:dyDescent="0.2">
      <c r="Y51909" s="84"/>
    </row>
    <row r="51910" spans="25:25" x14ac:dyDescent="0.2">
      <c r="Y51910" s="84"/>
    </row>
    <row r="51911" spans="25:25" x14ac:dyDescent="0.2">
      <c r="Y51911" s="84"/>
    </row>
    <row r="51912" spans="25:25" x14ac:dyDescent="0.2">
      <c r="Y51912" s="84"/>
    </row>
    <row r="51913" spans="25:25" x14ac:dyDescent="0.2">
      <c r="Y51913" s="84"/>
    </row>
    <row r="51914" spans="25:25" x14ac:dyDescent="0.2">
      <c r="Y51914" s="84"/>
    </row>
    <row r="51915" spans="25:25" x14ac:dyDescent="0.2">
      <c r="Y51915" s="84"/>
    </row>
    <row r="51916" spans="25:25" x14ac:dyDescent="0.2">
      <c r="Y51916" s="84"/>
    </row>
    <row r="51917" spans="25:25" x14ac:dyDescent="0.2">
      <c r="Y51917" s="84"/>
    </row>
    <row r="51918" spans="25:25" x14ac:dyDescent="0.2">
      <c r="Y51918" s="84"/>
    </row>
    <row r="51919" spans="25:25" x14ac:dyDescent="0.2">
      <c r="Y51919" s="84"/>
    </row>
    <row r="51920" spans="25:25" x14ac:dyDescent="0.2">
      <c r="Y51920" s="84"/>
    </row>
    <row r="51921" spans="25:25" x14ac:dyDescent="0.2">
      <c r="Y51921" s="84"/>
    </row>
    <row r="51922" spans="25:25" x14ac:dyDescent="0.2">
      <c r="Y51922" s="84"/>
    </row>
    <row r="51923" spans="25:25" x14ac:dyDescent="0.2">
      <c r="Y51923" s="84"/>
    </row>
    <row r="51924" spans="25:25" x14ac:dyDescent="0.2">
      <c r="Y51924" s="84"/>
    </row>
    <row r="51925" spans="25:25" x14ac:dyDescent="0.2">
      <c r="Y51925" s="84"/>
    </row>
    <row r="51926" spans="25:25" x14ac:dyDescent="0.2">
      <c r="Y51926" s="84"/>
    </row>
    <row r="51927" spans="25:25" x14ac:dyDescent="0.2">
      <c r="Y51927" s="84"/>
    </row>
    <row r="51928" spans="25:25" x14ac:dyDescent="0.2">
      <c r="Y51928" s="84"/>
    </row>
    <row r="51929" spans="25:25" x14ac:dyDescent="0.2">
      <c r="Y51929" s="84"/>
    </row>
    <row r="51930" spans="25:25" x14ac:dyDescent="0.2">
      <c r="Y51930" s="84"/>
    </row>
    <row r="51931" spans="25:25" x14ac:dyDescent="0.2">
      <c r="Y51931" s="84"/>
    </row>
    <row r="51932" spans="25:25" x14ac:dyDescent="0.2">
      <c r="Y51932" s="84"/>
    </row>
    <row r="51933" spans="25:25" x14ac:dyDescent="0.2">
      <c r="Y51933" s="84"/>
    </row>
    <row r="51934" spans="25:25" x14ac:dyDescent="0.2">
      <c r="Y51934" s="84"/>
    </row>
    <row r="51935" spans="25:25" x14ac:dyDescent="0.2">
      <c r="Y51935" s="84"/>
    </row>
    <row r="51936" spans="25:25" x14ac:dyDescent="0.2">
      <c r="Y51936" s="84"/>
    </row>
    <row r="51937" spans="25:25" x14ac:dyDescent="0.2">
      <c r="Y51937" s="84"/>
    </row>
    <row r="51938" spans="25:25" x14ac:dyDescent="0.2">
      <c r="Y51938" s="84"/>
    </row>
    <row r="51939" spans="25:25" x14ac:dyDescent="0.2">
      <c r="Y51939" s="84"/>
    </row>
    <row r="51940" spans="25:25" x14ac:dyDescent="0.2">
      <c r="Y51940" s="84"/>
    </row>
    <row r="51941" spans="25:25" x14ac:dyDescent="0.2">
      <c r="Y51941" s="84"/>
    </row>
    <row r="51942" spans="25:25" x14ac:dyDescent="0.2">
      <c r="Y51942" s="84"/>
    </row>
    <row r="51943" spans="25:25" x14ac:dyDescent="0.2">
      <c r="Y51943" s="84"/>
    </row>
    <row r="51944" spans="25:25" x14ac:dyDescent="0.2">
      <c r="Y51944" s="84"/>
    </row>
    <row r="51945" spans="25:25" x14ac:dyDescent="0.2">
      <c r="Y51945" s="84"/>
    </row>
    <row r="51946" spans="25:25" x14ac:dyDescent="0.2">
      <c r="Y51946" s="84"/>
    </row>
    <row r="51947" spans="25:25" x14ac:dyDescent="0.2">
      <c r="Y51947" s="84"/>
    </row>
    <row r="51948" spans="25:25" x14ac:dyDescent="0.2">
      <c r="Y51948" s="84"/>
    </row>
    <row r="51949" spans="25:25" x14ac:dyDescent="0.2">
      <c r="Y51949" s="84"/>
    </row>
    <row r="51950" spans="25:25" x14ac:dyDescent="0.2">
      <c r="Y51950" s="84"/>
    </row>
    <row r="51951" spans="25:25" x14ac:dyDescent="0.2">
      <c r="Y51951" s="84"/>
    </row>
    <row r="51952" spans="25:25" x14ac:dyDescent="0.2">
      <c r="Y51952" s="84"/>
    </row>
    <row r="51953" spans="25:25" x14ac:dyDescent="0.2">
      <c r="Y51953" s="84"/>
    </row>
    <row r="51954" spans="25:25" x14ac:dyDescent="0.2">
      <c r="Y51954" s="84"/>
    </row>
    <row r="51955" spans="25:25" x14ac:dyDescent="0.2">
      <c r="Y51955" s="84"/>
    </row>
    <row r="51956" spans="25:25" x14ac:dyDescent="0.2">
      <c r="Y51956" s="84"/>
    </row>
    <row r="51957" spans="25:25" x14ac:dyDescent="0.2">
      <c r="Y51957" s="84"/>
    </row>
    <row r="51958" spans="25:25" x14ac:dyDescent="0.2">
      <c r="Y51958" s="84"/>
    </row>
    <row r="51959" spans="25:25" x14ac:dyDescent="0.2">
      <c r="Y51959" s="84"/>
    </row>
    <row r="51960" spans="25:25" x14ac:dyDescent="0.2">
      <c r="Y51960" s="84"/>
    </row>
    <row r="51961" spans="25:25" x14ac:dyDescent="0.2">
      <c r="Y51961" s="84"/>
    </row>
    <row r="51962" spans="25:25" x14ac:dyDescent="0.2">
      <c r="Y51962" s="84"/>
    </row>
    <row r="51963" spans="25:25" x14ac:dyDescent="0.2">
      <c r="Y51963" s="84"/>
    </row>
    <row r="51964" spans="25:25" x14ac:dyDescent="0.2">
      <c r="Y51964" s="84"/>
    </row>
    <row r="51965" spans="25:25" x14ac:dyDescent="0.2">
      <c r="Y51965" s="84"/>
    </row>
    <row r="51966" spans="25:25" x14ac:dyDescent="0.2">
      <c r="Y51966" s="84"/>
    </row>
    <row r="51967" spans="25:25" x14ac:dyDescent="0.2">
      <c r="Y51967" s="84"/>
    </row>
    <row r="51968" spans="25:25" x14ac:dyDescent="0.2">
      <c r="Y51968" s="84"/>
    </row>
    <row r="51969" spans="25:25" x14ac:dyDescent="0.2">
      <c r="Y51969" s="84"/>
    </row>
    <row r="51970" spans="25:25" x14ac:dyDescent="0.2">
      <c r="Y51970" s="84"/>
    </row>
    <row r="51971" spans="25:25" x14ac:dyDescent="0.2">
      <c r="Y51971" s="84"/>
    </row>
    <row r="51972" spans="25:25" x14ac:dyDescent="0.2">
      <c r="Y51972" s="84"/>
    </row>
    <row r="51973" spans="25:25" x14ac:dyDescent="0.2">
      <c r="Y51973" s="84"/>
    </row>
    <row r="51974" spans="25:25" x14ac:dyDescent="0.2">
      <c r="Y51974" s="84"/>
    </row>
    <row r="51975" spans="25:25" x14ac:dyDescent="0.2">
      <c r="Y51975" s="84"/>
    </row>
    <row r="51976" spans="25:25" x14ac:dyDescent="0.2">
      <c r="Y51976" s="84"/>
    </row>
    <row r="51977" spans="25:25" x14ac:dyDescent="0.2">
      <c r="Y51977" s="84"/>
    </row>
    <row r="51978" spans="25:25" x14ac:dyDescent="0.2">
      <c r="Y51978" s="84"/>
    </row>
    <row r="51979" spans="25:25" x14ac:dyDescent="0.2">
      <c r="Y51979" s="84"/>
    </row>
    <row r="51980" spans="25:25" x14ac:dyDescent="0.2">
      <c r="Y51980" s="84"/>
    </row>
    <row r="51981" spans="25:25" x14ac:dyDescent="0.2">
      <c r="Y51981" s="84"/>
    </row>
    <row r="51982" spans="25:25" x14ac:dyDescent="0.2">
      <c r="Y51982" s="84"/>
    </row>
    <row r="51983" spans="25:25" x14ac:dyDescent="0.2">
      <c r="Y51983" s="84"/>
    </row>
    <row r="51984" spans="25:25" x14ac:dyDescent="0.2">
      <c r="Y51984" s="84"/>
    </row>
    <row r="51985" spans="25:25" x14ac:dyDescent="0.2">
      <c r="Y51985" s="84"/>
    </row>
    <row r="51986" spans="25:25" x14ac:dyDescent="0.2">
      <c r="Y51986" s="84"/>
    </row>
    <row r="51987" spans="25:25" x14ac:dyDescent="0.2">
      <c r="Y51987" s="84"/>
    </row>
    <row r="51988" spans="25:25" x14ac:dyDescent="0.2">
      <c r="Y51988" s="84"/>
    </row>
    <row r="51989" spans="25:25" x14ac:dyDescent="0.2">
      <c r="Y51989" s="84"/>
    </row>
    <row r="51990" spans="25:25" x14ac:dyDescent="0.2">
      <c r="Y51990" s="84"/>
    </row>
    <row r="51991" spans="25:25" x14ac:dyDescent="0.2">
      <c r="Y51991" s="84"/>
    </row>
    <row r="51992" spans="25:25" x14ac:dyDescent="0.2">
      <c r="Y51992" s="84"/>
    </row>
    <row r="51993" spans="25:25" x14ac:dyDescent="0.2">
      <c r="Y51993" s="84"/>
    </row>
    <row r="51994" spans="25:25" x14ac:dyDescent="0.2">
      <c r="Y51994" s="84"/>
    </row>
    <row r="51995" spans="25:25" x14ac:dyDescent="0.2">
      <c r="Y51995" s="84"/>
    </row>
    <row r="51996" spans="25:25" x14ac:dyDescent="0.2">
      <c r="Y51996" s="84"/>
    </row>
    <row r="51997" spans="25:25" x14ac:dyDescent="0.2">
      <c r="Y51997" s="84"/>
    </row>
    <row r="51998" spans="25:25" x14ac:dyDescent="0.2">
      <c r="Y51998" s="84"/>
    </row>
    <row r="51999" spans="25:25" x14ac:dyDescent="0.2">
      <c r="Y51999" s="84"/>
    </row>
    <row r="52000" spans="25:25" x14ac:dyDescent="0.2">
      <c r="Y52000" s="84"/>
    </row>
    <row r="52001" spans="25:25" x14ac:dyDescent="0.2">
      <c r="Y52001" s="84"/>
    </row>
    <row r="52002" spans="25:25" x14ac:dyDescent="0.2">
      <c r="Y52002" s="84"/>
    </row>
    <row r="52003" spans="25:25" x14ac:dyDescent="0.2">
      <c r="Y52003" s="84"/>
    </row>
    <row r="52004" spans="25:25" x14ac:dyDescent="0.2">
      <c r="Y52004" s="84"/>
    </row>
    <row r="52005" spans="25:25" x14ac:dyDescent="0.2">
      <c r="Y52005" s="84"/>
    </row>
    <row r="52006" spans="25:25" x14ac:dyDescent="0.2">
      <c r="Y52006" s="84"/>
    </row>
    <row r="52007" spans="25:25" x14ac:dyDescent="0.2">
      <c r="Y52007" s="84"/>
    </row>
    <row r="52008" spans="25:25" x14ac:dyDescent="0.2">
      <c r="Y52008" s="84"/>
    </row>
    <row r="52009" spans="25:25" x14ac:dyDescent="0.2">
      <c r="Y52009" s="84"/>
    </row>
    <row r="52010" spans="25:25" x14ac:dyDescent="0.2">
      <c r="Y52010" s="84"/>
    </row>
    <row r="52011" spans="25:25" x14ac:dyDescent="0.2">
      <c r="Y52011" s="84"/>
    </row>
    <row r="52012" spans="25:25" x14ac:dyDescent="0.2">
      <c r="Y52012" s="84"/>
    </row>
    <row r="52013" spans="25:25" x14ac:dyDescent="0.2">
      <c r="Y52013" s="84"/>
    </row>
    <row r="52014" spans="25:25" x14ac:dyDescent="0.2">
      <c r="Y52014" s="84"/>
    </row>
    <row r="52015" spans="25:25" x14ac:dyDescent="0.2">
      <c r="Y52015" s="84"/>
    </row>
    <row r="52016" spans="25:25" x14ac:dyDescent="0.2">
      <c r="Y52016" s="84"/>
    </row>
    <row r="52017" spans="25:25" x14ac:dyDescent="0.2">
      <c r="Y52017" s="84"/>
    </row>
    <row r="52018" spans="25:25" x14ac:dyDescent="0.2">
      <c r="Y52018" s="84"/>
    </row>
    <row r="52019" spans="25:25" x14ac:dyDescent="0.2">
      <c r="Y52019" s="84"/>
    </row>
    <row r="52020" spans="25:25" x14ac:dyDescent="0.2">
      <c r="Y52020" s="84"/>
    </row>
    <row r="52021" spans="25:25" x14ac:dyDescent="0.2">
      <c r="Y52021" s="84"/>
    </row>
    <row r="52022" spans="25:25" x14ac:dyDescent="0.2">
      <c r="Y52022" s="84"/>
    </row>
    <row r="52023" spans="25:25" x14ac:dyDescent="0.2">
      <c r="Y52023" s="84"/>
    </row>
    <row r="52024" spans="25:25" x14ac:dyDescent="0.2">
      <c r="Y52024" s="84"/>
    </row>
    <row r="52025" spans="25:25" x14ac:dyDescent="0.2">
      <c r="Y52025" s="84"/>
    </row>
    <row r="52026" spans="25:25" x14ac:dyDescent="0.2">
      <c r="Y52026" s="84"/>
    </row>
    <row r="52027" spans="25:25" x14ac:dyDescent="0.2">
      <c r="Y52027" s="84"/>
    </row>
    <row r="52028" spans="25:25" x14ac:dyDescent="0.2">
      <c r="Y52028" s="84"/>
    </row>
    <row r="52029" spans="25:25" x14ac:dyDescent="0.2">
      <c r="Y52029" s="84"/>
    </row>
    <row r="52030" spans="25:25" x14ac:dyDescent="0.2">
      <c r="Y52030" s="84"/>
    </row>
    <row r="52031" spans="25:25" x14ac:dyDescent="0.2">
      <c r="Y52031" s="84"/>
    </row>
    <row r="52032" spans="25:25" x14ac:dyDescent="0.2">
      <c r="Y52032" s="84"/>
    </row>
    <row r="52033" spans="25:25" x14ac:dyDescent="0.2">
      <c r="Y52033" s="84"/>
    </row>
    <row r="52034" spans="25:25" x14ac:dyDescent="0.2">
      <c r="Y52034" s="84"/>
    </row>
    <row r="52035" spans="25:25" x14ac:dyDescent="0.2">
      <c r="Y52035" s="84"/>
    </row>
    <row r="52036" spans="25:25" x14ac:dyDescent="0.2">
      <c r="Y52036" s="84"/>
    </row>
    <row r="52037" spans="25:25" x14ac:dyDescent="0.2">
      <c r="Y52037" s="84"/>
    </row>
    <row r="52038" spans="25:25" x14ac:dyDescent="0.2">
      <c r="Y52038" s="84"/>
    </row>
    <row r="52039" spans="25:25" x14ac:dyDescent="0.2">
      <c r="Y52039" s="84"/>
    </row>
    <row r="52040" spans="25:25" x14ac:dyDescent="0.2">
      <c r="Y52040" s="84"/>
    </row>
    <row r="52041" spans="25:25" x14ac:dyDescent="0.2">
      <c r="Y52041" s="84"/>
    </row>
    <row r="52042" spans="25:25" x14ac:dyDescent="0.2">
      <c r="Y52042" s="84"/>
    </row>
    <row r="52043" spans="25:25" x14ac:dyDescent="0.2">
      <c r="Y52043" s="84"/>
    </row>
    <row r="52044" spans="25:25" x14ac:dyDescent="0.2">
      <c r="Y52044" s="84"/>
    </row>
    <row r="52045" spans="25:25" x14ac:dyDescent="0.2">
      <c r="Y52045" s="84"/>
    </row>
    <row r="52046" spans="25:25" x14ac:dyDescent="0.2">
      <c r="Y52046" s="84"/>
    </row>
    <row r="52047" spans="25:25" x14ac:dyDescent="0.2">
      <c r="Y52047" s="84"/>
    </row>
    <row r="52048" spans="25:25" x14ac:dyDescent="0.2">
      <c r="Y52048" s="84"/>
    </row>
    <row r="52049" spans="25:25" x14ac:dyDescent="0.2">
      <c r="Y52049" s="84"/>
    </row>
    <row r="52050" spans="25:25" x14ac:dyDescent="0.2">
      <c r="Y52050" s="84"/>
    </row>
    <row r="52051" spans="25:25" x14ac:dyDescent="0.2">
      <c r="Y52051" s="84"/>
    </row>
    <row r="52052" spans="25:25" x14ac:dyDescent="0.2">
      <c r="Y52052" s="84"/>
    </row>
    <row r="52053" spans="25:25" x14ac:dyDescent="0.2">
      <c r="Y52053" s="84"/>
    </row>
    <row r="52054" spans="25:25" x14ac:dyDescent="0.2">
      <c r="Y52054" s="84"/>
    </row>
    <row r="52055" spans="25:25" x14ac:dyDescent="0.2">
      <c r="Y52055" s="84"/>
    </row>
    <row r="52056" spans="25:25" x14ac:dyDescent="0.2">
      <c r="Y52056" s="84"/>
    </row>
    <row r="52057" spans="25:25" x14ac:dyDescent="0.2">
      <c r="Y52057" s="84"/>
    </row>
    <row r="52058" spans="25:25" x14ac:dyDescent="0.2">
      <c r="Y52058" s="84"/>
    </row>
    <row r="52059" spans="25:25" x14ac:dyDescent="0.2">
      <c r="Y52059" s="84"/>
    </row>
    <row r="52060" spans="25:25" x14ac:dyDescent="0.2">
      <c r="Y52060" s="84"/>
    </row>
    <row r="52061" spans="25:25" x14ac:dyDescent="0.2">
      <c r="Y52061" s="84"/>
    </row>
    <row r="52062" spans="25:25" x14ac:dyDescent="0.2">
      <c r="Y52062" s="84"/>
    </row>
    <row r="52063" spans="25:25" x14ac:dyDescent="0.2">
      <c r="Y52063" s="84"/>
    </row>
    <row r="52064" spans="25:25" x14ac:dyDescent="0.2">
      <c r="Y52064" s="84"/>
    </row>
    <row r="52065" spans="25:25" x14ac:dyDescent="0.2">
      <c r="Y52065" s="84"/>
    </row>
    <row r="52066" spans="25:25" x14ac:dyDescent="0.2">
      <c r="Y52066" s="84"/>
    </row>
    <row r="52067" spans="25:25" x14ac:dyDescent="0.2">
      <c r="Y52067" s="84"/>
    </row>
    <row r="52068" spans="25:25" x14ac:dyDescent="0.2">
      <c r="Y52068" s="84"/>
    </row>
    <row r="52069" spans="25:25" x14ac:dyDescent="0.2">
      <c r="Y52069" s="84"/>
    </row>
    <row r="52070" spans="25:25" x14ac:dyDescent="0.2">
      <c r="Y52070" s="84"/>
    </row>
    <row r="52071" spans="25:25" x14ac:dyDescent="0.2">
      <c r="Y52071" s="84"/>
    </row>
    <row r="52072" spans="25:25" x14ac:dyDescent="0.2">
      <c r="Y52072" s="84"/>
    </row>
    <row r="52073" spans="25:25" x14ac:dyDescent="0.2">
      <c r="Y52073" s="84"/>
    </row>
    <row r="52074" spans="25:25" x14ac:dyDescent="0.2">
      <c r="Y52074" s="84"/>
    </row>
    <row r="52075" spans="25:25" x14ac:dyDescent="0.2">
      <c r="Y52075" s="84"/>
    </row>
    <row r="52076" spans="25:25" x14ac:dyDescent="0.2">
      <c r="Y52076" s="84"/>
    </row>
    <row r="52077" spans="25:25" x14ac:dyDescent="0.2">
      <c r="Y52077" s="84"/>
    </row>
    <row r="52078" spans="25:25" x14ac:dyDescent="0.2">
      <c r="Y52078" s="84"/>
    </row>
    <row r="52079" spans="25:25" x14ac:dyDescent="0.2">
      <c r="Y52079" s="84"/>
    </row>
    <row r="52080" spans="25:25" x14ac:dyDescent="0.2">
      <c r="Y52080" s="84"/>
    </row>
    <row r="52081" spans="25:25" x14ac:dyDescent="0.2">
      <c r="Y52081" s="84"/>
    </row>
    <row r="52082" spans="25:25" x14ac:dyDescent="0.2">
      <c r="Y52082" s="84"/>
    </row>
    <row r="52083" spans="25:25" x14ac:dyDescent="0.2">
      <c r="Y52083" s="84"/>
    </row>
    <row r="52084" spans="25:25" x14ac:dyDescent="0.2">
      <c r="Y52084" s="84"/>
    </row>
    <row r="52085" spans="25:25" x14ac:dyDescent="0.2">
      <c r="Y52085" s="84"/>
    </row>
    <row r="52086" spans="25:25" x14ac:dyDescent="0.2">
      <c r="Y52086" s="84"/>
    </row>
    <row r="52087" spans="25:25" x14ac:dyDescent="0.2">
      <c r="Y52087" s="84"/>
    </row>
    <row r="52088" spans="25:25" x14ac:dyDescent="0.2">
      <c r="Y52088" s="84"/>
    </row>
    <row r="52089" spans="25:25" x14ac:dyDescent="0.2">
      <c r="Y52089" s="84"/>
    </row>
    <row r="52090" spans="25:25" x14ac:dyDescent="0.2">
      <c r="Y52090" s="84"/>
    </row>
    <row r="52091" spans="25:25" x14ac:dyDescent="0.2">
      <c r="Y52091" s="84"/>
    </row>
    <row r="52092" spans="25:25" x14ac:dyDescent="0.2">
      <c r="Y52092" s="84"/>
    </row>
    <row r="52093" spans="25:25" x14ac:dyDescent="0.2">
      <c r="Y52093" s="84"/>
    </row>
    <row r="52094" spans="25:25" x14ac:dyDescent="0.2">
      <c r="Y52094" s="84"/>
    </row>
    <row r="52095" spans="25:25" x14ac:dyDescent="0.2">
      <c r="Y52095" s="84"/>
    </row>
    <row r="52096" spans="25:25" x14ac:dyDescent="0.2">
      <c r="Y52096" s="84"/>
    </row>
    <row r="52097" spans="25:25" x14ac:dyDescent="0.2">
      <c r="Y52097" s="84"/>
    </row>
    <row r="52098" spans="25:25" x14ac:dyDescent="0.2">
      <c r="Y52098" s="84"/>
    </row>
    <row r="52099" spans="25:25" x14ac:dyDescent="0.2">
      <c r="Y52099" s="84"/>
    </row>
    <row r="52100" spans="25:25" x14ac:dyDescent="0.2">
      <c r="Y52100" s="84"/>
    </row>
    <row r="52101" spans="25:25" x14ac:dyDescent="0.2">
      <c r="Y52101" s="84"/>
    </row>
    <row r="52102" spans="25:25" x14ac:dyDescent="0.2">
      <c r="Y52102" s="84"/>
    </row>
    <row r="52103" spans="25:25" x14ac:dyDescent="0.2">
      <c r="Y52103" s="84"/>
    </row>
    <row r="52104" spans="25:25" x14ac:dyDescent="0.2">
      <c r="Y52104" s="84"/>
    </row>
    <row r="52105" spans="25:25" x14ac:dyDescent="0.2">
      <c r="Y52105" s="84"/>
    </row>
    <row r="52106" spans="25:25" x14ac:dyDescent="0.2">
      <c r="Y52106" s="84"/>
    </row>
    <row r="52107" spans="25:25" x14ac:dyDescent="0.2">
      <c r="Y52107" s="84"/>
    </row>
    <row r="52108" spans="25:25" x14ac:dyDescent="0.2">
      <c r="Y52108" s="84"/>
    </row>
    <row r="52109" spans="25:25" x14ac:dyDescent="0.2">
      <c r="Y52109" s="84"/>
    </row>
    <row r="52110" spans="25:25" x14ac:dyDescent="0.2">
      <c r="Y52110" s="84"/>
    </row>
    <row r="52111" spans="25:25" x14ac:dyDescent="0.2">
      <c r="Y52111" s="84"/>
    </row>
    <row r="52112" spans="25:25" x14ac:dyDescent="0.2">
      <c r="Y52112" s="84"/>
    </row>
    <row r="52113" spans="25:25" x14ac:dyDescent="0.2">
      <c r="Y52113" s="84"/>
    </row>
    <row r="52114" spans="25:25" x14ac:dyDescent="0.2">
      <c r="Y52114" s="84"/>
    </row>
    <row r="52115" spans="25:25" x14ac:dyDescent="0.2">
      <c r="Y52115" s="84"/>
    </row>
    <row r="52116" spans="25:25" x14ac:dyDescent="0.2">
      <c r="Y52116" s="84"/>
    </row>
    <row r="52117" spans="25:25" x14ac:dyDescent="0.2">
      <c r="Y52117" s="84"/>
    </row>
    <row r="52118" spans="25:25" x14ac:dyDescent="0.2">
      <c r="Y52118" s="84"/>
    </row>
    <row r="52119" spans="25:25" x14ac:dyDescent="0.2">
      <c r="Y52119" s="84"/>
    </row>
    <row r="52120" spans="25:25" x14ac:dyDescent="0.2">
      <c r="Y52120" s="84"/>
    </row>
    <row r="52121" spans="25:25" x14ac:dyDescent="0.2">
      <c r="Y52121" s="84"/>
    </row>
    <row r="52122" spans="25:25" x14ac:dyDescent="0.2">
      <c r="Y52122" s="84"/>
    </row>
    <row r="52123" spans="25:25" x14ac:dyDescent="0.2">
      <c r="Y52123" s="84"/>
    </row>
    <row r="52124" spans="25:25" x14ac:dyDescent="0.2">
      <c r="Y52124" s="84"/>
    </row>
    <row r="52125" spans="25:25" x14ac:dyDescent="0.2">
      <c r="Y52125" s="84"/>
    </row>
    <row r="52126" spans="25:25" x14ac:dyDescent="0.2">
      <c r="Y52126" s="84"/>
    </row>
    <row r="52127" spans="25:25" x14ac:dyDescent="0.2">
      <c r="Y52127" s="84"/>
    </row>
    <row r="52128" spans="25:25" x14ac:dyDescent="0.2">
      <c r="Y52128" s="84"/>
    </row>
    <row r="52129" spans="25:25" x14ac:dyDescent="0.2">
      <c r="Y52129" s="84"/>
    </row>
    <row r="52130" spans="25:25" x14ac:dyDescent="0.2">
      <c r="Y52130" s="84"/>
    </row>
    <row r="52131" spans="25:25" x14ac:dyDescent="0.2">
      <c r="Y52131" s="84"/>
    </row>
    <row r="52132" spans="25:25" x14ac:dyDescent="0.2">
      <c r="Y52132" s="84"/>
    </row>
    <row r="52133" spans="25:25" x14ac:dyDescent="0.2">
      <c r="Y52133" s="84"/>
    </row>
    <row r="52134" spans="25:25" x14ac:dyDescent="0.2">
      <c r="Y52134" s="84"/>
    </row>
    <row r="52135" spans="25:25" x14ac:dyDescent="0.2">
      <c r="Y52135" s="84"/>
    </row>
    <row r="52136" spans="25:25" x14ac:dyDescent="0.2">
      <c r="Y52136" s="84"/>
    </row>
    <row r="52137" spans="25:25" x14ac:dyDescent="0.2">
      <c r="Y52137" s="84"/>
    </row>
    <row r="52138" spans="25:25" x14ac:dyDescent="0.2">
      <c r="Y52138" s="84"/>
    </row>
    <row r="52139" spans="25:25" x14ac:dyDescent="0.2">
      <c r="Y52139" s="84"/>
    </row>
    <row r="52140" spans="25:25" x14ac:dyDescent="0.2">
      <c r="Y52140" s="84"/>
    </row>
    <row r="52141" spans="25:25" x14ac:dyDescent="0.2">
      <c r="Y52141" s="84"/>
    </row>
    <row r="52142" spans="25:25" x14ac:dyDescent="0.2">
      <c r="Y52142" s="84"/>
    </row>
    <row r="52143" spans="25:25" x14ac:dyDescent="0.2">
      <c r="Y52143" s="84"/>
    </row>
    <row r="52144" spans="25:25" x14ac:dyDescent="0.2">
      <c r="Y52144" s="84"/>
    </row>
    <row r="52145" spans="25:25" x14ac:dyDescent="0.2">
      <c r="Y52145" s="84"/>
    </row>
    <row r="52146" spans="25:25" x14ac:dyDescent="0.2">
      <c r="Y52146" s="84"/>
    </row>
    <row r="52147" spans="25:25" x14ac:dyDescent="0.2">
      <c r="Y52147" s="84"/>
    </row>
    <row r="52148" spans="25:25" x14ac:dyDescent="0.2">
      <c r="Y52148" s="84"/>
    </row>
    <row r="52149" spans="25:25" x14ac:dyDescent="0.2">
      <c r="Y52149" s="84"/>
    </row>
    <row r="52150" spans="25:25" x14ac:dyDescent="0.2">
      <c r="Y52150" s="84"/>
    </row>
    <row r="52151" spans="25:25" x14ac:dyDescent="0.2">
      <c r="Y52151" s="84"/>
    </row>
    <row r="52152" spans="25:25" x14ac:dyDescent="0.2">
      <c r="Y52152" s="84"/>
    </row>
    <row r="52153" spans="25:25" x14ac:dyDescent="0.2">
      <c r="Y52153" s="84"/>
    </row>
    <row r="52154" spans="25:25" x14ac:dyDescent="0.2">
      <c r="Y52154" s="84"/>
    </row>
    <row r="52155" spans="25:25" x14ac:dyDescent="0.2">
      <c r="Y52155" s="84"/>
    </row>
    <row r="52156" spans="25:25" x14ac:dyDescent="0.2">
      <c r="Y52156" s="84"/>
    </row>
    <row r="52157" spans="25:25" x14ac:dyDescent="0.2">
      <c r="Y52157" s="84"/>
    </row>
    <row r="52158" spans="25:25" x14ac:dyDescent="0.2">
      <c r="Y52158" s="84"/>
    </row>
    <row r="52159" spans="25:25" x14ac:dyDescent="0.2">
      <c r="Y52159" s="84"/>
    </row>
    <row r="52160" spans="25:25" x14ac:dyDescent="0.2">
      <c r="Y52160" s="84"/>
    </row>
    <row r="52161" spans="25:25" x14ac:dyDescent="0.2">
      <c r="Y52161" s="84"/>
    </row>
    <row r="52162" spans="25:25" x14ac:dyDescent="0.2">
      <c r="Y52162" s="84"/>
    </row>
    <row r="52163" spans="25:25" x14ac:dyDescent="0.2">
      <c r="Y52163" s="84"/>
    </row>
    <row r="52164" spans="25:25" x14ac:dyDescent="0.2">
      <c r="Y52164" s="84"/>
    </row>
    <row r="52165" spans="25:25" x14ac:dyDescent="0.2">
      <c r="Y52165" s="84"/>
    </row>
    <row r="52166" spans="25:25" x14ac:dyDescent="0.2">
      <c r="Y52166" s="84"/>
    </row>
    <row r="52167" spans="25:25" x14ac:dyDescent="0.2">
      <c r="Y52167" s="84"/>
    </row>
    <row r="52168" spans="25:25" x14ac:dyDescent="0.2">
      <c r="Y52168" s="84"/>
    </row>
    <row r="52169" spans="25:25" x14ac:dyDescent="0.2">
      <c r="Y52169" s="84"/>
    </row>
    <row r="52170" spans="25:25" x14ac:dyDescent="0.2">
      <c r="Y52170" s="84"/>
    </row>
    <row r="52171" spans="25:25" x14ac:dyDescent="0.2">
      <c r="Y52171" s="84"/>
    </row>
    <row r="52172" spans="25:25" x14ac:dyDescent="0.2">
      <c r="Y52172" s="84"/>
    </row>
    <row r="52173" spans="25:25" x14ac:dyDescent="0.2">
      <c r="Y52173" s="84"/>
    </row>
    <row r="52174" spans="25:25" x14ac:dyDescent="0.2">
      <c r="Y52174" s="84"/>
    </row>
    <row r="52175" spans="25:25" x14ac:dyDescent="0.2">
      <c r="Y52175" s="84"/>
    </row>
    <row r="52176" spans="25:25" x14ac:dyDescent="0.2">
      <c r="Y52176" s="84"/>
    </row>
    <row r="52177" spans="25:25" x14ac:dyDescent="0.2">
      <c r="Y52177" s="84"/>
    </row>
    <row r="52178" spans="25:25" x14ac:dyDescent="0.2">
      <c r="Y52178" s="84"/>
    </row>
    <row r="52179" spans="25:25" x14ac:dyDescent="0.2">
      <c r="Y52179" s="84"/>
    </row>
    <row r="52180" spans="25:25" x14ac:dyDescent="0.2">
      <c r="Y52180" s="84"/>
    </row>
    <row r="52181" spans="25:25" x14ac:dyDescent="0.2">
      <c r="Y52181" s="84"/>
    </row>
    <row r="52182" spans="25:25" x14ac:dyDescent="0.2">
      <c r="Y52182" s="84"/>
    </row>
    <row r="52183" spans="25:25" x14ac:dyDescent="0.2">
      <c r="Y52183" s="84"/>
    </row>
    <row r="52184" spans="25:25" x14ac:dyDescent="0.2">
      <c r="Y52184" s="84"/>
    </row>
    <row r="52185" spans="25:25" x14ac:dyDescent="0.2">
      <c r="Y52185" s="84"/>
    </row>
    <row r="52186" spans="25:25" x14ac:dyDescent="0.2">
      <c r="Y52186" s="84"/>
    </row>
    <row r="52187" spans="25:25" x14ac:dyDescent="0.2">
      <c r="Y52187" s="84"/>
    </row>
    <row r="52188" spans="25:25" x14ac:dyDescent="0.2">
      <c r="Y52188" s="84"/>
    </row>
    <row r="52189" spans="25:25" x14ac:dyDescent="0.2">
      <c r="Y52189" s="84"/>
    </row>
    <row r="52190" spans="25:25" x14ac:dyDescent="0.2">
      <c r="Y52190" s="84"/>
    </row>
    <row r="52191" spans="25:25" x14ac:dyDescent="0.2">
      <c r="Y52191" s="84"/>
    </row>
    <row r="52192" spans="25:25" x14ac:dyDescent="0.2">
      <c r="Y52192" s="84"/>
    </row>
    <row r="52193" spans="25:25" x14ac:dyDescent="0.2">
      <c r="Y52193" s="84"/>
    </row>
    <row r="52194" spans="25:25" x14ac:dyDescent="0.2">
      <c r="Y52194" s="84"/>
    </row>
    <row r="52195" spans="25:25" x14ac:dyDescent="0.2">
      <c r="Y52195" s="84"/>
    </row>
    <row r="52196" spans="25:25" x14ac:dyDescent="0.2">
      <c r="Y52196" s="84"/>
    </row>
    <row r="52197" spans="25:25" x14ac:dyDescent="0.2">
      <c r="Y52197" s="84"/>
    </row>
    <row r="52198" spans="25:25" x14ac:dyDescent="0.2">
      <c r="Y52198" s="84"/>
    </row>
    <row r="52199" spans="25:25" x14ac:dyDescent="0.2">
      <c r="Y52199" s="84"/>
    </row>
    <row r="52200" spans="25:25" x14ac:dyDescent="0.2">
      <c r="Y52200" s="84"/>
    </row>
    <row r="52201" spans="25:25" x14ac:dyDescent="0.2">
      <c r="Y52201" s="84"/>
    </row>
    <row r="52202" spans="25:25" x14ac:dyDescent="0.2">
      <c r="Y52202" s="84"/>
    </row>
    <row r="52203" spans="25:25" x14ac:dyDescent="0.2">
      <c r="Y52203" s="84"/>
    </row>
    <row r="52204" spans="25:25" x14ac:dyDescent="0.2">
      <c r="Y52204" s="84"/>
    </row>
    <row r="52205" spans="25:25" x14ac:dyDescent="0.2">
      <c r="Y52205" s="84"/>
    </row>
    <row r="52206" spans="25:25" x14ac:dyDescent="0.2">
      <c r="Y52206" s="84"/>
    </row>
    <row r="52207" spans="25:25" x14ac:dyDescent="0.2">
      <c r="Y52207" s="84"/>
    </row>
    <row r="52208" spans="25:25" x14ac:dyDescent="0.2">
      <c r="Y52208" s="84"/>
    </row>
    <row r="52209" spans="25:25" x14ac:dyDescent="0.2">
      <c r="Y52209" s="84"/>
    </row>
    <row r="52210" spans="25:25" x14ac:dyDescent="0.2">
      <c r="Y52210" s="84"/>
    </row>
    <row r="52211" spans="25:25" x14ac:dyDescent="0.2">
      <c r="Y52211" s="84"/>
    </row>
    <row r="52212" spans="25:25" x14ac:dyDescent="0.2">
      <c r="Y52212" s="84"/>
    </row>
    <row r="52213" spans="25:25" x14ac:dyDescent="0.2">
      <c r="Y52213" s="84"/>
    </row>
    <row r="52214" spans="25:25" x14ac:dyDescent="0.2">
      <c r="Y52214" s="84"/>
    </row>
    <row r="52215" spans="25:25" x14ac:dyDescent="0.2">
      <c r="Y52215" s="84"/>
    </row>
    <row r="52216" spans="25:25" x14ac:dyDescent="0.2">
      <c r="Y52216" s="84"/>
    </row>
    <row r="52217" spans="25:25" x14ac:dyDescent="0.2">
      <c r="Y52217" s="84"/>
    </row>
    <row r="52218" spans="25:25" x14ac:dyDescent="0.2">
      <c r="Y52218" s="84"/>
    </row>
    <row r="52219" spans="25:25" x14ac:dyDescent="0.2">
      <c r="Y52219" s="84"/>
    </row>
    <row r="52220" spans="25:25" x14ac:dyDescent="0.2">
      <c r="Y52220" s="84"/>
    </row>
    <row r="52221" spans="25:25" x14ac:dyDescent="0.2">
      <c r="Y52221" s="84"/>
    </row>
    <row r="52222" spans="25:25" x14ac:dyDescent="0.2">
      <c r="Y52222" s="84"/>
    </row>
    <row r="52223" spans="25:25" x14ac:dyDescent="0.2">
      <c r="Y52223" s="84"/>
    </row>
    <row r="52224" spans="25:25" x14ac:dyDescent="0.2">
      <c r="Y52224" s="84"/>
    </row>
    <row r="52225" spans="25:25" x14ac:dyDescent="0.2">
      <c r="Y52225" s="84"/>
    </row>
    <row r="52226" spans="25:25" x14ac:dyDescent="0.2">
      <c r="Y52226" s="84"/>
    </row>
    <row r="52227" spans="25:25" x14ac:dyDescent="0.2">
      <c r="Y52227" s="84"/>
    </row>
    <row r="52228" spans="25:25" x14ac:dyDescent="0.2">
      <c r="Y52228" s="84"/>
    </row>
    <row r="52229" spans="25:25" x14ac:dyDescent="0.2">
      <c r="Y52229" s="84"/>
    </row>
    <row r="52230" spans="25:25" x14ac:dyDescent="0.2">
      <c r="Y52230" s="84"/>
    </row>
    <row r="52231" spans="25:25" x14ac:dyDescent="0.2">
      <c r="Y52231" s="84"/>
    </row>
    <row r="52232" spans="25:25" x14ac:dyDescent="0.2">
      <c r="Y52232" s="84"/>
    </row>
    <row r="52233" spans="25:25" x14ac:dyDescent="0.2">
      <c r="Y52233" s="84"/>
    </row>
    <row r="52234" spans="25:25" x14ac:dyDescent="0.2">
      <c r="Y52234" s="84"/>
    </row>
    <row r="52235" spans="25:25" x14ac:dyDescent="0.2">
      <c r="Y52235" s="84"/>
    </row>
    <row r="52236" spans="25:25" x14ac:dyDescent="0.2">
      <c r="Y52236" s="84"/>
    </row>
    <row r="52237" spans="25:25" x14ac:dyDescent="0.2">
      <c r="Y52237" s="84"/>
    </row>
    <row r="52238" spans="25:25" x14ac:dyDescent="0.2">
      <c r="Y52238" s="84"/>
    </row>
    <row r="52239" spans="25:25" x14ac:dyDescent="0.2">
      <c r="Y52239" s="84"/>
    </row>
    <row r="52240" spans="25:25" x14ac:dyDescent="0.2">
      <c r="Y52240" s="84"/>
    </row>
    <row r="52241" spans="25:25" x14ac:dyDescent="0.2">
      <c r="Y52241" s="84"/>
    </row>
    <row r="52242" spans="25:25" x14ac:dyDescent="0.2">
      <c r="Y52242" s="84"/>
    </row>
    <row r="52243" spans="25:25" x14ac:dyDescent="0.2">
      <c r="Y52243" s="84"/>
    </row>
    <row r="52244" spans="25:25" x14ac:dyDescent="0.2">
      <c r="Y52244" s="84"/>
    </row>
    <row r="52245" spans="25:25" x14ac:dyDescent="0.2">
      <c r="Y52245" s="84"/>
    </row>
    <row r="52246" spans="25:25" x14ac:dyDescent="0.2">
      <c r="Y52246" s="84"/>
    </row>
    <row r="52247" spans="25:25" x14ac:dyDescent="0.2">
      <c r="Y52247" s="84"/>
    </row>
    <row r="52248" spans="25:25" x14ac:dyDescent="0.2">
      <c r="Y52248" s="84"/>
    </row>
    <row r="52249" spans="25:25" x14ac:dyDescent="0.2">
      <c r="Y52249" s="84"/>
    </row>
    <row r="52250" spans="25:25" x14ac:dyDescent="0.2">
      <c r="Y52250" s="84"/>
    </row>
    <row r="52251" spans="25:25" x14ac:dyDescent="0.2">
      <c r="Y52251" s="84"/>
    </row>
    <row r="52252" spans="25:25" x14ac:dyDescent="0.2">
      <c r="Y52252" s="84"/>
    </row>
    <row r="52253" spans="25:25" x14ac:dyDescent="0.2">
      <c r="Y52253" s="84"/>
    </row>
    <row r="52254" spans="25:25" x14ac:dyDescent="0.2">
      <c r="Y52254" s="84"/>
    </row>
    <row r="52255" spans="25:25" x14ac:dyDescent="0.2">
      <c r="Y52255" s="84"/>
    </row>
    <row r="52256" spans="25:25" x14ac:dyDescent="0.2">
      <c r="Y52256" s="84"/>
    </row>
    <row r="52257" spans="25:25" x14ac:dyDescent="0.2">
      <c r="Y52257" s="84"/>
    </row>
    <row r="52258" spans="25:25" x14ac:dyDescent="0.2">
      <c r="Y52258" s="84"/>
    </row>
    <row r="52259" spans="25:25" x14ac:dyDescent="0.2">
      <c r="Y52259" s="84"/>
    </row>
    <row r="52260" spans="25:25" x14ac:dyDescent="0.2">
      <c r="Y52260" s="84"/>
    </row>
    <row r="52261" spans="25:25" x14ac:dyDescent="0.2">
      <c r="Y52261" s="84"/>
    </row>
    <row r="52262" spans="25:25" x14ac:dyDescent="0.2">
      <c r="Y52262" s="84"/>
    </row>
    <row r="52263" spans="25:25" x14ac:dyDescent="0.2">
      <c r="Y52263" s="84"/>
    </row>
    <row r="52264" spans="25:25" x14ac:dyDescent="0.2">
      <c r="Y52264" s="84"/>
    </row>
    <row r="52265" spans="25:25" x14ac:dyDescent="0.2">
      <c r="Y52265" s="84"/>
    </row>
    <row r="52266" spans="25:25" x14ac:dyDescent="0.2">
      <c r="Y52266" s="84"/>
    </row>
    <row r="52267" spans="25:25" x14ac:dyDescent="0.2">
      <c r="Y52267" s="84"/>
    </row>
    <row r="52268" spans="25:25" x14ac:dyDescent="0.2">
      <c r="Y52268" s="84"/>
    </row>
    <row r="52269" spans="25:25" x14ac:dyDescent="0.2">
      <c r="Y52269" s="84"/>
    </row>
    <row r="52270" spans="25:25" x14ac:dyDescent="0.2">
      <c r="Y52270" s="84"/>
    </row>
    <row r="52271" spans="25:25" x14ac:dyDescent="0.2">
      <c r="Y52271" s="84"/>
    </row>
    <row r="52272" spans="25:25" x14ac:dyDescent="0.2">
      <c r="Y52272" s="84"/>
    </row>
    <row r="52273" spans="25:25" x14ac:dyDescent="0.2">
      <c r="Y52273" s="84"/>
    </row>
    <row r="52274" spans="25:25" x14ac:dyDescent="0.2">
      <c r="Y52274" s="84"/>
    </row>
    <row r="52275" spans="25:25" x14ac:dyDescent="0.2">
      <c r="Y52275" s="84"/>
    </row>
    <row r="52276" spans="25:25" x14ac:dyDescent="0.2">
      <c r="Y52276" s="84"/>
    </row>
    <row r="52277" spans="25:25" x14ac:dyDescent="0.2">
      <c r="Y52277" s="84"/>
    </row>
    <row r="52278" spans="25:25" x14ac:dyDescent="0.2">
      <c r="Y52278" s="84"/>
    </row>
    <row r="52279" spans="25:25" x14ac:dyDescent="0.2">
      <c r="Y52279" s="84"/>
    </row>
    <row r="52280" spans="25:25" x14ac:dyDescent="0.2">
      <c r="Y52280" s="84"/>
    </row>
    <row r="52281" spans="25:25" x14ac:dyDescent="0.2">
      <c r="Y52281" s="84"/>
    </row>
    <row r="52282" spans="25:25" x14ac:dyDescent="0.2">
      <c r="Y52282" s="84"/>
    </row>
    <row r="52283" spans="25:25" x14ac:dyDescent="0.2">
      <c r="Y52283" s="84"/>
    </row>
    <row r="52284" spans="25:25" x14ac:dyDescent="0.2">
      <c r="Y52284" s="84"/>
    </row>
    <row r="52285" spans="25:25" x14ac:dyDescent="0.2">
      <c r="Y52285" s="84"/>
    </row>
    <row r="52286" spans="25:25" x14ac:dyDescent="0.2">
      <c r="Y52286" s="84"/>
    </row>
    <row r="52287" spans="25:25" x14ac:dyDescent="0.2">
      <c r="Y52287" s="84"/>
    </row>
    <row r="52288" spans="25:25" x14ac:dyDescent="0.2">
      <c r="Y52288" s="84"/>
    </row>
    <row r="52289" spans="25:25" x14ac:dyDescent="0.2">
      <c r="Y52289" s="84"/>
    </row>
    <row r="52290" spans="25:25" x14ac:dyDescent="0.2">
      <c r="Y52290" s="84"/>
    </row>
    <row r="52291" spans="25:25" x14ac:dyDescent="0.2">
      <c r="Y52291" s="84"/>
    </row>
    <row r="52292" spans="25:25" x14ac:dyDescent="0.2">
      <c r="Y52292" s="84"/>
    </row>
    <row r="52293" spans="25:25" x14ac:dyDescent="0.2">
      <c r="Y52293" s="84"/>
    </row>
    <row r="52294" spans="25:25" x14ac:dyDescent="0.2">
      <c r="Y52294" s="84"/>
    </row>
    <row r="52295" spans="25:25" x14ac:dyDescent="0.2">
      <c r="Y52295" s="84"/>
    </row>
    <row r="52296" spans="25:25" x14ac:dyDescent="0.2">
      <c r="Y52296" s="84"/>
    </row>
    <row r="52297" spans="25:25" x14ac:dyDescent="0.2">
      <c r="Y52297" s="84"/>
    </row>
    <row r="52298" spans="25:25" x14ac:dyDescent="0.2">
      <c r="Y52298" s="84"/>
    </row>
    <row r="52299" spans="25:25" x14ac:dyDescent="0.2">
      <c r="Y52299" s="84"/>
    </row>
    <row r="52300" spans="25:25" x14ac:dyDescent="0.2">
      <c r="Y52300" s="84"/>
    </row>
    <row r="52301" spans="25:25" x14ac:dyDescent="0.2">
      <c r="Y52301" s="84"/>
    </row>
    <row r="52302" spans="25:25" x14ac:dyDescent="0.2">
      <c r="Y52302" s="84"/>
    </row>
    <row r="52303" spans="25:25" x14ac:dyDescent="0.2">
      <c r="Y52303" s="84"/>
    </row>
    <row r="52304" spans="25:25" x14ac:dyDescent="0.2">
      <c r="Y52304" s="84"/>
    </row>
    <row r="52305" spans="25:25" x14ac:dyDescent="0.2">
      <c r="Y52305" s="84"/>
    </row>
    <row r="52306" spans="25:25" x14ac:dyDescent="0.2">
      <c r="Y52306" s="84"/>
    </row>
    <row r="52307" spans="25:25" x14ac:dyDescent="0.2">
      <c r="Y52307" s="84"/>
    </row>
    <row r="52308" spans="25:25" x14ac:dyDescent="0.2">
      <c r="Y52308" s="84"/>
    </row>
    <row r="52309" spans="25:25" x14ac:dyDescent="0.2">
      <c r="Y52309" s="84"/>
    </row>
    <row r="52310" spans="25:25" x14ac:dyDescent="0.2">
      <c r="Y52310" s="84"/>
    </row>
    <row r="52311" spans="25:25" x14ac:dyDescent="0.2">
      <c r="Y52311" s="84"/>
    </row>
    <row r="52312" spans="25:25" x14ac:dyDescent="0.2">
      <c r="Y52312" s="84"/>
    </row>
    <row r="52313" spans="25:25" x14ac:dyDescent="0.2">
      <c r="Y52313" s="84"/>
    </row>
    <row r="52314" spans="25:25" x14ac:dyDescent="0.2">
      <c r="Y52314" s="84"/>
    </row>
    <row r="52315" spans="25:25" x14ac:dyDescent="0.2">
      <c r="Y52315" s="84"/>
    </row>
    <row r="52316" spans="25:25" x14ac:dyDescent="0.2">
      <c r="Y52316" s="84"/>
    </row>
    <row r="52317" spans="25:25" x14ac:dyDescent="0.2">
      <c r="Y52317" s="84"/>
    </row>
    <row r="52318" spans="25:25" x14ac:dyDescent="0.2">
      <c r="Y52318" s="84"/>
    </row>
    <row r="52319" spans="25:25" x14ac:dyDescent="0.2">
      <c r="Y52319" s="84"/>
    </row>
    <row r="52320" spans="25:25" x14ac:dyDescent="0.2">
      <c r="Y52320" s="84"/>
    </row>
    <row r="52321" spans="25:25" x14ac:dyDescent="0.2">
      <c r="Y52321" s="84"/>
    </row>
    <row r="52322" spans="25:25" x14ac:dyDescent="0.2">
      <c r="Y52322" s="84"/>
    </row>
    <row r="52323" spans="25:25" x14ac:dyDescent="0.2">
      <c r="Y52323" s="84"/>
    </row>
    <row r="52324" spans="25:25" x14ac:dyDescent="0.2">
      <c r="Y52324" s="84"/>
    </row>
    <row r="52325" spans="25:25" x14ac:dyDescent="0.2">
      <c r="Y52325" s="84"/>
    </row>
    <row r="52326" spans="25:25" x14ac:dyDescent="0.2">
      <c r="Y52326" s="84"/>
    </row>
    <row r="52327" spans="25:25" x14ac:dyDescent="0.2">
      <c r="Y52327" s="84"/>
    </row>
    <row r="52328" spans="25:25" x14ac:dyDescent="0.2">
      <c r="Y52328" s="84"/>
    </row>
    <row r="52329" spans="25:25" x14ac:dyDescent="0.2">
      <c r="Y52329" s="84"/>
    </row>
    <row r="52330" spans="25:25" x14ac:dyDescent="0.2">
      <c r="Y52330" s="84"/>
    </row>
    <row r="52331" spans="25:25" x14ac:dyDescent="0.2">
      <c r="Y52331" s="84"/>
    </row>
    <row r="52332" spans="25:25" x14ac:dyDescent="0.2">
      <c r="Y52332" s="84"/>
    </row>
    <row r="52333" spans="25:25" x14ac:dyDescent="0.2">
      <c r="Y52333" s="84"/>
    </row>
    <row r="52334" spans="25:25" x14ac:dyDescent="0.2">
      <c r="Y52334" s="84"/>
    </row>
    <row r="52335" spans="25:25" x14ac:dyDescent="0.2">
      <c r="Y52335" s="84"/>
    </row>
    <row r="52336" spans="25:25" x14ac:dyDescent="0.2">
      <c r="Y52336" s="84"/>
    </row>
    <row r="52337" spans="25:25" x14ac:dyDescent="0.2">
      <c r="Y52337" s="84"/>
    </row>
    <row r="52338" spans="25:25" x14ac:dyDescent="0.2">
      <c r="Y52338" s="84"/>
    </row>
    <row r="52339" spans="25:25" x14ac:dyDescent="0.2">
      <c r="Y52339" s="84"/>
    </row>
    <row r="52340" spans="25:25" x14ac:dyDescent="0.2">
      <c r="Y52340" s="84"/>
    </row>
    <row r="52341" spans="25:25" x14ac:dyDescent="0.2">
      <c r="Y52341" s="84"/>
    </row>
    <row r="52342" spans="25:25" x14ac:dyDescent="0.2">
      <c r="Y52342" s="84"/>
    </row>
    <row r="52343" spans="25:25" x14ac:dyDescent="0.2">
      <c r="Y52343" s="84"/>
    </row>
    <row r="52344" spans="25:25" x14ac:dyDescent="0.2">
      <c r="Y52344" s="84"/>
    </row>
    <row r="52345" spans="25:25" x14ac:dyDescent="0.2">
      <c r="Y52345" s="84"/>
    </row>
    <row r="52346" spans="25:25" x14ac:dyDescent="0.2">
      <c r="Y52346" s="84"/>
    </row>
    <row r="52347" spans="25:25" x14ac:dyDescent="0.2">
      <c r="Y52347" s="84"/>
    </row>
    <row r="52348" spans="25:25" x14ac:dyDescent="0.2">
      <c r="Y52348" s="84"/>
    </row>
    <row r="52349" spans="25:25" x14ac:dyDescent="0.2">
      <c r="Y52349" s="84"/>
    </row>
    <row r="52350" spans="25:25" x14ac:dyDescent="0.2">
      <c r="Y52350" s="84"/>
    </row>
    <row r="52351" spans="25:25" x14ac:dyDescent="0.2">
      <c r="Y52351" s="84"/>
    </row>
    <row r="52352" spans="25:25" x14ac:dyDescent="0.2">
      <c r="Y52352" s="84"/>
    </row>
    <row r="52353" spans="25:25" x14ac:dyDescent="0.2">
      <c r="Y52353" s="84"/>
    </row>
    <row r="52354" spans="25:25" x14ac:dyDescent="0.2">
      <c r="Y52354" s="84"/>
    </row>
    <row r="52355" spans="25:25" x14ac:dyDescent="0.2">
      <c r="Y52355" s="84"/>
    </row>
    <row r="52356" spans="25:25" x14ac:dyDescent="0.2">
      <c r="Y52356" s="84"/>
    </row>
    <row r="52357" spans="25:25" x14ac:dyDescent="0.2">
      <c r="Y52357" s="84"/>
    </row>
    <row r="52358" spans="25:25" x14ac:dyDescent="0.2">
      <c r="Y52358" s="84"/>
    </row>
    <row r="52359" spans="25:25" x14ac:dyDescent="0.2">
      <c r="Y52359" s="84"/>
    </row>
    <row r="52360" spans="25:25" x14ac:dyDescent="0.2">
      <c r="Y52360" s="84"/>
    </row>
    <row r="52361" spans="25:25" x14ac:dyDescent="0.2">
      <c r="Y52361" s="84"/>
    </row>
    <row r="52362" spans="25:25" x14ac:dyDescent="0.2">
      <c r="Y52362" s="84"/>
    </row>
    <row r="52363" spans="25:25" x14ac:dyDescent="0.2">
      <c r="Y52363" s="84"/>
    </row>
    <row r="52364" spans="25:25" x14ac:dyDescent="0.2">
      <c r="Y52364" s="84"/>
    </row>
    <row r="52365" spans="25:25" x14ac:dyDescent="0.2">
      <c r="Y52365" s="84"/>
    </row>
    <row r="52366" spans="25:25" x14ac:dyDescent="0.2">
      <c r="Y52366" s="84"/>
    </row>
    <row r="52367" spans="25:25" x14ac:dyDescent="0.2">
      <c r="Y52367" s="84"/>
    </row>
    <row r="52368" spans="25:25" x14ac:dyDescent="0.2">
      <c r="Y52368" s="84"/>
    </row>
    <row r="52369" spans="25:25" x14ac:dyDescent="0.2">
      <c r="Y52369" s="84"/>
    </row>
    <row r="52370" spans="25:25" x14ac:dyDescent="0.2">
      <c r="Y52370" s="84"/>
    </row>
    <row r="52371" spans="25:25" x14ac:dyDescent="0.2">
      <c r="Y52371" s="84"/>
    </row>
    <row r="52372" spans="25:25" x14ac:dyDescent="0.2">
      <c r="Y52372" s="84"/>
    </row>
    <row r="52373" spans="25:25" x14ac:dyDescent="0.2">
      <c r="Y52373" s="84"/>
    </row>
    <row r="52374" spans="25:25" x14ac:dyDescent="0.2">
      <c r="Y52374" s="84"/>
    </row>
    <row r="52375" spans="25:25" x14ac:dyDescent="0.2">
      <c r="Y52375" s="84"/>
    </row>
    <row r="52376" spans="25:25" x14ac:dyDescent="0.2">
      <c r="Y52376" s="84"/>
    </row>
    <row r="52377" spans="25:25" x14ac:dyDescent="0.2">
      <c r="Y52377" s="84"/>
    </row>
    <row r="52378" spans="25:25" x14ac:dyDescent="0.2">
      <c r="Y52378" s="84"/>
    </row>
    <row r="52379" spans="25:25" x14ac:dyDescent="0.2">
      <c r="Y52379" s="84"/>
    </row>
    <row r="52380" spans="25:25" x14ac:dyDescent="0.2">
      <c r="Y52380" s="84"/>
    </row>
    <row r="52381" spans="25:25" x14ac:dyDescent="0.2">
      <c r="Y52381" s="84"/>
    </row>
    <row r="52382" spans="25:25" x14ac:dyDescent="0.2">
      <c r="Y52382" s="84"/>
    </row>
    <row r="52383" spans="25:25" x14ac:dyDescent="0.2">
      <c r="Y52383" s="84"/>
    </row>
    <row r="52384" spans="25:25" x14ac:dyDescent="0.2">
      <c r="Y52384" s="84"/>
    </row>
    <row r="52385" spans="25:25" x14ac:dyDescent="0.2">
      <c r="Y52385" s="84"/>
    </row>
    <row r="52386" spans="25:25" x14ac:dyDescent="0.2">
      <c r="Y52386" s="84"/>
    </row>
    <row r="52387" spans="25:25" x14ac:dyDescent="0.2">
      <c r="Y52387" s="84"/>
    </row>
    <row r="52388" spans="25:25" x14ac:dyDescent="0.2">
      <c r="Y52388" s="84"/>
    </row>
    <row r="52389" spans="25:25" x14ac:dyDescent="0.2">
      <c r="Y52389" s="84"/>
    </row>
    <row r="52390" spans="25:25" x14ac:dyDescent="0.2">
      <c r="Y52390" s="84"/>
    </row>
    <row r="52391" spans="25:25" x14ac:dyDescent="0.2">
      <c r="Y52391" s="84"/>
    </row>
    <row r="52392" spans="25:25" x14ac:dyDescent="0.2">
      <c r="Y52392" s="84"/>
    </row>
    <row r="52393" spans="25:25" x14ac:dyDescent="0.2">
      <c r="Y52393" s="84"/>
    </row>
    <row r="52394" spans="25:25" x14ac:dyDescent="0.2">
      <c r="Y52394" s="84"/>
    </row>
    <row r="52395" spans="25:25" x14ac:dyDescent="0.2">
      <c r="Y52395" s="84"/>
    </row>
    <row r="52396" spans="25:25" x14ac:dyDescent="0.2">
      <c r="Y52396" s="84"/>
    </row>
    <row r="52397" spans="25:25" x14ac:dyDescent="0.2">
      <c r="Y52397" s="84"/>
    </row>
    <row r="52398" spans="25:25" x14ac:dyDescent="0.2">
      <c r="Y52398" s="84"/>
    </row>
    <row r="52399" spans="25:25" x14ac:dyDescent="0.2">
      <c r="Y52399" s="84"/>
    </row>
    <row r="52400" spans="25:25" x14ac:dyDescent="0.2">
      <c r="Y52400" s="84"/>
    </row>
    <row r="52401" spans="25:25" x14ac:dyDescent="0.2">
      <c r="Y52401" s="84"/>
    </row>
    <row r="52402" spans="25:25" x14ac:dyDescent="0.2">
      <c r="Y52402" s="84"/>
    </row>
    <row r="52403" spans="25:25" x14ac:dyDescent="0.2">
      <c r="Y52403" s="84"/>
    </row>
    <row r="52404" spans="25:25" x14ac:dyDescent="0.2">
      <c r="Y52404" s="84"/>
    </row>
    <row r="52405" spans="25:25" x14ac:dyDescent="0.2">
      <c r="Y52405" s="84"/>
    </row>
    <row r="52406" spans="25:25" x14ac:dyDescent="0.2">
      <c r="Y52406" s="84"/>
    </row>
    <row r="52407" spans="25:25" x14ac:dyDescent="0.2">
      <c r="Y52407" s="84"/>
    </row>
    <row r="52408" spans="25:25" x14ac:dyDescent="0.2">
      <c r="Y52408" s="84"/>
    </row>
    <row r="52409" spans="25:25" x14ac:dyDescent="0.2">
      <c r="Y52409" s="84"/>
    </row>
    <row r="52410" spans="25:25" x14ac:dyDescent="0.2">
      <c r="Y52410" s="84"/>
    </row>
    <row r="52411" spans="25:25" x14ac:dyDescent="0.2">
      <c r="Y52411" s="84"/>
    </row>
    <row r="52412" spans="25:25" x14ac:dyDescent="0.2">
      <c r="Y52412" s="84"/>
    </row>
    <row r="52413" spans="25:25" x14ac:dyDescent="0.2">
      <c r="Y52413" s="84"/>
    </row>
    <row r="52414" spans="25:25" x14ac:dyDescent="0.2">
      <c r="Y52414" s="84"/>
    </row>
    <row r="52415" spans="25:25" x14ac:dyDescent="0.2">
      <c r="Y52415" s="84"/>
    </row>
    <row r="52416" spans="25:25" x14ac:dyDescent="0.2">
      <c r="Y52416" s="84"/>
    </row>
    <row r="52417" spans="25:25" x14ac:dyDescent="0.2">
      <c r="Y52417" s="84"/>
    </row>
    <row r="52418" spans="25:25" x14ac:dyDescent="0.2">
      <c r="Y52418" s="84"/>
    </row>
    <row r="52419" spans="25:25" x14ac:dyDescent="0.2">
      <c r="Y52419" s="84"/>
    </row>
    <row r="52420" spans="25:25" x14ac:dyDescent="0.2">
      <c r="Y52420" s="84"/>
    </row>
    <row r="52421" spans="25:25" x14ac:dyDescent="0.2">
      <c r="Y52421" s="84"/>
    </row>
    <row r="52422" spans="25:25" x14ac:dyDescent="0.2">
      <c r="Y52422" s="84"/>
    </row>
    <row r="52423" spans="25:25" x14ac:dyDescent="0.2">
      <c r="Y52423" s="84"/>
    </row>
    <row r="52424" spans="25:25" x14ac:dyDescent="0.2">
      <c r="Y52424" s="84"/>
    </row>
    <row r="52425" spans="25:25" x14ac:dyDescent="0.2">
      <c r="Y52425" s="84"/>
    </row>
    <row r="52426" spans="25:25" x14ac:dyDescent="0.2">
      <c r="Y52426" s="84"/>
    </row>
    <row r="52427" spans="25:25" x14ac:dyDescent="0.2">
      <c r="Y52427" s="84"/>
    </row>
    <row r="52428" spans="25:25" x14ac:dyDescent="0.2">
      <c r="Y52428" s="84"/>
    </row>
    <row r="52429" spans="25:25" x14ac:dyDescent="0.2">
      <c r="Y52429" s="84"/>
    </row>
    <row r="52430" spans="25:25" x14ac:dyDescent="0.2">
      <c r="Y52430" s="84"/>
    </row>
    <row r="52431" spans="25:25" x14ac:dyDescent="0.2">
      <c r="Y52431" s="84"/>
    </row>
    <row r="52432" spans="25:25" x14ac:dyDescent="0.2">
      <c r="Y52432" s="84"/>
    </row>
    <row r="52433" spans="25:25" x14ac:dyDescent="0.2">
      <c r="Y52433" s="84"/>
    </row>
    <row r="52434" spans="25:25" x14ac:dyDescent="0.2">
      <c r="Y52434" s="84"/>
    </row>
    <row r="52435" spans="25:25" x14ac:dyDescent="0.2">
      <c r="Y52435" s="84"/>
    </row>
    <row r="52436" spans="25:25" x14ac:dyDescent="0.2">
      <c r="Y52436" s="84"/>
    </row>
    <row r="52437" spans="25:25" x14ac:dyDescent="0.2">
      <c r="Y52437" s="84"/>
    </row>
    <row r="52438" spans="25:25" x14ac:dyDescent="0.2">
      <c r="Y52438" s="84"/>
    </row>
    <row r="52439" spans="25:25" x14ac:dyDescent="0.2">
      <c r="Y52439" s="84"/>
    </row>
    <row r="52440" spans="25:25" x14ac:dyDescent="0.2">
      <c r="Y52440" s="84"/>
    </row>
    <row r="52441" spans="25:25" x14ac:dyDescent="0.2">
      <c r="Y52441" s="84"/>
    </row>
    <row r="52442" spans="25:25" x14ac:dyDescent="0.2">
      <c r="Y52442" s="84"/>
    </row>
    <row r="52443" spans="25:25" x14ac:dyDescent="0.2">
      <c r="Y52443" s="84"/>
    </row>
    <row r="52444" spans="25:25" x14ac:dyDescent="0.2">
      <c r="Y52444" s="84"/>
    </row>
    <row r="52445" spans="25:25" x14ac:dyDescent="0.2">
      <c r="Y52445" s="84"/>
    </row>
    <row r="52446" spans="25:25" x14ac:dyDescent="0.2">
      <c r="Y52446" s="84"/>
    </row>
    <row r="52447" spans="25:25" x14ac:dyDescent="0.2">
      <c r="Y52447" s="84"/>
    </row>
    <row r="52448" spans="25:25" x14ac:dyDescent="0.2">
      <c r="Y52448" s="84"/>
    </row>
    <row r="52449" spans="25:25" x14ac:dyDescent="0.2">
      <c r="Y52449" s="84"/>
    </row>
    <row r="52450" spans="25:25" x14ac:dyDescent="0.2">
      <c r="Y52450" s="84"/>
    </row>
    <row r="52451" spans="25:25" x14ac:dyDescent="0.2">
      <c r="Y52451" s="84"/>
    </row>
    <row r="52452" spans="25:25" x14ac:dyDescent="0.2">
      <c r="Y52452" s="84"/>
    </row>
    <row r="52453" spans="25:25" x14ac:dyDescent="0.2">
      <c r="Y52453" s="84"/>
    </row>
    <row r="52454" spans="25:25" x14ac:dyDescent="0.2">
      <c r="Y52454" s="84"/>
    </row>
    <row r="52455" spans="25:25" x14ac:dyDescent="0.2">
      <c r="Y52455" s="84"/>
    </row>
    <row r="52456" spans="25:25" x14ac:dyDescent="0.2">
      <c r="Y52456" s="84"/>
    </row>
    <row r="52457" spans="25:25" x14ac:dyDescent="0.2">
      <c r="Y52457" s="84"/>
    </row>
    <row r="52458" spans="25:25" x14ac:dyDescent="0.2">
      <c r="Y52458" s="84"/>
    </row>
    <row r="52459" spans="25:25" x14ac:dyDescent="0.2">
      <c r="Y52459" s="84"/>
    </row>
    <row r="52460" spans="25:25" x14ac:dyDescent="0.2">
      <c r="Y52460" s="84"/>
    </row>
    <row r="52461" spans="25:25" x14ac:dyDescent="0.2">
      <c r="Y52461" s="84"/>
    </row>
    <row r="52462" spans="25:25" x14ac:dyDescent="0.2">
      <c r="Y52462" s="84"/>
    </row>
    <row r="52463" spans="25:25" x14ac:dyDescent="0.2">
      <c r="Y52463" s="84"/>
    </row>
    <row r="52464" spans="25:25" x14ac:dyDescent="0.2">
      <c r="Y52464" s="84"/>
    </row>
    <row r="52465" spans="25:25" x14ac:dyDescent="0.2">
      <c r="Y52465" s="84"/>
    </row>
    <row r="52466" spans="25:25" x14ac:dyDescent="0.2">
      <c r="Y52466" s="84"/>
    </row>
    <row r="52467" spans="25:25" x14ac:dyDescent="0.2">
      <c r="Y52467" s="84"/>
    </row>
    <row r="52468" spans="25:25" x14ac:dyDescent="0.2">
      <c r="Y52468" s="84"/>
    </row>
    <row r="52469" spans="25:25" x14ac:dyDescent="0.2">
      <c r="Y52469" s="84"/>
    </row>
    <row r="52470" spans="25:25" x14ac:dyDescent="0.2">
      <c r="Y52470" s="84"/>
    </row>
    <row r="52471" spans="25:25" x14ac:dyDescent="0.2">
      <c r="Y52471" s="84"/>
    </row>
    <row r="52472" spans="25:25" x14ac:dyDescent="0.2">
      <c r="Y52472" s="84"/>
    </row>
    <row r="52473" spans="25:25" x14ac:dyDescent="0.2">
      <c r="Y52473" s="84"/>
    </row>
    <row r="52474" spans="25:25" x14ac:dyDescent="0.2">
      <c r="Y52474" s="84"/>
    </row>
    <row r="52475" spans="25:25" x14ac:dyDescent="0.2">
      <c r="Y52475" s="84"/>
    </row>
    <row r="52476" spans="25:25" x14ac:dyDescent="0.2">
      <c r="Y52476" s="84"/>
    </row>
    <row r="52477" spans="25:25" x14ac:dyDescent="0.2">
      <c r="Y52477" s="84"/>
    </row>
    <row r="52478" spans="25:25" x14ac:dyDescent="0.2">
      <c r="Y52478" s="84"/>
    </row>
    <row r="52479" spans="25:25" x14ac:dyDescent="0.2">
      <c r="Y52479" s="84"/>
    </row>
    <row r="52480" spans="25:25" x14ac:dyDescent="0.2">
      <c r="Y52480" s="84"/>
    </row>
    <row r="52481" spans="25:25" x14ac:dyDescent="0.2">
      <c r="Y52481" s="84"/>
    </row>
    <row r="52482" spans="25:25" x14ac:dyDescent="0.2">
      <c r="Y52482" s="84"/>
    </row>
    <row r="52483" spans="25:25" x14ac:dyDescent="0.2">
      <c r="Y52483" s="84"/>
    </row>
    <row r="52484" spans="25:25" x14ac:dyDescent="0.2">
      <c r="Y52484" s="84"/>
    </row>
    <row r="52485" spans="25:25" x14ac:dyDescent="0.2">
      <c r="Y52485" s="84"/>
    </row>
    <row r="52486" spans="25:25" x14ac:dyDescent="0.2">
      <c r="Y52486" s="84"/>
    </row>
    <row r="52487" spans="25:25" x14ac:dyDescent="0.2">
      <c r="Y52487" s="84"/>
    </row>
    <row r="52488" spans="25:25" x14ac:dyDescent="0.2">
      <c r="Y52488" s="84"/>
    </row>
    <row r="52489" spans="25:25" x14ac:dyDescent="0.2">
      <c r="Y52489" s="84"/>
    </row>
    <row r="52490" spans="25:25" x14ac:dyDescent="0.2">
      <c r="Y52490" s="84"/>
    </row>
    <row r="52491" spans="25:25" x14ac:dyDescent="0.2">
      <c r="Y52491" s="84"/>
    </row>
    <row r="52492" spans="25:25" x14ac:dyDescent="0.2">
      <c r="Y52492" s="84"/>
    </row>
    <row r="52493" spans="25:25" x14ac:dyDescent="0.2">
      <c r="Y52493" s="84"/>
    </row>
    <row r="52494" spans="25:25" x14ac:dyDescent="0.2">
      <c r="Y52494" s="84"/>
    </row>
    <row r="52495" spans="25:25" x14ac:dyDescent="0.2">
      <c r="Y52495" s="84"/>
    </row>
    <row r="52496" spans="25:25" x14ac:dyDescent="0.2">
      <c r="Y52496" s="84"/>
    </row>
    <row r="52497" spans="25:25" x14ac:dyDescent="0.2">
      <c r="Y52497" s="84"/>
    </row>
    <row r="52498" spans="25:25" x14ac:dyDescent="0.2">
      <c r="Y52498" s="84"/>
    </row>
    <row r="52499" spans="25:25" x14ac:dyDescent="0.2">
      <c r="Y52499" s="84"/>
    </row>
    <row r="52500" spans="25:25" x14ac:dyDescent="0.2">
      <c r="Y52500" s="84"/>
    </row>
    <row r="52501" spans="25:25" x14ac:dyDescent="0.2">
      <c r="Y52501" s="84"/>
    </row>
    <row r="52502" spans="25:25" x14ac:dyDescent="0.2">
      <c r="Y52502" s="84"/>
    </row>
    <row r="52503" spans="25:25" x14ac:dyDescent="0.2">
      <c r="Y52503" s="84"/>
    </row>
    <row r="52504" spans="25:25" x14ac:dyDescent="0.2">
      <c r="Y52504" s="84"/>
    </row>
    <row r="52505" spans="25:25" x14ac:dyDescent="0.2">
      <c r="Y52505" s="84"/>
    </row>
    <row r="52506" spans="25:25" x14ac:dyDescent="0.2">
      <c r="Y52506" s="84"/>
    </row>
    <row r="52507" spans="25:25" x14ac:dyDescent="0.2">
      <c r="Y52507" s="84"/>
    </row>
    <row r="52508" spans="25:25" x14ac:dyDescent="0.2">
      <c r="Y52508" s="84"/>
    </row>
    <row r="52509" spans="25:25" x14ac:dyDescent="0.2">
      <c r="Y52509" s="84"/>
    </row>
    <row r="52510" spans="25:25" x14ac:dyDescent="0.2">
      <c r="Y52510" s="84"/>
    </row>
    <row r="52511" spans="25:25" x14ac:dyDescent="0.2">
      <c r="Y52511" s="84"/>
    </row>
    <row r="52512" spans="25:25" x14ac:dyDescent="0.2">
      <c r="Y52512" s="84"/>
    </row>
    <row r="52513" spans="25:25" x14ac:dyDescent="0.2">
      <c r="Y52513" s="84"/>
    </row>
    <row r="52514" spans="25:25" x14ac:dyDescent="0.2">
      <c r="Y52514" s="84"/>
    </row>
    <row r="52515" spans="25:25" x14ac:dyDescent="0.2">
      <c r="Y52515" s="84"/>
    </row>
    <row r="52516" spans="25:25" x14ac:dyDescent="0.2">
      <c r="Y52516" s="84"/>
    </row>
    <row r="52517" spans="25:25" x14ac:dyDescent="0.2">
      <c r="Y52517" s="84"/>
    </row>
    <row r="52518" spans="25:25" x14ac:dyDescent="0.2">
      <c r="Y52518" s="84"/>
    </row>
    <row r="52519" spans="25:25" x14ac:dyDescent="0.2">
      <c r="Y52519" s="84"/>
    </row>
    <row r="52520" spans="25:25" x14ac:dyDescent="0.2">
      <c r="Y52520" s="84"/>
    </row>
    <row r="52521" spans="25:25" x14ac:dyDescent="0.2">
      <c r="Y52521" s="84"/>
    </row>
    <row r="52522" spans="25:25" x14ac:dyDescent="0.2">
      <c r="Y52522" s="84"/>
    </row>
    <row r="52523" spans="25:25" x14ac:dyDescent="0.2">
      <c r="Y52523" s="84"/>
    </row>
    <row r="52524" spans="25:25" x14ac:dyDescent="0.2">
      <c r="Y52524" s="84"/>
    </row>
    <row r="52525" spans="25:25" x14ac:dyDescent="0.2">
      <c r="Y52525" s="84"/>
    </row>
    <row r="52526" spans="25:25" x14ac:dyDescent="0.2">
      <c r="Y52526" s="84"/>
    </row>
    <row r="52527" spans="25:25" x14ac:dyDescent="0.2">
      <c r="Y52527" s="84"/>
    </row>
    <row r="52528" spans="25:25" x14ac:dyDescent="0.2">
      <c r="Y52528" s="84"/>
    </row>
    <row r="52529" spans="25:25" x14ac:dyDescent="0.2">
      <c r="Y52529" s="84"/>
    </row>
    <row r="52530" spans="25:25" x14ac:dyDescent="0.2">
      <c r="Y52530" s="84"/>
    </row>
    <row r="52531" spans="25:25" x14ac:dyDescent="0.2">
      <c r="Y52531" s="84"/>
    </row>
    <row r="52532" spans="25:25" x14ac:dyDescent="0.2">
      <c r="Y52532" s="84"/>
    </row>
    <row r="52533" spans="25:25" x14ac:dyDescent="0.2">
      <c r="Y52533" s="84"/>
    </row>
    <row r="52534" spans="25:25" x14ac:dyDescent="0.2">
      <c r="Y52534" s="84"/>
    </row>
    <row r="52535" spans="25:25" x14ac:dyDescent="0.2">
      <c r="Y52535" s="84"/>
    </row>
    <row r="52536" spans="25:25" x14ac:dyDescent="0.2">
      <c r="Y52536" s="84"/>
    </row>
    <row r="52537" spans="25:25" x14ac:dyDescent="0.2">
      <c r="Y52537" s="84"/>
    </row>
    <row r="52538" spans="25:25" x14ac:dyDescent="0.2">
      <c r="Y52538" s="84"/>
    </row>
    <row r="52539" spans="25:25" x14ac:dyDescent="0.2">
      <c r="Y52539" s="84"/>
    </row>
    <row r="52540" spans="25:25" x14ac:dyDescent="0.2">
      <c r="Y52540" s="84"/>
    </row>
    <row r="52541" spans="25:25" x14ac:dyDescent="0.2">
      <c r="Y52541" s="84"/>
    </row>
    <row r="52542" spans="25:25" x14ac:dyDescent="0.2">
      <c r="Y52542" s="84"/>
    </row>
    <row r="52543" spans="25:25" x14ac:dyDescent="0.2">
      <c r="Y52543" s="84"/>
    </row>
    <row r="52544" spans="25:25" x14ac:dyDescent="0.2">
      <c r="Y52544" s="84"/>
    </row>
    <row r="52545" spans="25:25" x14ac:dyDescent="0.2">
      <c r="Y52545" s="84"/>
    </row>
    <row r="52546" spans="25:25" x14ac:dyDescent="0.2">
      <c r="Y52546" s="84"/>
    </row>
    <row r="52547" spans="25:25" x14ac:dyDescent="0.2">
      <c r="Y52547" s="84"/>
    </row>
    <row r="52548" spans="25:25" x14ac:dyDescent="0.2">
      <c r="Y52548" s="84"/>
    </row>
    <row r="52549" spans="25:25" x14ac:dyDescent="0.2">
      <c r="Y52549" s="84"/>
    </row>
    <row r="52550" spans="25:25" x14ac:dyDescent="0.2">
      <c r="Y52550" s="84"/>
    </row>
    <row r="52551" spans="25:25" x14ac:dyDescent="0.2">
      <c r="Y52551" s="84"/>
    </row>
    <row r="52552" spans="25:25" x14ac:dyDescent="0.2">
      <c r="Y52552" s="84"/>
    </row>
    <row r="52553" spans="25:25" x14ac:dyDescent="0.2">
      <c r="Y52553" s="84"/>
    </row>
    <row r="52554" spans="25:25" x14ac:dyDescent="0.2">
      <c r="Y52554" s="84"/>
    </row>
    <row r="52555" spans="25:25" x14ac:dyDescent="0.2">
      <c r="Y52555" s="84"/>
    </row>
    <row r="52556" spans="25:25" x14ac:dyDescent="0.2">
      <c r="Y52556" s="84"/>
    </row>
    <row r="52557" spans="25:25" x14ac:dyDescent="0.2">
      <c r="Y52557" s="84"/>
    </row>
    <row r="52558" spans="25:25" x14ac:dyDescent="0.2">
      <c r="Y52558" s="84"/>
    </row>
    <row r="52559" spans="25:25" x14ac:dyDescent="0.2">
      <c r="Y52559" s="84"/>
    </row>
    <row r="52560" spans="25:25" x14ac:dyDescent="0.2">
      <c r="Y52560" s="84"/>
    </row>
    <row r="52561" spans="25:25" x14ac:dyDescent="0.2">
      <c r="Y52561" s="84"/>
    </row>
    <row r="52562" spans="25:25" x14ac:dyDescent="0.2">
      <c r="Y52562" s="84"/>
    </row>
    <row r="52563" spans="25:25" x14ac:dyDescent="0.2">
      <c r="Y52563" s="84"/>
    </row>
    <row r="52564" spans="25:25" x14ac:dyDescent="0.2">
      <c r="Y52564" s="84"/>
    </row>
    <row r="52565" spans="25:25" x14ac:dyDescent="0.2">
      <c r="Y52565" s="84"/>
    </row>
    <row r="52566" spans="25:25" x14ac:dyDescent="0.2">
      <c r="Y52566" s="84"/>
    </row>
    <row r="52567" spans="25:25" x14ac:dyDescent="0.2">
      <c r="Y52567" s="84"/>
    </row>
    <row r="52568" spans="25:25" x14ac:dyDescent="0.2">
      <c r="Y52568" s="84"/>
    </row>
    <row r="52569" spans="25:25" x14ac:dyDescent="0.2">
      <c r="Y52569" s="84"/>
    </row>
    <row r="52570" spans="25:25" x14ac:dyDescent="0.2">
      <c r="Y52570" s="84"/>
    </row>
    <row r="52571" spans="25:25" x14ac:dyDescent="0.2">
      <c r="Y52571" s="84"/>
    </row>
    <row r="52572" spans="25:25" x14ac:dyDescent="0.2">
      <c r="Y52572" s="84"/>
    </row>
    <row r="52573" spans="25:25" x14ac:dyDescent="0.2">
      <c r="Y52573" s="84"/>
    </row>
    <row r="52574" spans="25:25" x14ac:dyDescent="0.2">
      <c r="Y52574" s="84"/>
    </row>
    <row r="52575" spans="25:25" x14ac:dyDescent="0.2">
      <c r="Y52575" s="84"/>
    </row>
    <row r="52576" spans="25:25" x14ac:dyDescent="0.2">
      <c r="Y52576" s="84"/>
    </row>
    <row r="52577" spans="25:25" x14ac:dyDescent="0.2">
      <c r="Y52577" s="84"/>
    </row>
    <row r="52578" spans="25:25" x14ac:dyDescent="0.2">
      <c r="Y52578" s="84"/>
    </row>
    <row r="52579" spans="25:25" x14ac:dyDescent="0.2">
      <c r="Y52579" s="84"/>
    </row>
    <row r="52580" spans="25:25" x14ac:dyDescent="0.2">
      <c r="Y52580" s="84"/>
    </row>
    <row r="52581" spans="25:25" x14ac:dyDescent="0.2">
      <c r="Y52581" s="84"/>
    </row>
    <row r="52582" spans="25:25" x14ac:dyDescent="0.2">
      <c r="Y52582" s="84"/>
    </row>
    <row r="52583" spans="25:25" x14ac:dyDescent="0.2">
      <c r="Y52583" s="84"/>
    </row>
    <row r="52584" spans="25:25" x14ac:dyDescent="0.2">
      <c r="Y52584" s="84"/>
    </row>
    <row r="52585" spans="25:25" x14ac:dyDescent="0.2">
      <c r="Y52585" s="84"/>
    </row>
    <row r="52586" spans="25:25" x14ac:dyDescent="0.2">
      <c r="Y52586" s="84"/>
    </row>
    <row r="52587" spans="25:25" x14ac:dyDescent="0.2">
      <c r="Y52587" s="84"/>
    </row>
    <row r="52588" spans="25:25" x14ac:dyDescent="0.2">
      <c r="Y52588" s="84"/>
    </row>
    <row r="52589" spans="25:25" x14ac:dyDescent="0.2">
      <c r="Y52589" s="84"/>
    </row>
    <row r="52590" spans="25:25" x14ac:dyDescent="0.2">
      <c r="Y52590" s="84"/>
    </row>
    <row r="52591" spans="25:25" x14ac:dyDescent="0.2">
      <c r="Y52591" s="84"/>
    </row>
    <row r="52592" spans="25:25" x14ac:dyDescent="0.2">
      <c r="Y52592" s="84"/>
    </row>
    <row r="52593" spans="25:25" x14ac:dyDescent="0.2">
      <c r="Y52593" s="84"/>
    </row>
    <row r="52594" spans="25:25" x14ac:dyDescent="0.2">
      <c r="Y52594" s="84"/>
    </row>
    <row r="52595" spans="25:25" x14ac:dyDescent="0.2">
      <c r="Y52595" s="84"/>
    </row>
    <row r="52596" spans="25:25" x14ac:dyDescent="0.2">
      <c r="Y52596" s="84"/>
    </row>
    <row r="52597" spans="25:25" x14ac:dyDescent="0.2">
      <c r="Y52597" s="84"/>
    </row>
    <row r="52598" spans="25:25" x14ac:dyDescent="0.2">
      <c r="Y52598" s="84"/>
    </row>
    <row r="52599" spans="25:25" x14ac:dyDescent="0.2">
      <c r="Y52599" s="84"/>
    </row>
    <row r="52600" spans="25:25" x14ac:dyDescent="0.2">
      <c r="Y52600" s="84"/>
    </row>
    <row r="52601" spans="25:25" x14ac:dyDescent="0.2">
      <c r="Y52601" s="84"/>
    </row>
    <row r="52602" spans="25:25" x14ac:dyDescent="0.2">
      <c r="Y52602" s="84"/>
    </row>
    <row r="52603" spans="25:25" x14ac:dyDescent="0.2">
      <c r="Y52603" s="84"/>
    </row>
    <row r="52604" spans="25:25" x14ac:dyDescent="0.2">
      <c r="Y52604" s="84"/>
    </row>
    <row r="52605" spans="25:25" x14ac:dyDescent="0.2">
      <c r="Y52605" s="84"/>
    </row>
    <row r="52606" spans="25:25" x14ac:dyDescent="0.2">
      <c r="Y52606" s="84"/>
    </row>
    <row r="52607" spans="25:25" x14ac:dyDescent="0.2">
      <c r="Y52607" s="84"/>
    </row>
    <row r="52608" spans="25:25" x14ac:dyDescent="0.2">
      <c r="Y52608" s="84"/>
    </row>
    <row r="52609" spans="25:25" x14ac:dyDescent="0.2">
      <c r="Y52609" s="84"/>
    </row>
    <row r="52610" spans="25:25" x14ac:dyDescent="0.2">
      <c r="Y52610" s="84"/>
    </row>
    <row r="52611" spans="25:25" x14ac:dyDescent="0.2">
      <c r="Y52611" s="84"/>
    </row>
    <row r="52612" spans="25:25" x14ac:dyDescent="0.2">
      <c r="Y52612" s="84"/>
    </row>
    <row r="52613" spans="25:25" x14ac:dyDescent="0.2">
      <c r="Y52613" s="84"/>
    </row>
    <row r="52614" spans="25:25" x14ac:dyDescent="0.2">
      <c r="Y52614" s="84"/>
    </row>
    <row r="52615" spans="25:25" x14ac:dyDescent="0.2">
      <c r="Y52615" s="84"/>
    </row>
    <row r="52616" spans="25:25" x14ac:dyDescent="0.2">
      <c r="Y52616" s="84"/>
    </row>
    <row r="52617" spans="25:25" x14ac:dyDescent="0.2">
      <c r="Y52617" s="84"/>
    </row>
    <row r="52618" spans="25:25" x14ac:dyDescent="0.2">
      <c r="Y52618" s="84"/>
    </row>
    <row r="52619" spans="25:25" x14ac:dyDescent="0.2">
      <c r="Y52619" s="84"/>
    </row>
    <row r="52620" spans="25:25" x14ac:dyDescent="0.2">
      <c r="Y52620" s="84"/>
    </row>
    <row r="52621" spans="25:25" x14ac:dyDescent="0.2">
      <c r="Y52621" s="84"/>
    </row>
    <row r="52622" spans="25:25" x14ac:dyDescent="0.2">
      <c r="Y52622" s="84"/>
    </row>
    <row r="52623" spans="25:25" x14ac:dyDescent="0.2">
      <c r="Y52623" s="84"/>
    </row>
    <row r="52624" spans="25:25" x14ac:dyDescent="0.2">
      <c r="Y52624" s="84"/>
    </row>
    <row r="52625" spans="25:25" x14ac:dyDescent="0.2">
      <c r="Y52625" s="84"/>
    </row>
    <row r="52626" spans="25:25" x14ac:dyDescent="0.2">
      <c r="Y52626" s="84"/>
    </row>
    <row r="52627" spans="25:25" x14ac:dyDescent="0.2">
      <c r="Y52627" s="84"/>
    </row>
    <row r="52628" spans="25:25" x14ac:dyDescent="0.2">
      <c r="Y52628" s="84"/>
    </row>
    <row r="52629" spans="25:25" x14ac:dyDescent="0.2">
      <c r="Y52629" s="84"/>
    </row>
    <row r="52630" spans="25:25" x14ac:dyDescent="0.2">
      <c r="Y52630" s="84"/>
    </row>
    <row r="52631" spans="25:25" x14ac:dyDescent="0.2">
      <c r="Y52631" s="84"/>
    </row>
    <row r="52632" spans="25:25" x14ac:dyDescent="0.2">
      <c r="Y52632" s="84"/>
    </row>
    <row r="52633" spans="25:25" x14ac:dyDescent="0.2">
      <c r="Y52633" s="84"/>
    </row>
    <row r="52634" spans="25:25" x14ac:dyDescent="0.2">
      <c r="Y52634" s="84"/>
    </row>
    <row r="52635" spans="25:25" x14ac:dyDescent="0.2">
      <c r="Y52635" s="84"/>
    </row>
    <row r="52636" spans="25:25" x14ac:dyDescent="0.2">
      <c r="Y52636" s="84"/>
    </row>
    <row r="52637" spans="25:25" x14ac:dyDescent="0.2">
      <c r="Y52637" s="84"/>
    </row>
    <row r="52638" spans="25:25" x14ac:dyDescent="0.2">
      <c r="Y52638" s="84"/>
    </row>
    <row r="52639" spans="25:25" x14ac:dyDescent="0.2">
      <c r="Y52639" s="84"/>
    </row>
    <row r="52640" spans="25:25" x14ac:dyDescent="0.2">
      <c r="Y52640" s="84"/>
    </row>
    <row r="52641" spans="25:25" x14ac:dyDescent="0.2">
      <c r="Y52641" s="84"/>
    </row>
    <row r="52642" spans="25:25" x14ac:dyDescent="0.2">
      <c r="Y52642" s="84"/>
    </row>
    <row r="52643" spans="25:25" x14ac:dyDescent="0.2">
      <c r="Y52643" s="84"/>
    </row>
    <row r="52644" spans="25:25" x14ac:dyDescent="0.2">
      <c r="Y52644" s="84"/>
    </row>
    <row r="52645" spans="25:25" x14ac:dyDescent="0.2">
      <c r="Y52645" s="84"/>
    </row>
    <row r="52646" spans="25:25" x14ac:dyDescent="0.2">
      <c r="Y52646" s="84"/>
    </row>
    <row r="52647" spans="25:25" x14ac:dyDescent="0.2">
      <c r="Y52647" s="84"/>
    </row>
    <row r="52648" spans="25:25" x14ac:dyDescent="0.2">
      <c r="Y52648" s="84"/>
    </row>
    <row r="52649" spans="25:25" x14ac:dyDescent="0.2">
      <c r="Y52649" s="84"/>
    </row>
    <row r="52650" spans="25:25" x14ac:dyDescent="0.2">
      <c r="Y52650" s="84"/>
    </row>
    <row r="52651" spans="25:25" x14ac:dyDescent="0.2">
      <c r="Y52651" s="84"/>
    </row>
    <row r="52652" spans="25:25" x14ac:dyDescent="0.2">
      <c r="Y52652" s="84"/>
    </row>
    <row r="52653" spans="25:25" x14ac:dyDescent="0.2">
      <c r="Y52653" s="84"/>
    </row>
    <row r="52654" spans="25:25" x14ac:dyDescent="0.2">
      <c r="Y52654" s="84"/>
    </row>
    <row r="52655" spans="25:25" x14ac:dyDescent="0.2">
      <c r="Y52655" s="84"/>
    </row>
    <row r="52656" spans="25:25" x14ac:dyDescent="0.2">
      <c r="Y52656" s="84"/>
    </row>
    <row r="52657" spans="25:25" x14ac:dyDescent="0.2">
      <c r="Y52657" s="84"/>
    </row>
    <row r="52658" spans="25:25" x14ac:dyDescent="0.2">
      <c r="Y52658" s="84"/>
    </row>
    <row r="52659" spans="25:25" x14ac:dyDescent="0.2">
      <c r="Y52659" s="84"/>
    </row>
    <row r="52660" spans="25:25" x14ac:dyDescent="0.2">
      <c r="Y52660" s="84"/>
    </row>
    <row r="52661" spans="25:25" x14ac:dyDescent="0.2">
      <c r="Y52661" s="84"/>
    </row>
    <row r="52662" spans="25:25" x14ac:dyDescent="0.2">
      <c r="Y52662" s="84"/>
    </row>
    <row r="52663" spans="25:25" x14ac:dyDescent="0.2">
      <c r="Y52663" s="84"/>
    </row>
    <row r="52664" spans="25:25" x14ac:dyDescent="0.2">
      <c r="Y52664" s="84"/>
    </row>
    <row r="52665" spans="25:25" x14ac:dyDescent="0.2">
      <c r="Y52665" s="84"/>
    </row>
    <row r="52666" spans="25:25" x14ac:dyDescent="0.2">
      <c r="Y52666" s="84"/>
    </row>
    <row r="52667" spans="25:25" x14ac:dyDescent="0.2">
      <c r="Y52667" s="84"/>
    </row>
    <row r="52668" spans="25:25" x14ac:dyDescent="0.2">
      <c r="Y52668" s="84"/>
    </row>
    <row r="52669" spans="25:25" x14ac:dyDescent="0.2">
      <c r="Y52669" s="84"/>
    </row>
    <row r="52670" spans="25:25" x14ac:dyDescent="0.2">
      <c r="Y52670" s="84"/>
    </row>
    <row r="52671" spans="25:25" x14ac:dyDescent="0.2">
      <c r="Y52671" s="84"/>
    </row>
    <row r="52672" spans="25:25" x14ac:dyDescent="0.2">
      <c r="Y52672" s="84"/>
    </row>
    <row r="52673" spans="25:25" x14ac:dyDescent="0.2">
      <c r="Y52673" s="84"/>
    </row>
    <row r="52674" spans="25:25" x14ac:dyDescent="0.2">
      <c r="Y52674" s="84"/>
    </row>
    <row r="52675" spans="25:25" x14ac:dyDescent="0.2">
      <c r="Y52675" s="84"/>
    </row>
    <row r="52676" spans="25:25" x14ac:dyDescent="0.2">
      <c r="Y52676" s="84"/>
    </row>
    <row r="52677" spans="25:25" x14ac:dyDescent="0.2">
      <c r="Y52677" s="84"/>
    </row>
    <row r="52678" spans="25:25" x14ac:dyDescent="0.2">
      <c r="Y52678" s="84"/>
    </row>
    <row r="52679" spans="25:25" x14ac:dyDescent="0.2">
      <c r="Y52679" s="84"/>
    </row>
    <row r="52680" spans="25:25" x14ac:dyDescent="0.2">
      <c r="Y52680" s="84"/>
    </row>
    <row r="52681" spans="25:25" x14ac:dyDescent="0.2">
      <c r="Y52681" s="84"/>
    </row>
    <row r="52682" spans="25:25" x14ac:dyDescent="0.2">
      <c r="Y52682" s="84"/>
    </row>
    <row r="52683" spans="25:25" x14ac:dyDescent="0.2">
      <c r="Y52683" s="84"/>
    </row>
    <row r="52684" spans="25:25" x14ac:dyDescent="0.2">
      <c r="Y52684" s="84"/>
    </row>
    <row r="52685" spans="25:25" x14ac:dyDescent="0.2">
      <c r="Y52685" s="84"/>
    </row>
    <row r="52686" spans="25:25" x14ac:dyDescent="0.2">
      <c r="Y52686" s="84"/>
    </row>
    <row r="52687" spans="25:25" x14ac:dyDescent="0.2">
      <c r="Y52687" s="84"/>
    </row>
    <row r="52688" spans="25:25" x14ac:dyDescent="0.2">
      <c r="Y52688" s="84"/>
    </row>
    <row r="52689" spans="25:25" x14ac:dyDescent="0.2">
      <c r="Y52689" s="84"/>
    </row>
    <row r="52690" spans="25:25" x14ac:dyDescent="0.2">
      <c r="Y52690" s="84"/>
    </row>
    <row r="52691" spans="25:25" x14ac:dyDescent="0.2">
      <c r="Y52691" s="84"/>
    </row>
    <row r="52692" spans="25:25" x14ac:dyDescent="0.2">
      <c r="Y52692" s="84"/>
    </row>
    <row r="52693" spans="25:25" x14ac:dyDescent="0.2">
      <c r="Y52693" s="84"/>
    </row>
    <row r="52694" spans="25:25" x14ac:dyDescent="0.2">
      <c r="Y52694" s="84"/>
    </row>
    <row r="52695" spans="25:25" x14ac:dyDescent="0.2">
      <c r="Y52695" s="84"/>
    </row>
    <row r="52696" spans="25:25" x14ac:dyDescent="0.2">
      <c r="Y52696" s="84"/>
    </row>
    <row r="52697" spans="25:25" x14ac:dyDescent="0.2">
      <c r="Y52697" s="84"/>
    </row>
    <row r="52698" spans="25:25" x14ac:dyDescent="0.2">
      <c r="Y52698" s="84"/>
    </row>
    <row r="52699" spans="25:25" x14ac:dyDescent="0.2">
      <c r="Y52699" s="84"/>
    </row>
    <row r="52700" spans="25:25" x14ac:dyDescent="0.2">
      <c r="Y52700" s="84"/>
    </row>
    <row r="52701" spans="25:25" x14ac:dyDescent="0.2">
      <c r="Y52701" s="84"/>
    </row>
    <row r="52702" spans="25:25" x14ac:dyDescent="0.2">
      <c r="Y52702" s="84"/>
    </row>
    <row r="52703" spans="25:25" x14ac:dyDescent="0.2">
      <c r="Y52703" s="84"/>
    </row>
    <row r="52704" spans="25:25" x14ac:dyDescent="0.2">
      <c r="Y52704" s="84"/>
    </row>
    <row r="52705" spans="25:25" x14ac:dyDescent="0.2">
      <c r="Y52705" s="84"/>
    </row>
    <row r="52706" spans="25:25" x14ac:dyDescent="0.2">
      <c r="Y52706" s="84"/>
    </row>
    <row r="52707" spans="25:25" x14ac:dyDescent="0.2">
      <c r="Y52707" s="84"/>
    </row>
    <row r="52708" spans="25:25" x14ac:dyDescent="0.2">
      <c r="Y52708" s="84"/>
    </row>
    <row r="52709" spans="25:25" x14ac:dyDescent="0.2">
      <c r="Y52709" s="84"/>
    </row>
    <row r="52710" spans="25:25" x14ac:dyDescent="0.2">
      <c r="Y52710" s="84"/>
    </row>
    <row r="52711" spans="25:25" x14ac:dyDescent="0.2">
      <c r="Y52711" s="84"/>
    </row>
    <row r="52712" spans="25:25" x14ac:dyDescent="0.2">
      <c r="Y52712" s="84"/>
    </row>
    <row r="52713" spans="25:25" x14ac:dyDescent="0.2">
      <c r="Y52713" s="84"/>
    </row>
    <row r="52714" spans="25:25" x14ac:dyDescent="0.2">
      <c r="Y52714" s="84"/>
    </row>
    <row r="52715" spans="25:25" x14ac:dyDescent="0.2">
      <c r="Y52715" s="84"/>
    </row>
    <row r="52716" spans="25:25" x14ac:dyDescent="0.2">
      <c r="Y52716" s="84"/>
    </row>
    <row r="52717" spans="25:25" x14ac:dyDescent="0.2">
      <c r="Y52717" s="84"/>
    </row>
    <row r="52718" spans="25:25" x14ac:dyDescent="0.2">
      <c r="Y52718" s="84"/>
    </row>
    <row r="52719" spans="25:25" x14ac:dyDescent="0.2">
      <c r="Y52719" s="84"/>
    </row>
    <row r="52720" spans="25:25" x14ac:dyDescent="0.2">
      <c r="Y52720" s="84"/>
    </row>
    <row r="52721" spans="25:25" x14ac:dyDescent="0.2">
      <c r="Y52721" s="84"/>
    </row>
    <row r="52722" spans="25:25" x14ac:dyDescent="0.2">
      <c r="Y52722" s="84"/>
    </row>
    <row r="52723" spans="25:25" x14ac:dyDescent="0.2">
      <c r="Y52723" s="84"/>
    </row>
    <row r="52724" spans="25:25" x14ac:dyDescent="0.2">
      <c r="Y52724" s="84"/>
    </row>
    <row r="52725" spans="25:25" x14ac:dyDescent="0.2">
      <c r="Y52725" s="84"/>
    </row>
    <row r="52726" spans="25:25" x14ac:dyDescent="0.2">
      <c r="Y52726" s="84"/>
    </row>
    <row r="52727" spans="25:25" x14ac:dyDescent="0.2">
      <c r="Y52727" s="84"/>
    </row>
    <row r="52728" spans="25:25" x14ac:dyDescent="0.2">
      <c r="Y52728" s="84"/>
    </row>
    <row r="52729" spans="25:25" x14ac:dyDescent="0.2">
      <c r="Y52729" s="84"/>
    </row>
    <row r="52730" spans="25:25" x14ac:dyDescent="0.2">
      <c r="Y52730" s="84"/>
    </row>
    <row r="52731" spans="25:25" x14ac:dyDescent="0.2">
      <c r="Y52731" s="84"/>
    </row>
    <row r="52732" spans="25:25" x14ac:dyDescent="0.2">
      <c r="Y52732" s="84"/>
    </row>
    <row r="52733" spans="25:25" x14ac:dyDescent="0.2">
      <c r="Y52733" s="84"/>
    </row>
    <row r="52734" spans="25:25" x14ac:dyDescent="0.2">
      <c r="Y52734" s="84"/>
    </row>
    <row r="52735" spans="25:25" x14ac:dyDescent="0.2">
      <c r="Y52735" s="84"/>
    </row>
    <row r="52736" spans="25:25" x14ac:dyDescent="0.2">
      <c r="Y52736" s="84"/>
    </row>
    <row r="52737" spans="25:25" x14ac:dyDescent="0.2">
      <c r="Y52737" s="84"/>
    </row>
    <row r="52738" spans="25:25" x14ac:dyDescent="0.2">
      <c r="Y52738" s="84"/>
    </row>
    <row r="52739" spans="25:25" x14ac:dyDescent="0.2">
      <c r="Y52739" s="84"/>
    </row>
    <row r="52740" spans="25:25" x14ac:dyDescent="0.2">
      <c r="Y52740" s="84"/>
    </row>
    <row r="52741" spans="25:25" x14ac:dyDescent="0.2">
      <c r="Y52741" s="84"/>
    </row>
    <row r="52742" spans="25:25" x14ac:dyDescent="0.2">
      <c r="Y52742" s="84"/>
    </row>
    <row r="52743" spans="25:25" x14ac:dyDescent="0.2">
      <c r="Y52743" s="84"/>
    </row>
    <row r="52744" spans="25:25" x14ac:dyDescent="0.2">
      <c r="Y52744" s="84"/>
    </row>
    <row r="52745" spans="25:25" x14ac:dyDescent="0.2">
      <c r="Y52745" s="84"/>
    </row>
    <row r="52746" spans="25:25" x14ac:dyDescent="0.2">
      <c r="Y52746" s="84"/>
    </row>
    <row r="52747" spans="25:25" x14ac:dyDescent="0.2">
      <c r="Y52747" s="84"/>
    </row>
    <row r="52748" spans="25:25" x14ac:dyDescent="0.2">
      <c r="Y52748" s="84"/>
    </row>
    <row r="52749" spans="25:25" x14ac:dyDescent="0.2">
      <c r="Y52749" s="84"/>
    </row>
    <row r="52750" spans="25:25" x14ac:dyDescent="0.2">
      <c r="Y52750" s="84"/>
    </row>
    <row r="52751" spans="25:25" x14ac:dyDescent="0.2">
      <c r="Y52751" s="84"/>
    </row>
    <row r="52752" spans="25:25" x14ac:dyDescent="0.2">
      <c r="Y52752" s="84"/>
    </row>
    <row r="52753" spans="25:25" x14ac:dyDescent="0.2">
      <c r="Y52753" s="84"/>
    </row>
    <row r="52754" spans="25:25" x14ac:dyDescent="0.2">
      <c r="Y52754" s="84"/>
    </row>
    <row r="52755" spans="25:25" x14ac:dyDescent="0.2">
      <c r="Y52755" s="84"/>
    </row>
    <row r="52756" spans="25:25" x14ac:dyDescent="0.2">
      <c r="Y52756" s="84"/>
    </row>
    <row r="52757" spans="25:25" x14ac:dyDescent="0.2">
      <c r="Y52757" s="84"/>
    </row>
    <row r="52758" spans="25:25" x14ac:dyDescent="0.2">
      <c r="Y52758" s="84"/>
    </row>
    <row r="52759" spans="25:25" x14ac:dyDescent="0.2">
      <c r="Y52759" s="84"/>
    </row>
    <row r="52760" spans="25:25" x14ac:dyDescent="0.2">
      <c r="Y52760" s="84"/>
    </row>
    <row r="52761" spans="25:25" x14ac:dyDescent="0.2">
      <c r="Y52761" s="84"/>
    </row>
    <row r="52762" spans="25:25" x14ac:dyDescent="0.2">
      <c r="Y52762" s="84"/>
    </row>
    <row r="52763" spans="25:25" x14ac:dyDescent="0.2">
      <c r="Y52763" s="84"/>
    </row>
    <row r="52764" spans="25:25" x14ac:dyDescent="0.2">
      <c r="Y52764" s="84"/>
    </row>
    <row r="52765" spans="25:25" x14ac:dyDescent="0.2">
      <c r="Y52765" s="84"/>
    </row>
    <row r="52766" spans="25:25" x14ac:dyDescent="0.2">
      <c r="Y52766" s="84"/>
    </row>
    <row r="52767" spans="25:25" x14ac:dyDescent="0.2">
      <c r="Y52767" s="84"/>
    </row>
    <row r="52768" spans="25:25" x14ac:dyDescent="0.2">
      <c r="Y52768" s="84"/>
    </row>
    <row r="52769" spans="25:25" x14ac:dyDescent="0.2">
      <c r="Y52769" s="84"/>
    </row>
    <row r="52770" spans="25:25" x14ac:dyDescent="0.2">
      <c r="Y52770" s="84"/>
    </row>
    <row r="52771" spans="25:25" x14ac:dyDescent="0.2">
      <c r="Y52771" s="84"/>
    </row>
    <row r="52772" spans="25:25" x14ac:dyDescent="0.2">
      <c r="Y52772" s="84"/>
    </row>
    <row r="52773" spans="25:25" x14ac:dyDescent="0.2">
      <c r="Y52773" s="84"/>
    </row>
    <row r="52774" spans="25:25" x14ac:dyDescent="0.2">
      <c r="Y52774" s="84"/>
    </row>
    <row r="52775" spans="25:25" x14ac:dyDescent="0.2">
      <c r="Y52775" s="84"/>
    </row>
    <row r="52776" spans="25:25" x14ac:dyDescent="0.2">
      <c r="Y52776" s="84"/>
    </row>
    <row r="52777" spans="25:25" x14ac:dyDescent="0.2">
      <c r="Y52777" s="84"/>
    </row>
    <row r="52778" spans="25:25" x14ac:dyDescent="0.2">
      <c r="Y52778" s="84"/>
    </row>
    <row r="52779" spans="25:25" x14ac:dyDescent="0.2">
      <c r="Y52779" s="84"/>
    </row>
    <row r="52780" spans="25:25" x14ac:dyDescent="0.2">
      <c r="Y52780" s="84"/>
    </row>
    <row r="52781" spans="25:25" x14ac:dyDescent="0.2">
      <c r="Y52781" s="84"/>
    </row>
    <row r="52782" spans="25:25" x14ac:dyDescent="0.2">
      <c r="Y52782" s="84"/>
    </row>
    <row r="52783" spans="25:25" x14ac:dyDescent="0.2">
      <c r="Y52783" s="84"/>
    </row>
    <row r="52784" spans="25:25" x14ac:dyDescent="0.2">
      <c r="Y52784" s="84"/>
    </row>
    <row r="52785" spans="25:25" x14ac:dyDescent="0.2">
      <c r="Y52785" s="84"/>
    </row>
    <row r="52786" spans="25:25" x14ac:dyDescent="0.2">
      <c r="Y52786" s="84"/>
    </row>
    <row r="52787" spans="25:25" x14ac:dyDescent="0.2">
      <c r="Y52787" s="84"/>
    </row>
    <row r="52788" spans="25:25" x14ac:dyDescent="0.2">
      <c r="Y52788" s="84"/>
    </row>
    <row r="52789" spans="25:25" x14ac:dyDescent="0.2">
      <c r="Y52789" s="84"/>
    </row>
    <row r="52790" spans="25:25" x14ac:dyDescent="0.2">
      <c r="Y52790" s="84"/>
    </row>
    <row r="52791" spans="25:25" x14ac:dyDescent="0.2">
      <c r="Y52791" s="84"/>
    </row>
    <row r="52792" spans="25:25" x14ac:dyDescent="0.2">
      <c r="Y52792" s="84"/>
    </row>
    <row r="52793" spans="25:25" x14ac:dyDescent="0.2">
      <c r="Y52793" s="84"/>
    </row>
    <row r="52794" spans="25:25" x14ac:dyDescent="0.2">
      <c r="Y52794" s="84"/>
    </row>
    <row r="52795" spans="25:25" x14ac:dyDescent="0.2">
      <c r="Y52795" s="84"/>
    </row>
    <row r="52796" spans="25:25" x14ac:dyDescent="0.2">
      <c r="Y52796" s="84"/>
    </row>
    <row r="52797" spans="25:25" x14ac:dyDescent="0.2">
      <c r="Y52797" s="84"/>
    </row>
    <row r="52798" spans="25:25" x14ac:dyDescent="0.2">
      <c r="Y52798" s="84"/>
    </row>
    <row r="52799" spans="25:25" x14ac:dyDescent="0.2">
      <c r="Y52799" s="84"/>
    </row>
    <row r="52800" spans="25:25" x14ac:dyDescent="0.2">
      <c r="Y52800" s="84"/>
    </row>
    <row r="52801" spans="25:25" x14ac:dyDescent="0.2">
      <c r="Y52801" s="84"/>
    </row>
    <row r="52802" spans="25:25" x14ac:dyDescent="0.2">
      <c r="Y52802" s="84"/>
    </row>
    <row r="52803" spans="25:25" x14ac:dyDescent="0.2">
      <c r="Y52803" s="84"/>
    </row>
    <row r="52804" spans="25:25" x14ac:dyDescent="0.2">
      <c r="Y52804" s="84"/>
    </row>
    <row r="52805" spans="25:25" x14ac:dyDescent="0.2">
      <c r="Y52805" s="84"/>
    </row>
    <row r="52806" spans="25:25" x14ac:dyDescent="0.2">
      <c r="Y52806" s="84"/>
    </row>
    <row r="52807" spans="25:25" x14ac:dyDescent="0.2">
      <c r="Y52807" s="84"/>
    </row>
    <row r="52808" spans="25:25" x14ac:dyDescent="0.2">
      <c r="Y52808" s="84"/>
    </row>
    <row r="52809" spans="25:25" x14ac:dyDescent="0.2">
      <c r="Y52809" s="84"/>
    </row>
    <row r="52810" spans="25:25" x14ac:dyDescent="0.2">
      <c r="Y52810" s="84"/>
    </row>
    <row r="52811" spans="25:25" x14ac:dyDescent="0.2">
      <c r="Y52811" s="84"/>
    </row>
    <row r="52812" spans="25:25" x14ac:dyDescent="0.2">
      <c r="Y52812" s="84"/>
    </row>
    <row r="52813" spans="25:25" x14ac:dyDescent="0.2">
      <c r="Y52813" s="84"/>
    </row>
    <row r="52814" spans="25:25" x14ac:dyDescent="0.2">
      <c r="Y52814" s="84"/>
    </row>
    <row r="52815" spans="25:25" x14ac:dyDescent="0.2">
      <c r="Y52815" s="84"/>
    </row>
    <row r="52816" spans="25:25" x14ac:dyDescent="0.2">
      <c r="Y52816" s="84"/>
    </row>
    <row r="52817" spans="25:25" x14ac:dyDescent="0.2">
      <c r="Y52817" s="84"/>
    </row>
    <row r="52818" spans="25:25" x14ac:dyDescent="0.2">
      <c r="Y52818" s="84"/>
    </row>
    <row r="52819" spans="25:25" x14ac:dyDescent="0.2">
      <c r="Y52819" s="84"/>
    </row>
    <row r="52820" spans="25:25" x14ac:dyDescent="0.2">
      <c r="Y52820" s="84"/>
    </row>
    <row r="52821" spans="25:25" x14ac:dyDescent="0.2">
      <c r="Y52821" s="84"/>
    </row>
    <row r="52822" spans="25:25" x14ac:dyDescent="0.2">
      <c r="Y52822" s="84"/>
    </row>
    <row r="52823" spans="25:25" x14ac:dyDescent="0.2">
      <c r="Y52823" s="84"/>
    </row>
    <row r="52824" spans="25:25" x14ac:dyDescent="0.2">
      <c r="Y52824" s="84"/>
    </row>
    <row r="52825" spans="25:25" x14ac:dyDescent="0.2">
      <c r="Y52825" s="84"/>
    </row>
    <row r="52826" spans="25:25" x14ac:dyDescent="0.2">
      <c r="Y52826" s="84"/>
    </row>
    <row r="52827" spans="25:25" x14ac:dyDescent="0.2">
      <c r="Y52827" s="84"/>
    </row>
    <row r="52828" spans="25:25" x14ac:dyDescent="0.2">
      <c r="Y52828" s="84"/>
    </row>
    <row r="52829" spans="25:25" x14ac:dyDescent="0.2">
      <c r="Y52829" s="84"/>
    </row>
    <row r="52830" spans="25:25" x14ac:dyDescent="0.2">
      <c r="Y52830" s="84"/>
    </row>
    <row r="52831" spans="25:25" x14ac:dyDescent="0.2">
      <c r="Y52831" s="84"/>
    </row>
    <row r="52832" spans="25:25" x14ac:dyDescent="0.2">
      <c r="Y52832" s="84"/>
    </row>
    <row r="52833" spans="25:25" x14ac:dyDescent="0.2">
      <c r="Y52833" s="84"/>
    </row>
    <row r="52834" spans="25:25" x14ac:dyDescent="0.2">
      <c r="Y52834" s="84"/>
    </row>
    <row r="52835" spans="25:25" x14ac:dyDescent="0.2">
      <c r="Y52835" s="84"/>
    </row>
    <row r="52836" spans="25:25" x14ac:dyDescent="0.2">
      <c r="Y52836" s="84"/>
    </row>
    <row r="52837" spans="25:25" x14ac:dyDescent="0.2">
      <c r="Y52837" s="84"/>
    </row>
    <row r="52838" spans="25:25" x14ac:dyDescent="0.2">
      <c r="Y52838" s="84"/>
    </row>
    <row r="52839" spans="25:25" x14ac:dyDescent="0.2">
      <c r="Y52839" s="84"/>
    </row>
    <row r="52840" spans="25:25" x14ac:dyDescent="0.2">
      <c r="Y52840" s="84"/>
    </row>
    <row r="52841" spans="25:25" x14ac:dyDescent="0.2">
      <c r="Y52841" s="84"/>
    </row>
    <row r="52842" spans="25:25" x14ac:dyDescent="0.2">
      <c r="Y52842" s="84"/>
    </row>
    <row r="52843" spans="25:25" x14ac:dyDescent="0.2">
      <c r="Y52843" s="84"/>
    </row>
    <row r="52844" spans="25:25" x14ac:dyDescent="0.2">
      <c r="Y52844" s="84"/>
    </row>
    <row r="52845" spans="25:25" x14ac:dyDescent="0.2">
      <c r="Y52845" s="84"/>
    </row>
    <row r="52846" spans="25:25" x14ac:dyDescent="0.2">
      <c r="Y52846" s="84"/>
    </row>
    <row r="52847" spans="25:25" x14ac:dyDescent="0.2">
      <c r="Y52847" s="84"/>
    </row>
    <row r="52848" spans="25:25" x14ac:dyDescent="0.2">
      <c r="Y52848" s="84"/>
    </row>
    <row r="52849" spans="25:25" x14ac:dyDescent="0.2">
      <c r="Y52849" s="84"/>
    </row>
    <row r="52850" spans="25:25" x14ac:dyDescent="0.2">
      <c r="Y52850" s="84"/>
    </row>
    <row r="52851" spans="25:25" x14ac:dyDescent="0.2">
      <c r="Y52851" s="84"/>
    </row>
    <row r="52852" spans="25:25" x14ac:dyDescent="0.2">
      <c r="Y52852" s="84"/>
    </row>
    <row r="52853" spans="25:25" x14ac:dyDescent="0.2">
      <c r="Y52853" s="84"/>
    </row>
    <row r="52854" spans="25:25" x14ac:dyDescent="0.2">
      <c r="Y52854" s="84"/>
    </row>
    <row r="52855" spans="25:25" x14ac:dyDescent="0.2">
      <c r="Y52855" s="84"/>
    </row>
    <row r="52856" spans="25:25" x14ac:dyDescent="0.2">
      <c r="Y52856" s="84"/>
    </row>
    <row r="52857" spans="25:25" x14ac:dyDescent="0.2">
      <c r="Y52857" s="84"/>
    </row>
    <row r="52858" spans="25:25" x14ac:dyDescent="0.2">
      <c r="Y52858" s="84"/>
    </row>
    <row r="52859" spans="25:25" x14ac:dyDescent="0.2">
      <c r="Y52859" s="84"/>
    </row>
    <row r="52860" spans="25:25" x14ac:dyDescent="0.2">
      <c r="Y52860" s="84"/>
    </row>
    <row r="52861" spans="25:25" x14ac:dyDescent="0.2">
      <c r="Y52861" s="84"/>
    </row>
    <row r="52862" spans="25:25" x14ac:dyDescent="0.2">
      <c r="Y52862" s="84"/>
    </row>
    <row r="52863" spans="25:25" x14ac:dyDescent="0.2">
      <c r="Y52863" s="84"/>
    </row>
    <row r="52864" spans="25:25" x14ac:dyDescent="0.2">
      <c r="Y52864" s="84"/>
    </row>
    <row r="52865" spans="25:25" x14ac:dyDescent="0.2">
      <c r="Y52865" s="84"/>
    </row>
    <row r="52866" spans="25:25" x14ac:dyDescent="0.2">
      <c r="Y52866" s="84"/>
    </row>
    <row r="52867" spans="25:25" x14ac:dyDescent="0.2">
      <c r="Y52867" s="84"/>
    </row>
    <row r="52868" spans="25:25" x14ac:dyDescent="0.2">
      <c r="Y52868" s="84"/>
    </row>
    <row r="52869" spans="25:25" x14ac:dyDescent="0.2">
      <c r="Y52869" s="84"/>
    </row>
    <row r="52870" spans="25:25" x14ac:dyDescent="0.2">
      <c r="Y52870" s="84"/>
    </row>
    <row r="52871" spans="25:25" x14ac:dyDescent="0.2">
      <c r="Y52871" s="84"/>
    </row>
    <row r="52872" spans="25:25" x14ac:dyDescent="0.2">
      <c r="Y52872" s="84"/>
    </row>
    <row r="52873" spans="25:25" x14ac:dyDescent="0.2">
      <c r="Y52873" s="84"/>
    </row>
    <row r="52874" spans="25:25" x14ac:dyDescent="0.2">
      <c r="Y52874" s="84"/>
    </row>
    <row r="52875" spans="25:25" x14ac:dyDescent="0.2">
      <c r="Y52875" s="84"/>
    </row>
    <row r="52876" spans="25:25" x14ac:dyDescent="0.2">
      <c r="Y52876" s="84"/>
    </row>
    <row r="52877" spans="25:25" x14ac:dyDescent="0.2">
      <c r="Y52877" s="84"/>
    </row>
    <row r="52878" spans="25:25" x14ac:dyDescent="0.2">
      <c r="Y52878" s="84"/>
    </row>
    <row r="52879" spans="25:25" x14ac:dyDescent="0.2">
      <c r="Y52879" s="84"/>
    </row>
    <row r="52880" spans="25:25" x14ac:dyDescent="0.2">
      <c r="Y52880" s="84"/>
    </row>
    <row r="52881" spans="25:25" x14ac:dyDescent="0.2">
      <c r="Y52881" s="84"/>
    </row>
    <row r="52882" spans="25:25" x14ac:dyDescent="0.2">
      <c r="Y52882" s="84"/>
    </row>
    <row r="52883" spans="25:25" x14ac:dyDescent="0.2">
      <c r="Y52883" s="84"/>
    </row>
    <row r="52884" spans="25:25" x14ac:dyDescent="0.2">
      <c r="Y52884" s="84"/>
    </row>
    <row r="52885" spans="25:25" x14ac:dyDescent="0.2">
      <c r="Y52885" s="84"/>
    </row>
    <row r="52886" spans="25:25" x14ac:dyDescent="0.2">
      <c r="Y52886" s="84"/>
    </row>
    <row r="52887" spans="25:25" x14ac:dyDescent="0.2">
      <c r="Y52887" s="84"/>
    </row>
    <row r="52888" spans="25:25" x14ac:dyDescent="0.2">
      <c r="Y52888" s="84"/>
    </row>
    <row r="52889" spans="25:25" x14ac:dyDescent="0.2">
      <c r="Y52889" s="84"/>
    </row>
    <row r="52890" spans="25:25" x14ac:dyDescent="0.2">
      <c r="Y52890" s="84"/>
    </row>
    <row r="52891" spans="25:25" x14ac:dyDescent="0.2">
      <c r="Y52891" s="84"/>
    </row>
    <row r="52892" spans="25:25" x14ac:dyDescent="0.2">
      <c r="Y52892" s="84"/>
    </row>
    <row r="52893" spans="25:25" x14ac:dyDescent="0.2">
      <c r="Y52893" s="84"/>
    </row>
    <row r="52894" spans="25:25" x14ac:dyDescent="0.2">
      <c r="Y52894" s="84"/>
    </row>
    <row r="52895" spans="25:25" x14ac:dyDescent="0.2">
      <c r="Y52895" s="84"/>
    </row>
    <row r="52896" spans="25:25" x14ac:dyDescent="0.2">
      <c r="Y52896" s="84"/>
    </row>
    <row r="52897" spans="25:25" x14ac:dyDescent="0.2">
      <c r="Y52897" s="84"/>
    </row>
    <row r="52898" spans="25:25" x14ac:dyDescent="0.2">
      <c r="Y52898" s="84"/>
    </row>
    <row r="52899" spans="25:25" x14ac:dyDescent="0.2">
      <c r="Y52899" s="84"/>
    </row>
    <row r="52900" spans="25:25" x14ac:dyDescent="0.2">
      <c r="Y52900" s="84"/>
    </row>
    <row r="52901" spans="25:25" x14ac:dyDescent="0.2">
      <c r="Y52901" s="84"/>
    </row>
    <row r="52902" spans="25:25" x14ac:dyDescent="0.2">
      <c r="Y52902" s="84"/>
    </row>
    <row r="52903" spans="25:25" x14ac:dyDescent="0.2">
      <c r="Y52903" s="84"/>
    </row>
    <row r="52904" spans="25:25" x14ac:dyDescent="0.2">
      <c r="Y52904" s="84"/>
    </row>
    <row r="52905" spans="25:25" x14ac:dyDescent="0.2">
      <c r="Y52905" s="84"/>
    </row>
    <row r="52906" spans="25:25" x14ac:dyDescent="0.2">
      <c r="Y52906" s="84"/>
    </row>
    <row r="52907" spans="25:25" x14ac:dyDescent="0.2">
      <c r="Y52907" s="84"/>
    </row>
    <row r="52908" spans="25:25" x14ac:dyDescent="0.2">
      <c r="Y52908" s="84"/>
    </row>
    <row r="52909" spans="25:25" x14ac:dyDescent="0.2">
      <c r="Y52909" s="84"/>
    </row>
    <row r="52910" spans="25:25" x14ac:dyDescent="0.2">
      <c r="Y52910" s="84"/>
    </row>
    <row r="52911" spans="25:25" x14ac:dyDescent="0.2">
      <c r="Y52911" s="84"/>
    </row>
    <row r="52912" spans="25:25" x14ac:dyDescent="0.2">
      <c r="Y52912" s="84"/>
    </row>
    <row r="52913" spans="25:25" x14ac:dyDescent="0.2">
      <c r="Y52913" s="84"/>
    </row>
    <row r="52914" spans="25:25" x14ac:dyDescent="0.2">
      <c r="Y52914" s="84"/>
    </row>
    <row r="52915" spans="25:25" x14ac:dyDescent="0.2">
      <c r="Y52915" s="84"/>
    </row>
    <row r="52916" spans="25:25" x14ac:dyDescent="0.2">
      <c r="Y52916" s="84"/>
    </row>
    <row r="52917" spans="25:25" x14ac:dyDescent="0.2">
      <c r="Y52917" s="84"/>
    </row>
    <row r="52918" spans="25:25" x14ac:dyDescent="0.2">
      <c r="Y52918" s="84"/>
    </row>
    <row r="52919" spans="25:25" x14ac:dyDescent="0.2">
      <c r="Y52919" s="84"/>
    </row>
    <row r="52920" spans="25:25" x14ac:dyDescent="0.2">
      <c r="Y52920" s="84"/>
    </row>
    <row r="52921" spans="25:25" x14ac:dyDescent="0.2">
      <c r="Y52921" s="84"/>
    </row>
    <row r="52922" spans="25:25" x14ac:dyDescent="0.2">
      <c r="Y52922" s="84"/>
    </row>
    <row r="52923" spans="25:25" x14ac:dyDescent="0.2">
      <c r="Y52923" s="84"/>
    </row>
    <row r="52924" spans="25:25" x14ac:dyDescent="0.2">
      <c r="Y52924" s="84"/>
    </row>
    <row r="52925" spans="25:25" x14ac:dyDescent="0.2">
      <c r="Y52925" s="84"/>
    </row>
    <row r="52926" spans="25:25" x14ac:dyDescent="0.2">
      <c r="Y52926" s="84"/>
    </row>
    <row r="52927" spans="25:25" x14ac:dyDescent="0.2">
      <c r="Y52927" s="84"/>
    </row>
    <row r="52928" spans="25:25" x14ac:dyDescent="0.2">
      <c r="Y52928" s="84"/>
    </row>
    <row r="52929" spans="25:25" x14ac:dyDescent="0.2">
      <c r="Y52929" s="84"/>
    </row>
    <row r="52930" spans="25:25" x14ac:dyDescent="0.2">
      <c r="Y52930" s="84"/>
    </row>
    <row r="52931" spans="25:25" x14ac:dyDescent="0.2">
      <c r="Y52931" s="84"/>
    </row>
    <row r="52932" spans="25:25" x14ac:dyDescent="0.2">
      <c r="Y52932" s="84"/>
    </row>
    <row r="52933" spans="25:25" x14ac:dyDescent="0.2">
      <c r="Y52933" s="84"/>
    </row>
    <row r="52934" spans="25:25" x14ac:dyDescent="0.2">
      <c r="Y52934" s="84"/>
    </row>
    <row r="52935" spans="25:25" x14ac:dyDescent="0.2">
      <c r="Y52935" s="84"/>
    </row>
    <row r="52936" spans="25:25" x14ac:dyDescent="0.2">
      <c r="Y52936" s="84"/>
    </row>
    <row r="52937" spans="25:25" x14ac:dyDescent="0.2">
      <c r="Y52937" s="84"/>
    </row>
    <row r="52938" spans="25:25" x14ac:dyDescent="0.2">
      <c r="Y52938" s="84"/>
    </row>
    <row r="52939" spans="25:25" x14ac:dyDescent="0.2">
      <c r="Y52939" s="84"/>
    </row>
    <row r="52940" spans="25:25" x14ac:dyDescent="0.2">
      <c r="Y52940" s="84"/>
    </row>
    <row r="52941" spans="25:25" x14ac:dyDescent="0.2">
      <c r="Y52941" s="84"/>
    </row>
    <row r="52942" spans="25:25" x14ac:dyDescent="0.2">
      <c r="Y52942" s="84"/>
    </row>
    <row r="52943" spans="25:25" x14ac:dyDescent="0.2">
      <c r="Y52943" s="84"/>
    </row>
    <row r="52944" spans="25:25" x14ac:dyDescent="0.2">
      <c r="Y52944" s="84"/>
    </row>
    <row r="52945" spans="25:25" x14ac:dyDescent="0.2">
      <c r="Y52945" s="84"/>
    </row>
    <row r="52946" spans="25:25" x14ac:dyDescent="0.2">
      <c r="Y52946" s="84"/>
    </row>
    <row r="52947" spans="25:25" x14ac:dyDescent="0.2">
      <c r="Y52947" s="84"/>
    </row>
    <row r="52948" spans="25:25" x14ac:dyDescent="0.2">
      <c r="Y52948" s="84"/>
    </row>
    <row r="52949" spans="25:25" x14ac:dyDescent="0.2">
      <c r="Y52949" s="84"/>
    </row>
    <row r="52950" spans="25:25" x14ac:dyDescent="0.2">
      <c r="Y52950" s="84"/>
    </row>
    <row r="52951" spans="25:25" x14ac:dyDescent="0.2">
      <c r="Y52951" s="84"/>
    </row>
    <row r="52952" spans="25:25" x14ac:dyDescent="0.2">
      <c r="Y52952" s="84"/>
    </row>
    <row r="52953" spans="25:25" x14ac:dyDescent="0.2">
      <c r="Y52953" s="84"/>
    </row>
    <row r="52954" spans="25:25" x14ac:dyDescent="0.2">
      <c r="Y52954" s="84"/>
    </row>
    <row r="52955" spans="25:25" x14ac:dyDescent="0.2">
      <c r="Y52955" s="84"/>
    </row>
    <row r="52956" spans="25:25" x14ac:dyDescent="0.2">
      <c r="Y52956" s="84"/>
    </row>
    <row r="52957" spans="25:25" x14ac:dyDescent="0.2">
      <c r="Y52957" s="84"/>
    </row>
    <row r="52958" spans="25:25" x14ac:dyDescent="0.2">
      <c r="Y52958" s="84"/>
    </row>
    <row r="52959" spans="25:25" x14ac:dyDescent="0.2">
      <c r="Y52959" s="84"/>
    </row>
    <row r="52960" spans="25:25" x14ac:dyDescent="0.2">
      <c r="Y52960" s="84"/>
    </row>
    <row r="52961" spans="25:25" x14ac:dyDescent="0.2">
      <c r="Y52961" s="84"/>
    </row>
    <row r="52962" spans="25:25" x14ac:dyDescent="0.2">
      <c r="Y52962" s="84"/>
    </row>
    <row r="52963" spans="25:25" x14ac:dyDescent="0.2">
      <c r="Y52963" s="84"/>
    </row>
    <row r="52964" spans="25:25" x14ac:dyDescent="0.2">
      <c r="Y52964" s="84"/>
    </row>
    <row r="52965" spans="25:25" x14ac:dyDescent="0.2">
      <c r="Y52965" s="84"/>
    </row>
    <row r="52966" spans="25:25" x14ac:dyDescent="0.2">
      <c r="Y52966" s="84"/>
    </row>
    <row r="52967" spans="25:25" x14ac:dyDescent="0.2">
      <c r="Y52967" s="84"/>
    </row>
    <row r="52968" spans="25:25" x14ac:dyDescent="0.2">
      <c r="Y52968" s="84"/>
    </row>
    <row r="52969" spans="25:25" x14ac:dyDescent="0.2">
      <c r="Y52969" s="84"/>
    </row>
    <row r="52970" spans="25:25" x14ac:dyDescent="0.2">
      <c r="Y52970" s="84"/>
    </row>
    <row r="52971" spans="25:25" x14ac:dyDescent="0.2">
      <c r="Y52971" s="84"/>
    </row>
    <row r="52972" spans="25:25" x14ac:dyDescent="0.2">
      <c r="Y52972" s="84"/>
    </row>
    <row r="52973" spans="25:25" x14ac:dyDescent="0.2">
      <c r="Y52973" s="84"/>
    </row>
    <row r="52974" spans="25:25" x14ac:dyDescent="0.2">
      <c r="Y52974" s="84"/>
    </row>
    <row r="52975" spans="25:25" x14ac:dyDescent="0.2">
      <c r="Y52975" s="84"/>
    </row>
    <row r="52976" spans="25:25" x14ac:dyDescent="0.2">
      <c r="Y52976" s="84"/>
    </row>
    <row r="52977" spans="25:25" x14ac:dyDescent="0.2">
      <c r="Y52977" s="84"/>
    </row>
    <row r="52978" spans="25:25" x14ac:dyDescent="0.2">
      <c r="Y52978" s="84"/>
    </row>
    <row r="52979" spans="25:25" x14ac:dyDescent="0.2">
      <c r="Y52979" s="84"/>
    </row>
    <row r="52980" spans="25:25" x14ac:dyDescent="0.2">
      <c r="Y52980" s="84"/>
    </row>
    <row r="52981" spans="25:25" x14ac:dyDescent="0.2">
      <c r="Y52981" s="84"/>
    </row>
    <row r="52982" spans="25:25" x14ac:dyDescent="0.2">
      <c r="Y52982" s="84"/>
    </row>
    <row r="52983" spans="25:25" x14ac:dyDescent="0.2">
      <c r="Y52983" s="84"/>
    </row>
    <row r="52984" spans="25:25" x14ac:dyDescent="0.2">
      <c r="Y52984" s="84"/>
    </row>
    <row r="52985" spans="25:25" x14ac:dyDescent="0.2">
      <c r="Y52985" s="84"/>
    </row>
    <row r="52986" spans="25:25" x14ac:dyDescent="0.2">
      <c r="Y52986" s="84"/>
    </row>
    <row r="52987" spans="25:25" x14ac:dyDescent="0.2">
      <c r="Y52987" s="84"/>
    </row>
    <row r="52988" spans="25:25" x14ac:dyDescent="0.2">
      <c r="Y52988" s="84"/>
    </row>
    <row r="52989" spans="25:25" x14ac:dyDescent="0.2">
      <c r="Y52989" s="84"/>
    </row>
    <row r="52990" spans="25:25" x14ac:dyDescent="0.2">
      <c r="Y52990" s="84"/>
    </row>
    <row r="52991" spans="25:25" x14ac:dyDescent="0.2">
      <c r="Y52991" s="84"/>
    </row>
    <row r="52992" spans="25:25" x14ac:dyDescent="0.2">
      <c r="Y52992" s="84"/>
    </row>
    <row r="52993" spans="25:25" x14ac:dyDescent="0.2">
      <c r="Y52993" s="84"/>
    </row>
    <row r="52994" spans="25:25" x14ac:dyDescent="0.2">
      <c r="Y52994" s="84"/>
    </row>
    <row r="52995" spans="25:25" x14ac:dyDescent="0.2">
      <c r="Y52995" s="84"/>
    </row>
    <row r="52996" spans="25:25" x14ac:dyDescent="0.2">
      <c r="Y52996" s="84"/>
    </row>
    <row r="52997" spans="25:25" x14ac:dyDescent="0.2">
      <c r="Y52997" s="84"/>
    </row>
    <row r="52998" spans="25:25" x14ac:dyDescent="0.2">
      <c r="Y52998" s="84"/>
    </row>
    <row r="52999" spans="25:25" x14ac:dyDescent="0.2">
      <c r="Y52999" s="84"/>
    </row>
    <row r="53000" spans="25:25" x14ac:dyDescent="0.2">
      <c r="Y53000" s="84"/>
    </row>
    <row r="53001" spans="25:25" x14ac:dyDescent="0.2">
      <c r="Y53001" s="84"/>
    </row>
    <row r="53002" spans="25:25" x14ac:dyDescent="0.2">
      <c r="Y53002" s="84"/>
    </row>
    <row r="53003" spans="25:25" x14ac:dyDescent="0.2">
      <c r="Y53003" s="84"/>
    </row>
    <row r="53004" spans="25:25" x14ac:dyDescent="0.2">
      <c r="Y53004" s="84"/>
    </row>
    <row r="53005" spans="25:25" x14ac:dyDescent="0.2">
      <c r="Y53005" s="84"/>
    </row>
    <row r="53006" spans="25:25" x14ac:dyDescent="0.2">
      <c r="Y53006" s="84"/>
    </row>
    <row r="53007" spans="25:25" x14ac:dyDescent="0.2">
      <c r="Y53007" s="84"/>
    </row>
    <row r="53008" spans="25:25" x14ac:dyDescent="0.2">
      <c r="Y53008" s="84"/>
    </row>
    <row r="53009" spans="25:25" x14ac:dyDescent="0.2">
      <c r="Y53009" s="84"/>
    </row>
    <row r="53010" spans="25:25" x14ac:dyDescent="0.2">
      <c r="Y53010" s="84"/>
    </row>
    <row r="53011" spans="25:25" x14ac:dyDescent="0.2">
      <c r="Y53011" s="84"/>
    </row>
    <row r="53012" spans="25:25" x14ac:dyDescent="0.2">
      <c r="Y53012" s="84"/>
    </row>
    <row r="53013" spans="25:25" x14ac:dyDescent="0.2">
      <c r="Y53013" s="84"/>
    </row>
    <row r="53014" spans="25:25" x14ac:dyDescent="0.2">
      <c r="Y53014" s="84"/>
    </row>
    <row r="53015" spans="25:25" x14ac:dyDescent="0.2">
      <c r="Y53015" s="84"/>
    </row>
    <row r="53016" spans="25:25" x14ac:dyDescent="0.2">
      <c r="Y53016" s="84"/>
    </row>
    <row r="53017" spans="25:25" x14ac:dyDescent="0.2">
      <c r="Y53017" s="84"/>
    </row>
    <row r="53018" spans="25:25" x14ac:dyDescent="0.2">
      <c r="Y53018" s="84"/>
    </row>
    <row r="53019" spans="25:25" x14ac:dyDescent="0.2">
      <c r="Y53019" s="84"/>
    </row>
    <row r="53020" spans="25:25" x14ac:dyDescent="0.2">
      <c r="Y53020" s="84"/>
    </row>
    <row r="53021" spans="25:25" x14ac:dyDescent="0.2">
      <c r="Y53021" s="84"/>
    </row>
    <row r="53022" spans="25:25" x14ac:dyDescent="0.2">
      <c r="Y53022" s="84"/>
    </row>
    <row r="53023" spans="25:25" x14ac:dyDescent="0.2">
      <c r="Y53023" s="84"/>
    </row>
    <row r="53024" spans="25:25" x14ac:dyDescent="0.2">
      <c r="Y53024" s="84"/>
    </row>
    <row r="53025" spans="25:25" x14ac:dyDescent="0.2">
      <c r="Y53025" s="84"/>
    </row>
    <row r="53026" spans="25:25" x14ac:dyDescent="0.2">
      <c r="Y53026" s="84"/>
    </row>
    <row r="53027" spans="25:25" x14ac:dyDescent="0.2">
      <c r="Y53027" s="84"/>
    </row>
    <row r="53028" spans="25:25" x14ac:dyDescent="0.2">
      <c r="Y53028" s="84"/>
    </row>
    <row r="53029" spans="25:25" x14ac:dyDescent="0.2">
      <c r="Y53029" s="84"/>
    </row>
    <row r="53030" spans="25:25" x14ac:dyDescent="0.2">
      <c r="Y53030" s="84"/>
    </row>
    <row r="53031" spans="25:25" x14ac:dyDescent="0.2">
      <c r="Y53031" s="84"/>
    </row>
    <row r="53032" spans="25:25" x14ac:dyDescent="0.2">
      <c r="Y53032" s="84"/>
    </row>
    <row r="53033" spans="25:25" x14ac:dyDescent="0.2">
      <c r="Y53033" s="84"/>
    </row>
    <row r="53034" spans="25:25" x14ac:dyDescent="0.2">
      <c r="Y53034" s="84"/>
    </row>
    <row r="53035" spans="25:25" x14ac:dyDescent="0.2">
      <c r="Y53035" s="84"/>
    </row>
    <row r="53036" spans="25:25" x14ac:dyDescent="0.2">
      <c r="Y53036" s="84"/>
    </row>
    <row r="53037" spans="25:25" x14ac:dyDescent="0.2">
      <c r="Y53037" s="84"/>
    </row>
    <row r="53038" spans="25:25" x14ac:dyDescent="0.2">
      <c r="Y53038" s="84"/>
    </row>
    <row r="53039" spans="25:25" x14ac:dyDescent="0.2">
      <c r="Y53039" s="84"/>
    </row>
    <row r="53040" spans="25:25" x14ac:dyDescent="0.2">
      <c r="Y53040" s="84"/>
    </row>
    <row r="53041" spans="25:25" x14ac:dyDescent="0.2">
      <c r="Y53041" s="84"/>
    </row>
    <row r="53042" spans="25:25" x14ac:dyDescent="0.2">
      <c r="Y53042" s="84"/>
    </row>
    <row r="53043" spans="25:25" x14ac:dyDescent="0.2">
      <c r="Y53043" s="84"/>
    </row>
    <row r="53044" spans="25:25" x14ac:dyDescent="0.2">
      <c r="Y53044" s="84"/>
    </row>
    <row r="53045" spans="25:25" x14ac:dyDescent="0.2">
      <c r="Y53045" s="84"/>
    </row>
    <row r="53046" spans="25:25" x14ac:dyDescent="0.2">
      <c r="Y53046" s="84"/>
    </row>
    <row r="53047" spans="25:25" x14ac:dyDescent="0.2">
      <c r="Y53047" s="84"/>
    </row>
    <row r="53048" spans="25:25" x14ac:dyDescent="0.2">
      <c r="Y53048" s="84"/>
    </row>
    <row r="53049" spans="25:25" x14ac:dyDescent="0.2">
      <c r="Y53049" s="84"/>
    </row>
    <row r="53050" spans="25:25" x14ac:dyDescent="0.2">
      <c r="Y53050" s="84"/>
    </row>
    <row r="53051" spans="25:25" x14ac:dyDescent="0.2">
      <c r="Y53051" s="84"/>
    </row>
    <row r="53052" spans="25:25" x14ac:dyDescent="0.2">
      <c r="Y53052" s="84"/>
    </row>
    <row r="53053" spans="25:25" x14ac:dyDescent="0.2">
      <c r="Y53053" s="84"/>
    </row>
    <row r="53054" spans="25:25" x14ac:dyDescent="0.2">
      <c r="Y53054" s="84"/>
    </row>
    <row r="53055" spans="25:25" x14ac:dyDescent="0.2">
      <c r="Y53055" s="84"/>
    </row>
    <row r="53056" spans="25:25" x14ac:dyDescent="0.2">
      <c r="Y53056" s="84"/>
    </row>
    <row r="53057" spans="25:25" x14ac:dyDescent="0.2">
      <c r="Y53057" s="84"/>
    </row>
    <row r="53058" spans="25:25" x14ac:dyDescent="0.2">
      <c r="Y53058" s="84"/>
    </row>
    <row r="53059" spans="25:25" x14ac:dyDescent="0.2">
      <c r="Y53059" s="84"/>
    </row>
    <row r="53060" spans="25:25" x14ac:dyDescent="0.2">
      <c r="Y53060" s="84"/>
    </row>
    <row r="53061" spans="25:25" x14ac:dyDescent="0.2">
      <c r="Y53061" s="84"/>
    </row>
    <row r="53062" spans="25:25" x14ac:dyDescent="0.2">
      <c r="Y53062" s="84"/>
    </row>
    <row r="53063" spans="25:25" x14ac:dyDescent="0.2">
      <c r="Y53063" s="84"/>
    </row>
    <row r="53064" spans="25:25" x14ac:dyDescent="0.2">
      <c r="Y53064" s="84"/>
    </row>
    <row r="53065" spans="25:25" x14ac:dyDescent="0.2">
      <c r="Y53065" s="84"/>
    </row>
    <row r="53066" spans="25:25" x14ac:dyDescent="0.2">
      <c r="Y53066" s="84"/>
    </row>
    <row r="53067" spans="25:25" x14ac:dyDescent="0.2">
      <c r="Y53067" s="84"/>
    </row>
    <row r="53068" spans="25:25" x14ac:dyDescent="0.2">
      <c r="Y53068" s="84"/>
    </row>
    <row r="53069" spans="25:25" x14ac:dyDescent="0.2">
      <c r="Y53069" s="84"/>
    </row>
    <row r="53070" spans="25:25" x14ac:dyDescent="0.2">
      <c r="Y53070" s="84"/>
    </row>
    <row r="53071" spans="25:25" x14ac:dyDescent="0.2">
      <c r="Y53071" s="84"/>
    </row>
    <row r="53072" spans="25:25" x14ac:dyDescent="0.2">
      <c r="Y53072" s="84"/>
    </row>
    <row r="53073" spans="25:25" x14ac:dyDescent="0.2">
      <c r="Y53073" s="84"/>
    </row>
    <row r="53074" spans="25:25" x14ac:dyDescent="0.2">
      <c r="Y53074" s="84"/>
    </row>
    <row r="53075" spans="25:25" x14ac:dyDescent="0.2">
      <c r="Y53075" s="84"/>
    </row>
    <row r="53076" spans="25:25" x14ac:dyDescent="0.2">
      <c r="Y53076" s="84"/>
    </row>
    <row r="53077" spans="25:25" x14ac:dyDescent="0.2">
      <c r="Y53077" s="84"/>
    </row>
    <row r="53078" spans="25:25" x14ac:dyDescent="0.2">
      <c r="Y53078" s="84"/>
    </row>
    <row r="53079" spans="25:25" x14ac:dyDescent="0.2">
      <c r="Y53079" s="84"/>
    </row>
    <row r="53080" spans="25:25" x14ac:dyDescent="0.2">
      <c r="Y53080" s="84"/>
    </row>
    <row r="53081" spans="25:25" x14ac:dyDescent="0.2">
      <c r="Y53081" s="84"/>
    </row>
    <row r="53082" spans="25:25" x14ac:dyDescent="0.2">
      <c r="Y53082" s="84"/>
    </row>
    <row r="53083" spans="25:25" x14ac:dyDescent="0.2">
      <c r="Y53083" s="84"/>
    </row>
    <row r="53084" spans="25:25" x14ac:dyDescent="0.2">
      <c r="Y53084" s="84"/>
    </row>
    <row r="53085" spans="25:25" x14ac:dyDescent="0.2">
      <c r="Y53085" s="84"/>
    </row>
    <row r="53086" spans="25:25" x14ac:dyDescent="0.2">
      <c r="Y53086" s="84"/>
    </row>
    <row r="53087" spans="25:25" x14ac:dyDescent="0.2">
      <c r="Y53087" s="84"/>
    </row>
    <row r="53088" spans="25:25" x14ac:dyDescent="0.2">
      <c r="Y53088" s="84"/>
    </row>
    <row r="53089" spans="25:25" x14ac:dyDescent="0.2">
      <c r="Y53089" s="84"/>
    </row>
    <row r="53090" spans="25:25" x14ac:dyDescent="0.2">
      <c r="Y53090" s="84"/>
    </row>
    <row r="53091" spans="25:25" x14ac:dyDescent="0.2">
      <c r="Y53091" s="84"/>
    </row>
    <row r="53092" spans="25:25" x14ac:dyDescent="0.2">
      <c r="Y53092" s="84"/>
    </row>
    <row r="53093" spans="25:25" x14ac:dyDescent="0.2">
      <c r="Y53093" s="84"/>
    </row>
    <row r="53094" spans="25:25" x14ac:dyDescent="0.2">
      <c r="Y53094" s="84"/>
    </row>
    <row r="53095" spans="25:25" x14ac:dyDescent="0.2">
      <c r="Y53095" s="84"/>
    </row>
    <row r="53096" spans="25:25" x14ac:dyDescent="0.2">
      <c r="Y53096" s="84"/>
    </row>
    <row r="53097" spans="25:25" x14ac:dyDescent="0.2">
      <c r="Y53097" s="84"/>
    </row>
    <row r="53098" spans="25:25" x14ac:dyDescent="0.2">
      <c r="Y53098" s="84"/>
    </row>
    <row r="53099" spans="25:25" x14ac:dyDescent="0.2">
      <c r="Y53099" s="84"/>
    </row>
    <row r="53100" spans="25:25" x14ac:dyDescent="0.2">
      <c r="Y53100" s="84"/>
    </row>
    <row r="53101" spans="25:25" x14ac:dyDescent="0.2">
      <c r="Y53101" s="84"/>
    </row>
    <row r="53102" spans="25:25" x14ac:dyDescent="0.2">
      <c r="Y53102" s="84"/>
    </row>
    <row r="53103" spans="25:25" x14ac:dyDescent="0.2">
      <c r="Y53103" s="84"/>
    </row>
    <row r="53104" spans="25:25" x14ac:dyDescent="0.2">
      <c r="Y53104" s="84"/>
    </row>
    <row r="53105" spans="25:25" x14ac:dyDescent="0.2">
      <c r="Y53105" s="84"/>
    </row>
    <row r="53106" spans="25:25" x14ac:dyDescent="0.2">
      <c r="Y53106" s="84"/>
    </row>
    <row r="53107" spans="25:25" x14ac:dyDescent="0.2">
      <c r="Y53107" s="84"/>
    </row>
    <row r="53108" spans="25:25" x14ac:dyDescent="0.2">
      <c r="Y53108" s="84"/>
    </row>
    <row r="53109" spans="25:25" x14ac:dyDescent="0.2">
      <c r="Y53109" s="84"/>
    </row>
    <row r="53110" spans="25:25" x14ac:dyDescent="0.2">
      <c r="Y53110" s="84"/>
    </row>
    <row r="53111" spans="25:25" x14ac:dyDescent="0.2">
      <c r="Y53111" s="84"/>
    </row>
    <row r="53112" spans="25:25" x14ac:dyDescent="0.2">
      <c r="Y53112" s="84"/>
    </row>
    <row r="53113" spans="25:25" x14ac:dyDescent="0.2">
      <c r="Y53113" s="84"/>
    </row>
    <row r="53114" spans="25:25" x14ac:dyDescent="0.2">
      <c r="Y53114" s="84"/>
    </row>
    <row r="53115" spans="25:25" x14ac:dyDescent="0.2">
      <c r="Y53115" s="84"/>
    </row>
    <row r="53116" spans="25:25" x14ac:dyDescent="0.2">
      <c r="Y53116" s="84"/>
    </row>
    <row r="53117" spans="25:25" x14ac:dyDescent="0.2">
      <c r="Y53117" s="84"/>
    </row>
    <row r="53118" spans="25:25" x14ac:dyDescent="0.2">
      <c r="Y53118" s="84"/>
    </row>
    <row r="53119" spans="25:25" x14ac:dyDescent="0.2">
      <c r="Y53119" s="84"/>
    </row>
    <row r="53120" spans="25:25" x14ac:dyDescent="0.2">
      <c r="Y53120" s="84"/>
    </row>
    <row r="53121" spans="25:25" x14ac:dyDescent="0.2">
      <c r="Y53121" s="84"/>
    </row>
    <row r="53122" spans="25:25" x14ac:dyDescent="0.2">
      <c r="Y53122" s="84"/>
    </row>
    <row r="53123" spans="25:25" x14ac:dyDescent="0.2">
      <c r="Y53123" s="84"/>
    </row>
    <row r="53124" spans="25:25" x14ac:dyDescent="0.2">
      <c r="Y53124" s="84"/>
    </row>
    <row r="53125" spans="25:25" x14ac:dyDescent="0.2">
      <c r="Y53125" s="84"/>
    </row>
    <row r="53126" spans="25:25" x14ac:dyDescent="0.2">
      <c r="Y53126" s="84"/>
    </row>
    <row r="53127" spans="25:25" x14ac:dyDescent="0.2">
      <c r="Y53127" s="84"/>
    </row>
    <row r="53128" spans="25:25" x14ac:dyDescent="0.2">
      <c r="Y53128" s="84"/>
    </row>
    <row r="53129" spans="25:25" x14ac:dyDescent="0.2">
      <c r="Y53129" s="84"/>
    </row>
    <row r="53130" spans="25:25" x14ac:dyDescent="0.2">
      <c r="Y53130" s="84"/>
    </row>
    <row r="53131" spans="25:25" x14ac:dyDescent="0.2">
      <c r="Y53131" s="84"/>
    </row>
    <row r="53132" spans="25:25" x14ac:dyDescent="0.2">
      <c r="Y53132" s="84"/>
    </row>
    <row r="53133" spans="25:25" x14ac:dyDescent="0.2">
      <c r="Y53133" s="84"/>
    </row>
    <row r="53134" spans="25:25" x14ac:dyDescent="0.2">
      <c r="Y53134" s="84"/>
    </row>
    <row r="53135" spans="25:25" x14ac:dyDescent="0.2">
      <c r="Y53135" s="84"/>
    </row>
    <row r="53136" spans="25:25" x14ac:dyDescent="0.2">
      <c r="Y53136" s="84"/>
    </row>
    <row r="53137" spans="25:25" x14ac:dyDescent="0.2">
      <c r="Y53137" s="84"/>
    </row>
    <row r="53138" spans="25:25" x14ac:dyDescent="0.2">
      <c r="Y53138" s="84"/>
    </row>
    <row r="53139" spans="25:25" x14ac:dyDescent="0.2">
      <c r="Y53139" s="84"/>
    </row>
    <row r="53140" spans="25:25" x14ac:dyDescent="0.2">
      <c r="Y53140" s="84"/>
    </row>
    <row r="53141" spans="25:25" x14ac:dyDescent="0.2">
      <c r="Y53141" s="84"/>
    </row>
    <row r="53142" spans="25:25" x14ac:dyDescent="0.2">
      <c r="Y53142" s="84"/>
    </row>
    <row r="53143" spans="25:25" x14ac:dyDescent="0.2">
      <c r="Y53143" s="84"/>
    </row>
    <row r="53144" spans="25:25" x14ac:dyDescent="0.2">
      <c r="Y53144" s="84"/>
    </row>
    <row r="53145" spans="25:25" x14ac:dyDescent="0.2">
      <c r="Y53145" s="84"/>
    </row>
    <row r="53146" spans="25:25" x14ac:dyDescent="0.2">
      <c r="Y53146" s="84"/>
    </row>
    <row r="53147" spans="25:25" x14ac:dyDescent="0.2">
      <c r="Y53147" s="84"/>
    </row>
    <row r="53148" spans="25:25" x14ac:dyDescent="0.2">
      <c r="Y53148" s="84"/>
    </row>
    <row r="53149" spans="25:25" x14ac:dyDescent="0.2">
      <c r="Y53149" s="84"/>
    </row>
    <row r="53150" spans="25:25" x14ac:dyDescent="0.2">
      <c r="Y53150" s="84"/>
    </row>
    <row r="53151" spans="25:25" x14ac:dyDescent="0.2">
      <c r="Y53151" s="84"/>
    </row>
    <row r="53152" spans="25:25" x14ac:dyDescent="0.2">
      <c r="Y53152" s="84"/>
    </row>
    <row r="53153" spans="25:25" x14ac:dyDescent="0.2">
      <c r="Y53153" s="84"/>
    </row>
    <row r="53154" spans="25:25" x14ac:dyDescent="0.2">
      <c r="Y53154" s="84"/>
    </row>
    <row r="53155" spans="25:25" x14ac:dyDescent="0.2">
      <c r="Y53155" s="84"/>
    </row>
    <row r="53156" spans="25:25" x14ac:dyDescent="0.2">
      <c r="Y53156" s="84"/>
    </row>
    <row r="53157" spans="25:25" x14ac:dyDescent="0.2">
      <c r="Y53157" s="84"/>
    </row>
    <row r="53158" spans="25:25" x14ac:dyDescent="0.2">
      <c r="Y53158" s="84"/>
    </row>
    <row r="53159" spans="25:25" x14ac:dyDescent="0.2">
      <c r="Y53159" s="84"/>
    </row>
    <row r="53160" spans="25:25" x14ac:dyDescent="0.2">
      <c r="Y53160" s="84"/>
    </row>
    <row r="53161" spans="25:25" x14ac:dyDescent="0.2">
      <c r="Y53161" s="84"/>
    </row>
    <row r="53162" spans="25:25" x14ac:dyDescent="0.2">
      <c r="Y53162" s="84"/>
    </row>
    <row r="53163" spans="25:25" x14ac:dyDescent="0.2">
      <c r="Y53163" s="84"/>
    </row>
    <row r="53164" spans="25:25" x14ac:dyDescent="0.2">
      <c r="Y53164" s="84"/>
    </row>
    <row r="53165" spans="25:25" x14ac:dyDescent="0.2">
      <c r="Y53165" s="84"/>
    </row>
    <row r="53166" spans="25:25" x14ac:dyDescent="0.2">
      <c r="Y53166" s="84"/>
    </row>
    <row r="53167" spans="25:25" x14ac:dyDescent="0.2">
      <c r="Y53167" s="84"/>
    </row>
    <row r="53168" spans="25:25" x14ac:dyDescent="0.2">
      <c r="Y53168" s="84"/>
    </row>
    <row r="53169" spans="25:25" x14ac:dyDescent="0.2">
      <c r="Y53169" s="84"/>
    </row>
    <row r="53170" spans="25:25" x14ac:dyDescent="0.2">
      <c r="Y53170" s="84"/>
    </row>
    <row r="53171" spans="25:25" x14ac:dyDescent="0.2">
      <c r="Y53171" s="84"/>
    </row>
    <row r="53172" spans="25:25" x14ac:dyDescent="0.2">
      <c r="Y53172" s="84"/>
    </row>
    <row r="53173" spans="25:25" x14ac:dyDescent="0.2">
      <c r="Y53173" s="84"/>
    </row>
    <row r="53174" spans="25:25" x14ac:dyDescent="0.2">
      <c r="Y53174" s="84"/>
    </row>
    <row r="53175" spans="25:25" x14ac:dyDescent="0.2">
      <c r="Y53175" s="84"/>
    </row>
    <row r="53176" spans="25:25" x14ac:dyDescent="0.2">
      <c r="Y53176" s="84"/>
    </row>
    <row r="53177" spans="25:25" x14ac:dyDescent="0.2">
      <c r="Y53177" s="84"/>
    </row>
    <row r="53178" spans="25:25" x14ac:dyDescent="0.2">
      <c r="Y53178" s="84"/>
    </row>
    <row r="53179" spans="25:25" x14ac:dyDescent="0.2">
      <c r="Y53179" s="84"/>
    </row>
    <row r="53180" spans="25:25" x14ac:dyDescent="0.2">
      <c r="Y53180" s="84"/>
    </row>
    <row r="53181" spans="25:25" x14ac:dyDescent="0.2">
      <c r="Y53181" s="84"/>
    </row>
    <row r="53182" spans="25:25" x14ac:dyDescent="0.2">
      <c r="Y53182" s="84"/>
    </row>
    <row r="53183" spans="25:25" x14ac:dyDescent="0.2">
      <c r="Y53183" s="84"/>
    </row>
    <row r="53184" spans="25:25" x14ac:dyDescent="0.2">
      <c r="Y53184" s="84"/>
    </row>
    <row r="53185" spans="25:25" x14ac:dyDescent="0.2">
      <c r="Y53185" s="84"/>
    </row>
    <row r="53186" spans="25:25" x14ac:dyDescent="0.2">
      <c r="Y53186" s="84"/>
    </row>
    <row r="53187" spans="25:25" x14ac:dyDescent="0.2">
      <c r="Y53187" s="84"/>
    </row>
    <row r="53188" spans="25:25" x14ac:dyDescent="0.2">
      <c r="Y53188" s="84"/>
    </row>
    <row r="53189" spans="25:25" x14ac:dyDescent="0.2">
      <c r="Y53189" s="84"/>
    </row>
    <row r="53190" spans="25:25" x14ac:dyDescent="0.2">
      <c r="Y53190" s="84"/>
    </row>
    <row r="53191" spans="25:25" x14ac:dyDescent="0.2">
      <c r="Y53191" s="84"/>
    </row>
    <row r="53192" spans="25:25" x14ac:dyDescent="0.2">
      <c r="Y53192" s="84"/>
    </row>
    <row r="53193" spans="25:25" x14ac:dyDescent="0.2">
      <c r="Y53193" s="84"/>
    </row>
    <row r="53194" spans="25:25" x14ac:dyDescent="0.2">
      <c r="Y53194" s="84"/>
    </row>
    <row r="53195" spans="25:25" x14ac:dyDescent="0.2">
      <c r="Y53195" s="84"/>
    </row>
    <row r="53196" spans="25:25" x14ac:dyDescent="0.2">
      <c r="Y53196" s="84"/>
    </row>
    <row r="53197" spans="25:25" x14ac:dyDescent="0.2">
      <c r="Y53197" s="84"/>
    </row>
    <row r="53198" spans="25:25" x14ac:dyDescent="0.2">
      <c r="Y53198" s="84"/>
    </row>
    <row r="53199" spans="25:25" x14ac:dyDescent="0.2">
      <c r="Y53199" s="84"/>
    </row>
    <row r="53200" spans="25:25" x14ac:dyDescent="0.2">
      <c r="Y53200" s="84"/>
    </row>
    <row r="53201" spans="25:25" x14ac:dyDescent="0.2">
      <c r="Y53201" s="84"/>
    </row>
    <row r="53202" spans="25:25" x14ac:dyDescent="0.2">
      <c r="Y53202" s="84"/>
    </row>
    <row r="53203" spans="25:25" x14ac:dyDescent="0.2">
      <c r="Y53203" s="84"/>
    </row>
    <row r="53204" spans="25:25" x14ac:dyDescent="0.2">
      <c r="Y53204" s="84"/>
    </row>
    <row r="53205" spans="25:25" x14ac:dyDescent="0.2">
      <c r="Y53205" s="84"/>
    </row>
    <row r="53206" spans="25:25" x14ac:dyDescent="0.2">
      <c r="Y53206" s="84"/>
    </row>
    <row r="53207" spans="25:25" x14ac:dyDescent="0.2">
      <c r="Y53207" s="84"/>
    </row>
    <row r="53208" spans="25:25" x14ac:dyDescent="0.2">
      <c r="Y53208" s="84"/>
    </row>
    <row r="53209" spans="25:25" x14ac:dyDescent="0.2">
      <c r="Y53209" s="84"/>
    </row>
    <row r="53210" spans="25:25" x14ac:dyDescent="0.2">
      <c r="Y53210" s="84"/>
    </row>
    <row r="53211" spans="25:25" x14ac:dyDescent="0.2">
      <c r="Y53211" s="84"/>
    </row>
    <row r="53212" spans="25:25" x14ac:dyDescent="0.2">
      <c r="Y53212" s="84"/>
    </row>
    <row r="53213" spans="25:25" x14ac:dyDescent="0.2">
      <c r="Y53213" s="84"/>
    </row>
    <row r="53214" spans="25:25" x14ac:dyDescent="0.2">
      <c r="Y53214" s="84"/>
    </row>
    <row r="53215" spans="25:25" x14ac:dyDescent="0.2">
      <c r="Y53215" s="84"/>
    </row>
    <row r="53216" spans="25:25" x14ac:dyDescent="0.2">
      <c r="Y53216" s="84"/>
    </row>
    <row r="53217" spans="25:25" x14ac:dyDescent="0.2">
      <c r="Y53217" s="84"/>
    </row>
    <row r="53218" spans="25:25" x14ac:dyDescent="0.2">
      <c r="Y53218" s="84"/>
    </row>
    <row r="53219" spans="25:25" x14ac:dyDescent="0.2">
      <c r="Y53219" s="84"/>
    </row>
    <row r="53220" spans="25:25" x14ac:dyDescent="0.2">
      <c r="Y53220" s="84"/>
    </row>
    <row r="53221" spans="25:25" x14ac:dyDescent="0.2">
      <c r="Y53221" s="84"/>
    </row>
    <row r="53222" spans="25:25" x14ac:dyDescent="0.2">
      <c r="Y53222" s="84"/>
    </row>
    <row r="53223" spans="25:25" x14ac:dyDescent="0.2">
      <c r="Y53223" s="84"/>
    </row>
    <row r="53224" spans="25:25" x14ac:dyDescent="0.2">
      <c r="Y53224" s="84"/>
    </row>
    <row r="53225" spans="25:25" x14ac:dyDescent="0.2">
      <c r="Y53225" s="84"/>
    </row>
    <row r="53226" spans="25:25" x14ac:dyDescent="0.2">
      <c r="Y53226" s="84"/>
    </row>
    <row r="53227" spans="25:25" x14ac:dyDescent="0.2">
      <c r="Y53227" s="84"/>
    </row>
    <row r="53228" spans="25:25" x14ac:dyDescent="0.2">
      <c r="Y53228" s="84"/>
    </row>
    <row r="53229" spans="25:25" x14ac:dyDescent="0.2">
      <c r="Y53229" s="84"/>
    </row>
    <row r="53230" spans="25:25" x14ac:dyDescent="0.2">
      <c r="Y53230" s="84"/>
    </row>
    <row r="53231" spans="25:25" x14ac:dyDescent="0.2">
      <c r="Y53231" s="84"/>
    </row>
    <row r="53232" spans="25:25" x14ac:dyDescent="0.2">
      <c r="Y53232" s="84"/>
    </row>
    <row r="53233" spans="25:25" x14ac:dyDescent="0.2">
      <c r="Y53233" s="84"/>
    </row>
    <row r="53234" spans="25:25" x14ac:dyDescent="0.2">
      <c r="Y53234" s="84"/>
    </row>
    <row r="53235" spans="25:25" x14ac:dyDescent="0.2">
      <c r="Y53235" s="84"/>
    </row>
    <row r="53236" spans="25:25" x14ac:dyDescent="0.2">
      <c r="Y53236" s="84"/>
    </row>
    <row r="53237" spans="25:25" x14ac:dyDescent="0.2">
      <c r="Y53237" s="84"/>
    </row>
    <row r="53238" spans="25:25" x14ac:dyDescent="0.2">
      <c r="Y53238" s="84"/>
    </row>
    <row r="53239" spans="25:25" x14ac:dyDescent="0.2">
      <c r="Y53239" s="84"/>
    </row>
    <row r="53240" spans="25:25" x14ac:dyDescent="0.2">
      <c r="Y53240" s="84"/>
    </row>
    <row r="53241" spans="25:25" x14ac:dyDescent="0.2">
      <c r="Y53241" s="84"/>
    </row>
    <row r="53242" spans="25:25" x14ac:dyDescent="0.2">
      <c r="Y53242" s="84"/>
    </row>
    <row r="53243" spans="25:25" x14ac:dyDescent="0.2">
      <c r="Y53243" s="84"/>
    </row>
    <row r="53244" spans="25:25" x14ac:dyDescent="0.2">
      <c r="Y53244" s="84"/>
    </row>
    <row r="53245" spans="25:25" x14ac:dyDescent="0.2">
      <c r="Y53245" s="84"/>
    </row>
    <row r="53246" spans="25:25" x14ac:dyDescent="0.2">
      <c r="Y53246" s="84"/>
    </row>
    <row r="53247" spans="25:25" x14ac:dyDescent="0.2">
      <c r="Y53247" s="84"/>
    </row>
    <row r="53248" spans="25:25" x14ac:dyDescent="0.2">
      <c r="Y53248" s="84"/>
    </row>
    <row r="53249" spans="25:25" x14ac:dyDescent="0.2">
      <c r="Y53249" s="84"/>
    </row>
    <row r="53250" spans="25:25" x14ac:dyDescent="0.2">
      <c r="Y53250" s="84"/>
    </row>
    <row r="53251" spans="25:25" x14ac:dyDescent="0.2">
      <c r="Y53251" s="84"/>
    </row>
    <row r="53252" spans="25:25" x14ac:dyDescent="0.2">
      <c r="Y53252" s="84"/>
    </row>
    <row r="53253" spans="25:25" x14ac:dyDescent="0.2">
      <c r="Y53253" s="84"/>
    </row>
    <row r="53254" spans="25:25" x14ac:dyDescent="0.2">
      <c r="Y53254" s="84"/>
    </row>
    <row r="53255" spans="25:25" x14ac:dyDescent="0.2">
      <c r="Y53255" s="84"/>
    </row>
    <row r="53256" spans="25:25" x14ac:dyDescent="0.2">
      <c r="Y53256" s="84"/>
    </row>
    <row r="53257" spans="25:25" x14ac:dyDescent="0.2">
      <c r="Y53257" s="84"/>
    </row>
    <row r="53258" spans="25:25" x14ac:dyDescent="0.2">
      <c r="Y53258" s="84"/>
    </row>
    <row r="53259" spans="25:25" x14ac:dyDescent="0.2">
      <c r="Y53259" s="84"/>
    </row>
    <row r="53260" spans="25:25" x14ac:dyDescent="0.2">
      <c r="Y53260" s="84"/>
    </row>
    <row r="53261" spans="25:25" x14ac:dyDescent="0.2">
      <c r="Y53261" s="84"/>
    </row>
    <row r="53262" spans="25:25" x14ac:dyDescent="0.2">
      <c r="Y53262" s="84"/>
    </row>
    <row r="53263" spans="25:25" x14ac:dyDescent="0.2">
      <c r="Y53263" s="84"/>
    </row>
    <row r="53264" spans="25:25" x14ac:dyDescent="0.2">
      <c r="Y53264" s="84"/>
    </row>
    <row r="53265" spans="25:25" x14ac:dyDescent="0.2">
      <c r="Y53265" s="84"/>
    </row>
    <row r="53266" spans="25:25" x14ac:dyDescent="0.2">
      <c r="Y53266" s="84"/>
    </row>
    <row r="53267" spans="25:25" x14ac:dyDescent="0.2">
      <c r="Y53267" s="84"/>
    </row>
    <row r="53268" spans="25:25" x14ac:dyDescent="0.2">
      <c r="Y53268" s="84"/>
    </row>
    <row r="53269" spans="25:25" x14ac:dyDescent="0.2">
      <c r="Y53269" s="84"/>
    </row>
    <row r="53270" spans="25:25" x14ac:dyDescent="0.2">
      <c r="Y53270" s="84"/>
    </row>
    <row r="53271" spans="25:25" x14ac:dyDescent="0.2">
      <c r="Y53271" s="84"/>
    </row>
    <row r="53272" spans="25:25" x14ac:dyDescent="0.2">
      <c r="Y53272" s="84"/>
    </row>
    <row r="53273" spans="25:25" x14ac:dyDescent="0.2">
      <c r="Y53273" s="84"/>
    </row>
    <row r="53274" spans="25:25" x14ac:dyDescent="0.2">
      <c r="Y53274" s="84"/>
    </row>
    <row r="53275" spans="25:25" x14ac:dyDescent="0.2">
      <c r="Y53275" s="84"/>
    </row>
    <row r="53276" spans="25:25" x14ac:dyDescent="0.2">
      <c r="Y53276" s="84"/>
    </row>
    <row r="53277" spans="25:25" x14ac:dyDescent="0.2">
      <c r="Y53277" s="84"/>
    </row>
    <row r="53278" spans="25:25" x14ac:dyDescent="0.2">
      <c r="Y53278" s="84"/>
    </row>
    <row r="53279" spans="25:25" x14ac:dyDescent="0.2">
      <c r="Y53279" s="84"/>
    </row>
    <row r="53280" spans="25:25" x14ac:dyDescent="0.2">
      <c r="Y53280" s="84"/>
    </row>
    <row r="53281" spans="25:25" x14ac:dyDescent="0.2">
      <c r="Y53281" s="84"/>
    </row>
    <row r="53282" spans="25:25" x14ac:dyDescent="0.2">
      <c r="Y53282" s="84"/>
    </row>
    <row r="53283" spans="25:25" x14ac:dyDescent="0.2">
      <c r="Y53283" s="84"/>
    </row>
    <row r="53284" spans="25:25" x14ac:dyDescent="0.2">
      <c r="Y53284" s="84"/>
    </row>
    <row r="53285" spans="25:25" x14ac:dyDescent="0.2">
      <c r="Y53285" s="84"/>
    </row>
    <row r="53286" spans="25:25" x14ac:dyDescent="0.2">
      <c r="Y53286" s="84"/>
    </row>
    <row r="53287" spans="25:25" x14ac:dyDescent="0.2">
      <c r="Y53287" s="84"/>
    </row>
    <row r="53288" spans="25:25" x14ac:dyDescent="0.2">
      <c r="Y53288" s="84"/>
    </row>
    <row r="53289" spans="25:25" x14ac:dyDescent="0.2">
      <c r="Y53289" s="84"/>
    </row>
    <row r="53290" spans="25:25" x14ac:dyDescent="0.2">
      <c r="Y53290" s="84"/>
    </row>
    <row r="53291" spans="25:25" x14ac:dyDescent="0.2">
      <c r="Y53291" s="84"/>
    </row>
    <row r="53292" spans="25:25" x14ac:dyDescent="0.2">
      <c r="Y53292" s="84"/>
    </row>
    <row r="53293" spans="25:25" x14ac:dyDescent="0.2">
      <c r="Y53293" s="84"/>
    </row>
    <row r="53294" spans="25:25" x14ac:dyDescent="0.2">
      <c r="Y53294" s="84"/>
    </row>
    <row r="53295" spans="25:25" x14ac:dyDescent="0.2">
      <c r="Y53295" s="84"/>
    </row>
    <row r="53296" spans="25:25" x14ac:dyDescent="0.2">
      <c r="Y53296" s="84"/>
    </row>
    <row r="53297" spans="25:25" x14ac:dyDescent="0.2">
      <c r="Y53297" s="84"/>
    </row>
    <row r="53298" spans="25:25" x14ac:dyDescent="0.2">
      <c r="Y53298" s="84"/>
    </row>
    <row r="53299" spans="25:25" x14ac:dyDescent="0.2">
      <c r="Y53299" s="84"/>
    </row>
    <row r="53300" spans="25:25" x14ac:dyDescent="0.2">
      <c r="Y53300" s="84"/>
    </row>
    <row r="53301" spans="25:25" x14ac:dyDescent="0.2">
      <c r="Y53301" s="84"/>
    </row>
    <row r="53302" spans="25:25" x14ac:dyDescent="0.2">
      <c r="Y53302" s="84"/>
    </row>
    <row r="53303" spans="25:25" x14ac:dyDescent="0.2">
      <c r="Y53303" s="84"/>
    </row>
    <row r="53304" spans="25:25" x14ac:dyDescent="0.2">
      <c r="Y53304" s="84"/>
    </row>
    <row r="53305" spans="25:25" x14ac:dyDescent="0.2">
      <c r="Y53305" s="84"/>
    </row>
    <row r="53306" spans="25:25" x14ac:dyDescent="0.2">
      <c r="Y53306" s="84"/>
    </row>
    <row r="53307" spans="25:25" x14ac:dyDescent="0.2">
      <c r="Y53307" s="84"/>
    </row>
    <row r="53308" spans="25:25" x14ac:dyDescent="0.2">
      <c r="Y53308" s="84"/>
    </row>
    <row r="53309" spans="25:25" x14ac:dyDescent="0.2">
      <c r="Y53309" s="84"/>
    </row>
    <row r="53310" spans="25:25" x14ac:dyDescent="0.2">
      <c r="Y53310" s="84"/>
    </row>
    <row r="53311" spans="25:25" x14ac:dyDescent="0.2">
      <c r="Y53311" s="84"/>
    </row>
    <row r="53312" spans="25:25" x14ac:dyDescent="0.2">
      <c r="Y53312" s="84"/>
    </row>
    <row r="53313" spans="25:25" x14ac:dyDescent="0.2">
      <c r="Y53313" s="84"/>
    </row>
    <row r="53314" spans="25:25" x14ac:dyDescent="0.2">
      <c r="Y53314" s="84"/>
    </row>
    <row r="53315" spans="25:25" x14ac:dyDescent="0.2">
      <c r="Y53315" s="84"/>
    </row>
    <row r="53316" spans="25:25" x14ac:dyDescent="0.2">
      <c r="Y53316" s="84"/>
    </row>
    <row r="53317" spans="25:25" x14ac:dyDescent="0.2">
      <c r="Y53317" s="84"/>
    </row>
    <row r="53318" spans="25:25" x14ac:dyDescent="0.2">
      <c r="Y53318" s="84"/>
    </row>
    <row r="53319" spans="25:25" x14ac:dyDescent="0.2">
      <c r="Y53319" s="84"/>
    </row>
    <row r="53320" spans="25:25" x14ac:dyDescent="0.2">
      <c r="Y53320" s="84"/>
    </row>
    <row r="53321" spans="25:25" x14ac:dyDescent="0.2">
      <c r="Y53321" s="84"/>
    </row>
    <row r="53322" spans="25:25" x14ac:dyDescent="0.2">
      <c r="Y53322" s="84"/>
    </row>
    <row r="53323" spans="25:25" x14ac:dyDescent="0.2">
      <c r="Y53323" s="84"/>
    </row>
    <row r="53324" spans="25:25" x14ac:dyDescent="0.2">
      <c r="Y53324" s="84"/>
    </row>
    <row r="53325" spans="25:25" x14ac:dyDescent="0.2">
      <c r="Y53325" s="84"/>
    </row>
    <row r="53326" spans="25:25" x14ac:dyDescent="0.2">
      <c r="Y53326" s="84"/>
    </row>
    <row r="53327" spans="25:25" x14ac:dyDescent="0.2">
      <c r="Y53327" s="84"/>
    </row>
    <row r="53328" spans="25:25" x14ac:dyDescent="0.2">
      <c r="Y53328" s="84"/>
    </row>
    <row r="53329" spans="25:25" x14ac:dyDescent="0.2">
      <c r="Y53329" s="84"/>
    </row>
    <row r="53330" spans="25:25" x14ac:dyDescent="0.2">
      <c r="Y53330" s="84"/>
    </row>
    <row r="53331" spans="25:25" x14ac:dyDescent="0.2">
      <c r="Y53331" s="84"/>
    </row>
    <row r="53332" spans="25:25" x14ac:dyDescent="0.2">
      <c r="Y53332" s="84"/>
    </row>
    <row r="53333" spans="25:25" x14ac:dyDescent="0.2">
      <c r="Y53333" s="84"/>
    </row>
    <row r="53334" spans="25:25" x14ac:dyDescent="0.2">
      <c r="Y53334" s="84"/>
    </row>
    <row r="53335" spans="25:25" x14ac:dyDescent="0.2">
      <c r="Y53335" s="84"/>
    </row>
    <row r="53336" spans="25:25" x14ac:dyDescent="0.2">
      <c r="Y53336" s="84"/>
    </row>
    <row r="53337" spans="25:25" x14ac:dyDescent="0.2">
      <c r="Y53337" s="84"/>
    </row>
    <row r="53338" spans="25:25" x14ac:dyDescent="0.2">
      <c r="Y53338" s="84"/>
    </row>
    <row r="53339" spans="25:25" x14ac:dyDescent="0.2">
      <c r="Y53339" s="84"/>
    </row>
    <row r="53340" spans="25:25" x14ac:dyDescent="0.2">
      <c r="Y53340" s="84"/>
    </row>
    <row r="53341" spans="25:25" x14ac:dyDescent="0.2">
      <c r="Y53341" s="84"/>
    </row>
    <row r="53342" spans="25:25" x14ac:dyDescent="0.2">
      <c r="Y53342" s="84"/>
    </row>
    <row r="53343" spans="25:25" x14ac:dyDescent="0.2">
      <c r="Y53343" s="84"/>
    </row>
    <row r="53344" spans="25:25" x14ac:dyDescent="0.2">
      <c r="Y53344" s="84"/>
    </row>
    <row r="53345" spans="25:25" x14ac:dyDescent="0.2">
      <c r="Y53345" s="84"/>
    </row>
    <row r="53346" spans="25:25" x14ac:dyDescent="0.2">
      <c r="Y53346" s="84"/>
    </row>
    <row r="53347" spans="25:25" x14ac:dyDescent="0.2">
      <c r="Y53347" s="84"/>
    </row>
    <row r="53348" spans="25:25" x14ac:dyDescent="0.2">
      <c r="Y53348" s="84"/>
    </row>
    <row r="53349" spans="25:25" x14ac:dyDescent="0.2">
      <c r="Y53349" s="84"/>
    </row>
    <row r="53350" spans="25:25" x14ac:dyDescent="0.2">
      <c r="Y53350" s="84"/>
    </row>
    <row r="53351" spans="25:25" x14ac:dyDescent="0.2">
      <c r="Y53351" s="84"/>
    </row>
    <row r="53352" spans="25:25" x14ac:dyDescent="0.2">
      <c r="Y53352" s="84"/>
    </row>
    <row r="53353" spans="25:25" x14ac:dyDescent="0.2">
      <c r="Y53353" s="84"/>
    </row>
    <row r="53354" spans="25:25" x14ac:dyDescent="0.2">
      <c r="Y53354" s="84"/>
    </row>
    <row r="53355" spans="25:25" x14ac:dyDescent="0.2">
      <c r="Y53355" s="84"/>
    </row>
    <row r="53356" spans="25:25" x14ac:dyDescent="0.2">
      <c r="Y53356" s="84"/>
    </row>
    <row r="53357" spans="25:25" x14ac:dyDescent="0.2">
      <c r="Y53357" s="84"/>
    </row>
    <row r="53358" spans="25:25" x14ac:dyDescent="0.2">
      <c r="Y53358" s="84"/>
    </row>
    <row r="53359" spans="25:25" x14ac:dyDescent="0.2">
      <c r="Y53359" s="84"/>
    </row>
    <row r="53360" spans="25:25" x14ac:dyDescent="0.2">
      <c r="Y53360" s="84"/>
    </row>
    <row r="53361" spans="25:25" x14ac:dyDescent="0.2">
      <c r="Y53361" s="84"/>
    </row>
    <row r="53362" spans="25:25" x14ac:dyDescent="0.2">
      <c r="Y53362" s="84"/>
    </row>
    <row r="53363" spans="25:25" x14ac:dyDescent="0.2">
      <c r="Y53363" s="84"/>
    </row>
    <row r="53364" spans="25:25" x14ac:dyDescent="0.2">
      <c r="Y53364" s="84"/>
    </row>
    <row r="53365" spans="25:25" x14ac:dyDescent="0.2">
      <c r="Y53365" s="84"/>
    </row>
    <row r="53366" spans="25:25" x14ac:dyDescent="0.2">
      <c r="Y53366" s="84"/>
    </row>
    <row r="53367" spans="25:25" x14ac:dyDescent="0.2">
      <c r="Y53367" s="84"/>
    </row>
    <row r="53368" spans="25:25" x14ac:dyDescent="0.2">
      <c r="Y53368" s="84"/>
    </row>
    <row r="53369" spans="25:25" x14ac:dyDescent="0.2">
      <c r="Y53369" s="84"/>
    </row>
    <row r="53370" spans="25:25" x14ac:dyDescent="0.2">
      <c r="Y53370" s="84"/>
    </row>
    <row r="53371" spans="25:25" x14ac:dyDescent="0.2">
      <c r="Y53371" s="84"/>
    </row>
    <row r="53372" spans="25:25" x14ac:dyDescent="0.2">
      <c r="Y53372" s="84"/>
    </row>
    <row r="53373" spans="25:25" x14ac:dyDescent="0.2">
      <c r="Y53373" s="84"/>
    </row>
    <row r="53374" spans="25:25" x14ac:dyDescent="0.2">
      <c r="Y53374" s="84"/>
    </row>
    <row r="53375" spans="25:25" x14ac:dyDescent="0.2">
      <c r="Y53375" s="84"/>
    </row>
    <row r="53376" spans="25:25" x14ac:dyDescent="0.2">
      <c r="Y53376" s="84"/>
    </row>
    <row r="53377" spans="25:25" x14ac:dyDescent="0.2">
      <c r="Y53377" s="84"/>
    </row>
    <row r="53378" spans="25:25" x14ac:dyDescent="0.2">
      <c r="Y53378" s="84"/>
    </row>
    <row r="53379" spans="25:25" x14ac:dyDescent="0.2">
      <c r="Y53379" s="84"/>
    </row>
    <row r="53380" spans="25:25" x14ac:dyDescent="0.2">
      <c r="Y53380" s="84"/>
    </row>
    <row r="53381" spans="25:25" x14ac:dyDescent="0.2">
      <c r="Y53381" s="84"/>
    </row>
    <row r="53382" spans="25:25" x14ac:dyDescent="0.2">
      <c r="Y53382" s="84"/>
    </row>
    <row r="53383" spans="25:25" x14ac:dyDescent="0.2">
      <c r="Y53383" s="84"/>
    </row>
    <row r="53384" spans="25:25" x14ac:dyDescent="0.2">
      <c r="Y53384" s="84"/>
    </row>
    <row r="53385" spans="25:25" x14ac:dyDescent="0.2">
      <c r="Y53385" s="84"/>
    </row>
    <row r="53386" spans="25:25" x14ac:dyDescent="0.2">
      <c r="Y53386" s="84"/>
    </row>
    <row r="53387" spans="25:25" x14ac:dyDescent="0.2">
      <c r="Y53387" s="84"/>
    </row>
    <row r="53388" spans="25:25" x14ac:dyDescent="0.2">
      <c r="Y53388" s="84"/>
    </row>
    <row r="53389" spans="25:25" x14ac:dyDescent="0.2">
      <c r="Y53389" s="84"/>
    </row>
    <row r="53390" spans="25:25" x14ac:dyDescent="0.2">
      <c r="Y53390" s="84"/>
    </row>
    <row r="53391" spans="25:25" x14ac:dyDescent="0.2">
      <c r="Y53391" s="84"/>
    </row>
    <row r="53392" spans="25:25" x14ac:dyDescent="0.2">
      <c r="Y53392" s="84"/>
    </row>
    <row r="53393" spans="25:25" x14ac:dyDescent="0.2">
      <c r="Y53393" s="84"/>
    </row>
    <row r="53394" spans="25:25" x14ac:dyDescent="0.2">
      <c r="Y53394" s="84"/>
    </row>
    <row r="53395" spans="25:25" x14ac:dyDescent="0.2">
      <c r="Y53395" s="84"/>
    </row>
    <row r="53396" spans="25:25" x14ac:dyDescent="0.2">
      <c r="Y53396" s="84"/>
    </row>
    <row r="53397" spans="25:25" x14ac:dyDescent="0.2">
      <c r="Y53397" s="84"/>
    </row>
    <row r="53398" spans="25:25" x14ac:dyDescent="0.2">
      <c r="Y53398" s="84"/>
    </row>
    <row r="53399" spans="25:25" x14ac:dyDescent="0.2">
      <c r="Y53399" s="84"/>
    </row>
    <row r="53400" spans="25:25" x14ac:dyDescent="0.2">
      <c r="Y53400" s="84"/>
    </row>
    <row r="53401" spans="25:25" x14ac:dyDescent="0.2">
      <c r="Y53401" s="84"/>
    </row>
    <row r="53402" spans="25:25" x14ac:dyDescent="0.2">
      <c r="Y53402" s="84"/>
    </row>
    <row r="53403" spans="25:25" x14ac:dyDescent="0.2">
      <c r="Y53403" s="84"/>
    </row>
    <row r="53404" spans="25:25" x14ac:dyDescent="0.2">
      <c r="Y53404" s="84"/>
    </row>
    <row r="53405" spans="25:25" x14ac:dyDescent="0.2">
      <c r="Y53405" s="84"/>
    </row>
    <row r="53406" spans="25:25" x14ac:dyDescent="0.2">
      <c r="Y53406" s="84"/>
    </row>
    <row r="53407" spans="25:25" x14ac:dyDescent="0.2">
      <c r="Y53407" s="84"/>
    </row>
    <row r="53408" spans="25:25" x14ac:dyDescent="0.2">
      <c r="Y53408" s="84"/>
    </row>
    <row r="53409" spans="25:25" x14ac:dyDescent="0.2">
      <c r="Y53409" s="84"/>
    </row>
    <row r="53410" spans="25:25" x14ac:dyDescent="0.2">
      <c r="Y53410" s="84"/>
    </row>
    <row r="53411" spans="25:25" x14ac:dyDescent="0.2">
      <c r="Y53411" s="84"/>
    </row>
    <row r="53412" spans="25:25" x14ac:dyDescent="0.2">
      <c r="Y53412" s="84"/>
    </row>
    <row r="53413" spans="25:25" x14ac:dyDescent="0.2">
      <c r="Y53413" s="84"/>
    </row>
    <row r="53414" spans="25:25" x14ac:dyDescent="0.2">
      <c r="Y53414" s="84"/>
    </row>
    <row r="53415" spans="25:25" x14ac:dyDescent="0.2">
      <c r="Y53415" s="84"/>
    </row>
    <row r="53416" spans="25:25" x14ac:dyDescent="0.2">
      <c r="Y53416" s="84"/>
    </row>
    <row r="53417" spans="25:25" x14ac:dyDescent="0.2">
      <c r="Y53417" s="84"/>
    </row>
    <row r="53418" spans="25:25" x14ac:dyDescent="0.2">
      <c r="Y53418" s="84"/>
    </row>
    <row r="53419" spans="25:25" x14ac:dyDescent="0.2">
      <c r="Y53419" s="84"/>
    </row>
    <row r="53420" spans="25:25" x14ac:dyDescent="0.2">
      <c r="Y53420" s="84"/>
    </row>
    <row r="53421" spans="25:25" x14ac:dyDescent="0.2">
      <c r="Y53421" s="84"/>
    </row>
    <row r="53422" spans="25:25" x14ac:dyDescent="0.2">
      <c r="Y53422" s="84"/>
    </row>
    <row r="53423" spans="25:25" x14ac:dyDescent="0.2">
      <c r="Y53423" s="84"/>
    </row>
    <row r="53424" spans="25:25" x14ac:dyDescent="0.2">
      <c r="Y53424" s="84"/>
    </row>
    <row r="53425" spans="25:25" x14ac:dyDescent="0.2">
      <c r="Y53425" s="84"/>
    </row>
    <row r="53426" spans="25:25" x14ac:dyDescent="0.2">
      <c r="Y53426" s="84"/>
    </row>
    <row r="53427" spans="25:25" x14ac:dyDescent="0.2">
      <c r="Y53427" s="84"/>
    </row>
    <row r="53428" spans="25:25" x14ac:dyDescent="0.2">
      <c r="Y53428" s="84"/>
    </row>
    <row r="53429" spans="25:25" x14ac:dyDescent="0.2">
      <c r="Y53429" s="84"/>
    </row>
    <row r="53430" spans="25:25" x14ac:dyDescent="0.2">
      <c r="Y53430" s="84"/>
    </row>
    <row r="53431" spans="25:25" x14ac:dyDescent="0.2">
      <c r="Y53431" s="84"/>
    </row>
    <row r="53432" spans="25:25" x14ac:dyDescent="0.2">
      <c r="Y53432" s="84"/>
    </row>
    <row r="53433" spans="25:25" x14ac:dyDescent="0.2">
      <c r="Y53433" s="84"/>
    </row>
    <row r="53434" spans="25:25" x14ac:dyDescent="0.2">
      <c r="Y53434" s="84"/>
    </row>
    <row r="53435" spans="25:25" x14ac:dyDescent="0.2">
      <c r="Y53435" s="84"/>
    </row>
    <row r="53436" spans="25:25" x14ac:dyDescent="0.2">
      <c r="Y53436" s="84"/>
    </row>
    <row r="53437" spans="25:25" x14ac:dyDescent="0.2">
      <c r="Y53437" s="84"/>
    </row>
    <row r="53438" spans="25:25" x14ac:dyDescent="0.2">
      <c r="Y53438" s="84"/>
    </row>
    <row r="53439" spans="25:25" x14ac:dyDescent="0.2">
      <c r="Y53439" s="84"/>
    </row>
    <row r="53440" spans="25:25" x14ac:dyDescent="0.2">
      <c r="Y53440" s="84"/>
    </row>
    <row r="53441" spans="25:25" x14ac:dyDescent="0.2">
      <c r="Y53441" s="84"/>
    </row>
    <row r="53442" spans="25:25" x14ac:dyDescent="0.2">
      <c r="Y53442" s="84"/>
    </row>
    <row r="53443" spans="25:25" x14ac:dyDescent="0.2">
      <c r="Y53443" s="84"/>
    </row>
    <row r="53444" spans="25:25" x14ac:dyDescent="0.2">
      <c r="Y53444" s="84"/>
    </row>
    <row r="53445" spans="25:25" x14ac:dyDescent="0.2">
      <c r="Y53445" s="84"/>
    </row>
    <row r="53446" spans="25:25" x14ac:dyDescent="0.2">
      <c r="Y53446" s="84"/>
    </row>
    <row r="53447" spans="25:25" x14ac:dyDescent="0.2">
      <c r="Y53447" s="84"/>
    </row>
    <row r="53448" spans="25:25" x14ac:dyDescent="0.2">
      <c r="Y53448" s="84"/>
    </row>
    <row r="53449" spans="25:25" x14ac:dyDescent="0.2">
      <c r="Y53449" s="84"/>
    </row>
    <row r="53450" spans="25:25" x14ac:dyDescent="0.2">
      <c r="Y53450" s="84"/>
    </row>
    <row r="53451" spans="25:25" x14ac:dyDescent="0.2">
      <c r="Y53451" s="84"/>
    </row>
    <row r="53452" spans="25:25" x14ac:dyDescent="0.2">
      <c r="Y53452" s="84"/>
    </row>
    <row r="53453" spans="25:25" x14ac:dyDescent="0.2">
      <c r="Y53453" s="84"/>
    </row>
    <row r="53454" spans="25:25" x14ac:dyDescent="0.2">
      <c r="Y53454" s="84"/>
    </row>
    <row r="53455" spans="25:25" x14ac:dyDescent="0.2">
      <c r="Y53455" s="84"/>
    </row>
    <row r="53456" spans="25:25" x14ac:dyDescent="0.2">
      <c r="Y53456" s="84"/>
    </row>
    <row r="53457" spans="25:25" x14ac:dyDescent="0.2">
      <c r="Y53457" s="84"/>
    </row>
    <row r="53458" spans="25:25" x14ac:dyDescent="0.2">
      <c r="Y53458" s="84"/>
    </row>
    <row r="53459" spans="25:25" x14ac:dyDescent="0.2">
      <c r="Y53459" s="84"/>
    </row>
    <row r="53460" spans="25:25" x14ac:dyDescent="0.2">
      <c r="Y53460" s="84"/>
    </row>
    <row r="53461" spans="25:25" x14ac:dyDescent="0.2">
      <c r="Y53461" s="84"/>
    </row>
    <row r="53462" spans="25:25" x14ac:dyDescent="0.2">
      <c r="Y53462" s="84"/>
    </row>
    <row r="53463" spans="25:25" x14ac:dyDescent="0.2">
      <c r="Y53463" s="84"/>
    </row>
    <row r="53464" spans="25:25" x14ac:dyDescent="0.2">
      <c r="Y53464" s="84"/>
    </row>
    <row r="53465" spans="25:25" x14ac:dyDescent="0.2">
      <c r="Y53465" s="84"/>
    </row>
    <row r="53466" spans="25:25" x14ac:dyDescent="0.2">
      <c r="Y53466" s="84"/>
    </row>
    <row r="53467" spans="25:25" x14ac:dyDescent="0.2">
      <c r="Y53467" s="84"/>
    </row>
    <row r="53468" spans="25:25" x14ac:dyDescent="0.2">
      <c r="Y53468" s="84"/>
    </row>
    <row r="53469" spans="25:25" x14ac:dyDescent="0.2">
      <c r="Y53469" s="84"/>
    </row>
    <row r="53470" spans="25:25" x14ac:dyDescent="0.2">
      <c r="Y53470" s="84"/>
    </row>
    <row r="53471" spans="25:25" x14ac:dyDescent="0.2">
      <c r="Y53471" s="84"/>
    </row>
    <row r="53472" spans="25:25" x14ac:dyDescent="0.2">
      <c r="Y53472" s="84"/>
    </row>
    <row r="53473" spans="25:25" x14ac:dyDescent="0.2">
      <c r="Y53473" s="84"/>
    </row>
    <row r="53474" spans="25:25" x14ac:dyDescent="0.2">
      <c r="Y53474" s="84"/>
    </row>
    <row r="53475" spans="25:25" x14ac:dyDescent="0.2">
      <c r="Y53475" s="84"/>
    </row>
    <row r="53476" spans="25:25" x14ac:dyDescent="0.2">
      <c r="Y53476" s="84"/>
    </row>
    <row r="53477" spans="25:25" x14ac:dyDescent="0.2">
      <c r="Y53477" s="84"/>
    </row>
    <row r="53478" spans="25:25" x14ac:dyDescent="0.2">
      <c r="Y53478" s="84"/>
    </row>
    <row r="53479" spans="25:25" x14ac:dyDescent="0.2">
      <c r="Y53479" s="84"/>
    </row>
    <row r="53480" spans="25:25" x14ac:dyDescent="0.2">
      <c r="Y53480" s="84"/>
    </row>
    <row r="53481" spans="25:25" x14ac:dyDescent="0.2">
      <c r="Y53481" s="84"/>
    </row>
    <row r="53482" spans="25:25" x14ac:dyDescent="0.2">
      <c r="Y53482" s="84"/>
    </row>
    <row r="53483" spans="25:25" x14ac:dyDescent="0.2">
      <c r="Y53483" s="84"/>
    </row>
    <row r="53484" spans="25:25" x14ac:dyDescent="0.2">
      <c r="Y53484" s="84"/>
    </row>
    <row r="53485" spans="25:25" x14ac:dyDescent="0.2">
      <c r="Y53485" s="84"/>
    </row>
    <row r="53486" spans="25:25" x14ac:dyDescent="0.2">
      <c r="Y53486" s="84"/>
    </row>
    <row r="53487" spans="25:25" x14ac:dyDescent="0.2">
      <c r="Y53487" s="84"/>
    </row>
    <row r="53488" spans="25:25" x14ac:dyDescent="0.2">
      <c r="Y53488" s="84"/>
    </row>
    <row r="53489" spans="25:25" x14ac:dyDescent="0.2">
      <c r="Y53489" s="84"/>
    </row>
    <row r="53490" spans="25:25" x14ac:dyDescent="0.2">
      <c r="Y53490" s="84"/>
    </row>
    <row r="53491" spans="25:25" x14ac:dyDescent="0.2">
      <c r="Y53491" s="84"/>
    </row>
    <row r="53492" spans="25:25" x14ac:dyDescent="0.2">
      <c r="Y53492" s="84"/>
    </row>
    <row r="53493" spans="25:25" x14ac:dyDescent="0.2">
      <c r="Y53493" s="84"/>
    </row>
    <row r="53494" spans="25:25" x14ac:dyDescent="0.2">
      <c r="Y53494" s="84"/>
    </row>
    <row r="53495" spans="25:25" x14ac:dyDescent="0.2">
      <c r="Y53495" s="84"/>
    </row>
    <row r="53496" spans="25:25" x14ac:dyDescent="0.2">
      <c r="Y53496" s="84"/>
    </row>
    <row r="53497" spans="25:25" x14ac:dyDescent="0.2">
      <c r="Y53497" s="84"/>
    </row>
    <row r="53498" spans="25:25" x14ac:dyDescent="0.2">
      <c r="Y53498" s="84"/>
    </row>
    <row r="53499" spans="25:25" x14ac:dyDescent="0.2">
      <c r="Y53499" s="84"/>
    </row>
    <row r="53500" spans="25:25" x14ac:dyDescent="0.2">
      <c r="Y53500" s="84"/>
    </row>
    <row r="53501" spans="25:25" x14ac:dyDescent="0.2">
      <c r="Y53501" s="84"/>
    </row>
    <row r="53502" spans="25:25" x14ac:dyDescent="0.2">
      <c r="Y53502" s="84"/>
    </row>
    <row r="53503" spans="25:25" x14ac:dyDescent="0.2">
      <c r="Y53503" s="84"/>
    </row>
    <row r="53504" spans="25:25" x14ac:dyDescent="0.2">
      <c r="Y53504" s="84"/>
    </row>
    <row r="53505" spans="25:25" x14ac:dyDescent="0.2">
      <c r="Y53505" s="84"/>
    </row>
    <row r="53506" spans="25:25" x14ac:dyDescent="0.2">
      <c r="Y53506" s="84"/>
    </row>
    <row r="53507" spans="25:25" x14ac:dyDescent="0.2">
      <c r="Y53507" s="84"/>
    </row>
    <row r="53508" spans="25:25" x14ac:dyDescent="0.2">
      <c r="Y53508" s="84"/>
    </row>
    <row r="53509" spans="25:25" x14ac:dyDescent="0.2">
      <c r="Y53509" s="84"/>
    </row>
    <row r="53510" spans="25:25" x14ac:dyDescent="0.2">
      <c r="Y53510" s="84"/>
    </row>
    <row r="53511" spans="25:25" x14ac:dyDescent="0.2">
      <c r="Y53511" s="84"/>
    </row>
    <row r="53512" spans="25:25" x14ac:dyDescent="0.2">
      <c r="Y53512" s="84"/>
    </row>
    <row r="53513" spans="25:25" x14ac:dyDescent="0.2">
      <c r="Y53513" s="84"/>
    </row>
    <row r="53514" spans="25:25" x14ac:dyDescent="0.2">
      <c r="Y53514" s="84"/>
    </row>
    <row r="53515" spans="25:25" x14ac:dyDescent="0.2">
      <c r="Y53515" s="84"/>
    </row>
    <row r="53516" spans="25:25" x14ac:dyDescent="0.2">
      <c r="Y53516" s="84"/>
    </row>
    <row r="53517" spans="25:25" x14ac:dyDescent="0.2">
      <c r="Y53517" s="84"/>
    </row>
    <row r="53518" spans="25:25" x14ac:dyDescent="0.2">
      <c r="Y53518" s="84"/>
    </row>
    <row r="53519" spans="25:25" x14ac:dyDescent="0.2">
      <c r="Y53519" s="84"/>
    </row>
    <row r="53520" spans="25:25" x14ac:dyDescent="0.2">
      <c r="Y53520" s="84"/>
    </row>
    <row r="53521" spans="25:25" x14ac:dyDescent="0.2">
      <c r="Y53521" s="84"/>
    </row>
    <row r="53522" spans="25:25" x14ac:dyDescent="0.2">
      <c r="Y53522" s="84"/>
    </row>
    <row r="53523" spans="25:25" x14ac:dyDescent="0.2">
      <c r="Y53523" s="84"/>
    </row>
    <row r="53524" spans="25:25" x14ac:dyDescent="0.2">
      <c r="Y53524" s="84"/>
    </row>
    <row r="53525" spans="25:25" x14ac:dyDescent="0.2">
      <c r="Y53525" s="84"/>
    </row>
    <row r="53526" spans="25:25" x14ac:dyDescent="0.2">
      <c r="Y53526" s="84"/>
    </row>
    <row r="53527" spans="25:25" x14ac:dyDescent="0.2">
      <c r="Y53527" s="84"/>
    </row>
    <row r="53528" spans="25:25" x14ac:dyDescent="0.2">
      <c r="Y53528" s="84"/>
    </row>
    <row r="53529" spans="25:25" x14ac:dyDescent="0.2">
      <c r="Y53529" s="84"/>
    </row>
    <row r="53530" spans="25:25" x14ac:dyDescent="0.2">
      <c r="Y53530" s="84"/>
    </row>
    <row r="53531" spans="25:25" x14ac:dyDescent="0.2">
      <c r="Y53531" s="84"/>
    </row>
    <row r="53532" spans="25:25" x14ac:dyDescent="0.2">
      <c r="Y53532" s="84"/>
    </row>
    <row r="53533" spans="25:25" x14ac:dyDescent="0.2">
      <c r="Y53533" s="84"/>
    </row>
    <row r="53534" spans="25:25" x14ac:dyDescent="0.2">
      <c r="Y53534" s="84"/>
    </row>
    <row r="53535" spans="25:25" x14ac:dyDescent="0.2">
      <c r="Y53535" s="84"/>
    </row>
    <row r="53536" spans="25:25" x14ac:dyDescent="0.2">
      <c r="Y53536" s="84"/>
    </row>
    <row r="53537" spans="25:25" x14ac:dyDescent="0.2">
      <c r="Y53537" s="84"/>
    </row>
    <row r="53538" spans="25:25" x14ac:dyDescent="0.2">
      <c r="Y53538" s="84"/>
    </row>
    <row r="53539" spans="25:25" x14ac:dyDescent="0.2">
      <c r="Y53539" s="84"/>
    </row>
    <row r="53540" spans="25:25" x14ac:dyDescent="0.2">
      <c r="Y53540" s="84"/>
    </row>
    <row r="53541" spans="25:25" x14ac:dyDescent="0.2">
      <c r="Y53541" s="84"/>
    </row>
    <row r="53542" spans="25:25" x14ac:dyDescent="0.2">
      <c r="Y53542" s="84"/>
    </row>
    <row r="53543" spans="25:25" x14ac:dyDescent="0.2">
      <c r="Y53543" s="84"/>
    </row>
    <row r="53544" spans="25:25" x14ac:dyDescent="0.2">
      <c r="Y53544" s="84"/>
    </row>
    <row r="53545" spans="25:25" x14ac:dyDescent="0.2">
      <c r="Y53545" s="84"/>
    </row>
    <row r="53546" spans="25:25" x14ac:dyDescent="0.2">
      <c r="Y53546" s="84"/>
    </row>
    <row r="53547" spans="25:25" x14ac:dyDescent="0.2">
      <c r="Y53547" s="84"/>
    </row>
    <row r="53548" spans="25:25" x14ac:dyDescent="0.2">
      <c r="Y53548" s="84"/>
    </row>
    <row r="53549" spans="25:25" x14ac:dyDescent="0.2">
      <c r="Y53549" s="84"/>
    </row>
    <row r="53550" spans="25:25" x14ac:dyDescent="0.2">
      <c r="Y53550" s="84"/>
    </row>
    <row r="53551" spans="25:25" x14ac:dyDescent="0.2">
      <c r="Y53551" s="84"/>
    </row>
    <row r="53552" spans="25:25" x14ac:dyDescent="0.2">
      <c r="Y53552" s="84"/>
    </row>
    <row r="53553" spans="25:25" x14ac:dyDescent="0.2">
      <c r="Y53553" s="84"/>
    </row>
    <row r="53554" spans="25:25" x14ac:dyDescent="0.2">
      <c r="Y53554" s="84"/>
    </row>
    <row r="53555" spans="25:25" x14ac:dyDescent="0.2">
      <c r="Y53555" s="84"/>
    </row>
    <row r="53556" spans="25:25" x14ac:dyDescent="0.2">
      <c r="Y53556" s="84"/>
    </row>
    <row r="53557" spans="25:25" x14ac:dyDescent="0.2">
      <c r="Y53557" s="84"/>
    </row>
    <row r="53558" spans="25:25" x14ac:dyDescent="0.2">
      <c r="Y53558" s="84"/>
    </row>
    <row r="53559" spans="25:25" x14ac:dyDescent="0.2">
      <c r="Y53559" s="84"/>
    </row>
    <row r="53560" spans="25:25" x14ac:dyDescent="0.2">
      <c r="Y53560" s="84"/>
    </row>
    <row r="53561" spans="25:25" x14ac:dyDescent="0.2">
      <c r="Y53561" s="84"/>
    </row>
    <row r="53562" spans="25:25" x14ac:dyDescent="0.2">
      <c r="Y53562" s="84"/>
    </row>
    <row r="53563" spans="25:25" x14ac:dyDescent="0.2">
      <c r="Y53563" s="84"/>
    </row>
    <row r="53564" spans="25:25" x14ac:dyDescent="0.2">
      <c r="Y53564" s="84"/>
    </row>
    <row r="53565" spans="25:25" x14ac:dyDescent="0.2">
      <c r="Y53565" s="84"/>
    </row>
    <row r="53566" spans="25:25" x14ac:dyDescent="0.2">
      <c r="Y53566" s="84"/>
    </row>
    <row r="53567" spans="25:25" x14ac:dyDescent="0.2">
      <c r="Y53567" s="84"/>
    </row>
    <row r="53568" spans="25:25" x14ac:dyDescent="0.2">
      <c r="Y53568" s="84"/>
    </row>
    <row r="53569" spans="25:25" x14ac:dyDescent="0.2">
      <c r="Y53569" s="84"/>
    </row>
    <row r="53570" spans="25:25" x14ac:dyDescent="0.2">
      <c r="Y53570" s="84"/>
    </row>
    <row r="53571" spans="25:25" x14ac:dyDescent="0.2">
      <c r="Y53571" s="84"/>
    </row>
    <row r="53572" spans="25:25" x14ac:dyDescent="0.2">
      <c r="Y53572" s="84"/>
    </row>
    <row r="53573" spans="25:25" x14ac:dyDescent="0.2">
      <c r="Y53573" s="84"/>
    </row>
    <row r="53574" spans="25:25" x14ac:dyDescent="0.2">
      <c r="Y53574" s="84"/>
    </row>
    <row r="53575" spans="25:25" x14ac:dyDescent="0.2">
      <c r="Y53575" s="84"/>
    </row>
    <row r="53576" spans="25:25" x14ac:dyDescent="0.2">
      <c r="Y53576" s="84"/>
    </row>
    <row r="53577" spans="25:25" x14ac:dyDescent="0.2">
      <c r="Y53577" s="84"/>
    </row>
    <row r="53578" spans="25:25" x14ac:dyDescent="0.2">
      <c r="Y53578" s="84"/>
    </row>
    <row r="53579" spans="25:25" x14ac:dyDescent="0.2">
      <c r="Y53579" s="84"/>
    </row>
    <row r="53580" spans="25:25" x14ac:dyDescent="0.2">
      <c r="Y53580" s="84"/>
    </row>
    <row r="53581" spans="25:25" x14ac:dyDescent="0.2">
      <c r="Y53581" s="84"/>
    </row>
    <row r="53582" spans="25:25" x14ac:dyDescent="0.2">
      <c r="Y53582" s="84"/>
    </row>
    <row r="53583" spans="25:25" x14ac:dyDescent="0.2">
      <c r="Y53583" s="84"/>
    </row>
    <row r="53584" spans="25:25" x14ac:dyDescent="0.2">
      <c r="Y53584" s="84"/>
    </row>
    <row r="53585" spans="25:25" x14ac:dyDescent="0.2">
      <c r="Y53585" s="84"/>
    </row>
    <row r="53586" spans="25:25" x14ac:dyDescent="0.2">
      <c r="Y53586" s="84"/>
    </row>
    <row r="53587" spans="25:25" x14ac:dyDescent="0.2">
      <c r="Y53587" s="84"/>
    </row>
    <row r="53588" spans="25:25" x14ac:dyDescent="0.2">
      <c r="Y53588" s="84"/>
    </row>
    <row r="53589" spans="25:25" x14ac:dyDescent="0.2">
      <c r="Y53589" s="84"/>
    </row>
    <row r="53590" spans="25:25" x14ac:dyDescent="0.2">
      <c r="Y53590" s="84"/>
    </row>
    <row r="53591" spans="25:25" x14ac:dyDescent="0.2">
      <c r="Y53591" s="84"/>
    </row>
    <row r="53592" spans="25:25" x14ac:dyDescent="0.2">
      <c r="Y53592" s="84"/>
    </row>
    <row r="53593" spans="25:25" x14ac:dyDescent="0.2">
      <c r="Y53593" s="84"/>
    </row>
    <row r="53594" spans="25:25" x14ac:dyDescent="0.2">
      <c r="Y53594" s="84"/>
    </row>
    <row r="53595" spans="25:25" x14ac:dyDescent="0.2">
      <c r="Y53595" s="84"/>
    </row>
    <row r="53596" spans="25:25" x14ac:dyDescent="0.2">
      <c r="Y53596" s="84"/>
    </row>
    <row r="53597" spans="25:25" x14ac:dyDescent="0.2">
      <c r="Y53597" s="84"/>
    </row>
    <row r="53598" spans="25:25" x14ac:dyDescent="0.2">
      <c r="Y53598" s="84"/>
    </row>
    <row r="53599" spans="25:25" x14ac:dyDescent="0.2">
      <c r="Y53599" s="84"/>
    </row>
    <row r="53600" spans="25:25" x14ac:dyDescent="0.2">
      <c r="Y53600" s="84"/>
    </row>
    <row r="53601" spans="25:25" x14ac:dyDescent="0.2">
      <c r="Y53601" s="84"/>
    </row>
    <row r="53602" spans="25:25" x14ac:dyDescent="0.2">
      <c r="Y53602" s="84"/>
    </row>
    <row r="53603" spans="25:25" x14ac:dyDescent="0.2">
      <c r="Y53603" s="84"/>
    </row>
    <row r="53604" spans="25:25" x14ac:dyDescent="0.2">
      <c r="Y53604" s="84"/>
    </row>
    <row r="53605" spans="25:25" x14ac:dyDescent="0.2">
      <c r="Y53605" s="84"/>
    </row>
    <row r="53606" spans="25:25" x14ac:dyDescent="0.2">
      <c r="Y53606" s="84"/>
    </row>
    <row r="53607" spans="25:25" x14ac:dyDescent="0.2">
      <c r="Y53607" s="84"/>
    </row>
    <row r="53608" spans="25:25" x14ac:dyDescent="0.2">
      <c r="Y53608" s="84"/>
    </row>
    <row r="53609" spans="25:25" x14ac:dyDescent="0.2">
      <c r="Y53609" s="84"/>
    </row>
    <row r="53610" spans="25:25" x14ac:dyDescent="0.2">
      <c r="Y53610" s="84"/>
    </row>
    <row r="53611" spans="25:25" x14ac:dyDescent="0.2">
      <c r="Y53611" s="84"/>
    </row>
    <row r="53612" spans="25:25" x14ac:dyDescent="0.2">
      <c r="Y53612" s="84"/>
    </row>
    <row r="53613" spans="25:25" x14ac:dyDescent="0.2">
      <c r="Y53613" s="84"/>
    </row>
    <row r="53614" spans="25:25" x14ac:dyDescent="0.2">
      <c r="Y53614" s="84"/>
    </row>
    <row r="53615" spans="25:25" x14ac:dyDescent="0.2">
      <c r="Y53615" s="84"/>
    </row>
    <row r="53616" spans="25:25" x14ac:dyDescent="0.2">
      <c r="Y53616" s="84"/>
    </row>
    <row r="53617" spans="25:25" x14ac:dyDescent="0.2">
      <c r="Y53617" s="84"/>
    </row>
    <row r="53618" spans="25:25" x14ac:dyDescent="0.2">
      <c r="Y53618" s="84"/>
    </row>
    <row r="53619" spans="25:25" x14ac:dyDescent="0.2">
      <c r="Y53619" s="84"/>
    </row>
    <row r="53620" spans="25:25" x14ac:dyDescent="0.2">
      <c r="Y53620" s="84"/>
    </row>
    <row r="53621" spans="25:25" x14ac:dyDescent="0.2">
      <c r="Y53621" s="84"/>
    </row>
    <row r="53622" spans="25:25" x14ac:dyDescent="0.2">
      <c r="Y53622" s="84"/>
    </row>
    <row r="53623" spans="25:25" x14ac:dyDescent="0.2">
      <c r="Y53623" s="84"/>
    </row>
    <row r="53624" spans="25:25" x14ac:dyDescent="0.2">
      <c r="Y53624" s="84"/>
    </row>
    <row r="53625" spans="25:25" x14ac:dyDescent="0.2">
      <c r="Y53625" s="84"/>
    </row>
    <row r="53626" spans="25:25" x14ac:dyDescent="0.2">
      <c r="Y53626" s="84"/>
    </row>
    <row r="53627" spans="25:25" x14ac:dyDescent="0.2">
      <c r="Y53627" s="84"/>
    </row>
    <row r="53628" spans="25:25" x14ac:dyDescent="0.2">
      <c r="Y53628" s="84"/>
    </row>
    <row r="53629" spans="25:25" x14ac:dyDescent="0.2">
      <c r="Y53629" s="84"/>
    </row>
    <row r="53630" spans="25:25" x14ac:dyDescent="0.2">
      <c r="Y53630" s="84"/>
    </row>
    <row r="53631" spans="25:25" x14ac:dyDescent="0.2">
      <c r="Y53631" s="84"/>
    </row>
    <row r="53632" spans="25:25" x14ac:dyDescent="0.2">
      <c r="Y53632" s="84"/>
    </row>
    <row r="53633" spans="25:25" x14ac:dyDescent="0.2">
      <c r="Y53633" s="84"/>
    </row>
    <row r="53634" spans="25:25" x14ac:dyDescent="0.2">
      <c r="Y53634" s="84"/>
    </row>
    <row r="53635" spans="25:25" x14ac:dyDescent="0.2">
      <c r="Y53635" s="84"/>
    </row>
    <row r="53636" spans="25:25" x14ac:dyDescent="0.2">
      <c r="Y53636" s="84"/>
    </row>
    <row r="53637" spans="25:25" x14ac:dyDescent="0.2">
      <c r="Y53637" s="84"/>
    </row>
    <row r="53638" spans="25:25" x14ac:dyDescent="0.2">
      <c r="Y53638" s="84"/>
    </row>
    <row r="53639" spans="25:25" x14ac:dyDescent="0.2">
      <c r="Y53639" s="84"/>
    </row>
    <row r="53640" spans="25:25" x14ac:dyDescent="0.2">
      <c r="Y53640" s="84"/>
    </row>
    <row r="53641" spans="25:25" x14ac:dyDescent="0.2">
      <c r="Y53641" s="84"/>
    </row>
    <row r="53642" spans="25:25" x14ac:dyDescent="0.2">
      <c r="Y53642" s="84"/>
    </row>
    <row r="53643" spans="25:25" x14ac:dyDescent="0.2">
      <c r="Y53643" s="84"/>
    </row>
    <row r="53644" spans="25:25" x14ac:dyDescent="0.2">
      <c r="Y53644" s="84"/>
    </row>
    <row r="53645" spans="25:25" x14ac:dyDescent="0.2">
      <c r="Y53645" s="84"/>
    </row>
    <row r="53646" spans="25:25" x14ac:dyDescent="0.2">
      <c r="Y53646" s="84"/>
    </row>
    <row r="53647" spans="25:25" x14ac:dyDescent="0.2">
      <c r="Y53647" s="84"/>
    </row>
    <row r="53648" spans="25:25" x14ac:dyDescent="0.2">
      <c r="Y53648" s="84"/>
    </row>
    <row r="53649" spans="25:25" x14ac:dyDescent="0.2">
      <c r="Y53649" s="84"/>
    </row>
    <row r="53650" spans="25:25" x14ac:dyDescent="0.2">
      <c r="Y53650" s="84"/>
    </row>
    <row r="53651" spans="25:25" x14ac:dyDescent="0.2">
      <c r="Y53651" s="84"/>
    </row>
    <row r="53652" spans="25:25" x14ac:dyDescent="0.2">
      <c r="Y53652" s="84"/>
    </row>
    <row r="53653" spans="25:25" x14ac:dyDescent="0.2">
      <c r="Y53653" s="84"/>
    </row>
    <row r="53654" spans="25:25" x14ac:dyDescent="0.2">
      <c r="Y53654" s="84"/>
    </row>
    <row r="53655" spans="25:25" x14ac:dyDescent="0.2">
      <c r="Y53655" s="84"/>
    </row>
    <row r="53656" spans="25:25" x14ac:dyDescent="0.2">
      <c r="Y53656" s="84"/>
    </row>
    <row r="53657" spans="25:25" x14ac:dyDescent="0.2">
      <c r="Y53657" s="84"/>
    </row>
    <row r="53658" spans="25:25" x14ac:dyDescent="0.2">
      <c r="Y53658" s="84"/>
    </row>
    <row r="53659" spans="25:25" x14ac:dyDescent="0.2">
      <c r="Y53659" s="84"/>
    </row>
    <row r="53660" spans="25:25" x14ac:dyDescent="0.2">
      <c r="Y53660" s="84"/>
    </row>
    <row r="53661" spans="25:25" x14ac:dyDescent="0.2">
      <c r="Y53661" s="84"/>
    </row>
    <row r="53662" spans="25:25" x14ac:dyDescent="0.2">
      <c r="Y53662" s="84"/>
    </row>
    <row r="53663" spans="25:25" x14ac:dyDescent="0.2">
      <c r="Y53663" s="84"/>
    </row>
    <row r="53664" spans="25:25" x14ac:dyDescent="0.2">
      <c r="Y53664" s="84"/>
    </row>
    <row r="53665" spans="25:25" x14ac:dyDescent="0.2">
      <c r="Y53665" s="84"/>
    </row>
    <row r="53666" spans="25:25" x14ac:dyDescent="0.2">
      <c r="Y53666" s="84"/>
    </row>
    <row r="53667" spans="25:25" x14ac:dyDescent="0.2">
      <c r="Y53667" s="84"/>
    </row>
    <row r="53668" spans="25:25" x14ac:dyDescent="0.2">
      <c r="Y53668" s="84"/>
    </row>
    <row r="53669" spans="25:25" x14ac:dyDescent="0.2">
      <c r="Y53669" s="84"/>
    </row>
    <row r="53670" spans="25:25" x14ac:dyDescent="0.2">
      <c r="Y53670" s="84"/>
    </row>
    <row r="53671" spans="25:25" x14ac:dyDescent="0.2">
      <c r="Y53671" s="84"/>
    </row>
    <row r="53672" spans="25:25" x14ac:dyDescent="0.2">
      <c r="Y53672" s="84"/>
    </row>
    <row r="53673" spans="25:25" x14ac:dyDescent="0.2">
      <c r="Y53673" s="84"/>
    </row>
    <row r="53674" spans="25:25" x14ac:dyDescent="0.2">
      <c r="Y53674" s="84"/>
    </row>
    <row r="53675" spans="25:25" x14ac:dyDescent="0.2">
      <c r="Y53675" s="84"/>
    </row>
    <row r="53676" spans="25:25" x14ac:dyDescent="0.2">
      <c r="Y53676" s="84"/>
    </row>
    <row r="53677" spans="25:25" x14ac:dyDescent="0.2">
      <c r="Y53677" s="84"/>
    </row>
    <row r="53678" spans="25:25" x14ac:dyDescent="0.2">
      <c r="Y53678" s="84"/>
    </row>
    <row r="53679" spans="25:25" x14ac:dyDescent="0.2">
      <c r="Y53679" s="84"/>
    </row>
    <row r="53680" spans="25:25" x14ac:dyDescent="0.2">
      <c r="Y53680" s="84"/>
    </row>
    <row r="53681" spans="25:25" x14ac:dyDescent="0.2">
      <c r="Y53681" s="84"/>
    </row>
    <row r="53682" spans="25:25" x14ac:dyDescent="0.2">
      <c r="Y53682" s="84"/>
    </row>
    <row r="53683" spans="25:25" x14ac:dyDescent="0.2">
      <c r="Y53683" s="84"/>
    </row>
    <row r="53684" spans="25:25" x14ac:dyDescent="0.2">
      <c r="Y53684" s="84"/>
    </row>
    <row r="53685" spans="25:25" x14ac:dyDescent="0.2">
      <c r="Y53685" s="84"/>
    </row>
    <row r="53686" spans="25:25" x14ac:dyDescent="0.2">
      <c r="Y53686" s="84"/>
    </row>
    <row r="53687" spans="25:25" x14ac:dyDescent="0.2">
      <c r="Y53687" s="84"/>
    </row>
    <row r="53688" spans="25:25" x14ac:dyDescent="0.2">
      <c r="Y53688" s="84"/>
    </row>
    <row r="53689" spans="25:25" x14ac:dyDescent="0.2">
      <c r="Y53689" s="84"/>
    </row>
    <row r="53690" spans="25:25" x14ac:dyDescent="0.2">
      <c r="Y53690" s="84"/>
    </row>
    <row r="53691" spans="25:25" x14ac:dyDescent="0.2">
      <c r="Y53691" s="84"/>
    </row>
    <row r="53692" spans="25:25" x14ac:dyDescent="0.2">
      <c r="Y53692" s="84"/>
    </row>
    <row r="53693" spans="25:25" x14ac:dyDescent="0.2">
      <c r="Y53693" s="84"/>
    </row>
    <row r="53694" spans="25:25" x14ac:dyDescent="0.2">
      <c r="Y53694" s="84"/>
    </row>
    <row r="53695" spans="25:25" x14ac:dyDescent="0.2">
      <c r="Y53695" s="84"/>
    </row>
    <row r="53696" spans="25:25" x14ac:dyDescent="0.2">
      <c r="Y53696" s="84"/>
    </row>
    <row r="53697" spans="25:25" x14ac:dyDescent="0.2">
      <c r="Y53697" s="84"/>
    </row>
    <row r="53698" spans="25:25" x14ac:dyDescent="0.2">
      <c r="Y53698" s="84"/>
    </row>
    <row r="53699" spans="25:25" x14ac:dyDescent="0.2">
      <c r="Y53699" s="84"/>
    </row>
    <row r="53700" spans="25:25" x14ac:dyDescent="0.2">
      <c r="Y53700" s="84"/>
    </row>
    <row r="53701" spans="25:25" x14ac:dyDescent="0.2">
      <c r="Y53701" s="84"/>
    </row>
    <row r="53702" spans="25:25" x14ac:dyDescent="0.2">
      <c r="Y53702" s="84"/>
    </row>
    <row r="53703" spans="25:25" x14ac:dyDescent="0.2">
      <c r="Y53703" s="84"/>
    </row>
    <row r="53704" spans="25:25" x14ac:dyDescent="0.2">
      <c r="Y53704" s="84"/>
    </row>
    <row r="53705" spans="25:25" x14ac:dyDescent="0.2">
      <c r="Y53705" s="84"/>
    </row>
    <row r="53706" spans="25:25" x14ac:dyDescent="0.2">
      <c r="Y53706" s="84"/>
    </row>
    <row r="53707" spans="25:25" x14ac:dyDescent="0.2">
      <c r="Y53707" s="84"/>
    </row>
    <row r="53708" spans="25:25" x14ac:dyDescent="0.2">
      <c r="Y53708" s="84"/>
    </row>
    <row r="53709" spans="25:25" x14ac:dyDescent="0.2">
      <c r="Y53709" s="84"/>
    </row>
    <row r="53710" spans="25:25" x14ac:dyDescent="0.2">
      <c r="Y53710" s="84"/>
    </row>
    <row r="53711" spans="25:25" x14ac:dyDescent="0.2">
      <c r="Y53711" s="84"/>
    </row>
    <row r="53712" spans="25:25" x14ac:dyDescent="0.2">
      <c r="Y53712" s="84"/>
    </row>
    <row r="53713" spans="25:25" x14ac:dyDescent="0.2">
      <c r="Y53713" s="84"/>
    </row>
    <row r="53714" spans="25:25" x14ac:dyDescent="0.2">
      <c r="Y53714" s="84"/>
    </row>
    <row r="53715" spans="25:25" x14ac:dyDescent="0.2">
      <c r="Y53715" s="84"/>
    </row>
    <row r="53716" spans="25:25" x14ac:dyDescent="0.2">
      <c r="Y53716" s="84"/>
    </row>
    <row r="53717" spans="25:25" x14ac:dyDescent="0.2">
      <c r="Y53717" s="84"/>
    </row>
    <row r="53718" spans="25:25" x14ac:dyDescent="0.2">
      <c r="Y53718" s="84"/>
    </row>
    <row r="53719" spans="25:25" x14ac:dyDescent="0.2">
      <c r="Y53719" s="84"/>
    </row>
    <row r="53720" spans="25:25" x14ac:dyDescent="0.2">
      <c r="Y53720" s="84"/>
    </row>
    <row r="53721" spans="25:25" x14ac:dyDescent="0.2">
      <c r="Y53721" s="84"/>
    </row>
    <row r="53722" spans="25:25" x14ac:dyDescent="0.2">
      <c r="Y53722" s="84"/>
    </row>
    <row r="53723" spans="25:25" x14ac:dyDescent="0.2">
      <c r="Y53723" s="84"/>
    </row>
    <row r="53724" spans="25:25" x14ac:dyDescent="0.2">
      <c r="Y53724" s="84"/>
    </row>
    <row r="53725" spans="25:25" x14ac:dyDescent="0.2">
      <c r="Y53725" s="84"/>
    </row>
    <row r="53726" spans="25:25" x14ac:dyDescent="0.2">
      <c r="Y53726" s="84"/>
    </row>
    <row r="53727" spans="25:25" x14ac:dyDescent="0.2">
      <c r="Y53727" s="84"/>
    </row>
    <row r="53728" spans="25:25" x14ac:dyDescent="0.2">
      <c r="Y53728" s="84"/>
    </row>
    <row r="53729" spans="25:25" x14ac:dyDescent="0.2">
      <c r="Y53729" s="84"/>
    </row>
    <row r="53730" spans="25:25" x14ac:dyDescent="0.2">
      <c r="Y53730" s="84"/>
    </row>
    <row r="53731" spans="25:25" x14ac:dyDescent="0.2">
      <c r="Y53731" s="84"/>
    </row>
    <row r="53732" spans="25:25" x14ac:dyDescent="0.2">
      <c r="Y53732" s="84"/>
    </row>
    <row r="53733" spans="25:25" x14ac:dyDescent="0.2">
      <c r="Y53733" s="84"/>
    </row>
    <row r="53734" spans="25:25" x14ac:dyDescent="0.2">
      <c r="Y53734" s="84"/>
    </row>
    <row r="53735" spans="25:25" x14ac:dyDescent="0.2">
      <c r="Y53735" s="84"/>
    </row>
    <row r="53736" spans="25:25" x14ac:dyDescent="0.2">
      <c r="Y53736" s="84"/>
    </row>
    <row r="53737" spans="25:25" x14ac:dyDescent="0.2">
      <c r="Y53737" s="84"/>
    </row>
    <row r="53738" spans="25:25" x14ac:dyDescent="0.2">
      <c r="Y53738" s="84"/>
    </row>
    <row r="53739" spans="25:25" x14ac:dyDescent="0.2">
      <c r="Y53739" s="84"/>
    </row>
    <row r="53740" spans="25:25" x14ac:dyDescent="0.2">
      <c r="Y53740" s="84"/>
    </row>
    <row r="53741" spans="25:25" x14ac:dyDescent="0.2">
      <c r="Y53741" s="84"/>
    </row>
    <row r="53742" spans="25:25" x14ac:dyDescent="0.2">
      <c r="Y53742" s="84"/>
    </row>
    <row r="53743" spans="25:25" x14ac:dyDescent="0.2">
      <c r="Y53743" s="84"/>
    </row>
    <row r="53744" spans="25:25" x14ac:dyDescent="0.2">
      <c r="Y53744" s="84"/>
    </row>
    <row r="53745" spans="25:25" x14ac:dyDescent="0.2">
      <c r="Y53745" s="84"/>
    </row>
    <row r="53746" spans="25:25" x14ac:dyDescent="0.2">
      <c r="Y53746" s="84"/>
    </row>
    <row r="53747" spans="25:25" x14ac:dyDescent="0.2">
      <c r="Y53747" s="84"/>
    </row>
    <row r="53748" spans="25:25" x14ac:dyDescent="0.2">
      <c r="Y53748" s="84"/>
    </row>
    <row r="53749" spans="25:25" x14ac:dyDescent="0.2">
      <c r="Y53749" s="84"/>
    </row>
    <row r="53750" spans="25:25" x14ac:dyDescent="0.2">
      <c r="Y53750" s="84"/>
    </row>
    <row r="53751" spans="25:25" x14ac:dyDescent="0.2">
      <c r="Y53751" s="84"/>
    </row>
    <row r="53752" spans="25:25" x14ac:dyDescent="0.2">
      <c r="Y53752" s="84"/>
    </row>
    <row r="53753" spans="25:25" x14ac:dyDescent="0.2">
      <c r="Y53753" s="84"/>
    </row>
    <row r="53754" spans="25:25" x14ac:dyDescent="0.2">
      <c r="Y53754" s="84"/>
    </row>
    <row r="53755" spans="25:25" x14ac:dyDescent="0.2">
      <c r="Y53755" s="84"/>
    </row>
    <row r="53756" spans="25:25" x14ac:dyDescent="0.2">
      <c r="Y53756" s="84"/>
    </row>
    <row r="53757" spans="25:25" x14ac:dyDescent="0.2">
      <c r="Y53757" s="84"/>
    </row>
    <row r="53758" spans="25:25" x14ac:dyDescent="0.2">
      <c r="Y53758" s="84"/>
    </row>
    <row r="53759" spans="25:25" x14ac:dyDescent="0.2">
      <c r="Y53759" s="84"/>
    </row>
    <row r="53760" spans="25:25" x14ac:dyDescent="0.2">
      <c r="Y53760" s="84"/>
    </row>
    <row r="53761" spans="25:25" x14ac:dyDescent="0.2">
      <c r="Y53761" s="84"/>
    </row>
    <row r="53762" spans="25:25" x14ac:dyDescent="0.2">
      <c r="Y53762" s="84"/>
    </row>
    <row r="53763" spans="25:25" x14ac:dyDescent="0.2">
      <c r="Y53763" s="84"/>
    </row>
    <row r="53764" spans="25:25" x14ac:dyDescent="0.2">
      <c r="Y53764" s="84"/>
    </row>
    <row r="53765" spans="25:25" x14ac:dyDescent="0.2">
      <c r="Y53765" s="84"/>
    </row>
    <row r="53766" spans="25:25" x14ac:dyDescent="0.2">
      <c r="Y53766" s="84"/>
    </row>
    <row r="53767" spans="25:25" x14ac:dyDescent="0.2">
      <c r="Y53767" s="84"/>
    </row>
    <row r="53768" spans="25:25" x14ac:dyDescent="0.2">
      <c r="Y53768" s="84"/>
    </row>
    <row r="53769" spans="25:25" x14ac:dyDescent="0.2">
      <c r="Y53769" s="84"/>
    </row>
    <row r="53770" spans="25:25" x14ac:dyDescent="0.2">
      <c r="Y53770" s="84"/>
    </row>
    <row r="53771" spans="25:25" x14ac:dyDescent="0.2">
      <c r="Y53771" s="84"/>
    </row>
    <row r="53772" spans="25:25" x14ac:dyDescent="0.2">
      <c r="Y53772" s="84"/>
    </row>
    <row r="53773" spans="25:25" x14ac:dyDescent="0.2">
      <c r="Y53773" s="84"/>
    </row>
    <row r="53774" spans="25:25" x14ac:dyDescent="0.2">
      <c r="Y53774" s="84"/>
    </row>
    <row r="53775" spans="25:25" x14ac:dyDescent="0.2">
      <c r="Y53775" s="84"/>
    </row>
    <row r="53776" spans="25:25" x14ac:dyDescent="0.2">
      <c r="Y53776" s="84"/>
    </row>
    <row r="53777" spans="25:25" x14ac:dyDescent="0.2">
      <c r="Y53777" s="84"/>
    </row>
    <row r="53778" spans="25:25" x14ac:dyDescent="0.2">
      <c r="Y53778" s="84"/>
    </row>
    <row r="53779" spans="25:25" x14ac:dyDescent="0.2">
      <c r="Y53779" s="84"/>
    </row>
    <row r="53780" spans="25:25" x14ac:dyDescent="0.2">
      <c r="Y53780" s="84"/>
    </row>
    <row r="53781" spans="25:25" x14ac:dyDescent="0.2">
      <c r="Y53781" s="84"/>
    </row>
    <row r="53782" spans="25:25" x14ac:dyDescent="0.2">
      <c r="Y53782" s="84"/>
    </row>
    <row r="53783" spans="25:25" x14ac:dyDescent="0.2">
      <c r="Y53783" s="84"/>
    </row>
    <row r="53784" spans="25:25" x14ac:dyDescent="0.2">
      <c r="Y53784" s="84"/>
    </row>
    <row r="53785" spans="25:25" x14ac:dyDescent="0.2">
      <c r="Y53785" s="84"/>
    </row>
    <row r="53786" spans="25:25" x14ac:dyDescent="0.2">
      <c r="Y53786" s="84"/>
    </row>
    <row r="53787" spans="25:25" x14ac:dyDescent="0.2">
      <c r="Y53787" s="84"/>
    </row>
    <row r="53788" spans="25:25" x14ac:dyDescent="0.2">
      <c r="Y53788" s="84"/>
    </row>
    <row r="53789" spans="25:25" x14ac:dyDescent="0.2">
      <c r="Y53789" s="84"/>
    </row>
    <row r="53790" spans="25:25" x14ac:dyDescent="0.2">
      <c r="Y53790" s="84"/>
    </row>
    <row r="53791" spans="25:25" x14ac:dyDescent="0.2">
      <c r="Y53791" s="84"/>
    </row>
    <row r="53792" spans="25:25" x14ac:dyDescent="0.2">
      <c r="Y53792" s="84"/>
    </row>
    <row r="53793" spans="25:25" x14ac:dyDescent="0.2">
      <c r="Y53793" s="84"/>
    </row>
    <row r="53794" spans="25:25" x14ac:dyDescent="0.2">
      <c r="Y53794" s="84"/>
    </row>
    <row r="53795" spans="25:25" x14ac:dyDescent="0.2">
      <c r="Y53795" s="84"/>
    </row>
    <row r="53796" spans="25:25" x14ac:dyDescent="0.2">
      <c r="Y53796" s="84"/>
    </row>
    <row r="53797" spans="25:25" x14ac:dyDescent="0.2">
      <c r="Y53797" s="84"/>
    </row>
    <row r="53798" spans="25:25" x14ac:dyDescent="0.2">
      <c r="Y53798" s="84"/>
    </row>
    <row r="53799" spans="25:25" x14ac:dyDescent="0.2">
      <c r="Y53799" s="84"/>
    </row>
    <row r="53800" spans="25:25" x14ac:dyDescent="0.2">
      <c r="Y53800" s="84"/>
    </row>
    <row r="53801" spans="25:25" x14ac:dyDescent="0.2">
      <c r="Y53801" s="84"/>
    </row>
    <row r="53802" spans="25:25" x14ac:dyDescent="0.2">
      <c r="Y53802" s="84"/>
    </row>
    <row r="53803" spans="25:25" x14ac:dyDescent="0.2">
      <c r="Y53803" s="84"/>
    </row>
    <row r="53804" spans="25:25" x14ac:dyDescent="0.2">
      <c r="Y53804" s="84"/>
    </row>
    <row r="53805" spans="25:25" x14ac:dyDescent="0.2">
      <c r="Y53805" s="84"/>
    </row>
    <row r="53806" spans="25:25" x14ac:dyDescent="0.2">
      <c r="Y53806" s="84"/>
    </row>
    <row r="53807" spans="25:25" x14ac:dyDescent="0.2">
      <c r="Y53807" s="84"/>
    </row>
    <row r="53808" spans="25:25" x14ac:dyDescent="0.2">
      <c r="Y53808" s="84"/>
    </row>
    <row r="53809" spans="25:25" x14ac:dyDescent="0.2">
      <c r="Y53809" s="84"/>
    </row>
    <row r="53810" spans="25:25" x14ac:dyDescent="0.2">
      <c r="Y53810" s="84"/>
    </row>
    <row r="53811" spans="25:25" x14ac:dyDescent="0.2">
      <c r="Y53811" s="84"/>
    </row>
    <row r="53812" spans="25:25" x14ac:dyDescent="0.2">
      <c r="Y53812" s="84"/>
    </row>
    <row r="53813" spans="25:25" x14ac:dyDescent="0.2">
      <c r="Y53813" s="84"/>
    </row>
    <row r="53814" spans="25:25" x14ac:dyDescent="0.2">
      <c r="Y53814" s="84"/>
    </row>
    <row r="53815" spans="25:25" x14ac:dyDescent="0.2">
      <c r="Y53815" s="84"/>
    </row>
    <row r="53816" spans="25:25" x14ac:dyDescent="0.2">
      <c r="Y53816" s="84"/>
    </row>
    <row r="53817" spans="25:25" x14ac:dyDescent="0.2">
      <c r="Y53817" s="84"/>
    </row>
    <row r="53818" spans="25:25" x14ac:dyDescent="0.2">
      <c r="Y53818" s="84"/>
    </row>
    <row r="53819" spans="25:25" x14ac:dyDescent="0.2">
      <c r="Y53819" s="84"/>
    </row>
    <row r="53820" spans="25:25" x14ac:dyDescent="0.2">
      <c r="Y53820" s="84"/>
    </row>
    <row r="53821" spans="25:25" x14ac:dyDescent="0.2">
      <c r="Y53821" s="84"/>
    </row>
    <row r="53822" spans="25:25" x14ac:dyDescent="0.2">
      <c r="Y53822" s="84"/>
    </row>
    <row r="53823" spans="25:25" x14ac:dyDescent="0.2">
      <c r="Y53823" s="84"/>
    </row>
    <row r="53824" spans="25:25" x14ac:dyDescent="0.2">
      <c r="Y53824" s="84"/>
    </row>
    <row r="53825" spans="25:25" x14ac:dyDescent="0.2">
      <c r="Y53825" s="84"/>
    </row>
    <row r="53826" spans="25:25" x14ac:dyDescent="0.2">
      <c r="Y53826" s="84"/>
    </row>
    <row r="53827" spans="25:25" x14ac:dyDescent="0.2">
      <c r="Y53827" s="84"/>
    </row>
    <row r="53828" spans="25:25" x14ac:dyDescent="0.2">
      <c r="Y53828" s="84"/>
    </row>
    <row r="53829" spans="25:25" x14ac:dyDescent="0.2">
      <c r="Y53829" s="84"/>
    </row>
    <row r="53830" spans="25:25" x14ac:dyDescent="0.2">
      <c r="Y53830" s="84"/>
    </row>
    <row r="53831" spans="25:25" x14ac:dyDescent="0.2">
      <c r="Y53831" s="84"/>
    </row>
    <row r="53832" spans="25:25" x14ac:dyDescent="0.2">
      <c r="Y53832" s="84"/>
    </row>
    <row r="53833" spans="25:25" x14ac:dyDescent="0.2">
      <c r="Y53833" s="84"/>
    </row>
    <row r="53834" spans="25:25" x14ac:dyDescent="0.2">
      <c r="Y53834" s="84"/>
    </row>
    <row r="53835" spans="25:25" x14ac:dyDescent="0.2">
      <c r="Y53835" s="84"/>
    </row>
    <row r="53836" spans="25:25" x14ac:dyDescent="0.2">
      <c r="Y53836" s="84"/>
    </row>
    <row r="53837" spans="25:25" x14ac:dyDescent="0.2">
      <c r="Y53837" s="84"/>
    </row>
    <row r="53838" spans="25:25" x14ac:dyDescent="0.2">
      <c r="Y53838" s="84"/>
    </row>
    <row r="53839" spans="25:25" x14ac:dyDescent="0.2">
      <c r="Y53839" s="84"/>
    </row>
    <row r="53840" spans="25:25" x14ac:dyDescent="0.2">
      <c r="Y53840" s="84"/>
    </row>
    <row r="53841" spans="25:25" x14ac:dyDescent="0.2">
      <c r="Y53841" s="84"/>
    </row>
    <row r="53842" spans="25:25" x14ac:dyDescent="0.2">
      <c r="Y53842" s="84"/>
    </row>
    <row r="53843" spans="25:25" x14ac:dyDescent="0.2">
      <c r="Y53843" s="84"/>
    </row>
    <row r="53844" spans="25:25" x14ac:dyDescent="0.2">
      <c r="Y53844" s="84"/>
    </row>
    <row r="53845" spans="25:25" x14ac:dyDescent="0.2">
      <c r="Y53845" s="84"/>
    </row>
    <row r="53846" spans="25:25" x14ac:dyDescent="0.2">
      <c r="Y53846" s="84"/>
    </row>
    <row r="53847" spans="25:25" x14ac:dyDescent="0.2">
      <c r="Y53847" s="84"/>
    </row>
    <row r="53848" spans="25:25" x14ac:dyDescent="0.2">
      <c r="Y53848" s="84"/>
    </row>
    <row r="53849" spans="25:25" x14ac:dyDescent="0.2">
      <c r="Y53849" s="84"/>
    </row>
    <row r="53850" spans="25:25" x14ac:dyDescent="0.2">
      <c r="Y53850" s="84"/>
    </row>
    <row r="53851" spans="25:25" x14ac:dyDescent="0.2">
      <c r="Y53851" s="84"/>
    </row>
    <row r="53852" spans="25:25" x14ac:dyDescent="0.2">
      <c r="Y53852" s="84"/>
    </row>
    <row r="53853" spans="25:25" x14ac:dyDescent="0.2">
      <c r="Y53853" s="84"/>
    </row>
    <row r="53854" spans="25:25" x14ac:dyDescent="0.2">
      <c r="Y53854" s="84"/>
    </row>
    <row r="53855" spans="25:25" x14ac:dyDescent="0.2">
      <c r="Y53855" s="84"/>
    </row>
    <row r="53856" spans="25:25" x14ac:dyDescent="0.2">
      <c r="Y53856" s="84"/>
    </row>
    <row r="53857" spans="25:25" x14ac:dyDescent="0.2">
      <c r="Y53857" s="84"/>
    </row>
    <row r="53858" spans="25:25" x14ac:dyDescent="0.2">
      <c r="Y53858" s="84"/>
    </row>
    <row r="53859" spans="25:25" x14ac:dyDescent="0.2">
      <c r="Y53859" s="84"/>
    </row>
    <row r="53860" spans="25:25" x14ac:dyDescent="0.2">
      <c r="Y53860" s="84"/>
    </row>
    <row r="53861" spans="25:25" x14ac:dyDescent="0.2">
      <c r="Y53861" s="84"/>
    </row>
    <row r="53862" spans="25:25" x14ac:dyDescent="0.2">
      <c r="Y53862" s="84"/>
    </row>
    <row r="53863" spans="25:25" x14ac:dyDescent="0.2">
      <c r="Y53863" s="84"/>
    </row>
    <row r="53864" spans="25:25" x14ac:dyDescent="0.2">
      <c r="Y53864" s="84"/>
    </row>
    <row r="53865" spans="25:25" x14ac:dyDescent="0.2">
      <c r="Y53865" s="84"/>
    </row>
    <row r="53866" spans="25:25" x14ac:dyDescent="0.2">
      <c r="Y53866" s="84"/>
    </row>
    <row r="53867" spans="25:25" x14ac:dyDescent="0.2">
      <c r="Y53867" s="84"/>
    </row>
    <row r="53868" spans="25:25" x14ac:dyDescent="0.2">
      <c r="Y53868" s="84"/>
    </row>
    <row r="53869" spans="25:25" x14ac:dyDescent="0.2">
      <c r="Y53869" s="84"/>
    </row>
    <row r="53870" spans="25:25" x14ac:dyDescent="0.2">
      <c r="Y53870" s="84"/>
    </row>
    <row r="53871" spans="25:25" x14ac:dyDescent="0.2">
      <c r="Y53871" s="84"/>
    </row>
    <row r="53872" spans="25:25" x14ac:dyDescent="0.2">
      <c r="Y53872" s="84"/>
    </row>
    <row r="53873" spans="25:25" x14ac:dyDescent="0.2">
      <c r="Y53873" s="84"/>
    </row>
    <row r="53874" spans="25:25" x14ac:dyDescent="0.2">
      <c r="Y53874" s="84"/>
    </row>
    <row r="53875" spans="25:25" x14ac:dyDescent="0.2">
      <c r="Y53875" s="84"/>
    </row>
    <row r="53876" spans="25:25" x14ac:dyDescent="0.2">
      <c r="Y53876" s="84"/>
    </row>
    <row r="53877" spans="25:25" x14ac:dyDescent="0.2">
      <c r="Y53877" s="84"/>
    </row>
    <row r="53878" spans="25:25" x14ac:dyDescent="0.2">
      <c r="Y53878" s="84"/>
    </row>
    <row r="53879" spans="25:25" x14ac:dyDescent="0.2">
      <c r="Y53879" s="84"/>
    </row>
    <row r="53880" spans="25:25" x14ac:dyDescent="0.2">
      <c r="Y53880" s="84"/>
    </row>
    <row r="53881" spans="25:25" x14ac:dyDescent="0.2">
      <c r="Y53881" s="84"/>
    </row>
    <row r="53882" spans="25:25" x14ac:dyDescent="0.2">
      <c r="Y53882" s="84"/>
    </row>
    <row r="53883" spans="25:25" x14ac:dyDescent="0.2">
      <c r="Y53883" s="84"/>
    </row>
    <row r="53884" spans="25:25" x14ac:dyDescent="0.2">
      <c r="Y53884" s="84"/>
    </row>
    <row r="53885" spans="25:25" x14ac:dyDescent="0.2">
      <c r="Y53885" s="84"/>
    </row>
    <row r="53886" spans="25:25" x14ac:dyDescent="0.2">
      <c r="Y53886" s="84"/>
    </row>
    <row r="53887" spans="25:25" x14ac:dyDescent="0.2">
      <c r="Y53887" s="84"/>
    </row>
    <row r="53888" spans="25:25" x14ac:dyDescent="0.2">
      <c r="Y53888" s="84"/>
    </row>
    <row r="53889" spans="25:25" x14ac:dyDescent="0.2">
      <c r="Y53889" s="84"/>
    </row>
    <row r="53890" spans="25:25" x14ac:dyDescent="0.2">
      <c r="Y53890" s="84"/>
    </row>
    <row r="53891" spans="25:25" x14ac:dyDescent="0.2">
      <c r="Y53891" s="84"/>
    </row>
    <row r="53892" spans="25:25" x14ac:dyDescent="0.2">
      <c r="Y53892" s="84"/>
    </row>
    <row r="53893" spans="25:25" x14ac:dyDescent="0.2">
      <c r="Y53893" s="84"/>
    </row>
    <row r="53894" spans="25:25" x14ac:dyDescent="0.2">
      <c r="Y53894" s="84"/>
    </row>
    <row r="53895" spans="25:25" x14ac:dyDescent="0.2">
      <c r="Y53895" s="84"/>
    </row>
    <row r="53896" spans="25:25" x14ac:dyDescent="0.2">
      <c r="Y53896" s="84"/>
    </row>
    <row r="53897" spans="25:25" x14ac:dyDescent="0.2">
      <c r="Y53897" s="84"/>
    </row>
    <row r="53898" spans="25:25" x14ac:dyDescent="0.2">
      <c r="Y53898" s="84"/>
    </row>
    <row r="53899" spans="25:25" x14ac:dyDescent="0.2">
      <c r="Y53899" s="84"/>
    </row>
    <row r="53900" spans="25:25" x14ac:dyDescent="0.2">
      <c r="Y53900" s="84"/>
    </row>
    <row r="53901" spans="25:25" x14ac:dyDescent="0.2">
      <c r="Y53901" s="84"/>
    </row>
    <row r="53902" spans="25:25" x14ac:dyDescent="0.2">
      <c r="Y53902" s="84"/>
    </row>
    <row r="53903" spans="25:25" x14ac:dyDescent="0.2">
      <c r="Y53903" s="84"/>
    </row>
    <row r="53904" spans="25:25" x14ac:dyDescent="0.2">
      <c r="Y53904" s="84"/>
    </row>
    <row r="53905" spans="25:25" x14ac:dyDescent="0.2">
      <c r="Y53905" s="84"/>
    </row>
    <row r="53906" spans="25:25" x14ac:dyDescent="0.2">
      <c r="Y53906" s="84"/>
    </row>
    <row r="53907" spans="25:25" x14ac:dyDescent="0.2">
      <c r="Y53907" s="84"/>
    </row>
    <row r="53908" spans="25:25" x14ac:dyDescent="0.2">
      <c r="Y53908" s="84"/>
    </row>
    <row r="53909" spans="25:25" x14ac:dyDescent="0.2">
      <c r="Y53909" s="84"/>
    </row>
    <row r="53910" spans="25:25" x14ac:dyDescent="0.2">
      <c r="Y53910" s="84"/>
    </row>
    <row r="53911" spans="25:25" x14ac:dyDescent="0.2">
      <c r="Y53911" s="84"/>
    </row>
    <row r="53912" spans="25:25" x14ac:dyDescent="0.2">
      <c r="Y53912" s="84"/>
    </row>
    <row r="53913" spans="25:25" x14ac:dyDescent="0.2">
      <c r="Y53913" s="84"/>
    </row>
    <row r="53914" spans="25:25" x14ac:dyDescent="0.2">
      <c r="Y53914" s="84"/>
    </row>
    <row r="53915" spans="25:25" x14ac:dyDescent="0.2">
      <c r="Y53915" s="84"/>
    </row>
    <row r="53916" spans="25:25" x14ac:dyDescent="0.2">
      <c r="Y53916" s="84"/>
    </row>
    <row r="53917" spans="25:25" x14ac:dyDescent="0.2">
      <c r="Y53917" s="84"/>
    </row>
    <row r="53918" spans="25:25" x14ac:dyDescent="0.2">
      <c r="Y53918" s="84"/>
    </row>
    <row r="53919" spans="25:25" x14ac:dyDescent="0.2">
      <c r="Y53919" s="84"/>
    </row>
    <row r="53920" spans="25:25" x14ac:dyDescent="0.2">
      <c r="Y53920" s="84"/>
    </row>
    <row r="53921" spans="25:25" x14ac:dyDescent="0.2">
      <c r="Y53921" s="84"/>
    </row>
    <row r="53922" spans="25:25" x14ac:dyDescent="0.2">
      <c r="Y53922" s="84"/>
    </row>
    <row r="53923" spans="25:25" x14ac:dyDescent="0.2">
      <c r="Y53923" s="84"/>
    </row>
    <row r="53924" spans="25:25" x14ac:dyDescent="0.2">
      <c r="Y53924" s="84"/>
    </row>
    <row r="53925" spans="25:25" x14ac:dyDescent="0.2">
      <c r="Y53925" s="84"/>
    </row>
    <row r="53926" spans="25:25" x14ac:dyDescent="0.2">
      <c r="Y53926" s="84"/>
    </row>
    <row r="53927" spans="25:25" x14ac:dyDescent="0.2">
      <c r="Y53927" s="84"/>
    </row>
    <row r="53928" spans="25:25" x14ac:dyDescent="0.2">
      <c r="Y53928" s="84"/>
    </row>
    <row r="53929" spans="25:25" x14ac:dyDescent="0.2">
      <c r="Y53929" s="84"/>
    </row>
    <row r="53930" spans="25:25" x14ac:dyDescent="0.2">
      <c r="Y53930" s="84"/>
    </row>
    <row r="53931" spans="25:25" x14ac:dyDescent="0.2">
      <c r="Y53931" s="84"/>
    </row>
    <row r="53932" spans="25:25" x14ac:dyDescent="0.2">
      <c r="Y53932" s="84"/>
    </row>
    <row r="53933" spans="25:25" x14ac:dyDescent="0.2">
      <c r="Y53933" s="84"/>
    </row>
    <row r="53934" spans="25:25" x14ac:dyDescent="0.2">
      <c r="Y53934" s="84"/>
    </row>
    <row r="53935" spans="25:25" x14ac:dyDescent="0.2">
      <c r="Y53935" s="84"/>
    </row>
    <row r="53936" spans="25:25" x14ac:dyDescent="0.2">
      <c r="Y53936" s="84"/>
    </row>
    <row r="53937" spans="25:25" x14ac:dyDescent="0.2">
      <c r="Y53937" s="84"/>
    </row>
    <row r="53938" spans="25:25" x14ac:dyDescent="0.2">
      <c r="Y53938" s="84"/>
    </row>
    <row r="53939" spans="25:25" x14ac:dyDescent="0.2">
      <c r="Y53939" s="84"/>
    </row>
    <row r="53940" spans="25:25" x14ac:dyDescent="0.2">
      <c r="Y53940" s="84"/>
    </row>
    <row r="53941" spans="25:25" x14ac:dyDescent="0.2">
      <c r="Y53941" s="84"/>
    </row>
    <row r="53942" spans="25:25" x14ac:dyDescent="0.2">
      <c r="Y53942" s="84"/>
    </row>
    <row r="53943" spans="25:25" x14ac:dyDescent="0.2">
      <c r="Y53943" s="84"/>
    </row>
    <row r="53944" spans="25:25" x14ac:dyDescent="0.2">
      <c r="Y53944" s="84"/>
    </row>
    <row r="53945" spans="25:25" x14ac:dyDescent="0.2">
      <c r="Y53945" s="84"/>
    </row>
    <row r="53946" spans="25:25" x14ac:dyDescent="0.2">
      <c r="Y53946" s="84"/>
    </row>
    <row r="53947" spans="25:25" x14ac:dyDescent="0.2">
      <c r="Y53947" s="84"/>
    </row>
    <row r="53948" spans="25:25" x14ac:dyDescent="0.2">
      <c r="Y53948" s="84"/>
    </row>
    <row r="53949" spans="25:25" x14ac:dyDescent="0.2">
      <c r="Y53949" s="84"/>
    </row>
    <row r="53950" spans="25:25" x14ac:dyDescent="0.2">
      <c r="Y53950" s="84"/>
    </row>
    <row r="53951" spans="25:25" x14ac:dyDescent="0.2">
      <c r="Y53951" s="84"/>
    </row>
    <row r="53952" spans="25:25" x14ac:dyDescent="0.2">
      <c r="Y53952" s="84"/>
    </row>
    <row r="53953" spans="25:25" x14ac:dyDescent="0.2">
      <c r="Y53953" s="84"/>
    </row>
    <row r="53954" spans="25:25" x14ac:dyDescent="0.2">
      <c r="Y53954" s="84"/>
    </row>
    <row r="53955" spans="25:25" x14ac:dyDescent="0.2">
      <c r="Y53955" s="84"/>
    </row>
    <row r="53956" spans="25:25" x14ac:dyDescent="0.2">
      <c r="Y53956" s="84"/>
    </row>
    <row r="53957" spans="25:25" x14ac:dyDescent="0.2">
      <c r="Y53957" s="84"/>
    </row>
    <row r="53958" spans="25:25" x14ac:dyDescent="0.2">
      <c r="Y53958" s="84"/>
    </row>
    <row r="53959" spans="25:25" x14ac:dyDescent="0.2">
      <c r="Y53959" s="84"/>
    </row>
    <row r="53960" spans="25:25" x14ac:dyDescent="0.2">
      <c r="Y53960" s="84"/>
    </row>
    <row r="53961" spans="25:25" x14ac:dyDescent="0.2">
      <c r="Y53961" s="84"/>
    </row>
    <row r="53962" spans="25:25" x14ac:dyDescent="0.2">
      <c r="Y53962" s="84"/>
    </row>
    <row r="53963" spans="25:25" x14ac:dyDescent="0.2">
      <c r="Y53963" s="84"/>
    </row>
    <row r="53964" spans="25:25" x14ac:dyDescent="0.2">
      <c r="Y53964" s="84"/>
    </row>
    <row r="53965" spans="25:25" x14ac:dyDescent="0.2">
      <c r="Y53965" s="84"/>
    </row>
    <row r="53966" spans="25:25" x14ac:dyDescent="0.2">
      <c r="Y53966" s="84"/>
    </row>
    <row r="53967" spans="25:25" x14ac:dyDescent="0.2">
      <c r="Y53967" s="84"/>
    </row>
    <row r="53968" spans="25:25" x14ac:dyDescent="0.2">
      <c r="Y53968" s="84"/>
    </row>
    <row r="53969" spans="25:25" x14ac:dyDescent="0.2">
      <c r="Y53969" s="84"/>
    </row>
    <row r="53970" spans="25:25" x14ac:dyDescent="0.2">
      <c r="Y53970" s="84"/>
    </row>
    <row r="53971" spans="25:25" x14ac:dyDescent="0.2">
      <c r="Y53971" s="84"/>
    </row>
    <row r="53972" spans="25:25" x14ac:dyDescent="0.2">
      <c r="Y53972" s="84"/>
    </row>
    <row r="53973" spans="25:25" x14ac:dyDescent="0.2">
      <c r="Y53973" s="84"/>
    </row>
    <row r="53974" spans="25:25" x14ac:dyDescent="0.2">
      <c r="Y53974" s="84"/>
    </row>
    <row r="53975" spans="25:25" x14ac:dyDescent="0.2">
      <c r="Y53975" s="84"/>
    </row>
    <row r="53976" spans="25:25" x14ac:dyDescent="0.2">
      <c r="Y53976" s="84"/>
    </row>
    <row r="53977" spans="25:25" x14ac:dyDescent="0.2">
      <c r="Y53977" s="84"/>
    </row>
    <row r="53978" spans="25:25" x14ac:dyDescent="0.2">
      <c r="Y53978" s="84"/>
    </row>
    <row r="53979" spans="25:25" x14ac:dyDescent="0.2">
      <c r="Y53979" s="84"/>
    </row>
    <row r="53980" spans="25:25" x14ac:dyDescent="0.2">
      <c r="Y53980" s="84"/>
    </row>
    <row r="53981" spans="25:25" x14ac:dyDescent="0.2">
      <c r="Y53981" s="84"/>
    </row>
    <row r="53982" spans="25:25" x14ac:dyDescent="0.2">
      <c r="Y53982" s="84"/>
    </row>
    <row r="53983" spans="25:25" x14ac:dyDescent="0.2">
      <c r="Y53983" s="84"/>
    </row>
    <row r="53984" spans="25:25" x14ac:dyDescent="0.2">
      <c r="Y53984" s="84"/>
    </row>
    <row r="53985" spans="25:25" x14ac:dyDescent="0.2">
      <c r="Y53985" s="84"/>
    </row>
    <row r="53986" spans="25:25" x14ac:dyDescent="0.2">
      <c r="Y53986" s="84"/>
    </row>
    <row r="53987" spans="25:25" x14ac:dyDescent="0.2">
      <c r="Y53987" s="84"/>
    </row>
    <row r="53988" spans="25:25" x14ac:dyDescent="0.2">
      <c r="Y53988" s="84"/>
    </row>
    <row r="53989" spans="25:25" x14ac:dyDescent="0.2">
      <c r="Y53989" s="84"/>
    </row>
    <row r="53990" spans="25:25" x14ac:dyDescent="0.2">
      <c r="Y53990" s="84"/>
    </row>
    <row r="53991" spans="25:25" x14ac:dyDescent="0.2">
      <c r="Y53991" s="84"/>
    </row>
    <row r="53992" spans="25:25" x14ac:dyDescent="0.2">
      <c r="Y53992" s="84"/>
    </row>
    <row r="53993" spans="25:25" x14ac:dyDescent="0.2">
      <c r="Y53993" s="84"/>
    </row>
    <row r="53994" spans="25:25" x14ac:dyDescent="0.2">
      <c r="Y53994" s="84"/>
    </row>
    <row r="53995" spans="25:25" x14ac:dyDescent="0.2">
      <c r="Y53995" s="84"/>
    </row>
    <row r="53996" spans="25:25" x14ac:dyDescent="0.2">
      <c r="Y53996" s="84"/>
    </row>
    <row r="53997" spans="25:25" x14ac:dyDescent="0.2">
      <c r="Y53997" s="84"/>
    </row>
    <row r="53998" spans="25:25" x14ac:dyDescent="0.2">
      <c r="Y53998" s="84"/>
    </row>
    <row r="53999" spans="25:25" x14ac:dyDescent="0.2">
      <c r="Y53999" s="84"/>
    </row>
    <row r="54000" spans="25:25" x14ac:dyDescent="0.2">
      <c r="Y54000" s="84"/>
    </row>
    <row r="54001" spans="25:25" x14ac:dyDescent="0.2">
      <c r="Y54001" s="84"/>
    </row>
    <row r="54002" spans="25:25" x14ac:dyDescent="0.2">
      <c r="Y54002" s="84"/>
    </row>
    <row r="54003" spans="25:25" x14ac:dyDescent="0.2">
      <c r="Y54003" s="84"/>
    </row>
    <row r="54004" spans="25:25" x14ac:dyDescent="0.2">
      <c r="Y54004" s="84"/>
    </row>
    <row r="54005" spans="25:25" x14ac:dyDescent="0.2">
      <c r="Y54005" s="84"/>
    </row>
    <row r="54006" spans="25:25" x14ac:dyDescent="0.2">
      <c r="Y54006" s="84"/>
    </row>
    <row r="54007" spans="25:25" x14ac:dyDescent="0.2">
      <c r="Y54007" s="84"/>
    </row>
    <row r="54008" spans="25:25" x14ac:dyDescent="0.2">
      <c r="Y54008" s="84"/>
    </row>
    <row r="54009" spans="25:25" x14ac:dyDescent="0.2">
      <c r="Y54009" s="84"/>
    </row>
    <row r="54010" spans="25:25" x14ac:dyDescent="0.2">
      <c r="Y54010" s="84"/>
    </row>
    <row r="54011" spans="25:25" x14ac:dyDescent="0.2">
      <c r="Y54011" s="84"/>
    </row>
    <row r="54012" spans="25:25" x14ac:dyDescent="0.2">
      <c r="Y54012" s="84"/>
    </row>
    <row r="54013" spans="25:25" x14ac:dyDescent="0.2">
      <c r="Y54013" s="84"/>
    </row>
    <row r="54014" spans="25:25" x14ac:dyDescent="0.2">
      <c r="Y54014" s="84"/>
    </row>
    <row r="54015" spans="25:25" x14ac:dyDescent="0.2">
      <c r="Y54015" s="84"/>
    </row>
    <row r="54016" spans="25:25" x14ac:dyDescent="0.2">
      <c r="Y54016" s="84"/>
    </row>
    <row r="54017" spans="25:25" x14ac:dyDescent="0.2">
      <c r="Y54017" s="84"/>
    </row>
    <row r="54018" spans="25:25" x14ac:dyDescent="0.2">
      <c r="Y54018" s="84"/>
    </row>
    <row r="54019" spans="25:25" x14ac:dyDescent="0.2">
      <c r="Y54019" s="84"/>
    </row>
    <row r="54020" spans="25:25" x14ac:dyDescent="0.2">
      <c r="Y54020" s="84"/>
    </row>
    <row r="54021" spans="25:25" x14ac:dyDescent="0.2">
      <c r="Y54021" s="84"/>
    </row>
    <row r="54022" spans="25:25" x14ac:dyDescent="0.2">
      <c r="Y54022" s="84"/>
    </row>
    <row r="54023" spans="25:25" x14ac:dyDescent="0.2">
      <c r="Y54023" s="84"/>
    </row>
    <row r="54024" spans="25:25" x14ac:dyDescent="0.2">
      <c r="Y54024" s="84"/>
    </row>
    <row r="54025" spans="25:25" x14ac:dyDescent="0.2">
      <c r="Y54025" s="84"/>
    </row>
    <row r="54026" spans="25:25" x14ac:dyDescent="0.2">
      <c r="Y54026" s="84"/>
    </row>
    <row r="54027" spans="25:25" x14ac:dyDescent="0.2">
      <c r="Y54027" s="84"/>
    </row>
    <row r="54028" spans="25:25" x14ac:dyDescent="0.2">
      <c r="Y54028" s="84"/>
    </row>
    <row r="54029" spans="25:25" x14ac:dyDescent="0.2">
      <c r="Y54029" s="84"/>
    </row>
    <row r="54030" spans="25:25" x14ac:dyDescent="0.2">
      <c r="Y54030" s="84"/>
    </row>
    <row r="54031" spans="25:25" x14ac:dyDescent="0.2">
      <c r="Y54031" s="84"/>
    </row>
    <row r="54032" spans="25:25" x14ac:dyDescent="0.2">
      <c r="Y54032" s="84"/>
    </row>
    <row r="54033" spans="25:25" x14ac:dyDescent="0.2">
      <c r="Y54033" s="84"/>
    </row>
    <row r="54034" spans="25:25" x14ac:dyDescent="0.2">
      <c r="Y54034" s="84"/>
    </row>
    <row r="54035" spans="25:25" x14ac:dyDescent="0.2">
      <c r="Y54035" s="84"/>
    </row>
    <row r="54036" spans="25:25" x14ac:dyDescent="0.2">
      <c r="Y54036" s="84"/>
    </row>
    <row r="54037" spans="25:25" x14ac:dyDescent="0.2">
      <c r="Y54037" s="84"/>
    </row>
    <row r="54038" spans="25:25" x14ac:dyDescent="0.2">
      <c r="Y54038" s="84"/>
    </row>
    <row r="54039" spans="25:25" x14ac:dyDescent="0.2">
      <c r="Y54039" s="84"/>
    </row>
    <row r="54040" spans="25:25" x14ac:dyDescent="0.2">
      <c r="Y54040" s="84"/>
    </row>
    <row r="54041" spans="25:25" x14ac:dyDescent="0.2">
      <c r="Y54041" s="84"/>
    </row>
    <row r="54042" spans="25:25" x14ac:dyDescent="0.2">
      <c r="Y54042" s="84"/>
    </row>
    <row r="54043" spans="25:25" x14ac:dyDescent="0.2">
      <c r="Y54043" s="84"/>
    </row>
    <row r="54044" spans="25:25" x14ac:dyDescent="0.2">
      <c r="Y54044" s="84"/>
    </row>
    <row r="54045" spans="25:25" x14ac:dyDescent="0.2">
      <c r="Y54045" s="84"/>
    </row>
    <row r="54046" spans="25:25" x14ac:dyDescent="0.2">
      <c r="Y54046" s="84"/>
    </row>
    <row r="54047" spans="25:25" x14ac:dyDescent="0.2">
      <c r="Y54047" s="84"/>
    </row>
    <row r="54048" spans="25:25" x14ac:dyDescent="0.2">
      <c r="Y54048" s="84"/>
    </row>
    <row r="54049" spans="25:25" x14ac:dyDescent="0.2">
      <c r="Y54049" s="84"/>
    </row>
    <row r="54050" spans="25:25" x14ac:dyDescent="0.2">
      <c r="Y54050" s="84"/>
    </row>
    <row r="54051" spans="25:25" x14ac:dyDescent="0.2">
      <c r="Y54051" s="84"/>
    </row>
    <row r="54052" spans="25:25" x14ac:dyDescent="0.2">
      <c r="Y54052" s="84"/>
    </row>
    <row r="54053" spans="25:25" x14ac:dyDescent="0.2">
      <c r="Y54053" s="84"/>
    </row>
    <row r="54054" spans="25:25" x14ac:dyDescent="0.2">
      <c r="Y54054" s="84"/>
    </row>
    <row r="54055" spans="25:25" x14ac:dyDescent="0.2">
      <c r="Y54055" s="84"/>
    </row>
    <row r="54056" spans="25:25" x14ac:dyDescent="0.2">
      <c r="Y54056" s="84"/>
    </row>
    <row r="54057" spans="25:25" x14ac:dyDescent="0.2">
      <c r="Y54057" s="84"/>
    </row>
    <row r="54058" spans="25:25" x14ac:dyDescent="0.2">
      <c r="Y54058" s="84"/>
    </row>
    <row r="54059" spans="25:25" x14ac:dyDescent="0.2">
      <c r="Y54059" s="84"/>
    </row>
    <row r="54060" spans="25:25" x14ac:dyDescent="0.2">
      <c r="Y54060" s="84"/>
    </row>
    <row r="54061" spans="25:25" x14ac:dyDescent="0.2">
      <c r="Y54061" s="84"/>
    </row>
    <row r="54062" spans="25:25" x14ac:dyDescent="0.2">
      <c r="Y54062" s="84"/>
    </row>
    <row r="54063" spans="25:25" x14ac:dyDescent="0.2">
      <c r="Y54063" s="84"/>
    </row>
    <row r="54064" spans="25:25" x14ac:dyDescent="0.2">
      <c r="Y54064" s="84"/>
    </row>
    <row r="54065" spans="25:25" x14ac:dyDescent="0.2">
      <c r="Y54065" s="84"/>
    </row>
    <row r="54066" spans="25:25" x14ac:dyDescent="0.2">
      <c r="Y54066" s="84"/>
    </row>
    <row r="54067" spans="25:25" x14ac:dyDescent="0.2">
      <c r="Y54067" s="84"/>
    </row>
    <row r="54068" spans="25:25" x14ac:dyDescent="0.2">
      <c r="Y54068" s="84"/>
    </row>
    <row r="54069" spans="25:25" x14ac:dyDescent="0.2">
      <c r="Y54069" s="84"/>
    </row>
    <row r="54070" spans="25:25" x14ac:dyDescent="0.2">
      <c r="Y54070" s="84"/>
    </row>
    <row r="54071" spans="25:25" x14ac:dyDescent="0.2">
      <c r="Y54071" s="84"/>
    </row>
    <row r="54072" spans="25:25" x14ac:dyDescent="0.2">
      <c r="Y54072" s="84"/>
    </row>
    <row r="54073" spans="25:25" x14ac:dyDescent="0.2">
      <c r="Y54073" s="84"/>
    </row>
    <row r="54074" spans="25:25" x14ac:dyDescent="0.2">
      <c r="Y54074" s="84"/>
    </row>
    <row r="54075" spans="25:25" x14ac:dyDescent="0.2">
      <c r="Y54075" s="84"/>
    </row>
    <row r="54076" spans="25:25" x14ac:dyDescent="0.2">
      <c r="Y54076" s="84"/>
    </row>
    <row r="54077" spans="25:25" x14ac:dyDescent="0.2">
      <c r="Y54077" s="84"/>
    </row>
    <row r="54078" spans="25:25" x14ac:dyDescent="0.2">
      <c r="Y54078" s="84"/>
    </row>
    <row r="54079" spans="25:25" x14ac:dyDescent="0.2">
      <c r="Y54079" s="84"/>
    </row>
    <row r="54080" spans="25:25" x14ac:dyDescent="0.2">
      <c r="Y54080" s="84"/>
    </row>
    <row r="54081" spans="25:25" x14ac:dyDescent="0.2">
      <c r="Y54081" s="84"/>
    </row>
    <row r="54082" spans="25:25" x14ac:dyDescent="0.2">
      <c r="Y54082" s="84"/>
    </row>
    <row r="54083" spans="25:25" x14ac:dyDescent="0.2">
      <c r="Y54083" s="84"/>
    </row>
    <row r="54084" spans="25:25" x14ac:dyDescent="0.2">
      <c r="Y54084" s="84"/>
    </row>
    <row r="54085" spans="25:25" x14ac:dyDescent="0.2">
      <c r="Y54085" s="84"/>
    </row>
    <row r="54086" spans="25:25" x14ac:dyDescent="0.2">
      <c r="Y54086" s="84"/>
    </row>
    <row r="54087" spans="25:25" x14ac:dyDescent="0.2">
      <c r="Y54087" s="84"/>
    </row>
    <row r="54088" spans="25:25" x14ac:dyDescent="0.2">
      <c r="Y54088" s="84"/>
    </row>
    <row r="54089" spans="25:25" x14ac:dyDescent="0.2">
      <c r="Y54089" s="84"/>
    </row>
    <row r="54090" spans="25:25" x14ac:dyDescent="0.2">
      <c r="Y54090" s="84"/>
    </row>
    <row r="54091" spans="25:25" x14ac:dyDescent="0.2">
      <c r="Y54091" s="84"/>
    </row>
    <row r="54092" spans="25:25" x14ac:dyDescent="0.2">
      <c r="Y54092" s="84"/>
    </row>
    <row r="54093" spans="25:25" x14ac:dyDescent="0.2">
      <c r="Y54093" s="84"/>
    </row>
    <row r="54094" spans="25:25" x14ac:dyDescent="0.2">
      <c r="Y54094" s="84"/>
    </row>
    <row r="54095" spans="25:25" x14ac:dyDescent="0.2">
      <c r="Y54095" s="84"/>
    </row>
    <row r="54096" spans="25:25" x14ac:dyDescent="0.2">
      <c r="Y54096" s="84"/>
    </row>
    <row r="54097" spans="25:25" x14ac:dyDescent="0.2">
      <c r="Y54097" s="84"/>
    </row>
    <row r="54098" spans="25:25" x14ac:dyDescent="0.2">
      <c r="Y54098" s="84"/>
    </row>
    <row r="54099" spans="25:25" x14ac:dyDescent="0.2">
      <c r="Y54099" s="84"/>
    </row>
    <row r="54100" spans="25:25" x14ac:dyDescent="0.2">
      <c r="Y54100" s="84"/>
    </row>
    <row r="54101" spans="25:25" x14ac:dyDescent="0.2">
      <c r="Y54101" s="84"/>
    </row>
    <row r="54102" spans="25:25" x14ac:dyDescent="0.2">
      <c r="Y54102" s="84"/>
    </row>
    <row r="54103" spans="25:25" x14ac:dyDescent="0.2">
      <c r="Y54103" s="84"/>
    </row>
    <row r="54104" spans="25:25" x14ac:dyDescent="0.2">
      <c r="Y54104" s="84"/>
    </row>
    <row r="54105" spans="25:25" x14ac:dyDescent="0.2">
      <c r="Y54105" s="84"/>
    </row>
    <row r="54106" spans="25:25" x14ac:dyDescent="0.2">
      <c r="Y54106" s="84"/>
    </row>
    <row r="54107" spans="25:25" x14ac:dyDescent="0.2">
      <c r="Y54107" s="84"/>
    </row>
    <row r="54108" spans="25:25" x14ac:dyDescent="0.2">
      <c r="Y54108" s="84"/>
    </row>
    <row r="54109" spans="25:25" x14ac:dyDescent="0.2">
      <c r="Y54109" s="84"/>
    </row>
    <row r="54110" spans="25:25" x14ac:dyDescent="0.2">
      <c r="Y54110" s="84"/>
    </row>
    <row r="54111" spans="25:25" x14ac:dyDescent="0.2">
      <c r="Y54111" s="84"/>
    </row>
    <row r="54112" spans="25:25" x14ac:dyDescent="0.2">
      <c r="Y54112" s="84"/>
    </row>
    <row r="54113" spans="25:25" x14ac:dyDescent="0.2">
      <c r="Y54113" s="84"/>
    </row>
    <row r="54114" spans="25:25" x14ac:dyDescent="0.2">
      <c r="Y54114" s="84"/>
    </row>
    <row r="54115" spans="25:25" x14ac:dyDescent="0.2">
      <c r="Y54115" s="84"/>
    </row>
    <row r="54116" spans="25:25" x14ac:dyDescent="0.2">
      <c r="Y54116" s="84"/>
    </row>
    <row r="54117" spans="25:25" x14ac:dyDescent="0.2">
      <c r="Y54117" s="84"/>
    </row>
    <row r="54118" spans="25:25" x14ac:dyDescent="0.2">
      <c r="Y54118" s="84"/>
    </row>
    <row r="54119" spans="25:25" x14ac:dyDescent="0.2">
      <c r="Y54119" s="84"/>
    </row>
    <row r="54120" spans="25:25" x14ac:dyDescent="0.2">
      <c r="Y54120" s="84"/>
    </row>
    <row r="54121" spans="25:25" x14ac:dyDescent="0.2">
      <c r="Y54121" s="84"/>
    </row>
    <row r="54122" spans="25:25" x14ac:dyDescent="0.2">
      <c r="Y54122" s="84"/>
    </row>
    <row r="54123" spans="25:25" x14ac:dyDescent="0.2">
      <c r="Y54123" s="84"/>
    </row>
    <row r="54124" spans="25:25" x14ac:dyDescent="0.2">
      <c r="Y54124" s="84"/>
    </row>
    <row r="54125" spans="25:25" x14ac:dyDescent="0.2">
      <c r="Y54125" s="84"/>
    </row>
    <row r="54126" spans="25:25" x14ac:dyDescent="0.2">
      <c r="Y54126" s="84"/>
    </row>
    <row r="54127" spans="25:25" x14ac:dyDescent="0.2">
      <c r="Y54127" s="84"/>
    </row>
    <row r="54128" spans="25:25" x14ac:dyDescent="0.2">
      <c r="Y54128" s="84"/>
    </row>
    <row r="54129" spans="25:25" x14ac:dyDescent="0.2">
      <c r="Y54129" s="84"/>
    </row>
    <row r="54130" spans="25:25" x14ac:dyDescent="0.2">
      <c r="Y54130" s="84"/>
    </row>
    <row r="54131" spans="25:25" x14ac:dyDescent="0.2">
      <c r="Y54131" s="84"/>
    </row>
    <row r="54132" spans="25:25" x14ac:dyDescent="0.2">
      <c r="Y54132" s="84"/>
    </row>
    <row r="54133" spans="25:25" x14ac:dyDescent="0.2">
      <c r="Y54133" s="84"/>
    </row>
    <row r="54134" spans="25:25" x14ac:dyDescent="0.2">
      <c r="Y54134" s="84"/>
    </row>
    <row r="54135" spans="25:25" x14ac:dyDescent="0.2">
      <c r="Y54135" s="84"/>
    </row>
    <row r="54136" spans="25:25" x14ac:dyDescent="0.2">
      <c r="Y54136" s="84"/>
    </row>
    <row r="54137" spans="25:25" x14ac:dyDescent="0.2">
      <c r="Y54137" s="84"/>
    </row>
    <row r="54138" spans="25:25" x14ac:dyDescent="0.2">
      <c r="Y54138" s="84"/>
    </row>
    <row r="54139" spans="25:25" x14ac:dyDescent="0.2">
      <c r="Y54139" s="84"/>
    </row>
    <row r="54140" spans="25:25" x14ac:dyDescent="0.2">
      <c r="Y54140" s="84"/>
    </row>
    <row r="54141" spans="25:25" x14ac:dyDescent="0.2">
      <c r="Y54141" s="84"/>
    </row>
    <row r="54142" spans="25:25" x14ac:dyDescent="0.2">
      <c r="Y54142" s="84"/>
    </row>
    <row r="54143" spans="25:25" x14ac:dyDescent="0.2">
      <c r="Y54143" s="84"/>
    </row>
    <row r="54144" spans="25:25" x14ac:dyDescent="0.2">
      <c r="Y54144" s="84"/>
    </row>
    <row r="54145" spans="25:25" x14ac:dyDescent="0.2">
      <c r="Y54145" s="84"/>
    </row>
    <row r="54146" spans="25:25" x14ac:dyDescent="0.2">
      <c r="Y54146" s="84"/>
    </row>
    <row r="54147" spans="25:25" x14ac:dyDescent="0.2">
      <c r="Y54147" s="84"/>
    </row>
    <row r="54148" spans="25:25" x14ac:dyDescent="0.2">
      <c r="Y54148" s="84"/>
    </row>
    <row r="54149" spans="25:25" x14ac:dyDescent="0.2">
      <c r="Y54149" s="84"/>
    </row>
    <row r="54150" spans="25:25" x14ac:dyDescent="0.2">
      <c r="Y54150" s="84"/>
    </row>
    <row r="54151" spans="25:25" x14ac:dyDescent="0.2">
      <c r="Y54151" s="84"/>
    </row>
    <row r="54152" spans="25:25" x14ac:dyDescent="0.2">
      <c r="Y54152" s="84"/>
    </row>
    <row r="54153" spans="25:25" x14ac:dyDescent="0.2">
      <c r="Y54153" s="84"/>
    </row>
    <row r="54154" spans="25:25" x14ac:dyDescent="0.2">
      <c r="Y54154" s="84"/>
    </row>
    <row r="54155" spans="25:25" x14ac:dyDescent="0.2">
      <c r="Y54155" s="84"/>
    </row>
    <row r="54156" spans="25:25" x14ac:dyDescent="0.2">
      <c r="Y54156" s="84"/>
    </row>
    <row r="54157" spans="25:25" x14ac:dyDescent="0.2">
      <c r="Y54157" s="84"/>
    </row>
    <row r="54158" spans="25:25" x14ac:dyDescent="0.2">
      <c r="Y54158" s="84"/>
    </row>
    <row r="54159" spans="25:25" x14ac:dyDescent="0.2">
      <c r="Y54159" s="84"/>
    </row>
    <row r="54160" spans="25:25" x14ac:dyDescent="0.2">
      <c r="Y54160" s="84"/>
    </row>
    <row r="54161" spans="25:25" x14ac:dyDescent="0.2">
      <c r="Y54161" s="84"/>
    </row>
    <row r="54162" spans="25:25" x14ac:dyDescent="0.2">
      <c r="Y54162" s="84"/>
    </row>
    <row r="54163" spans="25:25" x14ac:dyDescent="0.2">
      <c r="Y54163" s="84"/>
    </row>
    <row r="54164" spans="25:25" x14ac:dyDescent="0.2">
      <c r="Y54164" s="84"/>
    </row>
    <row r="54165" spans="25:25" x14ac:dyDescent="0.2">
      <c r="Y54165" s="84"/>
    </row>
    <row r="54166" spans="25:25" x14ac:dyDescent="0.2">
      <c r="Y54166" s="84"/>
    </row>
    <row r="54167" spans="25:25" x14ac:dyDescent="0.2">
      <c r="Y54167" s="84"/>
    </row>
    <row r="54168" spans="25:25" x14ac:dyDescent="0.2">
      <c r="Y54168" s="84"/>
    </row>
    <row r="54169" spans="25:25" x14ac:dyDescent="0.2">
      <c r="Y54169" s="84"/>
    </row>
    <row r="54170" spans="25:25" x14ac:dyDescent="0.2">
      <c r="Y54170" s="84"/>
    </row>
    <row r="54171" spans="25:25" x14ac:dyDescent="0.2">
      <c r="Y54171" s="84"/>
    </row>
    <row r="54172" spans="25:25" x14ac:dyDescent="0.2">
      <c r="Y54172" s="84"/>
    </row>
    <row r="54173" spans="25:25" x14ac:dyDescent="0.2">
      <c r="Y54173" s="84"/>
    </row>
    <row r="54174" spans="25:25" x14ac:dyDescent="0.2">
      <c r="Y54174" s="84"/>
    </row>
    <row r="54175" spans="25:25" x14ac:dyDescent="0.2">
      <c r="Y54175" s="84"/>
    </row>
    <row r="54176" spans="25:25" x14ac:dyDescent="0.2">
      <c r="Y54176" s="84"/>
    </row>
    <row r="54177" spans="25:25" x14ac:dyDescent="0.2">
      <c r="Y54177" s="84"/>
    </row>
    <row r="54178" spans="25:25" x14ac:dyDescent="0.2">
      <c r="Y54178" s="84"/>
    </row>
    <row r="54179" spans="25:25" x14ac:dyDescent="0.2">
      <c r="Y54179" s="84"/>
    </row>
    <row r="54180" spans="25:25" x14ac:dyDescent="0.2">
      <c r="Y54180" s="84"/>
    </row>
    <row r="54181" spans="25:25" x14ac:dyDescent="0.2">
      <c r="Y54181" s="84"/>
    </row>
    <row r="54182" spans="25:25" x14ac:dyDescent="0.2">
      <c r="Y54182" s="84"/>
    </row>
    <row r="54183" spans="25:25" x14ac:dyDescent="0.2">
      <c r="Y54183" s="84"/>
    </row>
    <row r="54184" spans="25:25" x14ac:dyDescent="0.2">
      <c r="Y54184" s="84"/>
    </row>
    <row r="54185" spans="25:25" x14ac:dyDescent="0.2">
      <c r="Y54185" s="84"/>
    </row>
    <row r="54186" spans="25:25" x14ac:dyDescent="0.2">
      <c r="Y54186" s="84"/>
    </row>
    <row r="54187" spans="25:25" x14ac:dyDescent="0.2">
      <c r="Y54187" s="84"/>
    </row>
    <row r="54188" spans="25:25" x14ac:dyDescent="0.2">
      <c r="Y54188" s="84"/>
    </row>
    <row r="54189" spans="25:25" x14ac:dyDescent="0.2">
      <c r="Y54189" s="84"/>
    </row>
    <row r="54190" spans="25:25" x14ac:dyDescent="0.2">
      <c r="Y54190" s="84"/>
    </row>
    <row r="54191" spans="25:25" x14ac:dyDescent="0.2">
      <c r="Y54191" s="84"/>
    </row>
    <row r="54192" spans="25:25" x14ac:dyDescent="0.2">
      <c r="Y54192" s="84"/>
    </row>
    <row r="54193" spans="25:25" x14ac:dyDescent="0.2">
      <c r="Y54193" s="84"/>
    </row>
    <row r="54194" spans="25:25" x14ac:dyDescent="0.2">
      <c r="Y54194" s="84"/>
    </row>
    <row r="54195" spans="25:25" x14ac:dyDescent="0.2">
      <c r="Y54195" s="84"/>
    </row>
    <row r="54196" spans="25:25" x14ac:dyDescent="0.2">
      <c r="Y54196" s="84"/>
    </row>
    <row r="54197" spans="25:25" x14ac:dyDescent="0.2">
      <c r="Y54197" s="84"/>
    </row>
    <row r="54198" spans="25:25" x14ac:dyDescent="0.2">
      <c r="Y54198" s="84"/>
    </row>
    <row r="54199" spans="25:25" x14ac:dyDescent="0.2">
      <c r="Y54199" s="84"/>
    </row>
    <row r="54200" spans="25:25" x14ac:dyDescent="0.2">
      <c r="Y54200" s="84"/>
    </row>
    <row r="54201" spans="25:25" x14ac:dyDescent="0.2">
      <c r="Y54201" s="84"/>
    </row>
    <row r="54202" spans="25:25" x14ac:dyDescent="0.2">
      <c r="Y54202" s="84"/>
    </row>
    <row r="54203" spans="25:25" x14ac:dyDescent="0.2">
      <c r="Y54203" s="84"/>
    </row>
    <row r="54204" spans="25:25" x14ac:dyDescent="0.2">
      <c r="Y54204" s="84"/>
    </row>
    <row r="54205" spans="25:25" x14ac:dyDescent="0.2">
      <c r="Y54205" s="84"/>
    </row>
    <row r="54206" spans="25:25" x14ac:dyDescent="0.2">
      <c r="Y54206" s="84"/>
    </row>
    <row r="54207" spans="25:25" x14ac:dyDescent="0.2">
      <c r="Y54207" s="84"/>
    </row>
    <row r="54208" spans="25:25" x14ac:dyDescent="0.2">
      <c r="Y54208" s="84"/>
    </row>
    <row r="54209" spans="25:25" x14ac:dyDescent="0.2">
      <c r="Y54209" s="84"/>
    </row>
    <row r="54210" spans="25:25" x14ac:dyDescent="0.2">
      <c r="Y54210" s="84"/>
    </row>
    <row r="54211" spans="25:25" x14ac:dyDescent="0.2">
      <c r="Y54211" s="84"/>
    </row>
    <row r="54212" spans="25:25" x14ac:dyDescent="0.2">
      <c r="Y54212" s="84"/>
    </row>
    <row r="54213" spans="25:25" x14ac:dyDescent="0.2">
      <c r="Y54213" s="84"/>
    </row>
    <row r="54214" spans="25:25" x14ac:dyDescent="0.2">
      <c r="Y54214" s="84"/>
    </row>
    <row r="54215" spans="25:25" x14ac:dyDescent="0.2">
      <c r="Y54215" s="84"/>
    </row>
    <row r="54216" spans="25:25" x14ac:dyDescent="0.2">
      <c r="Y54216" s="84"/>
    </row>
    <row r="54217" spans="25:25" x14ac:dyDescent="0.2">
      <c r="Y54217" s="84"/>
    </row>
    <row r="54218" spans="25:25" x14ac:dyDescent="0.2">
      <c r="Y54218" s="84"/>
    </row>
    <row r="54219" spans="25:25" x14ac:dyDescent="0.2">
      <c r="Y54219" s="84"/>
    </row>
    <row r="54220" spans="25:25" x14ac:dyDescent="0.2">
      <c r="Y54220" s="84"/>
    </row>
    <row r="54221" spans="25:25" x14ac:dyDescent="0.2">
      <c r="Y54221" s="84"/>
    </row>
    <row r="54222" spans="25:25" x14ac:dyDescent="0.2">
      <c r="Y54222" s="84"/>
    </row>
    <row r="54223" spans="25:25" x14ac:dyDescent="0.2">
      <c r="Y54223" s="84"/>
    </row>
    <row r="54224" spans="25:25" x14ac:dyDescent="0.2">
      <c r="Y54224" s="84"/>
    </row>
    <row r="54225" spans="25:25" x14ac:dyDescent="0.2">
      <c r="Y54225" s="84"/>
    </row>
    <row r="54226" spans="25:25" x14ac:dyDescent="0.2">
      <c r="Y54226" s="84"/>
    </row>
    <row r="54227" spans="25:25" x14ac:dyDescent="0.2">
      <c r="Y54227" s="84"/>
    </row>
    <row r="54228" spans="25:25" x14ac:dyDescent="0.2">
      <c r="Y54228" s="84"/>
    </row>
    <row r="54229" spans="25:25" x14ac:dyDescent="0.2">
      <c r="Y54229" s="84"/>
    </row>
    <row r="54230" spans="25:25" x14ac:dyDescent="0.2">
      <c r="Y54230" s="84"/>
    </row>
    <row r="54231" spans="25:25" x14ac:dyDescent="0.2">
      <c r="Y54231" s="84"/>
    </row>
    <row r="54232" spans="25:25" x14ac:dyDescent="0.2">
      <c r="Y54232" s="84"/>
    </row>
    <row r="54233" spans="25:25" x14ac:dyDescent="0.2">
      <c r="Y54233" s="84"/>
    </row>
    <row r="54234" spans="25:25" x14ac:dyDescent="0.2">
      <c r="Y54234" s="84"/>
    </row>
    <row r="54235" spans="25:25" x14ac:dyDescent="0.2">
      <c r="Y54235" s="84"/>
    </row>
    <row r="54236" spans="25:25" x14ac:dyDescent="0.2">
      <c r="Y54236" s="84"/>
    </row>
    <row r="54237" spans="25:25" x14ac:dyDescent="0.2">
      <c r="Y54237" s="84"/>
    </row>
    <row r="54238" spans="25:25" x14ac:dyDescent="0.2">
      <c r="Y54238" s="84"/>
    </row>
    <row r="54239" spans="25:25" x14ac:dyDescent="0.2">
      <c r="Y54239" s="84"/>
    </row>
    <row r="54240" spans="25:25" x14ac:dyDescent="0.2">
      <c r="Y54240" s="84"/>
    </row>
    <row r="54241" spans="25:25" x14ac:dyDescent="0.2">
      <c r="Y54241" s="84"/>
    </row>
    <row r="54242" spans="25:25" x14ac:dyDescent="0.2">
      <c r="Y54242" s="84"/>
    </row>
    <row r="54243" spans="25:25" x14ac:dyDescent="0.2">
      <c r="Y54243" s="84"/>
    </row>
    <row r="54244" spans="25:25" x14ac:dyDescent="0.2">
      <c r="Y54244" s="84"/>
    </row>
    <row r="54245" spans="25:25" x14ac:dyDescent="0.2">
      <c r="Y54245" s="84"/>
    </row>
    <row r="54246" spans="25:25" x14ac:dyDescent="0.2">
      <c r="Y54246" s="84"/>
    </row>
    <row r="54247" spans="25:25" x14ac:dyDescent="0.2">
      <c r="Y54247" s="84"/>
    </row>
    <row r="54248" spans="25:25" x14ac:dyDescent="0.2">
      <c r="Y54248" s="84"/>
    </row>
    <row r="54249" spans="25:25" x14ac:dyDescent="0.2">
      <c r="Y54249" s="84"/>
    </row>
    <row r="54250" spans="25:25" x14ac:dyDescent="0.2">
      <c r="Y54250" s="84"/>
    </row>
    <row r="54251" spans="25:25" x14ac:dyDescent="0.2">
      <c r="Y54251" s="84"/>
    </row>
    <row r="54252" spans="25:25" x14ac:dyDescent="0.2">
      <c r="Y54252" s="84"/>
    </row>
    <row r="54253" spans="25:25" x14ac:dyDescent="0.2">
      <c r="Y54253" s="84"/>
    </row>
    <row r="54254" spans="25:25" x14ac:dyDescent="0.2">
      <c r="Y54254" s="84"/>
    </row>
    <row r="54255" spans="25:25" x14ac:dyDescent="0.2">
      <c r="Y54255" s="84"/>
    </row>
    <row r="54256" spans="25:25" x14ac:dyDescent="0.2">
      <c r="Y54256" s="84"/>
    </row>
    <row r="54257" spans="25:25" x14ac:dyDescent="0.2">
      <c r="Y54257" s="84"/>
    </row>
    <row r="54258" spans="25:25" x14ac:dyDescent="0.2">
      <c r="Y54258" s="84"/>
    </row>
    <row r="54259" spans="25:25" x14ac:dyDescent="0.2">
      <c r="Y54259" s="84"/>
    </row>
    <row r="54260" spans="25:25" x14ac:dyDescent="0.2">
      <c r="Y54260" s="84"/>
    </row>
    <row r="54261" spans="25:25" x14ac:dyDescent="0.2">
      <c r="Y54261" s="84"/>
    </row>
    <row r="54262" spans="25:25" x14ac:dyDescent="0.2">
      <c r="Y54262" s="84"/>
    </row>
    <row r="54263" spans="25:25" x14ac:dyDescent="0.2">
      <c r="Y54263" s="84"/>
    </row>
    <row r="54264" spans="25:25" x14ac:dyDescent="0.2">
      <c r="Y54264" s="84"/>
    </row>
    <row r="54265" spans="25:25" x14ac:dyDescent="0.2">
      <c r="Y54265" s="84"/>
    </row>
    <row r="54266" spans="25:25" x14ac:dyDescent="0.2">
      <c r="Y54266" s="84"/>
    </row>
    <row r="54267" spans="25:25" x14ac:dyDescent="0.2">
      <c r="Y54267" s="84"/>
    </row>
    <row r="54268" spans="25:25" x14ac:dyDescent="0.2">
      <c r="Y54268" s="84"/>
    </row>
    <row r="54269" spans="25:25" x14ac:dyDescent="0.2">
      <c r="Y54269" s="84"/>
    </row>
    <row r="54270" spans="25:25" x14ac:dyDescent="0.2">
      <c r="Y54270" s="84"/>
    </row>
    <row r="54271" spans="25:25" x14ac:dyDescent="0.2">
      <c r="Y54271" s="84"/>
    </row>
    <row r="54272" spans="25:25" x14ac:dyDescent="0.2">
      <c r="Y54272" s="84"/>
    </row>
    <row r="54273" spans="25:25" x14ac:dyDescent="0.2">
      <c r="Y54273" s="84"/>
    </row>
    <row r="54274" spans="25:25" x14ac:dyDescent="0.2">
      <c r="Y54274" s="84"/>
    </row>
    <row r="54275" spans="25:25" x14ac:dyDescent="0.2">
      <c r="Y54275" s="84"/>
    </row>
    <row r="54276" spans="25:25" x14ac:dyDescent="0.2">
      <c r="Y54276" s="84"/>
    </row>
    <row r="54277" spans="25:25" x14ac:dyDescent="0.2">
      <c r="Y54277" s="84"/>
    </row>
    <row r="54278" spans="25:25" x14ac:dyDescent="0.2">
      <c r="Y54278" s="84"/>
    </row>
    <row r="54279" spans="25:25" x14ac:dyDescent="0.2">
      <c r="Y54279" s="84"/>
    </row>
    <row r="54280" spans="25:25" x14ac:dyDescent="0.2">
      <c r="Y54280" s="84"/>
    </row>
    <row r="54281" spans="25:25" x14ac:dyDescent="0.2">
      <c r="Y54281" s="84"/>
    </row>
    <row r="54282" spans="25:25" x14ac:dyDescent="0.2">
      <c r="Y54282" s="84"/>
    </row>
    <row r="54283" spans="25:25" x14ac:dyDescent="0.2">
      <c r="Y54283" s="84"/>
    </row>
    <row r="54284" spans="25:25" x14ac:dyDescent="0.2">
      <c r="Y54284" s="84"/>
    </row>
    <row r="54285" spans="25:25" x14ac:dyDescent="0.2">
      <c r="Y54285" s="84"/>
    </row>
    <row r="54286" spans="25:25" x14ac:dyDescent="0.2">
      <c r="Y54286" s="84"/>
    </row>
    <row r="54287" spans="25:25" x14ac:dyDescent="0.2">
      <c r="Y54287" s="84"/>
    </row>
    <row r="54288" spans="25:25" x14ac:dyDescent="0.2">
      <c r="Y54288" s="84"/>
    </row>
    <row r="54289" spans="25:25" x14ac:dyDescent="0.2">
      <c r="Y54289" s="84"/>
    </row>
    <row r="54290" spans="25:25" x14ac:dyDescent="0.2">
      <c r="Y54290" s="84"/>
    </row>
    <row r="54291" spans="25:25" x14ac:dyDescent="0.2">
      <c r="Y54291" s="84"/>
    </row>
    <row r="54292" spans="25:25" x14ac:dyDescent="0.2">
      <c r="Y54292" s="84"/>
    </row>
    <row r="54293" spans="25:25" x14ac:dyDescent="0.2">
      <c r="Y54293" s="84"/>
    </row>
    <row r="54294" spans="25:25" x14ac:dyDescent="0.2">
      <c r="Y54294" s="84"/>
    </row>
    <row r="54295" spans="25:25" x14ac:dyDescent="0.2">
      <c r="Y54295" s="84"/>
    </row>
    <row r="54296" spans="25:25" x14ac:dyDescent="0.2">
      <c r="Y54296" s="84"/>
    </row>
    <row r="54297" spans="25:25" x14ac:dyDescent="0.2">
      <c r="Y54297" s="84"/>
    </row>
    <row r="54298" spans="25:25" x14ac:dyDescent="0.2">
      <c r="Y54298" s="84"/>
    </row>
    <row r="54299" spans="25:25" x14ac:dyDescent="0.2">
      <c r="Y54299" s="84"/>
    </row>
    <row r="54300" spans="25:25" x14ac:dyDescent="0.2">
      <c r="Y54300" s="84"/>
    </row>
    <row r="54301" spans="25:25" x14ac:dyDescent="0.2">
      <c r="Y54301" s="84"/>
    </row>
    <row r="54302" spans="25:25" x14ac:dyDescent="0.2">
      <c r="Y54302" s="84"/>
    </row>
    <row r="54303" spans="25:25" x14ac:dyDescent="0.2">
      <c r="Y54303" s="84"/>
    </row>
    <row r="54304" spans="25:25" x14ac:dyDescent="0.2">
      <c r="Y54304" s="84"/>
    </row>
    <row r="54305" spans="25:25" x14ac:dyDescent="0.2">
      <c r="Y54305" s="84"/>
    </row>
    <row r="54306" spans="25:25" x14ac:dyDescent="0.2">
      <c r="Y54306" s="84"/>
    </row>
    <row r="54307" spans="25:25" x14ac:dyDescent="0.2">
      <c r="Y54307" s="84"/>
    </row>
    <row r="54308" spans="25:25" x14ac:dyDescent="0.2">
      <c r="Y54308" s="84"/>
    </row>
    <row r="54309" spans="25:25" x14ac:dyDescent="0.2">
      <c r="Y54309" s="84"/>
    </row>
    <row r="54310" spans="25:25" x14ac:dyDescent="0.2">
      <c r="Y54310" s="84"/>
    </row>
    <row r="54311" spans="25:25" x14ac:dyDescent="0.2">
      <c r="Y54311" s="84"/>
    </row>
    <row r="54312" spans="25:25" x14ac:dyDescent="0.2">
      <c r="Y54312" s="84"/>
    </row>
    <row r="54313" spans="25:25" x14ac:dyDescent="0.2">
      <c r="Y54313" s="84"/>
    </row>
    <row r="54314" spans="25:25" x14ac:dyDescent="0.2">
      <c r="Y54314" s="84"/>
    </row>
    <row r="54315" spans="25:25" x14ac:dyDescent="0.2">
      <c r="Y54315" s="84"/>
    </row>
    <row r="54316" spans="25:25" x14ac:dyDescent="0.2">
      <c r="Y54316" s="84"/>
    </row>
    <row r="54317" spans="25:25" x14ac:dyDescent="0.2">
      <c r="Y54317" s="84"/>
    </row>
    <row r="54318" spans="25:25" x14ac:dyDescent="0.2">
      <c r="Y54318" s="84"/>
    </row>
    <row r="54319" spans="25:25" x14ac:dyDescent="0.2">
      <c r="Y54319" s="84"/>
    </row>
    <row r="54320" spans="25:25" x14ac:dyDescent="0.2">
      <c r="Y54320" s="84"/>
    </row>
    <row r="54321" spans="25:25" x14ac:dyDescent="0.2">
      <c r="Y54321" s="84"/>
    </row>
    <row r="54322" spans="25:25" x14ac:dyDescent="0.2">
      <c r="Y54322" s="84"/>
    </row>
    <row r="54323" spans="25:25" x14ac:dyDescent="0.2">
      <c r="Y54323" s="84"/>
    </row>
    <row r="54324" spans="25:25" x14ac:dyDescent="0.2">
      <c r="Y54324" s="84"/>
    </row>
    <row r="54325" spans="25:25" x14ac:dyDescent="0.2">
      <c r="Y54325" s="84"/>
    </row>
    <row r="54326" spans="25:25" x14ac:dyDescent="0.2">
      <c r="Y54326" s="84"/>
    </row>
    <row r="54327" spans="25:25" x14ac:dyDescent="0.2">
      <c r="Y54327" s="84"/>
    </row>
    <row r="54328" spans="25:25" x14ac:dyDescent="0.2">
      <c r="Y54328" s="84"/>
    </row>
    <row r="54329" spans="25:25" x14ac:dyDescent="0.2">
      <c r="Y54329" s="84"/>
    </row>
    <row r="54330" spans="25:25" x14ac:dyDescent="0.2">
      <c r="Y54330" s="84"/>
    </row>
    <row r="54331" spans="25:25" x14ac:dyDescent="0.2">
      <c r="Y54331" s="84"/>
    </row>
    <row r="54332" spans="25:25" x14ac:dyDescent="0.2">
      <c r="Y54332" s="84"/>
    </row>
    <row r="54333" spans="25:25" x14ac:dyDescent="0.2">
      <c r="Y54333" s="84"/>
    </row>
    <row r="54334" spans="25:25" x14ac:dyDescent="0.2">
      <c r="Y54334" s="84"/>
    </row>
    <row r="54335" spans="25:25" x14ac:dyDescent="0.2">
      <c r="Y54335" s="84"/>
    </row>
    <row r="54336" spans="25:25" x14ac:dyDescent="0.2">
      <c r="Y54336" s="84"/>
    </row>
    <row r="54337" spans="25:25" x14ac:dyDescent="0.2">
      <c r="Y54337" s="84"/>
    </row>
    <row r="54338" spans="25:25" x14ac:dyDescent="0.2">
      <c r="Y54338" s="84"/>
    </row>
    <row r="54339" spans="25:25" x14ac:dyDescent="0.2">
      <c r="Y54339" s="84"/>
    </row>
    <row r="54340" spans="25:25" x14ac:dyDescent="0.2">
      <c r="Y54340" s="84"/>
    </row>
    <row r="54341" spans="25:25" x14ac:dyDescent="0.2">
      <c r="Y54341" s="84"/>
    </row>
    <row r="54342" spans="25:25" x14ac:dyDescent="0.2">
      <c r="Y54342" s="84"/>
    </row>
    <row r="54343" spans="25:25" x14ac:dyDescent="0.2">
      <c r="Y54343" s="84"/>
    </row>
    <row r="54344" spans="25:25" x14ac:dyDescent="0.2">
      <c r="Y54344" s="84"/>
    </row>
    <row r="54345" spans="25:25" x14ac:dyDescent="0.2">
      <c r="Y54345" s="84"/>
    </row>
    <row r="54346" spans="25:25" x14ac:dyDescent="0.2">
      <c r="Y54346" s="84"/>
    </row>
    <row r="54347" spans="25:25" x14ac:dyDescent="0.2">
      <c r="Y54347" s="84"/>
    </row>
    <row r="54348" spans="25:25" x14ac:dyDescent="0.2">
      <c r="Y54348" s="84"/>
    </row>
    <row r="54349" spans="25:25" x14ac:dyDescent="0.2">
      <c r="Y54349" s="84"/>
    </row>
    <row r="54350" spans="25:25" x14ac:dyDescent="0.2">
      <c r="Y54350" s="84"/>
    </row>
    <row r="54351" spans="25:25" x14ac:dyDescent="0.2">
      <c r="Y54351" s="84"/>
    </row>
    <row r="54352" spans="25:25" x14ac:dyDescent="0.2">
      <c r="Y54352" s="84"/>
    </row>
    <row r="54353" spans="25:25" x14ac:dyDescent="0.2">
      <c r="Y54353" s="84"/>
    </row>
    <row r="54354" spans="25:25" x14ac:dyDescent="0.2">
      <c r="Y54354" s="84"/>
    </row>
    <row r="54355" spans="25:25" x14ac:dyDescent="0.2">
      <c r="Y54355" s="84"/>
    </row>
    <row r="54356" spans="25:25" x14ac:dyDescent="0.2">
      <c r="Y54356" s="84"/>
    </row>
    <row r="54357" spans="25:25" x14ac:dyDescent="0.2">
      <c r="Y54357" s="84"/>
    </row>
    <row r="54358" spans="25:25" x14ac:dyDescent="0.2">
      <c r="Y54358" s="84"/>
    </row>
    <row r="54359" spans="25:25" x14ac:dyDescent="0.2">
      <c r="Y54359" s="84"/>
    </row>
    <row r="54360" spans="25:25" x14ac:dyDescent="0.2">
      <c r="Y54360" s="84"/>
    </row>
    <row r="54361" spans="25:25" x14ac:dyDescent="0.2">
      <c r="Y54361" s="84"/>
    </row>
    <row r="54362" spans="25:25" x14ac:dyDescent="0.2">
      <c r="Y54362" s="84"/>
    </row>
    <row r="54363" spans="25:25" x14ac:dyDescent="0.2">
      <c r="Y54363" s="84"/>
    </row>
    <row r="54364" spans="25:25" x14ac:dyDescent="0.2">
      <c r="Y54364" s="84"/>
    </row>
    <row r="54365" spans="25:25" x14ac:dyDescent="0.2">
      <c r="Y54365" s="84"/>
    </row>
    <row r="54366" spans="25:25" x14ac:dyDescent="0.2">
      <c r="Y54366" s="84"/>
    </row>
    <row r="54367" spans="25:25" x14ac:dyDescent="0.2">
      <c r="Y54367" s="84"/>
    </row>
    <row r="54368" spans="25:25" x14ac:dyDescent="0.2">
      <c r="Y54368" s="84"/>
    </row>
    <row r="54369" spans="25:25" x14ac:dyDescent="0.2">
      <c r="Y54369" s="84"/>
    </row>
    <row r="54370" spans="25:25" x14ac:dyDescent="0.2">
      <c r="Y54370" s="84"/>
    </row>
    <row r="54371" spans="25:25" x14ac:dyDescent="0.2">
      <c r="Y54371" s="84"/>
    </row>
    <row r="54372" spans="25:25" x14ac:dyDescent="0.2">
      <c r="Y54372" s="84"/>
    </row>
    <row r="54373" spans="25:25" x14ac:dyDescent="0.2">
      <c r="Y54373" s="84"/>
    </row>
    <row r="54374" spans="25:25" x14ac:dyDescent="0.2">
      <c r="Y54374" s="84"/>
    </row>
    <row r="54375" spans="25:25" x14ac:dyDescent="0.2">
      <c r="Y54375" s="84"/>
    </row>
    <row r="54376" spans="25:25" x14ac:dyDescent="0.2">
      <c r="Y54376" s="84"/>
    </row>
    <row r="54377" spans="25:25" x14ac:dyDescent="0.2">
      <c r="Y54377" s="84"/>
    </row>
    <row r="54378" spans="25:25" x14ac:dyDescent="0.2">
      <c r="Y54378" s="84"/>
    </row>
    <row r="54379" spans="25:25" x14ac:dyDescent="0.2">
      <c r="Y54379" s="84"/>
    </row>
    <row r="54380" spans="25:25" x14ac:dyDescent="0.2">
      <c r="Y54380" s="84"/>
    </row>
    <row r="54381" spans="25:25" x14ac:dyDescent="0.2">
      <c r="Y54381" s="84"/>
    </row>
    <row r="54382" spans="25:25" x14ac:dyDescent="0.2">
      <c r="Y54382" s="84"/>
    </row>
    <row r="54383" spans="25:25" x14ac:dyDescent="0.2">
      <c r="Y54383" s="84"/>
    </row>
    <row r="54384" spans="25:25" x14ac:dyDescent="0.2">
      <c r="Y54384" s="84"/>
    </row>
    <row r="54385" spans="25:25" x14ac:dyDescent="0.2">
      <c r="Y54385" s="84"/>
    </row>
    <row r="54386" spans="25:25" x14ac:dyDescent="0.2">
      <c r="Y54386" s="84"/>
    </row>
    <row r="54387" spans="25:25" x14ac:dyDescent="0.2">
      <c r="Y54387" s="84"/>
    </row>
    <row r="54388" spans="25:25" x14ac:dyDescent="0.2">
      <c r="Y54388" s="84"/>
    </row>
    <row r="54389" spans="25:25" x14ac:dyDescent="0.2">
      <c r="Y54389" s="84"/>
    </row>
    <row r="54390" spans="25:25" x14ac:dyDescent="0.2">
      <c r="Y54390" s="84"/>
    </row>
    <row r="54391" spans="25:25" x14ac:dyDescent="0.2">
      <c r="Y54391" s="84"/>
    </row>
    <row r="54392" spans="25:25" x14ac:dyDescent="0.2">
      <c r="Y54392" s="84"/>
    </row>
    <row r="54393" spans="25:25" x14ac:dyDescent="0.2">
      <c r="Y54393" s="84"/>
    </row>
    <row r="54394" spans="25:25" x14ac:dyDescent="0.2">
      <c r="Y54394" s="84"/>
    </row>
    <row r="54395" spans="25:25" x14ac:dyDescent="0.2">
      <c r="Y54395" s="84"/>
    </row>
    <row r="54396" spans="25:25" x14ac:dyDescent="0.2">
      <c r="Y54396" s="84"/>
    </row>
    <row r="54397" spans="25:25" x14ac:dyDescent="0.2">
      <c r="Y54397" s="84"/>
    </row>
    <row r="54398" spans="25:25" x14ac:dyDescent="0.2">
      <c r="Y54398" s="84"/>
    </row>
    <row r="54399" spans="25:25" x14ac:dyDescent="0.2">
      <c r="Y54399" s="84"/>
    </row>
    <row r="54400" spans="25:25" x14ac:dyDescent="0.2">
      <c r="Y54400" s="84"/>
    </row>
    <row r="54401" spans="25:25" x14ac:dyDescent="0.2">
      <c r="Y54401" s="84"/>
    </row>
    <row r="54402" spans="25:25" x14ac:dyDescent="0.2">
      <c r="Y54402" s="84"/>
    </row>
    <row r="54403" spans="25:25" x14ac:dyDescent="0.2">
      <c r="Y54403" s="84"/>
    </row>
    <row r="54404" spans="25:25" x14ac:dyDescent="0.2">
      <c r="Y54404" s="84"/>
    </row>
    <row r="54405" spans="25:25" x14ac:dyDescent="0.2">
      <c r="Y54405" s="84"/>
    </row>
    <row r="54406" spans="25:25" x14ac:dyDescent="0.2">
      <c r="Y54406" s="84"/>
    </row>
    <row r="54407" spans="25:25" x14ac:dyDescent="0.2">
      <c r="Y54407" s="84"/>
    </row>
    <row r="54408" spans="25:25" x14ac:dyDescent="0.2">
      <c r="Y54408" s="84"/>
    </row>
    <row r="54409" spans="25:25" x14ac:dyDescent="0.2">
      <c r="Y54409" s="84"/>
    </row>
    <row r="54410" spans="25:25" x14ac:dyDescent="0.2">
      <c r="Y54410" s="84"/>
    </row>
    <row r="54411" spans="25:25" x14ac:dyDescent="0.2">
      <c r="Y54411" s="84"/>
    </row>
    <row r="54412" spans="25:25" x14ac:dyDescent="0.2">
      <c r="Y54412" s="84"/>
    </row>
    <row r="54413" spans="25:25" x14ac:dyDescent="0.2">
      <c r="Y54413" s="84"/>
    </row>
    <row r="54414" spans="25:25" x14ac:dyDescent="0.2">
      <c r="Y54414" s="84"/>
    </row>
    <row r="54415" spans="25:25" x14ac:dyDescent="0.2">
      <c r="Y54415" s="84"/>
    </row>
    <row r="54416" spans="25:25" x14ac:dyDescent="0.2">
      <c r="Y54416" s="84"/>
    </row>
    <row r="54417" spans="25:25" x14ac:dyDescent="0.2">
      <c r="Y54417" s="84"/>
    </row>
    <row r="54418" spans="25:25" x14ac:dyDescent="0.2">
      <c r="Y54418" s="84"/>
    </row>
    <row r="54419" spans="25:25" x14ac:dyDescent="0.2">
      <c r="Y54419" s="84"/>
    </row>
    <row r="54420" spans="25:25" x14ac:dyDescent="0.2">
      <c r="Y54420" s="84"/>
    </row>
    <row r="54421" spans="25:25" x14ac:dyDescent="0.2">
      <c r="Y54421" s="84"/>
    </row>
    <row r="54422" spans="25:25" x14ac:dyDescent="0.2">
      <c r="Y54422" s="84"/>
    </row>
    <row r="54423" spans="25:25" x14ac:dyDescent="0.2">
      <c r="Y54423" s="84"/>
    </row>
    <row r="54424" spans="25:25" x14ac:dyDescent="0.2">
      <c r="Y54424" s="84"/>
    </row>
    <row r="54425" spans="25:25" x14ac:dyDescent="0.2">
      <c r="Y54425" s="84"/>
    </row>
    <row r="54426" spans="25:25" x14ac:dyDescent="0.2">
      <c r="Y54426" s="84"/>
    </row>
    <row r="54427" spans="25:25" x14ac:dyDescent="0.2">
      <c r="Y54427" s="84"/>
    </row>
    <row r="54428" spans="25:25" x14ac:dyDescent="0.2">
      <c r="Y54428" s="84"/>
    </row>
    <row r="54429" spans="25:25" x14ac:dyDescent="0.2">
      <c r="Y54429" s="84"/>
    </row>
    <row r="54430" spans="25:25" x14ac:dyDescent="0.2">
      <c r="Y54430" s="84"/>
    </row>
    <row r="54431" spans="25:25" x14ac:dyDescent="0.2">
      <c r="Y54431" s="84"/>
    </row>
    <row r="54432" spans="25:25" x14ac:dyDescent="0.2">
      <c r="Y54432" s="84"/>
    </row>
    <row r="54433" spans="25:25" x14ac:dyDescent="0.2">
      <c r="Y54433" s="84"/>
    </row>
    <row r="54434" spans="25:25" x14ac:dyDescent="0.2">
      <c r="Y54434" s="84"/>
    </row>
    <row r="54435" spans="25:25" x14ac:dyDescent="0.2">
      <c r="Y54435" s="84"/>
    </row>
    <row r="54436" spans="25:25" x14ac:dyDescent="0.2">
      <c r="Y54436" s="84"/>
    </row>
    <row r="54437" spans="25:25" x14ac:dyDescent="0.2">
      <c r="Y54437" s="84"/>
    </row>
    <row r="54438" spans="25:25" x14ac:dyDescent="0.2">
      <c r="Y54438" s="84"/>
    </row>
    <row r="54439" spans="25:25" x14ac:dyDescent="0.2">
      <c r="Y54439" s="84"/>
    </row>
    <row r="54440" spans="25:25" x14ac:dyDescent="0.2">
      <c r="Y54440" s="84"/>
    </row>
    <row r="54441" spans="25:25" x14ac:dyDescent="0.2">
      <c r="Y54441" s="84"/>
    </row>
    <row r="54442" spans="25:25" x14ac:dyDescent="0.2">
      <c r="Y54442" s="84"/>
    </row>
    <row r="54443" spans="25:25" x14ac:dyDescent="0.2">
      <c r="Y54443" s="84"/>
    </row>
    <row r="54444" spans="25:25" x14ac:dyDescent="0.2">
      <c r="Y54444" s="84"/>
    </row>
    <row r="54445" spans="25:25" x14ac:dyDescent="0.2">
      <c r="Y54445" s="84"/>
    </row>
    <row r="54446" spans="25:25" x14ac:dyDescent="0.2">
      <c r="Y54446" s="84"/>
    </row>
    <row r="54447" spans="25:25" x14ac:dyDescent="0.2">
      <c r="Y54447" s="84"/>
    </row>
    <row r="54448" spans="25:25" x14ac:dyDescent="0.2">
      <c r="Y54448" s="84"/>
    </row>
    <row r="54449" spans="25:25" x14ac:dyDescent="0.2">
      <c r="Y54449" s="84"/>
    </row>
    <row r="54450" spans="25:25" x14ac:dyDescent="0.2">
      <c r="Y54450" s="84"/>
    </row>
    <row r="54451" spans="25:25" x14ac:dyDescent="0.2">
      <c r="Y54451" s="84"/>
    </row>
    <row r="54452" spans="25:25" x14ac:dyDescent="0.2">
      <c r="Y54452" s="84"/>
    </row>
    <row r="54453" spans="25:25" x14ac:dyDescent="0.2">
      <c r="Y54453" s="84"/>
    </row>
    <row r="54454" spans="25:25" x14ac:dyDescent="0.2">
      <c r="Y54454" s="84"/>
    </row>
    <row r="54455" spans="25:25" x14ac:dyDescent="0.2">
      <c r="Y54455" s="84"/>
    </row>
    <row r="54456" spans="25:25" x14ac:dyDescent="0.2">
      <c r="Y54456" s="84"/>
    </row>
    <row r="54457" spans="25:25" x14ac:dyDescent="0.2">
      <c r="Y54457" s="84"/>
    </row>
    <row r="54458" spans="25:25" x14ac:dyDescent="0.2">
      <c r="Y54458" s="84"/>
    </row>
    <row r="54459" spans="25:25" x14ac:dyDescent="0.2">
      <c r="Y54459" s="84"/>
    </row>
    <row r="54460" spans="25:25" x14ac:dyDescent="0.2">
      <c r="Y54460" s="84"/>
    </row>
    <row r="54461" spans="25:25" x14ac:dyDescent="0.2">
      <c r="Y54461" s="84"/>
    </row>
    <row r="54462" spans="25:25" x14ac:dyDescent="0.2">
      <c r="Y54462" s="84"/>
    </row>
    <row r="54463" spans="25:25" x14ac:dyDescent="0.2">
      <c r="Y54463" s="84"/>
    </row>
    <row r="54464" spans="25:25" x14ac:dyDescent="0.2">
      <c r="Y54464" s="84"/>
    </row>
    <row r="54465" spans="25:25" x14ac:dyDescent="0.2">
      <c r="Y54465" s="84"/>
    </row>
    <row r="54466" spans="25:25" x14ac:dyDescent="0.2">
      <c r="Y54466" s="84"/>
    </row>
    <row r="54467" spans="25:25" x14ac:dyDescent="0.2">
      <c r="Y54467" s="84"/>
    </row>
    <row r="54468" spans="25:25" x14ac:dyDescent="0.2">
      <c r="Y54468" s="84"/>
    </row>
    <row r="54469" spans="25:25" x14ac:dyDescent="0.2">
      <c r="Y54469" s="84"/>
    </row>
    <row r="54470" spans="25:25" x14ac:dyDescent="0.2">
      <c r="Y54470" s="84"/>
    </row>
    <row r="54471" spans="25:25" x14ac:dyDescent="0.2">
      <c r="Y54471" s="84"/>
    </row>
    <row r="54472" spans="25:25" x14ac:dyDescent="0.2">
      <c r="Y54472" s="84"/>
    </row>
    <row r="54473" spans="25:25" x14ac:dyDescent="0.2">
      <c r="Y54473" s="84"/>
    </row>
    <row r="54474" spans="25:25" x14ac:dyDescent="0.2">
      <c r="Y54474" s="84"/>
    </row>
    <row r="54475" spans="25:25" x14ac:dyDescent="0.2">
      <c r="Y54475" s="84"/>
    </row>
    <row r="54476" spans="25:25" x14ac:dyDescent="0.2">
      <c r="Y54476" s="84"/>
    </row>
    <row r="54477" spans="25:25" x14ac:dyDescent="0.2">
      <c r="Y54477" s="84"/>
    </row>
    <row r="54478" spans="25:25" x14ac:dyDescent="0.2">
      <c r="Y54478" s="84"/>
    </row>
    <row r="54479" spans="25:25" x14ac:dyDescent="0.2">
      <c r="Y54479" s="84"/>
    </row>
    <row r="54480" spans="25:25" x14ac:dyDescent="0.2">
      <c r="Y54480" s="84"/>
    </row>
    <row r="54481" spans="25:25" x14ac:dyDescent="0.2">
      <c r="Y54481" s="84"/>
    </row>
    <row r="54482" spans="25:25" x14ac:dyDescent="0.2">
      <c r="Y54482" s="84"/>
    </row>
    <row r="54483" spans="25:25" x14ac:dyDescent="0.2">
      <c r="Y54483" s="84"/>
    </row>
    <row r="54484" spans="25:25" x14ac:dyDescent="0.2">
      <c r="Y54484" s="84"/>
    </row>
    <row r="54485" spans="25:25" x14ac:dyDescent="0.2">
      <c r="Y54485" s="84"/>
    </row>
    <row r="54486" spans="25:25" x14ac:dyDescent="0.2">
      <c r="Y54486" s="84"/>
    </row>
    <row r="54487" spans="25:25" x14ac:dyDescent="0.2">
      <c r="Y54487" s="84"/>
    </row>
    <row r="54488" spans="25:25" x14ac:dyDescent="0.2">
      <c r="Y54488" s="84"/>
    </row>
    <row r="54489" spans="25:25" x14ac:dyDescent="0.2">
      <c r="Y54489" s="84"/>
    </row>
    <row r="54490" spans="25:25" x14ac:dyDescent="0.2">
      <c r="Y54490" s="84"/>
    </row>
    <row r="54491" spans="25:25" x14ac:dyDescent="0.2">
      <c r="Y54491" s="84"/>
    </row>
    <row r="54492" spans="25:25" x14ac:dyDescent="0.2">
      <c r="Y54492" s="84"/>
    </row>
    <row r="54493" spans="25:25" x14ac:dyDescent="0.2">
      <c r="Y54493" s="84"/>
    </row>
    <row r="54494" spans="25:25" x14ac:dyDescent="0.2">
      <c r="Y54494" s="84"/>
    </row>
    <row r="54495" spans="25:25" x14ac:dyDescent="0.2">
      <c r="Y54495" s="84"/>
    </row>
    <row r="54496" spans="25:25" x14ac:dyDescent="0.2">
      <c r="Y54496" s="84"/>
    </row>
    <row r="54497" spans="25:25" x14ac:dyDescent="0.2">
      <c r="Y54497" s="84"/>
    </row>
    <row r="54498" spans="25:25" x14ac:dyDescent="0.2">
      <c r="Y54498" s="84"/>
    </row>
    <row r="54499" spans="25:25" x14ac:dyDescent="0.2">
      <c r="Y54499" s="84"/>
    </row>
    <row r="54500" spans="25:25" x14ac:dyDescent="0.2">
      <c r="Y54500" s="84"/>
    </row>
    <row r="54501" spans="25:25" x14ac:dyDescent="0.2">
      <c r="Y54501" s="84"/>
    </row>
    <row r="54502" spans="25:25" x14ac:dyDescent="0.2">
      <c r="Y54502" s="84"/>
    </row>
    <row r="54503" spans="25:25" x14ac:dyDescent="0.2">
      <c r="Y54503" s="84"/>
    </row>
    <row r="54504" spans="25:25" x14ac:dyDescent="0.2">
      <c r="Y54504" s="84"/>
    </row>
    <row r="54505" spans="25:25" x14ac:dyDescent="0.2">
      <c r="Y54505" s="84"/>
    </row>
    <row r="54506" spans="25:25" x14ac:dyDescent="0.2">
      <c r="Y54506" s="84"/>
    </row>
    <row r="54507" spans="25:25" x14ac:dyDescent="0.2">
      <c r="Y54507" s="84"/>
    </row>
    <row r="54508" spans="25:25" x14ac:dyDescent="0.2">
      <c r="Y54508" s="84"/>
    </row>
    <row r="54509" spans="25:25" x14ac:dyDescent="0.2">
      <c r="Y54509" s="84"/>
    </row>
    <row r="54510" spans="25:25" x14ac:dyDescent="0.2">
      <c r="Y54510" s="84"/>
    </row>
    <row r="54511" spans="25:25" x14ac:dyDescent="0.2">
      <c r="Y54511" s="84"/>
    </row>
    <row r="54512" spans="25:25" x14ac:dyDescent="0.2">
      <c r="Y54512" s="84"/>
    </row>
    <row r="54513" spans="25:25" x14ac:dyDescent="0.2">
      <c r="Y54513" s="84"/>
    </row>
    <row r="54514" spans="25:25" x14ac:dyDescent="0.2">
      <c r="Y54514" s="84"/>
    </row>
    <row r="54515" spans="25:25" x14ac:dyDescent="0.2">
      <c r="Y54515" s="84"/>
    </row>
    <row r="54516" spans="25:25" x14ac:dyDescent="0.2">
      <c r="Y54516" s="84"/>
    </row>
    <row r="54517" spans="25:25" x14ac:dyDescent="0.2">
      <c r="Y54517" s="84"/>
    </row>
    <row r="54518" spans="25:25" x14ac:dyDescent="0.2">
      <c r="Y54518" s="84"/>
    </row>
    <row r="54519" spans="25:25" x14ac:dyDescent="0.2">
      <c r="Y54519" s="84"/>
    </row>
    <row r="54520" spans="25:25" x14ac:dyDescent="0.2">
      <c r="Y54520" s="84"/>
    </row>
    <row r="54521" spans="25:25" x14ac:dyDescent="0.2">
      <c r="Y54521" s="84"/>
    </row>
    <row r="54522" spans="25:25" x14ac:dyDescent="0.2">
      <c r="Y54522" s="84"/>
    </row>
    <row r="54523" spans="25:25" x14ac:dyDescent="0.2">
      <c r="Y54523" s="84"/>
    </row>
    <row r="54524" spans="25:25" x14ac:dyDescent="0.2">
      <c r="Y54524" s="84"/>
    </row>
    <row r="54525" spans="25:25" x14ac:dyDescent="0.2">
      <c r="Y54525" s="84"/>
    </row>
    <row r="54526" spans="25:25" x14ac:dyDescent="0.2">
      <c r="Y54526" s="84"/>
    </row>
    <row r="54527" spans="25:25" x14ac:dyDescent="0.2">
      <c r="Y54527" s="84"/>
    </row>
    <row r="54528" spans="25:25" x14ac:dyDescent="0.2">
      <c r="Y54528" s="84"/>
    </row>
    <row r="54529" spans="25:25" x14ac:dyDescent="0.2">
      <c r="Y54529" s="84"/>
    </row>
    <row r="54530" spans="25:25" x14ac:dyDescent="0.2">
      <c r="Y54530" s="84"/>
    </row>
    <row r="54531" spans="25:25" x14ac:dyDescent="0.2">
      <c r="Y54531" s="84"/>
    </row>
    <row r="54532" spans="25:25" x14ac:dyDescent="0.2">
      <c r="Y54532" s="84"/>
    </row>
    <row r="54533" spans="25:25" x14ac:dyDescent="0.2">
      <c r="Y54533" s="84"/>
    </row>
    <row r="54534" spans="25:25" x14ac:dyDescent="0.2">
      <c r="Y54534" s="84"/>
    </row>
    <row r="54535" spans="25:25" x14ac:dyDescent="0.2">
      <c r="Y54535" s="84"/>
    </row>
    <row r="54536" spans="25:25" x14ac:dyDescent="0.2">
      <c r="Y54536" s="84"/>
    </row>
    <row r="54537" spans="25:25" x14ac:dyDescent="0.2">
      <c r="Y54537" s="84"/>
    </row>
    <row r="54538" spans="25:25" x14ac:dyDescent="0.2">
      <c r="Y54538" s="84"/>
    </row>
    <row r="54539" spans="25:25" x14ac:dyDescent="0.2">
      <c r="Y54539" s="84"/>
    </row>
    <row r="54540" spans="25:25" x14ac:dyDescent="0.2">
      <c r="Y54540" s="84"/>
    </row>
    <row r="54541" spans="25:25" x14ac:dyDescent="0.2">
      <c r="Y54541" s="84"/>
    </row>
    <row r="54542" spans="25:25" x14ac:dyDescent="0.2">
      <c r="Y54542" s="84"/>
    </row>
    <row r="54543" spans="25:25" x14ac:dyDescent="0.2">
      <c r="Y54543" s="84"/>
    </row>
    <row r="54544" spans="25:25" x14ac:dyDescent="0.2">
      <c r="Y54544" s="84"/>
    </row>
    <row r="54545" spans="25:25" x14ac:dyDescent="0.2">
      <c r="Y54545" s="84"/>
    </row>
    <row r="54546" spans="25:25" x14ac:dyDescent="0.2">
      <c r="Y54546" s="84"/>
    </row>
    <row r="54547" spans="25:25" x14ac:dyDescent="0.2">
      <c r="Y54547" s="84"/>
    </row>
    <row r="54548" spans="25:25" x14ac:dyDescent="0.2">
      <c r="Y54548" s="84"/>
    </row>
    <row r="54549" spans="25:25" x14ac:dyDescent="0.2">
      <c r="Y54549" s="84"/>
    </row>
    <row r="54550" spans="25:25" x14ac:dyDescent="0.2">
      <c r="Y54550" s="84"/>
    </row>
    <row r="54551" spans="25:25" x14ac:dyDescent="0.2">
      <c r="Y54551" s="84"/>
    </row>
    <row r="54552" spans="25:25" x14ac:dyDescent="0.2">
      <c r="Y54552" s="84"/>
    </row>
    <row r="54553" spans="25:25" x14ac:dyDescent="0.2">
      <c r="Y54553" s="84"/>
    </row>
    <row r="54554" spans="25:25" x14ac:dyDescent="0.2">
      <c r="Y54554" s="84"/>
    </row>
    <row r="54555" spans="25:25" x14ac:dyDescent="0.2">
      <c r="Y54555" s="84"/>
    </row>
    <row r="54556" spans="25:25" x14ac:dyDescent="0.2">
      <c r="Y54556" s="84"/>
    </row>
    <row r="54557" spans="25:25" x14ac:dyDescent="0.2">
      <c r="Y54557" s="84"/>
    </row>
    <row r="54558" spans="25:25" x14ac:dyDescent="0.2">
      <c r="Y54558" s="84"/>
    </row>
    <row r="54559" spans="25:25" x14ac:dyDescent="0.2">
      <c r="Y54559" s="84"/>
    </row>
    <row r="54560" spans="25:25" x14ac:dyDescent="0.2">
      <c r="Y54560" s="84"/>
    </row>
    <row r="54561" spans="25:25" x14ac:dyDescent="0.2">
      <c r="Y54561" s="84"/>
    </row>
    <row r="54562" spans="25:25" x14ac:dyDescent="0.2">
      <c r="Y54562" s="84"/>
    </row>
    <row r="54563" spans="25:25" x14ac:dyDescent="0.2">
      <c r="Y54563" s="84"/>
    </row>
    <row r="54564" spans="25:25" x14ac:dyDescent="0.2">
      <c r="Y54564" s="84"/>
    </row>
    <row r="54565" spans="25:25" x14ac:dyDescent="0.2">
      <c r="Y54565" s="84"/>
    </row>
    <row r="54566" spans="25:25" x14ac:dyDescent="0.2">
      <c r="Y54566" s="84"/>
    </row>
    <row r="54567" spans="25:25" x14ac:dyDescent="0.2">
      <c r="Y54567" s="84"/>
    </row>
    <row r="54568" spans="25:25" x14ac:dyDescent="0.2">
      <c r="Y54568" s="84"/>
    </row>
    <row r="54569" spans="25:25" x14ac:dyDescent="0.2">
      <c r="Y54569" s="84"/>
    </row>
    <row r="54570" spans="25:25" x14ac:dyDescent="0.2">
      <c r="Y54570" s="84"/>
    </row>
    <row r="54571" spans="25:25" x14ac:dyDescent="0.2">
      <c r="Y54571" s="84"/>
    </row>
    <row r="54572" spans="25:25" x14ac:dyDescent="0.2">
      <c r="Y54572" s="84"/>
    </row>
    <row r="54573" spans="25:25" x14ac:dyDescent="0.2">
      <c r="Y54573" s="84"/>
    </row>
    <row r="54574" spans="25:25" x14ac:dyDescent="0.2">
      <c r="Y54574" s="84"/>
    </row>
    <row r="54575" spans="25:25" x14ac:dyDescent="0.2">
      <c r="Y54575" s="84"/>
    </row>
    <row r="54576" spans="25:25" x14ac:dyDescent="0.2">
      <c r="Y54576" s="84"/>
    </row>
    <row r="54577" spans="25:25" x14ac:dyDescent="0.2">
      <c r="Y54577" s="84"/>
    </row>
    <row r="54578" spans="25:25" x14ac:dyDescent="0.2">
      <c r="Y54578" s="84"/>
    </row>
    <row r="54579" spans="25:25" x14ac:dyDescent="0.2">
      <c r="Y54579" s="84"/>
    </row>
    <row r="54580" spans="25:25" x14ac:dyDescent="0.2">
      <c r="Y54580" s="84"/>
    </row>
    <row r="54581" spans="25:25" x14ac:dyDescent="0.2">
      <c r="Y54581" s="84"/>
    </row>
    <row r="54582" spans="25:25" x14ac:dyDescent="0.2">
      <c r="Y54582" s="84"/>
    </row>
    <row r="54583" spans="25:25" x14ac:dyDescent="0.2">
      <c r="Y54583" s="84"/>
    </row>
    <row r="54584" spans="25:25" x14ac:dyDescent="0.2">
      <c r="Y54584" s="84"/>
    </row>
    <row r="54585" spans="25:25" x14ac:dyDescent="0.2">
      <c r="Y54585" s="84"/>
    </row>
    <row r="54586" spans="25:25" x14ac:dyDescent="0.2">
      <c r="Y54586" s="84"/>
    </row>
    <row r="54587" spans="25:25" x14ac:dyDescent="0.2">
      <c r="Y54587" s="84"/>
    </row>
    <row r="54588" spans="25:25" x14ac:dyDescent="0.2">
      <c r="Y54588" s="84"/>
    </row>
    <row r="54589" spans="25:25" x14ac:dyDescent="0.2">
      <c r="Y54589" s="84"/>
    </row>
    <row r="54590" spans="25:25" x14ac:dyDescent="0.2">
      <c r="Y54590" s="84"/>
    </row>
    <row r="54591" spans="25:25" x14ac:dyDescent="0.2">
      <c r="Y54591" s="84"/>
    </row>
    <row r="54592" spans="25:25" x14ac:dyDescent="0.2">
      <c r="Y54592" s="84"/>
    </row>
    <row r="54593" spans="25:25" x14ac:dyDescent="0.2">
      <c r="Y54593" s="84"/>
    </row>
    <row r="54594" spans="25:25" x14ac:dyDescent="0.2">
      <c r="Y54594" s="84"/>
    </row>
    <row r="54595" spans="25:25" x14ac:dyDescent="0.2">
      <c r="Y54595" s="84"/>
    </row>
    <row r="54596" spans="25:25" x14ac:dyDescent="0.2">
      <c r="Y54596" s="84"/>
    </row>
    <row r="54597" spans="25:25" x14ac:dyDescent="0.2">
      <c r="Y54597" s="84"/>
    </row>
    <row r="54598" spans="25:25" x14ac:dyDescent="0.2">
      <c r="Y54598" s="84"/>
    </row>
    <row r="54599" spans="25:25" x14ac:dyDescent="0.2">
      <c r="Y54599" s="84"/>
    </row>
    <row r="54600" spans="25:25" x14ac:dyDescent="0.2">
      <c r="Y54600" s="84"/>
    </row>
    <row r="54601" spans="25:25" x14ac:dyDescent="0.2">
      <c r="Y54601" s="84"/>
    </row>
    <row r="54602" spans="25:25" x14ac:dyDescent="0.2">
      <c r="Y54602" s="84"/>
    </row>
    <row r="54603" spans="25:25" x14ac:dyDescent="0.2">
      <c r="Y54603" s="84"/>
    </row>
    <row r="54604" spans="25:25" x14ac:dyDescent="0.2">
      <c r="Y54604" s="84"/>
    </row>
    <row r="54605" spans="25:25" x14ac:dyDescent="0.2">
      <c r="Y54605" s="84"/>
    </row>
    <row r="54606" spans="25:25" x14ac:dyDescent="0.2">
      <c r="Y54606" s="84"/>
    </row>
    <row r="54607" spans="25:25" x14ac:dyDescent="0.2">
      <c r="Y54607" s="84"/>
    </row>
    <row r="54608" spans="25:25" x14ac:dyDescent="0.2">
      <c r="Y54608" s="84"/>
    </row>
    <row r="54609" spans="25:25" x14ac:dyDescent="0.2">
      <c r="Y54609" s="84"/>
    </row>
    <row r="54610" spans="25:25" x14ac:dyDescent="0.2">
      <c r="Y54610" s="84"/>
    </row>
    <row r="54611" spans="25:25" x14ac:dyDescent="0.2">
      <c r="Y54611" s="84"/>
    </row>
    <row r="54612" spans="25:25" x14ac:dyDescent="0.2">
      <c r="Y54612" s="84"/>
    </row>
    <row r="54613" spans="25:25" x14ac:dyDescent="0.2">
      <c r="Y54613" s="84"/>
    </row>
    <row r="54614" spans="25:25" x14ac:dyDescent="0.2">
      <c r="Y54614" s="84"/>
    </row>
    <row r="54615" spans="25:25" x14ac:dyDescent="0.2">
      <c r="Y54615" s="84"/>
    </row>
    <row r="54616" spans="25:25" x14ac:dyDescent="0.2">
      <c r="Y54616" s="84"/>
    </row>
    <row r="54617" spans="25:25" x14ac:dyDescent="0.2">
      <c r="Y54617" s="84"/>
    </row>
    <row r="54618" spans="25:25" x14ac:dyDescent="0.2">
      <c r="Y54618" s="84"/>
    </row>
    <row r="54619" spans="25:25" x14ac:dyDescent="0.2">
      <c r="Y54619" s="84"/>
    </row>
    <row r="54620" spans="25:25" x14ac:dyDescent="0.2">
      <c r="Y54620" s="84"/>
    </row>
    <row r="54621" spans="25:25" x14ac:dyDescent="0.2">
      <c r="Y54621" s="84"/>
    </row>
    <row r="54622" spans="25:25" x14ac:dyDescent="0.2">
      <c r="Y54622" s="84"/>
    </row>
    <row r="54623" spans="25:25" x14ac:dyDescent="0.2">
      <c r="Y54623" s="84"/>
    </row>
    <row r="54624" spans="25:25" x14ac:dyDescent="0.2">
      <c r="Y54624" s="84"/>
    </row>
    <row r="54625" spans="25:25" x14ac:dyDescent="0.2">
      <c r="Y54625" s="84"/>
    </row>
    <row r="54626" spans="25:25" x14ac:dyDescent="0.2">
      <c r="Y54626" s="84"/>
    </row>
    <row r="54627" spans="25:25" x14ac:dyDescent="0.2">
      <c r="Y54627" s="84"/>
    </row>
    <row r="54628" spans="25:25" x14ac:dyDescent="0.2">
      <c r="Y54628" s="84"/>
    </row>
    <row r="54629" spans="25:25" x14ac:dyDescent="0.2">
      <c r="Y54629" s="84"/>
    </row>
    <row r="54630" spans="25:25" x14ac:dyDescent="0.2">
      <c r="Y54630" s="84"/>
    </row>
    <row r="54631" spans="25:25" x14ac:dyDescent="0.2">
      <c r="Y54631" s="84"/>
    </row>
    <row r="54632" spans="25:25" x14ac:dyDescent="0.2">
      <c r="Y54632" s="84"/>
    </row>
    <row r="54633" spans="25:25" x14ac:dyDescent="0.2">
      <c r="Y54633" s="84"/>
    </row>
    <row r="54634" spans="25:25" x14ac:dyDescent="0.2">
      <c r="Y54634" s="84"/>
    </row>
    <row r="54635" spans="25:25" x14ac:dyDescent="0.2">
      <c r="Y54635" s="84"/>
    </row>
    <row r="54636" spans="25:25" x14ac:dyDescent="0.2">
      <c r="Y54636" s="84"/>
    </row>
    <row r="54637" spans="25:25" x14ac:dyDescent="0.2">
      <c r="Y54637" s="84"/>
    </row>
    <row r="54638" spans="25:25" x14ac:dyDescent="0.2">
      <c r="Y54638" s="84"/>
    </row>
    <row r="54639" spans="25:25" x14ac:dyDescent="0.2">
      <c r="Y54639" s="84"/>
    </row>
    <row r="54640" spans="25:25" x14ac:dyDescent="0.2">
      <c r="Y54640" s="84"/>
    </row>
    <row r="54641" spans="25:25" x14ac:dyDescent="0.2">
      <c r="Y54641" s="84"/>
    </row>
    <row r="54642" spans="25:25" x14ac:dyDescent="0.2">
      <c r="Y54642" s="84"/>
    </row>
    <row r="54643" spans="25:25" x14ac:dyDescent="0.2">
      <c r="Y54643" s="84"/>
    </row>
    <row r="54644" spans="25:25" x14ac:dyDescent="0.2">
      <c r="Y54644" s="84"/>
    </row>
    <row r="54645" spans="25:25" x14ac:dyDescent="0.2">
      <c r="Y54645" s="84"/>
    </row>
    <row r="54646" spans="25:25" x14ac:dyDescent="0.2">
      <c r="Y54646" s="84"/>
    </row>
    <row r="54647" spans="25:25" x14ac:dyDescent="0.2">
      <c r="Y54647" s="84"/>
    </row>
    <row r="54648" spans="25:25" x14ac:dyDescent="0.2">
      <c r="Y54648" s="84"/>
    </row>
    <row r="54649" spans="25:25" x14ac:dyDescent="0.2">
      <c r="Y54649" s="84"/>
    </row>
    <row r="54650" spans="25:25" x14ac:dyDescent="0.2">
      <c r="Y54650" s="84"/>
    </row>
    <row r="54651" spans="25:25" x14ac:dyDescent="0.2">
      <c r="Y54651" s="84"/>
    </row>
    <row r="54652" spans="25:25" x14ac:dyDescent="0.2">
      <c r="Y54652" s="84"/>
    </row>
    <row r="54653" spans="25:25" x14ac:dyDescent="0.2">
      <c r="Y54653" s="84"/>
    </row>
    <row r="54654" spans="25:25" x14ac:dyDescent="0.2">
      <c r="Y54654" s="84"/>
    </row>
    <row r="54655" spans="25:25" x14ac:dyDescent="0.2">
      <c r="Y54655" s="84"/>
    </row>
    <row r="54656" spans="25:25" x14ac:dyDescent="0.2">
      <c r="Y54656" s="84"/>
    </row>
    <row r="54657" spans="25:25" x14ac:dyDescent="0.2">
      <c r="Y54657" s="84"/>
    </row>
    <row r="54658" spans="25:25" x14ac:dyDescent="0.2">
      <c r="Y54658" s="84"/>
    </row>
    <row r="54659" spans="25:25" x14ac:dyDescent="0.2">
      <c r="Y54659" s="84"/>
    </row>
    <row r="54660" spans="25:25" x14ac:dyDescent="0.2">
      <c r="Y54660" s="84"/>
    </row>
    <row r="54661" spans="25:25" x14ac:dyDescent="0.2">
      <c r="Y54661" s="84"/>
    </row>
    <row r="54662" spans="25:25" x14ac:dyDescent="0.2">
      <c r="Y54662" s="84"/>
    </row>
    <row r="54663" spans="25:25" x14ac:dyDescent="0.2">
      <c r="Y54663" s="84"/>
    </row>
    <row r="54664" spans="25:25" x14ac:dyDescent="0.2">
      <c r="Y54664" s="84"/>
    </row>
    <row r="54665" spans="25:25" x14ac:dyDescent="0.2">
      <c r="Y54665" s="84"/>
    </row>
    <row r="54666" spans="25:25" x14ac:dyDescent="0.2">
      <c r="Y54666" s="84"/>
    </row>
    <row r="54667" spans="25:25" x14ac:dyDescent="0.2">
      <c r="Y54667" s="84"/>
    </row>
    <row r="54668" spans="25:25" x14ac:dyDescent="0.2">
      <c r="Y54668" s="84"/>
    </row>
    <row r="54669" spans="25:25" x14ac:dyDescent="0.2">
      <c r="Y54669" s="84"/>
    </row>
    <row r="54670" spans="25:25" x14ac:dyDescent="0.2">
      <c r="Y54670" s="84"/>
    </row>
    <row r="54671" spans="25:25" x14ac:dyDescent="0.2">
      <c r="Y54671" s="84"/>
    </row>
    <row r="54672" spans="25:25" x14ac:dyDescent="0.2">
      <c r="Y54672" s="84"/>
    </row>
    <row r="54673" spans="25:25" x14ac:dyDescent="0.2">
      <c r="Y54673" s="84"/>
    </row>
    <row r="54674" spans="25:25" x14ac:dyDescent="0.2">
      <c r="Y54674" s="84"/>
    </row>
    <row r="54675" spans="25:25" x14ac:dyDescent="0.2">
      <c r="Y54675" s="84"/>
    </row>
    <row r="54676" spans="25:25" x14ac:dyDescent="0.2">
      <c r="Y54676" s="84"/>
    </row>
    <row r="54677" spans="25:25" x14ac:dyDescent="0.2">
      <c r="Y54677" s="84"/>
    </row>
    <row r="54678" spans="25:25" x14ac:dyDescent="0.2">
      <c r="Y54678" s="84"/>
    </row>
    <row r="54679" spans="25:25" x14ac:dyDescent="0.2">
      <c r="Y54679" s="84"/>
    </row>
    <row r="54680" spans="25:25" x14ac:dyDescent="0.2">
      <c r="Y54680" s="84"/>
    </row>
    <row r="54681" spans="25:25" x14ac:dyDescent="0.2">
      <c r="Y54681" s="84"/>
    </row>
    <row r="54682" spans="25:25" x14ac:dyDescent="0.2">
      <c r="Y54682" s="84"/>
    </row>
    <row r="54683" spans="25:25" x14ac:dyDescent="0.2">
      <c r="Y54683" s="84"/>
    </row>
    <row r="54684" spans="25:25" x14ac:dyDescent="0.2">
      <c r="Y54684" s="84"/>
    </row>
    <row r="54685" spans="25:25" x14ac:dyDescent="0.2">
      <c r="Y54685" s="84"/>
    </row>
    <row r="54686" spans="25:25" x14ac:dyDescent="0.2">
      <c r="Y54686" s="84"/>
    </row>
    <row r="54687" spans="25:25" x14ac:dyDescent="0.2">
      <c r="Y54687" s="84"/>
    </row>
    <row r="54688" spans="25:25" x14ac:dyDescent="0.2">
      <c r="Y54688" s="84"/>
    </row>
    <row r="54689" spans="25:25" x14ac:dyDescent="0.2">
      <c r="Y54689" s="84"/>
    </row>
    <row r="54690" spans="25:25" x14ac:dyDescent="0.2">
      <c r="Y54690" s="84"/>
    </row>
    <row r="54691" spans="25:25" x14ac:dyDescent="0.2">
      <c r="Y54691" s="84"/>
    </row>
    <row r="54692" spans="25:25" x14ac:dyDescent="0.2">
      <c r="Y54692" s="84"/>
    </row>
    <row r="54693" spans="25:25" x14ac:dyDescent="0.2">
      <c r="Y54693" s="84"/>
    </row>
    <row r="54694" spans="25:25" x14ac:dyDescent="0.2">
      <c r="Y54694" s="84"/>
    </row>
    <row r="54695" spans="25:25" x14ac:dyDescent="0.2">
      <c r="Y54695" s="84"/>
    </row>
    <row r="54696" spans="25:25" x14ac:dyDescent="0.2">
      <c r="Y54696" s="84"/>
    </row>
    <row r="54697" spans="25:25" x14ac:dyDescent="0.2">
      <c r="Y54697" s="84"/>
    </row>
    <row r="54698" spans="25:25" x14ac:dyDescent="0.2">
      <c r="Y54698" s="84"/>
    </row>
    <row r="54699" spans="25:25" x14ac:dyDescent="0.2">
      <c r="Y54699" s="84"/>
    </row>
    <row r="54700" spans="25:25" x14ac:dyDescent="0.2">
      <c r="Y54700" s="84"/>
    </row>
    <row r="54701" spans="25:25" x14ac:dyDescent="0.2">
      <c r="Y54701" s="84"/>
    </row>
    <row r="54702" spans="25:25" x14ac:dyDescent="0.2">
      <c r="Y54702" s="84"/>
    </row>
    <row r="54703" spans="25:25" x14ac:dyDescent="0.2">
      <c r="Y54703" s="84"/>
    </row>
    <row r="54704" spans="25:25" x14ac:dyDescent="0.2">
      <c r="Y54704" s="84"/>
    </row>
    <row r="54705" spans="25:25" x14ac:dyDescent="0.2">
      <c r="Y54705" s="84"/>
    </row>
    <row r="54706" spans="25:25" x14ac:dyDescent="0.2">
      <c r="Y54706" s="84"/>
    </row>
    <row r="54707" spans="25:25" x14ac:dyDescent="0.2">
      <c r="Y54707" s="84"/>
    </row>
    <row r="54708" spans="25:25" x14ac:dyDescent="0.2">
      <c r="Y54708" s="84"/>
    </row>
    <row r="54709" spans="25:25" x14ac:dyDescent="0.2">
      <c r="Y54709" s="84"/>
    </row>
    <row r="54710" spans="25:25" x14ac:dyDescent="0.2">
      <c r="Y54710" s="84"/>
    </row>
    <row r="54711" spans="25:25" x14ac:dyDescent="0.2">
      <c r="Y54711" s="84"/>
    </row>
    <row r="54712" spans="25:25" x14ac:dyDescent="0.2">
      <c r="Y54712" s="84"/>
    </row>
    <row r="54713" spans="25:25" x14ac:dyDescent="0.2">
      <c r="Y54713" s="84"/>
    </row>
    <row r="54714" spans="25:25" x14ac:dyDescent="0.2">
      <c r="Y54714" s="84"/>
    </row>
    <row r="54715" spans="25:25" x14ac:dyDescent="0.2">
      <c r="Y54715" s="84"/>
    </row>
    <row r="54716" spans="25:25" x14ac:dyDescent="0.2">
      <c r="Y54716" s="84"/>
    </row>
    <row r="54717" spans="25:25" x14ac:dyDescent="0.2">
      <c r="Y54717" s="84"/>
    </row>
    <row r="54718" spans="25:25" x14ac:dyDescent="0.2">
      <c r="Y54718" s="84"/>
    </row>
    <row r="54719" spans="25:25" x14ac:dyDescent="0.2">
      <c r="Y54719" s="84"/>
    </row>
    <row r="54720" spans="25:25" x14ac:dyDescent="0.2">
      <c r="Y54720" s="84"/>
    </row>
    <row r="54721" spans="25:25" x14ac:dyDescent="0.2">
      <c r="Y54721" s="84"/>
    </row>
    <row r="54722" spans="25:25" x14ac:dyDescent="0.2">
      <c r="Y54722" s="84"/>
    </row>
    <row r="54723" spans="25:25" x14ac:dyDescent="0.2">
      <c r="Y54723" s="84"/>
    </row>
    <row r="54724" spans="25:25" x14ac:dyDescent="0.2">
      <c r="Y54724" s="84"/>
    </row>
    <row r="54725" spans="25:25" x14ac:dyDescent="0.2">
      <c r="Y54725" s="84"/>
    </row>
    <row r="54726" spans="25:25" x14ac:dyDescent="0.2">
      <c r="Y54726" s="84"/>
    </row>
    <row r="54727" spans="25:25" x14ac:dyDescent="0.2">
      <c r="Y54727" s="84"/>
    </row>
    <row r="54728" spans="25:25" x14ac:dyDescent="0.2">
      <c r="Y54728" s="84"/>
    </row>
    <row r="54729" spans="25:25" x14ac:dyDescent="0.2">
      <c r="Y54729" s="84"/>
    </row>
    <row r="54730" spans="25:25" x14ac:dyDescent="0.2">
      <c r="Y54730" s="84"/>
    </row>
    <row r="54731" spans="25:25" x14ac:dyDescent="0.2">
      <c r="Y54731" s="84"/>
    </row>
    <row r="54732" spans="25:25" x14ac:dyDescent="0.2">
      <c r="Y54732" s="84"/>
    </row>
    <row r="54733" spans="25:25" x14ac:dyDescent="0.2">
      <c r="Y54733" s="84"/>
    </row>
    <row r="54734" spans="25:25" x14ac:dyDescent="0.2">
      <c r="Y54734" s="84"/>
    </row>
    <row r="54735" spans="25:25" x14ac:dyDescent="0.2">
      <c r="Y54735" s="84"/>
    </row>
    <row r="54736" spans="25:25" x14ac:dyDescent="0.2">
      <c r="Y54736" s="84"/>
    </row>
    <row r="54737" spans="25:25" x14ac:dyDescent="0.2">
      <c r="Y54737" s="84"/>
    </row>
    <row r="54738" spans="25:25" x14ac:dyDescent="0.2">
      <c r="Y54738" s="84"/>
    </row>
    <row r="54739" spans="25:25" x14ac:dyDescent="0.2">
      <c r="Y54739" s="84"/>
    </row>
    <row r="54740" spans="25:25" x14ac:dyDescent="0.2">
      <c r="Y54740" s="84"/>
    </row>
    <row r="54741" spans="25:25" x14ac:dyDescent="0.2">
      <c r="Y54741" s="84"/>
    </row>
    <row r="54742" spans="25:25" x14ac:dyDescent="0.2">
      <c r="Y54742" s="84"/>
    </row>
    <row r="54743" spans="25:25" x14ac:dyDescent="0.2">
      <c r="Y54743" s="84"/>
    </row>
    <row r="54744" spans="25:25" x14ac:dyDescent="0.2">
      <c r="Y54744" s="84"/>
    </row>
    <row r="54745" spans="25:25" x14ac:dyDescent="0.2">
      <c r="Y54745" s="84"/>
    </row>
    <row r="54746" spans="25:25" x14ac:dyDescent="0.2">
      <c r="Y54746" s="84"/>
    </row>
    <row r="54747" spans="25:25" x14ac:dyDescent="0.2">
      <c r="Y54747" s="84"/>
    </row>
    <row r="54748" spans="25:25" x14ac:dyDescent="0.2">
      <c r="Y54748" s="84"/>
    </row>
    <row r="54749" spans="25:25" x14ac:dyDescent="0.2">
      <c r="Y54749" s="84"/>
    </row>
    <row r="54750" spans="25:25" x14ac:dyDescent="0.2">
      <c r="Y54750" s="84"/>
    </row>
    <row r="54751" spans="25:25" x14ac:dyDescent="0.2">
      <c r="Y54751" s="84"/>
    </row>
    <row r="54752" spans="25:25" x14ac:dyDescent="0.2">
      <c r="Y54752" s="84"/>
    </row>
    <row r="54753" spans="25:25" x14ac:dyDescent="0.2">
      <c r="Y54753" s="84"/>
    </row>
    <row r="54754" spans="25:25" x14ac:dyDescent="0.2">
      <c r="Y54754" s="84"/>
    </row>
    <row r="54755" spans="25:25" x14ac:dyDescent="0.2">
      <c r="Y54755" s="84"/>
    </row>
    <row r="54756" spans="25:25" x14ac:dyDescent="0.2">
      <c r="Y54756" s="84"/>
    </row>
    <row r="54757" spans="25:25" x14ac:dyDescent="0.2">
      <c r="Y54757" s="84"/>
    </row>
    <row r="54758" spans="25:25" x14ac:dyDescent="0.2">
      <c r="Y54758" s="84"/>
    </row>
    <row r="54759" spans="25:25" x14ac:dyDescent="0.2">
      <c r="Y54759" s="84"/>
    </row>
    <row r="54760" spans="25:25" x14ac:dyDescent="0.2">
      <c r="Y54760" s="84"/>
    </row>
    <row r="54761" spans="25:25" x14ac:dyDescent="0.2">
      <c r="Y54761" s="84"/>
    </row>
    <row r="54762" spans="25:25" x14ac:dyDescent="0.2">
      <c r="Y54762" s="84"/>
    </row>
    <row r="54763" spans="25:25" x14ac:dyDescent="0.2">
      <c r="Y54763" s="84"/>
    </row>
    <row r="54764" spans="25:25" x14ac:dyDescent="0.2">
      <c r="Y54764" s="84"/>
    </row>
    <row r="54765" spans="25:25" x14ac:dyDescent="0.2">
      <c r="Y54765" s="84"/>
    </row>
    <row r="54766" spans="25:25" x14ac:dyDescent="0.2">
      <c r="Y54766" s="84"/>
    </row>
    <row r="54767" spans="25:25" x14ac:dyDescent="0.2">
      <c r="Y54767" s="84"/>
    </row>
    <row r="54768" spans="25:25" x14ac:dyDescent="0.2">
      <c r="Y54768" s="84"/>
    </row>
    <row r="54769" spans="25:25" x14ac:dyDescent="0.2">
      <c r="Y54769" s="84"/>
    </row>
    <row r="54770" spans="25:25" x14ac:dyDescent="0.2">
      <c r="Y54770" s="84"/>
    </row>
    <row r="54771" spans="25:25" x14ac:dyDescent="0.2">
      <c r="Y54771" s="84"/>
    </row>
    <row r="54772" spans="25:25" x14ac:dyDescent="0.2">
      <c r="Y54772" s="84"/>
    </row>
    <row r="54773" spans="25:25" x14ac:dyDescent="0.2">
      <c r="Y54773" s="84"/>
    </row>
    <row r="54774" spans="25:25" x14ac:dyDescent="0.2">
      <c r="Y54774" s="84"/>
    </row>
    <row r="54775" spans="25:25" x14ac:dyDescent="0.2">
      <c r="Y54775" s="84"/>
    </row>
    <row r="54776" spans="25:25" x14ac:dyDescent="0.2">
      <c r="Y54776" s="84"/>
    </row>
    <row r="54777" spans="25:25" x14ac:dyDescent="0.2">
      <c r="Y54777" s="84"/>
    </row>
    <row r="54778" spans="25:25" x14ac:dyDescent="0.2">
      <c r="Y54778" s="84"/>
    </row>
    <row r="54779" spans="25:25" x14ac:dyDescent="0.2">
      <c r="Y54779" s="84"/>
    </row>
    <row r="54780" spans="25:25" x14ac:dyDescent="0.2">
      <c r="Y54780" s="84"/>
    </row>
    <row r="54781" spans="25:25" x14ac:dyDescent="0.2">
      <c r="Y54781" s="84"/>
    </row>
    <row r="54782" spans="25:25" x14ac:dyDescent="0.2">
      <c r="Y54782" s="84"/>
    </row>
    <row r="54783" spans="25:25" x14ac:dyDescent="0.2">
      <c r="Y54783" s="84"/>
    </row>
    <row r="54784" spans="25:25" x14ac:dyDescent="0.2">
      <c r="Y54784" s="84"/>
    </row>
    <row r="54785" spans="25:25" x14ac:dyDescent="0.2">
      <c r="Y54785" s="84"/>
    </row>
    <row r="54786" spans="25:25" x14ac:dyDescent="0.2">
      <c r="Y54786" s="84"/>
    </row>
    <row r="54787" spans="25:25" x14ac:dyDescent="0.2">
      <c r="Y54787" s="84"/>
    </row>
    <row r="54788" spans="25:25" x14ac:dyDescent="0.2">
      <c r="Y54788" s="84"/>
    </row>
    <row r="54789" spans="25:25" x14ac:dyDescent="0.2">
      <c r="Y54789" s="84"/>
    </row>
    <row r="54790" spans="25:25" x14ac:dyDescent="0.2">
      <c r="Y54790" s="84"/>
    </row>
    <row r="54791" spans="25:25" x14ac:dyDescent="0.2">
      <c r="Y54791" s="84"/>
    </row>
    <row r="54792" spans="25:25" x14ac:dyDescent="0.2">
      <c r="Y54792" s="84"/>
    </row>
    <row r="54793" spans="25:25" x14ac:dyDescent="0.2">
      <c r="Y54793" s="84"/>
    </row>
    <row r="54794" spans="25:25" x14ac:dyDescent="0.2">
      <c r="Y54794" s="84"/>
    </row>
    <row r="54795" spans="25:25" x14ac:dyDescent="0.2">
      <c r="Y54795" s="84"/>
    </row>
    <row r="54796" spans="25:25" x14ac:dyDescent="0.2">
      <c r="Y54796" s="84"/>
    </row>
    <row r="54797" spans="25:25" x14ac:dyDescent="0.2">
      <c r="Y54797" s="84"/>
    </row>
    <row r="54798" spans="25:25" x14ac:dyDescent="0.2">
      <c r="Y54798" s="84"/>
    </row>
    <row r="54799" spans="25:25" x14ac:dyDescent="0.2">
      <c r="Y54799" s="84"/>
    </row>
    <row r="54800" spans="25:25" x14ac:dyDescent="0.2">
      <c r="Y54800" s="84"/>
    </row>
    <row r="54801" spans="25:25" x14ac:dyDescent="0.2">
      <c r="Y54801" s="84"/>
    </row>
    <row r="54802" spans="25:25" x14ac:dyDescent="0.2">
      <c r="Y54802" s="84"/>
    </row>
    <row r="54803" spans="25:25" x14ac:dyDescent="0.2">
      <c r="Y54803" s="84"/>
    </row>
    <row r="54804" spans="25:25" x14ac:dyDescent="0.2">
      <c r="Y54804" s="84"/>
    </row>
    <row r="54805" spans="25:25" x14ac:dyDescent="0.2">
      <c r="Y54805" s="84"/>
    </row>
    <row r="54806" spans="25:25" x14ac:dyDescent="0.2">
      <c r="Y54806" s="84"/>
    </row>
    <row r="54807" spans="25:25" x14ac:dyDescent="0.2">
      <c r="Y54807" s="84"/>
    </row>
    <row r="54808" spans="25:25" x14ac:dyDescent="0.2">
      <c r="Y54808" s="84"/>
    </row>
    <row r="54809" spans="25:25" x14ac:dyDescent="0.2">
      <c r="Y54809" s="84"/>
    </row>
    <row r="54810" spans="25:25" x14ac:dyDescent="0.2">
      <c r="Y54810" s="84"/>
    </row>
    <row r="54811" spans="25:25" x14ac:dyDescent="0.2">
      <c r="Y54811" s="84"/>
    </row>
    <row r="54812" spans="25:25" x14ac:dyDescent="0.2">
      <c r="Y54812" s="84"/>
    </row>
    <row r="54813" spans="25:25" x14ac:dyDescent="0.2">
      <c r="Y54813" s="84"/>
    </row>
    <row r="54814" spans="25:25" x14ac:dyDescent="0.2">
      <c r="Y54814" s="84"/>
    </row>
    <row r="54815" spans="25:25" x14ac:dyDescent="0.2">
      <c r="Y54815" s="84"/>
    </row>
    <row r="54816" spans="25:25" x14ac:dyDescent="0.2">
      <c r="Y54816" s="84"/>
    </row>
    <row r="54817" spans="25:25" x14ac:dyDescent="0.2">
      <c r="Y54817" s="84"/>
    </row>
    <row r="54818" spans="25:25" x14ac:dyDescent="0.2">
      <c r="Y54818" s="84"/>
    </row>
    <row r="54819" spans="25:25" x14ac:dyDescent="0.2">
      <c r="Y54819" s="84"/>
    </row>
    <row r="54820" spans="25:25" x14ac:dyDescent="0.2">
      <c r="Y54820" s="84"/>
    </row>
    <row r="54821" spans="25:25" x14ac:dyDescent="0.2">
      <c r="Y54821" s="84"/>
    </row>
    <row r="54822" spans="25:25" x14ac:dyDescent="0.2">
      <c r="Y54822" s="84"/>
    </row>
    <row r="54823" spans="25:25" x14ac:dyDescent="0.2">
      <c r="Y54823" s="84"/>
    </row>
    <row r="54824" spans="25:25" x14ac:dyDescent="0.2">
      <c r="Y54824" s="84"/>
    </row>
    <row r="54825" spans="25:25" x14ac:dyDescent="0.2">
      <c r="Y54825" s="84"/>
    </row>
    <row r="54826" spans="25:25" x14ac:dyDescent="0.2">
      <c r="Y54826" s="84"/>
    </row>
    <row r="54827" spans="25:25" x14ac:dyDescent="0.2">
      <c r="Y54827" s="84"/>
    </row>
    <row r="54828" spans="25:25" x14ac:dyDescent="0.2">
      <c r="Y54828" s="84"/>
    </row>
    <row r="54829" spans="25:25" x14ac:dyDescent="0.2">
      <c r="Y54829" s="84"/>
    </row>
    <row r="54830" spans="25:25" x14ac:dyDescent="0.2">
      <c r="Y54830" s="84"/>
    </row>
    <row r="54831" spans="25:25" x14ac:dyDescent="0.2">
      <c r="Y54831" s="84"/>
    </row>
    <row r="54832" spans="25:25" x14ac:dyDescent="0.2">
      <c r="Y54832" s="84"/>
    </row>
    <row r="54833" spans="25:25" x14ac:dyDescent="0.2">
      <c r="Y54833" s="84"/>
    </row>
    <row r="54834" spans="25:25" x14ac:dyDescent="0.2">
      <c r="Y54834" s="84"/>
    </row>
    <row r="54835" spans="25:25" x14ac:dyDescent="0.2">
      <c r="Y54835" s="84"/>
    </row>
    <row r="54836" spans="25:25" x14ac:dyDescent="0.2">
      <c r="Y54836" s="84"/>
    </row>
    <row r="54837" spans="25:25" x14ac:dyDescent="0.2">
      <c r="Y54837" s="84"/>
    </row>
    <row r="54838" spans="25:25" x14ac:dyDescent="0.2">
      <c r="Y54838" s="84"/>
    </row>
    <row r="54839" spans="25:25" x14ac:dyDescent="0.2">
      <c r="Y54839" s="84"/>
    </row>
    <row r="54840" spans="25:25" x14ac:dyDescent="0.2">
      <c r="Y54840" s="84"/>
    </row>
    <row r="54841" spans="25:25" x14ac:dyDescent="0.2">
      <c r="Y54841" s="84"/>
    </row>
    <row r="54842" spans="25:25" x14ac:dyDescent="0.2">
      <c r="Y54842" s="84"/>
    </row>
    <row r="54843" spans="25:25" x14ac:dyDescent="0.2">
      <c r="Y54843" s="84"/>
    </row>
    <row r="54844" spans="25:25" x14ac:dyDescent="0.2">
      <c r="Y54844" s="84"/>
    </row>
    <row r="54845" spans="25:25" x14ac:dyDescent="0.2">
      <c r="Y54845" s="84"/>
    </row>
    <row r="54846" spans="25:25" x14ac:dyDescent="0.2">
      <c r="Y54846" s="84"/>
    </row>
    <row r="54847" spans="25:25" x14ac:dyDescent="0.2">
      <c r="Y54847" s="84"/>
    </row>
    <row r="54848" spans="25:25" x14ac:dyDescent="0.2">
      <c r="Y54848" s="84"/>
    </row>
    <row r="54849" spans="25:25" x14ac:dyDescent="0.2">
      <c r="Y54849" s="84"/>
    </row>
    <row r="54850" spans="25:25" x14ac:dyDescent="0.2">
      <c r="Y54850" s="84"/>
    </row>
    <row r="54851" spans="25:25" x14ac:dyDescent="0.2">
      <c r="Y54851" s="84"/>
    </row>
    <row r="54852" spans="25:25" x14ac:dyDescent="0.2">
      <c r="Y54852" s="84"/>
    </row>
    <row r="54853" spans="25:25" x14ac:dyDescent="0.2">
      <c r="Y54853" s="84"/>
    </row>
    <row r="54854" spans="25:25" x14ac:dyDescent="0.2">
      <c r="Y54854" s="84"/>
    </row>
    <row r="54855" spans="25:25" x14ac:dyDescent="0.2">
      <c r="Y54855" s="84"/>
    </row>
    <row r="54856" spans="25:25" x14ac:dyDescent="0.2">
      <c r="Y54856" s="84"/>
    </row>
    <row r="54857" spans="25:25" x14ac:dyDescent="0.2">
      <c r="Y54857" s="84"/>
    </row>
    <row r="54858" spans="25:25" x14ac:dyDescent="0.2">
      <c r="Y54858" s="84"/>
    </row>
    <row r="54859" spans="25:25" x14ac:dyDescent="0.2">
      <c r="Y54859" s="84"/>
    </row>
    <row r="54860" spans="25:25" x14ac:dyDescent="0.2">
      <c r="Y54860" s="84"/>
    </row>
    <row r="54861" spans="25:25" x14ac:dyDescent="0.2">
      <c r="Y54861" s="84"/>
    </row>
    <row r="54862" spans="25:25" x14ac:dyDescent="0.2">
      <c r="Y54862" s="84"/>
    </row>
    <row r="54863" spans="25:25" x14ac:dyDescent="0.2">
      <c r="Y54863" s="84"/>
    </row>
    <row r="54864" spans="25:25" x14ac:dyDescent="0.2">
      <c r="Y54864" s="84"/>
    </row>
    <row r="54865" spans="25:25" x14ac:dyDescent="0.2">
      <c r="Y54865" s="84"/>
    </row>
    <row r="54866" spans="25:25" x14ac:dyDescent="0.2">
      <c r="Y54866" s="84"/>
    </row>
    <row r="54867" spans="25:25" x14ac:dyDescent="0.2">
      <c r="Y54867" s="84"/>
    </row>
    <row r="54868" spans="25:25" x14ac:dyDescent="0.2">
      <c r="Y54868" s="84"/>
    </row>
    <row r="54869" spans="25:25" x14ac:dyDescent="0.2">
      <c r="Y54869" s="84"/>
    </row>
    <row r="54870" spans="25:25" x14ac:dyDescent="0.2">
      <c r="Y54870" s="84"/>
    </row>
    <row r="54871" spans="25:25" x14ac:dyDescent="0.2">
      <c r="Y54871" s="84"/>
    </row>
    <row r="54872" spans="25:25" x14ac:dyDescent="0.2">
      <c r="Y54872" s="84"/>
    </row>
    <row r="54873" spans="25:25" x14ac:dyDescent="0.2">
      <c r="Y54873" s="84"/>
    </row>
    <row r="54874" spans="25:25" x14ac:dyDescent="0.2">
      <c r="Y54874" s="84"/>
    </row>
    <row r="54875" spans="25:25" x14ac:dyDescent="0.2">
      <c r="Y54875" s="84"/>
    </row>
    <row r="54876" spans="25:25" x14ac:dyDescent="0.2">
      <c r="Y54876" s="84"/>
    </row>
    <row r="54877" spans="25:25" x14ac:dyDescent="0.2">
      <c r="Y54877" s="84"/>
    </row>
    <row r="54878" spans="25:25" x14ac:dyDescent="0.2">
      <c r="Y54878" s="84"/>
    </row>
    <row r="54879" spans="25:25" x14ac:dyDescent="0.2">
      <c r="Y54879" s="84"/>
    </row>
    <row r="54880" spans="25:25" x14ac:dyDescent="0.2">
      <c r="Y54880" s="84"/>
    </row>
    <row r="54881" spans="25:25" x14ac:dyDescent="0.2">
      <c r="Y54881" s="84"/>
    </row>
    <row r="54882" spans="25:25" x14ac:dyDescent="0.2">
      <c r="Y54882" s="84"/>
    </row>
    <row r="54883" spans="25:25" x14ac:dyDescent="0.2">
      <c r="Y54883" s="84"/>
    </row>
    <row r="54884" spans="25:25" x14ac:dyDescent="0.2">
      <c r="Y54884" s="84"/>
    </row>
    <row r="54885" spans="25:25" x14ac:dyDescent="0.2">
      <c r="Y54885" s="84"/>
    </row>
    <row r="54886" spans="25:25" x14ac:dyDescent="0.2">
      <c r="Y54886" s="84"/>
    </row>
    <row r="54887" spans="25:25" x14ac:dyDescent="0.2">
      <c r="Y54887" s="84"/>
    </row>
    <row r="54888" spans="25:25" x14ac:dyDescent="0.2">
      <c r="Y54888" s="84"/>
    </row>
    <row r="54889" spans="25:25" x14ac:dyDescent="0.2">
      <c r="Y54889" s="84"/>
    </row>
    <row r="54890" spans="25:25" x14ac:dyDescent="0.2">
      <c r="Y54890" s="84"/>
    </row>
    <row r="54891" spans="25:25" x14ac:dyDescent="0.2">
      <c r="Y54891" s="84"/>
    </row>
    <row r="54892" spans="25:25" x14ac:dyDescent="0.2">
      <c r="Y54892" s="84"/>
    </row>
    <row r="54893" spans="25:25" x14ac:dyDescent="0.2">
      <c r="Y54893" s="84"/>
    </row>
    <row r="54894" spans="25:25" x14ac:dyDescent="0.2">
      <c r="Y54894" s="84"/>
    </row>
    <row r="54895" spans="25:25" x14ac:dyDescent="0.2">
      <c r="Y54895" s="84"/>
    </row>
    <row r="54896" spans="25:25" x14ac:dyDescent="0.2">
      <c r="Y54896" s="84"/>
    </row>
    <row r="54897" spans="25:25" x14ac:dyDescent="0.2">
      <c r="Y54897" s="84"/>
    </row>
    <row r="54898" spans="25:25" x14ac:dyDescent="0.2">
      <c r="Y54898" s="84"/>
    </row>
    <row r="54899" spans="25:25" x14ac:dyDescent="0.2">
      <c r="Y54899" s="84"/>
    </row>
    <row r="54900" spans="25:25" x14ac:dyDescent="0.2">
      <c r="Y54900" s="84"/>
    </row>
    <row r="54901" spans="25:25" x14ac:dyDescent="0.2">
      <c r="Y54901" s="84"/>
    </row>
    <row r="54902" spans="25:25" x14ac:dyDescent="0.2">
      <c r="Y54902" s="84"/>
    </row>
    <row r="54903" spans="25:25" x14ac:dyDescent="0.2">
      <c r="Y54903" s="84"/>
    </row>
    <row r="54904" spans="25:25" x14ac:dyDescent="0.2">
      <c r="Y54904" s="84"/>
    </row>
    <row r="54905" spans="25:25" x14ac:dyDescent="0.2">
      <c r="Y54905" s="84"/>
    </row>
    <row r="54906" spans="25:25" x14ac:dyDescent="0.2">
      <c r="Y54906" s="84"/>
    </row>
    <row r="54907" spans="25:25" x14ac:dyDescent="0.2">
      <c r="Y54907" s="84"/>
    </row>
    <row r="54908" spans="25:25" x14ac:dyDescent="0.2">
      <c r="Y54908" s="84"/>
    </row>
    <row r="54909" spans="25:25" x14ac:dyDescent="0.2">
      <c r="Y54909" s="84"/>
    </row>
    <row r="54910" spans="25:25" x14ac:dyDescent="0.2">
      <c r="Y54910" s="84"/>
    </row>
    <row r="54911" spans="25:25" x14ac:dyDescent="0.2">
      <c r="Y54911" s="84"/>
    </row>
    <row r="54912" spans="25:25" x14ac:dyDescent="0.2">
      <c r="Y54912" s="84"/>
    </row>
    <row r="54913" spans="25:25" x14ac:dyDescent="0.2">
      <c r="Y54913" s="84"/>
    </row>
    <row r="54914" spans="25:25" x14ac:dyDescent="0.2">
      <c r="Y54914" s="84"/>
    </row>
    <row r="54915" spans="25:25" x14ac:dyDescent="0.2">
      <c r="Y54915" s="84"/>
    </row>
    <row r="54916" spans="25:25" x14ac:dyDescent="0.2">
      <c r="Y54916" s="84"/>
    </row>
    <row r="54917" spans="25:25" x14ac:dyDescent="0.2">
      <c r="Y54917" s="84"/>
    </row>
    <row r="54918" spans="25:25" x14ac:dyDescent="0.2">
      <c r="Y54918" s="84"/>
    </row>
    <row r="54919" spans="25:25" x14ac:dyDescent="0.2">
      <c r="Y54919" s="84"/>
    </row>
    <row r="54920" spans="25:25" x14ac:dyDescent="0.2">
      <c r="Y54920" s="84"/>
    </row>
    <row r="54921" spans="25:25" x14ac:dyDescent="0.2">
      <c r="Y54921" s="84"/>
    </row>
    <row r="54922" spans="25:25" x14ac:dyDescent="0.2">
      <c r="Y54922" s="84"/>
    </row>
    <row r="54923" spans="25:25" x14ac:dyDescent="0.2">
      <c r="Y54923" s="84"/>
    </row>
    <row r="54924" spans="25:25" x14ac:dyDescent="0.2">
      <c r="Y54924" s="84"/>
    </row>
    <row r="54925" spans="25:25" x14ac:dyDescent="0.2">
      <c r="Y54925" s="84"/>
    </row>
    <row r="54926" spans="25:25" x14ac:dyDescent="0.2">
      <c r="Y54926" s="84"/>
    </row>
    <row r="54927" spans="25:25" x14ac:dyDescent="0.2">
      <c r="Y54927" s="84"/>
    </row>
    <row r="54928" spans="25:25" x14ac:dyDescent="0.2">
      <c r="Y54928" s="84"/>
    </row>
    <row r="54929" spans="25:25" x14ac:dyDescent="0.2">
      <c r="Y54929" s="84"/>
    </row>
    <row r="54930" spans="25:25" x14ac:dyDescent="0.2">
      <c r="Y54930" s="84"/>
    </row>
    <row r="54931" spans="25:25" x14ac:dyDescent="0.2">
      <c r="Y54931" s="84"/>
    </row>
    <row r="54932" spans="25:25" x14ac:dyDescent="0.2">
      <c r="Y54932" s="84"/>
    </row>
    <row r="54933" spans="25:25" x14ac:dyDescent="0.2">
      <c r="Y54933" s="84"/>
    </row>
    <row r="54934" spans="25:25" x14ac:dyDescent="0.2">
      <c r="Y54934" s="84"/>
    </row>
    <row r="54935" spans="25:25" x14ac:dyDescent="0.2">
      <c r="Y54935" s="84"/>
    </row>
    <row r="54936" spans="25:25" x14ac:dyDescent="0.2">
      <c r="Y54936" s="84"/>
    </row>
    <row r="54937" spans="25:25" x14ac:dyDescent="0.2">
      <c r="Y54937" s="84"/>
    </row>
    <row r="54938" spans="25:25" x14ac:dyDescent="0.2">
      <c r="Y54938" s="84"/>
    </row>
    <row r="54939" spans="25:25" x14ac:dyDescent="0.2">
      <c r="Y54939" s="84"/>
    </row>
    <row r="54940" spans="25:25" x14ac:dyDescent="0.2">
      <c r="Y54940" s="84"/>
    </row>
    <row r="54941" spans="25:25" x14ac:dyDescent="0.2">
      <c r="Y54941" s="84"/>
    </row>
    <row r="54942" spans="25:25" x14ac:dyDescent="0.2">
      <c r="Y54942" s="84"/>
    </row>
    <row r="54943" spans="25:25" x14ac:dyDescent="0.2">
      <c r="Y54943" s="84"/>
    </row>
    <row r="54944" spans="25:25" x14ac:dyDescent="0.2">
      <c r="Y54944" s="84"/>
    </row>
    <row r="54945" spans="25:25" x14ac:dyDescent="0.2">
      <c r="Y54945" s="84"/>
    </row>
    <row r="54946" spans="25:25" x14ac:dyDescent="0.2">
      <c r="Y54946" s="84"/>
    </row>
    <row r="54947" spans="25:25" x14ac:dyDescent="0.2">
      <c r="Y54947" s="84"/>
    </row>
    <row r="54948" spans="25:25" x14ac:dyDescent="0.2">
      <c r="Y54948" s="84"/>
    </row>
    <row r="54949" spans="25:25" x14ac:dyDescent="0.2">
      <c r="Y54949" s="84"/>
    </row>
    <row r="54950" spans="25:25" x14ac:dyDescent="0.2">
      <c r="Y54950" s="84"/>
    </row>
    <row r="54951" spans="25:25" x14ac:dyDescent="0.2">
      <c r="Y54951" s="84"/>
    </row>
    <row r="54952" spans="25:25" x14ac:dyDescent="0.2">
      <c r="Y54952" s="84"/>
    </row>
    <row r="54953" spans="25:25" x14ac:dyDescent="0.2">
      <c r="Y54953" s="84"/>
    </row>
    <row r="54954" spans="25:25" x14ac:dyDescent="0.2">
      <c r="Y54954" s="84"/>
    </row>
    <row r="54955" spans="25:25" x14ac:dyDescent="0.2">
      <c r="Y54955" s="84"/>
    </row>
    <row r="54956" spans="25:25" x14ac:dyDescent="0.2">
      <c r="Y54956" s="84"/>
    </row>
    <row r="54957" spans="25:25" x14ac:dyDescent="0.2">
      <c r="Y54957" s="84"/>
    </row>
    <row r="54958" spans="25:25" x14ac:dyDescent="0.2">
      <c r="Y54958" s="84"/>
    </row>
    <row r="54959" spans="25:25" x14ac:dyDescent="0.2">
      <c r="Y54959" s="84"/>
    </row>
    <row r="54960" spans="25:25" x14ac:dyDescent="0.2">
      <c r="Y54960" s="84"/>
    </row>
    <row r="54961" spans="25:25" x14ac:dyDescent="0.2">
      <c r="Y54961" s="84"/>
    </row>
    <row r="54962" spans="25:25" x14ac:dyDescent="0.2">
      <c r="Y54962" s="84"/>
    </row>
    <row r="54963" spans="25:25" x14ac:dyDescent="0.2">
      <c r="Y54963" s="84"/>
    </row>
    <row r="54964" spans="25:25" x14ac:dyDescent="0.2">
      <c r="Y54964" s="84"/>
    </row>
    <row r="54965" spans="25:25" x14ac:dyDescent="0.2">
      <c r="Y54965" s="84"/>
    </row>
    <row r="54966" spans="25:25" x14ac:dyDescent="0.2">
      <c r="Y54966" s="84"/>
    </row>
    <row r="54967" spans="25:25" x14ac:dyDescent="0.2">
      <c r="Y54967" s="84"/>
    </row>
    <row r="54968" spans="25:25" x14ac:dyDescent="0.2">
      <c r="Y54968" s="84"/>
    </row>
    <row r="54969" spans="25:25" x14ac:dyDescent="0.2">
      <c r="Y54969" s="84"/>
    </row>
    <row r="54970" spans="25:25" x14ac:dyDescent="0.2">
      <c r="Y54970" s="84"/>
    </row>
    <row r="54971" spans="25:25" x14ac:dyDescent="0.2">
      <c r="Y54971" s="84"/>
    </row>
    <row r="54972" spans="25:25" x14ac:dyDescent="0.2">
      <c r="Y54972" s="84"/>
    </row>
    <row r="54973" spans="25:25" x14ac:dyDescent="0.2">
      <c r="Y54973" s="84"/>
    </row>
    <row r="54974" spans="25:25" x14ac:dyDescent="0.2">
      <c r="Y54974" s="84"/>
    </row>
    <row r="54975" spans="25:25" x14ac:dyDescent="0.2">
      <c r="Y54975" s="84"/>
    </row>
    <row r="54976" spans="25:25" x14ac:dyDescent="0.2">
      <c r="Y54976" s="84"/>
    </row>
    <row r="54977" spans="25:25" x14ac:dyDescent="0.2">
      <c r="Y54977" s="84"/>
    </row>
    <row r="54978" spans="25:25" x14ac:dyDescent="0.2">
      <c r="Y54978" s="84"/>
    </row>
    <row r="54979" spans="25:25" x14ac:dyDescent="0.2">
      <c r="Y54979" s="84"/>
    </row>
    <row r="54980" spans="25:25" x14ac:dyDescent="0.2">
      <c r="Y54980" s="84"/>
    </row>
    <row r="54981" spans="25:25" x14ac:dyDescent="0.2">
      <c r="Y54981" s="84"/>
    </row>
    <row r="54982" spans="25:25" x14ac:dyDescent="0.2">
      <c r="Y54982" s="84"/>
    </row>
    <row r="54983" spans="25:25" x14ac:dyDescent="0.2">
      <c r="Y54983" s="84"/>
    </row>
    <row r="54984" spans="25:25" x14ac:dyDescent="0.2">
      <c r="Y54984" s="84"/>
    </row>
    <row r="54985" spans="25:25" x14ac:dyDescent="0.2">
      <c r="Y54985" s="84"/>
    </row>
    <row r="54986" spans="25:25" x14ac:dyDescent="0.2">
      <c r="Y54986" s="84"/>
    </row>
    <row r="54987" spans="25:25" x14ac:dyDescent="0.2">
      <c r="Y54987" s="84"/>
    </row>
    <row r="54988" spans="25:25" x14ac:dyDescent="0.2">
      <c r="Y54988" s="84"/>
    </row>
    <row r="54989" spans="25:25" x14ac:dyDescent="0.2">
      <c r="Y54989" s="84"/>
    </row>
    <row r="54990" spans="25:25" x14ac:dyDescent="0.2">
      <c r="Y54990" s="84"/>
    </row>
    <row r="54991" spans="25:25" x14ac:dyDescent="0.2">
      <c r="Y54991" s="84"/>
    </row>
    <row r="54992" spans="25:25" x14ac:dyDescent="0.2">
      <c r="Y54992" s="84"/>
    </row>
    <row r="54993" spans="25:25" x14ac:dyDescent="0.2">
      <c r="Y54993" s="84"/>
    </row>
    <row r="54994" spans="25:25" x14ac:dyDescent="0.2">
      <c r="Y54994" s="84"/>
    </row>
    <row r="54995" spans="25:25" x14ac:dyDescent="0.2">
      <c r="Y54995" s="84"/>
    </row>
    <row r="54996" spans="25:25" x14ac:dyDescent="0.2">
      <c r="Y54996" s="84"/>
    </row>
    <row r="54997" spans="25:25" x14ac:dyDescent="0.2">
      <c r="Y54997" s="84"/>
    </row>
    <row r="54998" spans="25:25" x14ac:dyDescent="0.2">
      <c r="Y54998" s="84"/>
    </row>
    <row r="54999" spans="25:25" x14ac:dyDescent="0.2">
      <c r="Y54999" s="84"/>
    </row>
    <row r="55000" spans="25:25" x14ac:dyDescent="0.2">
      <c r="Y55000" s="84"/>
    </row>
    <row r="55001" spans="25:25" x14ac:dyDescent="0.2">
      <c r="Y55001" s="84"/>
    </row>
    <row r="55002" spans="25:25" x14ac:dyDescent="0.2">
      <c r="Y55002" s="84"/>
    </row>
    <row r="55003" spans="25:25" x14ac:dyDescent="0.2">
      <c r="Y55003" s="84"/>
    </row>
    <row r="55004" spans="25:25" x14ac:dyDescent="0.2">
      <c r="Y55004" s="84"/>
    </row>
    <row r="55005" spans="25:25" x14ac:dyDescent="0.2">
      <c r="Y55005" s="84"/>
    </row>
    <row r="55006" spans="25:25" x14ac:dyDescent="0.2">
      <c r="Y55006" s="84"/>
    </row>
    <row r="55007" spans="25:25" x14ac:dyDescent="0.2">
      <c r="Y55007" s="84"/>
    </row>
    <row r="55008" spans="25:25" x14ac:dyDescent="0.2">
      <c r="Y55008" s="84"/>
    </row>
    <row r="55009" spans="25:25" x14ac:dyDescent="0.2">
      <c r="Y55009" s="84"/>
    </row>
    <row r="55010" spans="25:25" x14ac:dyDescent="0.2">
      <c r="Y55010" s="84"/>
    </row>
    <row r="55011" spans="25:25" x14ac:dyDescent="0.2">
      <c r="Y55011" s="84"/>
    </row>
    <row r="55012" spans="25:25" x14ac:dyDescent="0.2">
      <c r="Y55012" s="84"/>
    </row>
    <row r="55013" spans="25:25" x14ac:dyDescent="0.2">
      <c r="Y55013" s="84"/>
    </row>
    <row r="55014" spans="25:25" x14ac:dyDescent="0.2">
      <c r="Y55014" s="84"/>
    </row>
    <row r="55015" spans="25:25" x14ac:dyDescent="0.2">
      <c r="Y55015" s="84"/>
    </row>
    <row r="55016" spans="25:25" x14ac:dyDescent="0.2">
      <c r="Y55016" s="84"/>
    </row>
    <row r="55017" spans="25:25" x14ac:dyDescent="0.2">
      <c r="Y55017" s="84"/>
    </row>
    <row r="55018" spans="25:25" x14ac:dyDescent="0.2">
      <c r="Y55018" s="84"/>
    </row>
    <row r="55019" spans="25:25" x14ac:dyDescent="0.2">
      <c r="Y55019" s="84"/>
    </row>
    <row r="55020" spans="25:25" x14ac:dyDescent="0.2">
      <c r="Y55020" s="84"/>
    </row>
    <row r="55021" spans="25:25" x14ac:dyDescent="0.2">
      <c r="Y55021" s="84"/>
    </row>
    <row r="55022" spans="25:25" x14ac:dyDescent="0.2">
      <c r="Y55022" s="84"/>
    </row>
    <row r="55023" spans="25:25" x14ac:dyDescent="0.2">
      <c r="Y55023" s="84"/>
    </row>
    <row r="55024" spans="25:25" x14ac:dyDescent="0.2">
      <c r="Y55024" s="84"/>
    </row>
    <row r="55025" spans="25:25" x14ac:dyDescent="0.2">
      <c r="Y55025" s="84"/>
    </row>
    <row r="55026" spans="25:25" x14ac:dyDescent="0.2">
      <c r="Y55026" s="84"/>
    </row>
    <row r="55027" spans="25:25" x14ac:dyDescent="0.2">
      <c r="Y55027" s="84"/>
    </row>
    <row r="55028" spans="25:25" x14ac:dyDescent="0.2">
      <c r="Y55028" s="84"/>
    </row>
    <row r="55029" spans="25:25" x14ac:dyDescent="0.2">
      <c r="Y55029" s="84"/>
    </row>
    <row r="55030" spans="25:25" x14ac:dyDescent="0.2">
      <c r="Y55030" s="84"/>
    </row>
    <row r="55031" spans="25:25" x14ac:dyDescent="0.2">
      <c r="Y55031" s="84"/>
    </row>
    <row r="55032" spans="25:25" x14ac:dyDescent="0.2">
      <c r="Y55032" s="84"/>
    </row>
    <row r="55033" spans="25:25" x14ac:dyDescent="0.2">
      <c r="Y55033" s="84"/>
    </row>
    <row r="55034" spans="25:25" x14ac:dyDescent="0.2">
      <c r="Y55034" s="84"/>
    </row>
    <row r="55035" spans="25:25" x14ac:dyDescent="0.2">
      <c r="Y55035" s="84"/>
    </row>
    <row r="55036" spans="25:25" x14ac:dyDescent="0.2">
      <c r="Y55036" s="84"/>
    </row>
    <row r="55037" spans="25:25" x14ac:dyDescent="0.2">
      <c r="Y55037" s="84"/>
    </row>
    <row r="55038" spans="25:25" x14ac:dyDescent="0.2">
      <c r="Y55038" s="84"/>
    </row>
    <row r="55039" spans="25:25" x14ac:dyDescent="0.2">
      <c r="Y55039" s="84"/>
    </row>
    <row r="55040" spans="25:25" x14ac:dyDescent="0.2">
      <c r="Y55040" s="84"/>
    </row>
    <row r="55041" spans="25:25" x14ac:dyDescent="0.2">
      <c r="Y55041" s="84"/>
    </row>
    <row r="55042" spans="25:25" x14ac:dyDescent="0.2">
      <c r="Y55042" s="84"/>
    </row>
    <row r="55043" spans="25:25" x14ac:dyDescent="0.2">
      <c r="Y55043" s="84"/>
    </row>
    <row r="55044" spans="25:25" x14ac:dyDescent="0.2">
      <c r="Y55044" s="84"/>
    </row>
    <row r="55045" spans="25:25" x14ac:dyDescent="0.2">
      <c r="Y55045" s="84"/>
    </row>
    <row r="55046" spans="25:25" x14ac:dyDescent="0.2">
      <c r="Y55046" s="84"/>
    </row>
    <row r="55047" spans="25:25" x14ac:dyDescent="0.2">
      <c r="Y55047" s="84"/>
    </row>
    <row r="55048" spans="25:25" x14ac:dyDescent="0.2">
      <c r="Y55048" s="84"/>
    </row>
    <row r="55049" spans="25:25" x14ac:dyDescent="0.2">
      <c r="Y55049" s="84"/>
    </row>
    <row r="55050" spans="25:25" x14ac:dyDescent="0.2">
      <c r="Y55050" s="84"/>
    </row>
    <row r="55051" spans="25:25" x14ac:dyDescent="0.2">
      <c r="Y55051" s="84"/>
    </row>
    <row r="55052" spans="25:25" x14ac:dyDescent="0.2">
      <c r="Y55052" s="84"/>
    </row>
    <row r="55053" spans="25:25" x14ac:dyDescent="0.2">
      <c r="Y55053" s="84"/>
    </row>
    <row r="55054" spans="25:25" x14ac:dyDescent="0.2">
      <c r="Y55054" s="84"/>
    </row>
    <row r="55055" spans="25:25" x14ac:dyDescent="0.2">
      <c r="Y55055" s="84"/>
    </row>
    <row r="55056" spans="25:25" x14ac:dyDescent="0.2">
      <c r="Y55056" s="84"/>
    </row>
    <row r="55057" spans="25:25" x14ac:dyDescent="0.2">
      <c r="Y55057" s="84"/>
    </row>
    <row r="55058" spans="25:25" x14ac:dyDescent="0.2">
      <c r="Y55058" s="84"/>
    </row>
    <row r="55059" spans="25:25" x14ac:dyDescent="0.2">
      <c r="Y55059" s="84"/>
    </row>
    <row r="55060" spans="25:25" x14ac:dyDescent="0.2">
      <c r="Y55060" s="84"/>
    </row>
    <row r="55061" spans="25:25" x14ac:dyDescent="0.2">
      <c r="Y55061" s="84"/>
    </row>
    <row r="55062" spans="25:25" x14ac:dyDescent="0.2">
      <c r="Y55062" s="84"/>
    </row>
    <row r="55063" spans="25:25" x14ac:dyDescent="0.2">
      <c r="Y55063" s="84"/>
    </row>
    <row r="55064" spans="25:25" x14ac:dyDescent="0.2">
      <c r="Y55064" s="84"/>
    </row>
    <row r="55065" spans="25:25" x14ac:dyDescent="0.2">
      <c r="Y55065" s="84"/>
    </row>
    <row r="55066" spans="25:25" x14ac:dyDescent="0.2">
      <c r="Y55066" s="84"/>
    </row>
    <row r="55067" spans="25:25" x14ac:dyDescent="0.2">
      <c r="Y55067" s="84"/>
    </row>
    <row r="55068" spans="25:25" x14ac:dyDescent="0.2">
      <c r="Y55068" s="84"/>
    </row>
    <row r="55069" spans="25:25" x14ac:dyDescent="0.2">
      <c r="Y55069" s="84"/>
    </row>
    <row r="55070" spans="25:25" x14ac:dyDescent="0.2">
      <c r="Y55070" s="84"/>
    </row>
    <row r="55071" spans="25:25" x14ac:dyDescent="0.2">
      <c r="Y55071" s="84"/>
    </row>
    <row r="55072" spans="25:25" x14ac:dyDescent="0.2">
      <c r="Y55072" s="84"/>
    </row>
    <row r="55073" spans="25:25" x14ac:dyDescent="0.2">
      <c r="Y55073" s="84"/>
    </row>
    <row r="55074" spans="25:25" x14ac:dyDescent="0.2">
      <c r="Y55074" s="84"/>
    </row>
    <row r="55075" spans="25:25" x14ac:dyDescent="0.2">
      <c r="Y55075" s="84"/>
    </row>
    <row r="55076" spans="25:25" x14ac:dyDescent="0.2">
      <c r="Y55076" s="84"/>
    </row>
    <row r="55077" spans="25:25" x14ac:dyDescent="0.2">
      <c r="Y55077" s="84"/>
    </row>
    <row r="55078" spans="25:25" x14ac:dyDescent="0.2">
      <c r="Y55078" s="84"/>
    </row>
    <row r="55079" spans="25:25" x14ac:dyDescent="0.2">
      <c r="Y55079" s="84"/>
    </row>
    <row r="55080" spans="25:25" x14ac:dyDescent="0.2">
      <c r="Y55080" s="84"/>
    </row>
    <row r="55081" spans="25:25" x14ac:dyDescent="0.2">
      <c r="Y55081" s="84"/>
    </row>
    <row r="55082" spans="25:25" x14ac:dyDescent="0.2">
      <c r="Y55082" s="84"/>
    </row>
    <row r="55083" spans="25:25" x14ac:dyDescent="0.2">
      <c r="Y55083" s="84"/>
    </row>
    <row r="55084" spans="25:25" x14ac:dyDescent="0.2">
      <c r="Y55084" s="84"/>
    </row>
    <row r="55085" spans="25:25" x14ac:dyDescent="0.2">
      <c r="Y55085" s="84"/>
    </row>
    <row r="55086" spans="25:25" x14ac:dyDescent="0.2">
      <c r="Y55086" s="84"/>
    </row>
    <row r="55087" spans="25:25" x14ac:dyDescent="0.2">
      <c r="Y55087" s="84"/>
    </row>
    <row r="55088" spans="25:25" x14ac:dyDescent="0.2">
      <c r="Y55088" s="84"/>
    </row>
    <row r="55089" spans="25:25" x14ac:dyDescent="0.2">
      <c r="Y55089" s="84"/>
    </row>
    <row r="55090" spans="25:25" x14ac:dyDescent="0.2">
      <c r="Y55090" s="84"/>
    </row>
    <row r="55091" spans="25:25" x14ac:dyDescent="0.2">
      <c r="Y55091" s="84"/>
    </row>
    <row r="55092" spans="25:25" x14ac:dyDescent="0.2">
      <c r="Y55092" s="84"/>
    </row>
    <row r="55093" spans="25:25" x14ac:dyDescent="0.2">
      <c r="Y55093" s="84"/>
    </row>
    <row r="55094" spans="25:25" x14ac:dyDescent="0.2">
      <c r="Y55094" s="84"/>
    </row>
    <row r="55095" spans="25:25" x14ac:dyDescent="0.2">
      <c r="Y55095" s="84"/>
    </row>
    <row r="55096" spans="25:25" x14ac:dyDescent="0.2">
      <c r="Y55096" s="84"/>
    </row>
    <row r="55097" spans="25:25" x14ac:dyDescent="0.2">
      <c r="Y55097" s="84"/>
    </row>
    <row r="55098" spans="25:25" x14ac:dyDescent="0.2">
      <c r="Y55098" s="84"/>
    </row>
    <row r="55099" spans="25:25" x14ac:dyDescent="0.2">
      <c r="Y55099" s="84"/>
    </row>
    <row r="55100" spans="25:25" x14ac:dyDescent="0.2">
      <c r="Y55100" s="84"/>
    </row>
    <row r="55101" spans="25:25" x14ac:dyDescent="0.2">
      <c r="Y55101" s="84"/>
    </row>
    <row r="55102" spans="25:25" x14ac:dyDescent="0.2">
      <c r="Y55102" s="84"/>
    </row>
    <row r="55103" spans="25:25" x14ac:dyDescent="0.2">
      <c r="Y55103" s="84"/>
    </row>
    <row r="55104" spans="25:25" x14ac:dyDescent="0.2">
      <c r="Y55104" s="84"/>
    </row>
    <row r="55105" spans="25:25" x14ac:dyDescent="0.2">
      <c r="Y55105" s="84"/>
    </row>
    <row r="55106" spans="25:25" x14ac:dyDescent="0.2">
      <c r="Y55106" s="84"/>
    </row>
    <row r="55107" spans="25:25" x14ac:dyDescent="0.2">
      <c r="Y55107" s="84"/>
    </row>
    <row r="55108" spans="25:25" x14ac:dyDescent="0.2">
      <c r="Y55108" s="84"/>
    </row>
    <row r="55109" spans="25:25" x14ac:dyDescent="0.2">
      <c r="Y55109" s="84"/>
    </row>
    <row r="55110" spans="25:25" x14ac:dyDescent="0.2">
      <c r="Y55110" s="84"/>
    </row>
    <row r="55111" spans="25:25" x14ac:dyDescent="0.2">
      <c r="Y55111" s="84"/>
    </row>
    <row r="55112" spans="25:25" x14ac:dyDescent="0.2">
      <c r="Y55112" s="84"/>
    </row>
    <row r="55113" spans="25:25" x14ac:dyDescent="0.2">
      <c r="Y55113" s="84"/>
    </row>
    <row r="55114" spans="25:25" x14ac:dyDescent="0.2">
      <c r="Y55114" s="84"/>
    </row>
    <row r="55115" spans="25:25" x14ac:dyDescent="0.2">
      <c r="Y55115" s="84"/>
    </row>
    <row r="55116" spans="25:25" x14ac:dyDescent="0.2">
      <c r="Y55116" s="84"/>
    </row>
    <row r="55117" spans="25:25" x14ac:dyDescent="0.2">
      <c r="Y55117" s="84"/>
    </row>
    <row r="55118" spans="25:25" x14ac:dyDescent="0.2">
      <c r="Y55118" s="84"/>
    </row>
    <row r="55119" spans="25:25" x14ac:dyDescent="0.2">
      <c r="Y55119" s="84"/>
    </row>
    <row r="55120" spans="25:25" x14ac:dyDescent="0.2">
      <c r="Y55120" s="84"/>
    </row>
    <row r="55121" spans="25:25" x14ac:dyDescent="0.2">
      <c r="Y55121" s="84"/>
    </row>
    <row r="55122" spans="25:25" x14ac:dyDescent="0.2">
      <c r="Y55122" s="84"/>
    </row>
    <row r="55123" spans="25:25" x14ac:dyDescent="0.2">
      <c r="Y55123" s="84"/>
    </row>
    <row r="55124" spans="25:25" x14ac:dyDescent="0.2">
      <c r="Y55124" s="84"/>
    </row>
    <row r="55125" spans="25:25" x14ac:dyDescent="0.2">
      <c r="Y55125" s="84"/>
    </row>
    <row r="55126" spans="25:25" x14ac:dyDescent="0.2">
      <c r="Y55126" s="84"/>
    </row>
    <row r="55127" spans="25:25" x14ac:dyDescent="0.2">
      <c r="Y55127" s="84"/>
    </row>
    <row r="55128" spans="25:25" x14ac:dyDescent="0.2">
      <c r="Y55128" s="84"/>
    </row>
    <row r="55129" spans="25:25" x14ac:dyDescent="0.2">
      <c r="Y55129" s="84"/>
    </row>
    <row r="55130" spans="25:25" x14ac:dyDescent="0.2">
      <c r="Y55130" s="84"/>
    </row>
    <row r="55131" spans="25:25" x14ac:dyDescent="0.2">
      <c r="Y55131" s="84"/>
    </row>
    <row r="55132" spans="25:25" x14ac:dyDescent="0.2">
      <c r="Y55132" s="84"/>
    </row>
    <row r="55133" spans="25:25" x14ac:dyDescent="0.2">
      <c r="Y55133" s="84"/>
    </row>
    <row r="55134" spans="25:25" x14ac:dyDescent="0.2">
      <c r="Y55134" s="84"/>
    </row>
    <row r="55135" spans="25:25" x14ac:dyDescent="0.2">
      <c r="Y55135" s="84"/>
    </row>
    <row r="55136" spans="25:25" x14ac:dyDescent="0.2">
      <c r="Y55136" s="84"/>
    </row>
    <row r="55137" spans="25:25" x14ac:dyDescent="0.2">
      <c r="Y55137" s="84"/>
    </row>
    <row r="55138" spans="25:25" x14ac:dyDescent="0.2">
      <c r="Y55138" s="84"/>
    </row>
    <row r="55139" spans="25:25" x14ac:dyDescent="0.2">
      <c r="Y55139" s="84"/>
    </row>
    <row r="55140" spans="25:25" x14ac:dyDescent="0.2">
      <c r="Y55140" s="84"/>
    </row>
    <row r="55141" spans="25:25" x14ac:dyDescent="0.2">
      <c r="Y55141" s="84"/>
    </row>
    <row r="55142" spans="25:25" x14ac:dyDescent="0.2">
      <c r="Y55142" s="84"/>
    </row>
    <row r="55143" spans="25:25" x14ac:dyDescent="0.2">
      <c r="Y55143" s="84"/>
    </row>
    <row r="55144" spans="25:25" x14ac:dyDescent="0.2">
      <c r="Y55144" s="84"/>
    </row>
    <row r="55145" spans="25:25" x14ac:dyDescent="0.2">
      <c r="Y55145" s="84"/>
    </row>
    <row r="55146" spans="25:25" x14ac:dyDescent="0.2">
      <c r="Y55146" s="84"/>
    </row>
    <row r="55147" spans="25:25" x14ac:dyDescent="0.2">
      <c r="Y55147" s="84"/>
    </row>
    <row r="55148" spans="25:25" x14ac:dyDescent="0.2">
      <c r="Y55148" s="84"/>
    </row>
    <row r="55149" spans="25:25" x14ac:dyDescent="0.2">
      <c r="Y55149" s="84"/>
    </row>
    <row r="55150" spans="25:25" x14ac:dyDescent="0.2">
      <c r="Y55150" s="84"/>
    </row>
    <row r="55151" spans="25:25" x14ac:dyDescent="0.2">
      <c r="Y55151" s="84"/>
    </row>
    <row r="55152" spans="25:25" x14ac:dyDescent="0.2">
      <c r="Y55152" s="84"/>
    </row>
    <row r="55153" spans="25:25" x14ac:dyDescent="0.2">
      <c r="Y55153" s="84"/>
    </row>
    <row r="55154" spans="25:25" x14ac:dyDescent="0.2">
      <c r="Y55154" s="84"/>
    </row>
    <row r="55155" spans="25:25" x14ac:dyDescent="0.2">
      <c r="Y55155" s="84"/>
    </row>
    <row r="55156" spans="25:25" x14ac:dyDescent="0.2">
      <c r="Y55156" s="84"/>
    </row>
    <row r="55157" spans="25:25" x14ac:dyDescent="0.2">
      <c r="Y55157" s="84"/>
    </row>
    <row r="55158" spans="25:25" x14ac:dyDescent="0.2">
      <c r="Y55158" s="84"/>
    </row>
    <row r="55159" spans="25:25" x14ac:dyDescent="0.2">
      <c r="Y55159" s="84"/>
    </row>
    <row r="55160" spans="25:25" x14ac:dyDescent="0.2">
      <c r="Y55160" s="84"/>
    </row>
    <row r="55161" spans="25:25" x14ac:dyDescent="0.2">
      <c r="Y55161" s="84"/>
    </row>
    <row r="55162" spans="25:25" x14ac:dyDescent="0.2">
      <c r="Y55162" s="84"/>
    </row>
    <row r="55163" spans="25:25" x14ac:dyDescent="0.2">
      <c r="Y55163" s="84"/>
    </row>
    <row r="55164" spans="25:25" x14ac:dyDescent="0.2">
      <c r="Y55164" s="84"/>
    </row>
    <row r="55165" spans="25:25" x14ac:dyDescent="0.2">
      <c r="Y55165" s="84"/>
    </row>
    <row r="55166" spans="25:25" x14ac:dyDescent="0.2">
      <c r="Y55166" s="84"/>
    </row>
    <row r="55167" spans="25:25" x14ac:dyDescent="0.2">
      <c r="Y55167" s="84"/>
    </row>
    <row r="55168" spans="25:25" x14ac:dyDescent="0.2">
      <c r="Y55168" s="84"/>
    </row>
    <row r="55169" spans="25:25" x14ac:dyDescent="0.2">
      <c r="Y55169" s="84"/>
    </row>
    <row r="55170" spans="25:25" x14ac:dyDescent="0.2">
      <c r="Y55170" s="84"/>
    </row>
    <row r="55171" spans="25:25" x14ac:dyDescent="0.2">
      <c r="Y55171" s="84"/>
    </row>
    <row r="55172" spans="25:25" x14ac:dyDescent="0.2">
      <c r="Y55172" s="84"/>
    </row>
    <row r="55173" spans="25:25" x14ac:dyDescent="0.2">
      <c r="Y55173" s="84"/>
    </row>
    <row r="55174" spans="25:25" x14ac:dyDescent="0.2">
      <c r="Y55174" s="84"/>
    </row>
    <row r="55175" spans="25:25" x14ac:dyDescent="0.2">
      <c r="Y55175" s="84"/>
    </row>
    <row r="55176" spans="25:25" x14ac:dyDescent="0.2">
      <c r="Y55176" s="84"/>
    </row>
    <row r="55177" spans="25:25" x14ac:dyDescent="0.2">
      <c r="Y55177" s="84"/>
    </row>
    <row r="55178" spans="25:25" x14ac:dyDescent="0.2">
      <c r="Y55178" s="84"/>
    </row>
    <row r="55179" spans="25:25" x14ac:dyDescent="0.2">
      <c r="Y55179" s="84"/>
    </row>
    <row r="55180" spans="25:25" x14ac:dyDescent="0.2">
      <c r="Y55180" s="84"/>
    </row>
    <row r="55181" spans="25:25" x14ac:dyDescent="0.2">
      <c r="Y55181" s="84"/>
    </row>
    <row r="55182" spans="25:25" x14ac:dyDescent="0.2">
      <c r="Y55182" s="84"/>
    </row>
    <row r="55183" spans="25:25" x14ac:dyDescent="0.2">
      <c r="Y55183" s="84"/>
    </row>
    <row r="55184" spans="25:25" x14ac:dyDescent="0.2">
      <c r="Y55184" s="84"/>
    </row>
    <row r="55185" spans="25:25" x14ac:dyDescent="0.2">
      <c r="Y55185" s="84"/>
    </row>
    <row r="55186" spans="25:25" x14ac:dyDescent="0.2">
      <c r="Y55186" s="84"/>
    </row>
    <row r="55187" spans="25:25" x14ac:dyDescent="0.2">
      <c r="Y55187" s="84"/>
    </row>
    <row r="55188" spans="25:25" x14ac:dyDescent="0.2">
      <c r="Y55188" s="84"/>
    </row>
    <row r="55189" spans="25:25" x14ac:dyDescent="0.2">
      <c r="Y55189" s="84"/>
    </row>
    <row r="55190" spans="25:25" x14ac:dyDescent="0.2">
      <c r="Y55190" s="84"/>
    </row>
    <row r="55191" spans="25:25" x14ac:dyDescent="0.2">
      <c r="Y55191" s="84"/>
    </row>
    <row r="55192" spans="25:25" x14ac:dyDescent="0.2">
      <c r="Y55192" s="84"/>
    </row>
    <row r="55193" spans="25:25" x14ac:dyDescent="0.2">
      <c r="Y55193" s="84"/>
    </row>
    <row r="55194" spans="25:25" x14ac:dyDescent="0.2">
      <c r="Y55194" s="84"/>
    </row>
    <row r="55195" spans="25:25" x14ac:dyDescent="0.2">
      <c r="Y55195" s="84"/>
    </row>
    <row r="55196" spans="25:25" x14ac:dyDescent="0.2">
      <c r="Y55196" s="84"/>
    </row>
    <row r="55197" spans="25:25" x14ac:dyDescent="0.2">
      <c r="Y55197" s="84"/>
    </row>
    <row r="55198" spans="25:25" x14ac:dyDescent="0.2">
      <c r="Y55198" s="84"/>
    </row>
    <row r="55199" spans="25:25" x14ac:dyDescent="0.2">
      <c r="Y55199" s="84"/>
    </row>
    <row r="55200" spans="25:25" x14ac:dyDescent="0.2">
      <c r="Y55200" s="84"/>
    </row>
    <row r="55201" spans="25:25" x14ac:dyDescent="0.2">
      <c r="Y55201" s="84"/>
    </row>
    <row r="55202" spans="25:25" x14ac:dyDescent="0.2">
      <c r="Y55202" s="84"/>
    </row>
    <row r="55203" spans="25:25" x14ac:dyDescent="0.2">
      <c r="Y55203" s="84"/>
    </row>
    <row r="55204" spans="25:25" x14ac:dyDescent="0.2">
      <c r="Y55204" s="84"/>
    </row>
    <row r="55205" spans="25:25" x14ac:dyDescent="0.2">
      <c r="Y55205" s="84"/>
    </row>
    <row r="55206" spans="25:25" x14ac:dyDescent="0.2">
      <c r="Y55206" s="84"/>
    </row>
    <row r="55207" spans="25:25" x14ac:dyDescent="0.2">
      <c r="Y55207" s="84"/>
    </row>
    <row r="55208" spans="25:25" x14ac:dyDescent="0.2">
      <c r="Y55208" s="84"/>
    </row>
    <row r="55209" spans="25:25" x14ac:dyDescent="0.2">
      <c r="Y55209" s="84"/>
    </row>
    <row r="55210" spans="25:25" x14ac:dyDescent="0.2">
      <c r="Y55210" s="84"/>
    </row>
    <row r="55211" spans="25:25" x14ac:dyDescent="0.2">
      <c r="Y55211" s="84"/>
    </row>
    <row r="55212" spans="25:25" x14ac:dyDescent="0.2">
      <c r="Y55212" s="84"/>
    </row>
    <row r="55213" spans="25:25" x14ac:dyDescent="0.2">
      <c r="Y55213" s="84"/>
    </row>
    <row r="55214" spans="25:25" x14ac:dyDescent="0.2">
      <c r="Y55214" s="84"/>
    </row>
    <row r="55215" spans="25:25" x14ac:dyDescent="0.2">
      <c r="Y55215" s="84"/>
    </row>
    <row r="55216" spans="25:25" x14ac:dyDescent="0.2">
      <c r="Y55216" s="84"/>
    </row>
    <row r="55217" spans="25:25" x14ac:dyDescent="0.2">
      <c r="Y55217" s="84"/>
    </row>
    <row r="55218" spans="25:25" x14ac:dyDescent="0.2">
      <c r="Y55218" s="84"/>
    </row>
    <row r="55219" spans="25:25" x14ac:dyDescent="0.2">
      <c r="Y55219" s="84"/>
    </row>
    <row r="55220" spans="25:25" x14ac:dyDescent="0.2">
      <c r="Y55220" s="84"/>
    </row>
    <row r="55221" spans="25:25" x14ac:dyDescent="0.2">
      <c r="Y55221" s="84"/>
    </row>
    <row r="55222" spans="25:25" x14ac:dyDescent="0.2">
      <c r="Y55222" s="84"/>
    </row>
    <row r="55223" spans="25:25" x14ac:dyDescent="0.2">
      <c r="Y55223" s="84"/>
    </row>
    <row r="55224" spans="25:25" x14ac:dyDescent="0.2">
      <c r="Y55224" s="84"/>
    </row>
    <row r="55225" spans="25:25" x14ac:dyDescent="0.2">
      <c r="Y55225" s="84"/>
    </row>
    <row r="55226" spans="25:25" x14ac:dyDescent="0.2">
      <c r="Y55226" s="84"/>
    </row>
    <row r="55227" spans="25:25" x14ac:dyDescent="0.2">
      <c r="Y55227" s="84"/>
    </row>
    <row r="55228" spans="25:25" x14ac:dyDescent="0.2">
      <c r="Y55228" s="84"/>
    </row>
    <row r="55229" spans="25:25" x14ac:dyDescent="0.2">
      <c r="Y55229" s="84"/>
    </row>
    <row r="55230" spans="25:25" x14ac:dyDescent="0.2">
      <c r="Y55230" s="84"/>
    </row>
    <row r="55231" spans="25:25" x14ac:dyDescent="0.2">
      <c r="Y55231" s="84"/>
    </row>
    <row r="55232" spans="25:25" x14ac:dyDescent="0.2">
      <c r="Y55232" s="84"/>
    </row>
    <row r="55233" spans="25:25" x14ac:dyDescent="0.2">
      <c r="Y55233" s="84"/>
    </row>
    <row r="55234" spans="25:25" x14ac:dyDescent="0.2">
      <c r="Y55234" s="84"/>
    </row>
    <row r="55235" spans="25:25" x14ac:dyDescent="0.2">
      <c r="Y55235" s="84"/>
    </row>
    <row r="55236" spans="25:25" x14ac:dyDescent="0.2">
      <c r="Y55236" s="84"/>
    </row>
    <row r="55237" spans="25:25" x14ac:dyDescent="0.2">
      <c r="Y55237" s="84"/>
    </row>
    <row r="55238" spans="25:25" x14ac:dyDescent="0.2">
      <c r="Y55238" s="84"/>
    </row>
    <row r="55239" spans="25:25" x14ac:dyDescent="0.2">
      <c r="Y55239" s="84"/>
    </row>
    <row r="55240" spans="25:25" x14ac:dyDescent="0.2">
      <c r="Y55240" s="84"/>
    </row>
    <row r="55241" spans="25:25" x14ac:dyDescent="0.2">
      <c r="Y55241" s="84"/>
    </row>
    <row r="55242" spans="25:25" x14ac:dyDescent="0.2">
      <c r="Y55242" s="84"/>
    </row>
    <row r="55243" spans="25:25" x14ac:dyDescent="0.2">
      <c r="Y55243" s="84"/>
    </row>
    <row r="55244" spans="25:25" x14ac:dyDescent="0.2">
      <c r="Y55244" s="84"/>
    </row>
    <row r="55245" spans="25:25" x14ac:dyDescent="0.2">
      <c r="Y55245" s="84"/>
    </row>
    <row r="55246" spans="25:25" x14ac:dyDescent="0.2">
      <c r="Y55246" s="84"/>
    </row>
    <row r="55247" spans="25:25" x14ac:dyDescent="0.2">
      <c r="Y55247" s="84"/>
    </row>
    <row r="55248" spans="25:25" x14ac:dyDescent="0.2">
      <c r="Y55248" s="84"/>
    </row>
    <row r="55249" spans="25:25" x14ac:dyDescent="0.2">
      <c r="Y55249" s="84"/>
    </row>
    <row r="55250" spans="25:25" x14ac:dyDescent="0.2">
      <c r="Y55250" s="84"/>
    </row>
    <row r="55251" spans="25:25" x14ac:dyDescent="0.2">
      <c r="Y55251" s="84"/>
    </row>
    <row r="55252" spans="25:25" x14ac:dyDescent="0.2">
      <c r="Y55252" s="84"/>
    </row>
    <row r="55253" spans="25:25" x14ac:dyDescent="0.2">
      <c r="Y55253" s="84"/>
    </row>
    <row r="55254" spans="25:25" x14ac:dyDescent="0.2">
      <c r="Y55254" s="84"/>
    </row>
    <row r="55255" spans="25:25" x14ac:dyDescent="0.2">
      <c r="Y55255" s="84"/>
    </row>
    <row r="55256" spans="25:25" x14ac:dyDescent="0.2">
      <c r="Y55256" s="84"/>
    </row>
    <row r="55257" spans="25:25" x14ac:dyDescent="0.2">
      <c r="Y55257" s="84"/>
    </row>
    <row r="55258" spans="25:25" x14ac:dyDescent="0.2">
      <c r="Y55258" s="84"/>
    </row>
    <row r="55259" spans="25:25" x14ac:dyDescent="0.2">
      <c r="Y55259" s="84"/>
    </row>
    <row r="55260" spans="25:25" x14ac:dyDescent="0.2">
      <c r="Y55260" s="84"/>
    </row>
    <row r="55261" spans="25:25" x14ac:dyDescent="0.2">
      <c r="Y55261" s="84"/>
    </row>
    <row r="55262" spans="25:25" x14ac:dyDescent="0.2">
      <c r="Y55262" s="84"/>
    </row>
    <row r="55263" spans="25:25" x14ac:dyDescent="0.2">
      <c r="Y55263" s="84"/>
    </row>
    <row r="55264" spans="25:25" x14ac:dyDescent="0.2">
      <c r="Y55264" s="84"/>
    </row>
    <row r="55265" spans="25:25" x14ac:dyDescent="0.2">
      <c r="Y55265" s="84"/>
    </row>
    <row r="55266" spans="25:25" x14ac:dyDescent="0.2">
      <c r="Y55266" s="84"/>
    </row>
    <row r="55267" spans="25:25" x14ac:dyDescent="0.2">
      <c r="Y55267" s="84"/>
    </row>
    <row r="55268" spans="25:25" x14ac:dyDescent="0.2">
      <c r="Y55268" s="84"/>
    </row>
    <row r="55269" spans="25:25" x14ac:dyDescent="0.2">
      <c r="Y55269" s="84"/>
    </row>
    <row r="55270" spans="25:25" x14ac:dyDescent="0.2">
      <c r="Y55270" s="84"/>
    </row>
    <row r="55271" spans="25:25" x14ac:dyDescent="0.2">
      <c r="Y55271" s="84"/>
    </row>
    <row r="55272" spans="25:25" x14ac:dyDescent="0.2">
      <c r="Y55272" s="84"/>
    </row>
    <row r="55273" spans="25:25" x14ac:dyDescent="0.2">
      <c r="Y55273" s="84"/>
    </row>
    <row r="55274" spans="25:25" x14ac:dyDescent="0.2">
      <c r="Y55274" s="84"/>
    </row>
    <row r="55275" spans="25:25" x14ac:dyDescent="0.2">
      <c r="Y55275" s="84"/>
    </row>
    <row r="55276" spans="25:25" x14ac:dyDescent="0.2">
      <c r="Y55276" s="84"/>
    </row>
    <row r="55277" spans="25:25" x14ac:dyDescent="0.2">
      <c r="Y55277" s="84"/>
    </row>
    <row r="55278" spans="25:25" x14ac:dyDescent="0.2">
      <c r="Y55278" s="84"/>
    </row>
    <row r="55279" spans="25:25" x14ac:dyDescent="0.2">
      <c r="Y55279" s="84"/>
    </row>
    <row r="55280" spans="25:25" x14ac:dyDescent="0.2">
      <c r="Y55280" s="84"/>
    </row>
    <row r="55281" spans="25:25" x14ac:dyDescent="0.2">
      <c r="Y55281" s="84"/>
    </row>
    <row r="55282" spans="25:25" x14ac:dyDescent="0.2">
      <c r="Y55282" s="84"/>
    </row>
    <row r="55283" spans="25:25" x14ac:dyDescent="0.2">
      <c r="Y55283" s="84"/>
    </row>
    <row r="55284" spans="25:25" x14ac:dyDescent="0.2">
      <c r="Y55284" s="84"/>
    </row>
    <row r="55285" spans="25:25" x14ac:dyDescent="0.2">
      <c r="Y55285" s="84"/>
    </row>
    <row r="55286" spans="25:25" x14ac:dyDescent="0.2">
      <c r="Y55286" s="84"/>
    </row>
    <row r="55287" spans="25:25" x14ac:dyDescent="0.2">
      <c r="Y55287" s="84"/>
    </row>
    <row r="55288" spans="25:25" x14ac:dyDescent="0.2">
      <c r="Y55288" s="84"/>
    </row>
    <row r="55289" spans="25:25" x14ac:dyDescent="0.2">
      <c r="Y55289" s="84"/>
    </row>
    <row r="55290" spans="25:25" x14ac:dyDescent="0.2">
      <c r="Y55290" s="84"/>
    </row>
    <row r="55291" spans="25:25" x14ac:dyDescent="0.2">
      <c r="Y55291" s="84"/>
    </row>
    <row r="55292" spans="25:25" x14ac:dyDescent="0.2">
      <c r="Y55292" s="84"/>
    </row>
    <row r="55293" spans="25:25" x14ac:dyDescent="0.2">
      <c r="Y55293" s="84"/>
    </row>
    <row r="55294" spans="25:25" x14ac:dyDescent="0.2">
      <c r="Y55294" s="84"/>
    </row>
    <row r="55295" spans="25:25" x14ac:dyDescent="0.2">
      <c r="Y55295" s="84"/>
    </row>
    <row r="55296" spans="25:25" x14ac:dyDescent="0.2">
      <c r="Y55296" s="84"/>
    </row>
    <row r="55297" spans="25:25" x14ac:dyDescent="0.2">
      <c r="Y55297" s="84"/>
    </row>
    <row r="55298" spans="25:25" x14ac:dyDescent="0.2">
      <c r="Y55298" s="84"/>
    </row>
    <row r="55299" spans="25:25" x14ac:dyDescent="0.2">
      <c r="Y55299" s="84"/>
    </row>
    <row r="55300" spans="25:25" x14ac:dyDescent="0.2">
      <c r="Y55300" s="84"/>
    </row>
    <row r="55301" spans="25:25" x14ac:dyDescent="0.2">
      <c r="Y55301" s="84"/>
    </row>
    <row r="55302" spans="25:25" x14ac:dyDescent="0.2">
      <c r="Y55302" s="84"/>
    </row>
    <row r="55303" spans="25:25" x14ac:dyDescent="0.2">
      <c r="Y55303" s="84"/>
    </row>
    <row r="55304" spans="25:25" x14ac:dyDescent="0.2">
      <c r="Y55304" s="84"/>
    </row>
    <row r="55305" spans="25:25" x14ac:dyDescent="0.2">
      <c r="Y55305" s="84"/>
    </row>
    <row r="55306" spans="25:25" x14ac:dyDescent="0.2">
      <c r="Y55306" s="84"/>
    </row>
    <row r="55307" spans="25:25" x14ac:dyDescent="0.2">
      <c r="Y55307" s="84"/>
    </row>
    <row r="55308" spans="25:25" x14ac:dyDescent="0.2">
      <c r="Y55308" s="84"/>
    </row>
    <row r="55309" spans="25:25" x14ac:dyDescent="0.2">
      <c r="Y55309" s="84"/>
    </row>
    <row r="55310" spans="25:25" x14ac:dyDescent="0.2">
      <c r="Y55310" s="84"/>
    </row>
    <row r="55311" spans="25:25" x14ac:dyDescent="0.2">
      <c r="Y55311" s="84"/>
    </row>
    <row r="55312" spans="25:25" x14ac:dyDescent="0.2">
      <c r="Y55312" s="84"/>
    </row>
    <row r="55313" spans="25:25" x14ac:dyDescent="0.2">
      <c r="Y55313" s="84"/>
    </row>
    <row r="55314" spans="25:25" x14ac:dyDescent="0.2">
      <c r="Y55314" s="84"/>
    </row>
    <row r="55315" spans="25:25" x14ac:dyDescent="0.2">
      <c r="Y55315" s="84"/>
    </row>
    <row r="55316" spans="25:25" x14ac:dyDescent="0.2">
      <c r="Y55316" s="84"/>
    </row>
    <row r="55317" spans="25:25" x14ac:dyDescent="0.2">
      <c r="Y55317" s="84"/>
    </row>
    <row r="55318" spans="25:25" x14ac:dyDescent="0.2">
      <c r="Y55318" s="84"/>
    </row>
    <row r="55319" spans="25:25" x14ac:dyDescent="0.2">
      <c r="Y55319" s="84"/>
    </row>
    <row r="55320" spans="25:25" x14ac:dyDescent="0.2">
      <c r="Y55320" s="84"/>
    </row>
    <row r="55321" spans="25:25" x14ac:dyDescent="0.2">
      <c r="Y55321" s="84"/>
    </row>
    <row r="55322" spans="25:25" x14ac:dyDescent="0.2">
      <c r="Y55322" s="84"/>
    </row>
    <row r="55323" spans="25:25" x14ac:dyDescent="0.2">
      <c r="Y55323" s="84"/>
    </row>
    <row r="55324" spans="25:25" x14ac:dyDescent="0.2">
      <c r="Y55324" s="84"/>
    </row>
    <row r="55325" spans="25:25" x14ac:dyDescent="0.2">
      <c r="Y55325" s="84"/>
    </row>
    <row r="55326" spans="25:25" x14ac:dyDescent="0.2">
      <c r="Y55326" s="84"/>
    </row>
    <row r="55327" spans="25:25" x14ac:dyDescent="0.2">
      <c r="Y55327" s="84"/>
    </row>
    <row r="55328" spans="25:25" x14ac:dyDescent="0.2">
      <c r="Y55328" s="84"/>
    </row>
    <row r="55329" spans="25:25" x14ac:dyDescent="0.2">
      <c r="Y55329" s="84"/>
    </row>
    <row r="55330" spans="25:25" x14ac:dyDescent="0.2">
      <c r="Y55330" s="84"/>
    </row>
    <row r="55331" spans="25:25" x14ac:dyDescent="0.2">
      <c r="Y55331" s="84"/>
    </row>
    <row r="55332" spans="25:25" x14ac:dyDescent="0.2">
      <c r="Y55332" s="84"/>
    </row>
    <row r="55333" spans="25:25" x14ac:dyDescent="0.2">
      <c r="Y55333" s="84"/>
    </row>
    <row r="55334" spans="25:25" x14ac:dyDescent="0.2">
      <c r="Y55334" s="84"/>
    </row>
    <row r="55335" spans="25:25" x14ac:dyDescent="0.2">
      <c r="Y55335" s="84"/>
    </row>
    <row r="55336" spans="25:25" x14ac:dyDescent="0.2">
      <c r="Y55336" s="84"/>
    </row>
    <row r="55337" spans="25:25" x14ac:dyDescent="0.2">
      <c r="Y55337" s="84"/>
    </row>
    <row r="55338" spans="25:25" x14ac:dyDescent="0.2">
      <c r="Y55338" s="84"/>
    </row>
    <row r="55339" spans="25:25" x14ac:dyDescent="0.2">
      <c r="Y55339" s="84"/>
    </row>
    <row r="55340" spans="25:25" x14ac:dyDescent="0.2">
      <c r="Y55340" s="84"/>
    </row>
    <row r="55341" spans="25:25" x14ac:dyDescent="0.2">
      <c r="Y55341" s="84"/>
    </row>
    <row r="55342" spans="25:25" x14ac:dyDescent="0.2">
      <c r="Y55342" s="84"/>
    </row>
    <row r="55343" spans="25:25" x14ac:dyDescent="0.2">
      <c r="Y55343" s="84"/>
    </row>
    <row r="55344" spans="25:25" x14ac:dyDescent="0.2">
      <c r="Y55344" s="84"/>
    </row>
    <row r="55345" spans="25:25" x14ac:dyDescent="0.2">
      <c r="Y55345" s="84"/>
    </row>
    <row r="55346" spans="25:25" x14ac:dyDescent="0.2">
      <c r="Y55346" s="84"/>
    </row>
    <row r="55347" spans="25:25" x14ac:dyDescent="0.2">
      <c r="Y55347" s="84"/>
    </row>
    <row r="55348" spans="25:25" x14ac:dyDescent="0.2">
      <c r="Y55348" s="84"/>
    </row>
    <row r="55349" spans="25:25" x14ac:dyDescent="0.2">
      <c r="Y55349" s="84"/>
    </row>
    <row r="55350" spans="25:25" x14ac:dyDescent="0.2">
      <c r="Y55350" s="84"/>
    </row>
    <row r="55351" spans="25:25" x14ac:dyDescent="0.2">
      <c r="Y55351" s="84"/>
    </row>
    <row r="55352" spans="25:25" x14ac:dyDescent="0.2">
      <c r="Y55352" s="84"/>
    </row>
    <row r="55353" spans="25:25" x14ac:dyDescent="0.2">
      <c r="Y55353" s="84"/>
    </row>
    <row r="55354" spans="25:25" x14ac:dyDescent="0.2">
      <c r="Y55354" s="84"/>
    </row>
    <row r="55355" spans="25:25" x14ac:dyDescent="0.2">
      <c r="Y55355" s="84"/>
    </row>
    <row r="55356" spans="25:25" x14ac:dyDescent="0.2">
      <c r="Y55356" s="84"/>
    </row>
    <row r="55357" spans="25:25" x14ac:dyDescent="0.2">
      <c r="Y55357" s="84"/>
    </row>
    <row r="55358" spans="25:25" x14ac:dyDescent="0.2">
      <c r="Y55358" s="84"/>
    </row>
    <row r="55359" spans="25:25" x14ac:dyDescent="0.2">
      <c r="Y55359" s="84"/>
    </row>
    <row r="55360" spans="25:25" x14ac:dyDescent="0.2">
      <c r="Y55360" s="84"/>
    </row>
    <row r="55361" spans="25:25" x14ac:dyDescent="0.2">
      <c r="Y55361" s="84"/>
    </row>
    <row r="55362" spans="25:25" x14ac:dyDescent="0.2">
      <c r="Y55362" s="84"/>
    </row>
    <row r="55363" spans="25:25" x14ac:dyDescent="0.2">
      <c r="Y55363" s="84"/>
    </row>
    <row r="55364" spans="25:25" x14ac:dyDescent="0.2">
      <c r="Y55364" s="84"/>
    </row>
    <row r="55365" spans="25:25" x14ac:dyDescent="0.2">
      <c r="Y55365" s="84"/>
    </row>
    <row r="55366" spans="25:25" x14ac:dyDescent="0.2">
      <c r="Y55366" s="84"/>
    </row>
    <row r="55367" spans="25:25" x14ac:dyDescent="0.2">
      <c r="Y55367" s="84"/>
    </row>
    <row r="55368" spans="25:25" x14ac:dyDescent="0.2">
      <c r="Y55368" s="84"/>
    </row>
    <row r="55369" spans="25:25" x14ac:dyDescent="0.2">
      <c r="Y55369" s="84"/>
    </row>
    <row r="55370" spans="25:25" x14ac:dyDescent="0.2">
      <c r="Y55370" s="84"/>
    </row>
    <row r="55371" spans="25:25" x14ac:dyDescent="0.2">
      <c r="Y55371" s="84"/>
    </row>
    <row r="55372" spans="25:25" x14ac:dyDescent="0.2">
      <c r="Y55372" s="84"/>
    </row>
    <row r="55373" spans="25:25" x14ac:dyDescent="0.2">
      <c r="Y55373" s="84"/>
    </row>
    <row r="55374" spans="25:25" x14ac:dyDescent="0.2">
      <c r="Y55374" s="84"/>
    </row>
    <row r="55375" spans="25:25" x14ac:dyDescent="0.2">
      <c r="Y55375" s="84"/>
    </row>
    <row r="55376" spans="25:25" x14ac:dyDescent="0.2">
      <c r="Y55376" s="84"/>
    </row>
    <row r="55377" spans="25:25" x14ac:dyDescent="0.2">
      <c r="Y55377" s="84"/>
    </row>
    <row r="55378" spans="25:25" x14ac:dyDescent="0.2">
      <c r="Y55378" s="84"/>
    </row>
    <row r="55379" spans="25:25" x14ac:dyDescent="0.2">
      <c r="Y55379" s="84"/>
    </row>
    <row r="55380" spans="25:25" x14ac:dyDescent="0.2">
      <c r="Y55380" s="84"/>
    </row>
    <row r="55381" spans="25:25" x14ac:dyDescent="0.2">
      <c r="Y55381" s="84"/>
    </row>
    <row r="55382" spans="25:25" x14ac:dyDescent="0.2">
      <c r="Y55382" s="84"/>
    </row>
    <row r="55383" spans="25:25" x14ac:dyDescent="0.2">
      <c r="Y55383" s="84"/>
    </row>
    <row r="55384" spans="25:25" x14ac:dyDescent="0.2">
      <c r="Y55384" s="84"/>
    </row>
    <row r="55385" spans="25:25" x14ac:dyDescent="0.2">
      <c r="Y55385" s="84"/>
    </row>
    <row r="55386" spans="25:25" x14ac:dyDescent="0.2">
      <c r="Y55386" s="84"/>
    </row>
    <row r="55387" spans="25:25" x14ac:dyDescent="0.2">
      <c r="Y55387" s="84"/>
    </row>
    <row r="55388" spans="25:25" x14ac:dyDescent="0.2">
      <c r="Y55388" s="84"/>
    </row>
    <row r="55389" spans="25:25" x14ac:dyDescent="0.2">
      <c r="Y55389" s="84"/>
    </row>
    <row r="55390" spans="25:25" x14ac:dyDescent="0.2">
      <c r="Y55390" s="84"/>
    </row>
    <row r="55391" spans="25:25" x14ac:dyDescent="0.2">
      <c r="Y55391" s="84"/>
    </row>
    <row r="55392" spans="25:25" x14ac:dyDescent="0.2">
      <c r="Y55392" s="84"/>
    </row>
    <row r="55393" spans="25:25" x14ac:dyDescent="0.2">
      <c r="Y55393" s="84"/>
    </row>
    <row r="55394" spans="25:25" x14ac:dyDescent="0.2">
      <c r="Y55394" s="84"/>
    </row>
    <row r="55395" spans="25:25" x14ac:dyDescent="0.2">
      <c r="Y55395" s="84"/>
    </row>
    <row r="55396" spans="25:25" x14ac:dyDescent="0.2">
      <c r="Y55396" s="84"/>
    </row>
    <row r="55397" spans="25:25" x14ac:dyDescent="0.2">
      <c r="Y55397" s="84"/>
    </row>
    <row r="55398" spans="25:25" x14ac:dyDescent="0.2">
      <c r="Y55398" s="84"/>
    </row>
    <row r="55399" spans="25:25" x14ac:dyDescent="0.2">
      <c r="Y55399" s="84"/>
    </row>
    <row r="55400" spans="25:25" x14ac:dyDescent="0.2">
      <c r="Y55400" s="84"/>
    </row>
    <row r="55401" spans="25:25" x14ac:dyDescent="0.2">
      <c r="Y55401" s="84"/>
    </row>
    <row r="55402" spans="25:25" x14ac:dyDescent="0.2">
      <c r="Y55402" s="84"/>
    </row>
    <row r="55403" spans="25:25" x14ac:dyDescent="0.2">
      <c r="Y55403" s="84"/>
    </row>
    <row r="55404" spans="25:25" x14ac:dyDescent="0.2">
      <c r="Y55404" s="84"/>
    </row>
    <row r="55405" spans="25:25" x14ac:dyDescent="0.2">
      <c r="Y55405" s="84"/>
    </row>
    <row r="55406" spans="25:25" x14ac:dyDescent="0.2">
      <c r="Y55406" s="84"/>
    </row>
    <row r="55407" spans="25:25" x14ac:dyDescent="0.2">
      <c r="Y55407" s="84"/>
    </row>
    <row r="55408" spans="25:25" x14ac:dyDescent="0.2">
      <c r="Y55408" s="84"/>
    </row>
    <row r="55409" spans="25:25" x14ac:dyDescent="0.2">
      <c r="Y55409" s="84"/>
    </row>
    <row r="55410" spans="25:25" x14ac:dyDescent="0.2">
      <c r="Y55410" s="84"/>
    </row>
    <row r="55411" spans="25:25" x14ac:dyDescent="0.2">
      <c r="Y55411" s="84"/>
    </row>
    <row r="55412" spans="25:25" x14ac:dyDescent="0.2">
      <c r="Y55412" s="84"/>
    </row>
    <row r="55413" spans="25:25" x14ac:dyDescent="0.2">
      <c r="Y55413" s="84"/>
    </row>
    <row r="55414" spans="25:25" x14ac:dyDescent="0.2">
      <c r="Y55414" s="84"/>
    </row>
    <row r="55415" spans="25:25" x14ac:dyDescent="0.2">
      <c r="Y55415" s="84"/>
    </row>
    <row r="55416" spans="25:25" x14ac:dyDescent="0.2">
      <c r="Y55416" s="84"/>
    </row>
    <row r="55417" spans="25:25" x14ac:dyDescent="0.2">
      <c r="Y55417" s="84"/>
    </row>
    <row r="55418" spans="25:25" x14ac:dyDescent="0.2">
      <c r="Y55418" s="84"/>
    </row>
    <row r="55419" spans="25:25" x14ac:dyDescent="0.2">
      <c r="Y55419" s="84"/>
    </row>
    <row r="55420" spans="25:25" x14ac:dyDescent="0.2">
      <c r="Y55420" s="84"/>
    </row>
    <row r="55421" spans="25:25" x14ac:dyDescent="0.2">
      <c r="Y55421" s="84"/>
    </row>
    <row r="55422" spans="25:25" x14ac:dyDescent="0.2">
      <c r="Y55422" s="84"/>
    </row>
    <row r="55423" spans="25:25" x14ac:dyDescent="0.2">
      <c r="Y55423" s="84"/>
    </row>
    <row r="55424" spans="25:25" x14ac:dyDescent="0.2">
      <c r="Y55424" s="84"/>
    </row>
    <row r="55425" spans="25:25" x14ac:dyDescent="0.2">
      <c r="Y55425" s="84"/>
    </row>
    <row r="55426" spans="25:25" x14ac:dyDescent="0.2">
      <c r="Y55426" s="84"/>
    </row>
    <row r="55427" spans="25:25" x14ac:dyDescent="0.2">
      <c r="Y55427" s="84"/>
    </row>
    <row r="55428" spans="25:25" x14ac:dyDescent="0.2">
      <c r="Y55428" s="84"/>
    </row>
    <row r="55429" spans="25:25" x14ac:dyDescent="0.2">
      <c r="Y55429" s="84"/>
    </row>
    <row r="55430" spans="25:25" x14ac:dyDescent="0.2">
      <c r="Y55430" s="84"/>
    </row>
    <row r="55431" spans="25:25" x14ac:dyDescent="0.2">
      <c r="Y55431" s="84"/>
    </row>
    <row r="55432" spans="25:25" x14ac:dyDescent="0.2">
      <c r="Y55432" s="84"/>
    </row>
    <row r="55433" spans="25:25" x14ac:dyDescent="0.2">
      <c r="Y55433" s="84"/>
    </row>
    <row r="55434" spans="25:25" x14ac:dyDescent="0.2">
      <c r="Y55434" s="84"/>
    </row>
    <row r="55435" spans="25:25" x14ac:dyDescent="0.2">
      <c r="Y55435" s="84"/>
    </row>
    <row r="55436" spans="25:25" x14ac:dyDescent="0.2">
      <c r="Y55436" s="84"/>
    </row>
    <row r="55437" spans="25:25" x14ac:dyDescent="0.2">
      <c r="Y55437" s="84"/>
    </row>
    <row r="55438" spans="25:25" x14ac:dyDescent="0.2">
      <c r="Y55438" s="84"/>
    </row>
    <row r="55439" spans="25:25" x14ac:dyDescent="0.2">
      <c r="Y55439" s="84"/>
    </row>
    <row r="55440" spans="25:25" x14ac:dyDescent="0.2">
      <c r="Y55440" s="84"/>
    </row>
    <row r="55441" spans="25:25" x14ac:dyDescent="0.2">
      <c r="Y55441" s="84"/>
    </row>
    <row r="55442" spans="25:25" x14ac:dyDescent="0.2">
      <c r="Y55442" s="84"/>
    </row>
    <row r="55443" spans="25:25" x14ac:dyDescent="0.2">
      <c r="Y55443" s="84"/>
    </row>
    <row r="55444" spans="25:25" x14ac:dyDescent="0.2">
      <c r="Y55444" s="84"/>
    </row>
    <row r="55445" spans="25:25" x14ac:dyDescent="0.2">
      <c r="Y55445" s="84"/>
    </row>
    <row r="55446" spans="25:25" x14ac:dyDescent="0.2">
      <c r="Y55446" s="84"/>
    </row>
    <row r="55447" spans="25:25" x14ac:dyDescent="0.2">
      <c r="Y55447" s="84"/>
    </row>
    <row r="55448" spans="25:25" x14ac:dyDescent="0.2">
      <c r="Y55448" s="84"/>
    </row>
    <row r="55449" spans="25:25" x14ac:dyDescent="0.2">
      <c r="Y55449" s="84"/>
    </row>
    <row r="55450" spans="25:25" x14ac:dyDescent="0.2">
      <c r="Y55450" s="84"/>
    </row>
    <row r="55451" spans="25:25" x14ac:dyDescent="0.2">
      <c r="Y55451" s="84"/>
    </row>
    <row r="55452" spans="25:25" x14ac:dyDescent="0.2">
      <c r="Y55452" s="84"/>
    </row>
    <row r="55453" spans="25:25" x14ac:dyDescent="0.2">
      <c r="Y55453" s="84"/>
    </row>
    <row r="55454" spans="25:25" x14ac:dyDescent="0.2">
      <c r="Y55454" s="84"/>
    </row>
    <row r="55455" spans="25:25" x14ac:dyDescent="0.2">
      <c r="Y55455" s="84"/>
    </row>
    <row r="55456" spans="25:25" x14ac:dyDescent="0.2">
      <c r="Y55456" s="84"/>
    </row>
    <row r="55457" spans="25:25" x14ac:dyDescent="0.2">
      <c r="Y55457" s="84"/>
    </row>
    <row r="55458" spans="25:25" x14ac:dyDescent="0.2">
      <c r="Y55458" s="84"/>
    </row>
    <row r="55459" spans="25:25" x14ac:dyDescent="0.2">
      <c r="Y55459" s="84"/>
    </row>
    <row r="55460" spans="25:25" x14ac:dyDescent="0.2">
      <c r="Y55460" s="84"/>
    </row>
    <row r="55461" spans="25:25" x14ac:dyDescent="0.2">
      <c r="Y55461" s="84"/>
    </row>
    <row r="55462" spans="25:25" x14ac:dyDescent="0.2">
      <c r="Y55462" s="84"/>
    </row>
    <row r="55463" spans="25:25" x14ac:dyDescent="0.2">
      <c r="Y55463" s="84"/>
    </row>
    <row r="55464" spans="25:25" x14ac:dyDescent="0.2">
      <c r="Y55464" s="84"/>
    </row>
    <row r="55465" spans="25:25" x14ac:dyDescent="0.2">
      <c r="Y55465" s="84"/>
    </row>
    <row r="55466" spans="25:25" x14ac:dyDescent="0.2">
      <c r="Y55466" s="84"/>
    </row>
    <row r="55467" spans="25:25" x14ac:dyDescent="0.2">
      <c r="Y55467" s="84"/>
    </row>
    <row r="55468" spans="25:25" x14ac:dyDescent="0.2">
      <c r="Y55468" s="84"/>
    </row>
    <row r="55469" spans="25:25" x14ac:dyDescent="0.2">
      <c r="Y55469" s="84"/>
    </row>
    <row r="55470" spans="25:25" x14ac:dyDescent="0.2">
      <c r="Y55470" s="84"/>
    </row>
    <row r="55471" spans="25:25" x14ac:dyDescent="0.2">
      <c r="Y55471" s="84"/>
    </row>
    <row r="55472" spans="25:25" x14ac:dyDescent="0.2">
      <c r="Y55472" s="84"/>
    </row>
    <row r="55473" spans="25:25" x14ac:dyDescent="0.2">
      <c r="Y55473" s="84"/>
    </row>
    <row r="55474" spans="25:25" x14ac:dyDescent="0.2">
      <c r="Y55474" s="84"/>
    </row>
    <row r="55475" spans="25:25" x14ac:dyDescent="0.2">
      <c r="Y55475" s="84"/>
    </row>
    <row r="55476" spans="25:25" x14ac:dyDescent="0.2">
      <c r="Y55476" s="84"/>
    </row>
    <row r="55477" spans="25:25" x14ac:dyDescent="0.2">
      <c r="Y55477" s="84"/>
    </row>
    <row r="55478" spans="25:25" x14ac:dyDescent="0.2">
      <c r="Y55478" s="84"/>
    </row>
    <row r="55479" spans="25:25" x14ac:dyDescent="0.2">
      <c r="Y55479" s="84"/>
    </row>
    <row r="55480" spans="25:25" x14ac:dyDescent="0.2">
      <c r="Y55480" s="84"/>
    </row>
    <row r="55481" spans="25:25" x14ac:dyDescent="0.2">
      <c r="Y55481" s="84"/>
    </row>
    <row r="55482" spans="25:25" x14ac:dyDescent="0.2">
      <c r="Y55482" s="84"/>
    </row>
    <row r="55483" spans="25:25" x14ac:dyDescent="0.2">
      <c r="Y55483" s="84"/>
    </row>
    <row r="55484" spans="25:25" x14ac:dyDescent="0.2">
      <c r="Y55484" s="84"/>
    </row>
    <row r="55485" spans="25:25" x14ac:dyDescent="0.2">
      <c r="Y55485" s="84"/>
    </row>
    <row r="55486" spans="25:25" x14ac:dyDescent="0.2">
      <c r="Y55486" s="84"/>
    </row>
    <row r="55487" spans="25:25" x14ac:dyDescent="0.2">
      <c r="Y55487" s="84"/>
    </row>
    <row r="55488" spans="25:25" x14ac:dyDescent="0.2">
      <c r="Y55488" s="84"/>
    </row>
    <row r="55489" spans="25:25" x14ac:dyDescent="0.2">
      <c r="Y55489" s="84"/>
    </row>
    <row r="55490" spans="25:25" x14ac:dyDescent="0.2">
      <c r="Y55490" s="84"/>
    </row>
    <row r="55491" spans="25:25" x14ac:dyDescent="0.2">
      <c r="Y55491" s="84"/>
    </row>
    <row r="55492" spans="25:25" x14ac:dyDescent="0.2">
      <c r="Y55492" s="84"/>
    </row>
    <row r="55493" spans="25:25" x14ac:dyDescent="0.2">
      <c r="Y55493" s="84"/>
    </row>
    <row r="55494" spans="25:25" x14ac:dyDescent="0.2">
      <c r="Y55494" s="84"/>
    </row>
    <row r="55495" spans="25:25" x14ac:dyDescent="0.2">
      <c r="Y55495" s="84"/>
    </row>
    <row r="55496" spans="25:25" x14ac:dyDescent="0.2">
      <c r="Y55496" s="84"/>
    </row>
    <row r="55497" spans="25:25" x14ac:dyDescent="0.2">
      <c r="Y55497" s="84"/>
    </row>
    <row r="55498" spans="25:25" x14ac:dyDescent="0.2">
      <c r="Y55498" s="84"/>
    </row>
    <row r="55499" spans="25:25" x14ac:dyDescent="0.2">
      <c r="Y55499" s="84"/>
    </row>
    <row r="55500" spans="25:25" x14ac:dyDescent="0.2">
      <c r="Y55500" s="84"/>
    </row>
    <row r="55501" spans="25:25" x14ac:dyDescent="0.2">
      <c r="Y55501" s="84"/>
    </row>
    <row r="55502" spans="25:25" x14ac:dyDescent="0.2">
      <c r="Y55502" s="84"/>
    </row>
    <row r="55503" spans="25:25" x14ac:dyDescent="0.2">
      <c r="Y55503" s="84"/>
    </row>
    <row r="55504" spans="25:25" x14ac:dyDescent="0.2">
      <c r="Y55504" s="84"/>
    </row>
    <row r="55505" spans="25:25" x14ac:dyDescent="0.2">
      <c r="Y55505" s="84"/>
    </row>
    <row r="55506" spans="25:25" x14ac:dyDescent="0.2">
      <c r="Y55506" s="84"/>
    </row>
    <row r="55507" spans="25:25" x14ac:dyDescent="0.2">
      <c r="Y55507" s="84"/>
    </row>
    <row r="55508" spans="25:25" x14ac:dyDescent="0.2">
      <c r="Y55508" s="84"/>
    </row>
    <row r="55509" spans="25:25" x14ac:dyDescent="0.2">
      <c r="Y55509" s="84"/>
    </row>
    <row r="55510" spans="25:25" x14ac:dyDescent="0.2">
      <c r="Y55510" s="84"/>
    </row>
    <row r="55511" spans="25:25" x14ac:dyDescent="0.2">
      <c r="Y55511" s="84"/>
    </row>
    <row r="55512" spans="25:25" x14ac:dyDescent="0.2">
      <c r="Y55512" s="84"/>
    </row>
    <row r="55513" spans="25:25" x14ac:dyDescent="0.2">
      <c r="Y55513" s="84"/>
    </row>
    <row r="55514" spans="25:25" x14ac:dyDescent="0.2">
      <c r="Y55514" s="84"/>
    </row>
    <row r="55515" spans="25:25" x14ac:dyDescent="0.2">
      <c r="Y55515" s="84"/>
    </row>
    <row r="55516" spans="25:25" x14ac:dyDescent="0.2">
      <c r="Y55516" s="84"/>
    </row>
    <row r="55517" spans="25:25" x14ac:dyDescent="0.2">
      <c r="Y55517" s="84"/>
    </row>
    <row r="55518" spans="25:25" x14ac:dyDescent="0.2">
      <c r="Y55518" s="84"/>
    </row>
    <row r="55519" spans="25:25" x14ac:dyDescent="0.2">
      <c r="Y55519" s="84"/>
    </row>
    <row r="55520" spans="25:25" x14ac:dyDescent="0.2">
      <c r="Y55520" s="84"/>
    </row>
    <row r="55521" spans="25:25" x14ac:dyDescent="0.2">
      <c r="Y55521" s="84"/>
    </row>
    <row r="55522" spans="25:25" x14ac:dyDescent="0.2">
      <c r="Y55522" s="84"/>
    </row>
    <row r="55523" spans="25:25" x14ac:dyDescent="0.2">
      <c r="Y55523" s="84"/>
    </row>
    <row r="55524" spans="25:25" x14ac:dyDescent="0.2">
      <c r="Y55524" s="84"/>
    </row>
    <row r="55525" spans="25:25" x14ac:dyDescent="0.2">
      <c r="Y55525" s="84"/>
    </row>
    <row r="55526" spans="25:25" x14ac:dyDescent="0.2">
      <c r="Y55526" s="84"/>
    </row>
    <row r="55527" spans="25:25" x14ac:dyDescent="0.2">
      <c r="Y55527" s="84"/>
    </row>
    <row r="55528" spans="25:25" x14ac:dyDescent="0.2">
      <c r="Y55528" s="84"/>
    </row>
    <row r="55529" spans="25:25" x14ac:dyDescent="0.2">
      <c r="Y55529" s="84"/>
    </row>
    <row r="55530" spans="25:25" x14ac:dyDescent="0.2">
      <c r="Y55530" s="84"/>
    </row>
    <row r="55531" spans="25:25" x14ac:dyDescent="0.2">
      <c r="Y55531" s="84"/>
    </row>
    <row r="55532" spans="25:25" x14ac:dyDescent="0.2">
      <c r="Y55532" s="84"/>
    </row>
    <row r="55533" spans="25:25" x14ac:dyDescent="0.2">
      <c r="Y55533" s="84"/>
    </row>
    <row r="55534" spans="25:25" x14ac:dyDescent="0.2">
      <c r="Y55534" s="84"/>
    </row>
    <row r="55535" spans="25:25" x14ac:dyDescent="0.2">
      <c r="Y55535" s="84"/>
    </row>
    <row r="55536" spans="25:25" x14ac:dyDescent="0.2">
      <c r="Y55536" s="84"/>
    </row>
    <row r="55537" spans="25:25" x14ac:dyDescent="0.2">
      <c r="Y55537" s="84"/>
    </row>
    <row r="55538" spans="25:25" x14ac:dyDescent="0.2">
      <c r="Y55538" s="84"/>
    </row>
    <row r="55539" spans="25:25" x14ac:dyDescent="0.2">
      <c r="Y55539" s="84"/>
    </row>
    <row r="55540" spans="25:25" x14ac:dyDescent="0.2">
      <c r="Y55540" s="84"/>
    </row>
    <row r="55541" spans="25:25" x14ac:dyDescent="0.2">
      <c r="Y55541" s="84"/>
    </row>
    <row r="55542" spans="25:25" x14ac:dyDescent="0.2">
      <c r="Y55542" s="84"/>
    </row>
    <row r="55543" spans="25:25" x14ac:dyDescent="0.2">
      <c r="Y55543" s="84"/>
    </row>
    <row r="55544" spans="25:25" x14ac:dyDescent="0.2">
      <c r="Y55544" s="84"/>
    </row>
    <row r="55545" spans="25:25" x14ac:dyDescent="0.2">
      <c r="Y55545" s="84"/>
    </row>
    <row r="55546" spans="25:25" x14ac:dyDescent="0.2">
      <c r="Y55546" s="84"/>
    </row>
    <row r="55547" spans="25:25" x14ac:dyDescent="0.2">
      <c r="Y55547" s="84"/>
    </row>
    <row r="55548" spans="25:25" x14ac:dyDescent="0.2">
      <c r="Y55548" s="84"/>
    </row>
    <row r="55549" spans="25:25" x14ac:dyDescent="0.2">
      <c r="Y55549" s="84"/>
    </row>
    <row r="55550" spans="25:25" x14ac:dyDescent="0.2">
      <c r="Y55550" s="84"/>
    </row>
    <row r="55551" spans="25:25" x14ac:dyDescent="0.2">
      <c r="Y55551" s="84"/>
    </row>
    <row r="55552" spans="25:25" x14ac:dyDescent="0.2">
      <c r="Y55552" s="84"/>
    </row>
    <row r="55553" spans="25:25" x14ac:dyDescent="0.2">
      <c r="Y55553" s="84"/>
    </row>
    <row r="55554" spans="25:25" x14ac:dyDescent="0.2">
      <c r="Y55554" s="84"/>
    </row>
    <row r="55555" spans="25:25" x14ac:dyDescent="0.2">
      <c r="Y55555" s="84"/>
    </row>
    <row r="55556" spans="25:25" x14ac:dyDescent="0.2">
      <c r="Y55556" s="84"/>
    </row>
    <row r="55557" spans="25:25" x14ac:dyDescent="0.2">
      <c r="Y55557" s="84"/>
    </row>
    <row r="55558" spans="25:25" x14ac:dyDescent="0.2">
      <c r="Y55558" s="84"/>
    </row>
    <row r="55559" spans="25:25" x14ac:dyDescent="0.2">
      <c r="Y55559" s="84"/>
    </row>
    <row r="55560" spans="25:25" x14ac:dyDescent="0.2">
      <c r="Y55560" s="84"/>
    </row>
    <row r="55561" spans="25:25" x14ac:dyDescent="0.2">
      <c r="Y55561" s="84"/>
    </row>
    <row r="55562" spans="25:25" x14ac:dyDescent="0.2">
      <c r="Y55562" s="84"/>
    </row>
    <row r="55563" spans="25:25" x14ac:dyDescent="0.2">
      <c r="Y55563" s="84"/>
    </row>
    <row r="55564" spans="25:25" x14ac:dyDescent="0.2">
      <c r="Y55564" s="84"/>
    </row>
    <row r="55565" spans="25:25" x14ac:dyDescent="0.2">
      <c r="Y55565" s="84"/>
    </row>
    <row r="55566" spans="25:25" x14ac:dyDescent="0.2">
      <c r="Y55566" s="84"/>
    </row>
    <row r="55567" spans="25:25" x14ac:dyDescent="0.2">
      <c r="Y55567" s="84"/>
    </row>
    <row r="55568" spans="25:25" x14ac:dyDescent="0.2">
      <c r="Y55568" s="84"/>
    </row>
    <row r="55569" spans="25:25" x14ac:dyDescent="0.2">
      <c r="Y55569" s="84"/>
    </row>
    <row r="55570" spans="25:25" x14ac:dyDescent="0.2">
      <c r="Y55570" s="84"/>
    </row>
    <row r="55571" spans="25:25" x14ac:dyDescent="0.2">
      <c r="Y55571" s="84"/>
    </row>
    <row r="55572" spans="25:25" x14ac:dyDescent="0.2">
      <c r="Y55572" s="84"/>
    </row>
    <row r="55573" spans="25:25" x14ac:dyDescent="0.2">
      <c r="Y55573" s="84"/>
    </row>
    <row r="55574" spans="25:25" x14ac:dyDescent="0.2">
      <c r="Y55574" s="84"/>
    </row>
    <row r="55575" spans="25:25" x14ac:dyDescent="0.2">
      <c r="Y55575" s="84"/>
    </row>
    <row r="55576" spans="25:25" x14ac:dyDescent="0.2">
      <c r="Y55576" s="84"/>
    </row>
    <row r="55577" spans="25:25" x14ac:dyDescent="0.2">
      <c r="Y55577" s="84"/>
    </row>
    <row r="55578" spans="25:25" x14ac:dyDescent="0.2">
      <c r="Y55578" s="84"/>
    </row>
    <row r="55579" spans="25:25" x14ac:dyDescent="0.2">
      <c r="Y55579" s="84"/>
    </row>
    <row r="55580" spans="25:25" x14ac:dyDescent="0.2">
      <c r="Y55580" s="84"/>
    </row>
    <row r="55581" spans="25:25" x14ac:dyDescent="0.2">
      <c r="Y55581" s="84"/>
    </row>
    <row r="55582" spans="25:25" x14ac:dyDescent="0.2">
      <c r="Y55582" s="84"/>
    </row>
    <row r="55583" spans="25:25" x14ac:dyDescent="0.2">
      <c r="Y55583" s="84"/>
    </row>
    <row r="55584" spans="25:25" x14ac:dyDescent="0.2">
      <c r="Y55584" s="84"/>
    </row>
    <row r="55585" spans="25:25" x14ac:dyDescent="0.2">
      <c r="Y55585" s="84"/>
    </row>
    <row r="55586" spans="25:25" x14ac:dyDescent="0.2">
      <c r="Y55586" s="84"/>
    </row>
    <row r="55587" spans="25:25" x14ac:dyDescent="0.2">
      <c r="Y55587" s="84"/>
    </row>
    <row r="55588" spans="25:25" x14ac:dyDescent="0.2">
      <c r="Y55588" s="84"/>
    </row>
    <row r="55589" spans="25:25" x14ac:dyDescent="0.2">
      <c r="Y55589" s="84"/>
    </row>
    <row r="55590" spans="25:25" x14ac:dyDescent="0.2">
      <c r="Y55590" s="84"/>
    </row>
    <row r="55591" spans="25:25" x14ac:dyDescent="0.2">
      <c r="Y55591" s="84"/>
    </row>
    <row r="55592" spans="25:25" x14ac:dyDescent="0.2">
      <c r="Y55592" s="84"/>
    </row>
    <row r="55593" spans="25:25" x14ac:dyDescent="0.2">
      <c r="Y55593" s="84"/>
    </row>
    <row r="55594" spans="25:25" x14ac:dyDescent="0.2">
      <c r="Y55594" s="84"/>
    </row>
    <row r="55595" spans="25:25" x14ac:dyDescent="0.2">
      <c r="Y55595" s="84"/>
    </row>
    <row r="55596" spans="25:25" x14ac:dyDescent="0.2">
      <c r="Y55596" s="84"/>
    </row>
    <row r="55597" spans="25:25" x14ac:dyDescent="0.2">
      <c r="Y55597" s="84"/>
    </row>
    <row r="55598" spans="25:25" x14ac:dyDescent="0.2">
      <c r="Y55598" s="84"/>
    </row>
    <row r="55599" spans="25:25" x14ac:dyDescent="0.2">
      <c r="Y55599" s="84"/>
    </row>
    <row r="55600" spans="25:25" x14ac:dyDescent="0.2">
      <c r="Y55600" s="84"/>
    </row>
    <row r="55601" spans="25:25" x14ac:dyDescent="0.2">
      <c r="Y55601" s="84"/>
    </row>
    <row r="55602" spans="25:25" x14ac:dyDescent="0.2">
      <c r="Y55602" s="84"/>
    </row>
    <row r="55603" spans="25:25" x14ac:dyDescent="0.2">
      <c r="Y55603" s="84"/>
    </row>
    <row r="55604" spans="25:25" x14ac:dyDescent="0.2">
      <c r="Y55604" s="84"/>
    </row>
    <row r="55605" spans="25:25" x14ac:dyDescent="0.2">
      <c r="Y55605" s="84"/>
    </row>
    <row r="55606" spans="25:25" x14ac:dyDescent="0.2">
      <c r="Y55606" s="84"/>
    </row>
    <row r="55607" spans="25:25" x14ac:dyDescent="0.2">
      <c r="Y55607" s="84"/>
    </row>
    <row r="55608" spans="25:25" x14ac:dyDescent="0.2">
      <c r="Y55608" s="84"/>
    </row>
    <row r="55609" spans="25:25" x14ac:dyDescent="0.2">
      <c r="Y55609" s="84"/>
    </row>
    <row r="55610" spans="25:25" x14ac:dyDescent="0.2">
      <c r="Y55610" s="84"/>
    </row>
    <row r="55611" spans="25:25" x14ac:dyDescent="0.2">
      <c r="Y55611" s="84"/>
    </row>
    <row r="55612" spans="25:25" x14ac:dyDescent="0.2">
      <c r="Y55612" s="84"/>
    </row>
    <row r="55613" spans="25:25" x14ac:dyDescent="0.2">
      <c r="Y55613" s="84"/>
    </row>
    <row r="55614" spans="25:25" x14ac:dyDescent="0.2">
      <c r="Y55614" s="84"/>
    </row>
    <row r="55615" spans="25:25" x14ac:dyDescent="0.2">
      <c r="Y55615" s="84"/>
    </row>
    <row r="55616" spans="25:25" x14ac:dyDescent="0.2">
      <c r="Y55616" s="84"/>
    </row>
    <row r="55617" spans="25:25" x14ac:dyDescent="0.2">
      <c r="Y55617" s="84"/>
    </row>
    <row r="55618" spans="25:25" x14ac:dyDescent="0.2">
      <c r="Y55618" s="84"/>
    </row>
    <row r="55619" spans="25:25" x14ac:dyDescent="0.2">
      <c r="Y55619" s="84"/>
    </row>
    <row r="55620" spans="25:25" x14ac:dyDescent="0.2">
      <c r="Y55620" s="84"/>
    </row>
    <row r="55621" spans="25:25" x14ac:dyDescent="0.2">
      <c r="Y55621" s="84"/>
    </row>
    <row r="55622" spans="25:25" x14ac:dyDescent="0.2">
      <c r="Y55622" s="84"/>
    </row>
    <row r="55623" spans="25:25" x14ac:dyDescent="0.2">
      <c r="Y55623" s="84"/>
    </row>
    <row r="55624" spans="25:25" x14ac:dyDescent="0.2">
      <c r="Y55624" s="84"/>
    </row>
    <row r="55625" spans="25:25" x14ac:dyDescent="0.2">
      <c r="Y55625" s="84"/>
    </row>
    <row r="55626" spans="25:25" x14ac:dyDescent="0.2">
      <c r="Y55626" s="84"/>
    </row>
    <row r="55627" spans="25:25" x14ac:dyDescent="0.2">
      <c r="Y55627" s="84"/>
    </row>
    <row r="55628" spans="25:25" x14ac:dyDescent="0.2">
      <c r="Y55628" s="84"/>
    </row>
    <row r="55629" spans="25:25" x14ac:dyDescent="0.2">
      <c r="Y55629" s="84"/>
    </row>
    <row r="55630" spans="25:25" x14ac:dyDescent="0.2">
      <c r="Y55630" s="84"/>
    </row>
    <row r="55631" spans="25:25" x14ac:dyDescent="0.2">
      <c r="Y55631" s="84"/>
    </row>
    <row r="55632" spans="25:25" x14ac:dyDescent="0.2">
      <c r="Y55632" s="84"/>
    </row>
    <row r="55633" spans="25:25" x14ac:dyDescent="0.2">
      <c r="Y55633" s="84"/>
    </row>
    <row r="55634" spans="25:25" x14ac:dyDescent="0.2">
      <c r="Y55634" s="84"/>
    </row>
    <row r="55635" spans="25:25" x14ac:dyDescent="0.2">
      <c r="Y55635" s="84"/>
    </row>
    <row r="55636" spans="25:25" x14ac:dyDescent="0.2">
      <c r="Y55636" s="84"/>
    </row>
    <row r="55637" spans="25:25" x14ac:dyDescent="0.2">
      <c r="Y55637" s="84"/>
    </row>
    <row r="55638" spans="25:25" x14ac:dyDescent="0.2">
      <c r="Y55638" s="84"/>
    </row>
    <row r="55639" spans="25:25" x14ac:dyDescent="0.2">
      <c r="Y55639" s="84"/>
    </row>
    <row r="55640" spans="25:25" x14ac:dyDescent="0.2">
      <c r="Y55640" s="84"/>
    </row>
    <row r="55641" spans="25:25" x14ac:dyDescent="0.2">
      <c r="Y55641" s="84"/>
    </row>
    <row r="55642" spans="25:25" x14ac:dyDescent="0.2">
      <c r="Y55642" s="84"/>
    </row>
    <row r="55643" spans="25:25" x14ac:dyDescent="0.2">
      <c r="Y55643" s="84"/>
    </row>
    <row r="55644" spans="25:25" x14ac:dyDescent="0.2">
      <c r="Y55644" s="84"/>
    </row>
    <row r="55645" spans="25:25" x14ac:dyDescent="0.2">
      <c r="Y55645" s="84"/>
    </row>
    <row r="55646" spans="25:25" x14ac:dyDescent="0.2">
      <c r="Y55646" s="84"/>
    </row>
    <row r="55647" spans="25:25" x14ac:dyDescent="0.2">
      <c r="Y55647" s="84"/>
    </row>
    <row r="55648" spans="25:25" x14ac:dyDescent="0.2">
      <c r="Y55648" s="84"/>
    </row>
    <row r="55649" spans="25:25" x14ac:dyDescent="0.2">
      <c r="Y55649" s="84"/>
    </row>
    <row r="55650" spans="25:25" x14ac:dyDescent="0.2">
      <c r="Y55650" s="84"/>
    </row>
    <row r="55651" spans="25:25" x14ac:dyDescent="0.2">
      <c r="Y55651" s="84"/>
    </row>
    <row r="55652" spans="25:25" x14ac:dyDescent="0.2">
      <c r="Y55652" s="84"/>
    </row>
    <row r="55653" spans="25:25" x14ac:dyDescent="0.2">
      <c r="Y55653" s="84"/>
    </row>
    <row r="55654" spans="25:25" x14ac:dyDescent="0.2">
      <c r="Y55654" s="84"/>
    </row>
    <row r="55655" spans="25:25" x14ac:dyDescent="0.2">
      <c r="Y55655" s="84"/>
    </row>
    <row r="55656" spans="25:25" x14ac:dyDescent="0.2">
      <c r="Y55656" s="84"/>
    </row>
    <row r="55657" spans="25:25" x14ac:dyDescent="0.2">
      <c r="Y55657" s="84"/>
    </row>
    <row r="55658" spans="25:25" x14ac:dyDescent="0.2">
      <c r="Y55658" s="84"/>
    </row>
    <row r="55659" spans="25:25" x14ac:dyDescent="0.2">
      <c r="Y55659" s="84"/>
    </row>
    <row r="55660" spans="25:25" x14ac:dyDescent="0.2">
      <c r="Y55660" s="84"/>
    </row>
    <row r="55661" spans="25:25" x14ac:dyDescent="0.2">
      <c r="Y55661" s="84"/>
    </row>
    <row r="55662" spans="25:25" x14ac:dyDescent="0.2">
      <c r="Y55662" s="84"/>
    </row>
    <row r="55663" spans="25:25" x14ac:dyDescent="0.2">
      <c r="Y55663" s="84"/>
    </row>
    <row r="55664" spans="25:25" x14ac:dyDescent="0.2">
      <c r="Y55664" s="84"/>
    </row>
    <row r="55665" spans="25:25" x14ac:dyDescent="0.2">
      <c r="Y55665" s="84"/>
    </row>
    <row r="55666" spans="25:25" x14ac:dyDescent="0.2">
      <c r="Y55666" s="84"/>
    </row>
    <row r="55667" spans="25:25" x14ac:dyDescent="0.2">
      <c r="Y55667" s="84"/>
    </row>
    <row r="55668" spans="25:25" x14ac:dyDescent="0.2">
      <c r="Y55668" s="84"/>
    </row>
    <row r="55669" spans="25:25" x14ac:dyDescent="0.2">
      <c r="Y55669" s="84"/>
    </row>
    <row r="55670" spans="25:25" x14ac:dyDescent="0.2">
      <c r="Y55670" s="84"/>
    </row>
    <row r="55671" spans="25:25" x14ac:dyDescent="0.2">
      <c r="Y55671" s="84"/>
    </row>
    <row r="55672" spans="25:25" x14ac:dyDescent="0.2">
      <c r="Y55672" s="84"/>
    </row>
    <row r="55673" spans="25:25" x14ac:dyDescent="0.2">
      <c r="Y55673" s="84"/>
    </row>
    <row r="55674" spans="25:25" x14ac:dyDescent="0.2">
      <c r="Y55674" s="84"/>
    </row>
    <row r="55675" spans="25:25" x14ac:dyDescent="0.2">
      <c r="Y55675" s="84"/>
    </row>
    <row r="55676" spans="25:25" x14ac:dyDescent="0.2">
      <c r="Y55676" s="84"/>
    </row>
    <row r="55677" spans="25:25" x14ac:dyDescent="0.2">
      <c r="Y55677" s="84"/>
    </row>
    <row r="55678" spans="25:25" x14ac:dyDescent="0.2">
      <c r="Y55678" s="84"/>
    </row>
    <row r="55679" spans="25:25" x14ac:dyDescent="0.2">
      <c r="Y55679" s="84"/>
    </row>
    <row r="55680" spans="25:25" x14ac:dyDescent="0.2">
      <c r="Y55680" s="84"/>
    </row>
    <row r="55681" spans="25:25" x14ac:dyDescent="0.2">
      <c r="Y55681" s="84"/>
    </row>
    <row r="55682" spans="25:25" x14ac:dyDescent="0.2">
      <c r="Y55682" s="84"/>
    </row>
    <row r="55683" spans="25:25" x14ac:dyDescent="0.2">
      <c r="Y55683" s="84"/>
    </row>
    <row r="55684" spans="25:25" x14ac:dyDescent="0.2">
      <c r="Y55684" s="84"/>
    </row>
    <row r="55685" spans="25:25" x14ac:dyDescent="0.2">
      <c r="Y55685" s="84"/>
    </row>
    <row r="55686" spans="25:25" x14ac:dyDescent="0.2">
      <c r="Y55686" s="84"/>
    </row>
    <row r="55687" spans="25:25" x14ac:dyDescent="0.2">
      <c r="Y55687" s="84"/>
    </row>
    <row r="55688" spans="25:25" x14ac:dyDescent="0.2">
      <c r="Y55688" s="84"/>
    </row>
    <row r="55689" spans="25:25" x14ac:dyDescent="0.2">
      <c r="Y55689" s="84"/>
    </row>
    <row r="55690" spans="25:25" x14ac:dyDescent="0.2">
      <c r="Y55690" s="84"/>
    </row>
    <row r="55691" spans="25:25" x14ac:dyDescent="0.2">
      <c r="Y55691" s="84"/>
    </row>
    <row r="55692" spans="25:25" x14ac:dyDescent="0.2">
      <c r="Y55692" s="84"/>
    </row>
    <row r="55693" spans="25:25" x14ac:dyDescent="0.2">
      <c r="Y55693" s="84"/>
    </row>
    <row r="55694" spans="25:25" x14ac:dyDescent="0.2">
      <c r="Y55694" s="84"/>
    </row>
    <row r="55695" spans="25:25" x14ac:dyDescent="0.2">
      <c r="Y55695" s="84"/>
    </row>
    <row r="55696" spans="25:25" x14ac:dyDescent="0.2">
      <c r="Y55696" s="84"/>
    </row>
    <row r="55697" spans="25:25" x14ac:dyDescent="0.2">
      <c r="Y55697" s="84"/>
    </row>
    <row r="55698" spans="25:25" x14ac:dyDescent="0.2">
      <c r="Y55698" s="84"/>
    </row>
    <row r="55699" spans="25:25" x14ac:dyDescent="0.2">
      <c r="Y55699" s="84"/>
    </row>
    <row r="55700" spans="25:25" x14ac:dyDescent="0.2">
      <c r="Y55700" s="84"/>
    </row>
    <row r="55701" spans="25:25" x14ac:dyDescent="0.2">
      <c r="Y55701" s="84"/>
    </row>
    <row r="55702" spans="25:25" x14ac:dyDescent="0.2">
      <c r="Y55702" s="84"/>
    </row>
    <row r="55703" spans="25:25" x14ac:dyDescent="0.2">
      <c r="Y55703" s="84"/>
    </row>
    <row r="55704" spans="25:25" x14ac:dyDescent="0.2">
      <c r="Y55704" s="84"/>
    </row>
    <row r="55705" spans="25:25" x14ac:dyDescent="0.2">
      <c r="Y55705" s="84"/>
    </row>
    <row r="55706" spans="25:25" x14ac:dyDescent="0.2">
      <c r="Y55706" s="84"/>
    </row>
    <row r="55707" spans="25:25" x14ac:dyDescent="0.2">
      <c r="Y55707" s="84"/>
    </row>
    <row r="55708" spans="25:25" x14ac:dyDescent="0.2">
      <c r="Y55708" s="84"/>
    </row>
    <row r="55709" spans="25:25" x14ac:dyDescent="0.2">
      <c r="Y55709" s="84"/>
    </row>
    <row r="55710" spans="25:25" x14ac:dyDescent="0.2">
      <c r="Y55710" s="84"/>
    </row>
    <row r="55711" spans="25:25" x14ac:dyDescent="0.2">
      <c r="Y55711" s="84"/>
    </row>
    <row r="55712" spans="25:25" x14ac:dyDescent="0.2">
      <c r="Y55712" s="84"/>
    </row>
    <row r="55713" spans="25:25" x14ac:dyDescent="0.2">
      <c r="Y55713" s="84"/>
    </row>
    <row r="55714" spans="25:25" x14ac:dyDescent="0.2">
      <c r="Y55714" s="84"/>
    </row>
    <row r="55715" spans="25:25" x14ac:dyDescent="0.2">
      <c r="Y55715" s="84"/>
    </row>
    <row r="55716" spans="25:25" x14ac:dyDescent="0.2">
      <c r="Y55716" s="84"/>
    </row>
    <row r="55717" spans="25:25" x14ac:dyDescent="0.2">
      <c r="Y55717" s="84"/>
    </row>
    <row r="55718" spans="25:25" x14ac:dyDescent="0.2">
      <c r="Y55718" s="84"/>
    </row>
    <row r="55719" spans="25:25" x14ac:dyDescent="0.2">
      <c r="Y55719" s="84"/>
    </row>
    <row r="55720" spans="25:25" x14ac:dyDescent="0.2">
      <c r="Y55720" s="84"/>
    </row>
    <row r="55721" spans="25:25" x14ac:dyDescent="0.2">
      <c r="Y55721" s="84"/>
    </row>
    <row r="55722" spans="25:25" x14ac:dyDescent="0.2">
      <c r="Y55722" s="84"/>
    </row>
    <row r="55723" spans="25:25" x14ac:dyDescent="0.2">
      <c r="Y55723" s="84"/>
    </row>
    <row r="55724" spans="25:25" x14ac:dyDescent="0.2">
      <c r="Y55724" s="84"/>
    </row>
    <row r="55725" spans="25:25" x14ac:dyDescent="0.2">
      <c r="Y55725" s="84"/>
    </row>
    <row r="55726" spans="25:25" x14ac:dyDescent="0.2">
      <c r="Y55726" s="84"/>
    </row>
    <row r="55727" spans="25:25" x14ac:dyDescent="0.2">
      <c r="Y55727" s="84"/>
    </row>
    <row r="55728" spans="25:25" x14ac:dyDescent="0.2">
      <c r="Y55728" s="84"/>
    </row>
    <row r="55729" spans="25:25" x14ac:dyDescent="0.2">
      <c r="Y55729" s="84"/>
    </row>
    <row r="55730" spans="25:25" x14ac:dyDescent="0.2">
      <c r="Y55730" s="84"/>
    </row>
    <row r="55731" spans="25:25" x14ac:dyDescent="0.2">
      <c r="Y55731" s="84"/>
    </row>
    <row r="55732" spans="25:25" x14ac:dyDescent="0.2">
      <c r="Y55732" s="84"/>
    </row>
    <row r="55733" spans="25:25" x14ac:dyDescent="0.2">
      <c r="Y55733" s="84"/>
    </row>
    <row r="55734" spans="25:25" x14ac:dyDescent="0.2">
      <c r="Y55734" s="84"/>
    </row>
    <row r="55735" spans="25:25" x14ac:dyDescent="0.2">
      <c r="Y55735" s="84"/>
    </row>
    <row r="55736" spans="25:25" x14ac:dyDescent="0.2">
      <c r="Y55736" s="84"/>
    </row>
    <row r="55737" spans="25:25" x14ac:dyDescent="0.2">
      <c r="Y55737" s="84"/>
    </row>
    <row r="55738" spans="25:25" x14ac:dyDescent="0.2">
      <c r="Y55738" s="84"/>
    </row>
    <row r="55739" spans="25:25" x14ac:dyDescent="0.2">
      <c r="Y55739" s="84"/>
    </row>
    <row r="55740" spans="25:25" x14ac:dyDescent="0.2">
      <c r="Y55740" s="84"/>
    </row>
    <row r="55741" spans="25:25" x14ac:dyDescent="0.2">
      <c r="Y55741" s="84"/>
    </row>
    <row r="55742" spans="25:25" x14ac:dyDescent="0.2">
      <c r="Y55742" s="84"/>
    </row>
    <row r="55743" spans="25:25" x14ac:dyDescent="0.2">
      <c r="Y55743" s="84"/>
    </row>
    <row r="55744" spans="25:25" x14ac:dyDescent="0.2">
      <c r="Y55744" s="84"/>
    </row>
    <row r="55745" spans="25:25" x14ac:dyDescent="0.2">
      <c r="Y55745" s="84"/>
    </row>
    <row r="55746" spans="25:25" x14ac:dyDescent="0.2">
      <c r="Y55746" s="84"/>
    </row>
    <row r="55747" spans="25:25" x14ac:dyDescent="0.2">
      <c r="Y55747" s="84"/>
    </row>
    <row r="55748" spans="25:25" x14ac:dyDescent="0.2">
      <c r="Y55748" s="84"/>
    </row>
    <row r="55749" spans="25:25" x14ac:dyDescent="0.2">
      <c r="Y55749" s="84"/>
    </row>
    <row r="55750" spans="25:25" x14ac:dyDescent="0.2">
      <c r="Y55750" s="84"/>
    </row>
    <row r="55751" spans="25:25" x14ac:dyDescent="0.2">
      <c r="Y55751" s="84"/>
    </row>
    <row r="55752" spans="25:25" x14ac:dyDescent="0.2">
      <c r="Y55752" s="84"/>
    </row>
    <row r="55753" spans="25:25" x14ac:dyDescent="0.2">
      <c r="Y55753" s="84"/>
    </row>
    <row r="55754" spans="25:25" x14ac:dyDescent="0.2">
      <c r="Y55754" s="84"/>
    </row>
    <row r="55755" spans="25:25" x14ac:dyDescent="0.2">
      <c r="Y55755" s="84"/>
    </row>
    <row r="55756" spans="25:25" x14ac:dyDescent="0.2">
      <c r="Y55756" s="84"/>
    </row>
    <row r="55757" spans="25:25" x14ac:dyDescent="0.2">
      <c r="Y55757" s="84"/>
    </row>
    <row r="55758" spans="25:25" x14ac:dyDescent="0.2">
      <c r="Y55758" s="84"/>
    </row>
    <row r="55759" spans="25:25" x14ac:dyDescent="0.2">
      <c r="Y55759" s="84"/>
    </row>
    <row r="55760" spans="25:25" x14ac:dyDescent="0.2">
      <c r="Y55760" s="84"/>
    </row>
    <row r="55761" spans="25:25" x14ac:dyDescent="0.2">
      <c r="Y55761" s="84"/>
    </row>
    <row r="55762" spans="25:25" x14ac:dyDescent="0.2">
      <c r="Y55762" s="84"/>
    </row>
    <row r="55763" spans="25:25" x14ac:dyDescent="0.2">
      <c r="Y55763" s="84"/>
    </row>
    <row r="55764" spans="25:25" x14ac:dyDescent="0.2">
      <c r="Y55764" s="84"/>
    </row>
    <row r="55765" spans="25:25" x14ac:dyDescent="0.2">
      <c r="Y55765" s="84"/>
    </row>
    <row r="55766" spans="25:25" x14ac:dyDescent="0.2">
      <c r="Y55766" s="84"/>
    </row>
    <row r="55767" spans="25:25" x14ac:dyDescent="0.2">
      <c r="Y55767" s="84"/>
    </row>
    <row r="55768" spans="25:25" x14ac:dyDescent="0.2">
      <c r="Y55768" s="84"/>
    </row>
    <row r="55769" spans="25:25" x14ac:dyDescent="0.2">
      <c r="Y55769" s="84"/>
    </row>
    <row r="55770" spans="25:25" x14ac:dyDescent="0.2">
      <c r="Y55770" s="84"/>
    </row>
    <row r="55771" spans="25:25" x14ac:dyDescent="0.2">
      <c r="Y55771" s="84"/>
    </row>
    <row r="55772" spans="25:25" x14ac:dyDescent="0.2">
      <c r="Y55772" s="84"/>
    </row>
    <row r="55773" spans="25:25" x14ac:dyDescent="0.2">
      <c r="Y55773" s="84"/>
    </row>
    <row r="55774" spans="25:25" x14ac:dyDescent="0.2">
      <c r="Y55774" s="84"/>
    </row>
    <row r="55775" spans="25:25" x14ac:dyDescent="0.2">
      <c r="Y55775" s="84"/>
    </row>
    <row r="55776" spans="25:25" x14ac:dyDescent="0.2">
      <c r="Y55776" s="84"/>
    </row>
    <row r="55777" spans="25:25" x14ac:dyDescent="0.2">
      <c r="Y55777" s="84"/>
    </row>
    <row r="55778" spans="25:25" x14ac:dyDescent="0.2">
      <c r="Y55778" s="84"/>
    </row>
    <row r="55779" spans="25:25" x14ac:dyDescent="0.2">
      <c r="Y55779" s="84"/>
    </row>
    <row r="55780" spans="25:25" x14ac:dyDescent="0.2">
      <c r="Y55780" s="84"/>
    </row>
    <row r="55781" spans="25:25" x14ac:dyDescent="0.2">
      <c r="Y55781" s="84"/>
    </row>
    <row r="55782" spans="25:25" x14ac:dyDescent="0.2">
      <c r="Y55782" s="84"/>
    </row>
    <row r="55783" spans="25:25" x14ac:dyDescent="0.2">
      <c r="Y55783" s="84"/>
    </row>
    <row r="55784" spans="25:25" x14ac:dyDescent="0.2">
      <c r="Y55784" s="84"/>
    </row>
    <row r="55785" spans="25:25" x14ac:dyDescent="0.2">
      <c r="Y55785" s="84"/>
    </row>
    <row r="55786" spans="25:25" x14ac:dyDescent="0.2">
      <c r="Y55786" s="84"/>
    </row>
    <row r="55787" spans="25:25" x14ac:dyDescent="0.2">
      <c r="Y55787" s="84"/>
    </row>
    <row r="55788" spans="25:25" x14ac:dyDescent="0.2">
      <c r="Y55788" s="84"/>
    </row>
    <row r="55789" spans="25:25" x14ac:dyDescent="0.2">
      <c r="Y55789" s="84"/>
    </row>
    <row r="55790" spans="25:25" x14ac:dyDescent="0.2">
      <c r="Y55790" s="84"/>
    </row>
    <row r="55791" spans="25:25" x14ac:dyDescent="0.2">
      <c r="Y55791" s="84"/>
    </row>
    <row r="55792" spans="25:25" x14ac:dyDescent="0.2">
      <c r="Y55792" s="84"/>
    </row>
    <row r="55793" spans="25:25" x14ac:dyDescent="0.2">
      <c r="Y55793" s="84"/>
    </row>
    <row r="55794" spans="25:25" x14ac:dyDescent="0.2">
      <c r="Y55794" s="84"/>
    </row>
    <row r="55795" spans="25:25" x14ac:dyDescent="0.2">
      <c r="Y55795" s="84"/>
    </row>
    <row r="55796" spans="25:25" x14ac:dyDescent="0.2">
      <c r="Y55796" s="84"/>
    </row>
    <row r="55797" spans="25:25" x14ac:dyDescent="0.2">
      <c r="Y55797" s="84"/>
    </row>
    <row r="55798" spans="25:25" x14ac:dyDescent="0.2">
      <c r="Y55798" s="84"/>
    </row>
    <row r="55799" spans="25:25" x14ac:dyDescent="0.2">
      <c r="Y55799" s="84"/>
    </row>
    <row r="55800" spans="25:25" x14ac:dyDescent="0.2">
      <c r="Y55800" s="84"/>
    </row>
    <row r="55801" spans="25:25" x14ac:dyDescent="0.2">
      <c r="Y55801" s="84"/>
    </row>
    <row r="55802" spans="25:25" x14ac:dyDescent="0.2">
      <c r="Y55802" s="84"/>
    </row>
    <row r="55803" spans="25:25" x14ac:dyDescent="0.2">
      <c r="Y55803" s="84"/>
    </row>
    <row r="55804" spans="25:25" x14ac:dyDescent="0.2">
      <c r="Y55804" s="84"/>
    </row>
    <row r="55805" spans="25:25" x14ac:dyDescent="0.2">
      <c r="Y55805" s="84"/>
    </row>
    <row r="55806" spans="25:25" x14ac:dyDescent="0.2">
      <c r="Y55806" s="84"/>
    </row>
    <row r="55807" spans="25:25" x14ac:dyDescent="0.2">
      <c r="Y55807" s="84"/>
    </row>
    <row r="55808" spans="25:25" x14ac:dyDescent="0.2">
      <c r="Y55808" s="84"/>
    </row>
    <row r="55809" spans="25:25" x14ac:dyDescent="0.2">
      <c r="Y55809" s="84"/>
    </row>
    <row r="55810" spans="25:25" x14ac:dyDescent="0.2">
      <c r="Y55810" s="84"/>
    </row>
    <row r="55811" spans="25:25" x14ac:dyDescent="0.2">
      <c r="Y55811" s="84"/>
    </row>
    <row r="55812" spans="25:25" x14ac:dyDescent="0.2">
      <c r="Y55812" s="84"/>
    </row>
    <row r="55813" spans="25:25" x14ac:dyDescent="0.2">
      <c r="Y55813" s="84"/>
    </row>
    <row r="55814" spans="25:25" x14ac:dyDescent="0.2">
      <c r="Y55814" s="84"/>
    </row>
    <row r="55815" spans="25:25" x14ac:dyDescent="0.2">
      <c r="Y55815" s="84"/>
    </row>
    <row r="55816" spans="25:25" x14ac:dyDescent="0.2">
      <c r="Y55816" s="84"/>
    </row>
    <row r="55817" spans="25:25" x14ac:dyDescent="0.2">
      <c r="Y55817" s="84"/>
    </row>
    <row r="55818" spans="25:25" x14ac:dyDescent="0.2">
      <c r="Y55818" s="84"/>
    </row>
    <row r="55819" spans="25:25" x14ac:dyDescent="0.2">
      <c r="Y55819" s="84"/>
    </row>
    <row r="55820" spans="25:25" x14ac:dyDescent="0.2">
      <c r="Y55820" s="84"/>
    </row>
    <row r="55821" spans="25:25" x14ac:dyDescent="0.2">
      <c r="Y55821" s="84"/>
    </row>
    <row r="55822" spans="25:25" x14ac:dyDescent="0.2">
      <c r="Y55822" s="84"/>
    </row>
    <row r="55823" spans="25:25" x14ac:dyDescent="0.2">
      <c r="Y55823" s="84"/>
    </row>
    <row r="55824" spans="25:25" x14ac:dyDescent="0.2">
      <c r="Y55824" s="84"/>
    </row>
    <row r="55825" spans="25:25" x14ac:dyDescent="0.2">
      <c r="Y55825" s="84"/>
    </row>
    <row r="55826" spans="25:25" x14ac:dyDescent="0.2">
      <c r="Y55826" s="84"/>
    </row>
    <row r="55827" spans="25:25" x14ac:dyDescent="0.2">
      <c r="Y55827" s="84"/>
    </row>
    <row r="55828" spans="25:25" x14ac:dyDescent="0.2">
      <c r="Y55828" s="84"/>
    </row>
    <row r="55829" spans="25:25" x14ac:dyDescent="0.2">
      <c r="Y55829" s="84"/>
    </row>
    <row r="55830" spans="25:25" x14ac:dyDescent="0.2">
      <c r="Y55830" s="84"/>
    </row>
    <row r="55831" spans="25:25" x14ac:dyDescent="0.2">
      <c r="Y55831" s="84"/>
    </row>
    <row r="55832" spans="25:25" x14ac:dyDescent="0.2">
      <c r="Y55832" s="84"/>
    </row>
    <row r="55833" spans="25:25" x14ac:dyDescent="0.2">
      <c r="Y55833" s="84"/>
    </row>
    <row r="55834" spans="25:25" x14ac:dyDescent="0.2">
      <c r="Y55834" s="84"/>
    </row>
    <row r="55835" spans="25:25" x14ac:dyDescent="0.2">
      <c r="Y55835" s="84"/>
    </row>
    <row r="55836" spans="25:25" x14ac:dyDescent="0.2">
      <c r="Y55836" s="84"/>
    </row>
    <row r="55837" spans="25:25" x14ac:dyDescent="0.2">
      <c r="Y55837" s="84"/>
    </row>
    <row r="55838" spans="25:25" x14ac:dyDescent="0.2">
      <c r="Y55838" s="84"/>
    </row>
    <row r="55839" spans="25:25" x14ac:dyDescent="0.2">
      <c r="Y55839" s="84"/>
    </row>
    <row r="55840" spans="25:25" x14ac:dyDescent="0.2">
      <c r="Y55840" s="84"/>
    </row>
    <row r="55841" spans="25:25" x14ac:dyDescent="0.2">
      <c r="Y55841" s="84"/>
    </row>
    <row r="55842" spans="25:25" x14ac:dyDescent="0.2">
      <c r="Y55842" s="84"/>
    </row>
    <row r="55843" spans="25:25" x14ac:dyDescent="0.2">
      <c r="Y55843" s="84"/>
    </row>
    <row r="55844" spans="25:25" x14ac:dyDescent="0.2">
      <c r="Y55844" s="84"/>
    </row>
    <row r="55845" spans="25:25" x14ac:dyDescent="0.2">
      <c r="Y55845" s="84"/>
    </row>
    <row r="55846" spans="25:25" x14ac:dyDescent="0.2">
      <c r="Y55846" s="84"/>
    </row>
    <row r="55847" spans="25:25" x14ac:dyDescent="0.2">
      <c r="Y55847" s="84"/>
    </row>
    <row r="55848" spans="25:25" x14ac:dyDescent="0.2">
      <c r="Y55848" s="84"/>
    </row>
    <row r="55849" spans="25:25" x14ac:dyDescent="0.2">
      <c r="Y55849" s="84"/>
    </row>
    <row r="55850" spans="25:25" x14ac:dyDescent="0.2">
      <c r="Y55850" s="84"/>
    </row>
    <row r="55851" spans="25:25" x14ac:dyDescent="0.2">
      <c r="Y55851" s="84"/>
    </row>
    <row r="55852" spans="25:25" x14ac:dyDescent="0.2">
      <c r="Y55852" s="84"/>
    </row>
    <row r="55853" spans="25:25" x14ac:dyDescent="0.2">
      <c r="Y55853" s="84"/>
    </row>
    <row r="55854" spans="25:25" x14ac:dyDescent="0.2">
      <c r="Y55854" s="84"/>
    </row>
    <row r="55855" spans="25:25" x14ac:dyDescent="0.2">
      <c r="Y55855" s="84"/>
    </row>
    <row r="55856" spans="25:25" x14ac:dyDescent="0.2">
      <c r="Y55856" s="84"/>
    </row>
    <row r="55857" spans="25:25" x14ac:dyDescent="0.2">
      <c r="Y55857" s="84"/>
    </row>
    <row r="55858" spans="25:25" x14ac:dyDescent="0.2">
      <c r="Y55858" s="84"/>
    </row>
    <row r="55859" spans="25:25" x14ac:dyDescent="0.2">
      <c r="Y55859" s="84"/>
    </row>
    <row r="55860" spans="25:25" x14ac:dyDescent="0.2">
      <c r="Y55860" s="84"/>
    </row>
    <row r="55861" spans="25:25" x14ac:dyDescent="0.2">
      <c r="Y55861" s="84"/>
    </row>
    <row r="55862" spans="25:25" x14ac:dyDescent="0.2">
      <c r="Y55862" s="84"/>
    </row>
    <row r="55863" spans="25:25" x14ac:dyDescent="0.2">
      <c r="Y55863" s="84"/>
    </row>
    <row r="55864" spans="25:25" x14ac:dyDescent="0.2">
      <c r="Y55864" s="84"/>
    </row>
    <row r="55865" spans="25:25" x14ac:dyDescent="0.2">
      <c r="Y55865" s="84"/>
    </row>
    <row r="55866" spans="25:25" x14ac:dyDescent="0.2">
      <c r="Y55866" s="84"/>
    </row>
    <row r="55867" spans="25:25" x14ac:dyDescent="0.2">
      <c r="Y55867" s="84"/>
    </row>
    <row r="55868" spans="25:25" x14ac:dyDescent="0.2">
      <c r="Y55868" s="84"/>
    </row>
    <row r="55869" spans="25:25" x14ac:dyDescent="0.2">
      <c r="Y55869" s="84"/>
    </row>
    <row r="55870" spans="25:25" x14ac:dyDescent="0.2">
      <c r="Y55870" s="84"/>
    </row>
    <row r="55871" spans="25:25" x14ac:dyDescent="0.2">
      <c r="Y55871" s="84"/>
    </row>
    <row r="55872" spans="25:25" x14ac:dyDescent="0.2">
      <c r="Y55872" s="84"/>
    </row>
    <row r="55873" spans="25:25" x14ac:dyDescent="0.2">
      <c r="Y55873" s="84"/>
    </row>
    <row r="55874" spans="25:25" x14ac:dyDescent="0.2">
      <c r="Y55874" s="84"/>
    </row>
    <row r="55875" spans="25:25" x14ac:dyDescent="0.2">
      <c r="Y55875" s="84"/>
    </row>
    <row r="55876" spans="25:25" x14ac:dyDescent="0.2">
      <c r="Y55876" s="84"/>
    </row>
    <row r="55877" spans="25:25" x14ac:dyDescent="0.2">
      <c r="Y55877" s="84"/>
    </row>
    <row r="55878" spans="25:25" x14ac:dyDescent="0.2">
      <c r="Y55878" s="84"/>
    </row>
    <row r="55879" spans="25:25" x14ac:dyDescent="0.2">
      <c r="Y55879" s="84"/>
    </row>
    <row r="55880" spans="25:25" x14ac:dyDescent="0.2">
      <c r="Y55880" s="84"/>
    </row>
    <row r="55881" spans="25:25" x14ac:dyDescent="0.2">
      <c r="Y55881" s="84"/>
    </row>
    <row r="55882" spans="25:25" x14ac:dyDescent="0.2">
      <c r="Y55882" s="84"/>
    </row>
    <row r="55883" spans="25:25" x14ac:dyDescent="0.2">
      <c r="Y55883" s="84"/>
    </row>
    <row r="55884" spans="25:25" x14ac:dyDescent="0.2">
      <c r="Y55884" s="84"/>
    </row>
    <row r="55885" spans="25:25" x14ac:dyDescent="0.2">
      <c r="Y55885" s="84"/>
    </row>
    <row r="55886" spans="25:25" x14ac:dyDescent="0.2">
      <c r="Y55886" s="84"/>
    </row>
    <row r="55887" spans="25:25" x14ac:dyDescent="0.2">
      <c r="Y55887" s="84"/>
    </row>
    <row r="55888" spans="25:25" x14ac:dyDescent="0.2">
      <c r="Y55888" s="84"/>
    </row>
    <row r="55889" spans="25:25" x14ac:dyDescent="0.2">
      <c r="Y55889" s="84"/>
    </row>
    <row r="55890" spans="25:25" x14ac:dyDescent="0.2">
      <c r="Y55890" s="84"/>
    </row>
    <row r="55891" spans="25:25" x14ac:dyDescent="0.2">
      <c r="Y55891" s="84"/>
    </row>
    <row r="55892" spans="25:25" x14ac:dyDescent="0.2">
      <c r="Y55892" s="84"/>
    </row>
    <row r="55893" spans="25:25" x14ac:dyDescent="0.2">
      <c r="Y55893" s="84"/>
    </row>
    <row r="55894" spans="25:25" x14ac:dyDescent="0.2">
      <c r="Y55894" s="84"/>
    </row>
    <row r="55895" spans="25:25" x14ac:dyDescent="0.2">
      <c r="Y55895" s="84"/>
    </row>
    <row r="55896" spans="25:25" x14ac:dyDescent="0.2">
      <c r="Y55896" s="84"/>
    </row>
    <row r="55897" spans="25:25" x14ac:dyDescent="0.2">
      <c r="Y55897" s="84"/>
    </row>
    <row r="55898" spans="25:25" x14ac:dyDescent="0.2">
      <c r="Y55898" s="84"/>
    </row>
    <row r="55899" spans="25:25" x14ac:dyDescent="0.2">
      <c r="Y55899" s="84"/>
    </row>
    <row r="55900" spans="25:25" x14ac:dyDescent="0.2">
      <c r="Y55900" s="84"/>
    </row>
    <row r="55901" spans="25:25" x14ac:dyDescent="0.2">
      <c r="Y55901" s="84"/>
    </row>
    <row r="55902" spans="25:25" x14ac:dyDescent="0.2">
      <c r="Y55902" s="84"/>
    </row>
    <row r="55903" spans="25:25" x14ac:dyDescent="0.2">
      <c r="Y55903" s="84"/>
    </row>
    <row r="55904" spans="25:25" x14ac:dyDescent="0.2">
      <c r="Y55904" s="84"/>
    </row>
    <row r="55905" spans="25:25" x14ac:dyDescent="0.2">
      <c r="Y55905" s="84"/>
    </row>
    <row r="55906" spans="25:25" x14ac:dyDescent="0.2">
      <c r="Y55906" s="84"/>
    </row>
    <row r="55907" spans="25:25" x14ac:dyDescent="0.2">
      <c r="Y55907" s="84"/>
    </row>
    <row r="55908" spans="25:25" x14ac:dyDescent="0.2">
      <c r="Y55908" s="84"/>
    </row>
    <row r="55909" spans="25:25" x14ac:dyDescent="0.2">
      <c r="Y55909" s="84"/>
    </row>
    <row r="55910" spans="25:25" x14ac:dyDescent="0.2">
      <c r="Y55910" s="84"/>
    </row>
    <row r="55911" spans="25:25" x14ac:dyDescent="0.2">
      <c r="Y55911" s="84"/>
    </row>
    <row r="55912" spans="25:25" x14ac:dyDescent="0.2">
      <c r="Y55912" s="84"/>
    </row>
    <row r="55913" spans="25:25" x14ac:dyDescent="0.2">
      <c r="Y55913" s="84"/>
    </row>
    <row r="55914" spans="25:25" x14ac:dyDescent="0.2">
      <c r="Y55914" s="84"/>
    </row>
    <row r="55915" spans="25:25" x14ac:dyDescent="0.2">
      <c r="Y55915" s="84"/>
    </row>
    <row r="55916" spans="25:25" x14ac:dyDescent="0.2">
      <c r="Y55916" s="84"/>
    </row>
    <row r="55917" spans="25:25" x14ac:dyDescent="0.2">
      <c r="Y55917" s="84"/>
    </row>
    <row r="55918" spans="25:25" x14ac:dyDescent="0.2">
      <c r="Y55918" s="84"/>
    </row>
    <row r="55919" spans="25:25" x14ac:dyDescent="0.2">
      <c r="Y55919" s="84"/>
    </row>
    <row r="55920" spans="25:25" x14ac:dyDescent="0.2">
      <c r="Y55920" s="84"/>
    </row>
    <row r="55921" spans="25:25" x14ac:dyDescent="0.2">
      <c r="Y55921" s="84"/>
    </row>
    <row r="55922" spans="25:25" x14ac:dyDescent="0.2">
      <c r="Y55922" s="84"/>
    </row>
    <row r="55923" spans="25:25" x14ac:dyDescent="0.2">
      <c r="Y55923" s="84"/>
    </row>
    <row r="55924" spans="25:25" x14ac:dyDescent="0.2">
      <c r="Y55924" s="84"/>
    </row>
    <row r="55925" spans="25:25" x14ac:dyDescent="0.2">
      <c r="Y55925" s="84"/>
    </row>
    <row r="55926" spans="25:25" x14ac:dyDescent="0.2">
      <c r="Y55926" s="84"/>
    </row>
    <row r="55927" spans="25:25" x14ac:dyDescent="0.2">
      <c r="Y55927" s="84"/>
    </row>
    <row r="55928" spans="25:25" x14ac:dyDescent="0.2">
      <c r="Y55928" s="84"/>
    </row>
    <row r="55929" spans="25:25" x14ac:dyDescent="0.2">
      <c r="Y55929" s="84"/>
    </row>
    <row r="55930" spans="25:25" x14ac:dyDescent="0.2">
      <c r="Y55930" s="84"/>
    </row>
    <row r="55931" spans="25:25" x14ac:dyDescent="0.2">
      <c r="Y55931" s="84"/>
    </row>
    <row r="55932" spans="25:25" x14ac:dyDescent="0.2">
      <c r="Y55932" s="84"/>
    </row>
    <row r="55933" spans="25:25" x14ac:dyDescent="0.2">
      <c r="Y55933" s="84"/>
    </row>
    <row r="55934" spans="25:25" x14ac:dyDescent="0.2">
      <c r="Y55934" s="84"/>
    </row>
    <row r="55935" spans="25:25" x14ac:dyDescent="0.2">
      <c r="Y55935" s="84"/>
    </row>
    <row r="55936" spans="25:25" x14ac:dyDescent="0.2">
      <c r="Y55936" s="84"/>
    </row>
    <row r="55937" spans="25:25" x14ac:dyDescent="0.2">
      <c r="Y55937" s="84"/>
    </row>
    <row r="55938" spans="25:25" x14ac:dyDescent="0.2">
      <c r="Y55938" s="84"/>
    </row>
    <row r="55939" spans="25:25" x14ac:dyDescent="0.2">
      <c r="Y55939" s="84"/>
    </row>
    <row r="55940" spans="25:25" x14ac:dyDescent="0.2">
      <c r="Y55940" s="84"/>
    </row>
    <row r="55941" spans="25:25" x14ac:dyDescent="0.2">
      <c r="Y55941" s="84"/>
    </row>
    <row r="55942" spans="25:25" x14ac:dyDescent="0.2">
      <c r="Y55942" s="84"/>
    </row>
    <row r="55943" spans="25:25" x14ac:dyDescent="0.2">
      <c r="Y55943" s="84"/>
    </row>
    <row r="55944" spans="25:25" x14ac:dyDescent="0.2">
      <c r="Y55944" s="84"/>
    </row>
    <row r="55945" spans="25:25" x14ac:dyDescent="0.2">
      <c r="Y55945" s="84"/>
    </row>
    <row r="55946" spans="25:25" x14ac:dyDescent="0.2">
      <c r="Y55946" s="84"/>
    </row>
    <row r="55947" spans="25:25" x14ac:dyDescent="0.2">
      <c r="Y55947" s="84"/>
    </row>
    <row r="55948" spans="25:25" x14ac:dyDescent="0.2">
      <c r="Y55948" s="84"/>
    </row>
    <row r="55949" spans="25:25" x14ac:dyDescent="0.2">
      <c r="Y55949" s="84"/>
    </row>
    <row r="55950" spans="25:25" x14ac:dyDescent="0.2">
      <c r="Y55950" s="84"/>
    </row>
    <row r="55951" spans="25:25" x14ac:dyDescent="0.2">
      <c r="Y55951" s="84"/>
    </row>
    <row r="55952" spans="25:25" x14ac:dyDescent="0.2">
      <c r="Y55952" s="84"/>
    </row>
    <row r="55953" spans="25:25" x14ac:dyDescent="0.2">
      <c r="Y55953" s="84"/>
    </row>
    <row r="55954" spans="25:25" x14ac:dyDescent="0.2">
      <c r="Y55954" s="84"/>
    </row>
    <row r="55955" spans="25:25" x14ac:dyDescent="0.2">
      <c r="Y55955" s="84"/>
    </row>
    <row r="55956" spans="25:25" x14ac:dyDescent="0.2">
      <c r="Y55956" s="84"/>
    </row>
    <row r="55957" spans="25:25" x14ac:dyDescent="0.2">
      <c r="Y55957" s="84"/>
    </row>
    <row r="55958" spans="25:25" x14ac:dyDescent="0.2">
      <c r="Y55958" s="84"/>
    </row>
    <row r="55959" spans="25:25" x14ac:dyDescent="0.2">
      <c r="Y55959" s="84"/>
    </row>
    <row r="55960" spans="25:25" x14ac:dyDescent="0.2">
      <c r="Y55960" s="84"/>
    </row>
    <row r="55961" spans="25:25" x14ac:dyDescent="0.2">
      <c r="Y55961" s="84"/>
    </row>
    <row r="55962" spans="25:25" x14ac:dyDescent="0.2">
      <c r="Y55962" s="84"/>
    </row>
    <row r="55963" spans="25:25" x14ac:dyDescent="0.2">
      <c r="Y55963" s="84"/>
    </row>
    <row r="55964" spans="25:25" x14ac:dyDescent="0.2">
      <c r="Y55964" s="84"/>
    </row>
    <row r="55965" spans="25:25" x14ac:dyDescent="0.2">
      <c r="Y55965" s="84"/>
    </row>
    <row r="55966" spans="25:25" x14ac:dyDescent="0.2">
      <c r="Y55966" s="84"/>
    </row>
    <row r="55967" spans="25:25" x14ac:dyDescent="0.2">
      <c r="Y55967" s="84"/>
    </row>
    <row r="55968" spans="25:25" x14ac:dyDescent="0.2">
      <c r="Y55968" s="84"/>
    </row>
    <row r="55969" spans="25:25" x14ac:dyDescent="0.2">
      <c r="Y55969" s="84"/>
    </row>
    <row r="55970" spans="25:25" x14ac:dyDescent="0.2">
      <c r="Y55970" s="84"/>
    </row>
    <row r="55971" spans="25:25" x14ac:dyDescent="0.2">
      <c r="Y55971" s="84"/>
    </row>
    <row r="55972" spans="25:25" x14ac:dyDescent="0.2">
      <c r="Y55972" s="84"/>
    </row>
    <row r="55973" spans="25:25" x14ac:dyDescent="0.2">
      <c r="Y55973" s="84"/>
    </row>
    <row r="55974" spans="25:25" x14ac:dyDescent="0.2">
      <c r="Y55974" s="84"/>
    </row>
    <row r="55975" spans="25:25" x14ac:dyDescent="0.2">
      <c r="Y55975" s="84"/>
    </row>
    <row r="55976" spans="25:25" x14ac:dyDescent="0.2">
      <c r="Y55976" s="84"/>
    </row>
    <row r="55977" spans="25:25" x14ac:dyDescent="0.2">
      <c r="Y55977" s="84"/>
    </row>
    <row r="55978" spans="25:25" x14ac:dyDescent="0.2">
      <c r="Y55978" s="84"/>
    </row>
    <row r="55979" spans="25:25" x14ac:dyDescent="0.2">
      <c r="Y55979" s="84"/>
    </row>
    <row r="55980" spans="25:25" x14ac:dyDescent="0.2">
      <c r="Y55980" s="84"/>
    </row>
    <row r="55981" spans="25:25" x14ac:dyDescent="0.2">
      <c r="Y55981" s="84"/>
    </row>
    <row r="55982" spans="25:25" x14ac:dyDescent="0.2">
      <c r="Y55982" s="84"/>
    </row>
    <row r="55983" spans="25:25" x14ac:dyDescent="0.2">
      <c r="Y55983" s="84"/>
    </row>
    <row r="55984" spans="25:25" x14ac:dyDescent="0.2">
      <c r="Y55984" s="84"/>
    </row>
    <row r="55985" spans="25:25" x14ac:dyDescent="0.2">
      <c r="Y55985" s="84"/>
    </row>
    <row r="55986" spans="25:25" x14ac:dyDescent="0.2">
      <c r="Y55986" s="84"/>
    </row>
    <row r="55987" spans="25:25" x14ac:dyDescent="0.2">
      <c r="Y55987" s="84"/>
    </row>
    <row r="55988" spans="25:25" x14ac:dyDescent="0.2">
      <c r="Y55988" s="84"/>
    </row>
    <row r="55989" spans="25:25" x14ac:dyDescent="0.2">
      <c r="Y55989" s="84"/>
    </row>
    <row r="55990" spans="25:25" x14ac:dyDescent="0.2">
      <c r="Y55990" s="84"/>
    </row>
    <row r="55991" spans="25:25" x14ac:dyDescent="0.2">
      <c r="Y55991" s="84"/>
    </row>
    <row r="55992" spans="25:25" x14ac:dyDescent="0.2">
      <c r="Y55992" s="84"/>
    </row>
    <row r="55993" spans="25:25" x14ac:dyDescent="0.2">
      <c r="Y55993" s="84"/>
    </row>
    <row r="55994" spans="25:25" x14ac:dyDescent="0.2">
      <c r="Y55994" s="84"/>
    </row>
    <row r="55995" spans="25:25" x14ac:dyDescent="0.2">
      <c r="Y55995" s="84"/>
    </row>
    <row r="55996" spans="25:25" x14ac:dyDescent="0.2">
      <c r="Y55996" s="84"/>
    </row>
    <row r="55997" spans="25:25" x14ac:dyDescent="0.2">
      <c r="Y55997" s="84"/>
    </row>
    <row r="55998" spans="25:25" x14ac:dyDescent="0.2">
      <c r="Y55998" s="84"/>
    </row>
    <row r="55999" spans="25:25" x14ac:dyDescent="0.2">
      <c r="Y55999" s="84"/>
    </row>
    <row r="56000" spans="25:25" x14ac:dyDescent="0.2">
      <c r="Y56000" s="84"/>
    </row>
    <row r="56001" spans="25:25" x14ac:dyDescent="0.2">
      <c r="Y56001" s="84"/>
    </row>
    <row r="56002" spans="25:25" x14ac:dyDescent="0.2">
      <c r="Y56002" s="84"/>
    </row>
    <row r="56003" spans="25:25" x14ac:dyDescent="0.2">
      <c r="Y56003" s="84"/>
    </row>
    <row r="56004" spans="25:25" x14ac:dyDescent="0.2">
      <c r="Y56004" s="84"/>
    </row>
    <row r="56005" spans="25:25" x14ac:dyDescent="0.2">
      <c r="Y56005" s="84"/>
    </row>
    <row r="56006" spans="25:25" x14ac:dyDescent="0.2">
      <c r="Y56006" s="84"/>
    </row>
    <row r="56007" spans="25:25" x14ac:dyDescent="0.2">
      <c r="Y56007" s="84"/>
    </row>
    <row r="56008" spans="25:25" x14ac:dyDescent="0.2">
      <c r="Y56008" s="84"/>
    </row>
    <row r="56009" spans="25:25" x14ac:dyDescent="0.2">
      <c r="Y56009" s="84"/>
    </row>
    <row r="56010" spans="25:25" x14ac:dyDescent="0.2">
      <c r="Y56010" s="84"/>
    </row>
    <row r="56011" spans="25:25" x14ac:dyDescent="0.2">
      <c r="Y56011" s="84"/>
    </row>
    <row r="56012" spans="25:25" x14ac:dyDescent="0.2">
      <c r="Y56012" s="84"/>
    </row>
    <row r="56013" spans="25:25" x14ac:dyDescent="0.2">
      <c r="Y56013" s="84"/>
    </row>
    <row r="56014" spans="25:25" x14ac:dyDescent="0.2">
      <c r="Y56014" s="84"/>
    </row>
    <row r="56015" spans="25:25" x14ac:dyDescent="0.2">
      <c r="Y56015" s="84"/>
    </row>
    <row r="56016" spans="25:25" x14ac:dyDescent="0.2">
      <c r="Y56016" s="84"/>
    </row>
    <row r="56017" spans="25:25" x14ac:dyDescent="0.2">
      <c r="Y56017" s="84"/>
    </row>
    <row r="56018" spans="25:25" x14ac:dyDescent="0.2">
      <c r="Y56018" s="84"/>
    </row>
    <row r="56019" spans="25:25" x14ac:dyDescent="0.2">
      <c r="Y56019" s="84"/>
    </row>
    <row r="56020" spans="25:25" x14ac:dyDescent="0.2">
      <c r="Y56020" s="84"/>
    </row>
    <row r="56021" spans="25:25" x14ac:dyDescent="0.2">
      <c r="Y56021" s="84"/>
    </row>
    <row r="56022" spans="25:25" x14ac:dyDescent="0.2">
      <c r="Y56022" s="84"/>
    </row>
    <row r="56023" spans="25:25" x14ac:dyDescent="0.2">
      <c r="Y56023" s="84"/>
    </row>
    <row r="56024" spans="25:25" x14ac:dyDescent="0.2">
      <c r="Y56024" s="84"/>
    </row>
    <row r="56025" spans="25:25" x14ac:dyDescent="0.2">
      <c r="Y56025" s="84"/>
    </row>
    <row r="56026" spans="25:25" x14ac:dyDescent="0.2">
      <c r="Y56026" s="84"/>
    </row>
    <row r="56027" spans="25:25" x14ac:dyDescent="0.2">
      <c r="Y56027" s="84"/>
    </row>
    <row r="56028" spans="25:25" x14ac:dyDescent="0.2">
      <c r="Y56028" s="84"/>
    </row>
    <row r="56029" spans="25:25" x14ac:dyDescent="0.2">
      <c r="Y56029" s="84"/>
    </row>
    <row r="56030" spans="25:25" x14ac:dyDescent="0.2">
      <c r="Y56030" s="84"/>
    </row>
    <row r="56031" spans="25:25" x14ac:dyDescent="0.2">
      <c r="Y56031" s="84"/>
    </row>
    <row r="56032" spans="25:25" x14ac:dyDescent="0.2">
      <c r="Y56032" s="84"/>
    </row>
    <row r="56033" spans="25:25" x14ac:dyDescent="0.2">
      <c r="Y56033" s="84"/>
    </row>
    <row r="56034" spans="25:25" x14ac:dyDescent="0.2">
      <c r="Y56034" s="84"/>
    </row>
    <row r="56035" spans="25:25" x14ac:dyDescent="0.2">
      <c r="Y56035" s="84"/>
    </row>
    <row r="56036" spans="25:25" x14ac:dyDescent="0.2">
      <c r="Y56036" s="84"/>
    </row>
    <row r="56037" spans="25:25" x14ac:dyDescent="0.2">
      <c r="Y56037" s="84"/>
    </row>
    <row r="56038" spans="25:25" x14ac:dyDescent="0.2">
      <c r="Y56038" s="84"/>
    </row>
    <row r="56039" spans="25:25" x14ac:dyDescent="0.2">
      <c r="Y56039" s="84"/>
    </row>
    <row r="56040" spans="25:25" x14ac:dyDescent="0.2">
      <c r="Y56040" s="84"/>
    </row>
    <row r="56041" spans="25:25" x14ac:dyDescent="0.2">
      <c r="Y56041" s="84"/>
    </row>
    <row r="56042" spans="25:25" x14ac:dyDescent="0.2">
      <c r="Y56042" s="84"/>
    </row>
    <row r="56043" spans="25:25" x14ac:dyDescent="0.2">
      <c r="Y56043" s="84"/>
    </row>
    <row r="56044" spans="25:25" x14ac:dyDescent="0.2">
      <c r="Y56044" s="84"/>
    </row>
    <row r="56045" spans="25:25" x14ac:dyDescent="0.2">
      <c r="Y56045" s="84"/>
    </row>
    <row r="56046" spans="25:25" x14ac:dyDescent="0.2">
      <c r="Y56046" s="84"/>
    </row>
    <row r="56047" spans="25:25" x14ac:dyDescent="0.2">
      <c r="Y56047" s="84"/>
    </row>
    <row r="56048" spans="25:25" x14ac:dyDescent="0.2">
      <c r="Y56048" s="84"/>
    </row>
    <row r="56049" spans="25:25" x14ac:dyDescent="0.2">
      <c r="Y56049" s="84"/>
    </row>
    <row r="56050" spans="25:25" x14ac:dyDescent="0.2">
      <c r="Y56050" s="84"/>
    </row>
    <row r="56051" spans="25:25" x14ac:dyDescent="0.2">
      <c r="Y56051" s="84"/>
    </row>
    <row r="56052" spans="25:25" x14ac:dyDescent="0.2">
      <c r="Y56052" s="84"/>
    </row>
    <row r="56053" spans="25:25" x14ac:dyDescent="0.2">
      <c r="Y56053" s="84"/>
    </row>
    <row r="56054" spans="25:25" x14ac:dyDescent="0.2">
      <c r="Y56054" s="84"/>
    </row>
    <row r="56055" spans="25:25" x14ac:dyDescent="0.2">
      <c r="Y56055" s="84"/>
    </row>
    <row r="56056" spans="25:25" x14ac:dyDescent="0.2">
      <c r="Y56056" s="84"/>
    </row>
    <row r="56057" spans="25:25" x14ac:dyDescent="0.2">
      <c r="Y56057" s="84"/>
    </row>
    <row r="56058" spans="25:25" x14ac:dyDescent="0.2">
      <c r="Y56058" s="84"/>
    </row>
    <row r="56059" spans="25:25" x14ac:dyDescent="0.2">
      <c r="Y56059" s="84"/>
    </row>
    <row r="56060" spans="25:25" x14ac:dyDescent="0.2">
      <c r="Y56060" s="84"/>
    </row>
    <row r="56061" spans="25:25" x14ac:dyDescent="0.2">
      <c r="Y56061" s="84"/>
    </row>
    <row r="56062" spans="25:25" x14ac:dyDescent="0.2">
      <c r="Y56062" s="84"/>
    </row>
    <row r="56063" spans="25:25" x14ac:dyDescent="0.2">
      <c r="Y56063" s="84"/>
    </row>
    <row r="56064" spans="25:25" x14ac:dyDescent="0.2">
      <c r="Y56064" s="84"/>
    </row>
    <row r="56065" spans="25:25" x14ac:dyDescent="0.2">
      <c r="Y56065" s="84"/>
    </row>
    <row r="56066" spans="25:25" x14ac:dyDescent="0.2">
      <c r="Y56066" s="84"/>
    </row>
    <row r="56067" spans="25:25" x14ac:dyDescent="0.2">
      <c r="Y56067" s="84"/>
    </row>
    <row r="56068" spans="25:25" x14ac:dyDescent="0.2">
      <c r="Y56068" s="84"/>
    </row>
    <row r="56069" spans="25:25" x14ac:dyDescent="0.2">
      <c r="Y56069" s="84"/>
    </row>
    <row r="56070" spans="25:25" x14ac:dyDescent="0.2">
      <c r="Y56070" s="84"/>
    </row>
    <row r="56071" spans="25:25" x14ac:dyDescent="0.2">
      <c r="Y56071" s="84"/>
    </row>
    <row r="56072" spans="25:25" x14ac:dyDescent="0.2">
      <c r="Y56072" s="84"/>
    </row>
    <row r="56073" spans="25:25" x14ac:dyDescent="0.2">
      <c r="Y56073" s="84"/>
    </row>
    <row r="56074" spans="25:25" x14ac:dyDescent="0.2">
      <c r="Y56074" s="84"/>
    </row>
    <row r="56075" spans="25:25" x14ac:dyDescent="0.2">
      <c r="Y56075" s="84"/>
    </row>
    <row r="56076" spans="25:25" x14ac:dyDescent="0.2">
      <c r="Y56076" s="84"/>
    </row>
    <row r="56077" spans="25:25" x14ac:dyDescent="0.2">
      <c r="Y56077" s="84"/>
    </row>
    <row r="56078" spans="25:25" x14ac:dyDescent="0.2">
      <c r="Y56078" s="84"/>
    </row>
    <row r="56079" spans="25:25" x14ac:dyDescent="0.2">
      <c r="Y56079" s="84"/>
    </row>
    <row r="56080" spans="25:25" x14ac:dyDescent="0.2">
      <c r="Y56080" s="84"/>
    </row>
    <row r="56081" spans="25:25" x14ac:dyDescent="0.2">
      <c r="Y56081" s="84"/>
    </row>
    <row r="56082" spans="25:25" x14ac:dyDescent="0.2">
      <c r="Y56082" s="84"/>
    </row>
    <row r="56083" spans="25:25" x14ac:dyDescent="0.2">
      <c r="Y56083" s="84"/>
    </row>
    <row r="56084" spans="25:25" x14ac:dyDescent="0.2">
      <c r="Y56084" s="84"/>
    </row>
    <row r="56085" spans="25:25" x14ac:dyDescent="0.2">
      <c r="Y56085" s="84"/>
    </row>
    <row r="56086" spans="25:25" x14ac:dyDescent="0.2">
      <c r="Y56086" s="84"/>
    </row>
    <row r="56087" spans="25:25" x14ac:dyDescent="0.2">
      <c r="Y56087" s="84"/>
    </row>
    <row r="56088" spans="25:25" x14ac:dyDescent="0.2">
      <c r="Y56088" s="84"/>
    </row>
    <row r="56089" spans="25:25" x14ac:dyDescent="0.2">
      <c r="Y56089" s="84"/>
    </row>
    <row r="56090" spans="25:25" x14ac:dyDescent="0.2">
      <c r="Y56090" s="84"/>
    </row>
    <row r="56091" spans="25:25" x14ac:dyDescent="0.2">
      <c r="Y56091" s="84"/>
    </row>
    <row r="56092" spans="25:25" x14ac:dyDescent="0.2">
      <c r="Y56092" s="84"/>
    </row>
    <row r="56093" spans="25:25" x14ac:dyDescent="0.2">
      <c r="Y56093" s="84"/>
    </row>
    <row r="56094" spans="25:25" x14ac:dyDescent="0.2">
      <c r="Y56094" s="84"/>
    </row>
    <row r="56095" spans="25:25" x14ac:dyDescent="0.2">
      <c r="Y56095" s="84"/>
    </row>
    <row r="56096" spans="25:25" x14ac:dyDescent="0.2">
      <c r="Y56096" s="84"/>
    </row>
    <row r="56097" spans="25:25" x14ac:dyDescent="0.2">
      <c r="Y56097" s="84"/>
    </row>
    <row r="56098" spans="25:25" x14ac:dyDescent="0.2">
      <c r="Y56098" s="84"/>
    </row>
    <row r="56099" spans="25:25" x14ac:dyDescent="0.2">
      <c r="Y56099" s="84"/>
    </row>
    <row r="56100" spans="25:25" x14ac:dyDescent="0.2">
      <c r="Y56100" s="84"/>
    </row>
    <row r="56101" spans="25:25" x14ac:dyDescent="0.2">
      <c r="Y56101" s="84"/>
    </row>
    <row r="56102" spans="25:25" x14ac:dyDescent="0.2">
      <c r="Y56102" s="84"/>
    </row>
    <row r="56103" spans="25:25" x14ac:dyDescent="0.2">
      <c r="Y56103" s="84"/>
    </row>
    <row r="56104" spans="25:25" x14ac:dyDescent="0.2">
      <c r="Y56104" s="84"/>
    </row>
    <row r="56105" spans="25:25" x14ac:dyDescent="0.2">
      <c r="Y56105" s="84"/>
    </row>
    <row r="56106" spans="25:25" x14ac:dyDescent="0.2">
      <c r="Y56106" s="84"/>
    </row>
    <row r="56107" spans="25:25" x14ac:dyDescent="0.2">
      <c r="Y56107" s="84"/>
    </row>
    <row r="56108" spans="25:25" x14ac:dyDescent="0.2">
      <c r="Y56108" s="84"/>
    </row>
    <row r="56109" spans="25:25" x14ac:dyDescent="0.2">
      <c r="Y56109" s="84"/>
    </row>
    <row r="56110" spans="25:25" x14ac:dyDescent="0.2">
      <c r="Y56110" s="84"/>
    </row>
    <row r="56111" spans="25:25" x14ac:dyDescent="0.2">
      <c r="Y56111" s="84"/>
    </row>
    <row r="56112" spans="25:25" x14ac:dyDescent="0.2">
      <c r="Y56112" s="84"/>
    </row>
    <row r="56113" spans="25:25" x14ac:dyDescent="0.2">
      <c r="Y56113" s="84"/>
    </row>
    <row r="56114" spans="25:25" x14ac:dyDescent="0.2">
      <c r="Y56114" s="84"/>
    </row>
    <row r="56115" spans="25:25" x14ac:dyDescent="0.2">
      <c r="Y56115" s="84"/>
    </row>
    <row r="56116" spans="25:25" x14ac:dyDescent="0.2">
      <c r="Y56116" s="84"/>
    </row>
    <row r="56117" spans="25:25" x14ac:dyDescent="0.2">
      <c r="Y56117" s="84"/>
    </row>
    <row r="56118" spans="25:25" x14ac:dyDescent="0.2">
      <c r="Y56118" s="84"/>
    </row>
    <row r="56119" spans="25:25" x14ac:dyDescent="0.2">
      <c r="Y56119" s="84"/>
    </row>
    <row r="56120" spans="25:25" x14ac:dyDescent="0.2">
      <c r="Y56120" s="84"/>
    </row>
    <row r="56121" spans="25:25" x14ac:dyDescent="0.2">
      <c r="Y56121" s="84"/>
    </row>
    <row r="56122" spans="25:25" x14ac:dyDescent="0.2">
      <c r="Y56122" s="84"/>
    </row>
    <row r="56123" spans="25:25" x14ac:dyDescent="0.2">
      <c r="Y56123" s="84"/>
    </row>
    <row r="56124" spans="25:25" x14ac:dyDescent="0.2">
      <c r="Y56124" s="84"/>
    </row>
    <row r="56125" spans="25:25" x14ac:dyDescent="0.2">
      <c r="Y56125" s="84"/>
    </row>
    <row r="56126" spans="25:25" x14ac:dyDescent="0.2">
      <c r="Y56126" s="84"/>
    </row>
    <row r="56127" spans="25:25" x14ac:dyDescent="0.2">
      <c r="Y56127" s="84"/>
    </row>
    <row r="56128" spans="25:25" x14ac:dyDescent="0.2">
      <c r="Y56128" s="84"/>
    </row>
    <row r="56129" spans="25:25" x14ac:dyDescent="0.2">
      <c r="Y56129" s="84"/>
    </row>
    <row r="56130" spans="25:25" x14ac:dyDescent="0.2">
      <c r="Y56130" s="84"/>
    </row>
    <row r="56131" spans="25:25" x14ac:dyDescent="0.2">
      <c r="Y56131" s="84"/>
    </row>
    <row r="56132" spans="25:25" x14ac:dyDescent="0.2">
      <c r="Y56132" s="84"/>
    </row>
    <row r="56133" spans="25:25" x14ac:dyDescent="0.2">
      <c r="Y56133" s="84"/>
    </row>
    <row r="56134" spans="25:25" x14ac:dyDescent="0.2">
      <c r="Y56134" s="84"/>
    </row>
    <row r="56135" spans="25:25" x14ac:dyDescent="0.2">
      <c r="Y56135" s="84"/>
    </row>
    <row r="56136" spans="25:25" x14ac:dyDescent="0.2">
      <c r="Y56136" s="84"/>
    </row>
    <row r="56137" spans="25:25" x14ac:dyDescent="0.2">
      <c r="Y56137" s="84"/>
    </row>
    <row r="56138" spans="25:25" x14ac:dyDescent="0.2">
      <c r="Y56138" s="84"/>
    </row>
    <row r="56139" spans="25:25" x14ac:dyDescent="0.2">
      <c r="Y56139" s="84"/>
    </row>
    <row r="56140" spans="25:25" x14ac:dyDescent="0.2">
      <c r="Y56140" s="84"/>
    </row>
    <row r="56141" spans="25:25" x14ac:dyDescent="0.2">
      <c r="Y56141" s="84"/>
    </row>
    <row r="56142" spans="25:25" x14ac:dyDescent="0.2">
      <c r="Y56142" s="84"/>
    </row>
    <row r="56143" spans="25:25" x14ac:dyDescent="0.2">
      <c r="Y56143" s="84"/>
    </row>
    <row r="56144" spans="25:25" x14ac:dyDescent="0.2">
      <c r="Y56144" s="84"/>
    </row>
    <row r="56145" spans="25:25" x14ac:dyDescent="0.2">
      <c r="Y56145" s="84"/>
    </row>
    <row r="56146" spans="25:25" x14ac:dyDescent="0.2">
      <c r="Y56146" s="84"/>
    </row>
    <row r="56147" spans="25:25" x14ac:dyDescent="0.2">
      <c r="Y56147" s="84"/>
    </row>
    <row r="56148" spans="25:25" x14ac:dyDescent="0.2">
      <c r="Y56148" s="84"/>
    </row>
    <row r="56149" spans="25:25" x14ac:dyDescent="0.2">
      <c r="Y56149" s="84"/>
    </row>
    <row r="56150" spans="25:25" x14ac:dyDescent="0.2">
      <c r="Y56150" s="84"/>
    </row>
    <row r="56151" spans="25:25" x14ac:dyDescent="0.2">
      <c r="Y56151" s="84"/>
    </row>
    <row r="56152" spans="25:25" x14ac:dyDescent="0.2">
      <c r="Y56152" s="84"/>
    </row>
    <row r="56153" spans="25:25" x14ac:dyDescent="0.2">
      <c r="Y56153" s="84"/>
    </row>
    <row r="56154" spans="25:25" x14ac:dyDescent="0.2">
      <c r="Y56154" s="84"/>
    </row>
    <row r="56155" spans="25:25" x14ac:dyDescent="0.2">
      <c r="Y56155" s="84"/>
    </row>
    <row r="56156" spans="25:25" x14ac:dyDescent="0.2">
      <c r="Y56156" s="84"/>
    </row>
    <row r="56157" spans="25:25" x14ac:dyDescent="0.2">
      <c r="Y56157" s="84"/>
    </row>
    <row r="56158" spans="25:25" x14ac:dyDescent="0.2">
      <c r="Y56158" s="84"/>
    </row>
    <row r="56159" spans="25:25" x14ac:dyDescent="0.2">
      <c r="Y56159" s="84"/>
    </row>
    <row r="56160" spans="25:25" x14ac:dyDescent="0.2">
      <c r="Y56160" s="84"/>
    </row>
    <row r="56161" spans="25:25" x14ac:dyDescent="0.2">
      <c r="Y56161" s="84"/>
    </row>
    <row r="56162" spans="25:25" x14ac:dyDescent="0.2">
      <c r="Y56162" s="84"/>
    </row>
    <row r="56163" spans="25:25" x14ac:dyDescent="0.2">
      <c r="Y56163" s="84"/>
    </row>
    <row r="56164" spans="25:25" x14ac:dyDescent="0.2">
      <c r="Y56164" s="84"/>
    </row>
    <row r="56165" spans="25:25" x14ac:dyDescent="0.2">
      <c r="Y56165" s="84"/>
    </row>
    <row r="56166" spans="25:25" x14ac:dyDescent="0.2">
      <c r="Y56166" s="84"/>
    </row>
    <row r="56167" spans="25:25" x14ac:dyDescent="0.2">
      <c r="Y56167" s="84"/>
    </row>
    <row r="56168" spans="25:25" x14ac:dyDescent="0.2">
      <c r="Y56168" s="84"/>
    </row>
    <row r="56169" spans="25:25" x14ac:dyDescent="0.2">
      <c r="Y56169" s="84"/>
    </row>
    <row r="56170" spans="25:25" x14ac:dyDescent="0.2">
      <c r="Y56170" s="84"/>
    </row>
    <row r="56171" spans="25:25" x14ac:dyDescent="0.2">
      <c r="Y56171" s="84"/>
    </row>
    <row r="56172" spans="25:25" x14ac:dyDescent="0.2">
      <c r="Y56172" s="84"/>
    </row>
    <row r="56173" spans="25:25" x14ac:dyDescent="0.2">
      <c r="Y56173" s="84"/>
    </row>
    <row r="56174" spans="25:25" x14ac:dyDescent="0.2">
      <c r="Y56174" s="84"/>
    </row>
    <row r="56175" spans="25:25" x14ac:dyDescent="0.2">
      <c r="Y56175" s="84"/>
    </row>
    <row r="56176" spans="25:25" x14ac:dyDescent="0.2">
      <c r="Y56176" s="84"/>
    </row>
    <row r="56177" spans="25:25" x14ac:dyDescent="0.2">
      <c r="Y56177" s="84"/>
    </row>
    <row r="56178" spans="25:25" x14ac:dyDescent="0.2">
      <c r="Y56178" s="84"/>
    </row>
    <row r="56179" spans="25:25" x14ac:dyDescent="0.2">
      <c r="Y56179" s="84"/>
    </row>
    <row r="56180" spans="25:25" x14ac:dyDescent="0.2">
      <c r="Y56180" s="84"/>
    </row>
    <row r="56181" spans="25:25" x14ac:dyDescent="0.2">
      <c r="Y56181" s="84"/>
    </row>
    <row r="56182" spans="25:25" x14ac:dyDescent="0.2">
      <c r="Y56182" s="84"/>
    </row>
    <row r="56183" spans="25:25" x14ac:dyDescent="0.2">
      <c r="Y56183" s="84"/>
    </row>
    <row r="56184" spans="25:25" x14ac:dyDescent="0.2">
      <c r="Y56184" s="84"/>
    </row>
    <row r="56185" spans="25:25" x14ac:dyDescent="0.2">
      <c r="Y56185" s="84"/>
    </row>
    <row r="56186" spans="25:25" x14ac:dyDescent="0.2">
      <c r="Y56186" s="84"/>
    </row>
    <row r="56187" spans="25:25" x14ac:dyDescent="0.2">
      <c r="Y56187" s="84"/>
    </row>
    <row r="56188" spans="25:25" x14ac:dyDescent="0.2">
      <c r="Y56188" s="84"/>
    </row>
    <row r="56189" spans="25:25" x14ac:dyDescent="0.2">
      <c r="Y56189" s="84"/>
    </row>
    <row r="56190" spans="25:25" x14ac:dyDescent="0.2">
      <c r="Y56190" s="84"/>
    </row>
    <row r="56191" spans="25:25" x14ac:dyDescent="0.2">
      <c r="Y56191" s="84"/>
    </row>
    <row r="56192" spans="25:25" x14ac:dyDescent="0.2">
      <c r="Y56192" s="84"/>
    </row>
    <row r="56193" spans="25:25" x14ac:dyDescent="0.2">
      <c r="Y56193" s="84"/>
    </row>
    <row r="56194" spans="25:25" x14ac:dyDescent="0.2">
      <c r="Y56194" s="84"/>
    </row>
    <row r="56195" spans="25:25" x14ac:dyDescent="0.2">
      <c r="Y56195" s="84"/>
    </row>
    <row r="56196" spans="25:25" x14ac:dyDescent="0.2">
      <c r="Y56196" s="84"/>
    </row>
    <row r="56197" spans="25:25" x14ac:dyDescent="0.2">
      <c r="Y56197" s="84"/>
    </row>
    <row r="56198" spans="25:25" x14ac:dyDescent="0.2">
      <c r="Y56198" s="84"/>
    </row>
    <row r="56199" spans="25:25" x14ac:dyDescent="0.2">
      <c r="Y56199" s="84"/>
    </row>
    <row r="56200" spans="25:25" x14ac:dyDescent="0.2">
      <c r="Y56200" s="84"/>
    </row>
    <row r="56201" spans="25:25" x14ac:dyDescent="0.2">
      <c r="Y56201" s="84"/>
    </row>
    <row r="56202" spans="25:25" x14ac:dyDescent="0.2">
      <c r="Y56202" s="84"/>
    </row>
    <row r="56203" spans="25:25" x14ac:dyDescent="0.2">
      <c r="Y56203" s="84"/>
    </row>
    <row r="56204" spans="25:25" x14ac:dyDescent="0.2">
      <c r="Y56204" s="84"/>
    </row>
    <row r="56205" spans="25:25" x14ac:dyDescent="0.2">
      <c r="Y56205" s="84"/>
    </row>
    <row r="56206" spans="25:25" x14ac:dyDescent="0.2">
      <c r="Y56206" s="84"/>
    </row>
    <row r="56207" spans="25:25" x14ac:dyDescent="0.2">
      <c r="Y56207" s="84"/>
    </row>
    <row r="56208" spans="25:25" x14ac:dyDescent="0.2">
      <c r="Y56208" s="84"/>
    </row>
    <row r="56209" spans="25:25" x14ac:dyDescent="0.2">
      <c r="Y56209" s="84"/>
    </row>
    <row r="56210" spans="25:25" x14ac:dyDescent="0.2">
      <c r="Y56210" s="84"/>
    </row>
    <row r="56211" spans="25:25" x14ac:dyDescent="0.2">
      <c r="Y56211" s="84"/>
    </row>
    <row r="56212" spans="25:25" x14ac:dyDescent="0.2">
      <c r="Y56212" s="84"/>
    </row>
    <row r="56213" spans="25:25" x14ac:dyDescent="0.2">
      <c r="Y56213" s="84"/>
    </row>
    <row r="56214" spans="25:25" x14ac:dyDescent="0.2">
      <c r="Y56214" s="84"/>
    </row>
    <row r="56215" spans="25:25" x14ac:dyDescent="0.2">
      <c r="Y56215" s="84"/>
    </row>
    <row r="56216" spans="25:25" x14ac:dyDescent="0.2">
      <c r="Y56216" s="84"/>
    </row>
    <row r="56217" spans="25:25" x14ac:dyDescent="0.2">
      <c r="Y56217" s="84"/>
    </row>
    <row r="56218" spans="25:25" x14ac:dyDescent="0.2">
      <c r="Y56218" s="84"/>
    </row>
    <row r="56219" spans="25:25" x14ac:dyDescent="0.2">
      <c r="Y56219" s="84"/>
    </row>
    <row r="56220" spans="25:25" x14ac:dyDescent="0.2">
      <c r="Y56220" s="84"/>
    </row>
    <row r="56221" spans="25:25" x14ac:dyDescent="0.2">
      <c r="Y56221" s="84"/>
    </row>
    <row r="56222" spans="25:25" x14ac:dyDescent="0.2">
      <c r="Y56222" s="84"/>
    </row>
    <row r="56223" spans="25:25" x14ac:dyDescent="0.2">
      <c r="Y56223" s="84"/>
    </row>
    <row r="56224" spans="25:25" x14ac:dyDescent="0.2">
      <c r="Y56224" s="84"/>
    </row>
    <row r="56225" spans="25:25" x14ac:dyDescent="0.2">
      <c r="Y56225" s="84"/>
    </row>
    <row r="56226" spans="25:25" x14ac:dyDescent="0.2">
      <c r="Y56226" s="84"/>
    </row>
    <row r="56227" spans="25:25" x14ac:dyDescent="0.2">
      <c r="Y56227" s="84"/>
    </row>
    <row r="56228" spans="25:25" x14ac:dyDescent="0.2">
      <c r="Y56228" s="84"/>
    </row>
    <row r="56229" spans="25:25" x14ac:dyDescent="0.2">
      <c r="Y56229" s="84"/>
    </row>
    <row r="56230" spans="25:25" x14ac:dyDescent="0.2">
      <c r="Y56230" s="84"/>
    </row>
    <row r="56231" spans="25:25" x14ac:dyDescent="0.2">
      <c r="Y56231" s="84"/>
    </row>
    <row r="56232" spans="25:25" x14ac:dyDescent="0.2">
      <c r="Y56232" s="84"/>
    </row>
    <row r="56233" spans="25:25" x14ac:dyDescent="0.2">
      <c r="Y56233" s="84"/>
    </row>
    <row r="56234" spans="25:25" x14ac:dyDescent="0.2">
      <c r="Y56234" s="84"/>
    </row>
    <row r="56235" spans="25:25" x14ac:dyDescent="0.2">
      <c r="Y56235" s="84"/>
    </row>
    <row r="56236" spans="25:25" x14ac:dyDescent="0.2">
      <c r="Y56236" s="84"/>
    </row>
    <row r="56237" spans="25:25" x14ac:dyDescent="0.2">
      <c r="Y56237" s="84"/>
    </row>
    <row r="56238" spans="25:25" x14ac:dyDescent="0.2">
      <c r="Y56238" s="84"/>
    </row>
    <row r="56239" spans="25:25" x14ac:dyDescent="0.2">
      <c r="Y56239" s="84"/>
    </row>
    <row r="56240" spans="25:25" x14ac:dyDescent="0.2">
      <c r="Y56240" s="84"/>
    </row>
    <row r="56241" spans="25:25" x14ac:dyDescent="0.2">
      <c r="Y56241" s="84"/>
    </row>
    <row r="56242" spans="25:25" x14ac:dyDescent="0.2">
      <c r="Y56242" s="84"/>
    </row>
    <row r="56243" spans="25:25" x14ac:dyDescent="0.2">
      <c r="Y56243" s="84"/>
    </row>
    <row r="56244" spans="25:25" x14ac:dyDescent="0.2">
      <c r="Y56244" s="84"/>
    </row>
    <row r="56245" spans="25:25" x14ac:dyDescent="0.2">
      <c r="Y56245" s="84"/>
    </row>
    <row r="56246" spans="25:25" x14ac:dyDescent="0.2">
      <c r="Y56246" s="84"/>
    </row>
    <row r="56247" spans="25:25" x14ac:dyDescent="0.2">
      <c r="Y56247" s="84"/>
    </row>
    <row r="56248" spans="25:25" x14ac:dyDescent="0.2">
      <c r="Y56248" s="84"/>
    </row>
    <row r="56249" spans="25:25" x14ac:dyDescent="0.2">
      <c r="Y56249" s="84"/>
    </row>
    <row r="56250" spans="25:25" x14ac:dyDescent="0.2">
      <c r="Y56250" s="84"/>
    </row>
    <row r="56251" spans="25:25" x14ac:dyDescent="0.2">
      <c r="Y56251" s="84"/>
    </row>
    <row r="56252" spans="25:25" x14ac:dyDescent="0.2">
      <c r="Y56252" s="84"/>
    </row>
    <row r="56253" spans="25:25" x14ac:dyDescent="0.2">
      <c r="Y56253" s="84"/>
    </row>
    <row r="56254" spans="25:25" x14ac:dyDescent="0.2">
      <c r="Y56254" s="84"/>
    </row>
    <row r="56255" spans="25:25" x14ac:dyDescent="0.2">
      <c r="Y56255" s="84"/>
    </row>
    <row r="56256" spans="25:25" x14ac:dyDescent="0.2">
      <c r="Y56256" s="84"/>
    </row>
    <row r="56257" spans="25:25" x14ac:dyDescent="0.2">
      <c r="Y56257" s="84"/>
    </row>
    <row r="56258" spans="25:25" x14ac:dyDescent="0.2">
      <c r="Y56258" s="84"/>
    </row>
    <row r="56259" spans="25:25" x14ac:dyDescent="0.2">
      <c r="Y56259" s="84"/>
    </row>
    <row r="56260" spans="25:25" x14ac:dyDescent="0.2">
      <c r="Y56260" s="84"/>
    </row>
    <row r="56261" spans="25:25" x14ac:dyDescent="0.2">
      <c r="Y56261" s="84"/>
    </row>
    <row r="56262" spans="25:25" x14ac:dyDescent="0.2">
      <c r="Y56262" s="84"/>
    </row>
    <row r="56263" spans="25:25" x14ac:dyDescent="0.2">
      <c r="Y56263" s="84"/>
    </row>
    <row r="56264" spans="25:25" x14ac:dyDescent="0.2">
      <c r="Y56264" s="84"/>
    </row>
    <row r="56265" spans="25:25" x14ac:dyDescent="0.2">
      <c r="Y56265" s="84"/>
    </row>
    <row r="56266" spans="25:25" x14ac:dyDescent="0.2">
      <c r="Y56266" s="84"/>
    </row>
    <row r="56267" spans="25:25" x14ac:dyDescent="0.2">
      <c r="Y56267" s="84"/>
    </row>
    <row r="56268" spans="25:25" x14ac:dyDescent="0.2">
      <c r="Y56268" s="84"/>
    </row>
    <row r="56269" spans="25:25" x14ac:dyDescent="0.2">
      <c r="Y56269" s="84"/>
    </row>
    <row r="56270" spans="25:25" x14ac:dyDescent="0.2">
      <c r="Y56270" s="84"/>
    </row>
    <row r="56271" spans="25:25" x14ac:dyDescent="0.2">
      <c r="Y56271" s="84"/>
    </row>
    <row r="56272" spans="25:25" x14ac:dyDescent="0.2">
      <c r="Y56272" s="84"/>
    </row>
    <row r="56273" spans="25:25" x14ac:dyDescent="0.2">
      <c r="Y56273" s="84"/>
    </row>
    <row r="56274" spans="25:25" x14ac:dyDescent="0.2">
      <c r="Y56274" s="84"/>
    </row>
    <row r="56275" spans="25:25" x14ac:dyDescent="0.2">
      <c r="Y56275" s="84"/>
    </row>
    <row r="56276" spans="25:25" x14ac:dyDescent="0.2">
      <c r="Y56276" s="84"/>
    </row>
    <row r="56277" spans="25:25" x14ac:dyDescent="0.2">
      <c r="Y56277" s="84"/>
    </row>
    <row r="56278" spans="25:25" x14ac:dyDescent="0.2">
      <c r="Y56278" s="84"/>
    </row>
    <row r="56279" spans="25:25" x14ac:dyDescent="0.2">
      <c r="Y56279" s="84"/>
    </row>
    <row r="56280" spans="25:25" x14ac:dyDescent="0.2">
      <c r="Y56280" s="84"/>
    </row>
    <row r="56281" spans="25:25" x14ac:dyDescent="0.2">
      <c r="Y56281" s="84"/>
    </row>
    <row r="56282" spans="25:25" x14ac:dyDescent="0.2">
      <c r="Y56282" s="84"/>
    </row>
    <row r="56283" spans="25:25" x14ac:dyDescent="0.2">
      <c r="Y56283" s="84"/>
    </row>
    <row r="56284" spans="25:25" x14ac:dyDescent="0.2">
      <c r="Y56284" s="84"/>
    </row>
    <row r="56285" spans="25:25" x14ac:dyDescent="0.2">
      <c r="Y56285" s="84"/>
    </row>
    <row r="56286" spans="25:25" x14ac:dyDescent="0.2">
      <c r="Y56286" s="84"/>
    </row>
    <row r="56287" spans="25:25" x14ac:dyDescent="0.2">
      <c r="Y56287" s="84"/>
    </row>
    <row r="56288" spans="25:25" x14ac:dyDescent="0.2">
      <c r="Y56288" s="84"/>
    </row>
    <row r="56289" spans="25:25" x14ac:dyDescent="0.2">
      <c r="Y56289" s="84"/>
    </row>
    <row r="56290" spans="25:25" x14ac:dyDescent="0.2">
      <c r="Y56290" s="84"/>
    </row>
    <row r="56291" spans="25:25" x14ac:dyDescent="0.2">
      <c r="Y56291" s="84"/>
    </row>
    <row r="56292" spans="25:25" x14ac:dyDescent="0.2">
      <c r="Y56292" s="84"/>
    </row>
    <row r="56293" spans="25:25" x14ac:dyDescent="0.2">
      <c r="Y56293" s="84"/>
    </row>
    <row r="56294" spans="25:25" x14ac:dyDescent="0.2">
      <c r="Y56294" s="84"/>
    </row>
    <row r="56295" spans="25:25" x14ac:dyDescent="0.2">
      <c r="Y56295" s="84"/>
    </row>
    <row r="56296" spans="25:25" x14ac:dyDescent="0.2">
      <c r="Y56296" s="84"/>
    </row>
    <row r="56297" spans="25:25" x14ac:dyDescent="0.2">
      <c r="Y56297" s="84"/>
    </row>
    <row r="56298" spans="25:25" x14ac:dyDescent="0.2">
      <c r="Y56298" s="84"/>
    </row>
    <row r="56299" spans="25:25" x14ac:dyDescent="0.2">
      <c r="Y56299" s="84"/>
    </row>
    <row r="56300" spans="25:25" x14ac:dyDescent="0.2">
      <c r="Y56300" s="84"/>
    </row>
    <row r="56301" spans="25:25" x14ac:dyDescent="0.2">
      <c r="Y56301" s="84"/>
    </row>
    <row r="56302" spans="25:25" x14ac:dyDescent="0.2">
      <c r="Y56302" s="84"/>
    </row>
    <row r="56303" spans="25:25" x14ac:dyDescent="0.2">
      <c r="Y56303" s="84"/>
    </row>
    <row r="56304" spans="25:25" x14ac:dyDescent="0.2">
      <c r="Y56304" s="84"/>
    </row>
    <row r="56305" spans="25:25" x14ac:dyDescent="0.2">
      <c r="Y56305" s="84"/>
    </row>
    <row r="56306" spans="25:25" x14ac:dyDescent="0.2">
      <c r="Y56306" s="84"/>
    </row>
    <row r="56307" spans="25:25" x14ac:dyDescent="0.2">
      <c r="Y56307" s="84"/>
    </row>
    <row r="56308" spans="25:25" x14ac:dyDescent="0.2">
      <c r="Y56308" s="84"/>
    </row>
    <row r="56309" spans="25:25" x14ac:dyDescent="0.2">
      <c r="Y56309" s="84"/>
    </row>
    <row r="56310" spans="25:25" x14ac:dyDescent="0.2">
      <c r="Y56310" s="84"/>
    </row>
    <row r="56311" spans="25:25" x14ac:dyDescent="0.2">
      <c r="Y56311" s="84"/>
    </row>
    <row r="56312" spans="25:25" x14ac:dyDescent="0.2">
      <c r="Y56312" s="84"/>
    </row>
    <row r="56313" spans="25:25" x14ac:dyDescent="0.2">
      <c r="Y56313" s="84"/>
    </row>
    <row r="56314" spans="25:25" x14ac:dyDescent="0.2">
      <c r="Y56314" s="84"/>
    </row>
    <row r="56315" spans="25:25" x14ac:dyDescent="0.2">
      <c r="Y56315" s="84"/>
    </row>
    <row r="56316" spans="25:25" x14ac:dyDescent="0.2">
      <c r="Y56316" s="84"/>
    </row>
    <row r="56317" spans="25:25" x14ac:dyDescent="0.2">
      <c r="Y56317" s="84"/>
    </row>
    <row r="56318" spans="25:25" x14ac:dyDescent="0.2">
      <c r="Y56318" s="84"/>
    </row>
    <row r="56319" spans="25:25" x14ac:dyDescent="0.2">
      <c r="Y56319" s="84"/>
    </row>
    <row r="56320" spans="25:25" x14ac:dyDescent="0.2">
      <c r="Y56320" s="84"/>
    </row>
    <row r="56321" spans="25:25" x14ac:dyDescent="0.2">
      <c r="Y56321" s="84"/>
    </row>
    <row r="56322" spans="25:25" x14ac:dyDescent="0.2">
      <c r="Y56322" s="84"/>
    </row>
    <row r="56323" spans="25:25" x14ac:dyDescent="0.2">
      <c r="Y56323" s="84"/>
    </row>
    <row r="56324" spans="25:25" x14ac:dyDescent="0.2">
      <c r="Y56324" s="84"/>
    </row>
    <row r="56325" spans="25:25" x14ac:dyDescent="0.2">
      <c r="Y56325" s="84"/>
    </row>
    <row r="56326" spans="25:25" x14ac:dyDescent="0.2">
      <c r="Y56326" s="84"/>
    </row>
    <row r="56327" spans="25:25" x14ac:dyDescent="0.2">
      <c r="Y56327" s="84"/>
    </row>
    <row r="56328" spans="25:25" x14ac:dyDescent="0.2">
      <c r="Y56328" s="84"/>
    </row>
    <row r="56329" spans="25:25" x14ac:dyDescent="0.2">
      <c r="Y56329" s="84"/>
    </row>
    <row r="56330" spans="25:25" x14ac:dyDescent="0.2">
      <c r="Y56330" s="84"/>
    </row>
    <row r="56331" spans="25:25" x14ac:dyDescent="0.2">
      <c r="Y56331" s="84"/>
    </row>
    <row r="56332" spans="25:25" x14ac:dyDescent="0.2">
      <c r="Y56332" s="84"/>
    </row>
    <row r="56333" spans="25:25" x14ac:dyDescent="0.2">
      <c r="Y56333" s="84"/>
    </row>
    <row r="56334" spans="25:25" x14ac:dyDescent="0.2">
      <c r="Y56334" s="84"/>
    </row>
    <row r="56335" spans="25:25" x14ac:dyDescent="0.2">
      <c r="Y56335" s="84"/>
    </row>
    <row r="56336" spans="25:25" x14ac:dyDescent="0.2">
      <c r="Y56336" s="84"/>
    </row>
    <row r="56337" spans="25:25" x14ac:dyDescent="0.2">
      <c r="Y56337" s="84"/>
    </row>
    <row r="56338" spans="25:25" x14ac:dyDescent="0.2">
      <c r="Y56338" s="84"/>
    </row>
    <row r="56339" spans="25:25" x14ac:dyDescent="0.2">
      <c r="Y56339" s="84"/>
    </row>
    <row r="56340" spans="25:25" x14ac:dyDescent="0.2">
      <c r="Y56340" s="84"/>
    </row>
    <row r="56341" spans="25:25" x14ac:dyDescent="0.2">
      <c r="Y56341" s="84"/>
    </row>
    <row r="56342" spans="25:25" x14ac:dyDescent="0.2">
      <c r="Y56342" s="84"/>
    </row>
    <row r="56343" spans="25:25" x14ac:dyDescent="0.2">
      <c r="Y56343" s="84"/>
    </row>
    <row r="56344" spans="25:25" x14ac:dyDescent="0.2">
      <c r="Y56344" s="84"/>
    </row>
    <row r="56345" spans="25:25" x14ac:dyDescent="0.2">
      <c r="Y56345" s="84"/>
    </row>
    <row r="56346" spans="25:25" x14ac:dyDescent="0.2">
      <c r="Y56346" s="84"/>
    </row>
    <row r="56347" spans="25:25" x14ac:dyDescent="0.2">
      <c r="Y56347" s="84"/>
    </row>
    <row r="56348" spans="25:25" x14ac:dyDescent="0.2">
      <c r="Y56348" s="84"/>
    </row>
    <row r="56349" spans="25:25" x14ac:dyDescent="0.2">
      <c r="Y56349" s="84"/>
    </row>
    <row r="56350" spans="25:25" x14ac:dyDescent="0.2">
      <c r="Y56350" s="84"/>
    </row>
    <row r="56351" spans="25:25" x14ac:dyDescent="0.2">
      <c r="Y56351" s="84"/>
    </row>
    <row r="56352" spans="25:25" x14ac:dyDescent="0.2">
      <c r="Y56352" s="84"/>
    </row>
    <row r="56353" spans="25:25" x14ac:dyDescent="0.2">
      <c r="Y56353" s="84"/>
    </row>
    <row r="56354" spans="25:25" x14ac:dyDescent="0.2">
      <c r="Y56354" s="84"/>
    </row>
    <row r="56355" spans="25:25" x14ac:dyDescent="0.2">
      <c r="Y56355" s="84"/>
    </row>
    <row r="56356" spans="25:25" x14ac:dyDescent="0.2">
      <c r="Y56356" s="84"/>
    </row>
    <row r="56357" spans="25:25" x14ac:dyDescent="0.2">
      <c r="Y56357" s="84"/>
    </row>
    <row r="56358" spans="25:25" x14ac:dyDescent="0.2">
      <c r="Y56358" s="84"/>
    </row>
    <row r="56359" spans="25:25" x14ac:dyDescent="0.2">
      <c r="Y56359" s="84"/>
    </row>
    <row r="56360" spans="25:25" x14ac:dyDescent="0.2">
      <c r="Y56360" s="84"/>
    </row>
    <row r="56361" spans="25:25" x14ac:dyDescent="0.2">
      <c r="Y56361" s="84"/>
    </row>
    <row r="56362" spans="25:25" x14ac:dyDescent="0.2">
      <c r="Y56362" s="84"/>
    </row>
    <row r="56363" spans="25:25" x14ac:dyDescent="0.2">
      <c r="Y56363" s="84"/>
    </row>
    <row r="56364" spans="25:25" x14ac:dyDescent="0.2">
      <c r="Y56364" s="84"/>
    </row>
    <row r="56365" spans="25:25" x14ac:dyDescent="0.2">
      <c r="Y56365" s="84"/>
    </row>
    <row r="56366" spans="25:25" x14ac:dyDescent="0.2">
      <c r="Y56366" s="84"/>
    </row>
    <row r="56367" spans="25:25" x14ac:dyDescent="0.2">
      <c r="Y56367" s="84"/>
    </row>
    <row r="56368" spans="25:25" x14ac:dyDescent="0.2">
      <c r="Y56368" s="84"/>
    </row>
    <row r="56369" spans="25:25" x14ac:dyDescent="0.2">
      <c r="Y56369" s="84"/>
    </row>
    <row r="56370" spans="25:25" x14ac:dyDescent="0.2">
      <c r="Y56370" s="84"/>
    </row>
    <row r="56371" spans="25:25" x14ac:dyDescent="0.2">
      <c r="Y56371" s="84"/>
    </row>
    <row r="56372" spans="25:25" x14ac:dyDescent="0.2">
      <c r="Y56372" s="84"/>
    </row>
    <row r="56373" spans="25:25" x14ac:dyDescent="0.2">
      <c r="Y56373" s="84"/>
    </row>
    <row r="56374" spans="25:25" x14ac:dyDescent="0.2">
      <c r="Y56374" s="84"/>
    </row>
    <row r="56375" spans="25:25" x14ac:dyDescent="0.2">
      <c r="Y56375" s="84"/>
    </row>
    <row r="56376" spans="25:25" x14ac:dyDescent="0.2">
      <c r="Y56376" s="84"/>
    </row>
    <row r="56377" spans="25:25" x14ac:dyDescent="0.2">
      <c r="Y56377" s="84"/>
    </row>
    <row r="56378" spans="25:25" x14ac:dyDescent="0.2">
      <c r="Y56378" s="84"/>
    </row>
    <row r="56379" spans="25:25" x14ac:dyDescent="0.2">
      <c r="Y56379" s="84"/>
    </row>
    <row r="56380" spans="25:25" x14ac:dyDescent="0.2">
      <c r="Y56380" s="84"/>
    </row>
    <row r="56381" spans="25:25" x14ac:dyDescent="0.2">
      <c r="Y56381" s="84"/>
    </row>
    <row r="56382" spans="25:25" x14ac:dyDescent="0.2">
      <c r="Y56382" s="84"/>
    </row>
    <row r="56383" spans="25:25" x14ac:dyDescent="0.2">
      <c r="Y56383" s="84"/>
    </row>
    <row r="56384" spans="25:25" x14ac:dyDescent="0.2">
      <c r="Y56384" s="84"/>
    </row>
    <row r="56385" spans="25:25" x14ac:dyDescent="0.2">
      <c r="Y56385" s="84"/>
    </row>
    <row r="56386" spans="25:25" x14ac:dyDescent="0.2">
      <c r="Y56386" s="84"/>
    </row>
    <row r="56387" spans="25:25" x14ac:dyDescent="0.2">
      <c r="Y56387" s="84"/>
    </row>
    <row r="56388" spans="25:25" x14ac:dyDescent="0.2">
      <c r="Y56388" s="84"/>
    </row>
    <row r="56389" spans="25:25" x14ac:dyDescent="0.2">
      <c r="Y56389" s="84"/>
    </row>
    <row r="56390" spans="25:25" x14ac:dyDescent="0.2">
      <c r="Y56390" s="84"/>
    </row>
    <row r="56391" spans="25:25" x14ac:dyDescent="0.2">
      <c r="Y56391" s="84"/>
    </row>
    <row r="56392" spans="25:25" x14ac:dyDescent="0.2">
      <c r="Y56392" s="84"/>
    </row>
    <row r="56393" spans="25:25" x14ac:dyDescent="0.2">
      <c r="Y56393" s="84"/>
    </row>
    <row r="56394" spans="25:25" x14ac:dyDescent="0.2">
      <c r="Y56394" s="84"/>
    </row>
    <row r="56395" spans="25:25" x14ac:dyDescent="0.2">
      <c r="Y56395" s="84"/>
    </row>
    <row r="56396" spans="25:25" x14ac:dyDescent="0.2">
      <c r="Y56396" s="84"/>
    </row>
    <row r="56397" spans="25:25" x14ac:dyDescent="0.2">
      <c r="Y56397" s="84"/>
    </row>
    <row r="56398" spans="25:25" x14ac:dyDescent="0.2">
      <c r="Y56398" s="84"/>
    </row>
    <row r="56399" spans="25:25" x14ac:dyDescent="0.2">
      <c r="Y56399" s="84"/>
    </row>
    <row r="56400" spans="25:25" x14ac:dyDescent="0.2">
      <c r="Y56400" s="84"/>
    </row>
    <row r="56401" spans="25:25" x14ac:dyDescent="0.2">
      <c r="Y56401" s="84"/>
    </row>
    <row r="56402" spans="25:25" x14ac:dyDescent="0.2">
      <c r="Y56402" s="84"/>
    </row>
    <row r="56403" spans="25:25" x14ac:dyDescent="0.2">
      <c r="Y56403" s="84"/>
    </row>
    <row r="56404" spans="25:25" x14ac:dyDescent="0.2">
      <c r="Y56404" s="84"/>
    </row>
    <row r="56405" spans="25:25" x14ac:dyDescent="0.2">
      <c r="Y56405" s="84"/>
    </row>
    <row r="56406" spans="25:25" x14ac:dyDescent="0.2">
      <c r="Y56406" s="84"/>
    </row>
    <row r="56407" spans="25:25" x14ac:dyDescent="0.2">
      <c r="Y56407" s="84"/>
    </row>
    <row r="56408" spans="25:25" x14ac:dyDescent="0.2">
      <c r="Y56408" s="84"/>
    </row>
    <row r="56409" spans="25:25" x14ac:dyDescent="0.2">
      <c r="Y56409" s="84"/>
    </row>
    <row r="56410" spans="25:25" x14ac:dyDescent="0.2">
      <c r="Y56410" s="84"/>
    </row>
    <row r="56411" spans="25:25" x14ac:dyDescent="0.2">
      <c r="Y56411" s="84"/>
    </row>
    <row r="56412" spans="25:25" x14ac:dyDescent="0.2">
      <c r="Y56412" s="84"/>
    </row>
    <row r="56413" spans="25:25" x14ac:dyDescent="0.2">
      <c r="Y56413" s="84"/>
    </row>
    <row r="56414" spans="25:25" x14ac:dyDescent="0.2">
      <c r="Y56414" s="84"/>
    </row>
    <row r="56415" spans="25:25" x14ac:dyDescent="0.2">
      <c r="Y56415" s="84"/>
    </row>
    <row r="56416" spans="25:25" x14ac:dyDescent="0.2">
      <c r="Y56416" s="84"/>
    </row>
    <row r="56417" spans="25:25" x14ac:dyDescent="0.2">
      <c r="Y56417" s="84"/>
    </row>
    <row r="56418" spans="25:25" x14ac:dyDescent="0.2">
      <c r="Y56418" s="84"/>
    </row>
    <row r="56419" spans="25:25" x14ac:dyDescent="0.2">
      <c r="Y56419" s="84"/>
    </row>
    <row r="56420" spans="25:25" x14ac:dyDescent="0.2">
      <c r="Y56420" s="84"/>
    </row>
    <row r="56421" spans="25:25" x14ac:dyDescent="0.2">
      <c r="Y56421" s="84"/>
    </row>
    <row r="56422" spans="25:25" x14ac:dyDescent="0.2">
      <c r="Y56422" s="84"/>
    </row>
    <row r="56423" spans="25:25" x14ac:dyDescent="0.2">
      <c r="Y56423" s="84"/>
    </row>
    <row r="56424" spans="25:25" x14ac:dyDescent="0.2">
      <c r="Y56424" s="84"/>
    </row>
    <row r="56425" spans="25:25" x14ac:dyDescent="0.2">
      <c r="Y56425" s="84"/>
    </row>
    <row r="56426" spans="25:25" x14ac:dyDescent="0.2">
      <c r="Y56426" s="84"/>
    </row>
    <row r="56427" spans="25:25" x14ac:dyDescent="0.2">
      <c r="Y56427" s="84"/>
    </row>
    <row r="56428" spans="25:25" x14ac:dyDescent="0.2">
      <c r="Y56428" s="84"/>
    </row>
    <row r="56429" spans="25:25" x14ac:dyDescent="0.2">
      <c r="Y56429" s="84"/>
    </row>
    <row r="56430" spans="25:25" x14ac:dyDescent="0.2">
      <c r="Y56430" s="84"/>
    </row>
    <row r="56431" spans="25:25" x14ac:dyDescent="0.2">
      <c r="Y56431" s="84"/>
    </row>
    <row r="56432" spans="25:25" x14ac:dyDescent="0.2">
      <c r="Y56432" s="84"/>
    </row>
    <row r="56433" spans="25:25" x14ac:dyDescent="0.2">
      <c r="Y56433" s="84"/>
    </row>
    <row r="56434" spans="25:25" x14ac:dyDescent="0.2">
      <c r="Y56434" s="84"/>
    </row>
    <row r="56435" spans="25:25" x14ac:dyDescent="0.2">
      <c r="Y56435" s="84"/>
    </row>
    <row r="56436" spans="25:25" x14ac:dyDescent="0.2">
      <c r="Y56436" s="84"/>
    </row>
    <row r="56437" spans="25:25" x14ac:dyDescent="0.2">
      <c r="Y56437" s="84"/>
    </row>
    <row r="56438" spans="25:25" x14ac:dyDescent="0.2">
      <c r="Y56438" s="84"/>
    </row>
    <row r="56439" spans="25:25" x14ac:dyDescent="0.2">
      <c r="Y56439" s="84"/>
    </row>
    <row r="56440" spans="25:25" x14ac:dyDescent="0.2">
      <c r="Y56440" s="84"/>
    </row>
    <row r="56441" spans="25:25" x14ac:dyDescent="0.2">
      <c r="Y56441" s="84"/>
    </row>
    <row r="56442" spans="25:25" x14ac:dyDescent="0.2">
      <c r="Y56442" s="84"/>
    </row>
    <row r="56443" spans="25:25" x14ac:dyDescent="0.2">
      <c r="Y56443" s="84"/>
    </row>
    <row r="56444" spans="25:25" x14ac:dyDescent="0.2">
      <c r="Y56444" s="84"/>
    </row>
    <row r="56445" spans="25:25" x14ac:dyDescent="0.2">
      <c r="Y56445" s="84"/>
    </row>
    <row r="56446" spans="25:25" x14ac:dyDescent="0.2">
      <c r="Y56446" s="84"/>
    </row>
    <row r="56447" spans="25:25" x14ac:dyDescent="0.2">
      <c r="Y56447" s="84"/>
    </row>
    <row r="56448" spans="25:25" x14ac:dyDescent="0.2">
      <c r="Y56448" s="84"/>
    </row>
    <row r="56449" spans="25:25" x14ac:dyDescent="0.2">
      <c r="Y56449" s="84"/>
    </row>
    <row r="56450" spans="25:25" x14ac:dyDescent="0.2">
      <c r="Y56450" s="84"/>
    </row>
    <row r="56451" spans="25:25" x14ac:dyDescent="0.2">
      <c r="Y56451" s="84"/>
    </row>
    <row r="56452" spans="25:25" x14ac:dyDescent="0.2">
      <c r="Y56452" s="84"/>
    </row>
    <row r="56453" spans="25:25" x14ac:dyDescent="0.2">
      <c r="Y56453" s="84"/>
    </row>
    <row r="56454" spans="25:25" x14ac:dyDescent="0.2">
      <c r="Y56454" s="84"/>
    </row>
    <row r="56455" spans="25:25" x14ac:dyDescent="0.2">
      <c r="Y56455" s="84"/>
    </row>
    <row r="56456" spans="25:25" x14ac:dyDescent="0.2">
      <c r="Y56456" s="84"/>
    </row>
    <row r="56457" spans="25:25" x14ac:dyDescent="0.2">
      <c r="Y56457" s="84"/>
    </row>
    <row r="56458" spans="25:25" x14ac:dyDescent="0.2">
      <c r="Y56458" s="84"/>
    </row>
    <row r="56459" spans="25:25" x14ac:dyDescent="0.2">
      <c r="Y56459" s="84"/>
    </row>
    <row r="56460" spans="25:25" x14ac:dyDescent="0.2">
      <c r="Y56460" s="84"/>
    </row>
    <row r="56461" spans="25:25" x14ac:dyDescent="0.2">
      <c r="Y56461" s="84"/>
    </row>
    <row r="56462" spans="25:25" x14ac:dyDescent="0.2">
      <c r="Y56462" s="84"/>
    </row>
    <row r="56463" spans="25:25" x14ac:dyDescent="0.2">
      <c r="Y56463" s="84"/>
    </row>
    <row r="56464" spans="25:25" x14ac:dyDescent="0.2">
      <c r="Y56464" s="84"/>
    </row>
    <row r="56465" spans="25:25" x14ac:dyDescent="0.2">
      <c r="Y56465" s="84"/>
    </row>
    <row r="56466" spans="25:25" x14ac:dyDescent="0.2">
      <c r="Y56466" s="84"/>
    </row>
    <row r="56467" spans="25:25" x14ac:dyDescent="0.2">
      <c r="Y56467" s="84"/>
    </row>
    <row r="56468" spans="25:25" x14ac:dyDescent="0.2">
      <c r="Y56468" s="84"/>
    </row>
    <row r="56469" spans="25:25" x14ac:dyDescent="0.2">
      <c r="Y56469" s="84"/>
    </row>
    <row r="56470" spans="25:25" x14ac:dyDescent="0.2">
      <c r="Y56470" s="84"/>
    </row>
    <row r="56471" spans="25:25" x14ac:dyDescent="0.2">
      <c r="Y56471" s="84"/>
    </row>
    <row r="56472" spans="25:25" x14ac:dyDescent="0.2">
      <c r="Y56472" s="84"/>
    </row>
    <row r="56473" spans="25:25" x14ac:dyDescent="0.2">
      <c r="Y56473" s="84"/>
    </row>
    <row r="56474" spans="25:25" x14ac:dyDescent="0.2">
      <c r="Y56474" s="84"/>
    </row>
    <row r="56475" spans="25:25" x14ac:dyDescent="0.2">
      <c r="Y56475" s="84"/>
    </row>
    <row r="56476" spans="25:25" x14ac:dyDescent="0.2">
      <c r="Y56476" s="84"/>
    </row>
    <row r="56477" spans="25:25" x14ac:dyDescent="0.2">
      <c r="Y56477" s="84"/>
    </row>
    <row r="56478" spans="25:25" x14ac:dyDescent="0.2">
      <c r="Y56478" s="84"/>
    </row>
    <row r="56479" spans="25:25" x14ac:dyDescent="0.2">
      <c r="Y56479" s="84"/>
    </row>
    <row r="56480" spans="25:25" x14ac:dyDescent="0.2">
      <c r="Y56480" s="84"/>
    </row>
    <row r="56481" spans="25:25" x14ac:dyDescent="0.2">
      <c r="Y56481" s="84"/>
    </row>
    <row r="56482" spans="25:25" x14ac:dyDescent="0.2">
      <c r="Y56482" s="84"/>
    </row>
    <row r="56483" spans="25:25" x14ac:dyDescent="0.2">
      <c r="Y56483" s="84"/>
    </row>
    <row r="56484" spans="25:25" x14ac:dyDescent="0.2">
      <c r="Y56484" s="84"/>
    </row>
    <row r="56485" spans="25:25" x14ac:dyDescent="0.2">
      <c r="Y56485" s="84"/>
    </row>
    <row r="56486" spans="25:25" x14ac:dyDescent="0.2">
      <c r="Y56486" s="84"/>
    </row>
    <row r="56487" spans="25:25" x14ac:dyDescent="0.2">
      <c r="Y56487" s="84"/>
    </row>
    <row r="56488" spans="25:25" x14ac:dyDescent="0.2">
      <c r="Y56488" s="84"/>
    </row>
    <row r="56489" spans="25:25" x14ac:dyDescent="0.2">
      <c r="Y56489" s="84"/>
    </row>
    <row r="56490" spans="25:25" x14ac:dyDescent="0.2">
      <c r="Y56490" s="84"/>
    </row>
    <row r="56491" spans="25:25" x14ac:dyDescent="0.2">
      <c r="Y56491" s="84"/>
    </row>
    <row r="56492" spans="25:25" x14ac:dyDescent="0.2">
      <c r="Y56492" s="84"/>
    </row>
    <row r="56493" spans="25:25" x14ac:dyDescent="0.2">
      <c r="Y56493" s="84"/>
    </row>
    <row r="56494" spans="25:25" x14ac:dyDescent="0.2">
      <c r="Y56494" s="84"/>
    </row>
    <row r="56495" spans="25:25" x14ac:dyDescent="0.2">
      <c r="Y56495" s="84"/>
    </row>
    <row r="56496" spans="25:25" x14ac:dyDescent="0.2">
      <c r="Y56496" s="84"/>
    </row>
    <row r="56497" spans="25:25" x14ac:dyDescent="0.2">
      <c r="Y56497" s="84"/>
    </row>
    <row r="56498" spans="25:25" x14ac:dyDescent="0.2">
      <c r="Y56498" s="84"/>
    </row>
    <row r="56499" spans="25:25" x14ac:dyDescent="0.2">
      <c r="Y56499" s="84"/>
    </row>
    <row r="56500" spans="25:25" x14ac:dyDescent="0.2">
      <c r="Y56500" s="84"/>
    </row>
    <row r="56501" spans="25:25" x14ac:dyDescent="0.2">
      <c r="Y56501" s="84"/>
    </row>
    <row r="56502" spans="25:25" x14ac:dyDescent="0.2">
      <c r="Y56502" s="84"/>
    </row>
    <row r="56503" spans="25:25" x14ac:dyDescent="0.2">
      <c r="Y56503" s="84"/>
    </row>
    <row r="56504" spans="25:25" x14ac:dyDescent="0.2">
      <c r="Y56504" s="84"/>
    </row>
    <row r="56505" spans="25:25" x14ac:dyDescent="0.2">
      <c r="Y56505" s="84"/>
    </row>
    <row r="56506" spans="25:25" x14ac:dyDescent="0.2">
      <c r="Y56506" s="84"/>
    </row>
    <row r="56507" spans="25:25" x14ac:dyDescent="0.2">
      <c r="Y56507" s="84"/>
    </row>
    <row r="56508" spans="25:25" x14ac:dyDescent="0.2">
      <c r="Y56508" s="84"/>
    </row>
    <row r="56509" spans="25:25" x14ac:dyDescent="0.2">
      <c r="Y56509" s="84"/>
    </row>
    <row r="56510" spans="25:25" x14ac:dyDescent="0.2">
      <c r="Y56510" s="84"/>
    </row>
    <row r="56511" spans="25:25" x14ac:dyDescent="0.2">
      <c r="Y56511" s="84"/>
    </row>
    <row r="56512" spans="25:25" x14ac:dyDescent="0.2">
      <c r="Y56512" s="84"/>
    </row>
    <row r="56513" spans="25:25" x14ac:dyDescent="0.2">
      <c r="Y56513" s="84"/>
    </row>
    <row r="56514" spans="25:25" x14ac:dyDescent="0.2">
      <c r="Y56514" s="84"/>
    </row>
    <row r="56515" spans="25:25" x14ac:dyDescent="0.2">
      <c r="Y56515" s="84"/>
    </row>
    <row r="56516" spans="25:25" x14ac:dyDescent="0.2">
      <c r="Y56516" s="84"/>
    </row>
    <row r="56517" spans="25:25" x14ac:dyDescent="0.2">
      <c r="Y56517" s="84"/>
    </row>
    <row r="56518" spans="25:25" x14ac:dyDescent="0.2">
      <c r="Y56518" s="84"/>
    </row>
    <row r="56519" spans="25:25" x14ac:dyDescent="0.2">
      <c r="Y56519" s="84"/>
    </row>
    <row r="56520" spans="25:25" x14ac:dyDescent="0.2">
      <c r="Y56520" s="84"/>
    </row>
    <row r="56521" spans="25:25" x14ac:dyDescent="0.2">
      <c r="Y56521" s="84"/>
    </row>
    <row r="56522" spans="25:25" x14ac:dyDescent="0.2">
      <c r="Y56522" s="84"/>
    </row>
    <row r="56523" spans="25:25" x14ac:dyDescent="0.2">
      <c r="Y56523" s="84"/>
    </row>
    <row r="56524" spans="25:25" x14ac:dyDescent="0.2">
      <c r="Y56524" s="84"/>
    </row>
    <row r="56525" spans="25:25" x14ac:dyDescent="0.2">
      <c r="Y56525" s="84"/>
    </row>
    <row r="56526" spans="25:25" x14ac:dyDescent="0.2">
      <c r="Y56526" s="84"/>
    </row>
    <row r="56527" spans="25:25" x14ac:dyDescent="0.2">
      <c r="Y56527" s="84"/>
    </row>
    <row r="56528" spans="25:25" x14ac:dyDescent="0.2">
      <c r="Y56528" s="84"/>
    </row>
    <row r="56529" spans="25:25" x14ac:dyDescent="0.2">
      <c r="Y56529" s="84"/>
    </row>
    <row r="56530" spans="25:25" x14ac:dyDescent="0.2">
      <c r="Y56530" s="84"/>
    </row>
    <row r="56531" spans="25:25" x14ac:dyDescent="0.2">
      <c r="Y56531" s="84"/>
    </row>
    <row r="56532" spans="25:25" x14ac:dyDescent="0.2">
      <c r="Y56532" s="84"/>
    </row>
    <row r="56533" spans="25:25" x14ac:dyDescent="0.2">
      <c r="Y56533" s="84"/>
    </row>
    <row r="56534" spans="25:25" x14ac:dyDescent="0.2">
      <c r="Y56534" s="84"/>
    </row>
    <row r="56535" spans="25:25" x14ac:dyDescent="0.2">
      <c r="Y56535" s="84"/>
    </row>
    <row r="56536" spans="25:25" x14ac:dyDescent="0.2">
      <c r="Y56536" s="84"/>
    </row>
    <row r="56537" spans="25:25" x14ac:dyDescent="0.2">
      <c r="Y56537" s="84"/>
    </row>
    <row r="56538" spans="25:25" x14ac:dyDescent="0.2">
      <c r="Y56538" s="84"/>
    </row>
    <row r="56539" spans="25:25" x14ac:dyDescent="0.2">
      <c r="Y56539" s="84"/>
    </row>
    <row r="56540" spans="25:25" x14ac:dyDescent="0.2">
      <c r="Y56540" s="84"/>
    </row>
    <row r="56541" spans="25:25" x14ac:dyDescent="0.2">
      <c r="Y56541" s="84"/>
    </row>
    <row r="56542" spans="25:25" x14ac:dyDescent="0.2">
      <c r="Y56542" s="84"/>
    </row>
    <row r="56543" spans="25:25" x14ac:dyDescent="0.2">
      <c r="Y56543" s="84"/>
    </row>
    <row r="56544" spans="25:25" x14ac:dyDescent="0.2">
      <c r="Y56544" s="84"/>
    </row>
    <row r="56545" spans="25:25" x14ac:dyDescent="0.2">
      <c r="Y56545" s="84"/>
    </row>
    <row r="56546" spans="25:25" x14ac:dyDescent="0.2">
      <c r="Y56546" s="84"/>
    </row>
    <row r="56547" spans="25:25" x14ac:dyDescent="0.2">
      <c r="Y56547" s="84"/>
    </row>
    <row r="56548" spans="25:25" x14ac:dyDescent="0.2">
      <c r="Y56548" s="84"/>
    </row>
    <row r="56549" spans="25:25" x14ac:dyDescent="0.2">
      <c r="Y56549" s="84"/>
    </row>
    <row r="56550" spans="25:25" x14ac:dyDescent="0.2">
      <c r="Y56550" s="84"/>
    </row>
    <row r="56551" spans="25:25" x14ac:dyDescent="0.2">
      <c r="Y56551" s="84"/>
    </row>
    <row r="56552" spans="25:25" x14ac:dyDescent="0.2">
      <c r="Y56552" s="84"/>
    </row>
    <row r="56553" spans="25:25" x14ac:dyDescent="0.2">
      <c r="Y56553" s="84"/>
    </row>
    <row r="56554" spans="25:25" x14ac:dyDescent="0.2">
      <c r="Y56554" s="84"/>
    </row>
    <row r="56555" spans="25:25" x14ac:dyDescent="0.2">
      <c r="Y56555" s="84"/>
    </row>
    <row r="56556" spans="25:25" x14ac:dyDescent="0.2">
      <c r="Y56556" s="84"/>
    </row>
    <row r="56557" spans="25:25" x14ac:dyDescent="0.2">
      <c r="Y56557" s="84"/>
    </row>
    <row r="56558" spans="25:25" x14ac:dyDescent="0.2">
      <c r="Y56558" s="84"/>
    </row>
    <row r="56559" spans="25:25" x14ac:dyDescent="0.2">
      <c r="Y56559" s="84"/>
    </row>
    <row r="56560" spans="25:25" x14ac:dyDescent="0.2">
      <c r="Y56560" s="84"/>
    </row>
    <row r="56561" spans="25:25" x14ac:dyDescent="0.2">
      <c r="Y56561" s="84"/>
    </row>
    <row r="56562" spans="25:25" x14ac:dyDescent="0.2">
      <c r="Y56562" s="84"/>
    </row>
    <row r="56563" spans="25:25" x14ac:dyDescent="0.2">
      <c r="Y56563" s="84"/>
    </row>
    <row r="56564" spans="25:25" x14ac:dyDescent="0.2">
      <c r="Y56564" s="84"/>
    </row>
    <row r="56565" spans="25:25" x14ac:dyDescent="0.2">
      <c r="Y56565" s="84"/>
    </row>
    <row r="56566" spans="25:25" x14ac:dyDescent="0.2">
      <c r="Y56566" s="84"/>
    </row>
    <row r="56567" spans="25:25" x14ac:dyDescent="0.2">
      <c r="Y56567" s="84"/>
    </row>
    <row r="56568" spans="25:25" x14ac:dyDescent="0.2">
      <c r="Y56568" s="84"/>
    </row>
    <row r="56569" spans="25:25" x14ac:dyDescent="0.2">
      <c r="Y56569" s="84"/>
    </row>
    <row r="56570" spans="25:25" x14ac:dyDescent="0.2">
      <c r="Y56570" s="84"/>
    </row>
    <row r="56571" spans="25:25" x14ac:dyDescent="0.2">
      <c r="Y56571" s="84"/>
    </row>
    <row r="56572" spans="25:25" x14ac:dyDescent="0.2">
      <c r="Y56572" s="84"/>
    </row>
    <row r="56573" spans="25:25" x14ac:dyDescent="0.2">
      <c r="Y56573" s="84"/>
    </row>
    <row r="56574" spans="25:25" x14ac:dyDescent="0.2">
      <c r="Y56574" s="84"/>
    </row>
    <row r="56575" spans="25:25" x14ac:dyDescent="0.2">
      <c r="Y56575" s="84"/>
    </row>
    <row r="56576" spans="25:25" x14ac:dyDescent="0.2">
      <c r="Y56576" s="84"/>
    </row>
    <row r="56577" spans="25:25" x14ac:dyDescent="0.2">
      <c r="Y56577" s="84"/>
    </row>
    <row r="56578" spans="25:25" x14ac:dyDescent="0.2">
      <c r="Y56578" s="84"/>
    </row>
    <row r="56579" spans="25:25" x14ac:dyDescent="0.2">
      <c r="Y56579" s="84"/>
    </row>
    <row r="56580" spans="25:25" x14ac:dyDescent="0.2">
      <c r="Y56580" s="84"/>
    </row>
    <row r="56581" spans="25:25" x14ac:dyDescent="0.2">
      <c r="Y56581" s="84"/>
    </row>
    <row r="56582" spans="25:25" x14ac:dyDescent="0.2">
      <c r="Y56582" s="84"/>
    </row>
    <row r="56583" spans="25:25" x14ac:dyDescent="0.2">
      <c r="Y56583" s="84"/>
    </row>
    <row r="56584" spans="25:25" x14ac:dyDescent="0.2">
      <c r="Y56584" s="84"/>
    </row>
    <row r="56585" spans="25:25" x14ac:dyDescent="0.2">
      <c r="Y56585" s="84"/>
    </row>
    <row r="56586" spans="25:25" x14ac:dyDescent="0.2">
      <c r="Y56586" s="84"/>
    </row>
    <row r="56587" spans="25:25" x14ac:dyDescent="0.2">
      <c r="Y56587" s="84"/>
    </row>
    <row r="56588" spans="25:25" x14ac:dyDescent="0.2">
      <c r="Y56588" s="84"/>
    </row>
    <row r="56589" spans="25:25" x14ac:dyDescent="0.2">
      <c r="Y56589" s="84"/>
    </row>
    <row r="56590" spans="25:25" x14ac:dyDescent="0.2">
      <c r="Y56590" s="84"/>
    </row>
    <row r="56591" spans="25:25" x14ac:dyDescent="0.2">
      <c r="Y56591" s="84"/>
    </row>
    <row r="56592" spans="25:25" x14ac:dyDescent="0.2">
      <c r="Y56592" s="84"/>
    </row>
    <row r="56593" spans="25:25" x14ac:dyDescent="0.2">
      <c r="Y56593" s="84"/>
    </row>
    <row r="56594" spans="25:25" x14ac:dyDescent="0.2">
      <c r="Y56594" s="84"/>
    </row>
    <row r="56595" spans="25:25" x14ac:dyDescent="0.2">
      <c r="Y56595" s="84"/>
    </row>
    <row r="56596" spans="25:25" x14ac:dyDescent="0.2">
      <c r="Y56596" s="84"/>
    </row>
    <row r="56597" spans="25:25" x14ac:dyDescent="0.2">
      <c r="Y56597" s="84"/>
    </row>
    <row r="56598" spans="25:25" x14ac:dyDescent="0.2">
      <c r="Y56598" s="84"/>
    </row>
    <row r="56599" spans="25:25" x14ac:dyDescent="0.2">
      <c r="Y56599" s="84"/>
    </row>
    <row r="56600" spans="25:25" x14ac:dyDescent="0.2">
      <c r="Y56600" s="84"/>
    </row>
    <row r="56601" spans="25:25" x14ac:dyDescent="0.2">
      <c r="Y56601" s="84"/>
    </row>
    <row r="56602" spans="25:25" x14ac:dyDescent="0.2">
      <c r="Y56602" s="84"/>
    </row>
    <row r="56603" spans="25:25" x14ac:dyDescent="0.2">
      <c r="Y56603" s="84"/>
    </row>
    <row r="56604" spans="25:25" x14ac:dyDescent="0.2">
      <c r="Y56604" s="84"/>
    </row>
    <row r="56605" spans="25:25" x14ac:dyDescent="0.2">
      <c r="Y56605" s="84"/>
    </row>
    <row r="56606" spans="25:25" x14ac:dyDescent="0.2">
      <c r="Y56606" s="84"/>
    </row>
    <row r="56607" spans="25:25" x14ac:dyDescent="0.2">
      <c r="Y56607" s="84"/>
    </row>
    <row r="56608" spans="25:25" x14ac:dyDescent="0.2">
      <c r="Y56608" s="84"/>
    </row>
    <row r="56609" spans="25:25" x14ac:dyDescent="0.2">
      <c r="Y56609" s="84"/>
    </row>
    <row r="56610" spans="25:25" x14ac:dyDescent="0.2">
      <c r="Y56610" s="84"/>
    </row>
    <row r="56611" spans="25:25" x14ac:dyDescent="0.2">
      <c r="Y56611" s="84"/>
    </row>
    <row r="56612" spans="25:25" x14ac:dyDescent="0.2">
      <c r="Y56612" s="84"/>
    </row>
    <row r="56613" spans="25:25" x14ac:dyDescent="0.2">
      <c r="Y56613" s="84"/>
    </row>
    <row r="56614" spans="25:25" x14ac:dyDescent="0.2">
      <c r="Y56614" s="84"/>
    </row>
    <row r="56615" spans="25:25" x14ac:dyDescent="0.2">
      <c r="Y56615" s="84"/>
    </row>
    <row r="56616" spans="25:25" x14ac:dyDescent="0.2">
      <c r="Y56616" s="84"/>
    </row>
    <row r="56617" spans="25:25" x14ac:dyDescent="0.2">
      <c r="Y56617" s="84"/>
    </row>
    <row r="56618" spans="25:25" x14ac:dyDescent="0.2">
      <c r="Y56618" s="84"/>
    </row>
    <row r="56619" spans="25:25" x14ac:dyDescent="0.2">
      <c r="Y56619" s="84"/>
    </row>
    <row r="56620" spans="25:25" x14ac:dyDescent="0.2">
      <c r="Y56620" s="84"/>
    </row>
    <row r="56621" spans="25:25" x14ac:dyDescent="0.2">
      <c r="Y56621" s="84"/>
    </row>
    <row r="56622" spans="25:25" x14ac:dyDescent="0.2">
      <c r="Y56622" s="84"/>
    </row>
    <row r="56623" spans="25:25" x14ac:dyDescent="0.2">
      <c r="Y56623" s="84"/>
    </row>
    <row r="56624" spans="25:25" x14ac:dyDescent="0.2">
      <c r="Y56624" s="84"/>
    </row>
    <row r="56625" spans="25:25" x14ac:dyDescent="0.2">
      <c r="Y56625" s="84"/>
    </row>
    <row r="56626" spans="25:25" x14ac:dyDescent="0.2">
      <c r="Y56626" s="84"/>
    </row>
    <row r="56627" spans="25:25" x14ac:dyDescent="0.2">
      <c r="Y56627" s="84"/>
    </row>
    <row r="56628" spans="25:25" x14ac:dyDescent="0.2">
      <c r="Y56628" s="84"/>
    </row>
    <row r="56629" spans="25:25" x14ac:dyDescent="0.2">
      <c r="Y56629" s="84"/>
    </row>
    <row r="56630" spans="25:25" x14ac:dyDescent="0.2">
      <c r="Y56630" s="84"/>
    </row>
    <row r="56631" spans="25:25" x14ac:dyDescent="0.2">
      <c r="Y56631" s="84"/>
    </row>
    <row r="56632" spans="25:25" x14ac:dyDescent="0.2">
      <c r="Y56632" s="84"/>
    </row>
    <row r="56633" spans="25:25" x14ac:dyDescent="0.2">
      <c r="Y56633" s="84"/>
    </row>
    <row r="56634" spans="25:25" x14ac:dyDescent="0.2">
      <c r="Y56634" s="84"/>
    </row>
    <row r="56635" spans="25:25" x14ac:dyDescent="0.2">
      <c r="Y56635" s="84"/>
    </row>
    <row r="56636" spans="25:25" x14ac:dyDescent="0.2">
      <c r="Y56636" s="84"/>
    </row>
    <row r="56637" spans="25:25" x14ac:dyDescent="0.2">
      <c r="Y56637" s="84"/>
    </row>
    <row r="56638" spans="25:25" x14ac:dyDescent="0.2">
      <c r="Y56638" s="84"/>
    </row>
    <row r="56639" spans="25:25" x14ac:dyDescent="0.2">
      <c r="Y56639" s="84"/>
    </row>
    <row r="56640" spans="25:25" x14ac:dyDescent="0.2">
      <c r="Y56640" s="84"/>
    </row>
    <row r="56641" spans="25:25" x14ac:dyDescent="0.2">
      <c r="Y56641" s="84"/>
    </row>
    <row r="56642" spans="25:25" x14ac:dyDescent="0.2">
      <c r="Y56642" s="84"/>
    </row>
    <row r="56643" spans="25:25" x14ac:dyDescent="0.2">
      <c r="Y56643" s="84"/>
    </row>
    <row r="56644" spans="25:25" x14ac:dyDescent="0.2">
      <c r="Y56644" s="84"/>
    </row>
    <row r="56645" spans="25:25" x14ac:dyDescent="0.2">
      <c r="Y56645" s="84"/>
    </row>
    <row r="56646" spans="25:25" x14ac:dyDescent="0.2">
      <c r="Y56646" s="84"/>
    </row>
    <row r="56647" spans="25:25" x14ac:dyDescent="0.2">
      <c r="Y56647" s="84"/>
    </row>
    <row r="56648" spans="25:25" x14ac:dyDescent="0.2">
      <c r="Y56648" s="84"/>
    </row>
    <row r="56649" spans="25:25" x14ac:dyDescent="0.2">
      <c r="Y56649" s="84"/>
    </row>
    <row r="56650" spans="25:25" x14ac:dyDescent="0.2">
      <c r="Y56650" s="84"/>
    </row>
    <row r="56651" spans="25:25" x14ac:dyDescent="0.2">
      <c r="Y56651" s="84"/>
    </row>
    <row r="56652" spans="25:25" x14ac:dyDescent="0.2">
      <c r="Y56652" s="84"/>
    </row>
    <row r="56653" spans="25:25" x14ac:dyDescent="0.2">
      <c r="Y56653" s="84"/>
    </row>
    <row r="56654" spans="25:25" x14ac:dyDescent="0.2">
      <c r="Y56654" s="84"/>
    </row>
    <row r="56655" spans="25:25" x14ac:dyDescent="0.2">
      <c r="Y56655" s="84"/>
    </row>
    <row r="56656" spans="25:25" x14ac:dyDescent="0.2">
      <c r="Y56656" s="84"/>
    </row>
    <row r="56657" spans="25:25" x14ac:dyDescent="0.2">
      <c r="Y56657" s="84"/>
    </row>
    <row r="56658" spans="25:25" x14ac:dyDescent="0.2">
      <c r="Y56658" s="84"/>
    </row>
    <row r="56659" spans="25:25" x14ac:dyDescent="0.2">
      <c r="Y56659" s="84"/>
    </row>
    <row r="56660" spans="25:25" x14ac:dyDescent="0.2">
      <c r="Y56660" s="84"/>
    </row>
    <row r="56661" spans="25:25" x14ac:dyDescent="0.2">
      <c r="Y56661" s="84"/>
    </row>
    <row r="56662" spans="25:25" x14ac:dyDescent="0.2">
      <c r="Y56662" s="84"/>
    </row>
    <row r="56663" spans="25:25" x14ac:dyDescent="0.2">
      <c r="Y56663" s="84"/>
    </row>
    <row r="56664" spans="25:25" x14ac:dyDescent="0.2">
      <c r="Y56664" s="84"/>
    </row>
    <row r="56665" spans="25:25" x14ac:dyDescent="0.2">
      <c r="Y56665" s="84"/>
    </row>
    <row r="56666" spans="25:25" x14ac:dyDescent="0.2">
      <c r="Y56666" s="84"/>
    </row>
    <row r="56667" spans="25:25" x14ac:dyDescent="0.2">
      <c r="Y56667" s="84"/>
    </row>
    <row r="56668" spans="25:25" x14ac:dyDescent="0.2">
      <c r="Y56668" s="84"/>
    </row>
    <row r="56669" spans="25:25" x14ac:dyDescent="0.2">
      <c r="Y56669" s="84"/>
    </row>
    <row r="56670" spans="25:25" x14ac:dyDescent="0.2">
      <c r="Y56670" s="84"/>
    </row>
    <row r="56671" spans="25:25" x14ac:dyDescent="0.2">
      <c r="Y56671" s="84"/>
    </row>
    <row r="56672" spans="25:25" x14ac:dyDescent="0.2">
      <c r="Y56672" s="84"/>
    </row>
    <row r="56673" spans="25:25" x14ac:dyDescent="0.2">
      <c r="Y56673" s="84"/>
    </row>
    <row r="56674" spans="25:25" x14ac:dyDescent="0.2">
      <c r="Y56674" s="84"/>
    </row>
    <row r="56675" spans="25:25" x14ac:dyDescent="0.2">
      <c r="Y56675" s="84"/>
    </row>
    <row r="56676" spans="25:25" x14ac:dyDescent="0.2">
      <c r="Y56676" s="84"/>
    </row>
    <row r="56677" spans="25:25" x14ac:dyDescent="0.2">
      <c r="Y56677" s="84"/>
    </row>
    <row r="56678" spans="25:25" x14ac:dyDescent="0.2">
      <c r="Y56678" s="84"/>
    </row>
    <row r="56679" spans="25:25" x14ac:dyDescent="0.2">
      <c r="Y56679" s="84"/>
    </row>
    <row r="56680" spans="25:25" x14ac:dyDescent="0.2">
      <c r="Y56680" s="84"/>
    </row>
    <row r="56681" spans="25:25" x14ac:dyDescent="0.2">
      <c r="Y56681" s="84"/>
    </row>
    <row r="56682" spans="25:25" x14ac:dyDescent="0.2">
      <c r="Y56682" s="84"/>
    </row>
    <row r="56683" spans="25:25" x14ac:dyDescent="0.2">
      <c r="Y56683" s="84"/>
    </row>
    <row r="56684" spans="25:25" x14ac:dyDescent="0.2">
      <c r="Y56684" s="84"/>
    </row>
    <row r="56685" spans="25:25" x14ac:dyDescent="0.2">
      <c r="Y56685" s="84"/>
    </row>
    <row r="56686" spans="25:25" x14ac:dyDescent="0.2">
      <c r="Y56686" s="84"/>
    </row>
    <row r="56687" spans="25:25" x14ac:dyDescent="0.2">
      <c r="Y56687" s="84"/>
    </row>
    <row r="56688" spans="25:25" x14ac:dyDescent="0.2">
      <c r="Y56688" s="84"/>
    </row>
    <row r="56689" spans="25:25" x14ac:dyDescent="0.2">
      <c r="Y56689" s="84"/>
    </row>
    <row r="56690" spans="25:25" x14ac:dyDescent="0.2">
      <c r="Y56690" s="84"/>
    </row>
    <row r="56691" spans="25:25" x14ac:dyDescent="0.2">
      <c r="Y56691" s="84"/>
    </row>
    <row r="56692" spans="25:25" x14ac:dyDescent="0.2">
      <c r="Y56692" s="84"/>
    </row>
    <row r="56693" spans="25:25" x14ac:dyDescent="0.2">
      <c r="Y56693" s="84"/>
    </row>
    <row r="56694" spans="25:25" x14ac:dyDescent="0.2">
      <c r="Y56694" s="84"/>
    </row>
    <row r="56695" spans="25:25" x14ac:dyDescent="0.2">
      <c r="Y56695" s="84"/>
    </row>
    <row r="56696" spans="25:25" x14ac:dyDescent="0.2">
      <c r="Y56696" s="84"/>
    </row>
    <row r="56697" spans="25:25" x14ac:dyDescent="0.2">
      <c r="Y56697" s="84"/>
    </row>
    <row r="56698" spans="25:25" x14ac:dyDescent="0.2">
      <c r="Y56698" s="84"/>
    </row>
    <row r="56699" spans="25:25" x14ac:dyDescent="0.2">
      <c r="Y56699" s="84"/>
    </row>
    <row r="56700" spans="25:25" x14ac:dyDescent="0.2">
      <c r="Y56700" s="84"/>
    </row>
    <row r="56701" spans="25:25" x14ac:dyDescent="0.2">
      <c r="Y56701" s="84"/>
    </row>
    <row r="56702" spans="25:25" x14ac:dyDescent="0.2">
      <c r="Y56702" s="84"/>
    </row>
    <row r="56703" spans="25:25" x14ac:dyDescent="0.2">
      <c r="Y56703" s="84"/>
    </row>
    <row r="56704" spans="25:25" x14ac:dyDescent="0.2">
      <c r="Y56704" s="84"/>
    </row>
    <row r="56705" spans="25:25" x14ac:dyDescent="0.2">
      <c r="Y56705" s="84"/>
    </row>
    <row r="56706" spans="25:25" x14ac:dyDescent="0.2">
      <c r="Y56706" s="84"/>
    </row>
    <row r="56707" spans="25:25" x14ac:dyDescent="0.2">
      <c r="Y56707" s="84"/>
    </row>
    <row r="56708" spans="25:25" x14ac:dyDescent="0.2">
      <c r="Y56708" s="84"/>
    </row>
    <row r="56709" spans="25:25" x14ac:dyDescent="0.2">
      <c r="Y56709" s="84"/>
    </row>
    <row r="56710" spans="25:25" x14ac:dyDescent="0.2">
      <c r="Y56710" s="84"/>
    </row>
    <row r="56711" spans="25:25" x14ac:dyDescent="0.2">
      <c r="Y56711" s="84"/>
    </row>
    <row r="56712" spans="25:25" x14ac:dyDescent="0.2">
      <c r="Y56712" s="84"/>
    </row>
    <row r="56713" spans="25:25" x14ac:dyDescent="0.2">
      <c r="Y56713" s="84"/>
    </row>
    <row r="56714" spans="25:25" x14ac:dyDescent="0.2">
      <c r="Y56714" s="84"/>
    </row>
    <row r="56715" spans="25:25" x14ac:dyDescent="0.2">
      <c r="Y56715" s="84"/>
    </row>
    <row r="56716" spans="25:25" x14ac:dyDescent="0.2">
      <c r="Y56716" s="84"/>
    </row>
    <row r="56717" spans="25:25" x14ac:dyDescent="0.2">
      <c r="Y56717" s="84"/>
    </row>
    <row r="56718" spans="25:25" x14ac:dyDescent="0.2">
      <c r="Y56718" s="84"/>
    </row>
    <row r="56719" spans="25:25" x14ac:dyDescent="0.2">
      <c r="Y56719" s="84"/>
    </row>
    <row r="56720" spans="25:25" x14ac:dyDescent="0.2">
      <c r="Y56720" s="84"/>
    </row>
    <row r="56721" spans="25:25" x14ac:dyDescent="0.2">
      <c r="Y56721" s="84"/>
    </row>
    <row r="56722" spans="25:25" x14ac:dyDescent="0.2">
      <c r="Y56722" s="84"/>
    </row>
    <row r="56723" spans="25:25" x14ac:dyDescent="0.2">
      <c r="Y56723" s="84"/>
    </row>
    <row r="56724" spans="25:25" x14ac:dyDescent="0.2">
      <c r="Y56724" s="84"/>
    </row>
    <row r="56725" spans="25:25" x14ac:dyDescent="0.2">
      <c r="Y56725" s="84"/>
    </row>
    <row r="56726" spans="25:25" x14ac:dyDescent="0.2">
      <c r="Y56726" s="84"/>
    </row>
    <row r="56727" spans="25:25" x14ac:dyDescent="0.2">
      <c r="Y56727" s="84"/>
    </row>
    <row r="56728" spans="25:25" x14ac:dyDescent="0.2">
      <c r="Y56728" s="84"/>
    </row>
    <row r="56729" spans="25:25" x14ac:dyDescent="0.2">
      <c r="Y56729" s="84"/>
    </row>
    <row r="56730" spans="25:25" x14ac:dyDescent="0.2">
      <c r="Y56730" s="84"/>
    </row>
    <row r="56731" spans="25:25" x14ac:dyDescent="0.2">
      <c r="Y56731" s="84"/>
    </row>
    <row r="56732" spans="25:25" x14ac:dyDescent="0.2">
      <c r="Y56732" s="84"/>
    </row>
    <row r="56733" spans="25:25" x14ac:dyDescent="0.2">
      <c r="Y56733" s="84"/>
    </row>
    <row r="56734" spans="25:25" x14ac:dyDescent="0.2">
      <c r="Y56734" s="84"/>
    </row>
    <row r="56735" spans="25:25" x14ac:dyDescent="0.2">
      <c r="Y56735" s="84"/>
    </row>
    <row r="56736" spans="25:25" x14ac:dyDescent="0.2">
      <c r="Y56736" s="84"/>
    </row>
    <row r="56737" spans="25:25" x14ac:dyDescent="0.2">
      <c r="Y56737" s="84"/>
    </row>
    <row r="56738" spans="25:25" x14ac:dyDescent="0.2">
      <c r="Y56738" s="84"/>
    </row>
    <row r="56739" spans="25:25" x14ac:dyDescent="0.2">
      <c r="Y56739" s="84"/>
    </row>
    <row r="56740" spans="25:25" x14ac:dyDescent="0.2">
      <c r="Y56740" s="84"/>
    </row>
    <row r="56741" spans="25:25" x14ac:dyDescent="0.2">
      <c r="Y56741" s="84"/>
    </row>
    <row r="56742" spans="25:25" x14ac:dyDescent="0.2">
      <c r="Y56742" s="84"/>
    </row>
    <row r="56743" spans="25:25" x14ac:dyDescent="0.2">
      <c r="Y56743" s="84"/>
    </row>
    <row r="56744" spans="25:25" x14ac:dyDescent="0.2">
      <c r="Y56744" s="84"/>
    </row>
    <row r="56745" spans="25:25" x14ac:dyDescent="0.2">
      <c r="Y56745" s="84"/>
    </row>
    <row r="56746" spans="25:25" x14ac:dyDescent="0.2">
      <c r="Y56746" s="84"/>
    </row>
    <row r="56747" spans="25:25" x14ac:dyDescent="0.2">
      <c r="Y56747" s="84"/>
    </row>
    <row r="56748" spans="25:25" x14ac:dyDescent="0.2">
      <c r="Y56748" s="84"/>
    </row>
    <row r="56749" spans="25:25" x14ac:dyDescent="0.2">
      <c r="Y56749" s="84"/>
    </row>
    <row r="56750" spans="25:25" x14ac:dyDescent="0.2">
      <c r="Y56750" s="84"/>
    </row>
    <row r="56751" spans="25:25" x14ac:dyDescent="0.2">
      <c r="Y56751" s="84"/>
    </row>
    <row r="56752" spans="25:25" x14ac:dyDescent="0.2">
      <c r="Y56752" s="84"/>
    </row>
    <row r="56753" spans="25:25" x14ac:dyDescent="0.2">
      <c r="Y56753" s="84"/>
    </row>
    <row r="56754" spans="25:25" x14ac:dyDescent="0.2">
      <c r="Y56754" s="84"/>
    </row>
    <row r="56755" spans="25:25" x14ac:dyDescent="0.2">
      <c r="Y56755" s="84"/>
    </row>
    <row r="56756" spans="25:25" x14ac:dyDescent="0.2">
      <c r="Y56756" s="84"/>
    </row>
    <row r="56757" spans="25:25" x14ac:dyDescent="0.2">
      <c r="Y56757" s="84"/>
    </row>
    <row r="56758" spans="25:25" x14ac:dyDescent="0.2">
      <c r="Y56758" s="84"/>
    </row>
    <row r="56759" spans="25:25" x14ac:dyDescent="0.2">
      <c r="Y56759" s="84"/>
    </row>
    <row r="56760" spans="25:25" x14ac:dyDescent="0.2">
      <c r="Y56760" s="84"/>
    </row>
    <row r="56761" spans="25:25" x14ac:dyDescent="0.2">
      <c r="Y56761" s="84"/>
    </row>
    <row r="56762" spans="25:25" x14ac:dyDescent="0.2">
      <c r="Y56762" s="84"/>
    </row>
    <row r="56763" spans="25:25" x14ac:dyDescent="0.2">
      <c r="Y56763" s="84"/>
    </row>
    <row r="56764" spans="25:25" x14ac:dyDescent="0.2">
      <c r="Y56764" s="84"/>
    </row>
    <row r="56765" spans="25:25" x14ac:dyDescent="0.2">
      <c r="Y56765" s="84"/>
    </row>
    <row r="56766" spans="25:25" x14ac:dyDescent="0.2">
      <c r="Y56766" s="84"/>
    </row>
    <row r="56767" spans="25:25" x14ac:dyDescent="0.2">
      <c r="Y56767" s="84"/>
    </row>
    <row r="56768" spans="25:25" x14ac:dyDescent="0.2">
      <c r="Y56768" s="84"/>
    </row>
    <row r="56769" spans="25:25" x14ac:dyDescent="0.2">
      <c r="Y56769" s="84"/>
    </row>
    <row r="56770" spans="25:25" x14ac:dyDescent="0.2">
      <c r="Y56770" s="84"/>
    </row>
    <row r="56771" spans="25:25" x14ac:dyDescent="0.2">
      <c r="Y56771" s="84"/>
    </row>
    <row r="56772" spans="25:25" x14ac:dyDescent="0.2">
      <c r="Y56772" s="84"/>
    </row>
    <row r="56773" spans="25:25" x14ac:dyDescent="0.2">
      <c r="Y56773" s="84"/>
    </row>
    <row r="56774" spans="25:25" x14ac:dyDescent="0.2">
      <c r="Y56774" s="84"/>
    </row>
    <row r="56775" spans="25:25" x14ac:dyDescent="0.2">
      <c r="Y56775" s="84"/>
    </row>
    <row r="56776" spans="25:25" x14ac:dyDescent="0.2">
      <c r="Y56776" s="84"/>
    </row>
    <row r="56777" spans="25:25" x14ac:dyDescent="0.2">
      <c r="Y56777" s="84"/>
    </row>
    <row r="56778" spans="25:25" x14ac:dyDescent="0.2">
      <c r="Y56778" s="84"/>
    </row>
    <row r="56779" spans="25:25" x14ac:dyDescent="0.2">
      <c r="Y56779" s="84"/>
    </row>
    <row r="56780" spans="25:25" x14ac:dyDescent="0.2">
      <c r="Y56780" s="84"/>
    </row>
    <row r="56781" spans="25:25" x14ac:dyDescent="0.2">
      <c r="Y56781" s="84"/>
    </row>
    <row r="56782" spans="25:25" x14ac:dyDescent="0.2">
      <c r="Y56782" s="84"/>
    </row>
    <row r="56783" spans="25:25" x14ac:dyDescent="0.2">
      <c r="Y56783" s="84"/>
    </row>
    <row r="56784" spans="25:25" x14ac:dyDescent="0.2">
      <c r="Y56784" s="84"/>
    </row>
    <row r="56785" spans="25:25" x14ac:dyDescent="0.2">
      <c r="Y56785" s="84"/>
    </row>
    <row r="56786" spans="25:25" x14ac:dyDescent="0.2">
      <c r="Y56786" s="84"/>
    </row>
    <row r="56787" spans="25:25" x14ac:dyDescent="0.2">
      <c r="Y56787" s="84"/>
    </row>
    <row r="56788" spans="25:25" x14ac:dyDescent="0.2">
      <c r="Y56788" s="84"/>
    </row>
    <row r="56789" spans="25:25" x14ac:dyDescent="0.2">
      <c r="Y56789" s="84"/>
    </row>
    <row r="56790" spans="25:25" x14ac:dyDescent="0.2">
      <c r="Y56790" s="84"/>
    </row>
    <row r="56791" spans="25:25" x14ac:dyDescent="0.2">
      <c r="Y56791" s="84"/>
    </row>
    <row r="56792" spans="25:25" x14ac:dyDescent="0.2">
      <c r="Y56792" s="84"/>
    </row>
    <row r="56793" spans="25:25" x14ac:dyDescent="0.2">
      <c r="Y56793" s="84"/>
    </row>
    <row r="56794" spans="25:25" x14ac:dyDescent="0.2">
      <c r="Y56794" s="84"/>
    </row>
    <row r="56795" spans="25:25" x14ac:dyDescent="0.2">
      <c r="Y56795" s="84"/>
    </row>
    <row r="56796" spans="25:25" x14ac:dyDescent="0.2">
      <c r="Y56796" s="84"/>
    </row>
    <row r="56797" spans="25:25" x14ac:dyDescent="0.2">
      <c r="Y56797" s="84"/>
    </row>
    <row r="56798" spans="25:25" x14ac:dyDescent="0.2">
      <c r="Y56798" s="84"/>
    </row>
    <row r="56799" spans="25:25" x14ac:dyDescent="0.2">
      <c r="Y56799" s="84"/>
    </row>
    <row r="56800" spans="25:25" x14ac:dyDescent="0.2">
      <c r="Y56800" s="84"/>
    </row>
    <row r="56801" spans="25:25" x14ac:dyDescent="0.2">
      <c r="Y56801" s="84"/>
    </row>
    <row r="56802" spans="25:25" x14ac:dyDescent="0.2">
      <c r="Y56802" s="84"/>
    </row>
    <row r="56803" spans="25:25" x14ac:dyDescent="0.2">
      <c r="Y56803" s="84"/>
    </row>
    <row r="56804" spans="25:25" x14ac:dyDescent="0.2">
      <c r="Y56804" s="84"/>
    </row>
    <row r="56805" spans="25:25" x14ac:dyDescent="0.2">
      <c r="Y56805" s="84"/>
    </row>
    <row r="56806" spans="25:25" x14ac:dyDescent="0.2">
      <c r="Y56806" s="84"/>
    </row>
    <row r="56807" spans="25:25" x14ac:dyDescent="0.2">
      <c r="Y56807" s="84"/>
    </row>
    <row r="56808" spans="25:25" x14ac:dyDescent="0.2">
      <c r="Y56808" s="84"/>
    </row>
    <row r="56809" spans="25:25" x14ac:dyDescent="0.2">
      <c r="Y56809" s="84"/>
    </row>
    <row r="56810" spans="25:25" x14ac:dyDescent="0.2">
      <c r="Y56810" s="84"/>
    </row>
    <row r="56811" spans="25:25" x14ac:dyDescent="0.2">
      <c r="Y56811" s="84"/>
    </row>
    <row r="56812" spans="25:25" x14ac:dyDescent="0.2">
      <c r="Y56812" s="84"/>
    </row>
    <row r="56813" spans="25:25" x14ac:dyDescent="0.2">
      <c r="Y56813" s="84"/>
    </row>
    <row r="56814" spans="25:25" x14ac:dyDescent="0.2">
      <c r="Y56814" s="84"/>
    </row>
    <row r="56815" spans="25:25" x14ac:dyDescent="0.2">
      <c r="Y56815" s="84"/>
    </row>
    <row r="56816" spans="25:25" x14ac:dyDescent="0.2">
      <c r="Y56816" s="84"/>
    </row>
    <row r="56817" spans="25:25" x14ac:dyDescent="0.2">
      <c r="Y56817" s="84"/>
    </row>
    <row r="56818" spans="25:25" x14ac:dyDescent="0.2">
      <c r="Y56818" s="84"/>
    </row>
    <row r="56819" spans="25:25" x14ac:dyDescent="0.2">
      <c r="Y56819" s="84"/>
    </row>
    <row r="56820" spans="25:25" x14ac:dyDescent="0.2">
      <c r="Y56820" s="84"/>
    </row>
    <row r="56821" spans="25:25" x14ac:dyDescent="0.2">
      <c r="Y56821" s="84"/>
    </row>
    <row r="56822" spans="25:25" x14ac:dyDescent="0.2">
      <c r="Y56822" s="84"/>
    </row>
    <row r="56823" spans="25:25" x14ac:dyDescent="0.2">
      <c r="Y56823" s="84"/>
    </row>
    <row r="56824" spans="25:25" x14ac:dyDescent="0.2">
      <c r="Y56824" s="84"/>
    </row>
    <row r="56825" spans="25:25" x14ac:dyDescent="0.2">
      <c r="Y56825" s="84"/>
    </row>
    <row r="56826" spans="25:25" x14ac:dyDescent="0.2">
      <c r="Y56826" s="84"/>
    </row>
    <row r="56827" spans="25:25" x14ac:dyDescent="0.2">
      <c r="Y56827" s="84"/>
    </row>
    <row r="56828" spans="25:25" x14ac:dyDescent="0.2">
      <c r="Y56828" s="84"/>
    </row>
    <row r="56829" spans="25:25" x14ac:dyDescent="0.2">
      <c r="Y56829" s="84"/>
    </row>
    <row r="56830" spans="25:25" x14ac:dyDescent="0.2">
      <c r="Y56830" s="84"/>
    </row>
    <row r="56831" spans="25:25" x14ac:dyDescent="0.2">
      <c r="Y56831" s="84"/>
    </row>
    <row r="56832" spans="25:25" x14ac:dyDescent="0.2">
      <c r="Y56832" s="84"/>
    </row>
    <row r="56833" spans="25:25" x14ac:dyDescent="0.2">
      <c r="Y56833" s="84"/>
    </row>
    <row r="56834" spans="25:25" x14ac:dyDescent="0.2">
      <c r="Y56834" s="84"/>
    </row>
    <row r="56835" spans="25:25" x14ac:dyDescent="0.2">
      <c r="Y56835" s="84"/>
    </row>
    <row r="56836" spans="25:25" x14ac:dyDescent="0.2">
      <c r="Y56836" s="84"/>
    </row>
    <row r="56837" spans="25:25" x14ac:dyDescent="0.2">
      <c r="Y56837" s="84"/>
    </row>
    <row r="56838" spans="25:25" x14ac:dyDescent="0.2">
      <c r="Y56838" s="84"/>
    </row>
    <row r="56839" spans="25:25" x14ac:dyDescent="0.2">
      <c r="Y56839" s="84"/>
    </row>
    <row r="56840" spans="25:25" x14ac:dyDescent="0.2">
      <c r="Y56840" s="84"/>
    </row>
    <row r="56841" spans="25:25" x14ac:dyDescent="0.2">
      <c r="Y56841" s="84"/>
    </row>
    <row r="56842" spans="25:25" x14ac:dyDescent="0.2">
      <c r="Y56842" s="84"/>
    </row>
    <row r="56843" spans="25:25" x14ac:dyDescent="0.2">
      <c r="Y56843" s="84"/>
    </row>
    <row r="56844" spans="25:25" x14ac:dyDescent="0.2">
      <c r="Y56844" s="84"/>
    </row>
    <row r="56845" spans="25:25" x14ac:dyDescent="0.2">
      <c r="Y56845" s="84"/>
    </row>
    <row r="56846" spans="25:25" x14ac:dyDescent="0.2">
      <c r="Y56846" s="84"/>
    </row>
    <row r="56847" spans="25:25" x14ac:dyDescent="0.2">
      <c r="Y56847" s="84"/>
    </row>
    <row r="56848" spans="25:25" x14ac:dyDescent="0.2">
      <c r="Y56848" s="84"/>
    </row>
    <row r="56849" spans="25:25" x14ac:dyDescent="0.2">
      <c r="Y56849" s="84"/>
    </row>
    <row r="56850" spans="25:25" x14ac:dyDescent="0.2">
      <c r="Y56850" s="84"/>
    </row>
    <row r="56851" spans="25:25" x14ac:dyDescent="0.2">
      <c r="Y56851" s="84"/>
    </row>
    <row r="56852" spans="25:25" x14ac:dyDescent="0.2">
      <c r="Y56852" s="84"/>
    </row>
    <row r="56853" spans="25:25" x14ac:dyDescent="0.2">
      <c r="Y56853" s="84"/>
    </row>
    <row r="56854" spans="25:25" x14ac:dyDescent="0.2">
      <c r="Y56854" s="84"/>
    </row>
    <row r="56855" spans="25:25" x14ac:dyDescent="0.2">
      <c r="Y56855" s="84"/>
    </row>
    <row r="56856" spans="25:25" x14ac:dyDescent="0.2">
      <c r="Y56856" s="84"/>
    </row>
    <row r="56857" spans="25:25" x14ac:dyDescent="0.2">
      <c r="Y56857" s="84"/>
    </row>
    <row r="56858" spans="25:25" x14ac:dyDescent="0.2">
      <c r="Y56858" s="84"/>
    </row>
    <row r="56859" spans="25:25" x14ac:dyDescent="0.2">
      <c r="Y56859" s="84"/>
    </row>
    <row r="56860" spans="25:25" x14ac:dyDescent="0.2">
      <c r="Y56860" s="84"/>
    </row>
    <row r="56861" spans="25:25" x14ac:dyDescent="0.2">
      <c r="Y56861" s="84"/>
    </row>
    <row r="56862" spans="25:25" x14ac:dyDescent="0.2">
      <c r="Y56862" s="84"/>
    </row>
    <row r="56863" spans="25:25" x14ac:dyDescent="0.2">
      <c r="Y56863" s="84"/>
    </row>
    <row r="56864" spans="25:25" x14ac:dyDescent="0.2">
      <c r="Y56864" s="84"/>
    </row>
    <row r="56865" spans="25:25" x14ac:dyDescent="0.2">
      <c r="Y56865" s="84"/>
    </row>
    <row r="56866" spans="25:25" x14ac:dyDescent="0.2">
      <c r="Y56866" s="84"/>
    </row>
    <row r="56867" spans="25:25" x14ac:dyDescent="0.2">
      <c r="Y56867" s="84"/>
    </row>
    <row r="56868" spans="25:25" x14ac:dyDescent="0.2">
      <c r="Y56868" s="84"/>
    </row>
    <row r="56869" spans="25:25" x14ac:dyDescent="0.2">
      <c r="Y56869" s="84"/>
    </row>
    <row r="56870" spans="25:25" x14ac:dyDescent="0.2">
      <c r="Y56870" s="84"/>
    </row>
    <row r="56871" spans="25:25" x14ac:dyDescent="0.2">
      <c r="Y56871" s="84"/>
    </row>
    <row r="56872" spans="25:25" x14ac:dyDescent="0.2">
      <c r="Y56872" s="84"/>
    </row>
    <row r="56873" spans="25:25" x14ac:dyDescent="0.2">
      <c r="Y56873" s="84"/>
    </row>
    <row r="56874" spans="25:25" x14ac:dyDescent="0.2">
      <c r="Y56874" s="84"/>
    </row>
    <row r="56875" spans="25:25" x14ac:dyDescent="0.2">
      <c r="Y56875" s="84"/>
    </row>
    <row r="56876" spans="25:25" x14ac:dyDescent="0.2">
      <c r="Y56876" s="84"/>
    </row>
    <row r="56877" spans="25:25" x14ac:dyDescent="0.2">
      <c r="Y56877" s="84"/>
    </row>
    <row r="56878" spans="25:25" x14ac:dyDescent="0.2">
      <c r="Y56878" s="84"/>
    </row>
    <row r="56879" spans="25:25" x14ac:dyDescent="0.2">
      <c r="Y56879" s="84"/>
    </row>
    <row r="56880" spans="25:25" x14ac:dyDescent="0.2">
      <c r="Y56880" s="84"/>
    </row>
    <row r="56881" spans="25:25" x14ac:dyDescent="0.2">
      <c r="Y56881" s="84"/>
    </row>
    <row r="56882" spans="25:25" x14ac:dyDescent="0.2">
      <c r="Y56882" s="84"/>
    </row>
    <row r="56883" spans="25:25" x14ac:dyDescent="0.2">
      <c r="Y56883" s="84"/>
    </row>
    <row r="56884" spans="25:25" x14ac:dyDescent="0.2">
      <c r="Y56884" s="84"/>
    </row>
    <row r="56885" spans="25:25" x14ac:dyDescent="0.2">
      <c r="Y56885" s="84"/>
    </row>
    <row r="56886" spans="25:25" x14ac:dyDescent="0.2">
      <c r="Y56886" s="84"/>
    </row>
    <row r="56887" spans="25:25" x14ac:dyDescent="0.2">
      <c r="Y56887" s="84"/>
    </row>
    <row r="56888" spans="25:25" x14ac:dyDescent="0.2">
      <c r="Y56888" s="84"/>
    </row>
    <row r="56889" spans="25:25" x14ac:dyDescent="0.2">
      <c r="Y56889" s="84"/>
    </row>
    <row r="56890" spans="25:25" x14ac:dyDescent="0.2">
      <c r="Y56890" s="84"/>
    </row>
    <row r="56891" spans="25:25" x14ac:dyDescent="0.2">
      <c r="Y56891" s="84"/>
    </row>
    <row r="56892" spans="25:25" x14ac:dyDescent="0.2">
      <c r="Y56892" s="84"/>
    </row>
    <row r="56893" spans="25:25" x14ac:dyDescent="0.2">
      <c r="Y56893" s="84"/>
    </row>
    <row r="56894" spans="25:25" x14ac:dyDescent="0.2">
      <c r="Y56894" s="84"/>
    </row>
    <row r="56895" spans="25:25" x14ac:dyDescent="0.2">
      <c r="Y56895" s="84"/>
    </row>
    <row r="56896" spans="25:25" x14ac:dyDescent="0.2">
      <c r="Y56896" s="84"/>
    </row>
    <row r="56897" spans="25:25" x14ac:dyDescent="0.2">
      <c r="Y56897" s="84"/>
    </row>
    <row r="56898" spans="25:25" x14ac:dyDescent="0.2">
      <c r="Y56898" s="84"/>
    </row>
    <row r="56899" spans="25:25" x14ac:dyDescent="0.2">
      <c r="Y56899" s="84"/>
    </row>
    <row r="56900" spans="25:25" x14ac:dyDescent="0.2">
      <c r="Y56900" s="84"/>
    </row>
    <row r="56901" spans="25:25" x14ac:dyDescent="0.2">
      <c r="Y56901" s="84"/>
    </row>
    <row r="56902" spans="25:25" x14ac:dyDescent="0.2">
      <c r="Y56902" s="84"/>
    </row>
    <row r="56903" spans="25:25" x14ac:dyDescent="0.2">
      <c r="Y56903" s="84"/>
    </row>
    <row r="56904" spans="25:25" x14ac:dyDescent="0.2">
      <c r="Y56904" s="84"/>
    </row>
    <row r="56905" spans="25:25" x14ac:dyDescent="0.2">
      <c r="Y56905" s="84"/>
    </row>
    <row r="56906" spans="25:25" x14ac:dyDescent="0.2">
      <c r="Y56906" s="84"/>
    </row>
    <row r="56907" spans="25:25" x14ac:dyDescent="0.2">
      <c r="Y56907" s="84"/>
    </row>
    <row r="56908" spans="25:25" x14ac:dyDescent="0.2">
      <c r="Y56908" s="84"/>
    </row>
    <row r="56909" spans="25:25" x14ac:dyDescent="0.2">
      <c r="Y56909" s="84"/>
    </row>
    <row r="56910" spans="25:25" x14ac:dyDescent="0.2">
      <c r="Y56910" s="84"/>
    </row>
    <row r="56911" spans="25:25" x14ac:dyDescent="0.2">
      <c r="Y56911" s="84"/>
    </row>
    <row r="56912" spans="25:25" x14ac:dyDescent="0.2">
      <c r="Y56912" s="84"/>
    </row>
    <row r="56913" spans="25:25" x14ac:dyDescent="0.2">
      <c r="Y56913" s="84"/>
    </row>
    <row r="56914" spans="25:25" x14ac:dyDescent="0.2">
      <c r="Y56914" s="84"/>
    </row>
    <row r="56915" spans="25:25" x14ac:dyDescent="0.2">
      <c r="Y56915" s="84"/>
    </row>
    <row r="56916" spans="25:25" x14ac:dyDescent="0.2">
      <c r="Y56916" s="84"/>
    </row>
    <row r="56917" spans="25:25" x14ac:dyDescent="0.2">
      <c r="Y56917" s="84"/>
    </row>
    <row r="56918" spans="25:25" x14ac:dyDescent="0.2">
      <c r="Y56918" s="84"/>
    </row>
    <row r="56919" spans="25:25" x14ac:dyDescent="0.2">
      <c r="Y56919" s="84"/>
    </row>
    <row r="56920" spans="25:25" x14ac:dyDescent="0.2">
      <c r="Y56920" s="84"/>
    </row>
    <row r="56921" spans="25:25" x14ac:dyDescent="0.2">
      <c r="Y56921" s="84"/>
    </row>
    <row r="56922" spans="25:25" x14ac:dyDescent="0.2">
      <c r="Y56922" s="84"/>
    </row>
    <row r="56923" spans="25:25" x14ac:dyDescent="0.2">
      <c r="Y56923" s="84"/>
    </row>
    <row r="56924" spans="25:25" x14ac:dyDescent="0.2">
      <c r="Y56924" s="84"/>
    </row>
    <row r="56925" spans="25:25" x14ac:dyDescent="0.2">
      <c r="Y56925" s="84"/>
    </row>
    <row r="56926" spans="25:25" x14ac:dyDescent="0.2">
      <c r="Y56926" s="84"/>
    </row>
    <row r="56927" spans="25:25" x14ac:dyDescent="0.2">
      <c r="Y56927" s="84"/>
    </row>
    <row r="56928" spans="25:25" x14ac:dyDescent="0.2">
      <c r="Y56928" s="84"/>
    </row>
    <row r="56929" spans="25:25" x14ac:dyDescent="0.2">
      <c r="Y56929" s="84"/>
    </row>
    <row r="56930" spans="25:25" x14ac:dyDescent="0.2">
      <c r="Y56930" s="84"/>
    </row>
    <row r="56931" spans="25:25" x14ac:dyDescent="0.2">
      <c r="Y56931" s="84"/>
    </row>
    <row r="56932" spans="25:25" x14ac:dyDescent="0.2">
      <c r="Y56932" s="84"/>
    </row>
    <row r="56933" spans="25:25" x14ac:dyDescent="0.2">
      <c r="Y56933" s="84"/>
    </row>
    <row r="56934" spans="25:25" x14ac:dyDescent="0.2">
      <c r="Y56934" s="84"/>
    </row>
    <row r="56935" spans="25:25" x14ac:dyDescent="0.2">
      <c r="Y56935" s="84"/>
    </row>
    <row r="56936" spans="25:25" x14ac:dyDescent="0.2">
      <c r="Y56936" s="84"/>
    </row>
    <row r="56937" spans="25:25" x14ac:dyDescent="0.2">
      <c r="Y56937" s="84"/>
    </row>
    <row r="56938" spans="25:25" x14ac:dyDescent="0.2">
      <c r="Y56938" s="84"/>
    </row>
    <row r="56939" spans="25:25" x14ac:dyDescent="0.2">
      <c r="Y56939" s="84"/>
    </row>
    <row r="56940" spans="25:25" x14ac:dyDescent="0.2">
      <c r="Y56940" s="84"/>
    </row>
    <row r="56941" spans="25:25" x14ac:dyDescent="0.2">
      <c r="Y56941" s="84"/>
    </row>
    <row r="56942" spans="25:25" x14ac:dyDescent="0.2">
      <c r="Y56942" s="84"/>
    </row>
    <row r="56943" spans="25:25" x14ac:dyDescent="0.2">
      <c r="Y56943" s="84"/>
    </row>
    <row r="56944" spans="25:25" x14ac:dyDescent="0.2">
      <c r="Y56944" s="84"/>
    </row>
    <row r="56945" spans="25:25" x14ac:dyDescent="0.2">
      <c r="Y56945" s="84"/>
    </row>
    <row r="56946" spans="25:25" x14ac:dyDescent="0.2">
      <c r="Y56946" s="84"/>
    </row>
    <row r="56947" spans="25:25" x14ac:dyDescent="0.2">
      <c r="Y56947" s="84"/>
    </row>
    <row r="56948" spans="25:25" x14ac:dyDescent="0.2">
      <c r="Y56948" s="84"/>
    </row>
    <row r="56949" spans="25:25" x14ac:dyDescent="0.2">
      <c r="Y56949" s="84"/>
    </row>
    <row r="56950" spans="25:25" x14ac:dyDescent="0.2">
      <c r="Y56950" s="84"/>
    </row>
    <row r="56951" spans="25:25" x14ac:dyDescent="0.2">
      <c r="Y56951" s="84"/>
    </row>
    <row r="56952" spans="25:25" x14ac:dyDescent="0.2">
      <c r="Y56952" s="84"/>
    </row>
    <row r="56953" spans="25:25" x14ac:dyDescent="0.2">
      <c r="Y56953" s="84"/>
    </row>
    <row r="56954" spans="25:25" x14ac:dyDescent="0.2">
      <c r="Y56954" s="84"/>
    </row>
    <row r="56955" spans="25:25" x14ac:dyDescent="0.2">
      <c r="Y56955" s="84"/>
    </row>
    <row r="56956" spans="25:25" x14ac:dyDescent="0.2">
      <c r="Y56956" s="84"/>
    </row>
    <row r="56957" spans="25:25" x14ac:dyDescent="0.2">
      <c r="Y56957" s="84"/>
    </row>
    <row r="56958" spans="25:25" x14ac:dyDescent="0.2">
      <c r="Y56958" s="84"/>
    </row>
    <row r="56959" spans="25:25" x14ac:dyDescent="0.2">
      <c r="Y56959" s="84"/>
    </row>
    <row r="56960" spans="25:25" x14ac:dyDescent="0.2">
      <c r="Y56960" s="84"/>
    </row>
    <row r="56961" spans="25:25" x14ac:dyDescent="0.2">
      <c r="Y56961" s="84"/>
    </row>
    <row r="56962" spans="25:25" x14ac:dyDescent="0.2">
      <c r="Y56962" s="84"/>
    </row>
    <row r="56963" spans="25:25" x14ac:dyDescent="0.2">
      <c r="Y56963" s="84"/>
    </row>
    <row r="56964" spans="25:25" x14ac:dyDescent="0.2">
      <c r="Y56964" s="84"/>
    </row>
    <row r="56965" spans="25:25" x14ac:dyDescent="0.2">
      <c r="Y56965" s="84"/>
    </row>
    <row r="56966" spans="25:25" x14ac:dyDescent="0.2">
      <c r="Y56966" s="84"/>
    </row>
    <row r="56967" spans="25:25" x14ac:dyDescent="0.2">
      <c r="Y56967" s="84"/>
    </row>
    <row r="56968" spans="25:25" x14ac:dyDescent="0.2">
      <c r="Y56968" s="84"/>
    </row>
    <row r="56969" spans="25:25" x14ac:dyDescent="0.2">
      <c r="Y56969" s="84"/>
    </row>
    <row r="56970" spans="25:25" x14ac:dyDescent="0.2">
      <c r="Y56970" s="84"/>
    </row>
    <row r="56971" spans="25:25" x14ac:dyDescent="0.2">
      <c r="Y56971" s="84"/>
    </row>
    <row r="56972" spans="25:25" x14ac:dyDescent="0.2">
      <c r="Y56972" s="84"/>
    </row>
    <row r="56973" spans="25:25" x14ac:dyDescent="0.2">
      <c r="Y56973" s="84"/>
    </row>
    <row r="56974" spans="25:25" x14ac:dyDescent="0.2">
      <c r="Y56974" s="84"/>
    </row>
    <row r="56975" spans="25:25" x14ac:dyDescent="0.2">
      <c r="Y56975" s="84"/>
    </row>
    <row r="56976" spans="25:25" x14ac:dyDescent="0.2">
      <c r="Y56976" s="84"/>
    </row>
    <row r="56977" spans="25:25" x14ac:dyDescent="0.2">
      <c r="Y56977" s="84"/>
    </row>
    <row r="56978" spans="25:25" x14ac:dyDescent="0.2">
      <c r="Y56978" s="84"/>
    </row>
    <row r="56979" spans="25:25" x14ac:dyDescent="0.2">
      <c r="Y56979" s="84"/>
    </row>
    <row r="56980" spans="25:25" x14ac:dyDescent="0.2">
      <c r="Y56980" s="84"/>
    </row>
    <row r="56981" spans="25:25" x14ac:dyDescent="0.2">
      <c r="Y56981" s="84"/>
    </row>
    <row r="56982" spans="25:25" x14ac:dyDescent="0.2">
      <c r="Y56982" s="84"/>
    </row>
    <row r="56983" spans="25:25" x14ac:dyDescent="0.2">
      <c r="Y56983" s="84"/>
    </row>
    <row r="56984" spans="25:25" x14ac:dyDescent="0.2">
      <c r="Y56984" s="84"/>
    </row>
    <row r="56985" spans="25:25" x14ac:dyDescent="0.2">
      <c r="Y56985" s="84"/>
    </row>
    <row r="56986" spans="25:25" x14ac:dyDescent="0.2">
      <c r="Y56986" s="84"/>
    </row>
    <row r="56987" spans="25:25" x14ac:dyDescent="0.2">
      <c r="Y56987" s="84"/>
    </row>
    <row r="56988" spans="25:25" x14ac:dyDescent="0.2">
      <c r="Y56988" s="84"/>
    </row>
    <row r="56989" spans="25:25" x14ac:dyDescent="0.2">
      <c r="Y56989" s="84"/>
    </row>
    <row r="56990" spans="25:25" x14ac:dyDescent="0.2">
      <c r="Y56990" s="84"/>
    </row>
    <row r="56991" spans="25:25" x14ac:dyDescent="0.2">
      <c r="Y56991" s="84"/>
    </row>
    <row r="56992" spans="25:25" x14ac:dyDescent="0.2">
      <c r="Y56992" s="84"/>
    </row>
    <row r="56993" spans="25:25" x14ac:dyDescent="0.2">
      <c r="Y56993" s="84"/>
    </row>
    <row r="56994" spans="25:25" x14ac:dyDescent="0.2">
      <c r="Y56994" s="84"/>
    </row>
    <row r="56995" spans="25:25" x14ac:dyDescent="0.2">
      <c r="Y56995" s="84"/>
    </row>
    <row r="56996" spans="25:25" x14ac:dyDescent="0.2">
      <c r="Y56996" s="84"/>
    </row>
    <row r="56997" spans="25:25" x14ac:dyDescent="0.2">
      <c r="Y56997" s="84"/>
    </row>
    <row r="56998" spans="25:25" x14ac:dyDescent="0.2">
      <c r="Y56998" s="84"/>
    </row>
    <row r="56999" spans="25:25" x14ac:dyDescent="0.2">
      <c r="Y56999" s="84"/>
    </row>
    <row r="57000" spans="25:25" x14ac:dyDescent="0.2">
      <c r="Y57000" s="84"/>
    </row>
    <row r="57001" spans="25:25" x14ac:dyDescent="0.2">
      <c r="Y57001" s="84"/>
    </row>
    <row r="57002" spans="25:25" x14ac:dyDescent="0.2">
      <c r="Y57002" s="84"/>
    </row>
    <row r="57003" spans="25:25" x14ac:dyDescent="0.2">
      <c r="Y57003" s="84"/>
    </row>
    <row r="57004" spans="25:25" x14ac:dyDescent="0.2">
      <c r="Y57004" s="84"/>
    </row>
    <row r="57005" spans="25:25" x14ac:dyDescent="0.2">
      <c r="Y57005" s="84"/>
    </row>
    <row r="57006" spans="25:25" x14ac:dyDescent="0.2">
      <c r="Y57006" s="84"/>
    </row>
    <row r="57007" spans="25:25" x14ac:dyDescent="0.2">
      <c r="Y57007" s="84"/>
    </row>
    <row r="57008" spans="25:25" x14ac:dyDescent="0.2">
      <c r="Y57008" s="84"/>
    </row>
    <row r="57009" spans="25:25" x14ac:dyDescent="0.2">
      <c r="Y57009" s="84"/>
    </row>
    <row r="57010" spans="25:25" x14ac:dyDescent="0.2">
      <c r="Y57010" s="84"/>
    </row>
    <row r="57011" spans="25:25" x14ac:dyDescent="0.2">
      <c r="Y57011" s="84"/>
    </row>
    <row r="57012" spans="25:25" x14ac:dyDescent="0.2">
      <c r="Y57012" s="84"/>
    </row>
    <row r="57013" spans="25:25" x14ac:dyDescent="0.2">
      <c r="Y57013" s="84"/>
    </row>
    <row r="57014" spans="25:25" x14ac:dyDescent="0.2">
      <c r="Y57014" s="84"/>
    </row>
    <row r="57015" spans="25:25" x14ac:dyDescent="0.2">
      <c r="Y57015" s="84"/>
    </row>
    <row r="57016" spans="25:25" x14ac:dyDescent="0.2">
      <c r="Y57016" s="84"/>
    </row>
    <row r="57017" spans="25:25" x14ac:dyDescent="0.2">
      <c r="Y57017" s="84"/>
    </row>
    <row r="57018" spans="25:25" x14ac:dyDescent="0.2">
      <c r="Y57018" s="84"/>
    </row>
    <row r="57019" spans="25:25" x14ac:dyDescent="0.2">
      <c r="Y57019" s="84"/>
    </row>
    <row r="57020" spans="25:25" x14ac:dyDescent="0.2">
      <c r="Y57020" s="84"/>
    </row>
    <row r="57021" spans="25:25" x14ac:dyDescent="0.2">
      <c r="Y57021" s="84"/>
    </row>
    <row r="57022" spans="25:25" x14ac:dyDescent="0.2">
      <c r="Y57022" s="84"/>
    </row>
    <row r="57023" spans="25:25" x14ac:dyDescent="0.2">
      <c r="Y57023" s="84"/>
    </row>
    <row r="57024" spans="25:25" x14ac:dyDescent="0.2">
      <c r="Y57024" s="84"/>
    </row>
    <row r="57025" spans="25:25" x14ac:dyDescent="0.2">
      <c r="Y57025" s="84"/>
    </row>
    <row r="57026" spans="25:25" x14ac:dyDescent="0.2">
      <c r="Y57026" s="84"/>
    </row>
    <row r="57027" spans="25:25" x14ac:dyDescent="0.2">
      <c r="Y57027" s="84"/>
    </row>
    <row r="57028" spans="25:25" x14ac:dyDescent="0.2">
      <c r="Y57028" s="84"/>
    </row>
    <row r="57029" spans="25:25" x14ac:dyDescent="0.2">
      <c r="Y57029" s="84"/>
    </row>
    <row r="57030" spans="25:25" x14ac:dyDescent="0.2">
      <c r="Y57030" s="84"/>
    </row>
    <row r="57031" spans="25:25" x14ac:dyDescent="0.2">
      <c r="Y57031" s="84"/>
    </row>
    <row r="57032" spans="25:25" x14ac:dyDescent="0.2">
      <c r="Y57032" s="84"/>
    </row>
    <row r="57033" spans="25:25" x14ac:dyDescent="0.2">
      <c r="Y57033" s="84"/>
    </row>
    <row r="57034" spans="25:25" x14ac:dyDescent="0.2">
      <c r="Y57034" s="84"/>
    </row>
    <row r="57035" spans="25:25" x14ac:dyDescent="0.2">
      <c r="Y57035" s="84"/>
    </row>
    <row r="57036" spans="25:25" x14ac:dyDescent="0.2">
      <c r="Y57036" s="84"/>
    </row>
    <row r="57037" spans="25:25" x14ac:dyDescent="0.2">
      <c r="Y57037" s="84"/>
    </row>
    <row r="57038" spans="25:25" x14ac:dyDescent="0.2">
      <c r="Y57038" s="84"/>
    </row>
    <row r="57039" spans="25:25" x14ac:dyDescent="0.2">
      <c r="Y57039" s="84"/>
    </row>
    <row r="57040" spans="25:25" x14ac:dyDescent="0.2">
      <c r="Y57040" s="84"/>
    </row>
    <row r="57041" spans="25:25" x14ac:dyDescent="0.2">
      <c r="Y57041" s="84"/>
    </row>
    <row r="57042" spans="25:25" x14ac:dyDescent="0.2">
      <c r="Y57042" s="84"/>
    </row>
    <row r="57043" spans="25:25" x14ac:dyDescent="0.2">
      <c r="Y57043" s="84"/>
    </row>
    <row r="57044" spans="25:25" x14ac:dyDescent="0.2">
      <c r="Y57044" s="84"/>
    </row>
    <row r="57045" spans="25:25" x14ac:dyDescent="0.2">
      <c r="Y57045" s="84"/>
    </row>
    <row r="57046" spans="25:25" x14ac:dyDescent="0.2">
      <c r="Y57046" s="84"/>
    </row>
    <row r="57047" spans="25:25" x14ac:dyDescent="0.2">
      <c r="Y57047" s="84"/>
    </row>
    <row r="57048" spans="25:25" x14ac:dyDescent="0.2">
      <c r="Y57048" s="84"/>
    </row>
    <row r="57049" spans="25:25" x14ac:dyDescent="0.2">
      <c r="Y57049" s="84"/>
    </row>
    <row r="57050" spans="25:25" x14ac:dyDescent="0.2">
      <c r="Y57050" s="84"/>
    </row>
    <row r="57051" spans="25:25" x14ac:dyDescent="0.2">
      <c r="Y57051" s="84"/>
    </row>
    <row r="57052" spans="25:25" x14ac:dyDescent="0.2">
      <c r="Y57052" s="84"/>
    </row>
    <row r="57053" spans="25:25" x14ac:dyDescent="0.2">
      <c r="Y57053" s="84"/>
    </row>
    <row r="57054" spans="25:25" x14ac:dyDescent="0.2">
      <c r="Y57054" s="84"/>
    </row>
    <row r="57055" spans="25:25" x14ac:dyDescent="0.2">
      <c r="Y57055" s="84"/>
    </row>
    <row r="57056" spans="25:25" x14ac:dyDescent="0.2">
      <c r="Y57056" s="84"/>
    </row>
    <row r="57057" spans="25:25" x14ac:dyDescent="0.2">
      <c r="Y57057" s="84"/>
    </row>
    <row r="57058" spans="25:25" x14ac:dyDescent="0.2">
      <c r="Y57058" s="84"/>
    </row>
    <row r="57059" spans="25:25" x14ac:dyDescent="0.2">
      <c r="Y57059" s="84"/>
    </row>
    <row r="57060" spans="25:25" x14ac:dyDescent="0.2">
      <c r="Y57060" s="84"/>
    </row>
    <row r="57061" spans="25:25" x14ac:dyDescent="0.2">
      <c r="Y57061" s="84"/>
    </row>
    <row r="57062" spans="25:25" x14ac:dyDescent="0.2">
      <c r="Y57062" s="84"/>
    </row>
    <row r="57063" spans="25:25" x14ac:dyDescent="0.2">
      <c r="Y57063" s="84"/>
    </row>
    <row r="57064" spans="25:25" x14ac:dyDescent="0.2">
      <c r="Y57064" s="84"/>
    </row>
    <row r="57065" spans="25:25" x14ac:dyDescent="0.2">
      <c r="Y57065" s="84"/>
    </row>
    <row r="57066" spans="25:25" x14ac:dyDescent="0.2">
      <c r="Y57066" s="84"/>
    </row>
    <row r="57067" spans="25:25" x14ac:dyDescent="0.2">
      <c r="Y57067" s="84"/>
    </row>
    <row r="57068" spans="25:25" x14ac:dyDescent="0.2">
      <c r="Y57068" s="84"/>
    </row>
    <row r="57069" spans="25:25" x14ac:dyDescent="0.2">
      <c r="Y57069" s="84"/>
    </row>
    <row r="57070" spans="25:25" x14ac:dyDescent="0.2">
      <c r="Y57070" s="84"/>
    </row>
    <row r="57071" spans="25:25" x14ac:dyDescent="0.2">
      <c r="Y57071" s="84"/>
    </row>
    <row r="57072" spans="25:25" x14ac:dyDescent="0.2">
      <c r="Y57072" s="84"/>
    </row>
    <row r="57073" spans="25:25" x14ac:dyDescent="0.2">
      <c r="Y57073" s="84"/>
    </row>
    <row r="57074" spans="25:25" x14ac:dyDescent="0.2">
      <c r="Y57074" s="84"/>
    </row>
    <row r="57075" spans="25:25" x14ac:dyDescent="0.2">
      <c r="Y57075" s="84"/>
    </row>
    <row r="57076" spans="25:25" x14ac:dyDescent="0.2">
      <c r="Y57076" s="84"/>
    </row>
    <row r="57077" spans="25:25" x14ac:dyDescent="0.2">
      <c r="Y57077" s="84"/>
    </row>
    <row r="57078" spans="25:25" x14ac:dyDescent="0.2">
      <c r="Y57078" s="84"/>
    </row>
    <row r="57079" spans="25:25" x14ac:dyDescent="0.2">
      <c r="Y57079" s="84"/>
    </row>
    <row r="57080" spans="25:25" x14ac:dyDescent="0.2">
      <c r="Y57080" s="84"/>
    </row>
    <row r="57081" spans="25:25" x14ac:dyDescent="0.2">
      <c r="Y57081" s="84"/>
    </row>
    <row r="57082" spans="25:25" x14ac:dyDescent="0.2">
      <c r="Y57082" s="84"/>
    </row>
    <row r="57083" spans="25:25" x14ac:dyDescent="0.2">
      <c r="Y57083" s="84"/>
    </row>
    <row r="57084" spans="25:25" x14ac:dyDescent="0.2">
      <c r="Y57084" s="84"/>
    </row>
    <row r="57085" spans="25:25" x14ac:dyDescent="0.2">
      <c r="Y57085" s="84"/>
    </row>
    <row r="57086" spans="25:25" x14ac:dyDescent="0.2">
      <c r="Y57086" s="84"/>
    </row>
    <row r="57087" spans="25:25" x14ac:dyDescent="0.2">
      <c r="Y57087" s="84"/>
    </row>
    <row r="57088" spans="25:25" x14ac:dyDescent="0.2">
      <c r="Y57088" s="84"/>
    </row>
    <row r="57089" spans="25:25" x14ac:dyDescent="0.2">
      <c r="Y57089" s="84"/>
    </row>
    <row r="57090" spans="25:25" x14ac:dyDescent="0.2">
      <c r="Y57090" s="84"/>
    </row>
    <row r="57091" spans="25:25" x14ac:dyDescent="0.2">
      <c r="Y57091" s="84"/>
    </row>
    <row r="57092" spans="25:25" x14ac:dyDescent="0.2">
      <c r="Y57092" s="84"/>
    </row>
    <row r="57093" spans="25:25" x14ac:dyDescent="0.2">
      <c r="Y57093" s="84"/>
    </row>
    <row r="57094" spans="25:25" x14ac:dyDescent="0.2">
      <c r="Y57094" s="84"/>
    </row>
    <row r="57095" spans="25:25" x14ac:dyDescent="0.2">
      <c r="Y57095" s="84"/>
    </row>
    <row r="57096" spans="25:25" x14ac:dyDescent="0.2">
      <c r="Y57096" s="84"/>
    </row>
    <row r="57097" spans="25:25" x14ac:dyDescent="0.2">
      <c r="Y57097" s="84"/>
    </row>
    <row r="57098" spans="25:25" x14ac:dyDescent="0.2">
      <c r="Y57098" s="84"/>
    </row>
    <row r="57099" spans="25:25" x14ac:dyDescent="0.2">
      <c r="Y57099" s="84"/>
    </row>
    <row r="57100" spans="25:25" x14ac:dyDescent="0.2">
      <c r="Y57100" s="84"/>
    </row>
    <row r="57101" spans="25:25" x14ac:dyDescent="0.2">
      <c r="Y57101" s="84"/>
    </row>
    <row r="57102" spans="25:25" x14ac:dyDescent="0.2">
      <c r="Y57102" s="84"/>
    </row>
    <row r="57103" spans="25:25" x14ac:dyDescent="0.2">
      <c r="Y57103" s="84"/>
    </row>
    <row r="57104" spans="25:25" x14ac:dyDescent="0.2">
      <c r="Y57104" s="84"/>
    </row>
    <row r="57105" spans="25:25" x14ac:dyDescent="0.2">
      <c r="Y57105" s="84"/>
    </row>
    <row r="57106" spans="25:25" x14ac:dyDescent="0.2">
      <c r="Y57106" s="84"/>
    </row>
    <row r="57107" spans="25:25" x14ac:dyDescent="0.2">
      <c r="Y57107" s="84"/>
    </row>
    <row r="57108" spans="25:25" x14ac:dyDescent="0.2">
      <c r="Y57108" s="84"/>
    </row>
    <row r="57109" spans="25:25" x14ac:dyDescent="0.2">
      <c r="Y57109" s="84"/>
    </row>
    <row r="57110" spans="25:25" x14ac:dyDescent="0.2">
      <c r="Y57110" s="84"/>
    </row>
    <row r="57111" spans="25:25" x14ac:dyDescent="0.2">
      <c r="Y57111" s="84"/>
    </row>
    <row r="57112" spans="25:25" x14ac:dyDescent="0.2">
      <c r="Y57112" s="84"/>
    </row>
    <row r="57113" spans="25:25" x14ac:dyDescent="0.2">
      <c r="Y57113" s="84"/>
    </row>
    <row r="57114" spans="25:25" x14ac:dyDescent="0.2">
      <c r="Y57114" s="84"/>
    </row>
    <row r="57115" spans="25:25" x14ac:dyDescent="0.2">
      <c r="Y57115" s="84"/>
    </row>
    <row r="57116" spans="25:25" x14ac:dyDescent="0.2">
      <c r="Y57116" s="84"/>
    </row>
    <row r="57117" spans="25:25" x14ac:dyDescent="0.2">
      <c r="Y57117" s="84"/>
    </row>
    <row r="57118" spans="25:25" x14ac:dyDescent="0.2">
      <c r="Y57118" s="84"/>
    </row>
    <row r="57119" spans="25:25" x14ac:dyDescent="0.2">
      <c r="Y57119" s="84"/>
    </row>
    <row r="57120" spans="25:25" x14ac:dyDescent="0.2">
      <c r="Y57120" s="84"/>
    </row>
    <row r="57121" spans="25:25" x14ac:dyDescent="0.2">
      <c r="Y57121" s="84"/>
    </row>
    <row r="57122" spans="25:25" x14ac:dyDescent="0.2">
      <c r="Y57122" s="84"/>
    </row>
    <row r="57123" spans="25:25" x14ac:dyDescent="0.2">
      <c r="Y57123" s="84"/>
    </row>
    <row r="57124" spans="25:25" x14ac:dyDescent="0.2">
      <c r="Y57124" s="84"/>
    </row>
    <row r="57125" spans="25:25" x14ac:dyDescent="0.2">
      <c r="Y57125" s="84"/>
    </row>
    <row r="57126" spans="25:25" x14ac:dyDescent="0.2">
      <c r="Y57126" s="84"/>
    </row>
    <row r="57127" spans="25:25" x14ac:dyDescent="0.2">
      <c r="Y57127" s="84"/>
    </row>
    <row r="57128" spans="25:25" x14ac:dyDescent="0.2">
      <c r="Y57128" s="84"/>
    </row>
    <row r="57129" spans="25:25" x14ac:dyDescent="0.2">
      <c r="Y57129" s="84"/>
    </row>
    <row r="57130" spans="25:25" x14ac:dyDescent="0.2">
      <c r="Y57130" s="84"/>
    </row>
    <row r="57131" spans="25:25" x14ac:dyDescent="0.2">
      <c r="Y57131" s="84"/>
    </row>
    <row r="57132" spans="25:25" x14ac:dyDescent="0.2">
      <c r="Y57132" s="84"/>
    </row>
    <row r="57133" spans="25:25" x14ac:dyDescent="0.2">
      <c r="Y57133" s="84"/>
    </row>
    <row r="57134" spans="25:25" x14ac:dyDescent="0.2">
      <c r="Y57134" s="84"/>
    </row>
    <row r="57135" spans="25:25" x14ac:dyDescent="0.2">
      <c r="Y57135" s="84"/>
    </row>
    <row r="57136" spans="25:25" x14ac:dyDescent="0.2">
      <c r="Y57136" s="84"/>
    </row>
    <row r="57137" spans="25:25" x14ac:dyDescent="0.2">
      <c r="Y57137" s="84"/>
    </row>
    <row r="57138" spans="25:25" x14ac:dyDescent="0.2">
      <c r="Y57138" s="84"/>
    </row>
    <row r="57139" spans="25:25" x14ac:dyDescent="0.2">
      <c r="Y57139" s="84"/>
    </row>
    <row r="57140" spans="25:25" x14ac:dyDescent="0.2">
      <c r="Y57140" s="84"/>
    </row>
    <row r="57141" spans="25:25" x14ac:dyDescent="0.2">
      <c r="Y57141" s="84"/>
    </row>
    <row r="57142" spans="25:25" x14ac:dyDescent="0.2">
      <c r="Y57142" s="84"/>
    </row>
    <row r="57143" spans="25:25" x14ac:dyDescent="0.2">
      <c r="Y57143" s="84"/>
    </row>
    <row r="57144" spans="25:25" x14ac:dyDescent="0.2">
      <c r="Y57144" s="84"/>
    </row>
    <row r="57145" spans="25:25" x14ac:dyDescent="0.2">
      <c r="Y57145" s="84"/>
    </row>
    <row r="57146" spans="25:25" x14ac:dyDescent="0.2">
      <c r="Y57146" s="84"/>
    </row>
    <row r="57147" spans="25:25" x14ac:dyDescent="0.2">
      <c r="Y57147" s="84"/>
    </row>
    <row r="57148" spans="25:25" x14ac:dyDescent="0.2">
      <c r="Y57148" s="84"/>
    </row>
    <row r="57149" spans="25:25" x14ac:dyDescent="0.2">
      <c r="Y57149" s="84"/>
    </row>
    <row r="57150" spans="25:25" x14ac:dyDescent="0.2">
      <c r="Y57150" s="84"/>
    </row>
    <row r="57151" spans="25:25" x14ac:dyDescent="0.2">
      <c r="Y57151" s="84"/>
    </row>
    <row r="57152" spans="25:25" x14ac:dyDescent="0.2">
      <c r="Y57152" s="84"/>
    </row>
    <row r="57153" spans="25:25" x14ac:dyDescent="0.2">
      <c r="Y57153" s="84"/>
    </row>
    <row r="57154" spans="25:25" x14ac:dyDescent="0.2">
      <c r="Y57154" s="84"/>
    </row>
    <row r="57155" spans="25:25" x14ac:dyDescent="0.2">
      <c r="Y57155" s="84"/>
    </row>
    <row r="57156" spans="25:25" x14ac:dyDescent="0.2">
      <c r="Y57156" s="84"/>
    </row>
    <row r="57157" spans="25:25" x14ac:dyDescent="0.2">
      <c r="Y57157" s="84"/>
    </row>
    <row r="57158" spans="25:25" x14ac:dyDescent="0.2">
      <c r="Y57158" s="84"/>
    </row>
    <row r="57159" spans="25:25" x14ac:dyDescent="0.2">
      <c r="Y57159" s="84"/>
    </row>
    <row r="57160" spans="25:25" x14ac:dyDescent="0.2">
      <c r="Y57160" s="84"/>
    </row>
    <row r="57161" spans="25:25" x14ac:dyDescent="0.2">
      <c r="Y57161" s="84"/>
    </row>
    <row r="57162" spans="25:25" x14ac:dyDescent="0.2">
      <c r="Y57162" s="84"/>
    </row>
    <row r="57163" spans="25:25" x14ac:dyDescent="0.2">
      <c r="Y57163" s="84"/>
    </row>
    <row r="57164" spans="25:25" x14ac:dyDescent="0.2">
      <c r="Y57164" s="84"/>
    </row>
    <row r="57165" spans="25:25" x14ac:dyDescent="0.2">
      <c r="Y57165" s="84"/>
    </row>
    <row r="57166" spans="25:25" x14ac:dyDescent="0.2">
      <c r="Y57166" s="84"/>
    </row>
    <row r="57167" spans="25:25" x14ac:dyDescent="0.2">
      <c r="Y57167" s="84"/>
    </row>
    <row r="57168" spans="25:25" x14ac:dyDescent="0.2">
      <c r="Y57168" s="84"/>
    </row>
    <row r="57169" spans="25:25" x14ac:dyDescent="0.2">
      <c r="Y57169" s="84"/>
    </row>
    <row r="57170" spans="25:25" x14ac:dyDescent="0.2">
      <c r="Y57170" s="84"/>
    </row>
    <row r="57171" spans="25:25" x14ac:dyDescent="0.2">
      <c r="Y57171" s="84"/>
    </row>
    <row r="57172" spans="25:25" x14ac:dyDescent="0.2">
      <c r="Y57172" s="84"/>
    </row>
    <row r="57173" spans="25:25" x14ac:dyDescent="0.2">
      <c r="Y57173" s="84"/>
    </row>
    <row r="57174" spans="25:25" x14ac:dyDescent="0.2">
      <c r="Y57174" s="84"/>
    </row>
    <row r="57175" spans="25:25" x14ac:dyDescent="0.2">
      <c r="Y57175" s="84"/>
    </row>
    <row r="57176" spans="25:25" x14ac:dyDescent="0.2">
      <c r="Y57176" s="84"/>
    </row>
    <row r="57177" spans="25:25" x14ac:dyDescent="0.2">
      <c r="Y57177" s="84"/>
    </row>
    <row r="57178" spans="25:25" x14ac:dyDescent="0.2">
      <c r="Y57178" s="84"/>
    </row>
    <row r="57179" spans="25:25" x14ac:dyDescent="0.2">
      <c r="Y57179" s="84"/>
    </row>
    <row r="57180" spans="25:25" x14ac:dyDescent="0.2">
      <c r="Y57180" s="84"/>
    </row>
    <row r="57181" spans="25:25" x14ac:dyDescent="0.2">
      <c r="Y57181" s="84"/>
    </row>
    <row r="57182" spans="25:25" x14ac:dyDescent="0.2">
      <c r="Y57182" s="84"/>
    </row>
    <row r="57183" spans="25:25" x14ac:dyDescent="0.2">
      <c r="Y57183" s="84"/>
    </row>
    <row r="57184" spans="25:25" x14ac:dyDescent="0.2">
      <c r="Y57184" s="84"/>
    </row>
    <row r="57185" spans="25:25" x14ac:dyDescent="0.2">
      <c r="Y57185" s="84"/>
    </row>
    <row r="57186" spans="25:25" x14ac:dyDescent="0.2">
      <c r="Y57186" s="84"/>
    </row>
    <row r="57187" spans="25:25" x14ac:dyDescent="0.2">
      <c r="Y57187" s="84"/>
    </row>
    <row r="57188" spans="25:25" x14ac:dyDescent="0.2">
      <c r="Y57188" s="84"/>
    </row>
    <row r="57189" spans="25:25" x14ac:dyDescent="0.2">
      <c r="Y57189" s="84"/>
    </row>
    <row r="57190" spans="25:25" x14ac:dyDescent="0.2">
      <c r="Y57190" s="84"/>
    </row>
    <row r="57191" spans="25:25" x14ac:dyDescent="0.2">
      <c r="Y57191" s="84"/>
    </row>
    <row r="57192" spans="25:25" x14ac:dyDescent="0.2">
      <c r="Y57192" s="84"/>
    </row>
    <row r="57193" spans="25:25" x14ac:dyDescent="0.2">
      <c r="Y57193" s="84"/>
    </row>
    <row r="57194" spans="25:25" x14ac:dyDescent="0.2">
      <c r="Y57194" s="84"/>
    </row>
    <row r="57195" spans="25:25" x14ac:dyDescent="0.2">
      <c r="Y57195" s="84"/>
    </row>
    <row r="57196" spans="25:25" x14ac:dyDescent="0.2">
      <c r="Y57196" s="84"/>
    </row>
    <row r="57197" spans="25:25" x14ac:dyDescent="0.2">
      <c r="Y57197" s="84"/>
    </row>
    <row r="57198" spans="25:25" x14ac:dyDescent="0.2">
      <c r="Y57198" s="84"/>
    </row>
    <row r="57199" spans="25:25" x14ac:dyDescent="0.2">
      <c r="Y57199" s="84"/>
    </row>
    <row r="57200" spans="25:25" x14ac:dyDescent="0.2">
      <c r="Y57200" s="84"/>
    </row>
    <row r="57201" spans="25:25" x14ac:dyDescent="0.2">
      <c r="Y57201" s="84"/>
    </row>
    <row r="57202" spans="25:25" x14ac:dyDescent="0.2">
      <c r="Y57202" s="84"/>
    </row>
    <row r="57203" spans="25:25" x14ac:dyDescent="0.2">
      <c r="Y57203" s="84"/>
    </row>
    <row r="57204" spans="25:25" x14ac:dyDescent="0.2">
      <c r="Y57204" s="84"/>
    </row>
    <row r="57205" spans="25:25" x14ac:dyDescent="0.2">
      <c r="Y57205" s="84"/>
    </row>
    <row r="57206" spans="25:25" x14ac:dyDescent="0.2">
      <c r="Y57206" s="84"/>
    </row>
    <row r="57207" spans="25:25" x14ac:dyDescent="0.2">
      <c r="Y57207" s="84"/>
    </row>
    <row r="57208" spans="25:25" x14ac:dyDescent="0.2">
      <c r="Y57208" s="84"/>
    </row>
    <row r="57209" spans="25:25" x14ac:dyDescent="0.2">
      <c r="Y57209" s="84"/>
    </row>
    <row r="57210" spans="25:25" x14ac:dyDescent="0.2">
      <c r="Y57210" s="84"/>
    </row>
    <row r="57211" spans="25:25" x14ac:dyDescent="0.2">
      <c r="Y57211" s="84"/>
    </row>
    <row r="57212" spans="25:25" x14ac:dyDescent="0.2">
      <c r="Y57212" s="84"/>
    </row>
    <row r="57213" spans="25:25" x14ac:dyDescent="0.2">
      <c r="Y57213" s="84"/>
    </row>
    <row r="57214" spans="25:25" x14ac:dyDescent="0.2">
      <c r="Y57214" s="84"/>
    </row>
    <row r="57215" spans="25:25" x14ac:dyDescent="0.2">
      <c r="Y57215" s="84"/>
    </row>
    <row r="57216" spans="25:25" x14ac:dyDescent="0.2">
      <c r="Y57216" s="84"/>
    </row>
    <row r="57217" spans="25:25" x14ac:dyDescent="0.2">
      <c r="Y57217" s="84"/>
    </row>
    <row r="57218" spans="25:25" x14ac:dyDescent="0.2">
      <c r="Y57218" s="84"/>
    </row>
    <row r="57219" spans="25:25" x14ac:dyDescent="0.2">
      <c r="Y57219" s="84"/>
    </row>
    <row r="57220" spans="25:25" x14ac:dyDescent="0.2">
      <c r="Y57220" s="84"/>
    </row>
    <row r="57221" spans="25:25" x14ac:dyDescent="0.2">
      <c r="Y57221" s="84"/>
    </row>
    <row r="57222" spans="25:25" x14ac:dyDescent="0.2">
      <c r="Y57222" s="84"/>
    </row>
    <row r="57223" spans="25:25" x14ac:dyDescent="0.2">
      <c r="Y57223" s="84"/>
    </row>
    <row r="57224" spans="25:25" x14ac:dyDescent="0.2">
      <c r="Y57224" s="84"/>
    </row>
    <row r="57225" spans="25:25" x14ac:dyDescent="0.2">
      <c r="Y57225" s="84"/>
    </row>
    <row r="57226" spans="25:25" x14ac:dyDescent="0.2">
      <c r="Y57226" s="84"/>
    </row>
    <row r="57227" spans="25:25" x14ac:dyDescent="0.2">
      <c r="Y57227" s="84"/>
    </row>
    <row r="57228" spans="25:25" x14ac:dyDescent="0.2">
      <c r="Y57228" s="84"/>
    </row>
    <row r="57229" spans="25:25" x14ac:dyDescent="0.2">
      <c r="Y57229" s="84"/>
    </row>
    <row r="57230" spans="25:25" x14ac:dyDescent="0.2">
      <c r="Y57230" s="84"/>
    </row>
    <row r="57231" spans="25:25" x14ac:dyDescent="0.2">
      <c r="Y57231" s="84"/>
    </row>
    <row r="57232" spans="25:25" x14ac:dyDescent="0.2">
      <c r="Y57232" s="84"/>
    </row>
    <row r="57233" spans="25:25" x14ac:dyDescent="0.2">
      <c r="Y57233" s="84"/>
    </row>
    <row r="57234" spans="25:25" x14ac:dyDescent="0.2">
      <c r="Y57234" s="84"/>
    </row>
    <row r="57235" spans="25:25" x14ac:dyDescent="0.2">
      <c r="Y57235" s="84"/>
    </row>
    <row r="57236" spans="25:25" x14ac:dyDescent="0.2">
      <c r="Y57236" s="84"/>
    </row>
    <row r="57237" spans="25:25" x14ac:dyDescent="0.2">
      <c r="Y57237" s="84"/>
    </row>
    <row r="57238" spans="25:25" x14ac:dyDescent="0.2">
      <c r="Y57238" s="84"/>
    </row>
    <row r="57239" spans="25:25" x14ac:dyDescent="0.2">
      <c r="Y57239" s="84"/>
    </row>
    <row r="57240" spans="25:25" x14ac:dyDescent="0.2">
      <c r="Y57240" s="84"/>
    </row>
    <row r="57241" spans="25:25" x14ac:dyDescent="0.2">
      <c r="Y57241" s="84"/>
    </row>
    <row r="57242" spans="25:25" x14ac:dyDescent="0.2">
      <c r="Y57242" s="84"/>
    </row>
    <row r="57243" spans="25:25" x14ac:dyDescent="0.2">
      <c r="Y57243" s="84"/>
    </row>
    <row r="57244" spans="25:25" x14ac:dyDescent="0.2">
      <c r="Y57244" s="84"/>
    </row>
    <row r="57245" spans="25:25" x14ac:dyDescent="0.2">
      <c r="Y57245" s="84"/>
    </row>
    <row r="57246" spans="25:25" x14ac:dyDescent="0.2">
      <c r="Y57246" s="84"/>
    </row>
    <row r="57247" spans="25:25" x14ac:dyDescent="0.2">
      <c r="Y57247" s="84"/>
    </row>
    <row r="57248" spans="25:25" x14ac:dyDescent="0.2">
      <c r="Y57248" s="84"/>
    </row>
    <row r="57249" spans="25:25" x14ac:dyDescent="0.2">
      <c r="Y57249" s="84"/>
    </row>
    <row r="57250" spans="25:25" x14ac:dyDescent="0.2">
      <c r="Y57250" s="84"/>
    </row>
    <row r="57251" spans="25:25" x14ac:dyDescent="0.2">
      <c r="Y57251" s="84"/>
    </row>
    <row r="57252" spans="25:25" x14ac:dyDescent="0.2">
      <c r="Y57252" s="84"/>
    </row>
    <row r="57253" spans="25:25" x14ac:dyDescent="0.2">
      <c r="Y57253" s="84"/>
    </row>
    <row r="57254" spans="25:25" x14ac:dyDescent="0.2">
      <c r="Y57254" s="84"/>
    </row>
    <row r="57255" spans="25:25" x14ac:dyDescent="0.2">
      <c r="Y57255" s="84"/>
    </row>
    <row r="57256" spans="25:25" x14ac:dyDescent="0.2">
      <c r="Y57256" s="84"/>
    </row>
    <row r="57257" spans="25:25" x14ac:dyDescent="0.2">
      <c r="Y57257" s="84"/>
    </row>
    <row r="57258" spans="25:25" x14ac:dyDescent="0.2">
      <c r="Y57258" s="84"/>
    </row>
    <row r="57259" spans="25:25" x14ac:dyDescent="0.2">
      <c r="Y57259" s="84"/>
    </row>
    <row r="57260" spans="25:25" x14ac:dyDescent="0.2">
      <c r="Y57260" s="84"/>
    </row>
    <row r="57261" spans="25:25" x14ac:dyDescent="0.2">
      <c r="Y57261" s="84"/>
    </row>
    <row r="57262" spans="25:25" x14ac:dyDescent="0.2">
      <c r="Y57262" s="84"/>
    </row>
    <row r="57263" spans="25:25" x14ac:dyDescent="0.2">
      <c r="Y57263" s="84"/>
    </row>
    <row r="57264" spans="25:25" x14ac:dyDescent="0.2">
      <c r="Y57264" s="84"/>
    </row>
    <row r="57265" spans="25:25" x14ac:dyDescent="0.2">
      <c r="Y57265" s="84"/>
    </row>
    <row r="57266" spans="25:25" x14ac:dyDescent="0.2">
      <c r="Y57266" s="84"/>
    </row>
    <row r="57267" spans="25:25" x14ac:dyDescent="0.2">
      <c r="Y57267" s="84"/>
    </row>
    <row r="57268" spans="25:25" x14ac:dyDescent="0.2">
      <c r="Y57268" s="84"/>
    </row>
    <row r="57269" spans="25:25" x14ac:dyDescent="0.2">
      <c r="Y57269" s="84"/>
    </row>
    <row r="57270" spans="25:25" x14ac:dyDescent="0.2">
      <c r="Y57270" s="84"/>
    </row>
    <row r="57271" spans="25:25" x14ac:dyDescent="0.2">
      <c r="Y57271" s="84"/>
    </row>
    <row r="57272" spans="25:25" x14ac:dyDescent="0.2">
      <c r="Y57272" s="84"/>
    </row>
    <row r="57273" spans="25:25" x14ac:dyDescent="0.2">
      <c r="Y57273" s="84"/>
    </row>
    <row r="57274" spans="25:25" x14ac:dyDescent="0.2">
      <c r="Y57274" s="84"/>
    </row>
    <row r="57275" spans="25:25" x14ac:dyDescent="0.2">
      <c r="Y57275" s="84"/>
    </row>
    <row r="57276" spans="25:25" x14ac:dyDescent="0.2">
      <c r="Y57276" s="84"/>
    </row>
    <row r="57277" spans="25:25" x14ac:dyDescent="0.2">
      <c r="Y57277" s="84"/>
    </row>
    <row r="57278" spans="25:25" x14ac:dyDescent="0.2">
      <c r="Y57278" s="84"/>
    </row>
    <row r="57279" spans="25:25" x14ac:dyDescent="0.2">
      <c r="Y57279" s="84"/>
    </row>
    <row r="57280" spans="25:25" x14ac:dyDescent="0.2">
      <c r="Y57280" s="84"/>
    </row>
    <row r="57281" spans="25:25" x14ac:dyDescent="0.2">
      <c r="Y57281" s="84"/>
    </row>
    <row r="57282" spans="25:25" x14ac:dyDescent="0.2">
      <c r="Y57282" s="84"/>
    </row>
    <row r="57283" spans="25:25" x14ac:dyDescent="0.2">
      <c r="Y57283" s="84"/>
    </row>
    <row r="57284" spans="25:25" x14ac:dyDescent="0.2">
      <c r="Y57284" s="84"/>
    </row>
    <row r="57285" spans="25:25" x14ac:dyDescent="0.2">
      <c r="Y57285" s="84"/>
    </row>
    <row r="57286" spans="25:25" x14ac:dyDescent="0.2">
      <c r="Y57286" s="84"/>
    </row>
    <row r="57287" spans="25:25" x14ac:dyDescent="0.2">
      <c r="Y57287" s="84"/>
    </row>
    <row r="57288" spans="25:25" x14ac:dyDescent="0.2">
      <c r="Y57288" s="84"/>
    </row>
    <row r="57289" spans="25:25" x14ac:dyDescent="0.2">
      <c r="Y57289" s="84"/>
    </row>
    <row r="57290" spans="25:25" x14ac:dyDescent="0.2">
      <c r="Y57290" s="84"/>
    </row>
    <row r="57291" spans="25:25" x14ac:dyDescent="0.2">
      <c r="Y57291" s="84"/>
    </row>
    <row r="57292" spans="25:25" x14ac:dyDescent="0.2">
      <c r="Y57292" s="84"/>
    </row>
    <row r="57293" spans="25:25" x14ac:dyDescent="0.2">
      <c r="Y57293" s="84"/>
    </row>
    <row r="57294" spans="25:25" x14ac:dyDescent="0.2">
      <c r="Y57294" s="84"/>
    </row>
    <row r="57295" spans="25:25" x14ac:dyDescent="0.2">
      <c r="Y57295" s="84"/>
    </row>
    <row r="57296" spans="25:25" x14ac:dyDescent="0.2">
      <c r="Y57296" s="84"/>
    </row>
    <row r="57297" spans="25:25" x14ac:dyDescent="0.2">
      <c r="Y57297" s="84"/>
    </row>
    <row r="57298" spans="25:25" x14ac:dyDescent="0.2">
      <c r="Y57298" s="84"/>
    </row>
    <row r="57299" spans="25:25" x14ac:dyDescent="0.2">
      <c r="Y57299" s="84"/>
    </row>
    <row r="57300" spans="25:25" x14ac:dyDescent="0.2">
      <c r="Y57300" s="84"/>
    </row>
    <row r="57301" spans="25:25" x14ac:dyDescent="0.2">
      <c r="Y57301" s="84"/>
    </row>
    <row r="57302" spans="25:25" x14ac:dyDescent="0.2">
      <c r="Y57302" s="84"/>
    </row>
    <row r="57303" spans="25:25" x14ac:dyDescent="0.2">
      <c r="Y57303" s="84"/>
    </row>
    <row r="57304" spans="25:25" x14ac:dyDescent="0.2">
      <c r="Y57304" s="84"/>
    </row>
    <row r="57305" spans="25:25" x14ac:dyDescent="0.2">
      <c r="Y57305" s="84"/>
    </row>
    <row r="57306" spans="25:25" x14ac:dyDescent="0.2">
      <c r="Y57306" s="84"/>
    </row>
    <row r="57307" spans="25:25" x14ac:dyDescent="0.2">
      <c r="Y57307" s="84"/>
    </row>
    <row r="57308" spans="25:25" x14ac:dyDescent="0.2">
      <c r="Y57308" s="84"/>
    </row>
    <row r="57309" spans="25:25" x14ac:dyDescent="0.2">
      <c r="Y57309" s="84"/>
    </row>
    <row r="57310" spans="25:25" x14ac:dyDescent="0.2">
      <c r="Y57310" s="84"/>
    </row>
    <row r="57311" spans="25:25" x14ac:dyDescent="0.2">
      <c r="Y57311" s="84"/>
    </row>
    <row r="57312" spans="25:25" x14ac:dyDescent="0.2">
      <c r="Y57312" s="84"/>
    </row>
    <row r="57313" spans="25:25" x14ac:dyDescent="0.2">
      <c r="Y57313" s="84"/>
    </row>
    <row r="57314" spans="25:25" x14ac:dyDescent="0.2">
      <c r="Y57314" s="84"/>
    </row>
    <row r="57315" spans="25:25" x14ac:dyDescent="0.2">
      <c r="Y57315" s="84"/>
    </row>
    <row r="57316" spans="25:25" x14ac:dyDescent="0.2">
      <c r="Y57316" s="84"/>
    </row>
    <row r="57317" spans="25:25" x14ac:dyDescent="0.2">
      <c r="Y57317" s="84"/>
    </row>
    <row r="57318" spans="25:25" x14ac:dyDescent="0.2">
      <c r="Y57318" s="84"/>
    </row>
    <row r="57319" spans="25:25" x14ac:dyDescent="0.2">
      <c r="Y57319" s="84"/>
    </row>
    <row r="57320" spans="25:25" x14ac:dyDescent="0.2">
      <c r="Y57320" s="84"/>
    </row>
    <row r="57321" spans="25:25" x14ac:dyDescent="0.2">
      <c r="Y57321" s="84"/>
    </row>
    <row r="57322" spans="25:25" x14ac:dyDescent="0.2">
      <c r="Y57322" s="84"/>
    </row>
    <row r="57323" spans="25:25" x14ac:dyDescent="0.2">
      <c r="Y57323" s="84"/>
    </row>
    <row r="57324" spans="25:25" x14ac:dyDescent="0.2">
      <c r="Y57324" s="84"/>
    </row>
    <row r="57325" spans="25:25" x14ac:dyDescent="0.2">
      <c r="Y57325" s="84"/>
    </row>
    <row r="57326" spans="25:25" x14ac:dyDescent="0.2">
      <c r="Y57326" s="84"/>
    </row>
    <row r="57327" spans="25:25" x14ac:dyDescent="0.2">
      <c r="Y57327" s="84"/>
    </row>
    <row r="57328" spans="25:25" x14ac:dyDescent="0.2">
      <c r="Y57328" s="84"/>
    </row>
    <row r="57329" spans="25:25" x14ac:dyDescent="0.2">
      <c r="Y57329" s="84"/>
    </row>
    <row r="57330" spans="25:25" x14ac:dyDescent="0.2">
      <c r="Y57330" s="84"/>
    </row>
    <row r="57331" spans="25:25" x14ac:dyDescent="0.2">
      <c r="Y57331" s="84"/>
    </row>
    <row r="57332" spans="25:25" x14ac:dyDescent="0.2">
      <c r="Y57332" s="84"/>
    </row>
    <row r="57333" spans="25:25" x14ac:dyDescent="0.2">
      <c r="Y57333" s="84"/>
    </row>
    <row r="57334" spans="25:25" x14ac:dyDescent="0.2">
      <c r="Y57334" s="84"/>
    </row>
    <row r="57335" spans="25:25" x14ac:dyDescent="0.2">
      <c r="Y57335" s="84"/>
    </row>
    <row r="57336" spans="25:25" x14ac:dyDescent="0.2">
      <c r="Y57336" s="84"/>
    </row>
    <row r="57337" spans="25:25" x14ac:dyDescent="0.2">
      <c r="Y57337" s="84"/>
    </row>
    <row r="57338" spans="25:25" x14ac:dyDescent="0.2">
      <c r="Y57338" s="84"/>
    </row>
    <row r="57339" spans="25:25" x14ac:dyDescent="0.2">
      <c r="Y57339" s="84"/>
    </row>
    <row r="57340" spans="25:25" x14ac:dyDescent="0.2">
      <c r="Y57340" s="84"/>
    </row>
    <row r="57341" spans="25:25" x14ac:dyDescent="0.2">
      <c r="Y57341" s="84"/>
    </row>
    <row r="57342" spans="25:25" x14ac:dyDescent="0.2">
      <c r="Y57342" s="84"/>
    </row>
    <row r="57343" spans="25:25" x14ac:dyDescent="0.2">
      <c r="Y57343" s="84"/>
    </row>
    <row r="57344" spans="25:25" x14ac:dyDescent="0.2">
      <c r="Y57344" s="84"/>
    </row>
    <row r="57345" spans="25:25" x14ac:dyDescent="0.2">
      <c r="Y57345" s="84"/>
    </row>
    <row r="57346" spans="25:25" x14ac:dyDescent="0.2">
      <c r="Y57346" s="84"/>
    </row>
    <row r="57347" spans="25:25" x14ac:dyDescent="0.2">
      <c r="Y57347" s="84"/>
    </row>
    <row r="57348" spans="25:25" x14ac:dyDescent="0.2">
      <c r="Y57348" s="84"/>
    </row>
    <row r="57349" spans="25:25" x14ac:dyDescent="0.2">
      <c r="Y57349" s="84"/>
    </row>
    <row r="57350" spans="25:25" x14ac:dyDescent="0.2">
      <c r="Y57350" s="84"/>
    </row>
    <row r="57351" spans="25:25" x14ac:dyDescent="0.2">
      <c r="Y57351" s="84"/>
    </row>
    <row r="57352" spans="25:25" x14ac:dyDescent="0.2">
      <c r="Y57352" s="84"/>
    </row>
    <row r="57353" spans="25:25" x14ac:dyDescent="0.2">
      <c r="Y57353" s="84"/>
    </row>
    <row r="57354" spans="25:25" x14ac:dyDescent="0.2">
      <c r="Y57354" s="84"/>
    </row>
    <row r="57355" spans="25:25" x14ac:dyDescent="0.2">
      <c r="Y57355" s="84"/>
    </row>
    <row r="57356" spans="25:25" x14ac:dyDescent="0.2">
      <c r="Y57356" s="84"/>
    </row>
    <row r="57357" spans="25:25" x14ac:dyDescent="0.2">
      <c r="Y57357" s="84"/>
    </row>
    <row r="57358" spans="25:25" x14ac:dyDescent="0.2">
      <c r="Y57358" s="84"/>
    </row>
    <row r="57359" spans="25:25" x14ac:dyDescent="0.2">
      <c r="Y57359" s="84"/>
    </row>
    <row r="57360" spans="25:25" x14ac:dyDescent="0.2">
      <c r="Y57360" s="84"/>
    </row>
    <row r="57361" spans="25:25" x14ac:dyDescent="0.2">
      <c r="Y57361" s="84"/>
    </row>
    <row r="57362" spans="25:25" x14ac:dyDescent="0.2">
      <c r="Y57362" s="84"/>
    </row>
    <row r="57363" spans="25:25" x14ac:dyDescent="0.2">
      <c r="Y57363" s="84"/>
    </row>
    <row r="57364" spans="25:25" x14ac:dyDescent="0.2">
      <c r="Y57364" s="84"/>
    </row>
    <row r="57365" spans="25:25" x14ac:dyDescent="0.2">
      <c r="Y57365" s="84"/>
    </row>
    <row r="57366" spans="25:25" x14ac:dyDescent="0.2">
      <c r="Y57366" s="84"/>
    </row>
    <row r="57367" spans="25:25" x14ac:dyDescent="0.2">
      <c r="Y57367" s="84"/>
    </row>
    <row r="57368" spans="25:25" x14ac:dyDescent="0.2">
      <c r="Y57368" s="84"/>
    </row>
    <row r="57369" spans="25:25" x14ac:dyDescent="0.2">
      <c r="Y57369" s="84"/>
    </row>
    <row r="57370" spans="25:25" x14ac:dyDescent="0.2">
      <c r="Y57370" s="84"/>
    </row>
    <row r="57371" spans="25:25" x14ac:dyDescent="0.2">
      <c r="Y57371" s="84"/>
    </row>
    <row r="57372" spans="25:25" x14ac:dyDescent="0.2">
      <c r="Y57372" s="84"/>
    </row>
    <row r="57373" spans="25:25" x14ac:dyDescent="0.2">
      <c r="Y57373" s="84"/>
    </row>
    <row r="57374" spans="25:25" x14ac:dyDescent="0.2">
      <c r="Y57374" s="84"/>
    </row>
    <row r="57375" spans="25:25" x14ac:dyDescent="0.2">
      <c r="Y57375" s="84"/>
    </row>
    <row r="57376" spans="25:25" x14ac:dyDescent="0.2">
      <c r="Y57376" s="84"/>
    </row>
    <row r="57377" spans="25:25" x14ac:dyDescent="0.2">
      <c r="Y57377" s="84"/>
    </row>
    <row r="57378" spans="25:25" x14ac:dyDescent="0.2">
      <c r="Y57378" s="84"/>
    </row>
    <row r="57379" spans="25:25" x14ac:dyDescent="0.2">
      <c r="Y57379" s="84"/>
    </row>
    <row r="57380" spans="25:25" x14ac:dyDescent="0.2">
      <c r="Y57380" s="84"/>
    </row>
    <row r="57381" spans="25:25" x14ac:dyDescent="0.2">
      <c r="Y57381" s="84"/>
    </row>
    <row r="57382" spans="25:25" x14ac:dyDescent="0.2">
      <c r="Y57382" s="84"/>
    </row>
    <row r="57383" spans="25:25" x14ac:dyDescent="0.2">
      <c r="Y57383" s="84"/>
    </row>
    <row r="57384" spans="25:25" x14ac:dyDescent="0.2">
      <c r="Y57384" s="84"/>
    </row>
    <row r="57385" spans="25:25" x14ac:dyDescent="0.2">
      <c r="Y57385" s="84"/>
    </row>
    <row r="57386" spans="25:25" x14ac:dyDescent="0.2">
      <c r="Y57386" s="84"/>
    </row>
    <row r="57387" spans="25:25" x14ac:dyDescent="0.2">
      <c r="Y57387" s="84"/>
    </row>
    <row r="57388" spans="25:25" x14ac:dyDescent="0.2">
      <c r="Y57388" s="84"/>
    </row>
    <row r="57389" spans="25:25" x14ac:dyDescent="0.2">
      <c r="Y57389" s="84"/>
    </row>
    <row r="57390" spans="25:25" x14ac:dyDescent="0.2">
      <c r="Y57390" s="84"/>
    </row>
    <row r="57391" spans="25:25" x14ac:dyDescent="0.2">
      <c r="Y57391" s="84"/>
    </row>
    <row r="57392" spans="25:25" x14ac:dyDescent="0.2">
      <c r="Y57392" s="84"/>
    </row>
    <row r="57393" spans="25:25" x14ac:dyDescent="0.2">
      <c r="Y57393" s="84"/>
    </row>
    <row r="57394" spans="25:25" x14ac:dyDescent="0.2">
      <c r="Y57394" s="84"/>
    </row>
    <row r="57395" spans="25:25" x14ac:dyDescent="0.2">
      <c r="Y57395" s="84"/>
    </row>
    <row r="57396" spans="25:25" x14ac:dyDescent="0.2">
      <c r="Y57396" s="84"/>
    </row>
    <row r="57397" spans="25:25" x14ac:dyDescent="0.2">
      <c r="Y57397" s="84"/>
    </row>
    <row r="57398" spans="25:25" x14ac:dyDescent="0.2">
      <c r="Y57398" s="84"/>
    </row>
    <row r="57399" spans="25:25" x14ac:dyDescent="0.2">
      <c r="Y57399" s="84"/>
    </row>
    <row r="57400" spans="25:25" x14ac:dyDescent="0.2">
      <c r="Y57400" s="84"/>
    </row>
    <row r="57401" spans="25:25" x14ac:dyDescent="0.2">
      <c r="Y57401" s="84"/>
    </row>
    <row r="57402" spans="25:25" x14ac:dyDescent="0.2">
      <c r="Y57402" s="84"/>
    </row>
    <row r="57403" spans="25:25" x14ac:dyDescent="0.2">
      <c r="Y57403" s="84"/>
    </row>
    <row r="57404" spans="25:25" x14ac:dyDescent="0.2">
      <c r="Y57404" s="84"/>
    </row>
    <row r="57405" spans="25:25" x14ac:dyDescent="0.2">
      <c r="Y57405" s="84"/>
    </row>
    <row r="57406" spans="25:25" x14ac:dyDescent="0.2">
      <c r="Y57406" s="84"/>
    </row>
    <row r="57407" spans="25:25" x14ac:dyDescent="0.2">
      <c r="Y57407" s="84"/>
    </row>
    <row r="57408" spans="25:25" x14ac:dyDescent="0.2">
      <c r="Y57408" s="84"/>
    </row>
    <row r="57409" spans="25:25" x14ac:dyDescent="0.2">
      <c r="Y57409" s="84"/>
    </row>
    <row r="57410" spans="25:25" x14ac:dyDescent="0.2">
      <c r="Y57410" s="84"/>
    </row>
    <row r="57411" spans="25:25" x14ac:dyDescent="0.2">
      <c r="Y57411" s="84"/>
    </row>
    <row r="57412" spans="25:25" x14ac:dyDescent="0.2">
      <c r="Y57412" s="84"/>
    </row>
    <row r="57413" spans="25:25" x14ac:dyDescent="0.2">
      <c r="Y57413" s="84"/>
    </row>
    <row r="57414" spans="25:25" x14ac:dyDescent="0.2">
      <c r="Y57414" s="84"/>
    </row>
    <row r="57415" spans="25:25" x14ac:dyDescent="0.2">
      <c r="Y57415" s="84"/>
    </row>
    <row r="57416" spans="25:25" x14ac:dyDescent="0.2">
      <c r="Y57416" s="84"/>
    </row>
    <row r="57417" spans="25:25" x14ac:dyDescent="0.2">
      <c r="Y57417" s="84"/>
    </row>
    <row r="57418" spans="25:25" x14ac:dyDescent="0.2">
      <c r="Y57418" s="84"/>
    </row>
    <row r="57419" spans="25:25" x14ac:dyDescent="0.2">
      <c r="Y57419" s="84"/>
    </row>
    <row r="57420" spans="25:25" x14ac:dyDescent="0.2">
      <c r="Y57420" s="84"/>
    </row>
    <row r="57421" spans="25:25" x14ac:dyDescent="0.2">
      <c r="Y57421" s="84"/>
    </row>
    <row r="57422" spans="25:25" x14ac:dyDescent="0.2">
      <c r="Y57422" s="84"/>
    </row>
    <row r="57423" spans="25:25" x14ac:dyDescent="0.2">
      <c r="Y57423" s="84"/>
    </row>
    <row r="57424" spans="25:25" x14ac:dyDescent="0.2">
      <c r="Y57424" s="84"/>
    </row>
    <row r="57425" spans="25:25" x14ac:dyDescent="0.2">
      <c r="Y57425" s="84"/>
    </row>
    <row r="57426" spans="25:25" x14ac:dyDescent="0.2">
      <c r="Y57426" s="84"/>
    </row>
    <row r="57427" spans="25:25" x14ac:dyDescent="0.2">
      <c r="Y57427" s="84"/>
    </row>
    <row r="57428" spans="25:25" x14ac:dyDescent="0.2">
      <c r="Y57428" s="84"/>
    </row>
    <row r="57429" spans="25:25" x14ac:dyDescent="0.2">
      <c r="Y57429" s="84"/>
    </row>
    <row r="57430" spans="25:25" x14ac:dyDescent="0.2">
      <c r="Y57430" s="84"/>
    </row>
    <row r="57431" spans="25:25" x14ac:dyDescent="0.2">
      <c r="Y57431" s="84"/>
    </row>
    <row r="57432" spans="25:25" x14ac:dyDescent="0.2">
      <c r="Y57432" s="84"/>
    </row>
    <row r="57433" spans="25:25" x14ac:dyDescent="0.2">
      <c r="Y57433" s="84"/>
    </row>
    <row r="57434" spans="25:25" x14ac:dyDescent="0.2">
      <c r="Y57434" s="84"/>
    </row>
    <row r="57435" spans="25:25" x14ac:dyDescent="0.2">
      <c r="Y57435" s="84"/>
    </row>
    <row r="57436" spans="25:25" x14ac:dyDescent="0.2">
      <c r="Y57436" s="84"/>
    </row>
    <row r="57437" spans="25:25" x14ac:dyDescent="0.2">
      <c r="Y57437" s="84"/>
    </row>
    <row r="57438" spans="25:25" x14ac:dyDescent="0.2">
      <c r="Y57438" s="84"/>
    </row>
    <row r="57439" spans="25:25" x14ac:dyDescent="0.2">
      <c r="Y57439" s="84"/>
    </row>
    <row r="57440" spans="25:25" x14ac:dyDescent="0.2">
      <c r="Y57440" s="84"/>
    </row>
    <row r="57441" spans="25:25" x14ac:dyDescent="0.2">
      <c r="Y57441" s="84"/>
    </row>
    <row r="57442" spans="25:25" x14ac:dyDescent="0.2">
      <c r="Y57442" s="84"/>
    </row>
    <row r="57443" spans="25:25" x14ac:dyDescent="0.2">
      <c r="Y57443" s="84"/>
    </row>
    <row r="57444" spans="25:25" x14ac:dyDescent="0.2">
      <c r="Y57444" s="84"/>
    </row>
    <row r="57445" spans="25:25" x14ac:dyDescent="0.2">
      <c r="Y57445" s="84"/>
    </row>
    <row r="57446" spans="25:25" x14ac:dyDescent="0.2">
      <c r="Y57446" s="84"/>
    </row>
    <row r="57447" spans="25:25" x14ac:dyDescent="0.2">
      <c r="Y57447" s="84"/>
    </row>
    <row r="57448" spans="25:25" x14ac:dyDescent="0.2">
      <c r="Y57448" s="84"/>
    </row>
    <row r="57449" spans="25:25" x14ac:dyDescent="0.2">
      <c r="Y57449" s="84"/>
    </row>
    <row r="57450" spans="25:25" x14ac:dyDescent="0.2">
      <c r="Y57450" s="84"/>
    </row>
    <row r="57451" spans="25:25" x14ac:dyDescent="0.2">
      <c r="Y57451" s="84"/>
    </row>
    <row r="57452" spans="25:25" x14ac:dyDescent="0.2">
      <c r="Y57452" s="84"/>
    </row>
    <row r="57453" spans="25:25" x14ac:dyDescent="0.2">
      <c r="Y57453" s="84"/>
    </row>
    <row r="57454" spans="25:25" x14ac:dyDescent="0.2">
      <c r="Y57454" s="84"/>
    </row>
    <row r="57455" spans="25:25" x14ac:dyDescent="0.2">
      <c r="Y57455" s="84"/>
    </row>
    <row r="57456" spans="25:25" x14ac:dyDescent="0.2">
      <c r="Y57456" s="84"/>
    </row>
    <row r="57457" spans="25:25" x14ac:dyDescent="0.2">
      <c r="Y57457" s="84"/>
    </row>
    <row r="57458" spans="25:25" x14ac:dyDescent="0.2">
      <c r="Y57458" s="84"/>
    </row>
    <row r="57459" spans="25:25" x14ac:dyDescent="0.2">
      <c r="Y57459" s="84"/>
    </row>
    <row r="57460" spans="25:25" x14ac:dyDescent="0.2">
      <c r="Y57460" s="84"/>
    </row>
    <row r="57461" spans="25:25" x14ac:dyDescent="0.2">
      <c r="Y57461" s="84"/>
    </row>
    <row r="57462" spans="25:25" x14ac:dyDescent="0.2">
      <c r="Y57462" s="84"/>
    </row>
    <row r="57463" spans="25:25" x14ac:dyDescent="0.2">
      <c r="Y57463" s="84"/>
    </row>
    <row r="57464" spans="25:25" x14ac:dyDescent="0.2">
      <c r="Y57464" s="84"/>
    </row>
    <row r="57465" spans="25:25" x14ac:dyDescent="0.2">
      <c r="Y57465" s="84"/>
    </row>
    <row r="57466" spans="25:25" x14ac:dyDescent="0.2">
      <c r="Y57466" s="84"/>
    </row>
    <row r="57467" spans="25:25" x14ac:dyDescent="0.2">
      <c r="Y57467" s="84"/>
    </row>
    <row r="57468" spans="25:25" x14ac:dyDescent="0.2">
      <c r="Y57468" s="84"/>
    </row>
    <row r="57469" spans="25:25" x14ac:dyDescent="0.2">
      <c r="Y57469" s="84"/>
    </row>
    <row r="57470" spans="25:25" x14ac:dyDescent="0.2">
      <c r="Y57470" s="84"/>
    </row>
    <row r="57471" spans="25:25" x14ac:dyDescent="0.2">
      <c r="Y57471" s="84"/>
    </row>
    <row r="57472" spans="25:25" x14ac:dyDescent="0.2">
      <c r="Y57472" s="84"/>
    </row>
    <row r="57473" spans="25:25" x14ac:dyDescent="0.2">
      <c r="Y57473" s="84"/>
    </row>
    <row r="57474" spans="25:25" x14ac:dyDescent="0.2">
      <c r="Y57474" s="84"/>
    </row>
    <row r="57475" spans="25:25" x14ac:dyDescent="0.2">
      <c r="Y57475" s="84"/>
    </row>
    <row r="57476" spans="25:25" x14ac:dyDescent="0.2">
      <c r="Y57476" s="84"/>
    </row>
    <row r="57477" spans="25:25" x14ac:dyDescent="0.2">
      <c r="Y57477" s="84"/>
    </row>
    <row r="57478" spans="25:25" x14ac:dyDescent="0.2">
      <c r="Y57478" s="84"/>
    </row>
    <row r="57479" spans="25:25" x14ac:dyDescent="0.2">
      <c r="Y57479" s="84"/>
    </row>
    <row r="57480" spans="25:25" x14ac:dyDescent="0.2">
      <c r="Y57480" s="84"/>
    </row>
    <row r="57481" spans="25:25" x14ac:dyDescent="0.2">
      <c r="Y57481" s="84"/>
    </row>
    <row r="57482" spans="25:25" x14ac:dyDescent="0.2">
      <c r="Y57482" s="84"/>
    </row>
    <row r="57483" spans="25:25" x14ac:dyDescent="0.2">
      <c r="Y57483" s="84"/>
    </row>
    <row r="57484" spans="25:25" x14ac:dyDescent="0.2">
      <c r="Y57484" s="84"/>
    </row>
    <row r="57485" spans="25:25" x14ac:dyDescent="0.2">
      <c r="Y57485" s="84"/>
    </row>
    <row r="57486" spans="25:25" x14ac:dyDescent="0.2">
      <c r="Y57486" s="84"/>
    </row>
    <row r="57487" spans="25:25" x14ac:dyDescent="0.2">
      <c r="Y57487" s="84"/>
    </row>
    <row r="57488" spans="25:25" x14ac:dyDescent="0.2">
      <c r="Y57488" s="84"/>
    </row>
    <row r="57489" spans="25:25" x14ac:dyDescent="0.2">
      <c r="Y57489" s="84"/>
    </row>
    <row r="57490" spans="25:25" x14ac:dyDescent="0.2">
      <c r="Y57490" s="84"/>
    </row>
    <row r="57491" spans="25:25" x14ac:dyDescent="0.2">
      <c r="Y57491" s="84"/>
    </row>
    <row r="57492" spans="25:25" x14ac:dyDescent="0.2">
      <c r="Y57492" s="84"/>
    </row>
    <row r="57493" spans="25:25" x14ac:dyDescent="0.2">
      <c r="Y57493" s="84"/>
    </row>
    <row r="57494" spans="25:25" x14ac:dyDescent="0.2">
      <c r="Y57494" s="84"/>
    </row>
    <row r="57495" spans="25:25" x14ac:dyDescent="0.2">
      <c r="Y57495" s="84"/>
    </row>
    <row r="57496" spans="25:25" x14ac:dyDescent="0.2">
      <c r="Y57496" s="84"/>
    </row>
    <row r="57497" spans="25:25" x14ac:dyDescent="0.2">
      <c r="Y57497" s="84"/>
    </row>
    <row r="57498" spans="25:25" x14ac:dyDescent="0.2">
      <c r="Y57498" s="84"/>
    </row>
    <row r="57499" spans="25:25" x14ac:dyDescent="0.2">
      <c r="Y57499" s="84"/>
    </row>
    <row r="57500" spans="25:25" x14ac:dyDescent="0.2">
      <c r="Y57500" s="84"/>
    </row>
    <row r="57501" spans="25:25" x14ac:dyDescent="0.2">
      <c r="Y57501" s="84"/>
    </row>
    <row r="57502" spans="25:25" x14ac:dyDescent="0.2">
      <c r="Y57502" s="84"/>
    </row>
    <row r="57503" spans="25:25" x14ac:dyDescent="0.2">
      <c r="Y57503" s="84"/>
    </row>
    <row r="57504" spans="25:25" x14ac:dyDescent="0.2">
      <c r="Y57504" s="84"/>
    </row>
    <row r="57505" spans="25:25" x14ac:dyDescent="0.2">
      <c r="Y57505" s="84"/>
    </row>
    <row r="57506" spans="25:25" x14ac:dyDescent="0.2">
      <c r="Y57506" s="84"/>
    </row>
    <row r="57507" spans="25:25" x14ac:dyDescent="0.2">
      <c r="Y57507" s="84"/>
    </row>
    <row r="57508" spans="25:25" x14ac:dyDescent="0.2">
      <c r="Y57508" s="84"/>
    </row>
    <row r="57509" spans="25:25" x14ac:dyDescent="0.2">
      <c r="Y57509" s="84"/>
    </row>
    <row r="57510" spans="25:25" x14ac:dyDescent="0.2">
      <c r="Y57510" s="84"/>
    </row>
    <row r="57511" spans="25:25" x14ac:dyDescent="0.2">
      <c r="Y57511" s="84"/>
    </row>
    <row r="57512" spans="25:25" x14ac:dyDescent="0.2">
      <c r="Y57512" s="84"/>
    </row>
    <row r="57513" spans="25:25" x14ac:dyDescent="0.2">
      <c r="Y57513" s="84"/>
    </row>
    <row r="57514" spans="25:25" x14ac:dyDescent="0.2">
      <c r="Y57514" s="84"/>
    </row>
    <row r="57515" spans="25:25" x14ac:dyDescent="0.2">
      <c r="Y57515" s="84"/>
    </row>
    <row r="57516" spans="25:25" x14ac:dyDescent="0.2">
      <c r="Y57516" s="84"/>
    </row>
    <row r="57517" spans="25:25" x14ac:dyDescent="0.2">
      <c r="Y57517" s="84"/>
    </row>
    <row r="57518" spans="25:25" x14ac:dyDescent="0.2">
      <c r="Y57518" s="84"/>
    </row>
    <row r="57519" spans="25:25" x14ac:dyDescent="0.2">
      <c r="Y57519" s="84"/>
    </row>
    <row r="57520" spans="25:25" x14ac:dyDescent="0.2">
      <c r="Y57520" s="84"/>
    </row>
    <row r="57521" spans="25:25" x14ac:dyDescent="0.2">
      <c r="Y57521" s="84"/>
    </row>
    <row r="57522" spans="25:25" x14ac:dyDescent="0.2">
      <c r="Y57522" s="84"/>
    </row>
    <row r="57523" spans="25:25" x14ac:dyDescent="0.2">
      <c r="Y57523" s="84"/>
    </row>
    <row r="57524" spans="25:25" x14ac:dyDescent="0.2">
      <c r="Y57524" s="84"/>
    </row>
    <row r="57525" spans="25:25" x14ac:dyDescent="0.2">
      <c r="Y57525" s="84"/>
    </row>
    <row r="57526" spans="25:25" x14ac:dyDescent="0.2">
      <c r="Y57526" s="84"/>
    </row>
    <row r="57527" spans="25:25" x14ac:dyDescent="0.2">
      <c r="Y57527" s="84"/>
    </row>
    <row r="57528" spans="25:25" x14ac:dyDescent="0.2">
      <c r="Y57528" s="84"/>
    </row>
    <row r="57529" spans="25:25" x14ac:dyDescent="0.2">
      <c r="Y57529" s="84"/>
    </row>
    <row r="57530" spans="25:25" x14ac:dyDescent="0.2">
      <c r="Y57530" s="84"/>
    </row>
    <row r="57531" spans="25:25" x14ac:dyDescent="0.2">
      <c r="Y57531" s="84"/>
    </row>
    <row r="57532" spans="25:25" x14ac:dyDescent="0.2">
      <c r="Y57532" s="84"/>
    </row>
    <row r="57533" spans="25:25" x14ac:dyDescent="0.2">
      <c r="Y57533" s="84"/>
    </row>
    <row r="57534" spans="25:25" x14ac:dyDescent="0.2">
      <c r="Y57534" s="84"/>
    </row>
    <row r="57535" spans="25:25" x14ac:dyDescent="0.2">
      <c r="Y57535" s="84"/>
    </row>
    <row r="57536" spans="25:25" x14ac:dyDescent="0.2">
      <c r="Y57536" s="84"/>
    </row>
    <row r="57537" spans="25:25" x14ac:dyDescent="0.2">
      <c r="Y57537" s="84"/>
    </row>
    <row r="57538" spans="25:25" x14ac:dyDescent="0.2">
      <c r="Y57538" s="84"/>
    </row>
    <row r="57539" spans="25:25" x14ac:dyDescent="0.2">
      <c r="Y57539" s="84"/>
    </row>
    <row r="57540" spans="25:25" x14ac:dyDescent="0.2">
      <c r="Y57540" s="84"/>
    </row>
    <row r="57541" spans="25:25" x14ac:dyDescent="0.2">
      <c r="Y57541" s="84"/>
    </row>
    <row r="57542" spans="25:25" x14ac:dyDescent="0.2">
      <c r="Y57542" s="84"/>
    </row>
    <row r="57543" spans="25:25" x14ac:dyDescent="0.2">
      <c r="Y57543" s="84"/>
    </row>
    <row r="57544" spans="25:25" x14ac:dyDescent="0.2">
      <c r="Y57544" s="84"/>
    </row>
    <row r="57545" spans="25:25" x14ac:dyDescent="0.2">
      <c r="Y57545" s="84"/>
    </row>
    <row r="57546" spans="25:25" x14ac:dyDescent="0.2">
      <c r="Y57546" s="84"/>
    </row>
    <row r="57547" spans="25:25" x14ac:dyDescent="0.2">
      <c r="Y57547" s="84"/>
    </row>
    <row r="57548" spans="25:25" x14ac:dyDescent="0.2">
      <c r="Y57548" s="84"/>
    </row>
    <row r="57549" spans="25:25" x14ac:dyDescent="0.2">
      <c r="Y57549" s="84"/>
    </row>
    <row r="57550" spans="25:25" x14ac:dyDescent="0.2">
      <c r="Y57550" s="84"/>
    </row>
    <row r="57551" spans="25:25" x14ac:dyDescent="0.2">
      <c r="Y57551" s="84"/>
    </row>
    <row r="57552" spans="25:25" x14ac:dyDescent="0.2">
      <c r="Y57552" s="84"/>
    </row>
    <row r="57553" spans="25:25" x14ac:dyDescent="0.2">
      <c r="Y57553" s="84"/>
    </row>
    <row r="57554" spans="25:25" x14ac:dyDescent="0.2">
      <c r="Y57554" s="84"/>
    </row>
    <row r="57555" spans="25:25" x14ac:dyDescent="0.2">
      <c r="Y57555" s="84"/>
    </row>
    <row r="57556" spans="25:25" x14ac:dyDescent="0.2">
      <c r="Y57556" s="84"/>
    </row>
    <row r="57557" spans="25:25" x14ac:dyDescent="0.2">
      <c r="Y57557" s="84"/>
    </row>
    <row r="57558" spans="25:25" x14ac:dyDescent="0.2">
      <c r="Y57558" s="84"/>
    </row>
    <row r="57559" spans="25:25" x14ac:dyDescent="0.2">
      <c r="Y57559" s="84"/>
    </row>
    <row r="57560" spans="25:25" x14ac:dyDescent="0.2">
      <c r="Y57560" s="84"/>
    </row>
    <row r="57561" spans="25:25" x14ac:dyDescent="0.2">
      <c r="Y57561" s="84"/>
    </row>
    <row r="57562" spans="25:25" x14ac:dyDescent="0.2">
      <c r="Y57562" s="84"/>
    </row>
    <row r="57563" spans="25:25" x14ac:dyDescent="0.2">
      <c r="Y57563" s="84"/>
    </row>
    <row r="57564" spans="25:25" x14ac:dyDescent="0.2">
      <c r="Y57564" s="84"/>
    </row>
    <row r="57565" spans="25:25" x14ac:dyDescent="0.2">
      <c r="Y57565" s="84"/>
    </row>
    <row r="57566" spans="25:25" x14ac:dyDescent="0.2">
      <c r="Y57566" s="84"/>
    </row>
    <row r="57567" spans="25:25" x14ac:dyDescent="0.2">
      <c r="Y57567" s="84"/>
    </row>
    <row r="57568" spans="25:25" x14ac:dyDescent="0.2">
      <c r="Y57568" s="84"/>
    </row>
    <row r="57569" spans="25:25" x14ac:dyDescent="0.2">
      <c r="Y57569" s="84"/>
    </row>
    <row r="57570" spans="25:25" x14ac:dyDescent="0.2">
      <c r="Y57570" s="84"/>
    </row>
    <row r="57571" spans="25:25" x14ac:dyDescent="0.2">
      <c r="Y57571" s="84"/>
    </row>
    <row r="57572" spans="25:25" x14ac:dyDescent="0.2">
      <c r="Y57572" s="84"/>
    </row>
    <row r="57573" spans="25:25" x14ac:dyDescent="0.2">
      <c r="Y57573" s="84"/>
    </row>
    <row r="57574" spans="25:25" x14ac:dyDescent="0.2">
      <c r="Y57574" s="84"/>
    </row>
    <row r="57575" spans="25:25" x14ac:dyDescent="0.2">
      <c r="Y57575" s="84"/>
    </row>
    <row r="57576" spans="25:25" x14ac:dyDescent="0.2">
      <c r="Y57576" s="84"/>
    </row>
    <row r="57577" spans="25:25" x14ac:dyDescent="0.2">
      <c r="Y57577" s="84"/>
    </row>
    <row r="57578" spans="25:25" x14ac:dyDescent="0.2">
      <c r="Y57578" s="84"/>
    </row>
    <row r="57579" spans="25:25" x14ac:dyDescent="0.2">
      <c r="Y57579" s="84"/>
    </row>
    <row r="57580" spans="25:25" x14ac:dyDescent="0.2">
      <c r="Y57580" s="84"/>
    </row>
    <row r="57581" spans="25:25" x14ac:dyDescent="0.2">
      <c r="Y57581" s="84"/>
    </row>
    <row r="57582" spans="25:25" x14ac:dyDescent="0.2">
      <c r="Y57582" s="84"/>
    </row>
    <row r="57583" spans="25:25" x14ac:dyDescent="0.2">
      <c r="Y57583" s="84"/>
    </row>
    <row r="57584" spans="25:25" x14ac:dyDescent="0.2">
      <c r="Y57584" s="84"/>
    </row>
    <row r="57585" spans="25:25" x14ac:dyDescent="0.2">
      <c r="Y57585" s="84"/>
    </row>
    <row r="57586" spans="25:25" x14ac:dyDescent="0.2">
      <c r="Y57586" s="84"/>
    </row>
    <row r="57587" spans="25:25" x14ac:dyDescent="0.2">
      <c r="Y57587" s="84"/>
    </row>
    <row r="57588" spans="25:25" x14ac:dyDescent="0.2">
      <c r="Y57588" s="84"/>
    </row>
    <row r="57589" spans="25:25" x14ac:dyDescent="0.2">
      <c r="Y57589" s="84"/>
    </row>
    <row r="57590" spans="25:25" x14ac:dyDescent="0.2">
      <c r="Y57590" s="84"/>
    </row>
    <row r="57591" spans="25:25" x14ac:dyDescent="0.2">
      <c r="Y57591" s="84"/>
    </row>
    <row r="57592" spans="25:25" x14ac:dyDescent="0.2">
      <c r="Y57592" s="84"/>
    </row>
    <row r="57593" spans="25:25" x14ac:dyDescent="0.2">
      <c r="Y57593" s="84"/>
    </row>
    <row r="57594" spans="25:25" x14ac:dyDescent="0.2">
      <c r="Y57594" s="84"/>
    </row>
    <row r="57595" spans="25:25" x14ac:dyDescent="0.2">
      <c r="Y57595" s="84"/>
    </row>
    <row r="57596" spans="25:25" x14ac:dyDescent="0.2">
      <c r="Y57596" s="84"/>
    </row>
    <row r="57597" spans="25:25" x14ac:dyDescent="0.2">
      <c r="Y57597" s="84"/>
    </row>
    <row r="57598" spans="25:25" x14ac:dyDescent="0.2">
      <c r="Y57598" s="84"/>
    </row>
    <row r="57599" spans="25:25" x14ac:dyDescent="0.2">
      <c r="Y57599" s="84"/>
    </row>
    <row r="57600" spans="25:25" x14ac:dyDescent="0.2">
      <c r="Y57600" s="84"/>
    </row>
    <row r="57601" spans="25:25" x14ac:dyDescent="0.2">
      <c r="Y57601" s="84"/>
    </row>
    <row r="57602" spans="25:25" x14ac:dyDescent="0.2">
      <c r="Y57602" s="84"/>
    </row>
    <row r="57603" spans="25:25" x14ac:dyDescent="0.2">
      <c r="Y57603" s="84"/>
    </row>
    <row r="57604" spans="25:25" x14ac:dyDescent="0.2">
      <c r="Y57604" s="84"/>
    </row>
    <row r="57605" spans="25:25" x14ac:dyDescent="0.2">
      <c r="Y57605" s="84"/>
    </row>
    <row r="57606" spans="25:25" x14ac:dyDescent="0.2">
      <c r="Y57606" s="84"/>
    </row>
    <row r="57607" spans="25:25" x14ac:dyDescent="0.2">
      <c r="Y57607" s="84"/>
    </row>
    <row r="57608" spans="25:25" x14ac:dyDescent="0.2">
      <c r="Y57608" s="84"/>
    </row>
    <row r="57609" spans="25:25" x14ac:dyDescent="0.2">
      <c r="Y57609" s="84"/>
    </row>
    <row r="57610" spans="25:25" x14ac:dyDescent="0.2">
      <c r="Y57610" s="84"/>
    </row>
    <row r="57611" spans="25:25" x14ac:dyDescent="0.2">
      <c r="Y57611" s="84"/>
    </row>
    <row r="57612" spans="25:25" x14ac:dyDescent="0.2">
      <c r="Y57612" s="84"/>
    </row>
    <row r="57613" spans="25:25" x14ac:dyDescent="0.2">
      <c r="Y57613" s="84"/>
    </row>
    <row r="57614" spans="25:25" x14ac:dyDescent="0.2">
      <c r="Y57614" s="84"/>
    </row>
    <row r="57615" spans="25:25" x14ac:dyDescent="0.2">
      <c r="Y57615" s="84"/>
    </row>
    <row r="57616" spans="25:25" x14ac:dyDescent="0.2">
      <c r="Y57616" s="84"/>
    </row>
    <row r="57617" spans="25:25" x14ac:dyDescent="0.2">
      <c r="Y57617" s="84"/>
    </row>
    <row r="57618" spans="25:25" x14ac:dyDescent="0.2">
      <c r="Y57618" s="84"/>
    </row>
    <row r="57619" spans="25:25" x14ac:dyDescent="0.2">
      <c r="Y57619" s="84"/>
    </row>
    <row r="57620" spans="25:25" x14ac:dyDescent="0.2">
      <c r="Y57620" s="84"/>
    </row>
    <row r="57621" spans="25:25" x14ac:dyDescent="0.2">
      <c r="Y57621" s="84"/>
    </row>
    <row r="57622" spans="25:25" x14ac:dyDescent="0.2">
      <c r="Y57622" s="84"/>
    </row>
    <row r="57623" spans="25:25" x14ac:dyDescent="0.2">
      <c r="Y57623" s="84"/>
    </row>
    <row r="57624" spans="25:25" x14ac:dyDescent="0.2">
      <c r="Y57624" s="84"/>
    </row>
    <row r="57625" spans="25:25" x14ac:dyDescent="0.2">
      <c r="Y57625" s="84"/>
    </row>
    <row r="57626" spans="25:25" x14ac:dyDescent="0.2">
      <c r="Y57626" s="84"/>
    </row>
    <row r="57627" spans="25:25" x14ac:dyDescent="0.2">
      <c r="Y57627" s="84"/>
    </row>
    <row r="57628" spans="25:25" x14ac:dyDescent="0.2">
      <c r="Y57628" s="84"/>
    </row>
    <row r="57629" spans="25:25" x14ac:dyDescent="0.2">
      <c r="Y57629" s="84"/>
    </row>
    <row r="57630" spans="25:25" x14ac:dyDescent="0.2">
      <c r="Y57630" s="84"/>
    </row>
    <row r="57631" spans="25:25" x14ac:dyDescent="0.2">
      <c r="Y57631" s="84"/>
    </row>
    <row r="57632" spans="25:25" x14ac:dyDescent="0.2">
      <c r="Y57632" s="84"/>
    </row>
    <row r="57633" spans="25:25" x14ac:dyDescent="0.2">
      <c r="Y57633" s="84"/>
    </row>
    <row r="57634" spans="25:25" x14ac:dyDescent="0.2">
      <c r="Y57634" s="84"/>
    </row>
    <row r="57635" spans="25:25" x14ac:dyDescent="0.2">
      <c r="Y57635" s="84"/>
    </row>
    <row r="57636" spans="25:25" x14ac:dyDescent="0.2">
      <c r="Y57636" s="84"/>
    </row>
    <row r="57637" spans="25:25" x14ac:dyDescent="0.2">
      <c r="Y57637" s="84"/>
    </row>
    <row r="57638" spans="25:25" x14ac:dyDescent="0.2">
      <c r="Y57638" s="84"/>
    </row>
    <row r="57639" spans="25:25" x14ac:dyDescent="0.2">
      <c r="Y57639" s="84"/>
    </row>
    <row r="57640" spans="25:25" x14ac:dyDescent="0.2">
      <c r="Y57640" s="84"/>
    </row>
    <row r="57641" spans="25:25" x14ac:dyDescent="0.2">
      <c r="Y57641" s="84"/>
    </row>
    <row r="57642" spans="25:25" x14ac:dyDescent="0.2">
      <c r="Y57642" s="84"/>
    </row>
    <row r="57643" spans="25:25" x14ac:dyDescent="0.2">
      <c r="Y57643" s="84"/>
    </row>
    <row r="57644" spans="25:25" x14ac:dyDescent="0.2">
      <c r="Y57644" s="84"/>
    </row>
    <row r="57645" spans="25:25" x14ac:dyDescent="0.2">
      <c r="Y57645" s="84"/>
    </row>
    <row r="57646" spans="25:25" x14ac:dyDescent="0.2">
      <c r="Y57646" s="84"/>
    </row>
    <row r="57647" spans="25:25" x14ac:dyDescent="0.2">
      <c r="Y57647" s="84"/>
    </row>
    <row r="57648" spans="25:25" x14ac:dyDescent="0.2">
      <c r="Y57648" s="84"/>
    </row>
    <row r="57649" spans="25:25" x14ac:dyDescent="0.2">
      <c r="Y57649" s="84"/>
    </row>
    <row r="57650" spans="25:25" x14ac:dyDescent="0.2">
      <c r="Y57650" s="84"/>
    </row>
    <row r="57651" spans="25:25" x14ac:dyDescent="0.2">
      <c r="Y57651" s="84"/>
    </row>
    <row r="57652" spans="25:25" x14ac:dyDescent="0.2">
      <c r="Y57652" s="84"/>
    </row>
    <row r="57653" spans="25:25" x14ac:dyDescent="0.2">
      <c r="Y57653" s="84"/>
    </row>
    <row r="57654" spans="25:25" x14ac:dyDescent="0.2">
      <c r="Y57654" s="84"/>
    </row>
    <row r="57655" spans="25:25" x14ac:dyDescent="0.2">
      <c r="Y57655" s="84"/>
    </row>
    <row r="57656" spans="25:25" x14ac:dyDescent="0.2">
      <c r="Y57656" s="84"/>
    </row>
    <row r="57657" spans="25:25" x14ac:dyDescent="0.2">
      <c r="Y57657" s="84"/>
    </row>
    <row r="57658" spans="25:25" x14ac:dyDescent="0.2">
      <c r="Y57658" s="84"/>
    </row>
    <row r="57659" spans="25:25" x14ac:dyDescent="0.2">
      <c r="Y57659" s="84"/>
    </row>
    <row r="57660" spans="25:25" x14ac:dyDescent="0.2">
      <c r="Y57660" s="84"/>
    </row>
    <row r="57661" spans="25:25" x14ac:dyDescent="0.2">
      <c r="Y57661" s="84"/>
    </row>
    <row r="57662" spans="25:25" x14ac:dyDescent="0.2">
      <c r="Y57662" s="84"/>
    </row>
    <row r="57663" spans="25:25" x14ac:dyDescent="0.2">
      <c r="Y57663" s="84"/>
    </row>
    <row r="57664" spans="25:25" x14ac:dyDescent="0.2">
      <c r="Y57664" s="84"/>
    </row>
    <row r="57665" spans="25:25" x14ac:dyDescent="0.2">
      <c r="Y57665" s="84"/>
    </row>
    <row r="57666" spans="25:25" x14ac:dyDescent="0.2">
      <c r="Y57666" s="84"/>
    </row>
    <row r="57667" spans="25:25" x14ac:dyDescent="0.2">
      <c r="Y57667" s="84"/>
    </row>
    <row r="57668" spans="25:25" x14ac:dyDescent="0.2">
      <c r="Y57668" s="84"/>
    </row>
    <row r="57669" spans="25:25" x14ac:dyDescent="0.2">
      <c r="Y57669" s="84"/>
    </row>
    <row r="57670" spans="25:25" x14ac:dyDescent="0.2">
      <c r="Y57670" s="84"/>
    </row>
    <row r="57671" spans="25:25" x14ac:dyDescent="0.2">
      <c r="Y57671" s="84"/>
    </row>
    <row r="57672" spans="25:25" x14ac:dyDescent="0.2">
      <c r="Y57672" s="84"/>
    </row>
    <row r="57673" spans="25:25" x14ac:dyDescent="0.2">
      <c r="Y57673" s="84"/>
    </row>
    <row r="57674" spans="25:25" x14ac:dyDescent="0.2">
      <c r="Y57674" s="84"/>
    </row>
    <row r="57675" spans="25:25" x14ac:dyDescent="0.2">
      <c r="Y57675" s="84"/>
    </row>
    <row r="57676" spans="25:25" x14ac:dyDescent="0.2">
      <c r="Y57676" s="84"/>
    </row>
    <row r="57677" spans="25:25" x14ac:dyDescent="0.2">
      <c r="Y57677" s="84"/>
    </row>
    <row r="57678" spans="25:25" x14ac:dyDescent="0.2">
      <c r="Y57678" s="84"/>
    </row>
    <row r="57679" spans="25:25" x14ac:dyDescent="0.2">
      <c r="Y57679" s="84"/>
    </row>
    <row r="57680" spans="25:25" x14ac:dyDescent="0.2">
      <c r="Y57680" s="84"/>
    </row>
    <row r="57681" spans="25:25" x14ac:dyDescent="0.2">
      <c r="Y57681" s="84"/>
    </row>
    <row r="57682" spans="25:25" x14ac:dyDescent="0.2">
      <c r="Y57682" s="84"/>
    </row>
    <row r="57683" spans="25:25" x14ac:dyDescent="0.2">
      <c r="Y57683" s="84"/>
    </row>
    <row r="57684" spans="25:25" x14ac:dyDescent="0.2">
      <c r="Y57684" s="84"/>
    </row>
    <row r="57685" spans="25:25" x14ac:dyDescent="0.2">
      <c r="Y57685" s="84"/>
    </row>
    <row r="57686" spans="25:25" x14ac:dyDescent="0.2">
      <c r="Y57686" s="84"/>
    </row>
    <row r="57687" spans="25:25" x14ac:dyDescent="0.2">
      <c r="Y57687" s="84"/>
    </row>
    <row r="57688" spans="25:25" x14ac:dyDescent="0.2">
      <c r="Y57688" s="84"/>
    </row>
    <row r="57689" spans="25:25" x14ac:dyDescent="0.2">
      <c r="Y57689" s="84"/>
    </row>
    <row r="57690" spans="25:25" x14ac:dyDescent="0.2">
      <c r="Y57690" s="84"/>
    </row>
    <row r="57691" spans="25:25" x14ac:dyDescent="0.2">
      <c r="Y57691" s="84"/>
    </row>
    <row r="57692" spans="25:25" x14ac:dyDescent="0.2">
      <c r="Y57692" s="84"/>
    </row>
    <row r="57693" spans="25:25" x14ac:dyDescent="0.2">
      <c r="Y57693" s="84"/>
    </row>
    <row r="57694" spans="25:25" x14ac:dyDescent="0.2">
      <c r="Y57694" s="84"/>
    </row>
    <row r="57695" spans="25:25" x14ac:dyDescent="0.2">
      <c r="Y57695" s="84"/>
    </row>
    <row r="57696" spans="25:25" x14ac:dyDescent="0.2">
      <c r="Y57696" s="84"/>
    </row>
    <row r="57697" spans="25:25" x14ac:dyDescent="0.2">
      <c r="Y57697" s="84"/>
    </row>
    <row r="57698" spans="25:25" x14ac:dyDescent="0.2">
      <c r="Y57698" s="84"/>
    </row>
    <row r="57699" spans="25:25" x14ac:dyDescent="0.2">
      <c r="Y57699" s="84"/>
    </row>
    <row r="57700" spans="25:25" x14ac:dyDescent="0.2">
      <c r="Y57700" s="84"/>
    </row>
    <row r="57701" spans="25:25" x14ac:dyDescent="0.2">
      <c r="Y57701" s="84"/>
    </row>
    <row r="57702" spans="25:25" x14ac:dyDescent="0.2">
      <c r="Y57702" s="84"/>
    </row>
    <row r="57703" spans="25:25" x14ac:dyDescent="0.2">
      <c r="Y57703" s="84"/>
    </row>
    <row r="57704" spans="25:25" x14ac:dyDescent="0.2">
      <c r="Y57704" s="84"/>
    </row>
    <row r="57705" spans="25:25" x14ac:dyDescent="0.2">
      <c r="Y57705" s="84"/>
    </row>
    <row r="57706" spans="25:25" x14ac:dyDescent="0.2">
      <c r="Y57706" s="84"/>
    </row>
    <row r="57707" spans="25:25" x14ac:dyDescent="0.2">
      <c r="Y57707" s="84"/>
    </row>
    <row r="57708" spans="25:25" x14ac:dyDescent="0.2">
      <c r="Y57708" s="84"/>
    </row>
    <row r="57709" spans="25:25" x14ac:dyDescent="0.2">
      <c r="Y57709" s="84"/>
    </row>
    <row r="57710" spans="25:25" x14ac:dyDescent="0.2">
      <c r="Y57710" s="84"/>
    </row>
    <row r="57711" spans="25:25" x14ac:dyDescent="0.2">
      <c r="Y57711" s="84"/>
    </row>
    <row r="57712" spans="25:25" x14ac:dyDescent="0.2">
      <c r="Y57712" s="84"/>
    </row>
    <row r="57713" spans="25:25" x14ac:dyDescent="0.2">
      <c r="Y57713" s="84"/>
    </row>
    <row r="57714" spans="25:25" x14ac:dyDescent="0.2">
      <c r="Y57714" s="84"/>
    </row>
    <row r="57715" spans="25:25" x14ac:dyDescent="0.2">
      <c r="Y57715" s="84"/>
    </row>
    <row r="57716" spans="25:25" x14ac:dyDescent="0.2">
      <c r="Y57716" s="84"/>
    </row>
    <row r="57717" spans="25:25" x14ac:dyDescent="0.2">
      <c r="Y57717" s="84"/>
    </row>
    <row r="57718" spans="25:25" x14ac:dyDescent="0.2">
      <c r="Y57718" s="84"/>
    </row>
    <row r="57719" spans="25:25" x14ac:dyDescent="0.2">
      <c r="Y57719" s="84"/>
    </row>
    <row r="57720" spans="25:25" x14ac:dyDescent="0.2">
      <c r="Y57720" s="84"/>
    </row>
    <row r="57721" spans="25:25" x14ac:dyDescent="0.2">
      <c r="Y57721" s="84"/>
    </row>
    <row r="57722" spans="25:25" x14ac:dyDescent="0.2">
      <c r="Y57722" s="84"/>
    </row>
    <row r="57723" spans="25:25" x14ac:dyDescent="0.2">
      <c r="Y57723" s="84"/>
    </row>
    <row r="57724" spans="25:25" x14ac:dyDescent="0.2">
      <c r="Y57724" s="84"/>
    </row>
    <row r="57725" spans="25:25" x14ac:dyDescent="0.2">
      <c r="Y57725" s="84"/>
    </row>
    <row r="57726" spans="25:25" x14ac:dyDescent="0.2">
      <c r="Y57726" s="84"/>
    </row>
    <row r="57727" spans="25:25" x14ac:dyDescent="0.2">
      <c r="Y57727" s="84"/>
    </row>
    <row r="57728" spans="25:25" x14ac:dyDescent="0.2">
      <c r="Y57728" s="84"/>
    </row>
    <row r="57729" spans="25:25" x14ac:dyDescent="0.2">
      <c r="Y57729" s="84"/>
    </row>
    <row r="57730" spans="25:25" x14ac:dyDescent="0.2">
      <c r="Y57730" s="84"/>
    </row>
    <row r="57731" spans="25:25" x14ac:dyDescent="0.2">
      <c r="Y57731" s="84"/>
    </row>
    <row r="57732" spans="25:25" x14ac:dyDescent="0.2">
      <c r="Y57732" s="84"/>
    </row>
    <row r="57733" spans="25:25" x14ac:dyDescent="0.2">
      <c r="Y57733" s="84"/>
    </row>
    <row r="57734" spans="25:25" x14ac:dyDescent="0.2">
      <c r="Y57734" s="84"/>
    </row>
    <row r="57735" spans="25:25" x14ac:dyDescent="0.2">
      <c r="Y57735" s="84"/>
    </row>
    <row r="57736" spans="25:25" x14ac:dyDescent="0.2">
      <c r="Y57736" s="84"/>
    </row>
    <row r="57737" spans="25:25" x14ac:dyDescent="0.2">
      <c r="Y57737" s="84"/>
    </row>
    <row r="57738" spans="25:25" x14ac:dyDescent="0.2">
      <c r="Y57738" s="84"/>
    </row>
    <row r="57739" spans="25:25" x14ac:dyDescent="0.2">
      <c r="Y57739" s="84"/>
    </row>
    <row r="57740" spans="25:25" x14ac:dyDescent="0.2">
      <c r="Y57740" s="84"/>
    </row>
    <row r="57741" spans="25:25" x14ac:dyDescent="0.2">
      <c r="Y57741" s="84"/>
    </row>
    <row r="57742" spans="25:25" x14ac:dyDescent="0.2">
      <c r="Y57742" s="84"/>
    </row>
    <row r="57743" spans="25:25" x14ac:dyDescent="0.2">
      <c r="Y57743" s="84"/>
    </row>
    <row r="57744" spans="25:25" x14ac:dyDescent="0.2">
      <c r="Y57744" s="84"/>
    </row>
    <row r="57745" spans="25:25" x14ac:dyDescent="0.2">
      <c r="Y57745" s="84"/>
    </row>
    <row r="57746" spans="25:25" x14ac:dyDescent="0.2">
      <c r="Y57746" s="84"/>
    </row>
    <row r="57747" spans="25:25" x14ac:dyDescent="0.2">
      <c r="Y57747" s="84"/>
    </row>
    <row r="57748" spans="25:25" x14ac:dyDescent="0.2">
      <c r="Y57748" s="84"/>
    </row>
    <row r="57749" spans="25:25" x14ac:dyDescent="0.2">
      <c r="Y57749" s="84"/>
    </row>
    <row r="57750" spans="25:25" x14ac:dyDescent="0.2">
      <c r="Y57750" s="84"/>
    </row>
    <row r="57751" spans="25:25" x14ac:dyDescent="0.2">
      <c r="Y57751" s="84"/>
    </row>
    <row r="57752" spans="25:25" x14ac:dyDescent="0.2">
      <c r="Y57752" s="84"/>
    </row>
    <row r="57753" spans="25:25" x14ac:dyDescent="0.2">
      <c r="Y57753" s="84"/>
    </row>
    <row r="57754" spans="25:25" x14ac:dyDescent="0.2">
      <c r="Y57754" s="84"/>
    </row>
    <row r="57755" spans="25:25" x14ac:dyDescent="0.2">
      <c r="Y57755" s="84"/>
    </row>
    <row r="57756" spans="25:25" x14ac:dyDescent="0.2">
      <c r="Y57756" s="84"/>
    </row>
    <row r="57757" spans="25:25" x14ac:dyDescent="0.2">
      <c r="Y57757" s="84"/>
    </row>
    <row r="57758" spans="25:25" x14ac:dyDescent="0.2">
      <c r="Y57758" s="84"/>
    </row>
    <row r="57759" spans="25:25" x14ac:dyDescent="0.2">
      <c r="Y57759" s="84"/>
    </row>
    <row r="57760" spans="25:25" x14ac:dyDescent="0.2">
      <c r="Y57760" s="84"/>
    </row>
    <row r="57761" spans="25:25" x14ac:dyDescent="0.2">
      <c r="Y57761" s="84"/>
    </row>
    <row r="57762" spans="25:25" x14ac:dyDescent="0.2">
      <c r="Y57762" s="84"/>
    </row>
    <row r="57763" spans="25:25" x14ac:dyDescent="0.2">
      <c r="Y57763" s="84"/>
    </row>
    <row r="57764" spans="25:25" x14ac:dyDescent="0.2">
      <c r="Y57764" s="84"/>
    </row>
    <row r="57765" spans="25:25" x14ac:dyDescent="0.2">
      <c r="Y57765" s="84"/>
    </row>
    <row r="57766" spans="25:25" x14ac:dyDescent="0.2">
      <c r="Y57766" s="84"/>
    </row>
    <row r="57767" spans="25:25" x14ac:dyDescent="0.2">
      <c r="Y57767" s="84"/>
    </row>
    <row r="57768" spans="25:25" x14ac:dyDescent="0.2">
      <c r="Y57768" s="84"/>
    </row>
    <row r="57769" spans="25:25" x14ac:dyDescent="0.2">
      <c r="Y57769" s="84"/>
    </row>
    <row r="57770" spans="25:25" x14ac:dyDescent="0.2">
      <c r="Y57770" s="84"/>
    </row>
    <row r="57771" spans="25:25" x14ac:dyDescent="0.2">
      <c r="Y57771" s="84"/>
    </row>
    <row r="57772" spans="25:25" x14ac:dyDescent="0.2">
      <c r="Y57772" s="84"/>
    </row>
    <row r="57773" spans="25:25" x14ac:dyDescent="0.2">
      <c r="Y57773" s="84"/>
    </row>
    <row r="57774" spans="25:25" x14ac:dyDescent="0.2">
      <c r="Y57774" s="84"/>
    </row>
    <row r="57775" spans="25:25" x14ac:dyDescent="0.2">
      <c r="Y57775" s="84"/>
    </row>
    <row r="57776" spans="25:25" x14ac:dyDescent="0.2">
      <c r="Y57776" s="84"/>
    </row>
    <row r="57777" spans="25:25" x14ac:dyDescent="0.2">
      <c r="Y57777" s="84"/>
    </row>
    <row r="57778" spans="25:25" x14ac:dyDescent="0.2">
      <c r="Y57778" s="84"/>
    </row>
    <row r="57779" spans="25:25" x14ac:dyDescent="0.2">
      <c r="Y57779" s="84"/>
    </row>
    <row r="57780" spans="25:25" x14ac:dyDescent="0.2">
      <c r="Y57780" s="84"/>
    </row>
    <row r="57781" spans="25:25" x14ac:dyDescent="0.2">
      <c r="Y57781" s="84"/>
    </row>
    <row r="57782" spans="25:25" x14ac:dyDescent="0.2">
      <c r="Y57782" s="84"/>
    </row>
    <row r="57783" spans="25:25" x14ac:dyDescent="0.2">
      <c r="Y57783" s="84"/>
    </row>
    <row r="57784" spans="25:25" x14ac:dyDescent="0.2">
      <c r="Y57784" s="84"/>
    </row>
    <row r="57785" spans="25:25" x14ac:dyDescent="0.2">
      <c r="Y57785" s="84"/>
    </row>
    <row r="57786" spans="25:25" x14ac:dyDescent="0.2">
      <c r="Y57786" s="84"/>
    </row>
    <row r="57787" spans="25:25" x14ac:dyDescent="0.2">
      <c r="Y57787" s="84"/>
    </row>
    <row r="57788" spans="25:25" x14ac:dyDescent="0.2">
      <c r="Y57788" s="84"/>
    </row>
    <row r="57789" spans="25:25" x14ac:dyDescent="0.2">
      <c r="Y57789" s="84"/>
    </row>
    <row r="57790" spans="25:25" x14ac:dyDescent="0.2">
      <c r="Y57790" s="84"/>
    </row>
    <row r="57791" spans="25:25" x14ac:dyDescent="0.2">
      <c r="Y57791" s="84"/>
    </row>
    <row r="57792" spans="25:25" x14ac:dyDescent="0.2">
      <c r="Y57792" s="84"/>
    </row>
    <row r="57793" spans="25:25" x14ac:dyDescent="0.2">
      <c r="Y57793" s="84"/>
    </row>
    <row r="57794" spans="25:25" x14ac:dyDescent="0.2">
      <c r="Y57794" s="84"/>
    </row>
    <row r="57795" spans="25:25" x14ac:dyDescent="0.2">
      <c r="Y57795" s="84"/>
    </row>
    <row r="57796" spans="25:25" x14ac:dyDescent="0.2">
      <c r="Y57796" s="84"/>
    </row>
    <row r="57797" spans="25:25" x14ac:dyDescent="0.2">
      <c r="Y57797" s="84"/>
    </row>
    <row r="57798" spans="25:25" x14ac:dyDescent="0.2">
      <c r="Y57798" s="84"/>
    </row>
    <row r="57799" spans="25:25" x14ac:dyDescent="0.2">
      <c r="Y57799" s="84"/>
    </row>
    <row r="57800" spans="25:25" x14ac:dyDescent="0.2">
      <c r="Y57800" s="84"/>
    </row>
    <row r="57801" spans="25:25" x14ac:dyDescent="0.2">
      <c r="Y57801" s="84"/>
    </row>
    <row r="57802" spans="25:25" x14ac:dyDescent="0.2">
      <c r="Y57802" s="84"/>
    </row>
    <row r="57803" spans="25:25" x14ac:dyDescent="0.2">
      <c r="Y57803" s="84"/>
    </row>
    <row r="57804" spans="25:25" x14ac:dyDescent="0.2">
      <c r="Y57804" s="84"/>
    </row>
    <row r="57805" spans="25:25" x14ac:dyDescent="0.2">
      <c r="Y57805" s="84"/>
    </row>
    <row r="57806" spans="25:25" x14ac:dyDescent="0.2">
      <c r="Y57806" s="84"/>
    </row>
    <row r="57807" spans="25:25" x14ac:dyDescent="0.2">
      <c r="Y57807" s="84"/>
    </row>
    <row r="57808" spans="25:25" x14ac:dyDescent="0.2">
      <c r="Y57808" s="84"/>
    </row>
    <row r="57809" spans="25:25" x14ac:dyDescent="0.2">
      <c r="Y57809" s="84"/>
    </row>
    <row r="57810" spans="25:25" x14ac:dyDescent="0.2">
      <c r="Y57810" s="84"/>
    </row>
    <row r="57811" spans="25:25" x14ac:dyDescent="0.2">
      <c r="Y57811" s="84"/>
    </row>
    <row r="57812" spans="25:25" x14ac:dyDescent="0.2">
      <c r="Y57812" s="84"/>
    </row>
    <row r="57813" spans="25:25" x14ac:dyDescent="0.2">
      <c r="Y57813" s="84"/>
    </row>
    <row r="57814" spans="25:25" x14ac:dyDescent="0.2">
      <c r="Y57814" s="84"/>
    </row>
    <row r="57815" spans="25:25" x14ac:dyDescent="0.2">
      <c r="Y57815" s="84"/>
    </row>
    <row r="57816" spans="25:25" x14ac:dyDescent="0.2">
      <c r="Y57816" s="84"/>
    </row>
    <row r="57817" spans="25:25" x14ac:dyDescent="0.2">
      <c r="Y57817" s="84"/>
    </row>
    <row r="57818" spans="25:25" x14ac:dyDescent="0.2">
      <c r="Y57818" s="84"/>
    </row>
    <row r="57819" spans="25:25" x14ac:dyDescent="0.2">
      <c r="Y57819" s="84"/>
    </row>
    <row r="57820" spans="25:25" x14ac:dyDescent="0.2">
      <c r="Y57820" s="84"/>
    </row>
    <row r="57821" spans="25:25" x14ac:dyDescent="0.2">
      <c r="Y57821" s="84"/>
    </row>
    <row r="57822" spans="25:25" x14ac:dyDescent="0.2">
      <c r="Y57822" s="84"/>
    </row>
    <row r="57823" spans="25:25" x14ac:dyDescent="0.2">
      <c r="Y57823" s="84"/>
    </row>
    <row r="57824" spans="25:25" x14ac:dyDescent="0.2">
      <c r="Y57824" s="84"/>
    </row>
    <row r="57825" spans="25:25" x14ac:dyDescent="0.2">
      <c r="Y57825" s="84"/>
    </row>
    <row r="57826" spans="25:25" x14ac:dyDescent="0.2">
      <c r="Y57826" s="84"/>
    </row>
    <row r="57827" spans="25:25" x14ac:dyDescent="0.2">
      <c r="Y57827" s="84"/>
    </row>
    <row r="57828" spans="25:25" x14ac:dyDescent="0.2">
      <c r="Y57828" s="84"/>
    </row>
    <row r="57829" spans="25:25" x14ac:dyDescent="0.2">
      <c r="Y57829" s="84"/>
    </row>
    <row r="57830" spans="25:25" x14ac:dyDescent="0.2">
      <c r="Y57830" s="84"/>
    </row>
    <row r="57831" spans="25:25" x14ac:dyDescent="0.2">
      <c r="Y57831" s="84"/>
    </row>
    <row r="57832" spans="25:25" x14ac:dyDescent="0.2">
      <c r="Y57832" s="84"/>
    </row>
    <row r="57833" spans="25:25" x14ac:dyDescent="0.2">
      <c r="Y57833" s="84"/>
    </row>
    <row r="57834" spans="25:25" x14ac:dyDescent="0.2">
      <c r="Y57834" s="84"/>
    </row>
    <row r="57835" spans="25:25" x14ac:dyDescent="0.2">
      <c r="Y57835" s="84"/>
    </row>
    <row r="57836" spans="25:25" x14ac:dyDescent="0.2">
      <c r="Y57836" s="84"/>
    </row>
    <row r="57837" spans="25:25" x14ac:dyDescent="0.2">
      <c r="Y57837" s="84"/>
    </row>
    <row r="57838" spans="25:25" x14ac:dyDescent="0.2">
      <c r="Y57838" s="84"/>
    </row>
    <row r="57839" spans="25:25" x14ac:dyDescent="0.2">
      <c r="Y57839" s="84"/>
    </row>
    <row r="57840" spans="25:25" x14ac:dyDescent="0.2">
      <c r="Y57840" s="84"/>
    </row>
    <row r="57841" spans="25:25" x14ac:dyDescent="0.2">
      <c r="Y57841" s="84"/>
    </row>
    <row r="57842" spans="25:25" x14ac:dyDescent="0.2">
      <c r="Y57842" s="84"/>
    </row>
    <row r="57843" spans="25:25" x14ac:dyDescent="0.2">
      <c r="Y57843" s="84"/>
    </row>
    <row r="57844" spans="25:25" x14ac:dyDescent="0.2">
      <c r="Y57844" s="84"/>
    </row>
    <row r="57845" spans="25:25" x14ac:dyDescent="0.2">
      <c r="Y57845" s="84"/>
    </row>
    <row r="57846" spans="25:25" x14ac:dyDescent="0.2">
      <c r="Y57846" s="84"/>
    </row>
    <row r="57847" spans="25:25" x14ac:dyDescent="0.2">
      <c r="Y57847" s="84"/>
    </row>
    <row r="57848" spans="25:25" x14ac:dyDescent="0.2">
      <c r="Y57848" s="84"/>
    </row>
    <row r="57849" spans="25:25" x14ac:dyDescent="0.2">
      <c r="Y57849" s="84"/>
    </row>
    <row r="57850" spans="25:25" x14ac:dyDescent="0.2">
      <c r="Y57850" s="84"/>
    </row>
    <row r="57851" spans="25:25" x14ac:dyDescent="0.2">
      <c r="Y57851" s="84"/>
    </row>
    <row r="57852" spans="25:25" x14ac:dyDescent="0.2">
      <c r="Y57852" s="84"/>
    </row>
    <row r="57853" spans="25:25" x14ac:dyDescent="0.2">
      <c r="Y57853" s="84"/>
    </row>
    <row r="57854" spans="25:25" x14ac:dyDescent="0.2">
      <c r="Y57854" s="84"/>
    </row>
    <row r="57855" spans="25:25" x14ac:dyDescent="0.2">
      <c r="Y57855" s="84"/>
    </row>
    <row r="57856" spans="25:25" x14ac:dyDescent="0.2">
      <c r="Y57856" s="84"/>
    </row>
    <row r="57857" spans="25:25" x14ac:dyDescent="0.2">
      <c r="Y57857" s="84"/>
    </row>
    <row r="57858" spans="25:25" x14ac:dyDescent="0.2">
      <c r="Y57858" s="84"/>
    </row>
    <row r="57859" spans="25:25" x14ac:dyDescent="0.2">
      <c r="Y57859" s="84"/>
    </row>
    <row r="57860" spans="25:25" x14ac:dyDescent="0.2">
      <c r="Y57860" s="84"/>
    </row>
    <row r="57861" spans="25:25" x14ac:dyDescent="0.2">
      <c r="Y57861" s="84"/>
    </row>
    <row r="57862" spans="25:25" x14ac:dyDescent="0.2">
      <c r="Y57862" s="84"/>
    </row>
    <row r="57863" spans="25:25" x14ac:dyDescent="0.2">
      <c r="Y57863" s="84"/>
    </row>
    <row r="57864" spans="25:25" x14ac:dyDescent="0.2">
      <c r="Y57864" s="84"/>
    </row>
    <row r="57865" spans="25:25" x14ac:dyDescent="0.2">
      <c r="Y57865" s="84"/>
    </row>
    <row r="57866" spans="25:25" x14ac:dyDescent="0.2">
      <c r="Y57866" s="84"/>
    </row>
    <row r="57867" spans="25:25" x14ac:dyDescent="0.2">
      <c r="Y57867" s="84"/>
    </row>
    <row r="57868" spans="25:25" x14ac:dyDescent="0.2">
      <c r="Y57868" s="84"/>
    </row>
    <row r="57869" spans="25:25" x14ac:dyDescent="0.2">
      <c r="Y57869" s="84"/>
    </row>
    <row r="57870" spans="25:25" x14ac:dyDescent="0.2">
      <c r="Y57870" s="84"/>
    </row>
    <row r="57871" spans="25:25" x14ac:dyDescent="0.2">
      <c r="Y57871" s="84"/>
    </row>
    <row r="57872" spans="25:25" x14ac:dyDescent="0.2">
      <c r="Y57872" s="84"/>
    </row>
    <row r="57873" spans="25:25" x14ac:dyDescent="0.2">
      <c r="Y57873" s="84"/>
    </row>
    <row r="57874" spans="25:25" x14ac:dyDescent="0.2">
      <c r="Y57874" s="84"/>
    </row>
    <row r="57875" spans="25:25" x14ac:dyDescent="0.2">
      <c r="Y57875" s="84"/>
    </row>
    <row r="57876" spans="25:25" x14ac:dyDescent="0.2">
      <c r="Y57876" s="84"/>
    </row>
    <row r="57877" spans="25:25" x14ac:dyDescent="0.2">
      <c r="Y57877" s="84"/>
    </row>
    <row r="57878" spans="25:25" x14ac:dyDescent="0.2">
      <c r="Y57878" s="84"/>
    </row>
    <row r="57879" spans="25:25" x14ac:dyDescent="0.2">
      <c r="Y57879" s="84"/>
    </row>
    <row r="57880" spans="25:25" x14ac:dyDescent="0.2">
      <c r="Y57880" s="84"/>
    </row>
    <row r="57881" spans="25:25" x14ac:dyDescent="0.2">
      <c r="Y57881" s="84"/>
    </row>
    <row r="57882" spans="25:25" x14ac:dyDescent="0.2">
      <c r="Y57882" s="84"/>
    </row>
    <row r="57883" spans="25:25" x14ac:dyDescent="0.2">
      <c r="Y57883" s="84"/>
    </row>
    <row r="57884" spans="25:25" x14ac:dyDescent="0.2">
      <c r="Y57884" s="84"/>
    </row>
    <row r="57885" spans="25:25" x14ac:dyDescent="0.2">
      <c r="Y57885" s="84"/>
    </row>
    <row r="57886" spans="25:25" x14ac:dyDescent="0.2">
      <c r="Y57886" s="84"/>
    </row>
    <row r="57887" spans="25:25" x14ac:dyDescent="0.2">
      <c r="Y57887" s="84"/>
    </row>
    <row r="57888" spans="25:25" x14ac:dyDescent="0.2">
      <c r="Y57888" s="84"/>
    </row>
    <row r="57889" spans="25:25" x14ac:dyDescent="0.2">
      <c r="Y57889" s="84"/>
    </row>
    <row r="57890" spans="25:25" x14ac:dyDescent="0.2">
      <c r="Y57890" s="84"/>
    </row>
    <row r="57891" spans="25:25" x14ac:dyDescent="0.2">
      <c r="Y57891" s="84"/>
    </row>
    <row r="57892" spans="25:25" x14ac:dyDescent="0.2">
      <c r="Y57892" s="84"/>
    </row>
    <row r="57893" spans="25:25" x14ac:dyDescent="0.2">
      <c r="Y57893" s="84"/>
    </row>
    <row r="57894" spans="25:25" x14ac:dyDescent="0.2">
      <c r="Y57894" s="84"/>
    </row>
    <row r="57895" spans="25:25" x14ac:dyDescent="0.2">
      <c r="Y57895" s="84"/>
    </row>
    <row r="57896" spans="25:25" x14ac:dyDescent="0.2">
      <c r="Y57896" s="84"/>
    </row>
    <row r="57897" spans="25:25" x14ac:dyDescent="0.2">
      <c r="Y57897" s="84"/>
    </row>
    <row r="57898" spans="25:25" x14ac:dyDescent="0.2">
      <c r="Y57898" s="84"/>
    </row>
    <row r="57899" spans="25:25" x14ac:dyDescent="0.2">
      <c r="Y57899" s="84"/>
    </row>
    <row r="57900" spans="25:25" x14ac:dyDescent="0.2">
      <c r="Y57900" s="84"/>
    </row>
    <row r="57901" spans="25:25" x14ac:dyDescent="0.2">
      <c r="Y57901" s="84"/>
    </row>
    <row r="57902" spans="25:25" x14ac:dyDescent="0.2">
      <c r="Y57902" s="84"/>
    </row>
    <row r="57903" spans="25:25" x14ac:dyDescent="0.2">
      <c r="Y57903" s="84"/>
    </row>
    <row r="57904" spans="25:25" x14ac:dyDescent="0.2">
      <c r="Y57904" s="84"/>
    </row>
    <row r="57905" spans="25:25" x14ac:dyDescent="0.2">
      <c r="Y57905" s="84"/>
    </row>
    <row r="57906" spans="25:25" x14ac:dyDescent="0.2">
      <c r="Y57906" s="84"/>
    </row>
    <row r="57907" spans="25:25" x14ac:dyDescent="0.2">
      <c r="Y57907" s="84"/>
    </row>
    <row r="57908" spans="25:25" x14ac:dyDescent="0.2">
      <c r="Y57908" s="84"/>
    </row>
    <row r="57909" spans="25:25" x14ac:dyDescent="0.2">
      <c r="Y57909" s="84"/>
    </row>
    <row r="57910" spans="25:25" x14ac:dyDescent="0.2">
      <c r="Y57910" s="84"/>
    </row>
    <row r="57911" spans="25:25" x14ac:dyDescent="0.2">
      <c r="Y57911" s="84"/>
    </row>
    <row r="57912" spans="25:25" x14ac:dyDescent="0.2">
      <c r="Y57912" s="84"/>
    </row>
    <row r="57913" spans="25:25" x14ac:dyDescent="0.2">
      <c r="Y57913" s="84"/>
    </row>
    <row r="57914" spans="25:25" x14ac:dyDescent="0.2">
      <c r="Y57914" s="84"/>
    </row>
    <row r="57915" spans="25:25" x14ac:dyDescent="0.2">
      <c r="Y57915" s="84"/>
    </row>
    <row r="57916" spans="25:25" x14ac:dyDescent="0.2">
      <c r="Y57916" s="84"/>
    </row>
    <row r="57917" spans="25:25" x14ac:dyDescent="0.2">
      <c r="Y57917" s="84"/>
    </row>
    <row r="57918" spans="25:25" x14ac:dyDescent="0.2">
      <c r="Y57918" s="84"/>
    </row>
    <row r="57919" spans="25:25" x14ac:dyDescent="0.2">
      <c r="Y57919" s="84"/>
    </row>
    <row r="57920" spans="25:25" x14ac:dyDescent="0.2">
      <c r="Y57920" s="84"/>
    </row>
    <row r="57921" spans="25:25" x14ac:dyDescent="0.2">
      <c r="Y57921" s="84"/>
    </row>
    <row r="57922" spans="25:25" x14ac:dyDescent="0.2">
      <c r="Y57922" s="84"/>
    </row>
    <row r="57923" spans="25:25" x14ac:dyDescent="0.2">
      <c r="Y57923" s="84"/>
    </row>
    <row r="57924" spans="25:25" x14ac:dyDescent="0.2">
      <c r="Y57924" s="84"/>
    </row>
    <row r="57925" spans="25:25" x14ac:dyDescent="0.2">
      <c r="Y57925" s="84"/>
    </row>
    <row r="57926" spans="25:25" x14ac:dyDescent="0.2">
      <c r="Y57926" s="84"/>
    </row>
    <row r="57927" spans="25:25" x14ac:dyDescent="0.2">
      <c r="Y57927" s="84"/>
    </row>
    <row r="57928" spans="25:25" x14ac:dyDescent="0.2">
      <c r="Y57928" s="84"/>
    </row>
    <row r="57929" spans="25:25" x14ac:dyDescent="0.2">
      <c r="Y57929" s="84"/>
    </row>
    <row r="57930" spans="25:25" x14ac:dyDescent="0.2">
      <c r="Y57930" s="84"/>
    </row>
    <row r="57931" spans="25:25" x14ac:dyDescent="0.2">
      <c r="Y57931" s="84"/>
    </row>
    <row r="57932" spans="25:25" x14ac:dyDescent="0.2">
      <c r="Y57932" s="84"/>
    </row>
    <row r="57933" spans="25:25" x14ac:dyDescent="0.2">
      <c r="Y57933" s="84"/>
    </row>
    <row r="57934" spans="25:25" x14ac:dyDescent="0.2">
      <c r="Y57934" s="84"/>
    </row>
    <row r="57935" spans="25:25" x14ac:dyDescent="0.2">
      <c r="Y57935" s="84"/>
    </row>
    <row r="57936" spans="25:25" x14ac:dyDescent="0.2">
      <c r="Y57936" s="84"/>
    </row>
    <row r="57937" spans="25:25" x14ac:dyDescent="0.2">
      <c r="Y57937" s="84"/>
    </row>
    <row r="57938" spans="25:25" x14ac:dyDescent="0.2">
      <c r="Y57938" s="84"/>
    </row>
    <row r="57939" spans="25:25" x14ac:dyDescent="0.2">
      <c r="Y57939" s="84"/>
    </row>
    <row r="57940" spans="25:25" x14ac:dyDescent="0.2">
      <c r="Y57940" s="84"/>
    </row>
    <row r="57941" spans="25:25" x14ac:dyDescent="0.2">
      <c r="Y57941" s="84"/>
    </row>
    <row r="57942" spans="25:25" x14ac:dyDescent="0.2">
      <c r="Y57942" s="84"/>
    </row>
    <row r="57943" spans="25:25" x14ac:dyDescent="0.2">
      <c r="Y57943" s="84"/>
    </row>
    <row r="57944" spans="25:25" x14ac:dyDescent="0.2">
      <c r="Y57944" s="84"/>
    </row>
    <row r="57945" spans="25:25" x14ac:dyDescent="0.2">
      <c r="Y57945" s="84"/>
    </row>
    <row r="57946" spans="25:25" x14ac:dyDescent="0.2">
      <c r="Y57946" s="84"/>
    </row>
    <row r="57947" spans="25:25" x14ac:dyDescent="0.2">
      <c r="Y57947" s="84"/>
    </row>
    <row r="57948" spans="25:25" x14ac:dyDescent="0.2">
      <c r="Y57948" s="84"/>
    </row>
    <row r="57949" spans="25:25" x14ac:dyDescent="0.2">
      <c r="Y57949" s="84"/>
    </row>
    <row r="57950" spans="25:25" x14ac:dyDescent="0.2">
      <c r="Y57950" s="84"/>
    </row>
    <row r="57951" spans="25:25" x14ac:dyDescent="0.2">
      <c r="Y57951" s="84"/>
    </row>
    <row r="57952" spans="25:25" x14ac:dyDescent="0.2">
      <c r="Y57952" s="84"/>
    </row>
    <row r="57953" spans="25:25" x14ac:dyDescent="0.2">
      <c r="Y57953" s="84"/>
    </row>
    <row r="57954" spans="25:25" x14ac:dyDescent="0.2">
      <c r="Y57954" s="84"/>
    </row>
    <row r="57955" spans="25:25" x14ac:dyDescent="0.2">
      <c r="Y57955" s="84"/>
    </row>
    <row r="57956" spans="25:25" x14ac:dyDescent="0.2">
      <c r="Y57956" s="84"/>
    </row>
    <row r="57957" spans="25:25" x14ac:dyDescent="0.2">
      <c r="Y57957" s="84"/>
    </row>
    <row r="57958" spans="25:25" x14ac:dyDescent="0.2">
      <c r="Y57958" s="84"/>
    </row>
    <row r="57959" spans="25:25" x14ac:dyDescent="0.2">
      <c r="Y57959" s="84"/>
    </row>
    <row r="57960" spans="25:25" x14ac:dyDescent="0.2">
      <c r="Y57960" s="84"/>
    </row>
    <row r="57961" spans="25:25" x14ac:dyDescent="0.2">
      <c r="Y57961" s="84"/>
    </row>
    <row r="57962" spans="25:25" x14ac:dyDescent="0.2">
      <c r="Y57962" s="84"/>
    </row>
    <row r="57963" spans="25:25" x14ac:dyDescent="0.2">
      <c r="Y57963" s="84"/>
    </row>
    <row r="57964" spans="25:25" x14ac:dyDescent="0.2">
      <c r="Y57964" s="84"/>
    </row>
    <row r="57965" spans="25:25" x14ac:dyDescent="0.2">
      <c r="Y57965" s="84"/>
    </row>
    <row r="57966" spans="25:25" x14ac:dyDescent="0.2">
      <c r="Y57966" s="84"/>
    </row>
    <row r="57967" spans="25:25" x14ac:dyDescent="0.2">
      <c r="Y57967" s="84"/>
    </row>
    <row r="57968" spans="25:25" x14ac:dyDescent="0.2">
      <c r="Y57968" s="84"/>
    </row>
    <row r="57969" spans="25:25" x14ac:dyDescent="0.2">
      <c r="Y57969" s="84"/>
    </row>
    <row r="57970" spans="25:25" x14ac:dyDescent="0.2">
      <c r="Y57970" s="84"/>
    </row>
    <row r="57971" spans="25:25" x14ac:dyDescent="0.2">
      <c r="Y57971" s="84"/>
    </row>
    <row r="57972" spans="25:25" x14ac:dyDescent="0.2">
      <c r="Y57972" s="84"/>
    </row>
    <row r="57973" spans="25:25" x14ac:dyDescent="0.2">
      <c r="Y57973" s="84"/>
    </row>
    <row r="57974" spans="25:25" x14ac:dyDescent="0.2">
      <c r="Y57974" s="84"/>
    </row>
    <row r="57975" spans="25:25" x14ac:dyDescent="0.2">
      <c r="Y57975" s="84"/>
    </row>
    <row r="57976" spans="25:25" x14ac:dyDescent="0.2">
      <c r="Y57976" s="84"/>
    </row>
    <row r="57977" spans="25:25" x14ac:dyDescent="0.2">
      <c r="Y57977" s="84"/>
    </row>
    <row r="57978" spans="25:25" x14ac:dyDescent="0.2">
      <c r="Y57978" s="84"/>
    </row>
    <row r="57979" spans="25:25" x14ac:dyDescent="0.2">
      <c r="Y57979" s="84"/>
    </row>
    <row r="57980" spans="25:25" x14ac:dyDescent="0.2">
      <c r="Y57980" s="84"/>
    </row>
    <row r="57981" spans="25:25" x14ac:dyDescent="0.2">
      <c r="Y57981" s="84"/>
    </row>
    <row r="57982" spans="25:25" x14ac:dyDescent="0.2">
      <c r="Y57982" s="84"/>
    </row>
    <row r="57983" spans="25:25" x14ac:dyDescent="0.2">
      <c r="Y57983" s="84"/>
    </row>
    <row r="57984" spans="25:25" x14ac:dyDescent="0.2">
      <c r="Y57984" s="84"/>
    </row>
    <row r="57985" spans="25:25" x14ac:dyDescent="0.2">
      <c r="Y57985" s="84"/>
    </row>
    <row r="57986" spans="25:25" x14ac:dyDescent="0.2">
      <c r="Y57986" s="84"/>
    </row>
    <row r="57987" spans="25:25" x14ac:dyDescent="0.2">
      <c r="Y57987" s="84"/>
    </row>
    <row r="57988" spans="25:25" x14ac:dyDescent="0.2">
      <c r="Y57988" s="84"/>
    </row>
    <row r="57989" spans="25:25" x14ac:dyDescent="0.2">
      <c r="Y57989" s="84"/>
    </row>
    <row r="57990" spans="25:25" x14ac:dyDescent="0.2">
      <c r="Y57990" s="84"/>
    </row>
    <row r="57991" spans="25:25" x14ac:dyDescent="0.2">
      <c r="Y57991" s="84"/>
    </row>
    <row r="57992" spans="25:25" x14ac:dyDescent="0.2">
      <c r="Y57992" s="84"/>
    </row>
    <row r="57993" spans="25:25" x14ac:dyDescent="0.2">
      <c r="Y57993" s="84"/>
    </row>
    <row r="57994" spans="25:25" x14ac:dyDescent="0.2">
      <c r="Y57994" s="84"/>
    </row>
    <row r="57995" spans="25:25" x14ac:dyDescent="0.2">
      <c r="Y57995" s="84"/>
    </row>
    <row r="57996" spans="25:25" x14ac:dyDescent="0.2">
      <c r="Y57996" s="84"/>
    </row>
    <row r="57997" spans="25:25" x14ac:dyDescent="0.2">
      <c r="Y57997" s="84"/>
    </row>
    <row r="57998" spans="25:25" x14ac:dyDescent="0.2">
      <c r="Y57998" s="84"/>
    </row>
    <row r="57999" spans="25:25" x14ac:dyDescent="0.2">
      <c r="Y57999" s="84"/>
    </row>
    <row r="58000" spans="25:25" x14ac:dyDescent="0.2">
      <c r="Y58000" s="84"/>
    </row>
    <row r="58001" spans="25:25" x14ac:dyDescent="0.2">
      <c r="Y58001" s="84"/>
    </row>
    <row r="58002" spans="25:25" x14ac:dyDescent="0.2">
      <c r="Y58002" s="84"/>
    </row>
    <row r="58003" spans="25:25" x14ac:dyDescent="0.2">
      <c r="Y58003" s="84"/>
    </row>
    <row r="58004" spans="25:25" x14ac:dyDescent="0.2">
      <c r="Y58004" s="84"/>
    </row>
    <row r="58005" spans="25:25" x14ac:dyDescent="0.2">
      <c r="Y58005" s="84"/>
    </row>
    <row r="58006" spans="25:25" x14ac:dyDescent="0.2">
      <c r="Y58006" s="84"/>
    </row>
    <row r="58007" spans="25:25" x14ac:dyDescent="0.2">
      <c r="Y58007" s="84"/>
    </row>
    <row r="58008" spans="25:25" x14ac:dyDescent="0.2">
      <c r="Y58008" s="84"/>
    </row>
    <row r="58009" spans="25:25" x14ac:dyDescent="0.2">
      <c r="Y58009" s="84"/>
    </row>
    <row r="58010" spans="25:25" x14ac:dyDescent="0.2">
      <c r="Y58010" s="84"/>
    </row>
    <row r="58011" spans="25:25" x14ac:dyDescent="0.2">
      <c r="Y58011" s="84"/>
    </row>
    <row r="58012" spans="25:25" x14ac:dyDescent="0.2">
      <c r="Y58012" s="84"/>
    </row>
    <row r="58013" spans="25:25" x14ac:dyDescent="0.2">
      <c r="Y58013" s="84"/>
    </row>
    <row r="58014" spans="25:25" x14ac:dyDescent="0.2">
      <c r="Y58014" s="84"/>
    </row>
    <row r="58015" spans="25:25" x14ac:dyDescent="0.2">
      <c r="Y58015" s="84"/>
    </row>
    <row r="58016" spans="25:25" x14ac:dyDescent="0.2">
      <c r="Y58016" s="84"/>
    </row>
    <row r="58017" spans="25:25" x14ac:dyDescent="0.2">
      <c r="Y58017" s="84"/>
    </row>
    <row r="58018" spans="25:25" x14ac:dyDescent="0.2">
      <c r="Y58018" s="84"/>
    </row>
    <row r="58019" spans="25:25" x14ac:dyDescent="0.2">
      <c r="Y58019" s="84"/>
    </row>
    <row r="58020" spans="25:25" x14ac:dyDescent="0.2">
      <c r="Y58020" s="84"/>
    </row>
    <row r="58021" spans="25:25" x14ac:dyDescent="0.2">
      <c r="Y58021" s="84"/>
    </row>
    <row r="58022" spans="25:25" x14ac:dyDescent="0.2">
      <c r="Y58022" s="84"/>
    </row>
    <row r="58023" spans="25:25" x14ac:dyDescent="0.2">
      <c r="Y58023" s="84"/>
    </row>
    <row r="58024" spans="25:25" x14ac:dyDescent="0.2">
      <c r="Y58024" s="84"/>
    </row>
    <row r="58025" spans="25:25" x14ac:dyDescent="0.2">
      <c r="Y58025" s="84"/>
    </row>
    <row r="58026" spans="25:25" x14ac:dyDescent="0.2">
      <c r="Y58026" s="84"/>
    </row>
    <row r="58027" spans="25:25" x14ac:dyDescent="0.2">
      <c r="Y58027" s="84"/>
    </row>
    <row r="58028" spans="25:25" x14ac:dyDescent="0.2">
      <c r="Y58028" s="84"/>
    </row>
    <row r="58029" spans="25:25" x14ac:dyDescent="0.2">
      <c r="Y58029" s="84"/>
    </row>
    <row r="58030" spans="25:25" x14ac:dyDescent="0.2">
      <c r="Y58030" s="84"/>
    </row>
    <row r="58031" spans="25:25" x14ac:dyDescent="0.2">
      <c r="Y58031" s="84"/>
    </row>
    <row r="58032" spans="25:25" x14ac:dyDescent="0.2">
      <c r="Y58032" s="84"/>
    </row>
    <row r="58033" spans="25:25" x14ac:dyDescent="0.2">
      <c r="Y58033" s="84"/>
    </row>
    <row r="58034" spans="25:25" x14ac:dyDescent="0.2">
      <c r="Y58034" s="84"/>
    </row>
    <row r="58035" spans="25:25" x14ac:dyDescent="0.2">
      <c r="Y58035" s="84"/>
    </row>
    <row r="58036" spans="25:25" x14ac:dyDescent="0.2">
      <c r="Y58036" s="84"/>
    </row>
    <row r="58037" spans="25:25" x14ac:dyDescent="0.2">
      <c r="Y58037" s="84"/>
    </row>
    <row r="58038" spans="25:25" x14ac:dyDescent="0.2">
      <c r="Y58038" s="84"/>
    </row>
    <row r="58039" spans="25:25" x14ac:dyDescent="0.2">
      <c r="Y58039" s="84"/>
    </row>
    <row r="58040" spans="25:25" x14ac:dyDescent="0.2">
      <c r="Y58040" s="84"/>
    </row>
    <row r="58041" spans="25:25" x14ac:dyDescent="0.2">
      <c r="Y58041" s="84"/>
    </row>
    <row r="58042" spans="25:25" x14ac:dyDescent="0.2">
      <c r="Y58042" s="84"/>
    </row>
    <row r="58043" spans="25:25" x14ac:dyDescent="0.2">
      <c r="Y58043" s="84"/>
    </row>
    <row r="58044" spans="25:25" x14ac:dyDescent="0.2">
      <c r="Y58044" s="84"/>
    </row>
    <row r="58045" spans="25:25" x14ac:dyDescent="0.2">
      <c r="Y58045" s="84"/>
    </row>
    <row r="58046" spans="25:25" x14ac:dyDescent="0.2">
      <c r="Y58046" s="84"/>
    </row>
    <row r="58047" spans="25:25" x14ac:dyDescent="0.2">
      <c r="Y58047" s="84"/>
    </row>
    <row r="58048" spans="25:25" x14ac:dyDescent="0.2">
      <c r="Y58048" s="84"/>
    </row>
    <row r="58049" spans="25:25" x14ac:dyDescent="0.2">
      <c r="Y58049" s="84"/>
    </row>
    <row r="58050" spans="25:25" x14ac:dyDescent="0.2">
      <c r="Y58050" s="84"/>
    </row>
    <row r="58051" spans="25:25" x14ac:dyDescent="0.2">
      <c r="Y58051" s="84"/>
    </row>
    <row r="58052" spans="25:25" x14ac:dyDescent="0.2">
      <c r="Y58052" s="84"/>
    </row>
    <row r="58053" spans="25:25" x14ac:dyDescent="0.2">
      <c r="Y58053" s="84"/>
    </row>
    <row r="58054" spans="25:25" x14ac:dyDescent="0.2">
      <c r="Y58054" s="84"/>
    </row>
    <row r="58055" spans="25:25" x14ac:dyDescent="0.2">
      <c r="Y58055" s="84"/>
    </row>
    <row r="58056" spans="25:25" x14ac:dyDescent="0.2">
      <c r="Y58056" s="84"/>
    </row>
    <row r="58057" spans="25:25" x14ac:dyDescent="0.2">
      <c r="Y58057" s="84"/>
    </row>
    <row r="58058" spans="25:25" x14ac:dyDescent="0.2">
      <c r="Y58058" s="84"/>
    </row>
    <row r="58059" spans="25:25" x14ac:dyDescent="0.2">
      <c r="Y58059" s="84"/>
    </row>
    <row r="58060" spans="25:25" x14ac:dyDescent="0.2">
      <c r="Y58060" s="84"/>
    </row>
    <row r="58061" spans="25:25" x14ac:dyDescent="0.2">
      <c r="Y58061" s="84"/>
    </row>
    <row r="58062" spans="25:25" x14ac:dyDescent="0.2">
      <c r="Y58062" s="84"/>
    </row>
    <row r="58063" spans="25:25" x14ac:dyDescent="0.2">
      <c r="Y58063" s="84"/>
    </row>
    <row r="58064" spans="25:25" x14ac:dyDescent="0.2">
      <c r="Y58064" s="84"/>
    </row>
    <row r="58065" spans="25:25" x14ac:dyDescent="0.2">
      <c r="Y58065" s="84"/>
    </row>
    <row r="58066" spans="25:25" x14ac:dyDescent="0.2">
      <c r="Y58066" s="84"/>
    </row>
    <row r="58067" spans="25:25" x14ac:dyDescent="0.2">
      <c r="Y58067" s="84"/>
    </row>
    <row r="58068" spans="25:25" x14ac:dyDescent="0.2">
      <c r="Y58068" s="84"/>
    </row>
    <row r="58069" spans="25:25" x14ac:dyDescent="0.2">
      <c r="Y58069" s="84"/>
    </row>
    <row r="58070" spans="25:25" x14ac:dyDescent="0.2">
      <c r="Y58070" s="84"/>
    </row>
    <row r="58071" spans="25:25" x14ac:dyDescent="0.2">
      <c r="Y58071" s="84"/>
    </row>
    <row r="58072" spans="25:25" x14ac:dyDescent="0.2">
      <c r="Y58072" s="84"/>
    </row>
    <row r="58073" spans="25:25" x14ac:dyDescent="0.2">
      <c r="Y58073" s="84"/>
    </row>
    <row r="58074" spans="25:25" x14ac:dyDescent="0.2">
      <c r="Y58074" s="84"/>
    </row>
    <row r="58075" spans="25:25" x14ac:dyDescent="0.2">
      <c r="Y58075" s="84"/>
    </row>
    <row r="58076" spans="25:25" x14ac:dyDescent="0.2">
      <c r="Y58076" s="84"/>
    </row>
    <row r="58077" spans="25:25" x14ac:dyDescent="0.2">
      <c r="Y58077" s="84"/>
    </row>
    <row r="58078" spans="25:25" x14ac:dyDescent="0.2">
      <c r="Y58078" s="84"/>
    </row>
    <row r="58079" spans="25:25" x14ac:dyDescent="0.2">
      <c r="Y58079" s="84"/>
    </row>
    <row r="58080" spans="25:25" x14ac:dyDescent="0.2">
      <c r="Y58080" s="84"/>
    </row>
    <row r="58081" spans="25:25" x14ac:dyDescent="0.2">
      <c r="Y58081" s="84"/>
    </row>
    <row r="58082" spans="25:25" x14ac:dyDescent="0.2">
      <c r="Y58082" s="84"/>
    </row>
    <row r="58083" spans="25:25" x14ac:dyDescent="0.2">
      <c r="Y58083" s="84"/>
    </row>
    <row r="58084" spans="25:25" x14ac:dyDescent="0.2">
      <c r="Y58084" s="84"/>
    </row>
    <row r="58085" spans="25:25" x14ac:dyDescent="0.2">
      <c r="Y58085" s="84"/>
    </row>
    <row r="58086" spans="25:25" x14ac:dyDescent="0.2">
      <c r="Y58086" s="84"/>
    </row>
    <row r="58087" spans="25:25" x14ac:dyDescent="0.2">
      <c r="Y58087" s="84"/>
    </row>
    <row r="58088" spans="25:25" x14ac:dyDescent="0.2">
      <c r="Y58088" s="84"/>
    </row>
    <row r="58089" spans="25:25" x14ac:dyDescent="0.2">
      <c r="Y58089" s="84"/>
    </row>
    <row r="58090" spans="25:25" x14ac:dyDescent="0.2">
      <c r="Y58090" s="84"/>
    </row>
    <row r="58091" spans="25:25" x14ac:dyDescent="0.2">
      <c r="Y58091" s="84"/>
    </row>
    <row r="58092" spans="25:25" x14ac:dyDescent="0.2">
      <c r="Y58092" s="84"/>
    </row>
    <row r="58093" spans="25:25" x14ac:dyDescent="0.2">
      <c r="Y58093" s="84"/>
    </row>
    <row r="58094" spans="25:25" x14ac:dyDescent="0.2">
      <c r="Y58094" s="84"/>
    </row>
    <row r="58095" spans="25:25" x14ac:dyDescent="0.2">
      <c r="Y58095" s="84"/>
    </row>
    <row r="58096" spans="25:25" x14ac:dyDescent="0.2">
      <c r="Y58096" s="84"/>
    </row>
    <row r="58097" spans="25:25" x14ac:dyDescent="0.2">
      <c r="Y58097" s="84"/>
    </row>
    <row r="58098" spans="25:25" x14ac:dyDescent="0.2">
      <c r="Y58098" s="84"/>
    </row>
    <row r="58099" spans="25:25" x14ac:dyDescent="0.2">
      <c r="Y58099" s="84"/>
    </row>
    <row r="58100" spans="25:25" x14ac:dyDescent="0.2">
      <c r="Y58100" s="84"/>
    </row>
    <row r="58101" spans="25:25" x14ac:dyDescent="0.2">
      <c r="Y58101" s="84"/>
    </row>
    <row r="58102" spans="25:25" x14ac:dyDescent="0.2">
      <c r="Y58102" s="84"/>
    </row>
    <row r="58103" spans="25:25" x14ac:dyDescent="0.2">
      <c r="Y58103" s="84"/>
    </row>
    <row r="58104" spans="25:25" x14ac:dyDescent="0.2">
      <c r="Y58104" s="84"/>
    </row>
    <row r="58105" spans="25:25" x14ac:dyDescent="0.2">
      <c r="Y58105" s="84"/>
    </row>
    <row r="58106" spans="25:25" x14ac:dyDescent="0.2">
      <c r="Y58106" s="84"/>
    </row>
    <row r="58107" spans="25:25" x14ac:dyDescent="0.2">
      <c r="Y58107" s="84"/>
    </row>
    <row r="58108" spans="25:25" x14ac:dyDescent="0.2">
      <c r="Y58108" s="84"/>
    </row>
    <row r="58109" spans="25:25" x14ac:dyDescent="0.2">
      <c r="Y58109" s="84"/>
    </row>
    <row r="58110" spans="25:25" x14ac:dyDescent="0.2">
      <c r="Y58110" s="84"/>
    </row>
    <row r="58111" spans="25:25" x14ac:dyDescent="0.2">
      <c r="Y58111" s="84"/>
    </row>
    <row r="58112" spans="25:25" x14ac:dyDescent="0.2">
      <c r="Y58112" s="84"/>
    </row>
    <row r="58113" spans="25:25" x14ac:dyDescent="0.2">
      <c r="Y58113" s="84"/>
    </row>
    <row r="58114" spans="25:25" x14ac:dyDescent="0.2">
      <c r="Y58114" s="84"/>
    </row>
    <row r="58115" spans="25:25" x14ac:dyDescent="0.2">
      <c r="Y58115" s="84"/>
    </row>
    <row r="58116" spans="25:25" x14ac:dyDescent="0.2">
      <c r="Y58116" s="84"/>
    </row>
    <row r="58117" spans="25:25" x14ac:dyDescent="0.2">
      <c r="Y58117" s="84"/>
    </row>
    <row r="58118" spans="25:25" x14ac:dyDescent="0.2">
      <c r="Y58118" s="84"/>
    </row>
    <row r="58119" spans="25:25" x14ac:dyDescent="0.2">
      <c r="Y58119" s="84"/>
    </row>
    <row r="58120" spans="25:25" x14ac:dyDescent="0.2">
      <c r="Y58120" s="84"/>
    </row>
    <row r="58121" spans="25:25" x14ac:dyDescent="0.2">
      <c r="Y58121" s="84"/>
    </row>
    <row r="58122" spans="25:25" x14ac:dyDescent="0.2">
      <c r="Y58122" s="84"/>
    </row>
    <row r="58123" spans="25:25" x14ac:dyDescent="0.2">
      <c r="Y58123" s="84"/>
    </row>
    <row r="58124" spans="25:25" x14ac:dyDescent="0.2">
      <c r="Y58124" s="84"/>
    </row>
    <row r="58125" spans="25:25" x14ac:dyDescent="0.2">
      <c r="Y58125" s="84"/>
    </row>
    <row r="58126" spans="25:25" x14ac:dyDescent="0.2">
      <c r="Y58126" s="84"/>
    </row>
    <row r="58127" spans="25:25" x14ac:dyDescent="0.2">
      <c r="Y58127" s="84"/>
    </row>
    <row r="58128" spans="25:25" x14ac:dyDescent="0.2">
      <c r="Y58128" s="84"/>
    </row>
    <row r="58129" spans="25:25" x14ac:dyDescent="0.2">
      <c r="Y58129" s="84"/>
    </row>
    <row r="58130" spans="25:25" x14ac:dyDescent="0.2">
      <c r="Y58130" s="84"/>
    </row>
    <row r="58131" spans="25:25" x14ac:dyDescent="0.2">
      <c r="Y58131" s="84"/>
    </row>
    <row r="58132" spans="25:25" x14ac:dyDescent="0.2">
      <c r="Y58132" s="84"/>
    </row>
    <row r="58133" spans="25:25" x14ac:dyDescent="0.2">
      <c r="Y58133" s="84"/>
    </row>
    <row r="58134" spans="25:25" x14ac:dyDescent="0.2">
      <c r="Y58134" s="84"/>
    </row>
    <row r="58135" spans="25:25" x14ac:dyDescent="0.2">
      <c r="Y58135" s="84"/>
    </row>
    <row r="58136" spans="25:25" x14ac:dyDescent="0.2">
      <c r="Y58136" s="84"/>
    </row>
    <row r="58137" spans="25:25" x14ac:dyDescent="0.2">
      <c r="Y58137" s="84"/>
    </row>
    <row r="58138" spans="25:25" x14ac:dyDescent="0.2">
      <c r="Y58138" s="84"/>
    </row>
    <row r="58139" spans="25:25" x14ac:dyDescent="0.2">
      <c r="Y58139" s="84"/>
    </row>
    <row r="58140" spans="25:25" x14ac:dyDescent="0.2">
      <c r="Y58140" s="84"/>
    </row>
    <row r="58141" spans="25:25" x14ac:dyDescent="0.2">
      <c r="Y58141" s="84"/>
    </row>
    <row r="58142" spans="25:25" x14ac:dyDescent="0.2">
      <c r="Y58142" s="84"/>
    </row>
    <row r="58143" spans="25:25" x14ac:dyDescent="0.2">
      <c r="Y58143" s="84"/>
    </row>
    <row r="58144" spans="25:25" x14ac:dyDescent="0.2">
      <c r="Y58144" s="84"/>
    </row>
    <row r="58145" spans="25:25" x14ac:dyDescent="0.2">
      <c r="Y58145" s="84"/>
    </row>
    <row r="58146" spans="25:25" x14ac:dyDescent="0.2">
      <c r="Y58146" s="84"/>
    </row>
    <row r="58147" spans="25:25" x14ac:dyDescent="0.2">
      <c r="Y58147" s="84"/>
    </row>
    <row r="58148" spans="25:25" x14ac:dyDescent="0.2">
      <c r="Y58148" s="84"/>
    </row>
    <row r="58149" spans="25:25" x14ac:dyDescent="0.2">
      <c r="Y58149" s="84"/>
    </row>
    <row r="58150" spans="25:25" x14ac:dyDescent="0.2">
      <c r="Y58150" s="84"/>
    </row>
    <row r="58151" spans="25:25" x14ac:dyDescent="0.2">
      <c r="Y58151" s="84"/>
    </row>
    <row r="58152" spans="25:25" x14ac:dyDescent="0.2">
      <c r="Y58152" s="84"/>
    </row>
    <row r="58153" spans="25:25" x14ac:dyDescent="0.2">
      <c r="Y58153" s="84"/>
    </row>
    <row r="58154" spans="25:25" x14ac:dyDescent="0.2">
      <c r="Y58154" s="84"/>
    </row>
    <row r="58155" spans="25:25" x14ac:dyDescent="0.2">
      <c r="Y58155" s="84"/>
    </row>
    <row r="58156" spans="25:25" x14ac:dyDescent="0.2">
      <c r="Y58156" s="84"/>
    </row>
    <row r="58157" spans="25:25" x14ac:dyDescent="0.2">
      <c r="Y58157" s="84"/>
    </row>
    <row r="58158" spans="25:25" x14ac:dyDescent="0.2">
      <c r="Y58158" s="84"/>
    </row>
    <row r="58159" spans="25:25" x14ac:dyDescent="0.2">
      <c r="Y58159" s="84"/>
    </row>
    <row r="58160" spans="25:25" x14ac:dyDescent="0.2">
      <c r="Y58160" s="84"/>
    </row>
    <row r="58161" spans="25:25" x14ac:dyDescent="0.2">
      <c r="Y58161" s="84"/>
    </row>
    <row r="58162" spans="25:25" x14ac:dyDescent="0.2">
      <c r="Y58162" s="84"/>
    </row>
    <row r="58163" spans="25:25" x14ac:dyDescent="0.2">
      <c r="Y58163" s="84"/>
    </row>
    <row r="58164" spans="25:25" x14ac:dyDescent="0.2">
      <c r="Y58164" s="84"/>
    </row>
    <row r="58165" spans="25:25" x14ac:dyDescent="0.2">
      <c r="Y58165" s="84"/>
    </row>
    <row r="58166" spans="25:25" x14ac:dyDescent="0.2">
      <c r="Y58166" s="84"/>
    </row>
    <row r="58167" spans="25:25" x14ac:dyDescent="0.2">
      <c r="Y58167" s="84"/>
    </row>
    <row r="58168" spans="25:25" x14ac:dyDescent="0.2">
      <c r="Y58168" s="84"/>
    </row>
    <row r="58169" spans="25:25" x14ac:dyDescent="0.2">
      <c r="Y58169" s="84"/>
    </row>
    <row r="58170" spans="25:25" x14ac:dyDescent="0.2">
      <c r="Y58170" s="84"/>
    </row>
    <row r="58171" spans="25:25" x14ac:dyDescent="0.2">
      <c r="Y58171" s="84"/>
    </row>
    <row r="58172" spans="25:25" x14ac:dyDescent="0.2">
      <c r="Y58172" s="84"/>
    </row>
    <row r="58173" spans="25:25" x14ac:dyDescent="0.2">
      <c r="Y58173" s="84"/>
    </row>
    <row r="58174" spans="25:25" x14ac:dyDescent="0.2">
      <c r="Y58174" s="84"/>
    </row>
    <row r="58175" spans="25:25" x14ac:dyDescent="0.2">
      <c r="Y58175" s="84"/>
    </row>
    <row r="58176" spans="25:25" x14ac:dyDescent="0.2">
      <c r="Y58176" s="84"/>
    </row>
    <row r="58177" spans="25:25" x14ac:dyDescent="0.2">
      <c r="Y58177" s="84"/>
    </row>
    <row r="58178" spans="25:25" x14ac:dyDescent="0.2">
      <c r="Y58178" s="84"/>
    </row>
    <row r="58179" spans="25:25" x14ac:dyDescent="0.2">
      <c r="Y58179" s="84"/>
    </row>
    <row r="58180" spans="25:25" x14ac:dyDescent="0.2">
      <c r="Y58180" s="84"/>
    </row>
    <row r="58181" spans="25:25" x14ac:dyDescent="0.2">
      <c r="Y58181" s="84"/>
    </row>
    <row r="58182" spans="25:25" x14ac:dyDescent="0.2">
      <c r="Y58182" s="84"/>
    </row>
    <row r="58183" spans="25:25" x14ac:dyDescent="0.2">
      <c r="Y58183" s="84"/>
    </row>
    <row r="58184" spans="25:25" x14ac:dyDescent="0.2">
      <c r="Y58184" s="84"/>
    </row>
    <row r="58185" spans="25:25" x14ac:dyDescent="0.2">
      <c r="Y58185" s="84"/>
    </row>
    <row r="58186" spans="25:25" x14ac:dyDescent="0.2">
      <c r="Y58186" s="84"/>
    </row>
    <row r="58187" spans="25:25" x14ac:dyDescent="0.2">
      <c r="Y58187" s="84"/>
    </row>
    <row r="58188" spans="25:25" x14ac:dyDescent="0.2">
      <c r="Y58188" s="84"/>
    </row>
    <row r="58189" spans="25:25" x14ac:dyDescent="0.2">
      <c r="Y58189" s="84"/>
    </row>
    <row r="58190" spans="25:25" x14ac:dyDescent="0.2">
      <c r="Y58190" s="84"/>
    </row>
    <row r="58191" spans="25:25" x14ac:dyDescent="0.2">
      <c r="Y58191" s="84"/>
    </row>
    <row r="58192" spans="25:25" x14ac:dyDescent="0.2">
      <c r="Y58192" s="84"/>
    </row>
    <row r="58193" spans="25:25" x14ac:dyDescent="0.2">
      <c r="Y58193" s="84"/>
    </row>
    <row r="58194" spans="25:25" x14ac:dyDescent="0.2">
      <c r="Y58194" s="84"/>
    </row>
    <row r="58195" spans="25:25" x14ac:dyDescent="0.2">
      <c r="Y58195" s="84"/>
    </row>
    <row r="58196" spans="25:25" x14ac:dyDescent="0.2">
      <c r="Y58196" s="84"/>
    </row>
    <row r="58197" spans="25:25" x14ac:dyDescent="0.2">
      <c r="Y58197" s="84"/>
    </row>
    <row r="58198" spans="25:25" x14ac:dyDescent="0.2">
      <c r="Y58198" s="84"/>
    </row>
    <row r="58199" spans="25:25" x14ac:dyDescent="0.2">
      <c r="Y58199" s="84"/>
    </row>
    <row r="58200" spans="25:25" x14ac:dyDescent="0.2">
      <c r="Y58200" s="84"/>
    </row>
    <row r="58201" spans="25:25" x14ac:dyDescent="0.2">
      <c r="Y58201" s="84"/>
    </row>
    <row r="58202" spans="25:25" x14ac:dyDescent="0.2">
      <c r="Y58202" s="84"/>
    </row>
    <row r="58203" spans="25:25" x14ac:dyDescent="0.2">
      <c r="Y58203" s="84"/>
    </row>
    <row r="58204" spans="25:25" x14ac:dyDescent="0.2">
      <c r="Y58204" s="84"/>
    </row>
    <row r="58205" spans="25:25" x14ac:dyDescent="0.2">
      <c r="Y58205" s="84"/>
    </row>
    <row r="58206" spans="25:25" x14ac:dyDescent="0.2">
      <c r="Y58206" s="84"/>
    </row>
    <row r="58207" spans="25:25" x14ac:dyDescent="0.2">
      <c r="Y58207" s="84"/>
    </row>
    <row r="58208" spans="25:25" x14ac:dyDescent="0.2">
      <c r="Y58208" s="84"/>
    </row>
    <row r="58209" spans="25:25" x14ac:dyDescent="0.2">
      <c r="Y58209" s="84"/>
    </row>
    <row r="58210" spans="25:25" x14ac:dyDescent="0.2">
      <c r="Y58210" s="84"/>
    </row>
    <row r="58211" spans="25:25" x14ac:dyDescent="0.2">
      <c r="Y58211" s="84"/>
    </row>
    <row r="58212" spans="25:25" x14ac:dyDescent="0.2">
      <c r="Y58212" s="84"/>
    </row>
    <row r="58213" spans="25:25" x14ac:dyDescent="0.2">
      <c r="Y58213" s="84"/>
    </row>
    <row r="58214" spans="25:25" x14ac:dyDescent="0.2">
      <c r="Y58214" s="84"/>
    </row>
    <row r="58215" spans="25:25" x14ac:dyDescent="0.2">
      <c r="Y58215" s="84"/>
    </row>
    <row r="58216" spans="25:25" x14ac:dyDescent="0.2">
      <c r="Y58216" s="84"/>
    </row>
    <row r="58217" spans="25:25" x14ac:dyDescent="0.2">
      <c r="Y58217" s="84"/>
    </row>
    <row r="58218" spans="25:25" x14ac:dyDescent="0.2">
      <c r="Y58218" s="84"/>
    </row>
    <row r="58219" spans="25:25" x14ac:dyDescent="0.2">
      <c r="Y58219" s="84"/>
    </row>
    <row r="58220" spans="25:25" x14ac:dyDescent="0.2">
      <c r="Y58220" s="84"/>
    </row>
    <row r="58221" spans="25:25" x14ac:dyDescent="0.2">
      <c r="Y58221" s="84"/>
    </row>
    <row r="58222" spans="25:25" x14ac:dyDescent="0.2">
      <c r="Y58222" s="84"/>
    </row>
    <row r="58223" spans="25:25" x14ac:dyDescent="0.2">
      <c r="Y58223" s="84"/>
    </row>
    <row r="58224" spans="25:25" x14ac:dyDescent="0.2">
      <c r="Y58224" s="84"/>
    </row>
    <row r="58225" spans="25:25" x14ac:dyDescent="0.2">
      <c r="Y58225" s="84"/>
    </row>
    <row r="58226" spans="25:25" x14ac:dyDescent="0.2">
      <c r="Y58226" s="84"/>
    </row>
    <row r="58227" spans="25:25" x14ac:dyDescent="0.2">
      <c r="Y58227" s="84"/>
    </row>
    <row r="58228" spans="25:25" x14ac:dyDescent="0.2">
      <c r="Y58228" s="84"/>
    </row>
    <row r="58229" spans="25:25" x14ac:dyDescent="0.2">
      <c r="Y58229" s="84"/>
    </row>
    <row r="58230" spans="25:25" x14ac:dyDescent="0.2">
      <c r="Y58230" s="84"/>
    </row>
    <row r="58231" spans="25:25" x14ac:dyDescent="0.2">
      <c r="Y58231" s="84"/>
    </row>
    <row r="58232" spans="25:25" x14ac:dyDescent="0.2">
      <c r="Y58232" s="84"/>
    </row>
    <row r="58233" spans="25:25" x14ac:dyDescent="0.2">
      <c r="Y58233" s="84"/>
    </row>
    <row r="58234" spans="25:25" x14ac:dyDescent="0.2">
      <c r="Y58234" s="84"/>
    </row>
    <row r="58235" spans="25:25" x14ac:dyDescent="0.2">
      <c r="Y58235" s="84"/>
    </row>
    <row r="58236" spans="25:25" x14ac:dyDescent="0.2">
      <c r="Y58236" s="84"/>
    </row>
    <row r="58237" spans="25:25" x14ac:dyDescent="0.2">
      <c r="Y58237" s="84"/>
    </row>
    <row r="58238" spans="25:25" x14ac:dyDescent="0.2">
      <c r="Y58238" s="84"/>
    </row>
    <row r="58239" spans="25:25" x14ac:dyDescent="0.2">
      <c r="Y58239" s="84"/>
    </row>
    <row r="58240" spans="25:25" x14ac:dyDescent="0.2">
      <c r="Y58240" s="84"/>
    </row>
    <row r="58241" spans="25:25" x14ac:dyDescent="0.2">
      <c r="Y58241" s="84"/>
    </row>
    <row r="58242" spans="25:25" x14ac:dyDescent="0.2">
      <c r="Y58242" s="84"/>
    </row>
    <row r="58243" spans="25:25" x14ac:dyDescent="0.2">
      <c r="Y58243" s="84"/>
    </row>
    <row r="58244" spans="25:25" x14ac:dyDescent="0.2">
      <c r="Y58244" s="84"/>
    </row>
    <row r="58245" spans="25:25" x14ac:dyDescent="0.2">
      <c r="Y58245" s="84"/>
    </row>
    <row r="58246" spans="25:25" x14ac:dyDescent="0.2">
      <c r="Y58246" s="84"/>
    </row>
    <row r="58247" spans="25:25" x14ac:dyDescent="0.2">
      <c r="Y58247" s="84"/>
    </row>
    <row r="58248" spans="25:25" x14ac:dyDescent="0.2">
      <c r="Y58248" s="84"/>
    </row>
    <row r="58249" spans="25:25" x14ac:dyDescent="0.2">
      <c r="Y58249" s="84"/>
    </row>
    <row r="58250" spans="25:25" x14ac:dyDescent="0.2">
      <c r="Y58250" s="84"/>
    </row>
    <row r="58251" spans="25:25" x14ac:dyDescent="0.2">
      <c r="Y58251" s="84"/>
    </row>
    <row r="58252" spans="25:25" x14ac:dyDescent="0.2">
      <c r="Y58252" s="84"/>
    </row>
    <row r="58253" spans="25:25" x14ac:dyDescent="0.2">
      <c r="Y58253" s="84"/>
    </row>
    <row r="58254" spans="25:25" x14ac:dyDescent="0.2">
      <c r="Y58254" s="84"/>
    </row>
    <row r="58255" spans="25:25" x14ac:dyDescent="0.2">
      <c r="Y58255" s="84"/>
    </row>
    <row r="58256" spans="25:25" x14ac:dyDescent="0.2">
      <c r="Y58256" s="84"/>
    </row>
    <row r="58257" spans="25:25" x14ac:dyDescent="0.2">
      <c r="Y58257" s="84"/>
    </row>
    <row r="58258" spans="25:25" x14ac:dyDescent="0.2">
      <c r="Y58258" s="84"/>
    </row>
    <row r="58259" spans="25:25" x14ac:dyDescent="0.2">
      <c r="Y58259" s="84"/>
    </row>
    <row r="58260" spans="25:25" x14ac:dyDescent="0.2">
      <c r="Y58260" s="84"/>
    </row>
    <row r="58261" spans="25:25" x14ac:dyDescent="0.2">
      <c r="Y58261" s="84"/>
    </row>
    <row r="58262" spans="25:25" x14ac:dyDescent="0.2">
      <c r="Y58262" s="84"/>
    </row>
    <row r="58263" spans="25:25" x14ac:dyDescent="0.2">
      <c r="Y58263" s="84"/>
    </row>
    <row r="58264" spans="25:25" x14ac:dyDescent="0.2">
      <c r="Y58264" s="84"/>
    </row>
    <row r="58265" spans="25:25" x14ac:dyDescent="0.2">
      <c r="Y58265" s="84"/>
    </row>
    <row r="58266" spans="25:25" x14ac:dyDescent="0.2">
      <c r="Y58266" s="84"/>
    </row>
    <row r="58267" spans="25:25" x14ac:dyDescent="0.2">
      <c r="Y58267" s="84"/>
    </row>
    <row r="58268" spans="25:25" x14ac:dyDescent="0.2">
      <c r="Y58268" s="84"/>
    </row>
    <row r="58269" spans="25:25" x14ac:dyDescent="0.2">
      <c r="Y58269" s="84"/>
    </row>
    <row r="58270" spans="25:25" x14ac:dyDescent="0.2">
      <c r="Y58270" s="84"/>
    </row>
    <row r="58271" spans="25:25" x14ac:dyDescent="0.2">
      <c r="Y58271" s="84"/>
    </row>
    <row r="58272" spans="25:25" x14ac:dyDescent="0.2">
      <c r="Y58272" s="84"/>
    </row>
    <row r="58273" spans="25:25" x14ac:dyDescent="0.2">
      <c r="Y58273" s="84"/>
    </row>
    <row r="58274" spans="25:25" x14ac:dyDescent="0.2">
      <c r="Y58274" s="84"/>
    </row>
    <row r="58275" spans="25:25" x14ac:dyDescent="0.2">
      <c r="Y58275" s="84"/>
    </row>
    <row r="58276" spans="25:25" x14ac:dyDescent="0.2">
      <c r="Y58276" s="84"/>
    </row>
    <row r="58277" spans="25:25" x14ac:dyDescent="0.2">
      <c r="Y58277" s="84"/>
    </row>
    <row r="58278" spans="25:25" x14ac:dyDescent="0.2">
      <c r="Y58278" s="84"/>
    </row>
    <row r="58279" spans="25:25" x14ac:dyDescent="0.2">
      <c r="Y58279" s="84"/>
    </row>
    <row r="58280" spans="25:25" x14ac:dyDescent="0.2">
      <c r="Y58280" s="84"/>
    </row>
    <row r="58281" spans="25:25" x14ac:dyDescent="0.2">
      <c r="Y58281" s="84"/>
    </row>
    <row r="58282" spans="25:25" x14ac:dyDescent="0.2">
      <c r="Y58282" s="84"/>
    </row>
    <row r="58283" spans="25:25" x14ac:dyDescent="0.2">
      <c r="Y58283" s="84"/>
    </row>
    <row r="58284" spans="25:25" x14ac:dyDescent="0.2">
      <c r="Y58284" s="84"/>
    </row>
    <row r="58285" spans="25:25" x14ac:dyDescent="0.2">
      <c r="Y58285" s="84"/>
    </row>
    <row r="58286" spans="25:25" x14ac:dyDescent="0.2">
      <c r="Y58286" s="84"/>
    </row>
    <row r="58287" spans="25:25" x14ac:dyDescent="0.2">
      <c r="Y58287" s="84"/>
    </row>
    <row r="58288" spans="25:25" x14ac:dyDescent="0.2">
      <c r="Y58288" s="84"/>
    </row>
    <row r="58289" spans="25:25" x14ac:dyDescent="0.2">
      <c r="Y58289" s="84"/>
    </row>
    <row r="58290" spans="25:25" x14ac:dyDescent="0.2">
      <c r="Y58290" s="84"/>
    </row>
    <row r="58291" spans="25:25" x14ac:dyDescent="0.2">
      <c r="Y58291" s="84"/>
    </row>
    <row r="58292" spans="25:25" x14ac:dyDescent="0.2">
      <c r="Y58292" s="84"/>
    </row>
    <row r="58293" spans="25:25" x14ac:dyDescent="0.2">
      <c r="Y58293" s="84"/>
    </row>
    <row r="58294" spans="25:25" x14ac:dyDescent="0.2">
      <c r="Y58294" s="84"/>
    </row>
    <row r="58295" spans="25:25" x14ac:dyDescent="0.2">
      <c r="Y58295" s="84"/>
    </row>
    <row r="58296" spans="25:25" x14ac:dyDescent="0.2">
      <c r="Y58296" s="84"/>
    </row>
    <row r="58297" spans="25:25" x14ac:dyDescent="0.2">
      <c r="Y58297" s="84"/>
    </row>
    <row r="58298" spans="25:25" x14ac:dyDescent="0.2">
      <c r="Y58298" s="84"/>
    </row>
    <row r="58299" spans="25:25" x14ac:dyDescent="0.2">
      <c r="Y58299" s="84"/>
    </row>
    <row r="58300" spans="25:25" x14ac:dyDescent="0.2">
      <c r="Y58300" s="84"/>
    </row>
    <row r="58301" spans="25:25" x14ac:dyDescent="0.2">
      <c r="Y58301" s="84"/>
    </row>
    <row r="58302" spans="25:25" x14ac:dyDescent="0.2">
      <c r="Y58302" s="84"/>
    </row>
    <row r="58303" spans="25:25" x14ac:dyDescent="0.2">
      <c r="Y58303" s="84"/>
    </row>
    <row r="58304" spans="25:25" x14ac:dyDescent="0.2">
      <c r="Y58304" s="84"/>
    </row>
    <row r="58305" spans="25:25" x14ac:dyDescent="0.2">
      <c r="Y58305" s="84"/>
    </row>
    <row r="58306" spans="25:25" x14ac:dyDescent="0.2">
      <c r="Y58306" s="84"/>
    </row>
    <row r="58307" spans="25:25" x14ac:dyDescent="0.2">
      <c r="Y58307" s="84"/>
    </row>
    <row r="58308" spans="25:25" x14ac:dyDescent="0.2">
      <c r="Y58308" s="84"/>
    </row>
    <row r="58309" spans="25:25" x14ac:dyDescent="0.2">
      <c r="Y58309" s="84"/>
    </row>
    <row r="58310" spans="25:25" x14ac:dyDescent="0.2">
      <c r="Y58310" s="84"/>
    </row>
    <row r="58311" spans="25:25" x14ac:dyDescent="0.2">
      <c r="Y58311" s="84"/>
    </row>
    <row r="58312" spans="25:25" x14ac:dyDescent="0.2">
      <c r="Y58312" s="84"/>
    </row>
    <row r="58313" spans="25:25" x14ac:dyDescent="0.2">
      <c r="Y58313" s="84"/>
    </row>
    <row r="58314" spans="25:25" x14ac:dyDescent="0.2">
      <c r="Y58314" s="84"/>
    </row>
    <row r="58315" spans="25:25" x14ac:dyDescent="0.2">
      <c r="Y58315" s="84"/>
    </row>
    <row r="58316" spans="25:25" x14ac:dyDescent="0.2">
      <c r="Y58316" s="84"/>
    </row>
    <row r="58317" spans="25:25" x14ac:dyDescent="0.2">
      <c r="Y58317" s="84"/>
    </row>
    <row r="58318" spans="25:25" x14ac:dyDescent="0.2">
      <c r="Y58318" s="84"/>
    </row>
    <row r="58319" spans="25:25" x14ac:dyDescent="0.2">
      <c r="Y58319" s="84"/>
    </row>
    <row r="58320" spans="25:25" x14ac:dyDescent="0.2">
      <c r="Y58320" s="84"/>
    </row>
    <row r="58321" spans="25:25" x14ac:dyDescent="0.2">
      <c r="Y58321" s="84"/>
    </row>
    <row r="58322" spans="25:25" x14ac:dyDescent="0.2">
      <c r="Y58322" s="84"/>
    </row>
    <row r="58323" spans="25:25" x14ac:dyDescent="0.2">
      <c r="Y58323" s="84"/>
    </row>
    <row r="58324" spans="25:25" x14ac:dyDescent="0.2">
      <c r="Y58324" s="84"/>
    </row>
    <row r="58325" spans="25:25" x14ac:dyDescent="0.2">
      <c r="Y58325" s="84"/>
    </row>
    <row r="58326" spans="25:25" x14ac:dyDescent="0.2">
      <c r="Y58326" s="84"/>
    </row>
    <row r="58327" spans="25:25" x14ac:dyDescent="0.2">
      <c r="Y58327" s="84"/>
    </row>
    <row r="58328" spans="25:25" x14ac:dyDescent="0.2">
      <c r="Y58328" s="84"/>
    </row>
    <row r="58329" spans="25:25" x14ac:dyDescent="0.2">
      <c r="Y58329" s="84"/>
    </row>
    <row r="58330" spans="25:25" x14ac:dyDescent="0.2">
      <c r="Y58330" s="84"/>
    </row>
    <row r="58331" spans="25:25" x14ac:dyDescent="0.2">
      <c r="Y58331" s="84"/>
    </row>
    <row r="58332" spans="25:25" x14ac:dyDescent="0.2">
      <c r="Y58332" s="84"/>
    </row>
    <row r="58333" spans="25:25" x14ac:dyDescent="0.2">
      <c r="Y58333" s="84"/>
    </row>
    <row r="58334" spans="25:25" x14ac:dyDescent="0.2">
      <c r="Y58334" s="84"/>
    </row>
    <row r="58335" spans="25:25" x14ac:dyDescent="0.2">
      <c r="Y58335" s="84"/>
    </row>
    <row r="58336" spans="25:25" x14ac:dyDescent="0.2">
      <c r="Y58336" s="84"/>
    </row>
    <row r="58337" spans="25:25" x14ac:dyDescent="0.2">
      <c r="Y58337" s="84"/>
    </row>
    <row r="58338" spans="25:25" x14ac:dyDescent="0.2">
      <c r="Y58338" s="84"/>
    </row>
    <row r="58339" spans="25:25" x14ac:dyDescent="0.2">
      <c r="Y58339" s="84"/>
    </row>
    <row r="58340" spans="25:25" x14ac:dyDescent="0.2">
      <c r="Y58340" s="84"/>
    </row>
    <row r="58341" spans="25:25" x14ac:dyDescent="0.2">
      <c r="Y58341" s="84"/>
    </row>
    <row r="58342" spans="25:25" x14ac:dyDescent="0.2">
      <c r="Y58342" s="84"/>
    </row>
    <row r="58343" spans="25:25" x14ac:dyDescent="0.2">
      <c r="Y58343" s="84"/>
    </row>
    <row r="58344" spans="25:25" x14ac:dyDescent="0.2">
      <c r="Y58344" s="84"/>
    </row>
    <row r="58345" spans="25:25" x14ac:dyDescent="0.2">
      <c r="Y58345" s="84"/>
    </row>
    <row r="58346" spans="25:25" x14ac:dyDescent="0.2">
      <c r="Y58346" s="84"/>
    </row>
    <row r="58347" spans="25:25" x14ac:dyDescent="0.2">
      <c r="Y58347" s="84"/>
    </row>
    <row r="58348" spans="25:25" x14ac:dyDescent="0.2">
      <c r="Y58348" s="84"/>
    </row>
    <row r="58349" spans="25:25" x14ac:dyDescent="0.2">
      <c r="Y58349" s="84"/>
    </row>
    <row r="58350" spans="25:25" x14ac:dyDescent="0.2">
      <c r="Y58350" s="84"/>
    </row>
    <row r="58351" spans="25:25" x14ac:dyDescent="0.2">
      <c r="Y58351" s="84"/>
    </row>
    <row r="58352" spans="25:25" x14ac:dyDescent="0.2">
      <c r="Y58352" s="84"/>
    </row>
    <row r="58353" spans="25:25" x14ac:dyDescent="0.2">
      <c r="Y58353" s="84"/>
    </row>
    <row r="58354" spans="25:25" x14ac:dyDescent="0.2">
      <c r="Y58354" s="84"/>
    </row>
    <row r="58355" spans="25:25" x14ac:dyDescent="0.2">
      <c r="Y58355" s="84"/>
    </row>
    <row r="58356" spans="25:25" x14ac:dyDescent="0.2">
      <c r="Y58356" s="84"/>
    </row>
    <row r="58357" spans="25:25" x14ac:dyDescent="0.2">
      <c r="Y58357" s="84"/>
    </row>
    <row r="58358" spans="25:25" x14ac:dyDescent="0.2">
      <c r="Y58358" s="84"/>
    </row>
    <row r="58359" spans="25:25" x14ac:dyDescent="0.2">
      <c r="Y58359" s="84"/>
    </row>
    <row r="58360" spans="25:25" x14ac:dyDescent="0.2">
      <c r="Y58360" s="84"/>
    </row>
    <row r="58361" spans="25:25" x14ac:dyDescent="0.2">
      <c r="Y58361" s="84"/>
    </row>
    <row r="58362" spans="25:25" x14ac:dyDescent="0.2">
      <c r="Y58362" s="84"/>
    </row>
    <row r="58363" spans="25:25" x14ac:dyDescent="0.2">
      <c r="Y58363" s="84"/>
    </row>
    <row r="58364" spans="25:25" x14ac:dyDescent="0.2">
      <c r="Y58364" s="84"/>
    </row>
    <row r="58365" spans="25:25" x14ac:dyDescent="0.2">
      <c r="Y58365" s="84"/>
    </row>
    <row r="58366" spans="25:25" x14ac:dyDescent="0.2">
      <c r="Y58366" s="84"/>
    </row>
    <row r="58367" spans="25:25" x14ac:dyDescent="0.2">
      <c r="Y58367" s="84"/>
    </row>
    <row r="58368" spans="25:25" x14ac:dyDescent="0.2">
      <c r="Y58368" s="84"/>
    </row>
    <row r="58369" spans="25:25" x14ac:dyDescent="0.2">
      <c r="Y58369" s="84"/>
    </row>
    <row r="58370" spans="25:25" x14ac:dyDescent="0.2">
      <c r="Y58370" s="84"/>
    </row>
    <row r="58371" spans="25:25" x14ac:dyDescent="0.2">
      <c r="Y58371" s="84"/>
    </row>
    <row r="58372" spans="25:25" x14ac:dyDescent="0.2">
      <c r="Y58372" s="84"/>
    </row>
    <row r="58373" spans="25:25" x14ac:dyDescent="0.2">
      <c r="Y58373" s="84"/>
    </row>
    <row r="58374" spans="25:25" x14ac:dyDescent="0.2">
      <c r="Y58374" s="84"/>
    </row>
    <row r="58375" spans="25:25" x14ac:dyDescent="0.2">
      <c r="Y58375" s="84"/>
    </row>
    <row r="58376" spans="25:25" x14ac:dyDescent="0.2">
      <c r="Y58376" s="84"/>
    </row>
    <row r="58377" spans="25:25" x14ac:dyDescent="0.2">
      <c r="Y58377" s="84"/>
    </row>
    <row r="58378" spans="25:25" x14ac:dyDescent="0.2">
      <c r="Y58378" s="84"/>
    </row>
    <row r="58379" spans="25:25" x14ac:dyDescent="0.2">
      <c r="Y58379" s="84"/>
    </row>
    <row r="58380" spans="25:25" x14ac:dyDescent="0.2">
      <c r="Y58380" s="84"/>
    </row>
    <row r="58381" spans="25:25" x14ac:dyDescent="0.2">
      <c r="Y58381" s="84"/>
    </row>
    <row r="58382" spans="25:25" x14ac:dyDescent="0.2">
      <c r="Y58382" s="84"/>
    </row>
    <row r="58383" spans="25:25" x14ac:dyDescent="0.2">
      <c r="Y58383" s="84"/>
    </row>
    <row r="58384" spans="25:25" x14ac:dyDescent="0.2">
      <c r="Y58384" s="84"/>
    </row>
    <row r="58385" spans="25:25" x14ac:dyDescent="0.2">
      <c r="Y58385" s="84"/>
    </row>
    <row r="58386" spans="25:25" x14ac:dyDescent="0.2">
      <c r="Y58386" s="84"/>
    </row>
    <row r="58387" spans="25:25" x14ac:dyDescent="0.2">
      <c r="Y58387" s="84"/>
    </row>
    <row r="58388" spans="25:25" x14ac:dyDescent="0.2">
      <c r="Y58388" s="84"/>
    </row>
    <row r="58389" spans="25:25" x14ac:dyDescent="0.2">
      <c r="Y58389" s="84"/>
    </row>
    <row r="58390" spans="25:25" x14ac:dyDescent="0.2">
      <c r="Y58390" s="84"/>
    </row>
    <row r="58391" spans="25:25" x14ac:dyDescent="0.2">
      <c r="Y58391" s="84"/>
    </row>
    <row r="58392" spans="25:25" x14ac:dyDescent="0.2">
      <c r="Y58392" s="84"/>
    </row>
    <row r="58393" spans="25:25" x14ac:dyDescent="0.2">
      <c r="Y58393" s="84"/>
    </row>
    <row r="58394" spans="25:25" x14ac:dyDescent="0.2">
      <c r="Y58394" s="84"/>
    </row>
    <row r="58395" spans="25:25" x14ac:dyDescent="0.2">
      <c r="Y58395" s="84"/>
    </row>
    <row r="58396" spans="25:25" x14ac:dyDescent="0.2">
      <c r="Y58396" s="84"/>
    </row>
    <row r="58397" spans="25:25" x14ac:dyDescent="0.2">
      <c r="Y58397" s="84"/>
    </row>
    <row r="58398" spans="25:25" x14ac:dyDescent="0.2">
      <c r="Y58398" s="84"/>
    </row>
    <row r="58399" spans="25:25" x14ac:dyDescent="0.2">
      <c r="Y58399" s="84"/>
    </row>
    <row r="58400" spans="25:25" x14ac:dyDescent="0.2">
      <c r="Y58400" s="84"/>
    </row>
    <row r="58401" spans="25:25" x14ac:dyDescent="0.2">
      <c r="Y58401" s="84"/>
    </row>
    <row r="58402" spans="25:25" x14ac:dyDescent="0.2">
      <c r="Y58402" s="84"/>
    </row>
    <row r="58403" spans="25:25" x14ac:dyDescent="0.2">
      <c r="Y58403" s="84"/>
    </row>
    <row r="58404" spans="25:25" x14ac:dyDescent="0.2">
      <c r="Y58404" s="84"/>
    </row>
    <row r="58405" spans="25:25" x14ac:dyDescent="0.2">
      <c r="Y58405" s="84"/>
    </row>
    <row r="58406" spans="25:25" x14ac:dyDescent="0.2">
      <c r="Y58406" s="84"/>
    </row>
    <row r="58407" spans="25:25" x14ac:dyDescent="0.2">
      <c r="Y58407" s="84"/>
    </row>
    <row r="58408" spans="25:25" x14ac:dyDescent="0.2">
      <c r="Y58408" s="84"/>
    </row>
    <row r="58409" spans="25:25" x14ac:dyDescent="0.2">
      <c r="Y58409" s="84"/>
    </row>
    <row r="58410" spans="25:25" x14ac:dyDescent="0.2">
      <c r="Y58410" s="84"/>
    </row>
    <row r="58411" spans="25:25" x14ac:dyDescent="0.2">
      <c r="Y58411" s="84"/>
    </row>
    <row r="58412" spans="25:25" x14ac:dyDescent="0.2">
      <c r="Y58412" s="84"/>
    </row>
    <row r="58413" spans="25:25" x14ac:dyDescent="0.2">
      <c r="Y58413" s="84"/>
    </row>
    <row r="58414" spans="25:25" x14ac:dyDescent="0.2">
      <c r="Y58414" s="84"/>
    </row>
    <row r="58415" spans="25:25" x14ac:dyDescent="0.2">
      <c r="Y58415" s="84"/>
    </row>
    <row r="58416" spans="25:25" x14ac:dyDescent="0.2">
      <c r="Y58416" s="84"/>
    </row>
    <row r="58417" spans="25:25" x14ac:dyDescent="0.2">
      <c r="Y58417" s="84"/>
    </row>
    <row r="58418" spans="25:25" x14ac:dyDescent="0.2">
      <c r="Y58418" s="84"/>
    </row>
    <row r="58419" spans="25:25" x14ac:dyDescent="0.2">
      <c r="Y58419" s="84"/>
    </row>
    <row r="58420" spans="25:25" x14ac:dyDescent="0.2">
      <c r="Y58420" s="84"/>
    </row>
    <row r="58421" spans="25:25" x14ac:dyDescent="0.2">
      <c r="Y58421" s="84"/>
    </row>
    <row r="58422" spans="25:25" x14ac:dyDescent="0.2">
      <c r="Y58422" s="84"/>
    </row>
    <row r="58423" spans="25:25" x14ac:dyDescent="0.2">
      <c r="Y58423" s="84"/>
    </row>
    <row r="58424" spans="25:25" x14ac:dyDescent="0.2">
      <c r="Y58424" s="84"/>
    </row>
    <row r="58425" spans="25:25" x14ac:dyDescent="0.2">
      <c r="Y58425" s="84"/>
    </row>
    <row r="58426" spans="25:25" x14ac:dyDescent="0.2">
      <c r="Y58426" s="84"/>
    </row>
    <row r="58427" spans="25:25" x14ac:dyDescent="0.2">
      <c r="Y58427" s="84"/>
    </row>
    <row r="58428" spans="25:25" x14ac:dyDescent="0.2">
      <c r="Y58428" s="84"/>
    </row>
    <row r="58429" spans="25:25" x14ac:dyDescent="0.2">
      <c r="Y58429" s="84"/>
    </row>
    <row r="58430" spans="25:25" x14ac:dyDescent="0.2">
      <c r="Y58430" s="84"/>
    </row>
    <row r="58431" spans="25:25" x14ac:dyDescent="0.2">
      <c r="Y58431" s="84"/>
    </row>
    <row r="58432" spans="25:25" x14ac:dyDescent="0.2">
      <c r="Y58432" s="84"/>
    </row>
    <row r="58433" spans="25:25" x14ac:dyDescent="0.2">
      <c r="Y58433" s="84"/>
    </row>
    <row r="58434" spans="25:25" x14ac:dyDescent="0.2">
      <c r="Y58434" s="84"/>
    </row>
    <row r="58435" spans="25:25" x14ac:dyDescent="0.2">
      <c r="Y58435" s="84"/>
    </row>
    <row r="58436" spans="25:25" x14ac:dyDescent="0.2">
      <c r="Y58436" s="84"/>
    </row>
    <row r="58437" spans="25:25" x14ac:dyDescent="0.2">
      <c r="Y58437" s="84"/>
    </row>
    <row r="58438" spans="25:25" x14ac:dyDescent="0.2">
      <c r="Y58438" s="84"/>
    </row>
    <row r="58439" spans="25:25" x14ac:dyDescent="0.2">
      <c r="Y58439" s="84"/>
    </row>
    <row r="58440" spans="25:25" x14ac:dyDescent="0.2">
      <c r="Y58440" s="84"/>
    </row>
    <row r="58441" spans="25:25" x14ac:dyDescent="0.2">
      <c r="Y58441" s="84"/>
    </row>
    <row r="58442" spans="25:25" x14ac:dyDescent="0.2">
      <c r="Y58442" s="84"/>
    </row>
    <row r="58443" spans="25:25" x14ac:dyDescent="0.2">
      <c r="Y58443" s="84"/>
    </row>
    <row r="58444" spans="25:25" x14ac:dyDescent="0.2">
      <c r="Y58444" s="84"/>
    </row>
    <row r="58445" spans="25:25" x14ac:dyDescent="0.2">
      <c r="Y58445" s="84"/>
    </row>
    <row r="58446" spans="25:25" x14ac:dyDescent="0.2">
      <c r="Y58446" s="84"/>
    </row>
    <row r="58447" spans="25:25" x14ac:dyDescent="0.2">
      <c r="Y58447" s="84"/>
    </row>
    <row r="58448" spans="25:25" x14ac:dyDescent="0.2">
      <c r="Y58448" s="84"/>
    </row>
    <row r="58449" spans="25:25" x14ac:dyDescent="0.2">
      <c r="Y58449" s="84"/>
    </row>
    <row r="58450" spans="25:25" x14ac:dyDescent="0.2">
      <c r="Y58450" s="84"/>
    </row>
    <row r="58451" spans="25:25" x14ac:dyDescent="0.2">
      <c r="Y58451" s="84"/>
    </row>
    <row r="58452" spans="25:25" x14ac:dyDescent="0.2">
      <c r="Y58452" s="84"/>
    </row>
    <row r="58453" spans="25:25" x14ac:dyDescent="0.2">
      <c r="Y58453" s="84"/>
    </row>
    <row r="58454" spans="25:25" x14ac:dyDescent="0.2">
      <c r="Y58454" s="84"/>
    </row>
    <row r="58455" spans="25:25" x14ac:dyDescent="0.2">
      <c r="Y58455" s="84"/>
    </row>
    <row r="58456" spans="25:25" x14ac:dyDescent="0.2">
      <c r="Y58456" s="84"/>
    </row>
    <row r="58457" spans="25:25" x14ac:dyDescent="0.2">
      <c r="Y58457" s="84"/>
    </row>
    <row r="58458" spans="25:25" x14ac:dyDescent="0.2">
      <c r="Y58458" s="84"/>
    </row>
    <row r="58459" spans="25:25" x14ac:dyDescent="0.2">
      <c r="Y58459" s="84"/>
    </row>
    <row r="58460" spans="25:25" x14ac:dyDescent="0.2">
      <c r="Y58460" s="84"/>
    </row>
    <row r="58461" spans="25:25" x14ac:dyDescent="0.2">
      <c r="Y58461" s="84"/>
    </row>
    <row r="58462" spans="25:25" x14ac:dyDescent="0.2">
      <c r="Y58462" s="84"/>
    </row>
    <row r="58463" spans="25:25" x14ac:dyDescent="0.2">
      <c r="Y58463" s="84"/>
    </row>
    <row r="58464" spans="25:25" x14ac:dyDescent="0.2">
      <c r="Y58464" s="84"/>
    </row>
    <row r="58465" spans="25:25" x14ac:dyDescent="0.2">
      <c r="Y58465" s="84"/>
    </row>
    <row r="58466" spans="25:25" x14ac:dyDescent="0.2">
      <c r="Y58466" s="84"/>
    </row>
    <row r="58467" spans="25:25" x14ac:dyDescent="0.2">
      <c r="Y58467" s="84"/>
    </row>
    <row r="58468" spans="25:25" x14ac:dyDescent="0.2">
      <c r="Y58468" s="84"/>
    </row>
    <row r="58469" spans="25:25" x14ac:dyDescent="0.2">
      <c r="Y58469" s="84"/>
    </row>
    <row r="58470" spans="25:25" x14ac:dyDescent="0.2">
      <c r="Y58470" s="84"/>
    </row>
    <row r="58471" spans="25:25" x14ac:dyDescent="0.2">
      <c r="Y58471" s="84"/>
    </row>
    <row r="58472" spans="25:25" x14ac:dyDescent="0.2">
      <c r="Y58472" s="84"/>
    </row>
    <row r="58473" spans="25:25" x14ac:dyDescent="0.2">
      <c r="Y58473" s="84"/>
    </row>
    <row r="58474" spans="25:25" x14ac:dyDescent="0.2">
      <c r="Y58474" s="84"/>
    </row>
    <row r="58475" spans="25:25" x14ac:dyDescent="0.2">
      <c r="Y58475" s="84"/>
    </row>
    <row r="58476" spans="25:25" x14ac:dyDescent="0.2">
      <c r="Y58476" s="84"/>
    </row>
    <row r="58477" spans="25:25" x14ac:dyDescent="0.2">
      <c r="Y58477" s="84"/>
    </row>
    <row r="58478" spans="25:25" x14ac:dyDescent="0.2">
      <c r="Y58478" s="84"/>
    </row>
    <row r="58479" spans="25:25" x14ac:dyDescent="0.2">
      <c r="Y58479" s="84"/>
    </row>
    <row r="58480" spans="25:25" x14ac:dyDescent="0.2">
      <c r="Y58480" s="84"/>
    </row>
    <row r="58481" spans="25:25" x14ac:dyDescent="0.2">
      <c r="Y58481" s="84"/>
    </row>
    <row r="58482" spans="25:25" x14ac:dyDescent="0.2">
      <c r="Y58482" s="84"/>
    </row>
    <row r="58483" spans="25:25" x14ac:dyDescent="0.2">
      <c r="Y58483" s="84"/>
    </row>
    <row r="58484" spans="25:25" x14ac:dyDescent="0.2">
      <c r="Y58484" s="84"/>
    </row>
    <row r="58485" spans="25:25" x14ac:dyDescent="0.2">
      <c r="Y58485" s="84"/>
    </row>
    <row r="58486" spans="25:25" x14ac:dyDescent="0.2">
      <c r="Y58486" s="84"/>
    </row>
    <row r="58487" spans="25:25" x14ac:dyDescent="0.2">
      <c r="Y58487" s="84"/>
    </row>
    <row r="58488" spans="25:25" x14ac:dyDescent="0.2">
      <c r="Y58488" s="84"/>
    </row>
    <row r="58489" spans="25:25" x14ac:dyDescent="0.2">
      <c r="Y58489" s="84"/>
    </row>
    <row r="58490" spans="25:25" x14ac:dyDescent="0.2">
      <c r="Y58490" s="84"/>
    </row>
    <row r="58491" spans="25:25" x14ac:dyDescent="0.2">
      <c r="Y58491" s="84"/>
    </row>
    <row r="58492" spans="25:25" x14ac:dyDescent="0.2">
      <c r="Y58492" s="84"/>
    </row>
    <row r="58493" spans="25:25" x14ac:dyDescent="0.2">
      <c r="Y58493" s="84"/>
    </row>
    <row r="58494" spans="25:25" x14ac:dyDescent="0.2">
      <c r="Y58494" s="84"/>
    </row>
    <row r="58495" spans="25:25" x14ac:dyDescent="0.2">
      <c r="Y58495" s="84"/>
    </row>
    <row r="58496" spans="25:25" x14ac:dyDescent="0.2">
      <c r="Y58496" s="84"/>
    </row>
    <row r="58497" spans="25:25" x14ac:dyDescent="0.2">
      <c r="Y58497" s="84"/>
    </row>
    <row r="58498" spans="25:25" x14ac:dyDescent="0.2">
      <c r="Y58498" s="84"/>
    </row>
    <row r="58499" spans="25:25" x14ac:dyDescent="0.2">
      <c r="Y58499" s="84"/>
    </row>
    <row r="58500" spans="25:25" x14ac:dyDescent="0.2">
      <c r="Y58500" s="84"/>
    </row>
    <row r="58501" spans="25:25" x14ac:dyDescent="0.2">
      <c r="Y58501" s="84"/>
    </row>
    <row r="58502" spans="25:25" x14ac:dyDescent="0.2">
      <c r="Y58502" s="84"/>
    </row>
    <row r="58503" spans="25:25" x14ac:dyDescent="0.2">
      <c r="Y58503" s="84"/>
    </row>
    <row r="58504" spans="25:25" x14ac:dyDescent="0.2">
      <c r="Y58504" s="84"/>
    </row>
    <row r="58505" spans="25:25" x14ac:dyDescent="0.2">
      <c r="Y58505" s="84"/>
    </row>
    <row r="58506" spans="25:25" x14ac:dyDescent="0.2">
      <c r="Y58506" s="84"/>
    </row>
    <row r="58507" spans="25:25" x14ac:dyDescent="0.2">
      <c r="Y58507" s="84"/>
    </row>
    <row r="58508" spans="25:25" x14ac:dyDescent="0.2">
      <c r="Y58508" s="84"/>
    </row>
    <row r="58509" spans="25:25" x14ac:dyDescent="0.2">
      <c r="Y58509" s="84"/>
    </row>
    <row r="58510" spans="25:25" x14ac:dyDescent="0.2">
      <c r="Y58510" s="84"/>
    </row>
    <row r="58511" spans="25:25" x14ac:dyDescent="0.2">
      <c r="Y58511" s="84"/>
    </row>
    <row r="58512" spans="25:25" x14ac:dyDescent="0.2">
      <c r="Y58512" s="84"/>
    </row>
    <row r="58513" spans="25:25" x14ac:dyDescent="0.2">
      <c r="Y58513" s="84"/>
    </row>
    <row r="58514" spans="25:25" x14ac:dyDescent="0.2">
      <c r="Y58514" s="84"/>
    </row>
    <row r="58515" spans="25:25" x14ac:dyDescent="0.2">
      <c r="Y58515" s="84"/>
    </row>
    <row r="58516" spans="25:25" x14ac:dyDescent="0.2">
      <c r="Y58516" s="84"/>
    </row>
    <row r="58517" spans="25:25" x14ac:dyDescent="0.2">
      <c r="Y58517" s="84"/>
    </row>
    <row r="58518" spans="25:25" x14ac:dyDescent="0.2">
      <c r="Y58518" s="84"/>
    </row>
    <row r="58519" spans="25:25" x14ac:dyDescent="0.2">
      <c r="Y58519" s="84"/>
    </row>
    <row r="58520" spans="25:25" x14ac:dyDescent="0.2">
      <c r="Y58520" s="84"/>
    </row>
    <row r="58521" spans="25:25" x14ac:dyDescent="0.2">
      <c r="Y58521" s="84"/>
    </row>
    <row r="58522" spans="25:25" x14ac:dyDescent="0.2">
      <c r="Y58522" s="84"/>
    </row>
    <row r="58523" spans="25:25" x14ac:dyDescent="0.2">
      <c r="Y58523" s="84"/>
    </row>
    <row r="58524" spans="25:25" x14ac:dyDescent="0.2">
      <c r="Y58524" s="84"/>
    </row>
    <row r="58525" spans="25:25" x14ac:dyDescent="0.2">
      <c r="Y58525" s="84"/>
    </row>
    <row r="58526" spans="25:25" x14ac:dyDescent="0.2">
      <c r="Y58526" s="84"/>
    </row>
    <row r="58527" spans="25:25" x14ac:dyDescent="0.2">
      <c r="Y58527" s="84"/>
    </row>
    <row r="58528" spans="25:25" x14ac:dyDescent="0.2">
      <c r="Y58528" s="84"/>
    </row>
    <row r="58529" spans="25:25" x14ac:dyDescent="0.2">
      <c r="Y58529" s="84"/>
    </row>
    <row r="58530" spans="25:25" x14ac:dyDescent="0.2">
      <c r="Y58530" s="84"/>
    </row>
    <row r="58531" spans="25:25" x14ac:dyDescent="0.2">
      <c r="Y58531" s="84"/>
    </row>
    <row r="58532" spans="25:25" x14ac:dyDescent="0.2">
      <c r="Y58532" s="84"/>
    </row>
    <row r="58533" spans="25:25" x14ac:dyDescent="0.2">
      <c r="Y58533" s="84"/>
    </row>
    <row r="58534" spans="25:25" x14ac:dyDescent="0.2">
      <c r="Y58534" s="84"/>
    </row>
    <row r="58535" spans="25:25" x14ac:dyDescent="0.2">
      <c r="Y58535" s="84"/>
    </row>
    <row r="58536" spans="25:25" x14ac:dyDescent="0.2">
      <c r="Y58536" s="84"/>
    </row>
    <row r="58537" spans="25:25" x14ac:dyDescent="0.2">
      <c r="Y58537" s="84"/>
    </row>
    <row r="58538" spans="25:25" x14ac:dyDescent="0.2">
      <c r="Y58538" s="84"/>
    </row>
    <row r="58539" spans="25:25" x14ac:dyDescent="0.2">
      <c r="Y58539" s="84"/>
    </row>
    <row r="58540" spans="25:25" x14ac:dyDescent="0.2">
      <c r="Y58540" s="84"/>
    </row>
    <row r="58541" spans="25:25" x14ac:dyDescent="0.2">
      <c r="Y58541" s="84"/>
    </row>
    <row r="58542" spans="25:25" x14ac:dyDescent="0.2">
      <c r="Y58542" s="84"/>
    </row>
    <row r="58543" spans="25:25" x14ac:dyDescent="0.2">
      <c r="Y58543" s="84"/>
    </row>
    <row r="58544" spans="25:25" x14ac:dyDescent="0.2">
      <c r="Y58544" s="84"/>
    </row>
    <row r="58545" spans="25:25" x14ac:dyDescent="0.2">
      <c r="Y58545" s="84"/>
    </row>
    <row r="58546" spans="25:25" x14ac:dyDescent="0.2">
      <c r="Y58546" s="84"/>
    </row>
    <row r="58547" spans="25:25" x14ac:dyDescent="0.2">
      <c r="Y58547" s="84"/>
    </row>
    <row r="58548" spans="25:25" x14ac:dyDescent="0.2">
      <c r="Y58548" s="84"/>
    </row>
    <row r="58549" spans="25:25" x14ac:dyDescent="0.2">
      <c r="Y58549" s="84"/>
    </row>
    <row r="58550" spans="25:25" x14ac:dyDescent="0.2">
      <c r="Y58550" s="84"/>
    </row>
    <row r="58551" spans="25:25" x14ac:dyDescent="0.2">
      <c r="Y58551" s="84"/>
    </row>
    <row r="58552" spans="25:25" x14ac:dyDescent="0.2">
      <c r="Y58552" s="84"/>
    </row>
    <row r="58553" spans="25:25" x14ac:dyDescent="0.2">
      <c r="Y58553" s="84"/>
    </row>
    <row r="58554" spans="25:25" x14ac:dyDescent="0.2">
      <c r="Y58554" s="84"/>
    </row>
    <row r="58555" spans="25:25" x14ac:dyDescent="0.2">
      <c r="Y58555" s="84"/>
    </row>
    <row r="58556" spans="25:25" x14ac:dyDescent="0.2">
      <c r="Y58556" s="84"/>
    </row>
    <row r="58557" spans="25:25" x14ac:dyDescent="0.2">
      <c r="Y58557" s="84"/>
    </row>
    <row r="58558" spans="25:25" x14ac:dyDescent="0.2">
      <c r="Y58558" s="84"/>
    </row>
    <row r="58559" spans="25:25" x14ac:dyDescent="0.2">
      <c r="Y58559" s="84"/>
    </row>
    <row r="58560" spans="25:25" x14ac:dyDescent="0.2">
      <c r="Y58560" s="84"/>
    </row>
    <row r="58561" spans="25:25" x14ac:dyDescent="0.2">
      <c r="Y58561" s="84"/>
    </row>
    <row r="58562" spans="25:25" x14ac:dyDescent="0.2">
      <c r="Y58562" s="84"/>
    </row>
    <row r="58563" spans="25:25" x14ac:dyDescent="0.2">
      <c r="Y58563" s="84"/>
    </row>
    <row r="58564" spans="25:25" x14ac:dyDescent="0.2">
      <c r="Y58564" s="84"/>
    </row>
    <row r="58565" spans="25:25" x14ac:dyDescent="0.2">
      <c r="Y58565" s="84"/>
    </row>
    <row r="58566" spans="25:25" x14ac:dyDescent="0.2">
      <c r="Y58566" s="84"/>
    </row>
    <row r="58567" spans="25:25" x14ac:dyDescent="0.2">
      <c r="Y58567" s="84"/>
    </row>
    <row r="58568" spans="25:25" x14ac:dyDescent="0.2">
      <c r="Y58568" s="84"/>
    </row>
    <row r="58569" spans="25:25" x14ac:dyDescent="0.2">
      <c r="Y58569" s="84"/>
    </row>
    <row r="58570" spans="25:25" x14ac:dyDescent="0.2">
      <c r="Y58570" s="84"/>
    </row>
    <row r="58571" spans="25:25" x14ac:dyDescent="0.2">
      <c r="Y58571" s="84"/>
    </row>
    <row r="58572" spans="25:25" x14ac:dyDescent="0.2">
      <c r="Y58572" s="84"/>
    </row>
    <row r="58573" spans="25:25" x14ac:dyDescent="0.2">
      <c r="Y58573" s="84"/>
    </row>
    <row r="58574" spans="25:25" x14ac:dyDescent="0.2">
      <c r="Y58574" s="84"/>
    </row>
    <row r="58575" spans="25:25" x14ac:dyDescent="0.2">
      <c r="Y58575" s="84"/>
    </row>
    <row r="58576" spans="25:25" x14ac:dyDescent="0.2">
      <c r="Y58576" s="84"/>
    </row>
    <row r="58577" spans="25:25" x14ac:dyDescent="0.2">
      <c r="Y58577" s="84"/>
    </row>
    <row r="58578" spans="25:25" x14ac:dyDescent="0.2">
      <c r="Y58578" s="84"/>
    </row>
    <row r="58579" spans="25:25" x14ac:dyDescent="0.2">
      <c r="Y58579" s="84"/>
    </row>
    <row r="58580" spans="25:25" x14ac:dyDescent="0.2">
      <c r="Y58580" s="84"/>
    </row>
    <row r="58581" spans="25:25" x14ac:dyDescent="0.2">
      <c r="Y58581" s="84"/>
    </row>
    <row r="58582" spans="25:25" x14ac:dyDescent="0.2">
      <c r="Y58582" s="84"/>
    </row>
    <row r="58583" spans="25:25" x14ac:dyDescent="0.2">
      <c r="Y58583" s="84"/>
    </row>
    <row r="58584" spans="25:25" x14ac:dyDescent="0.2">
      <c r="Y58584" s="84"/>
    </row>
    <row r="58585" spans="25:25" x14ac:dyDescent="0.2">
      <c r="Y58585" s="84"/>
    </row>
    <row r="58586" spans="25:25" x14ac:dyDescent="0.2">
      <c r="Y58586" s="84"/>
    </row>
    <row r="58587" spans="25:25" x14ac:dyDescent="0.2">
      <c r="Y58587" s="84"/>
    </row>
    <row r="58588" spans="25:25" x14ac:dyDescent="0.2">
      <c r="Y58588" s="84"/>
    </row>
    <row r="58589" spans="25:25" x14ac:dyDescent="0.2">
      <c r="Y58589" s="84"/>
    </row>
    <row r="58590" spans="25:25" x14ac:dyDescent="0.2">
      <c r="Y58590" s="84"/>
    </row>
    <row r="58591" spans="25:25" x14ac:dyDescent="0.2">
      <c r="Y58591" s="84"/>
    </row>
    <row r="58592" spans="25:25" x14ac:dyDescent="0.2">
      <c r="Y58592" s="84"/>
    </row>
    <row r="58593" spans="25:25" x14ac:dyDescent="0.2">
      <c r="Y58593" s="84"/>
    </row>
    <row r="58594" spans="25:25" x14ac:dyDescent="0.2">
      <c r="Y58594" s="84"/>
    </row>
    <row r="58595" spans="25:25" x14ac:dyDescent="0.2">
      <c r="Y58595" s="84"/>
    </row>
    <row r="58596" spans="25:25" x14ac:dyDescent="0.2">
      <c r="Y58596" s="84"/>
    </row>
    <row r="58597" spans="25:25" x14ac:dyDescent="0.2">
      <c r="Y58597" s="84"/>
    </row>
    <row r="58598" spans="25:25" x14ac:dyDescent="0.2">
      <c r="Y58598" s="84"/>
    </row>
    <row r="58599" spans="25:25" x14ac:dyDescent="0.2">
      <c r="Y58599" s="84"/>
    </row>
    <row r="58600" spans="25:25" x14ac:dyDescent="0.2">
      <c r="Y58600" s="84"/>
    </row>
    <row r="58601" spans="25:25" x14ac:dyDescent="0.2">
      <c r="Y58601" s="84"/>
    </row>
    <row r="58602" spans="25:25" x14ac:dyDescent="0.2">
      <c r="Y58602" s="84"/>
    </row>
    <row r="58603" spans="25:25" x14ac:dyDescent="0.2">
      <c r="Y58603" s="84"/>
    </row>
    <row r="58604" spans="25:25" x14ac:dyDescent="0.2">
      <c r="Y58604" s="84"/>
    </row>
    <row r="58605" spans="25:25" x14ac:dyDescent="0.2">
      <c r="Y58605" s="84"/>
    </row>
    <row r="58606" spans="25:25" x14ac:dyDescent="0.2">
      <c r="Y58606" s="84"/>
    </row>
    <row r="58607" spans="25:25" x14ac:dyDescent="0.2">
      <c r="Y58607" s="84"/>
    </row>
    <row r="58608" spans="25:25" x14ac:dyDescent="0.2">
      <c r="Y58608" s="84"/>
    </row>
    <row r="58609" spans="25:25" x14ac:dyDescent="0.2">
      <c r="Y58609" s="84"/>
    </row>
    <row r="58610" spans="25:25" x14ac:dyDescent="0.2">
      <c r="Y58610" s="84"/>
    </row>
    <row r="58611" spans="25:25" x14ac:dyDescent="0.2">
      <c r="Y58611" s="84"/>
    </row>
    <row r="58612" spans="25:25" x14ac:dyDescent="0.2">
      <c r="Y58612" s="84"/>
    </row>
    <row r="58613" spans="25:25" x14ac:dyDescent="0.2">
      <c r="Y58613" s="84"/>
    </row>
    <row r="58614" spans="25:25" x14ac:dyDescent="0.2">
      <c r="Y58614" s="84"/>
    </row>
    <row r="58615" spans="25:25" x14ac:dyDescent="0.2">
      <c r="Y58615" s="84"/>
    </row>
    <row r="58616" spans="25:25" x14ac:dyDescent="0.2">
      <c r="Y58616" s="84"/>
    </row>
    <row r="58617" spans="25:25" x14ac:dyDescent="0.2">
      <c r="Y58617" s="84"/>
    </row>
    <row r="58618" spans="25:25" x14ac:dyDescent="0.2">
      <c r="Y58618" s="84"/>
    </row>
    <row r="58619" spans="25:25" x14ac:dyDescent="0.2">
      <c r="Y58619" s="84"/>
    </row>
    <row r="58620" spans="25:25" x14ac:dyDescent="0.2">
      <c r="Y58620" s="84"/>
    </row>
    <row r="58621" spans="25:25" x14ac:dyDescent="0.2">
      <c r="Y58621" s="84"/>
    </row>
    <row r="58622" spans="25:25" x14ac:dyDescent="0.2">
      <c r="Y58622" s="84"/>
    </row>
    <row r="58623" spans="25:25" x14ac:dyDescent="0.2">
      <c r="Y58623" s="84"/>
    </row>
    <row r="58624" spans="25:25" x14ac:dyDescent="0.2">
      <c r="Y58624" s="84"/>
    </row>
    <row r="58625" spans="25:25" x14ac:dyDescent="0.2">
      <c r="Y58625" s="84"/>
    </row>
    <row r="58626" spans="25:25" x14ac:dyDescent="0.2">
      <c r="Y58626" s="84"/>
    </row>
    <row r="58627" spans="25:25" x14ac:dyDescent="0.2">
      <c r="Y58627" s="84"/>
    </row>
    <row r="58628" spans="25:25" x14ac:dyDescent="0.2">
      <c r="Y58628" s="84"/>
    </row>
    <row r="58629" spans="25:25" x14ac:dyDescent="0.2">
      <c r="Y58629" s="84"/>
    </row>
    <row r="58630" spans="25:25" x14ac:dyDescent="0.2">
      <c r="Y58630" s="84"/>
    </row>
    <row r="58631" spans="25:25" x14ac:dyDescent="0.2">
      <c r="Y58631" s="84"/>
    </row>
    <row r="58632" spans="25:25" x14ac:dyDescent="0.2">
      <c r="Y58632" s="84"/>
    </row>
    <row r="58633" spans="25:25" x14ac:dyDescent="0.2">
      <c r="Y58633" s="84"/>
    </row>
    <row r="58634" spans="25:25" x14ac:dyDescent="0.2">
      <c r="Y58634" s="84"/>
    </row>
    <row r="58635" spans="25:25" x14ac:dyDescent="0.2">
      <c r="Y58635" s="84"/>
    </row>
    <row r="58636" spans="25:25" x14ac:dyDescent="0.2">
      <c r="Y58636" s="84"/>
    </row>
    <row r="58637" spans="25:25" x14ac:dyDescent="0.2">
      <c r="Y58637" s="84"/>
    </row>
    <row r="58638" spans="25:25" x14ac:dyDescent="0.2">
      <c r="Y58638" s="84"/>
    </row>
    <row r="58639" spans="25:25" x14ac:dyDescent="0.2">
      <c r="Y58639" s="84"/>
    </row>
    <row r="58640" spans="25:25" x14ac:dyDescent="0.2">
      <c r="Y58640" s="84"/>
    </row>
    <row r="58641" spans="25:25" x14ac:dyDescent="0.2">
      <c r="Y58641" s="84"/>
    </row>
    <row r="58642" spans="25:25" x14ac:dyDescent="0.2">
      <c r="Y58642" s="84"/>
    </row>
    <row r="58643" spans="25:25" x14ac:dyDescent="0.2">
      <c r="Y58643" s="84"/>
    </row>
    <row r="58644" spans="25:25" x14ac:dyDescent="0.2">
      <c r="Y58644" s="84"/>
    </row>
    <row r="58645" spans="25:25" x14ac:dyDescent="0.2">
      <c r="Y58645" s="84"/>
    </row>
    <row r="58646" spans="25:25" x14ac:dyDescent="0.2">
      <c r="Y58646" s="84"/>
    </row>
    <row r="58647" spans="25:25" x14ac:dyDescent="0.2">
      <c r="Y58647" s="84"/>
    </row>
    <row r="58648" spans="25:25" x14ac:dyDescent="0.2">
      <c r="Y58648" s="84"/>
    </row>
    <row r="58649" spans="25:25" x14ac:dyDescent="0.2">
      <c r="Y58649" s="84"/>
    </row>
    <row r="58650" spans="25:25" x14ac:dyDescent="0.2">
      <c r="Y58650" s="84"/>
    </row>
    <row r="58651" spans="25:25" x14ac:dyDescent="0.2">
      <c r="Y58651" s="84"/>
    </row>
    <row r="58652" spans="25:25" x14ac:dyDescent="0.2">
      <c r="Y58652" s="84"/>
    </row>
    <row r="58653" spans="25:25" x14ac:dyDescent="0.2">
      <c r="Y58653" s="84"/>
    </row>
    <row r="58654" spans="25:25" x14ac:dyDescent="0.2">
      <c r="Y58654" s="84"/>
    </row>
    <row r="58655" spans="25:25" x14ac:dyDescent="0.2">
      <c r="Y58655" s="84"/>
    </row>
    <row r="58656" spans="25:25" x14ac:dyDescent="0.2">
      <c r="Y58656" s="84"/>
    </row>
    <row r="58657" spans="25:25" x14ac:dyDescent="0.2">
      <c r="Y58657" s="84"/>
    </row>
    <row r="58658" spans="25:25" x14ac:dyDescent="0.2">
      <c r="Y58658" s="84"/>
    </row>
    <row r="58659" spans="25:25" x14ac:dyDescent="0.2">
      <c r="Y58659" s="84"/>
    </row>
    <row r="58660" spans="25:25" x14ac:dyDescent="0.2">
      <c r="Y58660" s="84"/>
    </row>
    <row r="58661" spans="25:25" x14ac:dyDescent="0.2">
      <c r="Y58661" s="84"/>
    </row>
    <row r="58662" spans="25:25" x14ac:dyDescent="0.2">
      <c r="Y58662" s="84"/>
    </row>
    <row r="58663" spans="25:25" x14ac:dyDescent="0.2">
      <c r="Y58663" s="84"/>
    </row>
    <row r="58664" spans="25:25" x14ac:dyDescent="0.2">
      <c r="Y58664" s="84"/>
    </row>
    <row r="58665" spans="25:25" x14ac:dyDescent="0.2">
      <c r="Y58665" s="84"/>
    </row>
    <row r="58666" spans="25:25" x14ac:dyDescent="0.2">
      <c r="Y58666" s="84"/>
    </row>
    <row r="58667" spans="25:25" x14ac:dyDescent="0.2">
      <c r="Y58667" s="84"/>
    </row>
    <row r="58668" spans="25:25" x14ac:dyDescent="0.2">
      <c r="Y58668" s="84"/>
    </row>
    <row r="58669" spans="25:25" x14ac:dyDescent="0.2">
      <c r="Y58669" s="84"/>
    </row>
    <row r="58670" spans="25:25" x14ac:dyDescent="0.2">
      <c r="Y58670" s="84"/>
    </row>
    <row r="58671" spans="25:25" x14ac:dyDescent="0.2">
      <c r="Y58671" s="84"/>
    </row>
    <row r="58672" spans="25:25" x14ac:dyDescent="0.2">
      <c r="Y58672" s="84"/>
    </row>
    <row r="58673" spans="25:25" x14ac:dyDescent="0.2">
      <c r="Y58673" s="84"/>
    </row>
    <row r="58674" spans="25:25" x14ac:dyDescent="0.2">
      <c r="Y58674" s="84"/>
    </row>
    <row r="58675" spans="25:25" x14ac:dyDescent="0.2">
      <c r="Y58675" s="84"/>
    </row>
    <row r="58676" spans="25:25" x14ac:dyDescent="0.2">
      <c r="Y58676" s="84"/>
    </row>
    <row r="58677" spans="25:25" x14ac:dyDescent="0.2">
      <c r="Y58677" s="84"/>
    </row>
    <row r="58678" spans="25:25" x14ac:dyDescent="0.2">
      <c r="Y58678" s="84"/>
    </row>
    <row r="58679" spans="25:25" x14ac:dyDescent="0.2">
      <c r="Y58679" s="84"/>
    </row>
    <row r="58680" spans="25:25" x14ac:dyDescent="0.2">
      <c r="Y58680" s="84"/>
    </row>
    <row r="58681" spans="25:25" x14ac:dyDescent="0.2">
      <c r="Y58681" s="84"/>
    </row>
    <row r="58682" spans="25:25" x14ac:dyDescent="0.2">
      <c r="Y58682" s="84"/>
    </row>
    <row r="58683" spans="25:25" x14ac:dyDescent="0.2">
      <c r="Y58683" s="84"/>
    </row>
    <row r="58684" spans="25:25" x14ac:dyDescent="0.2">
      <c r="Y58684" s="84"/>
    </row>
    <row r="58685" spans="25:25" x14ac:dyDescent="0.2">
      <c r="Y58685" s="84"/>
    </row>
    <row r="58686" spans="25:25" x14ac:dyDescent="0.2">
      <c r="Y58686" s="84"/>
    </row>
    <row r="58687" spans="25:25" x14ac:dyDescent="0.2">
      <c r="Y58687" s="84"/>
    </row>
    <row r="58688" spans="25:25" x14ac:dyDescent="0.2">
      <c r="Y58688" s="84"/>
    </row>
    <row r="58689" spans="25:25" x14ac:dyDescent="0.2">
      <c r="Y58689" s="84"/>
    </row>
    <row r="58690" spans="25:25" x14ac:dyDescent="0.2">
      <c r="Y58690" s="84"/>
    </row>
    <row r="58691" spans="25:25" x14ac:dyDescent="0.2">
      <c r="Y58691" s="84"/>
    </row>
    <row r="58692" spans="25:25" x14ac:dyDescent="0.2">
      <c r="Y58692" s="84"/>
    </row>
    <row r="58693" spans="25:25" x14ac:dyDescent="0.2">
      <c r="Y58693" s="84"/>
    </row>
    <row r="58694" spans="25:25" x14ac:dyDescent="0.2">
      <c r="Y58694" s="84"/>
    </row>
    <row r="58695" spans="25:25" x14ac:dyDescent="0.2">
      <c r="Y58695" s="84"/>
    </row>
    <row r="58696" spans="25:25" x14ac:dyDescent="0.2">
      <c r="Y58696" s="84"/>
    </row>
    <row r="58697" spans="25:25" x14ac:dyDescent="0.2">
      <c r="Y58697" s="84"/>
    </row>
    <row r="58698" spans="25:25" x14ac:dyDescent="0.2">
      <c r="Y58698" s="84"/>
    </row>
    <row r="58699" spans="25:25" x14ac:dyDescent="0.2">
      <c r="Y58699" s="84"/>
    </row>
    <row r="58700" spans="25:25" x14ac:dyDescent="0.2">
      <c r="Y58700" s="84"/>
    </row>
    <row r="58701" spans="25:25" x14ac:dyDescent="0.2">
      <c r="Y58701" s="84"/>
    </row>
    <row r="58702" spans="25:25" x14ac:dyDescent="0.2">
      <c r="Y58702" s="84"/>
    </row>
    <row r="58703" spans="25:25" x14ac:dyDescent="0.2">
      <c r="Y58703" s="84"/>
    </row>
    <row r="58704" spans="25:25" x14ac:dyDescent="0.2">
      <c r="Y58704" s="84"/>
    </row>
    <row r="58705" spans="25:25" x14ac:dyDescent="0.2">
      <c r="Y58705" s="84"/>
    </row>
    <row r="58706" spans="25:25" x14ac:dyDescent="0.2">
      <c r="Y58706" s="84"/>
    </row>
    <row r="58707" spans="25:25" x14ac:dyDescent="0.2">
      <c r="Y58707" s="84"/>
    </row>
    <row r="58708" spans="25:25" x14ac:dyDescent="0.2">
      <c r="Y58708" s="84"/>
    </row>
    <row r="58709" spans="25:25" x14ac:dyDescent="0.2">
      <c r="Y58709" s="84"/>
    </row>
    <row r="58710" spans="25:25" x14ac:dyDescent="0.2">
      <c r="Y58710" s="84"/>
    </row>
    <row r="58711" spans="25:25" x14ac:dyDescent="0.2">
      <c r="Y58711" s="84"/>
    </row>
    <row r="58712" spans="25:25" x14ac:dyDescent="0.2">
      <c r="Y58712" s="84"/>
    </row>
    <row r="58713" spans="25:25" x14ac:dyDescent="0.2">
      <c r="Y58713" s="84"/>
    </row>
    <row r="58714" spans="25:25" x14ac:dyDescent="0.2">
      <c r="Y58714" s="84"/>
    </row>
    <row r="58715" spans="25:25" x14ac:dyDescent="0.2">
      <c r="Y58715" s="84"/>
    </row>
    <row r="58716" spans="25:25" x14ac:dyDescent="0.2">
      <c r="Y58716" s="84"/>
    </row>
    <row r="58717" spans="25:25" x14ac:dyDescent="0.2">
      <c r="Y58717" s="84"/>
    </row>
    <row r="58718" spans="25:25" x14ac:dyDescent="0.2">
      <c r="Y58718" s="84"/>
    </row>
    <row r="58719" spans="25:25" x14ac:dyDescent="0.2">
      <c r="Y58719" s="84"/>
    </row>
    <row r="58720" spans="25:25" x14ac:dyDescent="0.2">
      <c r="Y58720" s="84"/>
    </row>
    <row r="58721" spans="25:25" x14ac:dyDescent="0.2">
      <c r="Y58721" s="84"/>
    </row>
    <row r="58722" spans="25:25" x14ac:dyDescent="0.2">
      <c r="Y58722" s="84"/>
    </row>
    <row r="58723" spans="25:25" x14ac:dyDescent="0.2">
      <c r="Y58723" s="84"/>
    </row>
    <row r="58724" spans="25:25" x14ac:dyDescent="0.2">
      <c r="Y58724" s="84"/>
    </row>
    <row r="58725" spans="25:25" x14ac:dyDescent="0.2">
      <c r="Y58725" s="84"/>
    </row>
    <row r="58726" spans="25:25" x14ac:dyDescent="0.2">
      <c r="Y58726" s="84"/>
    </row>
    <row r="58727" spans="25:25" x14ac:dyDescent="0.2">
      <c r="Y58727" s="84"/>
    </row>
    <row r="58728" spans="25:25" x14ac:dyDescent="0.2">
      <c r="Y58728" s="84"/>
    </row>
    <row r="58729" spans="25:25" x14ac:dyDescent="0.2">
      <c r="Y58729" s="84"/>
    </row>
    <row r="58730" spans="25:25" x14ac:dyDescent="0.2">
      <c r="Y58730" s="84"/>
    </row>
    <row r="58731" spans="25:25" x14ac:dyDescent="0.2">
      <c r="Y58731" s="84"/>
    </row>
    <row r="58732" spans="25:25" x14ac:dyDescent="0.2">
      <c r="Y58732" s="84"/>
    </row>
    <row r="58733" spans="25:25" x14ac:dyDescent="0.2">
      <c r="Y58733" s="84"/>
    </row>
    <row r="58734" spans="25:25" x14ac:dyDescent="0.2">
      <c r="Y58734" s="84"/>
    </row>
    <row r="58735" spans="25:25" x14ac:dyDescent="0.2">
      <c r="Y58735" s="84"/>
    </row>
    <row r="58736" spans="25:25" x14ac:dyDescent="0.2">
      <c r="Y58736" s="84"/>
    </row>
    <row r="58737" spans="25:25" x14ac:dyDescent="0.2">
      <c r="Y58737" s="84"/>
    </row>
    <row r="58738" spans="25:25" x14ac:dyDescent="0.2">
      <c r="Y58738" s="84"/>
    </row>
    <row r="58739" spans="25:25" x14ac:dyDescent="0.2">
      <c r="Y58739" s="84"/>
    </row>
    <row r="58740" spans="25:25" x14ac:dyDescent="0.2">
      <c r="Y58740" s="84"/>
    </row>
    <row r="58741" spans="25:25" x14ac:dyDescent="0.2">
      <c r="Y58741" s="84"/>
    </row>
    <row r="58742" spans="25:25" x14ac:dyDescent="0.2">
      <c r="Y58742" s="84"/>
    </row>
    <row r="58743" spans="25:25" x14ac:dyDescent="0.2">
      <c r="Y58743" s="84"/>
    </row>
    <row r="58744" spans="25:25" x14ac:dyDescent="0.2">
      <c r="Y58744" s="84"/>
    </row>
    <row r="58745" spans="25:25" x14ac:dyDescent="0.2">
      <c r="Y58745" s="84"/>
    </row>
    <row r="58746" spans="25:25" x14ac:dyDescent="0.2">
      <c r="Y58746" s="84"/>
    </row>
    <row r="58747" spans="25:25" x14ac:dyDescent="0.2">
      <c r="Y58747" s="84"/>
    </row>
    <row r="58748" spans="25:25" x14ac:dyDescent="0.2">
      <c r="Y58748" s="84"/>
    </row>
    <row r="58749" spans="25:25" x14ac:dyDescent="0.2">
      <c r="Y58749" s="84"/>
    </row>
    <row r="58750" spans="25:25" x14ac:dyDescent="0.2">
      <c r="Y58750" s="84"/>
    </row>
    <row r="58751" spans="25:25" x14ac:dyDescent="0.2">
      <c r="Y58751" s="84"/>
    </row>
    <row r="58752" spans="25:25" x14ac:dyDescent="0.2">
      <c r="Y58752" s="84"/>
    </row>
    <row r="58753" spans="25:25" x14ac:dyDescent="0.2">
      <c r="Y58753" s="84"/>
    </row>
    <row r="58754" spans="25:25" x14ac:dyDescent="0.2">
      <c r="Y58754" s="84"/>
    </row>
    <row r="58755" spans="25:25" x14ac:dyDescent="0.2">
      <c r="Y58755" s="84"/>
    </row>
    <row r="58756" spans="25:25" x14ac:dyDescent="0.2">
      <c r="Y58756" s="84"/>
    </row>
    <row r="58757" spans="25:25" x14ac:dyDescent="0.2">
      <c r="Y58757" s="84"/>
    </row>
    <row r="58758" spans="25:25" x14ac:dyDescent="0.2">
      <c r="Y58758" s="84"/>
    </row>
    <row r="58759" spans="25:25" x14ac:dyDescent="0.2">
      <c r="Y58759" s="84"/>
    </row>
    <row r="58760" spans="25:25" x14ac:dyDescent="0.2">
      <c r="Y58760" s="84"/>
    </row>
    <row r="58761" spans="25:25" x14ac:dyDescent="0.2">
      <c r="Y58761" s="84"/>
    </row>
    <row r="58762" spans="25:25" x14ac:dyDescent="0.2">
      <c r="Y58762" s="84"/>
    </row>
    <row r="58763" spans="25:25" x14ac:dyDescent="0.2">
      <c r="Y58763" s="84"/>
    </row>
    <row r="58764" spans="25:25" x14ac:dyDescent="0.2">
      <c r="Y58764" s="84"/>
    </row>
    <row r="58765" spans="25:25" x14ac:dyDescent="0.2">
      <c r="Y58765" s="84"/>
    </row>
    <row r="58766" spans="25:25" x14ac:dyDescent="0.2">
      <c r="Y58766" s="84"/>
    </row>
    <row r="58767" spans="25:25" x14ac:dyDescent="0.2">
      <c r="Y58767" s="84"/>
    </row>
    <row r="58768" spans="25:25" x14ac:dyDescent="0.2">
      <c r="Y58768" s="84"/>
    </row>
    <row r="58769" spans="25:25" x14ac:dyDescent="0.2">
      <c r="Y58769" s="84"/>
    </row>
    <row r="58770" spans="25:25" x14ac:dyDescent="0.2">
      <c r="Y58770" s="84"/>
    </row>
    <row r="58771" spans="25:25" x14ac:dyDescent="0.2">
      <c r="Y58771" s="84"/>
    </row>
    <row r="58772" spans="25:25" x14ac:dyDescent="0.2">
      <c r="Y58772" s="84"/>
    </row>
    <row r="58773" spans="25:25" x14ac:dyDescent="0.2">
      <c r="Y58773" s="84"/>
    </row>
    <row r="58774" spans="25:25" x14ac:dyDescent="0.2">
      <c r="Y58774" s="84"/>
    </row>
    <row r="58775" spans="25:25" x14ac:dyDescent="0.2">
      <c r="Y58775" s="84"/>
    </row>
    <row r="58776" spans="25:25" x14ac:dyDescent="0.2">
      <c r="Y58776" s="84"/>
    </row>
    <row r="58777" spans="25:25" x14ac:dyDescent="0.2">
      <c r="Y58777" s="84"/>
    </row>
    <row r="58778" spans="25:25" x14ac:dyDescent="0.2">
      <c r="Y58778" s="84"/>
    </row>
    <row r="58779" spans="25:25" x14ac:dyDescent="0.2">
      <c r="Y58779" s="84"/>
    </row>
    <row r="58780" spans="25:25" x14ac:dyDescent="0.2">
      <c r="Y58780" s="84"/>
    </row>
    <row r="58781" spans="25:25" x14ac:dyDescent="0.2">
      <c r="Y58781" s="84"/>
    </row>
    <row r="58782" spans="25:25" x14ac:dyDescent="0.2">
      <c r="Y58782" s="84"/>
    </row>
    <row r="58783" spans="25:25" x14ac:dyDescent="0.2">
      <c r="Y58783" s="84"/>
    </row>
    <row r="58784" spans="25:25" x14ac:dyDescent="0.2">
      <c r="Y58784" s="84"/>
    </row>
    <row r="58785" spans="25:25" x14ac:dyDescent="0.2">
      <c r="Y58785" s="84"/>
    </row>
    <row r="58786" spans="25:25" x14ac:dyDescent="0.2">
      <c r="Y58786" s="84"/>
    </row>
    <row r="58787" spans="25:25" x14ac:dyDescent="0.2">
      <c r="Y58787" s="84"/>
    </row>
    <row r="58788" spans="25:25" x14ac:dyDescent="0.2">
      <c r="Y58788" s="84"/>
    </row>
    <row r="58789" spans="25:25" x14ac:dyDescent="0.2">
      <c r="Y58789" s="84"/>
    </row>
    <row r="58790" spans="25:25" x14ac:dyDescent="0.2">
      <c r="Y58790" s="84"/>
    </row>
    <row r="58791" spans="25:25" x14ac:dyDescent="0.2">
      <c r="Y58791" s="84"/>
    </row>
    <row r="58792" spans="25:25" x14ac:dyDescent="0.2">
      <c r="Y58792" s="84"/>
    </row>
    <row r="58793" spans="25:25" x14ac:dyDescent="0.2">
      <c r="Y58793" s="84"/>
    </row>
    <row r="58794" spans="25:25" x14ac:dyDescent="0.2">
      <c r="Y58794" s="84"/>
    </row>
    <row r="58795" spans="25:25" x14ac:dyDescent="0.2">
      <c r="Y58795" s="84"/>
    </row>
    <row r="58796" spans="25:25" x14ac:dyDescent="0.2">
      <c r="Y58796" s="84"/>
    </row>
    <row r="58797" spans="25:25" x14ac:dyDescent="0.2">
      <c r="Y58797" s="84"/>
    </row>
    <row r="58798" spans="25:25" x14ac:dyDescent="0.2">
      <c r="Y58798" s="84"/>
    </row>
    <row r="58799" spans="25:25" x14ac:dyDescent="0.2">
      <c r="Y58799" s="84"/>
    </row>
    <row r="58800" spans="25:25" x14ac:dyDescent="0.2">
      <c r="Y58800" s="84"/>
    </row>
    <row r="58801" spans="25:25" x14ac:dyDescent="0.2">
      <c r="Y58801" s="84"/>
    </row>
    <row r="58802" spans="25:25" x14ac:dyDescent="0.2">
      <c r="Y58802" s="84"/>
    </row>
    <row r="58803" spans="25:25" x14ac:dyDescent="0.2">
      <c r="Y58803" s="84"/>
    </row>
    <row r="58804" spans="25:25" x14ac:dyDescent="0.2">
      <c r="Y58804" s="84"/>
    </row>
    <row r="58805" spans="25:25" x14ac:dyDescent="0.2">
      <c r="Y58805" s="84"/>
    </row>
    <row r="58806" spans="25:25" x14ac:dyDescent="0.2">
      <c r="Y58806" s="84"/>
    </row>
    <row r="58807" spans="25:25" x14ac:dyDescent="0.2">
      <c r="Y58807" s="84"/>
    </row>
    <row r="58808" spans="25:25" x14ac:dyDescent="0.2">
      <c r="Y58808" s="84"/>
    </row>
    <row r="58809" spans="25:25" x14ac:dyDescent="0.2">
      <c r="Y58809" s="84"/>
    </row>
    <row r="58810" spans="25:25" x14ac:dyDescent="0.2">
      <c r="Y58810" s="84"/>
    </row>
    <row r="58811" spans="25:25" x14ac:dyDescent="0.2">
      <c r="Y58811" s="84"/>
    </row>
    <row r="58812" spans="25:25" x14ac:dyDescent="0.2">
      <c r="Y58812" s="84"/>
    </row>
    <row r="58813" spans="25:25" x14ac:dyDescent="0.2">
      <c r="Y58813" s="84"/>
    </row>
    <row r="58814" spans="25:25" x14ac:dyDescent="0.2">
      <c r="Y58814" s="84"/>
    </row>
    <row r="58815" spans="25:25" x14ac:dyDescent="0.2">
      <c r="Y58815" s="84"/>
    </row>
    <row r="58816" spans="25:25" x14ac:dyDescent="0.2">
      <c r="Y58816" s="84"/>
    </row>
    <row r="58817" spans="25:25" x14ac:dyDescent="0.2">
      <c r="Y58817" s="84"/>
    </row>
    <row r="58818" spans="25:25" x14ac:dyDescent="0.2">
      <c r="Y58818" s="84"/>
    </row>
    <row r="58819" spans="25:25" x14ac:dyDescent="0.2">
      <c r="Y58819" s="84"/>
    </row>
    <row r="58820" spans="25:25" x14ac:dyDescent="0.2">
      <c r="Y58820" s="84"/>
    </row>
    <row r="58821" spans="25:25" x14ac:dyDescent="0.2">
      <c r="Y58821" s="84"/>
    </row>
    <row r="58822" spans="25:25" x14ac:dyDescent="0.2">
      <c r="Y58822" s="84"/>
    </row>
    <row r="58823" spans="25:25" x14ac:dyDescent="0.2">
      <c r="Y58823" s="84"/>
    </row>
    <row r="58824" spans="25:25" x14ac:dyDescent="0.2">
      <c r="Y58824" s="84"/>
    </row>
    <row r="58825" spans="25:25" x14ac:dyDescent="0.2">
      <c r="Y58825" s="84"/>
    </row>
    <row r="58826" spans="25:25" x14ac:dyDescent="0.2">
      <c r="Y58826" s="84"/>
    </row>
    <row r="58827" spans="25:25" x14ac:dyDescent="0.2">
      <c r="Y58827" s="84"/>
    </row>
    <row r="58828" spans="25:25" x14ac:dyDescent="0.2">
      <c r="Y58828" s="84"/>
    </row>
    <row r="58829" spans="25:25" x14ac:dyDescent="0.2">
      <c r="Y58829" s="84"/>
    </row>
    <row r="58830" spans="25:25" x14ac:dyDescent="0.2">
      <c r="Y58830" s="84"/>
    </row>
    <row r="58831" spans="25:25" x14ac:dyDescent="0.2">
      <c r="Y58831" s="84"/>
    </row>
    <row r="58832" spans="25:25" x14ac:dyDescent="0.2">
      <c r="Y58832" s="84"/>
    </row>
    <row r="58833" spans="25:25" x14ac:dyDescent="0.2">
      <c r="Y58833" s="84"/>
    </row>
    <row r="58834" spans="25:25" x14ac:dyDescent="0.2">
      <c r="Y58834" s="84"/>
    </row>
    <row r="58835" spans="25:25" x14ac:dyDescent="0.2">
      <c r="Y58835" s="84"/>
    </row>
    <row r="58836" spans="25:25" x14ac:dyDescent="0.2">
      <c r="Y58836" s="84"/>
    </row>
    <row r="58837" spans="25:25" x14ac:dyDescent="0.2">
      <c r="Y58837" s="84"/>
    </row>
    <row r="58838" spans="25:25" x14ac:dyDescent="0.2">
      <c r="Y58838" s="84"/>
    </row>
    <row r="58839" spans="25:25" x14ac:dyDescent="0.2">
      <c r="Y58839" s="84"/>
    </row>
    <row r="58840" spans="25:25" x14ac:dyDescent="0.2">
      <c r="Y58840" s="84"/>
    </row>
    <row r="58841" spans="25:25" x14ac:dyDescent="0.2">
      <c r="Y58841" s="84"/>
    </row>
    <row r="58842" spans="25:25" x14ac:dyDescent="0.2">
      <c r="Y58842" s="84"/>
    </row>
    <row r="58843" spans="25:25" x14ac:dyDescent="0.2">
      <c r="Y58843" s="84"/>
    </row>
    <row r="58844" spans="25:25" x14ac:dyDescent="0.2">
      <c r="Y58844" s="84"/>
    </row>
    <row r="58845" spans="25:25" x14ac:dyDescent="0.2">
      <c r="Y58845" s="84"/>
    </row>
    <row r="58846" spans="25:25" x14ac:dyDescent="0.2">
      <c r="Y58846" s="84"/>
    </row>
    <row r="58847" spans="25:25" x14ac:dyDescent="0.2">
      <c r="Y58847" s="84"/>
    </row>
    <row r="58848" spans="25:25" x14ac:dyDescent="0.2">
      <c r="Y58848" s="84"/>
    </row>
    <row r="58849" spans="25:25" x14ac:dyDescent="0.2">
      <c r="Y58849" s="84"/>
    </row>
    <row r="58850" spans="25:25" x14ac:dyDescent="0.2">
      <c r="Y58850" s="84"/>
    </row>
    <row r="58851" spans="25:25" x14ac:dyDescent="0.2">
      <c r="Y58851" s="84"/>
    </row>
    <row r="58852" spans="25:25" x14ac:dyDescent="0.2">
      <c r="Y58852" s="84"/>
    </row>
    <row r="58853" spans="25:25" x14ac:dyDescent="0.2">
      <c r="Y58853" s="84"/>
    </row>
    <row r="58854" spans="25:25" x14ac:dyDescent="0.2">
      <c r="Y58854" s="84"/>
    </row>
    <row r="58855" spans="25:25" x14ac:dyDescent="0.2">
      <c r="Y58855" s="84"/>
    </row>
    <row r="58856" spans="25:25" x14ac:dyDescent="0.2">
      <c r="Y58856" s="84"/>
    </row>
    <row r="58857" spans="25:25" x14ac:dyDescent="0.2">
      <c r="Y58857" s="84"/>
    </row>
    <row r="58858" spans="25:25" x14ac:dyDescent="0.2">
      <c r="Y58858" s="84"/>
    </row>
    <row r="58859" spans="25:25" x14ac:dyDescent="0.2">
      <c r="Y58859" s="84"/>
    </row>
    <row r="58860" spans="25:25" x14ac:dyDescent="0.2">
      <c r="Y58860" s="84"/>
    </row>
    <row r="58861" spans="25:25" x14ac:dyDescent="0.2">
      <c r="Y58861" s="84"/>
    </row>
    <row r="58862" spans="25:25" x14ac:dyDescent="0.2">
      <c r="Y58862" s="84"/>
    </row>
    <row r="58863" spans="25:25" x14ac:dyDescent="0.2">
      <c r="Y58863" s="84"/>
    </row>
    <row r="58864" spans="25:25" x14ac:dyDescent="0.2">
      <c r="Y58864" s="84"/>
    </row>
    <row r="58865" spans="25:25" x14ac:dyDescent="0.2">
      <c r="Y58865" s="84"/>
    </row>
    <row r="58866" spans="25:25" x14ac:dyDescent="0.2">
      <c r="Y58866" s="84"/>
    </row>
    <row r="58867" spans="25:25" x14ac:dyDescent="0.2">
      <c r="Y58867" s="84"/>
    </row>
    <row r="58868" spans="25:25" x14ac:dyDescent="0.2">
      <c r="Y58868" s="84"/>
    </row>
    <row r="58869" spans="25:25" x14ac:dyDescent="0.2">
      <c r="Y58869" s="84"/>
    </row>
    <row r="58870" spans="25:25" x14ac:dyDescent="0.2">
      <c r="Y58870" s="84"/>
    </row>
    <row r="58871" spans="25:25" x14ac:dyDescent="0.2">
      <c r="Y58871" s="84"/>
    </row>
    <row r="58872" spans="25:25" x14ac:dyDescent="0.2">
      <c r="Y58872" s="84"/>
    </row>
    <row r="58873" spans="25:25" x14ac:dyDescent="0.2">
      <c r="Y58873" s="84"/>
    </row>
    <row r="58874" spans="25:25" x14ac:dyDescent="0.2">
      <c r="Y58874" s="84"/>
    </row>
    <row r="58875" spans="25:25" x14ac:dyDescent="0.2">
      <c r="Y58875" s="84"/>
    </row>
    <row r="58876" spans="25:25" x14ac:dyDescent="0.2">
      <c r="Y58876" s="84"/>
    </row>
    <row r="58877" spans="25:25" x14ac:dyDescent="0.2">
      <c r="Y58877" s="84"/>
    </row>
    <row r="58878" spans="25:25" x14ac:dyDescent="0.2">
      <c r="Y58878" s="84"/>
    </row>
    <row r="58879" spans="25:25" x14ac:dyDescent="0.2">
      <c r="Y58879" s="84"/>
    </row>
    <row r="58880" spans="25:25" x14ac:dyDescent="0.2">
      <c r="Y58880" s="84"/>
    </row>
    <row r="58881" spans="25:25" x14ac:dyDescent="0.2">
      <c r="Y58881" s="84"/>
    </row>
    <row r="58882" spans="25:25" x14ac:dyDescent="0.2">
      <c r="Y58882" s="84"/>
    </row>
    <row r="58883" spans="25:25" x14ac:dyDescent="0.2">
      <c r="Y58883" s="84"/>
    </row>
    <row r="58884" spans="25:25" x14ac:dyDescent="0.2">
      <c r="Y58884" s="84"/>
    </row>
    <row r="58885" spans="25:25" x14ac:dyDescent="0.2">
      <c r="Y58885" s="84"/>
    </row>
    <row r="58886" spans="25:25" x14ac:dyDescent="0.2">
      <c r="Y58886" s="84"/>
    </row>
    <row r="58887" spans="25:25" x14ac:dyDescent="0.2">
      <c r="Y58887" s="84"/>
    </row>
    <row r="58888" spans="25:25" x14ac:dyDescent="0.2">
      <c r="Y58888" s="84"/>
    </row>
    <row r="58889" spans="25:25" x14ac:dyDescent="0.2">
      <c r="Y58889" s="84"/>
    </row>
    <row r="58890" spans="25:25" x14ac:dyDescent="0.2">
      <c r="Y58890" s="84"/>
    </row>
    <row r="58891" spans="25:25" x14ac:dyDescent="0.2">
      <c r="Y58891" s="84"/>
    </row>
    <row r="58892" spans="25:25" x14ac:dyDescent="0.2">
      <c r="Y58892" s="84"/>
    </row>
    <row r="58893" spans="25:25" x14ac:dyDescent="0.2">
      <c r="Y58893" s="84"/>
    </row>
    <row r="58894" spans="25:25" x14ac:dyDescent="0.2">
      <c r="Y58894" s="84"/>
    </row>
    <row r="58895" spans="25:25" x14ac:dyDescent="0.2">
      <c r="Y58895" s="84"/>
    </row>
    <row r="58896" spans="25:25" x14ac:dyDescent="0.2">
      <c r="Y58896" s="84"/>
    </row>
    <row r="58897" spans="25:25" x14ac:dyDescent="0.2">
      <c r="Y58897" s="84"/>
    </row>
    <row r="58898" spans="25:25" x14ac:dyDescent="0.2">
      <c r="Y58898" s="84"/>
    </row>
    <row r="58899" spans="25:25" x14ac:dyDescent="0.2">
      <c r="Y58899" s="84"/>
    </row>
    <row r="58900" spans="25:25" x14ac:dyDescent="0.2">
      <c r="Y58900" s="84"/>
    </row>
    <row r="58901" spans="25:25" x14ac:dyDescent="0.2">
      <c r="Y58901" s="84"/>
    </row>
    <row r="58902" spans="25:25" x14ac:dyDescent="0.2">
      <c r="Y58902" s="84"/>
    </row>
    <row r="58903" spans="25:25" x14ac:dyDescent="0.2">
      <c r="Y58903" s="84"/>
    </row>
    <row r="58904" spans="25:25" x14ac:dyDescent="0.2">
      <c r="Y58904" s="84"/>
    </row>
    <row r="58905" spans="25:25" x14ac:dyDescent="0.2">
      <c r="Y58905" s="84"/>
    </row>
    <row r="58906" spans="25:25" x14ac:dyDescent="0.2">
      <c r="Y58906" s="84"/>
    </row>
    <row r="58907" spans="25:25" x14ac:dyDescent="0.2">
      <c r="Y58907" s="84"/>
    </row>
    <row r="58908" spans="25:25" x14ac:dyDescent="0.2">
      <c r="Y58908" s="84"/>
    </row>
    <row r="58909" spans="25:25" x14ac:dyDescent="0.2">
      <c r="Y58909" s="84"/>
    </row>
    <row r="58910" spans="25:25" x14ac:dyDescent="0.2">
      <c r="Y58910" s="84"/>
    </row>
    <row r="58911" spans="25:25" x14ac:dyDescent="0.2">
      <c r="Y58911" s="84"/>
    </row>
    <row r="58912" spans="25:25" x14ac:dyDescent="0.2">
      <c r="Y58912" s="84"/>
    </row>
    <row r="58913" spans="25:25" x14ac:dyDescent="0.2">
      <c r="Y58913" s="84"/>
    </row>
    <row r="58914" spans="25:25" x14ac:dyDescent="0.2">
      <c r="Y58914" s="84"/>
    </row>
    <row r="58915" spans="25:25" x14ac:dyDescent="0.2">
      <c r="Y58915" s="84"/>
    </row>
    <row r="58916" spans="25:25" x14ac:dyDescent="0.2">
      <c r="Y58916" s="84"/>
    </row>
    <row r="58917" spans="25:25" x14ac:dyDescent="0.2">
      <c r="Y58917" s="84"/>
    </row>
    <row r="58918" spans="25:25" x14ac:dyDescent="0.2">
      <c r="Y58918" s="84"/>
    </row>
    <row r="58919" spans="25:25" x14ac:dyDescent="0.2">
      <c r="Y58919" s="84"/>
    </row>
    <row r="58920" spans="25:25" x14ac:dyDescent="0.2">
      <c r="Y58920" s="84"/>
    </row>
    <row r="58921" spans="25:25" x14ac:dyDescent="0.2">
      <c r="Y58921" s="84"/>
    </row>
    <row r="58922" spans="25:25" x14ac:dyDescent="0.2">
      <c r="Y58922" s="84"/>
    </row>
    <row r="58923" spans="25:25" x14ac:dyDescent="0.2">
      <c r="Y58923" s="84"/>
    </row>
    <row r="58924" spans="25:25" x14ac:dyDescent="0.2">
      <c r="Y58924" s="84"/>
    </row>
    <row r="58925" spans="25:25" x14ac:dyDescent="0.2">
      <c r="Y58925" s="84"/>
    </row>
    <row r="58926" spans="25:25" x14ac:dyDescent="0.2">
      <c r="Y58926" s="84"/>
    </row>
    <row r="58927" spans="25:25" x14ac:dyDescent="0.2">
      <c r="Y58927" s="84"/>
    </row>
    <row r="58928" spans="25:25" x14ac:dyDescent="0.2">
      <c r="Y58928" s="84"/>
    </row>
    <row r="58929" spans="25:25" x14ac:dyDescent="0.2">
      <c r="Y58929" s="84"/>
    </row>
    <row r="58930" spans="25:25" x14ac:dyDescent="0.2">
      <c r="Y58930" s="84"/>
    </row>
    <row r="58931" spans="25:25" x14ac:dyDescent="0.2">
      <c r="Y58931" s="84"/>
    </row>
    <row r="58932" spans="25:25" x14ac:dyDescent="0.2">
      <c r="Y58932" s="84"/>
    </row>
    <row r="58933" spans="25:25" x14ac:dyDescent="0.2">
      <c r="Y58933" s="84"/>
    </row>
    <row r="58934" spans="25:25" x14ac:dyDescent="0.2">
      <c r="Y58934" s="84"/>
    </row>
    <row r="58935" spans="25:25" x14ac:dyDescent="0.2">
      <c r="Y58935" s="84"/>
    </row>
    <row r="58936" spans="25:25" x14ac:dyDescent="0.2">
      <c r="Y58936" s="84"/>
    </row>
    <row r="58937" spans="25:25" x14ac:dyDescent="0.2">
      <c r="Y58937" s="84"/>
    </row>
    <row r="58938" spans="25:25" x14ac:dyDescent="0.2">
      <c r="Y58938" s="84"/>
    </row>
    <row r="58939" spans="25:25" x14ac:dyDescent="0.2">
      <c r="Y58939" s="84"/>
    </row>
    <row r="58940" spans="25:25" x14ac:dyDescent="0.2">
      <c r="Y58940" s="84"/>
    </row>
    <row r="58941" spans="25:25" x14ac:dyDescent="0.2">
      <c r="Y58941" s="84"/>
    </row>
    <row r="58942" spans="25:25" x14ac:dyDescent="0.2">
      <c r="Y58942" s="84"/>
    </row>
    <row r="58943" spans="25:25" x14ac:dyDescent="0.2">
      <c r="Y58943" s="84"/>
    </row>
    <row r="58944" spans="25:25" x14ac:dyDescent="0.2">
      <c r="Y58944" s="84"/>
    </row>
    <row r="58945" spans="25:25" x14ac:dyDescent="0.2">
      <c r="Y58945" s="84"/>
    </row>
    <row r="58946" spans="25:25" x14ac:dyDescent="0.2">
      <c r="Y58946" s="84"/>
    </row>
    <row r="58947" spans="25:25" x14ac:dyDescent="0.2">
      <c r="Y58947" s="84"/>
    </row>
    <row r="58948" spans="25:25" x14ac:dyDescent="0.2">
      <c r="Y58948" s="84"/>
    </row>
    <row r="58949" spans="25:25" x14ac:dyDescent="0.2">
      <c r="Y58949" s="84"/>
    </row>
    <row r="58950" spans="25:25" x14ac:dyDescent="0.2">
      <c r="Y58950" s="84"/>
    </row>
    <row r="58951" spans="25:25" x14ac:dyDescent="0.2">
      <c r="Y58951" s="84"/>
    </row>
    <row r="58952" spans="25:25" x14ac:dyDescent="0.2">
      <c r="Y58952" s="84"/>
    </row>
    <row r="58953" spans="25:25" x14ac:dyDescent="0.2">
      <c r="Y58953" s="84"/>
    </row>
    <row r="58954" spans="25:25" x14ac:dyDescent="0.2">
      <c r="Y58954" s="84"/>
    </row>
    <row r="58955" spans="25:25" x14ac:dyDescent="0.2">
      <c r="Y58955" s="84"/>
    </row>
    <row r="58956" spans="25:25" x14ac:dyDescent="0.2">
      <c r="Y58956" s="84"/>
    </row>
    <row r="58957" spans="25:25" x14ac:dyDescent="0.2">
      <c r="Y58957" s="84"/>
    </row>
    <row r="58958" spans="25:25" x14ac:dyDescent="0.2">
      <c r="Y58958" s="84"/>
    </row>
    <row r="58959" spans="25:25" x14ac:dyDescent="0.2">
      <c r="Y58959" s="84"/>
    </row>
    <row r="58960" spans="25:25" x14ac:dyDescent="0.2">
      <c r="Y58960" s="84"/>
    </row>
    <row r="58961" spans="25:25" x14ac:dyDescent="0.2">
      <c r="Y58961" s="84"/>
    </row>
    <row r="58962" spans="25:25" x14ac:dyDescent="0.2">
      <c r="Y58962" s="84"/>
    </row>
    <row r="58963" spans="25:25" x14ac:dyDescent="0.2">
      <c r="Y58963" s="84"/>
    </row>
    <row r="58964" spans="25:25" x14ac:dyDescent="0.2">
      <c r="Y58964" s="84"/>
    </row>
    <row r="58965" spans="25:25" x14ac:dyDescent="0.2">
      <c r="Y58965" s="84"/>
    </row>
    <row r="58966" spans="25:25" x14ac:dyDescent="0.2">
      <c r="Y58966" s="84"/>
    </row>
    <row r="58967" spans="25:25" x14ac:dyDescent="0.2">
      <c r="Y58967" s="84"/>
    </row>
    <row r="58968" spans="25:25" x14ac:dyDescent="0.2">
      <c r="Y58968" s="84"/>
    </row>
    <row r="58969" spans="25:25" x14ac:dyDescent="0.2">
      <c r="Y58969" s="84"/>
    </row>
    <row r="58970" spans="25:25" x14ac:dyDescent="0.2">
      <c r="Y58970" s="84"/>
    </row>
    <row r="58971" spans="25:25" x14ac:dyDescent="0.2">
      <c r="Y58971" s="84"/>
    </row>
    <row r="58972" spans="25:25" x14ac:dyDescent="0.2">
      <c r="Y58972" s="84"/>
    </row>
    <row r="58973" spans="25:25" x14ac:dyDescent="0.2">
      <c r="Y58973" s="84"/>
    </row>
    <row r="58974" spans="25:25" x14ac:dyDescent="0.2">
      <c r="Y58974" s="84"/>
    </row>
    <row r="58975" spans="25:25" x14ac:dyDescent="0.2">
      <c r="Y58975" s="84"/>
    </row>
    <row r="58976" spans="25:25" x14ac:dyDescent="0.2">
      <c r="Y58976" s="84"/>
    </row>
    <row r="58977" spans="25:25" x14ac:dyDescent="0.2">
      <c r="Y58977" s="84"/>
    </row>
    <row r="58978" spans="25:25" x14ac:dyDescent="0.2">
      <c r="Y58978" s="84"/>
    </row>
    <row r="58979" spans="25:25" x14ac:dyDescent="0.2">
      <c r="Y58979" s="84"/>
    </row>
    <row r="58980" spans="25:25" x14ac:dyDescent="0.2">
      <c r="Y58980" s="84"/>
    </row>
    <row r="58981" spans="25:25" x14ac:dyDescent="0.2">
      <c r="Y58981" s="84"/>
    </row>
    <row r="58982" spans="25:25" x14ac:dyDescent="0.2">
      <c r="Y58982" s="84"/>
    </row>
    <row r="58983" spans="25:25" x14ac:dyDescent="0.2">
      <c r="Y58983" s="84"/>
    </row>
    <row r="58984" spans="25:25" x14ac:dyDescent="0.2">
      <c r="Y58984" s="84"/>
    </row>
    <row r="58985" spans="25:25" x14ac:dyDescent="0.2">
      <c r="Y58985" s="84"/>
    </row>
    <row r="58986" spans="25:25" x14ac:dyDescent="0.2">
      <c r="Y58986" s="84"/>
    </row>
    <row r="58987" spans="25:25" x14ac:dyDescent="0.2">
      <c r="Y58987" s="84"/>
    </row>
    <row r="58988" spans="25:25" x14ac:dyDescent="0.2">
      <c r="Y58988" s="84"/>
    </row>
    <row r="58989" spans="25:25" x14ac:dyDescent="0.2">
      <c r="Y58989" s="84"/>
    </row>
    <row r="58990" spans="25:25" x14ac:dyDescent="0.2">
      <c r="Y58990" s="84"/>
    </row>
    <row r="58991" spans="25:25" x14ac:dyDescent="0.2">
      <c r="Y58991" s="84"/>
    </row>
    <row r="58992" spans="25:25" x14ac:dyDescent="0.2">
      <c r="Y58992" s="84"/>
    </row>
    <row r="58993" spans="25:25" x14ac:dyDescent="0.2">
      <c r="Y58993" s="84"/>
    </row>
    <row r="58994" spans="25:25" x14ac:dyDescent="0.2">
      <c r="Y58994" s="84"/>
    </row>
    <row r="58995" spans="25:25" x14ac:dyDescent="0.2">
      <c r="Y58995" s="84"/>
    </row>
    <row r="58996" spans="25:25" x14ac:dyDescent="0.2">
      <c r="Y58996" s="84"/>
    </row>
    <row r="58997" spans="25:25" x14ac:dyDescent="0.2">
      <c r="Y58997" s="84"/>
    </row>
    <row r="58998" spans="25:25" x14ac:dyDescent="0.2">
      <c r="Y58998" s="84"/>
    </row>
    <row r="58999" spans="25:25" x14ac:dyDescent="0.2">
      <c r="Y58999" s="84"/>
    </row>
    <row r="59000" spans="25:25" x14ac:dyDescent="0.2">
      <c r="Y59000" s="84"/>
    </row>
    <row r="59001" spans="25:25" x14ac:dyDescent="0.2">
      <c r="Y59001" s="84"/>
    </row>
    <row r="59002" spans="25:25" x14ac:dyDescent="0.2">
      <c r="Y59002" s="84"/>
    </row>
    <row r="59003" spans="25:25" x14ac:dyDescent="0.2">
      <c r="Y59003" s="84"/>
    </row>
    <row r="59004" spans="25:25" x14ac:dyDescent="0.2">
      <c r="Y59004" s="84"/>
    </row>
    <row r="59005" spans="25:25" x14ac:dyDescent="0.2">
      <c r="Y59005" s="84"/>
    </row>
    <row r="59006" spans="25:25" x14ac:dyDescent="0.2">
      <c r="Y59006" s="84"/>
    </row>
    <row r="59007" spans="25:25" x14ac:dyDescent="0.2">
      <c r="Y59007" s="84"/>
    </row>
    <row r="59008" spans="25:25" x14ac:dyDescent="0.2">
      <c r="Y59008" s="84"/>
    </row>
    <row r="59009" spans="25:25" x14ac:dyDescent="0.2">
      <c r="Y59009" s="84"/>
    </row>
    <row r="59010" spans="25:25" x14ac:dyDescent="0.2">
      <c r="Y59010" s="84"/>
    </row>
    <row r="59011" spans="25:25" x14ac:dyDescent="0.2">
      <c r="Y59011" s="84"/>
    </row>
    <row r="59012" spans="25:25" x14ac:dyDescent="0.2">
      <c r="Y59012" s="84"/>
    </row>
    <row r="59013" spans="25:25" x14ac:dyDescent="0.2">
      <c r="Y59013" s="84"/>
    </row>
    <row r="59014" spans="25:25" x14ac:dyDescent="0.2">
      <c r="Y59014" s="84"/>
    </row>
    <row r="59015" spans="25:25" x14ac:dyDescent="0.2">
      <c r="Y59015" s="84"/>
    </row>
    <row r="59016" spans="25:25" x14ac:dyDescent="0.2">
      <c r="Y59016" s="84"/>
    </row>
    <row r="59017" spans="25:25" x14ac:dyDescent="0.2">
      <c r="Y59017" s="84"/>
    </row>
    <row r="59018" spans="25:25" x14ac:dyDescent="0.2">
      <c r="Y59018" s="84"/>
    </row>
    <row r="59019" spans="25:25" x14ac:dyDescent="0.2">
      <c r="Y59019" s="84"/>
    </row>
    <row r="59020" spans="25:25" x14ac:dyDescent="0.2">
      <c r="Y59020" s="84"/>
    </row>
    <row r="59021" spans="25:25" x14ac:dyDescent="0.2">
      <c r="Y59021" s="84"/>
    </row>
    <row r="59022" spans="25:25" x14ac:dyDescent="0.2">
      <c r="Y59022" s="84"/>
    </row>
    <row r="59023" spans="25:25" x14ac:dyDescent="0.2">
      <c r="Y59023" s="84"/>
    </row>
    <row r="59024" spans="25:25" x14ac:dyDescent="0.2">
      <c r="Y59024" s="84"/>
    </row>
    <row r="59025" spans="25:25" x14ac:dyDescent="0.2">
      <c r="Y59025" s="84"/>
    </row>
    <row r="59026" spans="25:25" x14ac:dyDescent="0.2">
      <c r="Y59026" s="84"/>
    </row>
    <row r="59027" spans="25:25" x14ac:dyDescent="0.2">
      <c r="Y59027" s="84"/>
    </row>
    <row r="59028" spans="25:25" x14ac:dyDescent="0.2">
      <c r="Y59028" s="84"/>
    </row>
    <row r="59029" spans="25:25" x14ac:dyDescent="0.2">
      <c r="Y59029" s="84"/>
    </row>
    <row r="59030" spans="25:25" x14ac:dyDescent="0.2">
      <c r="Y59030" s="84"/>
    </row>
    <row r="59031" spans="25:25" x14ac:dyDescent="0.2">
      <c r="Y59031" s="84"/>
    </row>
    <row r="59032" spans="25:25" x14ac:dyDescent="0.2">
      <c r="Y59032" s="84"/>
    </row>
    <row r="59033" spans="25:25" x14ac:dyDescent="0.2">
      <c r="Y59033" s="84"/>
    </row>
    <row r="59034" spans="25:25" x14ac:dyDescent="0.2">
      <c r="Y59034" s="84"/>
    </row>
    <row r="59035" spans="25:25" x14ac:dyDescent="0.2">
      <c r="Y59035" s="84"/>
    </row>
    <row r="59036" spans="25:25" x14ac:dyDescent="0.2">
      <c r="Y59036" s="84"/>
    </row>
    <row r="59037" spans="25:25" x14ac:dyDescent="0.2">
      <c r="Y59037" s="84"/>
    </row>
    <row r="59038" spans="25:25" x14ac:dyDescent="0.2">
      <c r="Y59038" s="84"/>
    </row>
    <row r="59039" spans="25:25" x14ac:dyDescent="0.2">
      <c r="Y59039" s="84"/>
    </row>
    <row r="59040" spans="25:25" x14ac:dyDescent="0.2">
      <c r="Y59040" s="84"/>
    </row>
    <row r="59041" spans="25:25" x14ac:dyDescent="0.2">
      <c r="Y59041" s="84"/>
    </row>
    <row r="59042" spans="25:25" x14ac:dyDescent="0.2">
      <c r="Y59042" s="84"/>
    </row>
    <row r="59043" spans="25:25" x14ac:dyDescent="0.2">
      <c r="Y59043" s="84"/>
    </row>
    <row r="59044" spans="25:25" x14ac:dyDescent="0.2">
      <c r="Y59044" s="84"/>
    </row>
    <row r="59045" spans="25:25" x14ac:dyDescent="0.2">
      <c r="Y59045" s="84"/>
    </row>
    <row r="59046" spans="25:25" x14ac:dyDescent="0.2">
      <c r="Y59046" s="84"/>
    </row>
    <row r="59047" spans="25:25" x14ac:dyDescent="0.2">
      <c r="Y59047" s="84"/>
    </row>
    <row r="59048" spans="25:25" x14ac:dyDescent="0.2">
      <c r="Y59048" s="84"/>
    </row>
    <row r="59049" spans="25:25" x14ac:dyDescent="0.2">
      <c r="Y59049" s="84"/>
    </row>
    <row r="59050" spans="25:25" x14ac:dyDescent="0.2">
      <c r="Y59050" s="84"/>
    </row>
    <row r="59051" spans="25:25" x14ac:dyDescent="0.2">
      <c r="Y59051" s="84"/>
    </row>
    <row r="59052" spans="25:25" x14ac:dyDescent="0.2">
      <c r="Y59052" s="84"/>
    </row>
    <row r="59053" spans="25:25" x14ac:dyDescent="0.2">
      <c r="Y59053" s="84"/>
    </row>
    <row r="59054" spans="25:25" x14ac:dyDescent="0.2">
      <c r="Y59054" s="84"/>
    </row>
    <row r="59055" spans="25:25" x14ac:dyDescent="0.2">
      <c r="Y59055" s="84"/>
    </row>
    <row r="59056" spans="25:25" x14ac:dyDescent="0.2">
      <c r="Y59056" s="84"/>
    </row>
    <row r="59057" spans="25:25" x14ac:dyDescent="0.2">
      <c r="Y59057" s="84"/>
    </row>
    <row r="59058" spans="25:25" x14ac:dyDescent="0.2">
      <c r="Y59058" s="84"/>
    </row>
    <row r="59059" spans="25:25" x14ac:dyDescent="0.2">
      <c r="Y59059" s="84"/>
    </row>
    <row r="59060" spans="25:25" x14ac:dyDescent="0.2">
      <c r="Y59060" s="84"/>
    </row>
    <row r="59061" spans="25:25" x14ac:dyDescent="0.2">
      <c r="Y59061" s="84"/>
    </row>
    <row r="59062" spans="25:25" x14ac:dyDescent="0.2">
      <c r="Y59062" s="84"/>
    </row>
    <row r="59063" spans="25:25" x14ac:dyDescent="0.2">
      <c r="Y59063" s="84"/>
    </row>
    <row r="59064" spans="25:25" x14ac:dyDescent="0.2">
      <c r="Y59064" s="84"/>
    </row>
    <row r="59065" spans="25:25" x14ac:dyDescent="0.2">
      <c r="Y59065" s="84"/>
    </row>
    <row r="59066" spans="25:25" x14ac:dyDescent="0.2">
      <c r="Y59066" s="84"/>
    </row>
    <row r="59067" spans="25:25" x14ac:dyDescent="0.2">
      <c r="Y59067" s="84"/>
    </row>
    <row r="59068" spans="25:25" x14ac:dyDescent="0.2">
      <c r="Y59068" s="84"/>
    </row>
    <row r="59069" spans="25:25" x14ac:dyDescent="0.2">
      <c r="Y59069" s="84"/>
    </row>
    <row r="59070" spans="25:25" x14ac:dyDescent="0.2">
      <c r="Y59070" s="84"/>
    </row>
    <row r="59071" spans="25:25" x14ac:dyDescent="0.2">
      <c r="Y59071" s="84"/>
    </row>
    <row r="59072" spans="25:25" x14ac:dyDescent="0.2">
      <c r="Y59072" s="84"/>
    </row>
    <row r="59073" spans="25:25" x14ac:dyDescent="0.2">
      <c r="Y59073" s="84"/>
    </row>
    <row r="59074" spans="25:25" x14ac:dyDescent="0.2">
      <c r="Y59074" s="84"/>
    </row>
    <row r="59075" spans="25:25" x14ac:dyDescent="0.2">
      <c r="Y59075" s="84"/>
    </row>
    <row r="59076" spans="25:25" x14ac:dyDescent="0.2">
      <c r="Y59076" s="84"/>
    </row>
    <row r="59077" spans="25:25" x14ac:dyDescent="0.2">
      <c r="Y59077" s="84"/>
    </row>
    <row r="59078" spans="25:25" x14ac:dyDescent="0.2">
      <c r="Y59078" s="84"/>
    </row>
    <row r="59079" spans="25:25" x14ac:dyDescent="0.2">
      <c r="Y59079" s="84"/>
    </row>
    <row r="59080" spans="25:25" x14ac:dyDescent="0.2">
      <c r="Y59080" s="84"/>
    </row>
    <row r="59081" spans="25:25" x14ac:dyDescent="0.2">
      <c r="Y59081" s="84"/>
    </row>
    <row r="59082" spans="25:25" x14ac:dyDescent="0.2">
      <c r="Y59082" s="84"/>
    </row>
    <row r="59083" spans="25:25" x14ac:dyDescent="0.2">
      <c r="Y59083" s="84"/>
    </row>
    <row r="59084" spans="25:25" x14ac:dyDescent="0.2">
      <c r="Y59084" s="84"/>
    </row>
    <row r="59085" spans="25:25" x14ac:dyDescent="0.2">
      <c r="Y59085" s="84"/>
    </row>
    <row r="59086" spans="25:25" x14ac:dyDescent="0.2">
      <c r="Y59086" s="84"/>
    </row>
    <row r="59087" spans="25:25" x14ac:dyDescent="0.2">
      <c r="Y59087" s="84"/>
    </row>
    <row r="59088" spans="25:25" x14ac:dyDescent="0.2">
      <c r="Y59088" s="84"/>
    </row>
    <row r="59089" spans="25:25" x14ac:dyDescent="0.2">
      <c r="Y59089" s="84"/>
    </row>
    <row r="59090" spans="25:25" x14ac:dyDescent="0.2">
      <c r="Y59090" s="84"/>
    </row>
    <row r="59091" spans="25:25" x14ac:dyDescent="0.2">
      <c r="Y59091" s="84"/>
    </row>
    <row r="59092" spans="25:25" x14ac:dyDescent="0.2">
      <c r="Y59092" s="84"/>
    </row>
    <row r="59093" spans="25:25" x14ac:dyDescent="0.2">
      <c r="Y59093" s="84"/>
    </row>
    <row r="59094" spans="25:25" x14ac:dyDescent="0.2">
      <c r="Y59094" s="84"/>
    </row>
    <row r="59095" spans="25:25" x14ac:dyDescent="0.2">
      <c r="Y59095" s="84"/>
    </row>
    <row r="59096" spans="25:25" x14ac:dyDescent="0.2">
      <c r="Y59096" s="84"/>
    </row>
    <row r="59097" spans="25:25" x14ac:dyDescent="0.2">
      <c r="Y59097" s="84"/>
    </row>
    <row r="59098" spans="25:25" x14ac:dyDescent="0.2">
      <c r="Y59098" s="84"/>
    </row>
    <row r="59099" spans="25:25" x14ac:dyDescent="0.2">
      <c r="Y59099" s="84"/>
    </row>
    <row r="59100" spans="25:25" x14ac:dyDescent="0.2">
      <c r="Y59100" s="84"/>
    </row>
    <row r="59101" spans="25:25" x14ac:dyDescent="0.2">
      <c r="Y59101" s="84"/>
    </row>
    <row r="59102" spans="25:25" x14ac:dyDescent="0.2">
      <c r="Y59102" s="84"/>
    </row>
    <row r="59103" spans="25:25" x14ac:dyDescent="0.2">
      <c r="Y59103" s="84"/>
    </row>
    <row r="59104" spans="25:25" x14ac:dyDescent="0.2">
      <c r="Y59104" s="84"/>
    </row>
    <row r="59105" spans="25:25" x14ac:dyDescent="0.2">
      <c r="Y59105" s="84"/>
    </row>
    <row r="59106" spans="25:25" x14ac:dyDescent="0.2">
      <c r="Y59106" s="84"/>
    </row>
    <row r="59107" spans="25:25" x14ac:dyDescent="0.2">
      <c r="Y59107" s="84"/>
    </row>
    <row r="59108" spans="25:25" x14ac:dyDescent="0.2">
      <c r="Y59108" s="84"/>
    </row>
    <row r="59109" spans="25:25" x14ac:dyDescent="0.2">
      <c r="Y59109" s="84"/>
    </row>
    <row r="59110" spans="25:25" x14ac:dyDescent="0.2">
      <c r="Y59110" s="84"/>
    </row>
    <row r="59111" spans="25:25" x14ac:dyDescent="0.2">
      <c r="Y59111" s="84"/>
    </row>
    <row r="59112" spans="25:25" x14ac:dyDescent="0.2">
      <c r="Y59112" s="84"/>
    </row>
    <row r="59113" spans="25:25" x14ac:dyDescent="0.2">
      <c r="Y59113" s="84"/>
    </row>
    <row r="59114" spans="25:25" x14ac:dyDescent="0.2">
      <c r="Y59114" s="84"/>
    </row>
    <row r="59115" spans="25:25" x14ac:dyDescent="0.2">
      <c r="Y59115" s="84"/>
    </row>
    <row r="59116" spans="25:25" x14ac:dyDescent="0.2">
      <c r="Y59116" s="84"/>
    </row>
    <row r="59117" spans="25:25" x14ac:dyDescent="0.2">
      <c r="Y59117" s="84"/>
    </row>
    <row r="59118" spans="25:25" x14ac:dyDescent="0.2">
      <c r="Y59118" s="84"/>
    </row>
    <row r="59119" spans="25:25" x14ac:dyDescent="0.2">
      <c r="Y59119" s="84"/>
    </row>
    <row r="59120" spans="25:25" x14ac:dyDescent="0.2">
      <c r="Y59120" s="84"/>
    </row>
    <row r="59121" spans="25:25" x14ac:dyDescent="0.2">
      <c r="Y59121" s="84"/>
    </row>
    <row r="59122" spans="25:25" x14ac:dyDescent="0.2">
      <c r="Y59122" s="84"/>
    </row>
    <row r="59123" spans="25:25" x14ac:dyDescent="0.2">
      <c r="Y59123" s="84"/>
    </row>
    <row r="59124" spans="25:25" x14ac:dyDescent="0.2">
      <c r="Y59124" s="84"/>
    </row>
    <row r="59125" spans="25:25" x14ac:dyDescent="0.2">
      <c r="Y59125" s="84"/>
    </row>
    <row r="59126" spans="25:25" x14ac:dyDescent="0.2">
      <c r="Y59126" s="84"/>
    </row>
    <row r="59127" spans="25:25" x14ac:dyDescent="0.2">
      <c r="Y59127" s="84"/>
    </row>
    <row r="59128" spans="25:25" x14ac:dyDescent="0.2">
      <c r="Y59128" s="84"/>
    </row>
    <row r="59129" spans="25:25" x14ac:dyDescent="0.2">
      <c r="Y59129" s="84"/>
    </row>
    <row r="59130" spans="25:25" x14ac:dyDescent="0.2">
      <c r="Y59130" s="84"/>
    </row>
    <row r="59131" spans="25:25" x14ac:dyDescent="0.2">
      <c r="Y59131" s="84"/>
    </row>
    <row r="59132" spans="25:25" x14ac:dyDescent="0.2">
      <c r="Y59132" s="84"/>
    </row>
    <row r="59133" spans="25:25" x14ac:dyDescent="0.2">
      <c r="Y59133" s="84"/>
    </row>
    <row r="59134" spans="25:25" x14ac:dyDescent="0.2">
      <c r="Y59134" s="84"/>
    </row>
    <row r="59135" spans="25:25" x14ac:dyDescent="0.2">
      <c r="Y59135" s="84"/>
    </row>
    <row r="59136" spans="25:25" x14ac:dyDescent="0.2">
      <c r="Y59136" s="84"/>
    </row>
    <row r="59137" spans="25:25" x14ac:dyDescent="0.2">
      <c r="Y59137" s="84"/>
    </row>
    <row r="59138" spans="25:25" x14ac:dyDescent="0.2">
      <c r="Y59138" s="84"/>
    </row>
    <row r="59139" spans="25:25" x14ac:dyDescent="0.2">
      <c r="Y59139" s="84"/>
    </row>
    <row r="59140" spans="25:25" x14ac:dyDescent="0.2">
      <c r="Y59140" s="84"/>
    </row>
    <row r="59141" spans="25:25" x14ac:dyDescent="0.2">
      <c r="Y59141" s="84"/>
    </row>
    <row r="59142" spans="25:25" x14ac:dyDescent="0.2">
      <c r="Y59142" s="84"/>
    </row>
    <row r="59143" spans="25:25" x14ac:dyDescent="0.2">
      <c r="Y59143" s="84"/>
    </row>
    <row r="59144" spans="25:25" x14ac:dyDescent="0.2">
      <c r="Y59144" s="84"/>
    </row>
    <row r="59145" spans="25:25" x14ac:dyDescent="0.2">
      <c r="Y59145" s="84"/>
    </row>
    <row r="59146" spans="25:25" x14ac:dyDescent="0.2">
      <c r="Y59146" s="84"/>
    </row>
    <row r="59147" spans="25:25" x14ac:dyDescent="0.2">
      <c r="Y59147" s="84"/>
    </row>
    <row r="59148" spans="25:25" x14ac:dyDescent="0.2">
      <c r="Y59148" s="84"/>
    </row>
    <row r="59149" spans="25:25" x14ac:dyDescent="0.2">
      <c r="Y59149" s="84"/>
    </row>
    <row r="59150" spans="25:25" x14ac:dyDescent="0.2">
      <c r="Y59150" s="84"/>
    </row>
    <row r="59151" spans="25:25" x14ac:dyDescent="0.2">
      <c r="Y59151" s="84"/>
    </row>
    <row r="59152" spans="25:25" x14ac:dyDescent="0.2">
      <c r="Y59152" s="84"/>
    </row>
    <row r="59153" spans="25:25" x14ac:dyDescent="0.2">
      <c r="Y59153" s="84"/>
    </row>
    <row r="59154" spans="25:25" x14ac:dyDescent="0.2">
      <c r="Y59154" s="84"/>
    </row>
    <row r="59155" spans="25:25" x14ac:dyDescent="0.2">
      <c r="Y59155" s="84"/>
    </row>
    <row r="59156" spans="25:25" x14ac:dyDescent="0.2">
      <c r="Y59156" s="84"/>
    </row>
    <row r="59157" spans="25:25" x14ac:dyDescent="0.2">
      <c r="Y59157" s="84"/>
    </row>
    <row r="59158" spans="25:25" x14ac:dyDescent="0.2">
      <c r="Y59158" s="84"/>
    </row>
    <row r="59159" spans="25:25" x14ac:dyDescent="0.2">
      <c r="Y59159" s="84"/>
    </row>
    <row r="59160" spans="25:25" x14ac:dyDescent="0.2">
      <c r="Y59160" s="84"/>
    </row>
    <row r="59161" spans="25:25" x14ac:dyDescent="0.2">
      <c r="Y59161" s="84"/>
    </row>
    <row r="59162" spans="25:25" x14ac:dyDescent="0.2">
      <c r="Y59162" s="84"/>
    </row>
    <row r="59163" spans="25:25" x14ac:dyDescent="0.2">
      <c r="Y59163" s="84"/>
    </row>
    <row r="59164" spans="25:25" x14ac:dyDescent="0.2">
      <c r="Y59164" s="84"/>
    </row>
    <row r="59165" spans="25:25" x14ac:dyDescent="0.2">
      <c r="Y59165" s="84"/>
    </row>
    <row r="59166" spans="25:25" x14ac:dyDescent="0.2">
      <c r="Y59166" s="84"/>
    </row>
    <row r="59167" spans="25:25" x14ac:dyDescent="0.2">
      <c r="Y59167" s="84"/>
    </row>
    <row r="59168" spans="25:25" x14ac:dyDescent="0.2">
      <c r="Y59168" s="84"/>
    </row>
    <row r="59169" spans="25:25" x14ac:dyDescent="0.2">
      <c r="Y59169" s="84"/>
    </row>
    <row r="59170" spans="25:25" x14ac:dyDescent="0.2">
      <c r="Y59170" s="84"/>
    </row>
    <row r="59171" spans="25:25" x14ac:dyDescent="0.2">
      <c r="Y59171" s="84"/>
    </row>
    <row r="59172" spans="25:25" x14ac:dyDescent="0.2">
      <c r="Y59172" s="84"/>
    </row>
    <row r="59173" spans="25:25" x14ac:dyDescent="0.2">
      <c r="Y59173" s="84"/>
    </row>
    <row r="59174" spans="25:25" x14ac:dyDescent="0.2">
      <c r="Y59174" s="84"/>
    </row>
    <row r="59175" spans="25:25" x14ac:dyDescent="0.2">
      <c r="Y59175" s="84"/>
    </row>
    <row r="59176" spans="25:25" x14ac:dyDescent="0.2">
      <c r="Y59176" s="84"/>
    </row>
    <row r="59177" spans="25:25" x14ac:dyDescent="0.2">
      <c r="Y59177" s="84"/>
    </row>
    <row r="59178" spans="25:25" x14ac:dyDescent="0.2">
      <c r="Y59178" s="84"/>
    </row>
    <row r="59179" spans="25:25" x14ac:dyDescent="0.2">
      <c r="Y59179" s="84"/>
    </row>
    <row r="59180" spans="25:25" x14ac:dyDescent="0.2">
      <c r="Y59180" s="84"/>
    </row>
    <row r="59181" spans="25:25" x14ac:dyDescent="0.2">
      <c r="Y59181" s="84"/>
    </row>
    <row r="59182" spans="25:25" x14ac:dyDescent="0.2">
      <c r="Y59182" s="84"/>
    </row>
    <row r="59183" spans="25:25" x14ac:dyDescent="0.2">
      <c r="Y59183" s="84"/>
    </row>
    <row r="59184" spans="25:25" x14ac:dyDescent="0.2">
      <c r="Y59184" s="84"/>
    </row>
    <row r="59185" spans="25:25" x14ac:dyDescent="0.2">
      <c r="Y59185" s="84"/>
    </row>
    <row r="59186" spans="25:25" x14ac:dyDescent="0.2">
      <c r="Y59186" s="84"/>
    </row>
    <row r="59187" spans="25:25" x14ac:dyDescent="0.2">
      <c r="Y59187" s="84"/>
    </row>
    <row r="59188" spans="25:25" x14ac:dyDescent="0.2">
      <c r="Y59188" s="84"/>
    </row>
    <row r="59189" spans="25:25" x14ac:dyDescent="0.2">
      <c r="Y59189" s="84"/>
    </row>
    <row r="59190" spans="25:25" x14ac:dyDescent="0.2">
      <c r="Y59190" s="84"/>
    </row>
    <row r="59191" spans="25:25" x14ac:dyDescent="0.2">
      <c r="Y59191" s="84"/>
    </row>
    <row r="59192" spans="25:25" x14ac:dyDescent="0.2">
      <c r="Y59192" s="84"/>
    </row>
    <row r="59193" spans="25:25" x14ac:dyDescent="0.2">
      <c r="Y59193" s="84"/>
    </row>
    <row r="59194" spans="25:25" x14ac:dyDescent="0.2">
      <c r="Y59194" s="84"/>
    </row>
    <row r="59195" spans="25:25" x14ac:dyDescent="0.2">
      <c r="Y59195" s="84"/>
    </row>
    <row r="59196" spans="25:25" x14ac:dyDescent="0.2">
      <c r="Y59196" s="84"/>
    </row>
    <row r="59197" spans="25:25" x14ac:dyDescent="0.2">
      <c r="Y59197" s="84"/>
    </row>
    <row r="59198" spans="25:25" x14ac:dyDescent="0.2">
      <c r="Y59198" s="84"/>
    </row>
    <row r="59199" spans="25:25" x14ac:dyDescent="0.2">
      <c r="Y59199" s="84"/>
    </row>
    <row r="59200" spans="25:25" x14ac:dyDescent="0.2">
      <c r="Y59200" s="84"/>
    </row>
    <row r="59201" spans="25:25" x14ac:dyDescent="0.2">
      <c r="Y59201" s="84"/>
    </row>
    <row r="59202" spans="25:25" x14ac:dyDescent="0.2">
      <c r="Y59202" s="84"/>
    </row>
    <row r="59203" spans="25:25" x14ac:dyDescent="0.2">
      <c r="Y59203" s="84"/>
    </row>
    <row r="59204" spans="25:25" x14ac:dyDescent="0.2">
      <c r="Y59204" s="84"/>
    </row>
    <row r="59205" spans="25:25" x14ac:dyDescent="0.2">
      <c r="Y59205" s="84"/>
    </row>
    <row r="59206" spans="25:25" x14ac:dyDescent="0.2">
      <c r="Y59206" s="84"/>
    </row>
    <row r="59207" spans="25:25" x14ac:dyDescent="0.2">
      <c r="Y59207" s="84"/>
    </row>
    <row r="59208" spans="25:25" x14ac:dyDescent="0.2">
      <c r="Y59208" s="84"/>
    </row>
    <row r="59209" spans="25:25" x14ac:dyDescent="0.2">
      <c r="Y59209" s="84"/>
    </row>
    <row r="59210" spans="25:25" x14ac:dyDescent="0.2">
      <c r="Y59210" s="84"/>
    </row>
    <row r="59211" spans="25:25" x14ac:dyDescent="0.2">
      <c r="Y59211" s="84"/>
    </row>
    <row r="59212" spans="25:25" x14ac:dyDescent="0.2">
      <c r="Y59212" s="84"/>
    </row>
    <row r="59213" spans="25:25" x14ac:dyDescent="0.2">
      <c r="Y59213" s="84"/>
    </row>
    <row r="59214" spans="25:25" x14ac:dyDescent="0.2">
      <c r="Y59214" s="84"/>
    </row>
    <row r="59215" spans="25:25" x14ac:dyDescent="0.2">
      <c r="Y59215" s="84"/>
    </row>
    <row r="59216" spans="25:25" x14ac:dyDescent="0.2">
      <c r="Y59216" s="84"/>
    </row>
    <row r="59217" spans="25:25" x14ac:dyDescent="0.2">
      <c r="Y59217" s="84"/>
    </row>
    <row r="59218" spans="25:25" x14ac:dyDescent="0.2">
      <c r="Y59218" s="84"/>
    </row>
    <row r="59219" spans="25:25" x14ac:dyDescent="0.2">
      <c r="Y59219" s="84"/>
    </row>
    <row r="59220" spans="25:25" x14ac:dyDescent="0.2">
      <c r="Y59220" s="84"/>
    </row>
    <row r="59221" spans="25:25" x14ac:dyDescent="0.2">
      <c r="Y59221" s="84"/>
    </row>
    <row r="59222" spans="25:25" x14ac:dyDescent="0.2">
      <c r="Y59222" s="84"/>
    </row>
    <row r="59223" spans="25:25" x14ac:dyDescent="0.2">
      <c r="Y59223" s="84"/>
    </row>
    <row r="59224" spans="25:25" x14ac:dyDescent="0.2">
      <c r="Y59224" s="84"/>
    </row>
    <row r="59225" spans="25:25" x14ac:dyDescent="0.2">
      <c r="Y59225" s="84"/>
    </row>
    <row r="59226" spans="25:25" x14ac:dyDescent="0.2">
      <c r="Y59226" s="84"/>
    </row>
    <row r="59227" spans="25:25" x14ac:dyDescent="0.2">
      <c r="Y59227" s="84"/>
    </row>
    <row r="59228" spans="25:25" x14ac:dyDescent="0.2">
      <c r="Y59228" s="84"/>
    </row>
    <row r="59229" spans="25:25" x14ac:dyDescent="0.2">
      <c r="Y59229" s="84"/>
    </row>
    <row r="59230" spans="25:25" x14ac:dyDescent="0.2">
      <c r="Y59230" s="84"/>
    </row>
    <row r="59231" spans="25:25" x14ac:dyDescent="0.2">
      <c r="Y59231" s="84"/>
    </row>
    <row r="59232" spans="25:25" x14ac:dyDescent="0.2">
      <c r="Y59232" s="84"/>
    </row>
    <row r="59233" spans="25:25" x14ac:dyDescent="0.2">
      <c r="Y59233" s="84"/>
    </row>
    <row r="59234" spans="25:25" x14ac:dyDescent="0.2">
      <c r="Y59234" s="84"/>
    </row>
    <row r="59235" spans="25:25" x14ac:dyDescent="0.2">
      <c r="Y59235" s="84"/>
    </row>
    <row r="59236" spans="25:25" x14ac:dyDescent="0.2">
      <c r="Y59236" s="84"/>
    </row>
    <row r="59237" spans="25:25" x14ac:dyDescent="0.2">
      <c r="Y59237" s="84"/>
    </row>
    <row r="59238" spans="25:25" x14ac:dyDescent="0.2">
      <c r="Y59238" s="84"/>
    </row>
    <row r="59239" spans="25:25" x14ac:dyDescent="0.2">
      <c r="Y59239" s="84"/>
    </row>
    <row r="59240" spans="25:25" x14ac:dyDescent="0.2">
      <c r="Y59240" s="84"/>
    </row>
    <row r="59241" spans="25:25" x14ac:dyDescent="0.2">
      <c r="Y59241" s="84"/>
    </row>
    <row r="59242" spans="25:25" x14ac:dyDescent="0.2">
      <c r="Y59242" s="84"/>
    </row>
    <row r="59243" spans="25:25" x14ac:dyDescent="0.2">
      <c r="Y59243" s="84"/>
    </row>
    <row r="59244" spans="25:25" x14ac:dyDescent="0.2">
      <c r="Y59244" s="84"/>
    </row>
    <row r="59245" spans="25:25" x14ac:dyDescent="0.2">
      <c r="Y59245" s="84"/>
    </row>
    <row r="59246" spans="25:25" x14ac:dyDescent="0.2">
      <c r="Y59246" s="84"/>
    </row>
    <row r="59247" spans="25:25" x14ac:dyDescent="0.2">
      <c r="Y59247" s="84"/>
    </row>
    <row r="59248" spans="25:25" x14ac:dyDescent="0.2">
      <c r="Y59248" s="84"/>
    </row>
    <row r="59249" spans="25:25" x14ac:dyDescent="0.2">
      <c r="Y59249" s="84"/>
    </row>
    <row r="59250" spans="25:25" x14ac:dyDescent="0.2">
      <c r="Y59250" s="84"/>
    </row>
    <row r="59251" spans="25:25" x14ac:dyDescent="0.2">
      <c r="Y59251" s="84"/>
    </row>
    <row r="59252" spans="25:25" x14ac:dyDescent="0.2">
      <c r="Y59252" s="84"/>
    </row>
    <row r="59253" spans="25:25" x14ac:dyDescent="0.2">
      <c r="Y59253" s="84"/>
    </row>
    <row r="59254" spans="25:25" x14ac:dyDescent="0.2">
      <c r="Y59254" s="84"/>
    </row>
    <row r="59255" spans="25:25" x14ac:dyDescent="0.2">
      <c r="Y59255" s="84"/>
    </row>
    <row r="59256" spans="25:25" x14ac:dyDescent="0.2">
      <c r="Y59256" s="84"/>
    </row>
    <row r="59257" spans="25:25" x14ac:dyDescent="0.2">
      <c r="Y59257" s="84"/>
    </row>
    <row r="59258" spans="25:25" x14ac:dyDescent="0.2">
      <c r="Y59258" s="84"/>
    </row>
    <row r="59259" spans="25:25" x14ac:dyDescent="0.2">
      <c r="Y59259" s="84"/>
    </row>
    <row r="59260" spans="25:25" x14ac:dyDescent="0.2">
      <c r="Y59260" s="84"/>
    </row>
    <row r="59261" spans="25:25" x14ac:dyDescent="0.2">
      <c r="Y59261" s="84"/>
    </row>
    <row r="59262" spans="25:25" x14ac:dyDescent="0.2">
      <c r="Y59262" s="84"/>
    </row>
    <row r="59263" spans="25:25" x14ac:dyDescent="0.2">
      <c r="Y59263" s="84"/>
    </row>
    <row r="59264" spans="25:25" x14ac:dyDescent="0.2">
      <c r="Y59264" s="84"/>
    </row>
    <row r="59265" spans="25:25" x14ac:dyDescent="0.2">
      <c r="Y59265" s="84"/>
    </row>
    <row r="59266" spans="25:25" x14ac:dyDescent="0.2">
      <c r="Y59266" s="84"/>
    </row>
    <row r="59267" spans="25:25" x14ac:dyDescent="0.2">
      <c r="Y59267" s="84"/>
    </row>
    <row r="59268" spans="25:25" x14ac:dyDescent="0.2">
      <c r="Y59268" s="84"/>
    </row>
    <row r="59269" spans="25:25" x14ac:dyDescent="0.2">
      <c r="Y59269" s="84"/>
    </row>
    <row r="59270" spans="25:25" x14ac:dyDescent="0.2">
      <c r="Y59270" s="84"/>
    </row>
    <row r="59271" spans="25:25" x14ac:dyDescent="0.2">
      <c r="Y59271" s="84"/>
    </row>
    <row r="59272" spans="25:25" x14ac:dyDescent="0.2">
      <c r="Y59272" s="84"/>
    </row>
    <row r="59273" spans="25:25" x14ac:dyDescent="0.2">
      <c r="Y59273" s="84"/>
    </row>
    <row r="59274" spans="25:25" x14ac:dyDescent="0.2">
      <c r="Y59274" s="84"/>
    </row>
    <row r="59275" spans="25:25" x14ac:dyDescent="0.2">
      <c r="Y59275" s="84"/>
    </row>
    <row r="59276" spans="25:25" x14ac:dyDescent="0.2">
      <c r="Y59276" s="84"/>
    </row>
    <row r="59277" spans="25:25" x14ac:dyDescent="0.2">
      <c r="Y59277" s="84"/>
    </row>
    <row r="59278" spans="25:25" x14ac:dyDescent="0.2">
      <c r="Y59278" s="84"/>
    </row>
    <row r="59279" spans="25:25" x14ac:dyDescent="0.2">
      <c r="Y59279" s="84"/>
    </row>
    <row r="59280" spans="25:25" x14ac:dyDescent="0.2">
      <c r="Y59280" s="84"/>
    </row>
    <row r="59281" spans="25:25" x14ac:dyDescent="0.2">
      <c r="Y59281" s="84"/>
    </row>
    <row r="59282" spans="25:25" x14ac:dyDescent="0.2">
      <c r="Y59282" s="84"/>
    </row>
    <row r="59283" spans="25:25" x14ac:dyDescent="0.2">
      <c r="Y59283" s="84"/>
    </row>
    <row r="59284" spans="25:25" x14ac:dyDescent="0.2">
      <c r="Y59284" s="84"/>
    </row>
    <row r="59285" spans="25:25" x14ac:dyDescent="0.2">
      <c r="Y59285" s="84"/>
    </row>
    <row r="59286" spans="25:25" x14ac:dyDescent="0.2">
      <c r="Y59286" s="84"/>
    </row>
    <row r="59287" spans="25:25" x14ac:dyDescent="0.2">
      <c r="Y59287" s="84"/>
    </row>
    <row r="59288" spans="25:25" x14ac:dyDescent="0.2">
      <c r="Y59288" s="84"/>
    </row>
    <row r="59289" spans="25:25" x14ac:dyDescent="0.2">
      <c r="Y59289" s="84"/>
    </row>
    <row r="59290" spans="25:25" x14ac:dyDescent="0.2">
      <c r="Y59290" s="84"/>
    </row>
    <row r="59291" spans="25:25" x14ac:dyDescent="0.2">
      <c r="Y59291" s="84"/>
    </row>
    <row r="59292" spans="25:25" x14ac:dyDescent="0.2">
      <c r="Y59292" s="84"/>
    </row>
    <row r="59293" spans="25:25" x14ac:dyDescent="0.2">
      <c r="Y59293" s="84"/>
    </row>
    <row r="59294" spans="25:25" x14ac:dyDescent="0.2">
      <c r="Y59294" s="84"/>
    </row>
    <row r="59295" spans="25:25" x14ac:dyDescent="0.2">
      <c r="Y59295" s="84"/>
    </row>
    <row r="59296" spans="25:25" x14ac:dyDescent="0.2">
      <c r="Y59296" s="84"/>
    </row>
    <row r="59297" spans="25:25" x14ac:dyDescent="0.2">
      <c r="Y59297" s="84"/>
    </row>
    <row r="59298" spans="25:25" x14ac:dyDescent="0.2">
      <c r="Y59298" s="84"/>
    </row>
    <row r="59299" spans="25:25" x14ac:dyDescent="0.2">
      <c r="Y59299" s="84"/>
    </row>
    <row r="59300" spans="25:25" x14ac:dyDescent="0.2">
      <c r="Y59300" s="84"/>
    </row>
    <row r="59301" spans="25:25" x14ac:dyDescent="0.2">
      <c r="Y59301" s="84"/>
    </row>
    <row r="59302" spans="25:25" x14ac:dyDescent="0.2">
      <c r="Y59302" s="84"/>
    </row>
    <row r="59303" spans="25:25" x14ac:dyDescent="0.2">
      <c r="Y59303" s="84"/>
    </row>
    <row r="59304" spans="25:25" x14ac:dyDescent="0.2">
      <c r="Y59304" s="84"/>
    </row>
    <row r="59305" spans="25:25" x14ac:dyDescent="0.2">
      <c r="Y59305" s="84"/>
    </row>
    <row r="59306" spans="25:25" x14ac:dyDescent="0.2">
      <c r="Y59306" s="84"/>
    </row>
    <row r="59307" spans="25:25" x14ac:dyDescent="0.2">
      <c r="Y59307" s="84"/>
    </row>
    <row r="59308" spans="25:25" x14ac:dyDescent="0.2">
      <c r="Y59308" s="84"/>
    </row>
    <row r="59309" spans="25:25" x14ac:dyDescent="0.2">
      <c r="Y59309" s="84"/>
    </row>
    <row r="59310" spans="25:25" x14ac:dyDescent="0.2">
      <c r="Y59310" s="84"/>
    </row>
    <row r="59311" spans="25:25" x14ac:dyDescent="0.2">
      <c r="Y59311" s="84"/>
    </row>
    <row r="59312" spans="25:25" x14ac:dyDescent="0.2">
      <c r="Y59312" s="84"/>
    </row>
    <row r="59313" spans="25:25" x14ac:dyDescent="0.2">
      <c r="Y59313" s="84"/>
    </row>
    <row r="59314" spans="25:25" x14ac:dyDescent="0.2">
      <c r="Y59314" s="84"/>
    </row>
    <row r="59315" spans="25:25" x14ac:dyDescent="0.2">
      <c r="Y59315" s="84"/>
    </row>
    <row r="59316" spans="25:25" x14ac:dyDescent="0.2">
      <c r="Y59316" s="84"/>
    </row>
    <row r="59317" spans="25:25" x14ac:dyDescent="0.2">
      <c r="Y59317" s="84"/>
    </row>
    <row r="59318" spans="25:25" x14ac:dyDescent="0.2">
      <c r="Y59318" s="84"/>
    </row>
    <row r="59319" spans="25:25" x14ac:dyDescent="0.2">
      <c r="Y59319" s="84"/>
    </row>
    <row r="59320" spans="25:25" x14ac:dyDescent="0.2">
      <c r="Y59320" s="84"/>
    </row>
    <row r="59321" spans="25:25" x14ac:dyDescent="0.2">
      <c r="Y59321" s="84"/>
    </row>
    <row r="59322" spans="25:25" x14ac:dyDescent="0.2">
      <c r="Y59322" s="84"/>
    </row>
    <row r="59323" spans="25:25" x14ac:dyDescent="0.2">
      <c r="Y59323" s="84"/>
    </row>
    <row r="59324" spans="25:25" x14ac:dyDescent="0.2">
      <c r="Y59324" s="84"/>
    </row>
    <row r="59325" spans="25:25" x14ac:dyDescent="0.2">
      <c r="Y59325" s="84"/>
    </row>
    <row r="59326" spans="25:25" x14ac:dyDescent="0.2">
      <c r="Y59326" s="84"/>
    </row>
    <row r="59327" spans="25:25" x14ac:dyDescent="0.2">
      <c r="Y59327" s="84"/>
    </row>
    <row r="59328" spans="25:25" x14ac:dyDescent="0.2">
      <c r="Y59328" s="84"/>
    </row>
    <row r="59329" spans="25:25" x14ac:dyDescent="0.2">
      <c r="Y59329" s="84"/>
    </row>
    <row r="59330" spans="25:25" x14ac:dyDescent="0.2">
      <c r="Y59330" s="84"/>
    </row>
    <row r="59331" spans="25:25" x14ac:dyDescent="0.2">
      <c r="Y59331" s="84"/>
    </row>
    <row r="59332" spans="25:25" x14ac:dyDescent="0.2">
      <c r="Y59332" s="84"/>
    </row>
    <row r="59333" spans="25:25" x14ac:dyDescent="0.2">
      <c r="Y59333" s="84"/>
    </row>
    <row r="59334" spans="25:25" x14ac:dyDescent="0.2">
      <c r="Y59334" s="84"/>
    </row>
    <row r="59335" spans="25:25" x14ac:dyDescent="0.2">
      <c r="Y59335" s="84"/>
    </row>
    <row r="59336" spans="25:25" x14ac:dyDescent="0.2">
      <c r="Y59336" s="84"/>
    </row>
    <row r="59337" spans="25:25" x14ac:dyDescent="0.2">
      <c r="Y59337" s="84"/>
    </row>
    <row r="59338" spans="25:25" x14ac:dyDescent="0.2">
      <c r="Y59338" s="84"/>
    </row>
    <row r="59339" spans="25:25" x14ac:dyDescent="0.2">
      <c r="Y59339" s="84"/>
    </row>
    <row r="59340" spans="25:25" x14ac:dyDescent="0.2">
      <c r="Y59340" s="84"/>
    </row>
    <row r="59341" spans="25:25" x14ac:dyDescent="0.2">
      <c r="Y59341" s="84"/>
    </row>
    <row r="59342" spans="25:25" x14ac:dyDescent="0.2">
      <c r="Y59342" s="84"/>
    </row>
    <row r="59343" spans="25:25" x14ac:dyDescent="0.2">
      <c r="Y59343" s="84"/>
    </row>
    <row r="59344" spans="25:25" x14ac:dyDescent="0.2">
      <c r="Y59344" s="84"/>
    </row>
    <row r="59345" spans="25:25" x14ac:dyDescent="0.2">
      <c r="Y59345" s="84"/>
    </row>
    <row r="59346" spans="25:25" x14ac:dyDescent="0.2">
      <c r="Y59346" s="84"/>
    </row>
    <row r="59347" spans="25:25" x14ac:dyDescent="0.2">
      <c r="Y59347" s="84"/>
    </row>
    <row r="59348" spans="25:25" x14ac:dyDescent="0.2">
      <c r="Y59348" s="84"/>
    </row>
    <row r="59349" spans="25:25" x14ac:dyDescent="0.2">
      <c r="Y59349" s="84"/>
    </row>
    <row r="59350" spans="25:25" x14ac:dyDescent="0.2">
      <c r="Y59350" s="84"/>
    </row>
    <row r="59351" spans="25:25" x14ac:dyDescent="0.2">
      <c r="Y59351" s="84"/>
    </row>
    <row r="59352" spans="25:25" x14ac:dyDescent="0.2">
      <c r="Y59352" s="84"/>
    </row>
    <row r="59353" spans="25:25" x14ac:dyDescent="0.2">
      <c r="Y59353" s="84"/>
    </row>
    <row r="59354" spans="25:25" x14ac:dyDescent="0.2">
      <c r="Y59354" s="84"/>
    </row>
    <row r="59355" spans="25:25" x14ac:dyDescent="0.2">
      <c r="Y59355" s="84"/>
    </row>
    <row r="59356" spans="25:25" x14ac:dyDescent="0.2">
      <c r="Y59356" s="84"/>
    </row>
    <row r="59357" spans="25:25" x14ac:dyDescent="0.2">
      <c r="Y59357" s="84"/>
    </row>
    <row r="59358" spans="25:25" x14ac:dyDescent="0.2">
      <c r="Y59358" s="84"/>
    </row>
    <row r="59359" spans="25:25" x14ac:dyDescent="0.2">
      <c r="Y59359" s="84"/>
    </row>
    <row r="59360" spans="25:25" x14ac:dyDescent="0.2">
      <c r="Y59360" s="84"/>
    </row>
    <row r="59361" spans="25:25" x14ac:dyDescent="0.2">
      <c r="Y59361" s="84"/>
    </row>
    <row r="59362" spans="25:25" x14ac:dyDescent="0.2">
      <c r="Y59362" s="84"/>
    </row>
    <row r="59363" spans="25:25" x14ac:dyDescent="0.2">
      <c r="Y59363" s="84"/>
    </row>
    <row r="59364" spans="25:25" x14ac:dyDescent="0.2">
      <c r="Y59364" s="84"/>
    </row>
    <row r="59365" spans="25:25" x14ac:dyDescent="0.2">
      <c r="Y59365" s="84"/>
    </row>
    <row r="59366" spans="25:25" x14ac:dyDescent="0.2">
      <c r="Y59366" s="84"/>
    </row>
    <row r="59367" spans="25:25" x14ac:dyDescent="0.2">
      <c r="Y59367" s="84"/>
    </row>
    <row r="59368" spans="25:25" x14ac:dyDescent="0.2">
      <c r="Y59368" s="84"/>
    </row>
    <row r="59369" spans="25:25" x14ac:dyDescent="0.2">
      <c r="Y59369" s="84"/>
    </row>
    <row r="59370" spans="25:25" x14ac:dyDescent="0.2">
      <c r="Y59370" s="84"/>
    </row>
    <row r="59371" spans="25:25" x14ac:dyDescent="0.2">
      <c r="Y59371" s="84"/>
    </row>
    <row r="59372" spans="25:25" x14ac:dyDescent="0.2">
      <c r="Y59372" s="84"/>
    </row>
    <row r="59373" spans="25:25" x14ac:dyDescent="0.2">
      <c r="Y59373" s="84"/>
    </row>
    <row r="59374" spans="25:25" x14ac:dyDescent="0.2">
      <c r="Y59374" s="84"/>
    </row>
    <row r="59375" spans="25:25" x14ac:dyDescent="0.2">
      <c r="Y59375" s="84"/>
    </row>
    <row r="59376" spans="25:25" x14ac:dyDescent="0.2">
      <c r="Y59376" s="84"/>
    </row>
    <row r="59377" spans="25:25" x14ac:dyDescent="0.2">
      <c r="Y59377" s="84"/>
    </row>
    <row r="59378" spans="25:25" x14ac:dyDescent="0.2">
      <c r="Y59378" s="84"/>
    </row>
    <row r="59379" spans="25:25" x14ac:dyDescent="0.2">
      <c r="Y59379" s="84"/>
    </row>
    <row r="59380" spans="25:25" x14ac:dyDescent="0.2">
      <c r="Y59380" s="84"/>
    </row>
    <row r="59381" spans="25:25" x14ac:dyDescent="0.2">
      <c r="Y59381" s="84"/>
    </row>
    <row r="59382" spans="25:25" x14ac:dyDescent="0.2">
      <c r="Y59382" s="84"/>
    </row>
    <row r="59383" spans="25:25" x14ac:dyDescent="0.2">
      <c r="Y59383" s="84"/>
    </row>
    <row r="59384" spans="25:25" x14ac:dyDescent="0.2">
      <c r="Y59384" s="84"/>
    </row>
    <row r="59385" spans="25:25" x14ac:dyDescent="0.2">
      <c r="Y59385" s="84"/>
    </row>
    <row r="59386" spans="25:25" x14ac:dyDescent="0.2">
      <c r="Y59386" s="84"/>
    </row>
    <row r="59387" spans="25:25" x14ac:dyDescent="0.2">
      <c r="Y59387" s="84"/>
    </row>
    <row r="59388" spans="25:25" x14ac:dyDescent="0.2">
      <c r="Y59388" s="84"/>
    </row>
    <row r="59389" spans="25:25" x14ac:dyDescent="0.2">
      <c r="Y59389" s="84"/>
    </row>
    <row r="59390" spans="25:25" x14ac:dyDescent="0.2">
      <c r="Y59390" s="84"/>
    </row>
    <row r="59391" spans="25:25" x14ac:dyDescent="0.2">
      <c r="Y59391" s="84"/>
    </row>
    <row r="59392" spans="25:25" x14ac:dyDescent="0.2">
      <c r="Y59392" s="84"/>
    </row>
    <row r="59393" spans="25:25" x14ac:dyDescent="0.2">
      <c r="Y59393" s="84"/>
    </row>
    <row r="59394" spans="25:25" x14ac:dyDescent="0.2">
      <c r="Y59394" s="84"/>
    </row>
    <row r="59395" spans="25:25" x14ac:dyDescent="0.2">
      <c r="Y59395" s="84"/>
    </row>
    <row r="59396" spans="25:25" x14ac:dyDescent="0.2">
      <c r="Y59396" s="84"/>
    </row>
    <row r="59397" spans="25:25" x14ac:dyDescent="0.2">
      <c r="Y59397" s="84"/>
    </row>
    <row r="59398" spans="25:25" x14ac:dyDescent="0.2">
      <c r="Y59398" s="84"/>
    </row>
    <row r="59399" spans="25:25" x14ac:dyDescent="0.2">
      <c r="Y59399" s="84"/>
    </row>
    <row r="59400" spans="25:25" x14ac:dyDescent="0.2">
      <c r="Y59400" s="84"/>
    </row>
    <row r="59401" spans="25:25" x14ac:dyDescent="0.2">
      <c r="Y59401" s="84"/>
    </row>
    <row r="59402" spans="25:25" x14ac:dyDescent="0.2">
      <c r="Y59402" s="84"/>
    </row>
    <row r="59403" spans="25:25" x14ac:dyDescent="0.2">
      <c r="Y59403" s="84"/>
    </row>
    <row r="59404" spans="25:25" x14ac:dyDescent="0.2">
      <c r="Y59404" s="84"/>
    </row>
    <row r="59405" spans="25:25" x14ac:dyDescent="0.2">
      <c r="Y59405" s="84"/>
    </row>
    <row r="59406" spans="25:25" x14ac:dyDescent="0.2">
      <c r="Y59406" s="84"/>
    </row>
    <row r="59407" spans="25:25" x14ac:dyDescent="0.2">
      <c r="Y59407" s="84"/>
    </row>
    <row r="59408" spans="25:25" x14ac:dyDescent="0.2">
      <c r="Y59408" s="84"/>
    </row>
    <row r="59409" spans="25:25" x14ac:dyDescent="0.2">
      <c r="Y59409" s="84"/>
    </row>
    <row r="59410" spans="25:25" x14ac:dyDescent="0.2">
      <c r="Y59410" s="84"/>
    </row>
    <row r="59411" spans="25:25" x14ac:dyDescent="0.2">
      <c r="Y59411" s="84"/>
    </row>
    <row r="59412" spans="25:25" x14ac:dyDescent="0.2">
      <c r="Y59412" s="84"/>
    </row>
    <row r="59413" spans="25:25" x14ac:dyDescent="0.2">
      <c r="Y59413" s="84"/>
    </row>
    <row r="59414" spans="25:25" x14ac:dyDescent="0.2">
      <c r="Y59414" s="84"/>
    </row>
    <row r="59415" spans="25:25" x14ac:dyDescent="0.2">
      <c r="Y59415" s="84"/>
    </row>
    <row r="59416" spans="25:25" x14ac:dyDescent="0.2">
      <c r="Y59416" s="84"/>
    </row>
    <row r="59417" spans="25:25" x14ac:dyDescent="0.2">
      <c r="Y59417" s="84"/>
    </row>
    <row r="59418" spans="25:25" x14ac:dyDescent="0.2">
      <c r="Y59418" s="84"/>
    </row>
    <row r="59419" spans="25:25" x14ac:dyDescent="0.2">
      <c r="Y59419" s="84"/>
    </row>
    <row r="59420" spans="25:25" x14ac:dyDescent="0.2">
      <c r="Y59420" s="84"/>
    </row>
    <row r="59421" spans="25:25" x14ac:dyDescent="0.2">
      <c r="Y59421" s="84"/>
    </row>
    <row r="59422" spans="25:25" x14ac:dyDescent="0.2">
      <c r="Y59422" s="84"/>
    </row>
    <row r="59423" spans="25:25" x14ac:dyDescent="0.2">
      <c r="Y59423" s="84"/>
    </row>
    <row r="59424" spans="25:25" x14ac:dyDescent="0.2">
      <c r="Y59424" s="84"/>
    </row>
    <row r="59425" spans="25:25" x14ac:dyDescent="0.2">
      <c r="Y59425" s="84"/>
    </row>
    <row r="59426" spans="25:25" x14ac:dyDescent="0.2">
      <c r="Y59426" s="84"/>
    </row>
    <row r="59427" spans="25:25" x14ac:dyDescent="0.2">
      <c r="Y59427" s="84"/>
    </row>
    <row r="59428" spans="25:25" x14ac:dyDescent="0.2">
      <c r="Y59428" s="84"/>
    </row>
    <row r="59429" spans="25:25" x14ac:dyDescent="0.2">
      <c r="Y59429" s="84"/>
    </row>
    <row r="59430" spans="25:25" x14ac:dyDescent="0.2">
      <c r="Y59430" s="84"/>
    </row>
    <row r="59431" spans="25:25" x14ac:dyDescent="0.2">
      <c r="Y59431" s="84"/>
    </row>
    <row r="59432" spans="25:25" x14ac:dyDescent="0.2">
      <c r="Y59432" s="84"/>
    </row>
    <row r="59433" spans="25:25" x14ac:dyDescent="0.2">
      <c r="Y59433" s="84"/>
    </row>
    <row r="59434" spans="25:25" x14ac:dyDescent="0.2">
      <c r="Y59434" s="84"/>
    </row>
    <row r="59435" spans="25:25" x14ac:dyDescent="0.2">
      <c r="Y59435" s="84"/>
    </row>
    <row r="59436" spans="25:25" x14ac:dyDescent="0.2">
      <c r="Y59436" s="84"/>
    </row>
    <row r="59437" spans="25:25" x14ac:dyDescent="0.2">
      <c r="Y59437" s="84"/>
    </row>
    <row r="59438" spans="25:25" x14ac:dyDescent="0.2">
      <c r="Y59438" s="84"/>
    </row>
    <row r="59439" spans="25:25" x14ac:dyDescent="0.2">
      <c r="Y59439" s="84"/>
    </row>
    <row r="59440" spans="25:25" x14ac:dyDescent="0.2">
      <c r="Y59440" s="84"/>
    </row>
    <row r="59441" spans="25:25" x14ac:dyDescent="0.2">
      <c r="Y59441" s="84"/>
    </row>
    <row r="59442" spans="25:25" x14ac:dyDescent="0.2">
      <c r="Y59442" s="84"/>
    </row>
    <row r="59443" spans="25:25" x14ac:dyDescent="0.2">
      <c r="Y59443" s="84"/>
    </row>
    <row r="59444" spans="25:25" x14ac:dyDescent="0.2">
      <c r="Y59444" s="84"/>
    </row>
    <row r="59445" spans="25:25" x14ac:dyDescent="0.2">
      <c r="Y59445" s="84"/>
    </row>
    <row r="59446" spans="25:25" x14ac:dyDescent="0.2">
      <c r="Y59446" s="84"/>
    </row>
    <row r="59447" spans="25:25" x14ac:dyDescent="0.2">
      <c r="Y59447" s="84"/>
    </row>
    <row r="59448" spans="25:25" x14ac:dyDescent="0.2">
      <c r="Y59448" s="84"/>
    </row>
    <row r="59449" spans="25:25" x14ac:dyDescent="0.2">
      <c r="Y59449" s="84"/>
    </row>
    <row r="59450" spans="25:25" x14ac:dyDescent="0.2">
      <c r="Y59450" s="84"/>
    </row>
    <row r="59451" spans="25:25" x14ac:dyDescent="0.2">
      <c r="Y59451" s="84"/>
    </row>
    <row r="59452" spans="25:25" x14ac:dyDescent="0.2">
      <c r="Y59452" s="84"/>
    </row>
    <row r="59453" spans="25:25" x14ac:dyDescent="0.2">
      <c r="Y59453" s="84"/>
    </row>
    <row r="59454" spans="25:25" x14ac:dyDescent="0.2">
      <c r="Y59454" s="84"/>
    </row>
    <row r="59455" spans="25:25" x14ac:dyDescent="0.2">
      <c r="Y59455" s="84"/>
    </row>
    <row r="59456" spans="25:25" x14ac:dyDescent="0.2">
      <c r="Y59456" s="84"/>
    </row>
    <row r="59457" spans="25:25" x14ac:dyDescent="0.2">
      <c r="Y59457" s="84"/>
    </row>
    <row r="59458" spans="25:25" x14ac:dyDescent="0.2">
      <c r="Y59458" s="84"/>
    </row>
    <row r="59459" spans="25:25" x14ac:dyDescent="0.2">
      <c r="Y59459" s="84"/>
    </row>
    <row r="59460" spans="25:25" x14ac:dyDescent="0.2">
      <c r="Y59460" s="84"/>
    </row>
    <row r="59461" spans="25:25" x14ac:dyDescent="0.2">
      <c r="Y59461" s="84"/>
    </row>
    <row r="59462" spans="25:25" x14ac:dyDescent="0.2">
      <c r="Y59462" s="84"/>
    </row>
    <row r="59463" spans="25:25" x14ac:dyDescent="0.2">
      <c r="Y59463" s="84"/>
    </row>
    <row r="59464" spans="25:25" x14ac:dyDescent="0.2">
      <c r="Y59464" s="84"/>
    </row>
    <row r="59465" spans="25:25" x14ac:dyDescent="0.2">
      <c r="Y59465" s="84"/>
    </row>
    <row r="59466" spans="25:25" x14ac:dyDescent="0.2">
      <c r="Y59466" s="84"/>
    </row>
    <row r="59467" spans="25:25" x14ac:dyDescent="0.2">
      <c r="Y59467" s="84"/>
    </row>
    <row r="59468" spans="25:25" x14ac:dyDescent="0.2">
      <c r="Y59468" s="84"/>
    </row>
    <row r="59469" spans="25:25" x14ac:dyDescent="0.2">
      <c r="Y59469" s="84"/>
    </row>
    <row r="59470" spans="25:25" x14ac:dyDescent="0.2">
      <c r="Y59470" s="84"/>
    </row>
    <row r="59471" spans="25:25" x14ac:dyDescent="0.2">
      <c r="Y59471" s="84"/>
    </row>
    <row r="59472" spans="25:25" x14ac:dyDescent="0.2">
      <c r="Y59472" s="84"/>
    </row>
    <row r="59473" spans="25:25" x14ac:dyDescent="0.2">
      <c r="Y59473" s="84"/>
    </row>
    <row r="59474" spans="25:25" x14ac:dyDescent="0.2">
      <c r="Y59474" s="84"/>
    </row>
    <row r="59475" spans="25:25" x14ac:dyDescent="0.2">
      <c r="Y59475" s="84"/>
    </row>
    <row r="59476" spans="25:25" x14ac:dyDescent="0.2">
      <c r="Y59476" s="84"/>
    </row>
    <row r="59477" spans="25:25" x14ac:dyDescent="0.2">
      <c r="Y59477" s="84"/>
    </row>
    <row r="59478" spans="25:25" x14ac:dyDescent="0.2">
      <c r="Y59478" s="84"/>
    </row>
    <row r="59479" spans="25:25" x14ac:dyDescent="0.2">
      <c r="Y59479" s="84"/>
    </row>
    <row r="59480" spans="25:25" x14ac:dyDescent="0.2">
      <c r="Y59480" s="84"/>
    </row>
    <row r="59481" spans="25:25" x14ac:dyDescent="0.2">
      <c r="Y59481" s="84"/>
    </row>
    <row r="59482" spans="25:25" x14ac:dyDescent="0.2">
      <c r="Y59482" s="84"/>
    </row>
    <row r="59483" spans="25:25" x14ac:dyDescent="0.2">
      <c r="Y59483" s="84"/>
    </row>
    <row r="59484" spans="25:25" x14ac:dyDescent="0.2">
      <c r="Y59484" s="84"/>
    </row>
    <row r="59485" spans="25:25" x14ac:dyDescent="0.2">
      <c r="Y59485" s="84"/>
    </row>
    <row r="59486" spans="25:25" x14ac:dyDescent="0.2">
      <c r="Y59486" s="84"/>
    </row>
    <row r="59487" spans="25:25" x14ac:dyDescent="0.2">
      <c r="Y59487" s="84"/>
    </row>
    <row r="59488" spans="25:25" x14ac:dyDescent="0.2">
      <c r="Y59488" s="84"/>
    </row>
    <row r="59489" spans="25:25" x14ac:dyDescent="0.2">
      <c r="Y59489" s="84"/>
    </row>
    <row r="59490" spans="25:25" x14ac:dyDescent="0.2">
      <c r="Y59490" s="84"/>
    </row>
    <row r="59491" spans="25:25" x14ac:dyDescent="0.2">
      <c r="Y59491" s="84"/>
    </row>
    <row r="59492" spans="25:25" x14ac:dyDescent="0.2">
      <c r="Y59492" s="84"/>
    </row>
    <row r="59493" spans="25:25" x14ac:dyDescent="0.2">
      <c r="Y59493" s="84"/>
    </row>
    <row r="59494" spans="25:25" x14ac:dyDescent="0.2">
      <c r="Y59494" s="84"/>
    </row>
    <row r="59495" spans="25:25" x14ac:dyDescent="0.2">
      <c r="Y59495" s="84"/>
    </row>
    <row r="59496" spans="25:25" x14ac:dyDescent="0.2">
      <c r="Y59496" s="84"/>
    </row>
    <row r="59497" spans="25:25" x14ac:dyDescent="0.2">
      <c r="Y59497" s="84"/>
    </row>
    <row r="59498" spans="25:25" x14ac:dyDescent="0.2">
      <c r="Y59498" s="84"/>
    </row>
    <row r="59499" spans="25:25" x14ac:dyDescent="0.2">
      <c r="Y59499" s="84"/>
    </row>
    <row r="59500" spans="25:25" x14ac:dyDescent="0.2">
      <c r="Y59500" s="84"/>
    </row>
    <row r="59501" spans="25:25" x14ac:dyDescent="0.2">
      <c r="Y59501" s="84"/>
    </row>
    <row r="59502" spans="25:25" x14ac:dyDescent="0.2">
      <c r="Y59502" s="84"/>
    </row>
    <row r="59503" spans="25:25" x14ac:dyDescent="0.2">
      <c r="Y59503" s="84"/>
    </row>
    <row r="59504" spans="25:25" x14ac:dyDescent="0.2">
      <c r="Y59504" s="84"/>
    </row>
    <row r="59505" spans="25:25" x14ac:dyDescent="0.2">
      <c r="Y59505" s="84"/>
    </row>
    <row r="59506" spans="25:25" x14ac:dyDescent="0.2">
      <c r="Y59506" s="84"/>
    </row>
    <row r="59507" spans="25:25" x14ac:dyDescent="0.2">
      <c r="Y59507" s="84"/>
    </row>
    <row r="59508" spans="25:25" x14ac:dyDescent="0.2">
      <c r="Y59508" s="84"/>
    </row>
    <row r="59509" spans="25:25" x14ac:dyDescent="0.2">
      <c r="Y59509" s="84"/>
    </row>
    <row r="59510" spans="25:25" x14ac:dyDescent="0.2">
      <c r="Y59510" s="84"/>
    </row>
    <row r="59511" spans="25:25" x14ac:dyDescent="0.2">
      <c r="Y59511" s="84"/>
    </row>
    <row r="59512" spans="25:25" x14ac:dyDescent="0.2">
      <c r="Y59512" s="84"/>
    </row>
    <row r="59513" spans="25:25" x14ac:dyDescent="0.2">
      <c r="Y59513" s="84"/>
    </row>
    <row r="59514" spans="25:25" x14ac:dyDescent="0.2">
      <c r="Y59514" s="84"/>
    </row>
    <row r="59515" spans="25:25" x14ac:dyDescent="0.2">
      <c r="Y59515" s="84"/>
    </row>
    <row r="59516" spans="25:25" x14ac:dyDescent="0.2">
      <c r="Y59516" s="84"/>
    </row>
    <row r="59517" spans="25:25" x14ac:dyDescent="0.2">
      <c r="Y59517" s="84"/>
    </row>
    <row r="59518" spans="25:25" x14ac:dyDescent="0.2">
      <c r="Y59518" s="84"/>
    </row>
    <row r="59519" spans="25:25" x14ac:dyDescent="0.2">
      <c r="Y59519" s="84"/>
    </row>
    <row r="59520" spans="25:25" x14ac:dyDescent="0.2">
      <c r="Y59520" s="84"/>
    </row>
    <row r="59521" spans="25:25" x14ac:dyDescent="0.2">
      <c r="Y59521" s="84"/>
    </row>
    <row r="59522" spans="25:25" x14ac:dyDescent="0.2">
      <c r="Y59522" s="84"/>
    </row>
    <row r="59523" spans="25:25" x14ac:dyDescent="0.2">
      <c r="Y59523" s="84"/>
    </row>
    <row r="59524" spans="25:25" x14ac:dyDescent="0.2">
      <c r="Y59524" s="84"/>
    </row>
    <row r="59525" spans="25:25" x14ac:dyDescent="0.2">
      <c r="Y59525" s="84"/>
    </row>
    <row r="59526" spans="25:25" x14ac:dyDescent="0.2">
      <c r="Y59526" s="84"/>
    </row>
    <row r="59527" spans="25:25" x14ac:dyDescent="0.2">
      <c r="Y59527" s="84"/>
    </row>
    <row r="59528" spans="25:25" x14ac:dyDescent="0.2">
      <c r="Y59528" s="84"/>
    </row>
    <row r="59529" spans="25:25" x14ac:dyDescent="0.2">
      <c r="Y59529" s="84"/>
    </row>
    <row r="59530" spans="25:25" x14ac:dyDescent="0.2">
      <c r="Y59530" s="84"/>
    </row>
    <row r="59531" spans="25:25" x14ac:dyDescent="0.2">
      <c r="Y59531" s="84"/>
    </row>
    <row r="59532" spans="25:25" x14ac:dyDescent="0.2">
      <c r="Y59532" s="84"/>
    </row>
    <row r="59533" spans="25:25" x14ac:dyDescent="0.2">
      <c r="Y59533" s="84"/>
    </row>
    <row r="59534" spans="25:25" x14ac:dyDescent="0.2">
      <c r="Y59534" s="84"/>
    </row>
    <row r="59535" spans="25:25" x14ac:dyDescent="0.2">
      <c r="Y59535" s="84"/>
    </row>
    <row r="59536" spans="25:25" x14ac:dyDescent="0.2">
      <c r="Y59536" s="84"/>
    </row>
    <row r="59537" spans="25:25" x14ac:dyDescent="0.2">
      <c r="Y59537" s="84"/>
    </row>
    <row r="59538" spans="25:25" x14ac:dyDescent="0.2">
      <c r="Y59538" s="84"/>
    </row>
    <row r="59539" spans="25:25" x14ac:dyDescent="0.2">
      <c r="Y59539" s="84"/>
    </row>
    <row r="59540" spans="25:25" x14ac:dyDescent="0.2">
      <c r="Y59540" s="84"/>
    </row>
    <row r="59541" spans="25:25" x14ac:dyDescent="0.2">
      <c r="Y59541" s="84"/>
    </row>
    <row r="59542" spans="25:25" x14ac:dyDescent="0.2">
      <c r="Y59542" s="84"/>
    </row>
    <row r="59543" spans="25:25" x14ac:dyDescent="0.2">
      <c r="Y59543" s="84"/>
    </row>
    <row r="59544" spans="25:25" x14ac:dyDescent="0.2">
      <c r="Y59544" s="84"/>
    </row>
    <row r="59545" spans="25:25" x14ac:dyDescent="0.2">
      <c r="Y59545" s="84"/>
    </row>
    <row r="59546" spans="25:25" x14ac:dyDescent="0.2">
      <c r="Y59546" s="84"/>
    </row>
    <row r="59547" spans="25:25" x14ac:dyDescent="0.2">
      <c r="Y59547" s="84"/>
    </row>
    <row r="59548" spans="25:25" x14ac:dyDescent="0.2">
      <c r="Y59548" s="84"/>
    </row>
    <row r="59549" spans="25:25" x14ac:dyDescent="0.2">
      <c r="Y59549" s="84"/>
    </row>
    <row r="59550" spans="25:25" x14ac:dyDescent="0.2">
      <c r="Y59550" s="84"/>
    </row>
    <row r="59551" spans="25:25" x14ac:dyDescent="0.2">
      <c r="Y59551" s="84"/>
    </row>
    <row r="59552" spans="25:25" x14ac:dyDescent="0.2">
      <c r="Y59552" s="84"/>
    </row>
    <row r="59553" spans="25:25" x14ac:dyDescent="0.2">
      <c r="Y59553" s="84"/>
    </row>
    <row r="59554" spans="25:25" x14ac:dyDescent="0.2">
      <c r="Y59554" s="84"/>
    </row>
    <row r="59555" spans="25:25" x14ac:dyDescent="0.2">
      <c r="Y59555" s="84"/>
    </row>
    <row r="59556" spans="25:25" x14ac:dyDescent="0.2">
      <c r="Y59556" s="84"/>
    </row>
    <row r="59557" spans="25:25" x14ac:dyDescent="0.2">
      <c r="Y59557" s="84"/>
    </row>
    <row r="59558" spans="25:25" x14ac:dyDescent="0.2">
      <c r="Y59558" s="84"/>
    </row>
    <row r="59559" spans="25:25" x14ac:dyDescent="0.2">
      <c r="Y59559" s="84"/>
    </row>
    <row r="59560" spans="25:25" x14ac:dyDescent="0.2">
      <c r="Y59560" s="84"/>
    </row>
    <row r="59561" spans="25:25" x14ac:dyDescent="0.2">
      <c r="Y59561" s="84"/>
    </row>
    <row r="59562" spans="25:25" x14ac:dyDescent="0.2">
      <c r="Y59562" s="84"/>
    </row>
    <row r="59563" spans="25:25" x14ac:dyDescent="0.2">
      <c r="Y59563" s="84"/>
    </row>
    <row r="59564" spans="25:25" x14ac:dyDescent="0.2">
      <c r="Y59564" s="84"/>
    </row>
    <row r="59565" spans="25:25" x14ac:dyDescent="0.2">
      <c r="Y59565" s="84"/>
    </row>
    <row r="59566" spans="25:25" x14ac:dyDescent="0.2">
      <c r="Y59566" s="84"/>
    </row>
    <row r="59567" spans="25:25" x14ac:dyDescent="0.2">
      <c r="Y59567" s="84"/>
    </row>
    <row r="59568" spans="25:25" x14ac:dyDescent="0.2">
      <c r="Y59568" s="84"/>
    </row>
    <row r="59569" spans="25:25" x14ac:dyDescent="0.2">
      <c r="Y59569" s="84"/>
    </row>
    <row r="59570" spans="25:25" x14ac:dyDescent="0.2">
      <c r="Y59570" s="84"/>
    </row>
    <row r="59571" spans="25:25" x14ac:dyDescent="0.2">
      <c r="Y59571" s="84"/>
    </row>
    <row r="59572" spans="25:25" x14ac:dyDescent="0.2">
      <c r="Y59572" s="84"/>
    </row>
    <row r="59573" spans="25:25" x14ac:dyDescent="0.2">
      <c r="Y59573" s="84"/>
    </row>
    <row r="59574" spans="25:25" x14ac:dyDescent="0.2">
      <c r="Y59574" s="84"/>
    </row>
    <row r="59575" spans="25:25" x14ac:dyDescent="0.2">
      <c r="Y59575" s="84"/>
    </row>
    <row r="59576" spans="25:25" x14ac:dyDescent="0.2">
      <c r="Y59576" s="84"/>
    </row>
    <row r="59577" spans="25:25" x14ac:dyDescent="0.2">
      <c r="Y59577" s="84"/>
    </row>
    <row r="59578" spans="25:25" x14ac:dyDescent="0.2">
      <c r="Y59578" s="84"/>
    </row>
    <row r="59579" spans="25:25" x14ac:dyDescent="0.2">
      <c r="Y59579" s="84"/>
    </row>
    <row r="59580" spans="25:25" x14ac:dyDescent="0.2">
      <c r="Y59580" s="84"/>
    </row>
    <row r="59581" spans="25:25" x14ac:dyDescent="0.2">
      <c r="Y59581" s="84"/>
    </row>
    <row r="59582" spans="25:25" x14ac:dyDescent="0.2">
      <c r="Y59582" s="84"/>
    </row>
    <row r="59583" spans="25:25" x14ac:dyDescent="0.2">
      <c r="Y59583" s="84"/>
    </row>
    <row r="59584" spans="25:25" x14ac:dyDescent="0.2">
      <c r="Y59584" s="84"/>
    </row>
    <row r="59585" spans="25:25" x14ac:dyDescent="0.2">
      <c r="Y59585" s="84"/>
    </row>
    <row r="59586" spans="25:25" x14ac:dyDescent="0.2">
      <c r="Y59586" s="84"/>
    </row>
    <row r="59587" spans="25:25" x14ac:dyDescent="0.2">
      <c r="Y59587" s="84"/>
    </row>
    <row r="59588" spans="25:25" x14ac:dyDescent="0.2">
      <c r="Y59588" s="84"/>
    </row>
    <row r="59589" spans="25:25" x14ac:dyDescent="0.2">
      <c r="Y59589" s="84"/>
    </row>
    <row r="59590" spans="25:25" x14ac:dyDescent="0.2">
      <c r="Y59590" s="84"/>
    </row>
    <row r="59591" spans="25:25" x14ac:dyDescent="0.2">
      <c r="Y59591" s="84"/>
    </row>
    <row r="59592" spans="25:25" x14ac:dyDescent="0.2">
      <c r="Y59592" s="84"/>
    </row>
    <row r="59593" spans="25:25" x14ac:dyDescent="0.2">
      <c r="Y59593" s="84"/>
    </row>
    <row r="59594" spans="25:25" x14ac:dyDescent="0.2">
      <c r="Y59594" s="84"/>
    </row>
    <row r="59595" spans="25:25" x14ac:dyDescent="0.2">
      <c r="Y59595" s="84"/>
    </row>
    <row r="59596" spans="25:25" x14ac:dyDescent="0.2">
      <c r="Y59596" s="84"/>
    </row>
    <row r="59597" spans="25:25" x14ac:dyDescent="0.2">
      <c r="Y59597" s="84"/>
    </row>
    <row r="59598" spans="25:25" x14ac:dyDescent="0.2">
      <c r="Y59598" s="84"/>
    </row>
    <row r="59599" spans="25:25" x14ac:dyDescent="0.2">
      <c r="Y59599" s="84"/>
    </row>
    <row r="59600" spans="25:25" x14ac:dyDescent="0.2">
      <c r="Y59600" s="84"/>
    </row>
    <row r="59601" spans="25:25" x14ac:dyDescent="0.2">
      <c r="Y59601" s="84"/>
    </row>
    <row r="59602" spans="25:25" x14ac:dyDescent="0.2">
      <c r="Y59602" s="84"/>
    </row>
    <row r="59603" spans="25:25" x14ac:dyDescent="0.2">
      <c r="Y59603" s="84"/>
    </row>
    <row r="59604" spans="25:25" x14ac:dyDescent="0.2">
      <c r="Y59604" s="84"/>
    </row>
    <row r="59605" spans="25:25" x14ac:dyDescent="0.2">
      <c r="Y59605" s="84"/>
    </row>
    <row r="59606" spans="25:25" x14ac:dyDescent="0.2">
      <c r="Y59606" s="84"/>
    </row>
    <row r="59607" spans="25:25" x14ac:dyDescent="0.2">
      <c r="Y59607" s="84"/>
    </row>
    <row r="59608" spans="25:25" x14ac:dyDescent="0.2">
      <c r="Y59608" s="84"/>
    </row>
    <row r="59609" spans="25:25" x14ac:dyDescent="0.2">
      <c r="Y59609" s="84"/>
    </row>
    <row r="59610" spans="25:25" x14ac:dyDescent="0.2">
      <c r="Y59610" s="84"/>
    </row>
    <row r="59611" spans="25:25" x14ac:dyDescent="0.2">
      <c r="Y59611" s="84"/>
    </row>
    <row r="59612" spans="25:25" x14ac:dyDescent="0.2">
      <c r="Y59612" s="84"/>
    </row>
    <row r="59613" spans="25:25" x14ac:dyDescent="0.2">
      <c r="Y59613" s="84"/>
    </row>
    <row r="59614" spans="25:25" x14ac:dyDescent="0.2">
      <c r="Y59614" s="84"/>
    </row>
    <row r="59615" spans="25:25" x14ac:dyDescent="0.2">
      <c r="Y59615" s="84"/>
    </row>
    <row r="59616" spans="25:25" x14ac:dyDescent="0.2">
      <c r="Y59616" s="84"/>
    </row>
    <row r="59617" spans="25:25" x14ac:dyDescent="0.2">
      <c r="Y59617" s="84"/>
    </row>
    <row r="59618" spans="25:25" x14ac:dyDescent="0.2">
      <c r="Y59618" s="84"/>
    </row>
    <row r="59619" spans="25:25" x14ac:dyDescent="0.2">
      <c r="Y59619" s="84"/>
    </row>
    <row r="59620" spans="25:25" x14ac:dyDescent="0.2">
      <c r="Y59620" s="84"/>
    </row>
    <row r="59621" spans="25:25" x14ac:dyDescent="0.2">
      <c r="Y59621" s="84"/>
    </row>
    <row r="59622" spans="25:25" x14ac:dyDescent="0.2">
      <c r="Y59622" s="84"/>
    </row>
    <row r="59623" spans="25:25" x14ac:dyDescent="0.2">
      <c r="Y59623" s="84"/>
    </row>
    <row r="59624" spans="25:25" x14ac:dyDescent="0.2">
      <c r="Y59624" s="84"/>
    </row>
    <row r="59625" spans="25:25" x14ac:dyDescent="0.2">
      <c r="Y59625" s="84"/>
    </row>
    <row r="59626" spans="25:25" x14ac:dyDescent="0.2">
      <c r="Y59626" s="84"/>
    </row>
    <row r="59627" spans="25:25" x14ac:dyDescent="0.2">
      <c r="Y59627" s="84"/>
    </row>
    <row r="59628" spans="25:25" x14ac:dyDescent="0.2">
      <c r="Y59628" s="84"/>
    </row>
    <row r="59629" spans="25:25" x14ac:dyDescent="0.2">
      <c r="Y59629" s="84"/>
    </row>
    <row r="59630" spans="25:25" x14ac:dyDescent="0.2">
      <c r="Y59630" s="84"/>
    </row>
    <row r="59631" spans="25:25" x14ac:dyDescent="0.2">
      <c r="Y59631" s="84"/>
    </row>
    <row r="59632" spans="25:25" x14ac:dyDescent="0.2">
      <c r="Y59632" s="84"/>
    </row>
    <row r="59633" spans="25:25" x14ac:dyDescent="0.2">
      <c r="Y59633" s="84"/>
    </row>
    <row r="59634" spans="25:25" x14ac:dyDescent="0.2">
      <c r="Y59634" s="84"/>
    </row>
    <row r="59635" spans="25:25" x14ac:dyDescent="0.2">
      <c r="Y59635" s="84"/>
    </row>
    <row r="59636" spans="25:25" x14ac:dyDescent="0.2">
      <c r="Y59636" s="84"/>
    </row>
    <row r="59637" spans="25:25" x14ac:dyDescent="0.2">
      <c r="Y59637" s="84"/>
    </row>
    <row r="59638" spans="25:25" x14ac:dyDescent="0.2">
      <c r="Y59638" s="84"/>
    </row>
    <row r="59639" spans="25:25" x14ac:dyDescent="0.2">
      <c r="Y59639" s="84"/>
    </row>
    <row r="59640" spans="25:25" x14ac:dyDescent="0.2">
      <c r="Y59640" s="84"/>
    </row>
    <row r="59641" spans="25:25" x14ac:dyDescent="0.2">
      <c r="Y59641" s="84"/>
    </row>
    <row r="59642" spans="25:25" x14ac:dyDescent="0.2">
      <c r="Y59642" s="84"/>
    </row>
    <row r="59643" spans="25:25" x14ac:dyDescent="0.2">
      <c r="Y59643" s="84"/>
    </row>
    <row r="59644" spans="25:25" x14ac:dyDescent="0.2">
      <c r="Y59644" s="84"/>
    </row>
    <row r="59645" spans="25:25" x14ac:dyDescent="0.2">
      <c r="Y59645" s="84"/>
    </row>
    <row r="59646" spans="25:25" x14ac:dyDescent="0.2">
      <c r="Y59646" s="84"/>
    </row>
    <row r="59647" spans="25:25" x14ac:dyDescent="0.2">
      <c r="Y59647" s="84"/>
    </row>
    <row r="59648" spans="25:25" x14ac:dyDescent="0.2">
      <c r="Y59648" s="84"/>
    </row>
    <row r="59649" spans="25:25" x14ac:dyDescent="0.2">
      <c r="Y59649" s="84"/>
    </row>
    <row r="59650" spans="25:25" x14ac:dyDescent="0.2">
      <c r="Y59650" s="84"/>
    </row>
    <row r="59651" spans="25:25" x14ac:dyDescent="0.2">
      <c r="Y59651" s="84"/>
    </row>
    <row r="59652" spans="25:25" x14ac:dyDescent="0.2">
      <c r="Y59652" s="84"/>
    </row>
    <row r="59653" spans="25:25" x14ac:dyDescent="0.2">
      <c r="Y59653" s="84"/>
    </row>
    <row r="59654" spans="25:25" x14ac:dyDescent="0.2">
      <c r="Y59654" s="84"/>
    </row>
    <row r="59655" spans="25:25" x14ac:dyDescent="0.2">
      <c r="Y59655" s="84"/>
    </row>
    <row r="59656" spans="25:25" x14ac:dyDescent="0.2">
      <c r="Y59656" s="84"/>
    </row>
    <row r="59657" spans="25:25" x14ac:dyDescent="0.2">
      <c r="Y59657" s="84"/>
    </row>
    <row r="59658" spans="25:25" x14ac:dyDescent="0.2">
      <c r="Y59658" s="84"/>
    </row>
    <row r="59659" spans="25:25" x14ac:dyDescent="0.2">
      <c r="Y59659" s="84"/>
    </row>
    <row r="59660" spans="25:25" x14ac:dyDescent="0.2">
      <c r="Y59660" s="84"/>
    </row>
    <row r="59661" spans="25:25" x14ac:dyDescent="0.2">
      <c r="Y59661" s="84"/>
    </row>
    <row r="59662" spans="25:25" x14ac:dyDescent="0.2">
      <c r="Y59662" s="84"/>
    </row>
    <row r="59663" spans="25:25" x14ac:dyDescent="0.2">
      <c r="Y59663" s="84"/>
    </row>
    <row r="59664" spans="25:25" x14ac:dyDescent="0.2">
      <c r="Y59664" s="84"/>
    </row>
    <row r="59665" spans="25:25" x14ac:dyDescent="0.2">
      <c r="Y59665" s="84"/>
    </row>
    <row r="59666" spans="25:25" x14ac:dyDescent="0.2">
      <c r="Y59666" s="84"/>
    </row>
    <row r="59667" spans="25:25" x14ac:dyDescent="0.2">
      <c r="Y59667" s="84"/>
    </row>
    <row r="59668" spans="25:25" x14ac:dyDescent="0.2">
      <c r="Y59668" s="84"/>
    </row>
    <row r="59669" spans="25:25" x14ac:dyDescent="0.2">
      <c r="Y59669" s="84"/>
    </row>
    <row r="59670" spans="25:25" x14ac:dyDescent="0.2">
      <c r="Y59670" s="84"/>
    </row>
    <row r="59671" spans="25:25" x14ac:dyDescent="0.2">
      <c r="Y59671" s="84"/>
    </row>
    <row r="59672" spans="25:25" x14ac:dyDescent="0.2">
      <c r="Y59672" s="84"/>
    </row>
    <row r="59673" spans="25:25" x14ac:dyDescent="0.2">
      <c r="Y59673" s="84"/>
    </row>
    <row r="59674" spans="25:25" x14ac:dyDescent="0.2">
      <c r="Y59674" s="84"/>
    </row>
    <row r="59675" spans="25:25" x14ac:dyDescent="0.2">
      <c r="Y59675" s="84"/>
    </row>
    <row r="59676" spans="25:25" x14ac:dyDescent="0.2">
      <c r="Y59676" s="84"/>
    </row>
    <row r="59677" spans="25:25" x14ac:dyDescent="0.2">
      <c r="Y59677" s="84"/>
    </row>
    <row r="59678" spans="25:25" x14ac:dyDescent="0.2">
      <c r="Y59678" s="84"/>
    </row>
    <row r="59679" spans="25:25" x14ac:dyDescent="0.2">
      <c r="Y59679" s="84"/>
    </row>
    <row r="59680" spans="25:25" x14ac:dyDescent="0.2">
      <c r="Y59680" s="84"/>
    </row>
    <row r="59681" spans="25:25" x14ac:dyDescent="0.2">
      <c r="Y59681" s="84"/>
    </row>
    <row r="59682" spans="25:25" x14ac:dyDescent="0.2">
      <c r="Y59682" s="84"/>
    </row>
    <row r="59683" spans="25:25" x14ac:dyDescent="0.2">
      <c r="Y59683" s="84"/>
    </row>
    <row r="59684" spans="25:25" x14ac:dyDescent="0.2">
      <c r="Y59684" s="84"/>
    </row>
    <row r="59685" spans="25:25" x14ac:dyDescent="0.2">
      <c r="Y59685" s="84"/>
    </row>
    <row r="59686" spans="25:25" x14ac:dyDescent="0.2">
      <c r="Y59686" s="84"/>
    </row>
    <row r="59687" spans="25:25" x14ac:dyDescent="0.2">
      <c r="Y59687" s="84"/>
    </row>
    <row r="59688" spans="25:25" x14ac:dyDescent="0.2">
      <c r="Y59688" s="84"/>
    </row>
    <row r="59689" spans="25:25" x14ac:dyDescent="0.2">
      <c r="Y59689" s="84"/>
    </row>
    <row r="59690" spans="25:25" x14ac:dyDescent="0.2">
      <c r="Y59690" s="84"/>
    </row>
    <row r="59691" spans="25:25" x14ac:dyDescent="0.2">
      <c r="Y59691" s="84"/>
    </row>
    <row r="59692" spans="25:25" x14ac:dyDescent="0.2">
      <c r="Y59692" s="84"/>
    </row>
    <row r="59693" spans="25:25" x14ac:dyDescent="0.2">
      <c r="Y59693" s="84"/>
    </row>
    <row r="59694" spans="25:25" x14ac:dyDescent="0.2">
      <c r="Y59694" s="84"/>
    </row>
    <row r="59695" spans="25:25" x14ac:dyDescent="0.2">
      <c r="Y59695" s="84"/>
    </row>
    <row r="59696" spans="25:25" x14ac:dyDescent="0.2">
      <c r="Y59696" s="84"/>
    </row>
    <row r="59697" spans="25:25" x14ac:dyDescent="0.2">
      <c r="Y59697" s="84"/>
    </row>
    <row r="59698" spans="25:25" x14ac:dyDescent="0.2">
      <c r="Y59698" s="84"/>
    </row>
    <row r="59699" spans="25:25" x14ac:dyDescent="0.2">
      <c r="Y59699" s="84"/>
    </row>
    <row r="59700" spans="25:25" x14ac:dyDescent="0.2">
      <c r="Y59700" s="84"/>
    </row>
    <row r="59701" spans="25:25" x14ac:dyDescent="0.2">
      <c r="Y59701" s="84"/>
    </row>
    <row r="59702" spans="25:25" x14ac:dyDescent="0.2">
      <c r="Y59702" s="84"/>
    </row>
    <row r="59703" spans="25:25" x14ac:dyDescent="0.2">
      <c r="Y59703" s="84"/>
    </row>
    <row r="59704" spans="25:25" x14ac:dyDescent="0.2">
      <c r="Y59704" s="84"/>
    </row>
    <row r="59705" spans="25:25" x14ac:dyDescent="0.2">
      <c r="Y59705" s="84"/>
    </row>
    <row r="59706" spans="25:25" x14ac:dyDescent="0.2">
      <c r="Y59706" s="84"/>
    </row>
    <row r="59707" spans="25:25" x14ac:dyDescent="0.2">
      <c r="Y59707" s="84"/>
    </row>
    <row r="59708" spans="25:25" x14ac:dyDescent="0.2">
      <c r="Y59708" s="84"/>
    </row>
    <row r="59709" spans="25:25" x14ac:dyDescent="0.2">
      <c r="Y59709" s="84"/>
    </row>
    <row r="59710" spans="25:25" x14ac:dyDescent="0.2">
      <c r="Y59710" s="84"/>
    </row>
    <row r="59711" spans="25:25" x14ac:dyDescent="0.2">
      <c r="Y59711" s="84"/>
    </row>
    <row r="59712" spans="25:25" x14ac:dyDescent="0.2">
      <c r="Y59712" s="84"/>
    </row>
    <row r="59713" spans="25:25" x14ac:dyDescent="0.2">
      <c r="Y59713" s="84"/>
    </row>
    <row r="59714" spans="25:25" x14ac:dyDescent="0.2">
      <c r="Y59714" s="84"/>
    </row>
    <row r="59715" spans="25:25" x14ac:dyDescent="0.2">
      <c r="Y59715" s="84"/>
    </row>
    <row r="59716" spans="25:25" x14ac:dyDescent="0.2">
      <c r="Y59716" s="84"/>
    </row>
    <row r="59717" spans="25:25" x14ac:dyDescent="0.2">
      <c r="Y59717" s="84"/>
    </row>
    <row r="59718" spans="25:25" x14ac:dyDescent="0.2">
      <c r="Y59718" s="84"/>
    </row>
    <row r="59719" spans="25:25" x14ac:dyDescent="0.2">
      <c r="Y59719" s="84"/>
    </row>
    <row r="59720" spans="25:25" x14ac:dyDescent="0.2">
      <c r="Y59720" s="84"/>
    </row>
    <row r="59721" spans="25:25" x14ac:dyDescent="0.2">
      <c r="Y59721" s="84"/>
    </row>
    <row r="59722" spans="25:25" x14ac:dyDescent="0.2">
      <c r="Y59722" s="84"/>
    </row>
    <row r="59723" spans="25:25" x14ac:dyDescent="0.2">
      <c r="Y59723" s="84"/>
    </row>
    <row r="59724" spans="25:25" x14ac:dyDescent="0.2">
      <c r="Y59724" s="84"/>
    </row>
    <row r="59725" spans="25:25" x14ac:dyDescent="0.2">
      <c r="Y59725" s="84"/>
    </row>
    <row r="59726" spans="25:25" x14ac:dyDescent="0.2">
      <c r="Y59726" s="84"/>
    </row>
    <row r="59727" spans="25:25" x14ac:dyDescent="0.2">
      <c r="Y59727" s="84"/>
    </row>
    <row r="59728" spans="25:25" x14ac:dyDescent="0.2">
      <c r="Y59728" s="84"/>
    </row>
    <row r="59729" spans="25:25" x14ac:dyDescent="0.2">
      <c r="Y59729" s="84"/>
    </row>
    <row r="59730" spans="25:25" x14ac:dyDescent="0.2">
      <c r="Y59730" s="84"/>
    </row>
    <row r="59731" spans="25:25" x14ac:dyDescent="0.2">
      <c r="Y59731" s="84"/>
    </row>
    <row r="59732" spans="25:25" x14ac:dyDescent="0.2">
      <c r="Y59732" s="84"/>
    </row>
    <row r="59733" spans="25:25" x14ac:dyDescent="0.2">
      <c r="Y59733" s="84"/>
    </row>
    <row r="59734" spans="25:25" x14ac:dyDescent="0.2">
      <c r="Y59734" s="84"/>
    </row>
    <row r="59735" spans="25:25" x14ac:dyDescent="0.2">
      <c r="Y59735" s="84"/>
    </row>
    <row r="59736" spans="25:25" x14ac:dyDescent="0.2">
      <c r="Y59736" s="84"/>
    </row>
    <row r="59737" spans="25:25" x14ac:dyDescent="0.2">
      <c r="Y59737" s="84"/>
    </row>
    <row r="59738" spans="25:25" x14ac:dyDescent="0.2">
      <c r="Y59738" s="84"/>
    </row>
    <row r="59739" spans="25:25" x14ac:dyDescent="0.2">
      <c r="Y59739" s="84"/>
    </row>
    <row r="59740" spans="25:25" x14ac:dyDescent="0.2">
      <c r="Y59740" s="84"/>
    </row>
    <row r="59741" spans="25:25" x14ac:dyDescent="0.2">
      <c r="Y59741" s="84"/>
    </row>
    <row r="59742" spans="25:25" x14ac:dyDescent="0.2">
      <c r="Y59742" s="84"/>
    </row>
    <row r="59743" spans="25:25" x14ac:dyDescent="0.2">
      <c r="Y59743" s="84"/>
    </row>
    <row r="59744" spans="25:25" x14ac:dyDescent="0.2">
      <c r="Y59744" s="84"/>
    </row>
    <row r="59745" spans="25:25" x14ac:dyDescent="0.2">
      <c r="Y59745" s="84"/>
    </row>
    <row r="59746" spans="25:25" x14ac:dyDescent="0.2">
      <c r="Y59746" s="84"/>
    </row>
    <row r="59747" spans="25:25" x14ac:dyDescent="0.2">
      <c r="Y59747" s="84"/>
    </row>
    <row r="59748" spans="25:25" x14ac:dyDescent="0.2">
      <c r="Y59748" s="84"/>
    </row>
    <row r="59749" spans="25:25" x14ac:dyDescent="0.2">
      <c r="Y59749" s="84"/>
    </row>
    <row r="59750" spans="25:25" x14ac:dyDescent="0.2">
      <c r="Y59750" s="84"/>
    </row>
    <row r="59751" spans="25:25" x14ac:dyDescent="0.2">
      <c r="Y59751" s="84"/>
    </row>
    <row r="59752" spans="25:25" x14ac:dyDescent="0.2">
      <c r="Y59752" s="84"/>
    </row>
    <row r="59753" spans="25:25" x14ac:dyDescent="0.2">
      <c r="Y59753" s="84"/>
    </row>
    <row r="59754" spans="25:25" x14ac:dyDescent="0.2">
      <c r="Y59754" s="84"/>
    </row>
    <row r="59755" spans="25:25" x14ac:dyDescent="0.2">
      <c r="Y59755" s="84"/>
    </row>
    <row r="59756" spans="25:25" x14ac:dyDescent="0.2">
      <c r="Y59756" s="84"/>
    </row>
    <row r="59757" spans="25:25" x14ac:dyDescent="0.2">
      <c r="Y59757" s="84"/>
    </row>
    <row r="59758" spans="25:25" x14ac:dyDescent="0.2">
      <c r="Y59758" s="84"/>
    </row>
    <row r="59759" spans="25:25" x14ac:dyDescent="0.2">
      <c r="Y59759" s="84"/>
    </row>
    <row r="59760" spans="25:25" x14ac:dyDescent="0.2">
      <c r="Y59760" s="84"/>
    </row>
    <row r="59761" spans="25:25" x14ac:dyDescent="0.2">
      <c r="Y59761" s="84"/>
    </row>
    <row r="59762" spans="25:25" x14ac:dyDescent="0.2">
      <c r="Y59762" s="84"/>
    </row>
    <row r="59763" spans="25:25" x14ac:dyDescent="0.2">
      <c r="Y59763" s="84"/>
    </row>
    <row r="59764" spans="25:25" x14ac:dyDescent="0.2">
      <c r="Y59764" s="84"/>
    </row>
    <row r="59765" spans="25:25" x14ac:dyDescent="0.2">
      <c r="Y59765" s="84"/>
    </row>
    <row r="59766" spans="25:25" x14ac:dyDescent="0.2">
      <c r="Y59766" s="84"/>
    </row>
    <row r="59767" spans="25:25" x14ac:dyDescent="0.2">
      <c r="Y59767" s="84"/>
    </row>
    <row r="59768" spans="25:25" x14ac:dyDescent="0.2">
      <c r="Y59768" s="84"/>
    </row>
    <row r="59769" spans="25:25" x14ac:dyDescent="0.2">
      <c r="Y59769" s="84"/>
    </row>
    <row r="59770" spans="25:25" x14ac:dyDescent="0.2">
      <c r="Y59770" s="84"/>
    </row>
    <row r="59771" spans="25:25" x14ac:dyDescent="0.2">
      <c r="Y59771" s="84"/>
    </row>
    <row r="59772" spans="25:25" x14ac:dyDescent="0.2">
      <c r="Y59772" s="84"/>
    </row>
    <row r="59773" spans="25:25" x14ac:dyDescent="0.2">
      <c r="Y59773" s="84"/>
    </row>
    <row r="59774" spans="25:25" x14ac:dyDescent="0.2">
      <c r="Y59774" s="84"/>
    </row>
    <row r="59775" spans="25:25" x14ac:dyDescent="0.2">
      <c r="Y59775" s="84"/>
    </row>
    <row r="59776" spans="25:25" x14ac:dyDescent="0.2">
      <c r="Y59776" s="84"/>
    </row>
    <row r="59777" spans="25:25" x14ac:dyDescent="0.2">
      <c r="Y59777" s="84"/>
    </row>
    <row r="59778" spans="25:25" x14ac:dyDescent="0.2">
      <c r="Y59778" s="84"/>
    </row>
    <row r="59779" spans="25:25" x14ac:dyDescent="0.2">
      <c r="Y59779" s="84"/>
    </row>
    <row r="59780" spans="25:25" x14ac:dyDescent="0.2">
      <c r="Y59780" s="84"/>
    </row>
    <row r="59781" spans="25:25" x14ac:dyDescent="0.2">
      <c r="Y59781" s="84"/>
    </row>
    <row r="59782" spans="25:25" x14ac:dyDescent="0.2">
      <c r="Y59782" s="84"/>
    </row>
    <row r="59783" spans="25:25" x14ac:dyDescent="0.2">
      <c r="Y59783" s="84"/>
    </row>
    <row r="59784" spans="25:25" x14ac:dyDescent="0.2">
      <c r="Y59784" s="84"/>
    </row>
    <row r="59785" spans="25:25" x14ac:dyDescent="0.2">
      <c r="Y59785" s="84"/>
    </row>
    <row r="59786" spans="25:25" x14ac:dyDescent="0.2">
      <c r="Y59786" s="84"/>
    </row>
    <row r="59787" spans="25:25" x14ac:dyDescent="0.2">
      <c r="Y59787" s="84"/>
    </row>
    <row r="59788" spans="25:25" x14ac:dyDescent="0.2">
      <c r="Y59788" s="84"/>
    </row>
    <row r="59789" spans="25:25" x14ac:dyDescent="0.2">
      <c r="Y59789" s="84"/>
    </row>
    <row r="59790" spans="25:25" x14ac:dyDescent="0.2">
      <c r="Y59790" s="84"/>
    </row>
    <row r="59791" spans="25:25" x14ac:dyDescent="0.2">
      <c r="Y59791" s="84"/>
    </row>
    <row r="59792" spans="25:25" x14ac:dyDescent="0.2">
      <c r="Y59792" s="84"/>
    </row>
    <row r="59793" spans="25:25" x14ac:dyDescent="0.2">
      <c r="Y59793" s="84"/>
    </row>
    <row r="59794" spans="25:25" x14ac:dyDescent="0.2">
      <c r="Y59794" s="84"/>
    </row>
    <row r="59795" spans="25:25" x14ac:dyDescent="0.2">
      <c r="Y59795" s="84"/>
    </row>
    <row r="59796" spans="25:25" x14ac:dyDescent="0.2">
      <c r="Y59796" s="84"/>
    </row>
    <row r="59797" spans="25:25" x14ac:dyDescent="0.2">
      <c r="Y59797" s="84"/>
    </row>
    <row r="59798" spans="25:25" x14ac:dyDescent="0.2">
      <c r="Y59798" s="84"/>
    </row>
    <row r="59799" spans="25:25" x14ac:dyDescent="0.2">
      <c r="Y59799" s="84"/>
    </row>
    <row r="59800" spans="25:25" x14ac:dyDescent="0.2">
      <c r="Y59800" s="84"/>
    </row>
    <row r="59801" spans="25:25" x14ac:dyDescent="0.2">
      <c r="Y59801" s="84"/>
    </row>
    <row r="59802" spans="25:25" x14ac:dyDescent="0.2">
      <c r="Y59802" s="84"/>
    </row>
    <row r="59803" spans="25:25" x14ac:dyDescent="0.2">
      <c r="Y59803" s="84"/>
    </row>
    <row r="59804" spans="25:25" x14ac:dyDescent="0.2">
      <c r="Y59804" s="84"/>
    </row>
    <row r="59805" spans="25:25" x14ac:dyDescent="0.2">
      <c r="Y59805" s="84"/>
    </row>
    <row r="59806" spans="25:25" x14ac:dyDescent="0.2">
      <c r="Y59806" s="84"/>
    </row>
    <row r="59807" spans="25:25" x14ac:dyDescent="0.2">
      <c r="Y59807" s="84"/>
    </row>
    <row r="59808" spans="25:25" x14ac:dyDescent="0.2">
      <c r="Y59808" s="84"/>
    </row>
    <row r="59809" spans="25:25" x14ac:dyDescent="0.2">
      <c r="Y59809" s="84"/>
    </row>
    <row r="59810" spans="25:25" x14ac:dyDescent="0.2">
      <c r="Y59810" s="84"/>
    </row>
    <row r="59811" spans="25:25" x14ac:dyDescent="0.2">
      <c r="Y59811" s="84"/>
    </row>
    <row r="59812" spans="25:25" x14ac:dyDescent="0.2">
      <c r="Y59812" s="84"/>
    </row>
    <row r="59813" spans="25:25" x14ac:dyDescent="0.2">
      <c r="Y59813" s="84"/>
    </row>
    <row r="59814" spans="25:25" x14ac:dyDescent="0.2">
      <c r="Y59814" s="84"/>
    </row>
    <row r="59815" spans="25:25" x14ac:dyDescent="0.2">
      <c r="Y59815" s="84"/>
    </row>
    <row r="59816" spans="25:25" x14ac:dyDescent="0.2">
      <c r="Y59816" s="84"/>
    </row>
    <row r="59817" spans="25:25" x14ac:dyDescent="0.2">
      <c r="Y59817" s="84"/>
    </row>
    <row r="59818" spans="25:25" x14ac:dyDescent="0.2">
      <c r="Y59818" s="84"/>
    </row>
    <row r="59819" spans="25:25" x14ac:dyDescent="0.2">
      <c r="Y59819" s="84"/>
    </row>
    <row r="59820" spans="25:25" x14ac:dyDescent="0.2">
      <c r="Y59820" s="84"/>
    </row>
    <row r="59821" spans="25:25" x14ac:dyDescent="0.2">
      <c r="Y59821" s="84"/>
    </row>
    <row r="59822" spans="25:25" x14ac:dyDescent="0.2">
      <c r="Y59822" s="84"/>
    </row>
    <row r="59823" spans="25:25" x14ac:dyDescent="0.2">
      <c r="Y59823" s="84"/>
    </row>
    <row r="59824" spans="25:25" x14ac:dyDescent="0.2">
      <c r="Y59824" s="84"/>
    </row>
    <row r="59825" spans="25:25" x14ac:dyDescent="0.2">
      <c r="Y59825" s="84"/>
    </row>
    <row r="59826" spans="25:25" x14ac:dyDescent="0.2">
      <c r="Y59826" s="84"/>
    </row>
    <row r="59827" spans="25:25" x14ac:dyDescent="0.2">
      <c r="Y59827" s="84"/>
    </row>
    <row r="59828" spans="25:25" x14ac:dyDescent="0.2">
      <c r="Y59828" s="84"/>
    </row>
    <row r="59829" spans="25:25" x14ac:dyDescent="0.2">
      <c r="Y59829" s="84"/>
    </row>
    <row r="59830" spans="25:25" x14ac:dyDescent="0.2">
      <c r="Y59830" s="84"/>
    </row>
    <row r="59831" spans="25:25" x14ac:dyDescent="0.2">
      <c r="Y59831" s="84"/>
    </row>
    <row r="59832" spans="25:25" x14ac:dyDescent="0.2">
      <c r="Y59832" s="84"/>
    </row>
    <row r="59833" spans="25:25" x14ac:dyDescent="0.2">
      <c r="Y59833" s="84"/>
    </row>
    <row r="59834" spans="25:25" x14ac:dyDescent="0.2">
      <c r="Y59834" s="84"/>
    </row>
    <row r="59835" spans="25:25" x14ac:dyDescent="0.2">
      <c r="Y59835" s="84"/>
    </row>
    <row r="59836" spans="25:25" x14ac:dyDescent="0.2">
      <c r="Y59836" s="84"/>
    </row>
    <row r="59837" spans="25:25" x14ac:dyDescent="0.2">
      <c r="Y59837" s="84"/>
    </row>
    <row r="59838" spans="25:25" x14ac:dyDescent="0.2">
      <c r="Y59838" s="84"/>
    </row>
    <row r="59839" spans="25:25" x14ac:dyDescent="0.2">
      <c r="Y59839" s="84"/>
    </row>
    <row r="59840" spans="25:25" x14ac:dyDescent="0.2">
      <c r="Y59840" s="84"/>
    </row>
    <row r="59841" spans="25:25" x14ac:dyDescent="0.2">
      <c r="Y59841" s="84"/>
    </row>
    <row r="59842" spans="25:25" x14ac:dyDescent="0.2">
      <c r="Y59842" s="84"/>
    </row>
    <row r="59843" spans="25:25" x14ac:dyDescent="0.2">
      <c r="Y59843" s="84"/>
    </row>
    <row r="59844" spans="25:25" x14ac:dyDescent="0.2">
      <c r="Y59844" s="84"/>
    </row>
    <row r="59845" spans="25:25" x14ac:dyDescent="0.2">
      <c r="Y59845" s="84"/>
    </row>
    <row r="59846" spans="25:25" x14ac:dyDescent="0.2">
      <c r="Y59846" s="84"/>
    </row>
    <row r="59847" spans="25:25" x14ac:dyDescent="0.2">
      <c r="Y59847" s="84"/>
    </row>
    <row r="59848" spans="25:25" x14ac:dyDescent="0.2">
      <c r="Y59848" s="84"/>
    </row>
    <row r="59849" spans="25:25" x14ac:dyDescent="0.2">
      <c r="Y59849" s="84"/>
    </row>
    <row r="59850" spans="25:25" x14ac:dyDescent="0.2">
      <c r="Y59850" s="84"/>
    </row>
    <row r="59851" spans="25:25" x14ac:dyDescent="0.2">
      <c r="Y59851" s="84"/>
    </row>
    <row r="59852" spans="25:25" x14ac:dyDescent="0.2">
      <c r="Y59852" s="84"/>
    </row>
    <row r="59853" spans="25:25" x14ac:dyDescent="0.2">
      <c r="Y59853" s="84"/>
    </row>
    <row r="59854" spans="25:25" x14ac:dyDescent="0.2">
      <c r="Y59854" s="84"/>
    </row>
    <row r="59855" spans="25:25" x14ac:dyDescent="0.2">
      <c r="Y59855" s="84"/>
    </row>
    <row r="59856" spans="25:25" x14ac:dyDescent="0.2">
      <c r="Y59856" s="84"/>
    </row>
    <row r="59857" spans="25:25" x14ac:dyDescent="0.2">
      <c r="Y59857" s="84"/>
    </row>
    <row r="59858" spans="25:25" x14ac:dyDescent="0.2">
      <c r="Y59858" s="84"/>
    </row>
    <row r="59859" spans="25:25" x14ac:dyDescent="0.2">
      <c r="Y59859" s="84"/>
    </row>
    <row r="59860" spans="25:25" x14ac:dyDescent="0.2">
      <c r="Y59860" s="84"/>
    </row>
    <row r="59861" spans="25:25" x14ac:dyDescent="0.2">
      <c r="Y59861" s="84"/>
    </row>
    <row r="59862" spans="25:25" x14ac:dyDescent="0.2">
      <c r="Y59862" s="84"/>
    </row>
    <row r="59863" spans="25:25" x14ac:dyDescent="0.2">
      <c r="Y59863" s="84"/>
    </row>
    <row r="59864" spans="25:25" x14ac:dyDescent="0.2">
      <c r="Y59864" s="84"/>
    </row>
    <row r="59865" spans="25:25" x14ac:dyDescent="0.2">
      <c r="Y59865" s="84"/>
    </row>
    <row r="59866" spans="25:25" x14ac:dyDescent="0.2">
      <c r="Y59866" s="84"/>
    </row>
    <row r="59867" spans="25:25" x14ac:dyDescent="0.2">
      <c r="Y59867" s="84"/>
    </row>
    <row r="59868" spans="25:25" x14ac:dyDescent="0.2">
      <c r="Y59868" s="84"/>
    </row>
    <row r="59869" spans="25:25" x14ac:dyDescent="0.2">
      <c r="Y59869" s="84"/>
    </row>
    <row r="59870" spans="25:25" x14ac:dyDescent="0.2">
      <c r="Y59870" s="84"/>
    </row>
    <row r="59871" spans="25:25" x14ac:dyDescent="0.2">
      <c r="Y59871" s="84"/>
    </row>
    <row r="59872" spans="25:25" x14ac:dyDescent="0.2">
      <c r="Y59872" s="84"/>
    </row>
    <row r="59873" spans="25:25" x14ac:dyDescent="0.2">
      <c r="Y59873" s="84"/>
    </row>
    <row r="59874" spans="25:25" x14ac:dyDescent="0.2">
      <c r="Y59874" s="84"/>
    </row>
    <row r="59875" spans="25:25" x14ac:dyDescent="0.2">
      <c r="Y59875" s="84"/>
    </row>
    <row r="59876" spans="25:25" x14ac:dyDescent="0.2">
      <c r="Y59876" s="84"/>
    </row>
    <row r="59877" spans="25:25" x14ac:dyDescent="0.2">
      <c r="Y59877" s="84"/>
    </row>
    <row r="59878" spans="25:25" x14ac:dyDescent="0.2">
      <c r="Y59878" s="84"/>
    </row>
    <row r="59879" spans="25:25" x14ac:dyDescent="0.2">
      <c r="Y59879" s="84"/>
    </row>
    <row r="59880" spans="25:25" x14ac:dyDescent="0.2">
      <c r="Y59880" s="84"/>
    </row>
    <row r="59881" spans="25:25" x14ac:dyDescent="0.2">
      <c r="Y59881" s="84"/>
    </row>
    <row r="59882" spans="25:25" x14ac:dyDescent="0.2">
      <c r="Y59882" s="84"/>
    </row>
    <row r="59883" spans="25:25" x14ac:dyDescent="0.2">
      <c r="Y59883" s="84"/>
    </row>
    <row r="59884" spans="25:25" x14ac:dyDescent="0.2">
      <c r="Y59884" s="84"/>
    </row>
    <row r="59885" spans="25:25" x14ac:dyDescent="0.2">
      <c r="Y59885" s="84"/>
    </row>
    <row r="59886" spans="25:25" x14ac:dyDescent="0.2">
      <c r="Y59886" s="84"/>
    </row>
    <row r="59887" spans="25:25" x14ac:dyDescent="0.2">
      <c r="Y59887" s="84"/>
    </row>
    <row r="59888" spans="25:25" x14ac:dyDescent="0.2">
      <c r="Y59888" s="84"/>
    </row>
    <row r="59889" spans="25:25" x14ac:dyDescent="0.2">
      <c r="Y59889" s="84"/>
    </row>
    <row r="59890" spans="25:25" x14ac:dyDescent="0.2">
      <c r="Y59890" s="84"/>
    </row>
    <row r="59891" spans="25:25" x14ac:dyDescent="0.2">
      <c r="Y59891" s="84"/>
    </row>
    <row r="59892" spans="25:25" x14ac:dyDescent="0.2">
      <c r="Y59892" s="84"/>
    </row>
    <row r="59893" spans="25:25" x14ac:dyDescent="0.2">
      <c r="Y59893" s="84"/>
    </row>
    <row r="59894" spans="25:25" x14ac:dyDescent="0.2">
      <c r="Y59894" s="84"/>
    </row>
    <row r="59895" spans="25:25" x14ac:dyDescent="0.2">
      <c r="Y59895" s="84"/>
    </row>
    <row r="59896" spans="25:25" x14ac:dyDescent="0.2">
      <c r="Y59896" s="84"/>
    </row>
    <row r="59897" spans="25:25" x14ac:dyDescent="0.2">
      <c r="Y59897" s="84"/>
    </row>
    <row r="59898" spans="25:25" x14ac:dyDescent="0.2">
      <c r="Y59898" s="84"/>
    </row>
    <row r="59899" spans="25:25" x14ac:dyDescent="0.2">
      <c r="Y59899" s="84"/>
    </row>
    <row r="59900" spans="25:25" x14ac:dyDescent="0.2">
      <c r="Y59900" s="84"/>
    </row>
    <row r="59901" spans="25:25" x14ac:dyDescent="0.2">
      <c r="Y59901" s="84"/>
    </row>
    <row r="59902" spans="25:25" x14ac:dyDescent="0.2">
      <c r="Y59902" s="84"/>
    </row>
    <row r="59903" spans="25:25" x14ac:dyDescent="0.2">
      <c r="Y59903" s="84"/>
    </row>
    <row r="59904" spans="25:25" x14ac:dyDescent="0.2">
      <c r="Y59904" s="84"/>
    </row>
    <row r="59905" spans="25:25" x14ac:dyDescent="0.2">
      <c r="Y59905" s="84"/>
    </row>
    <row r="59906" spans="25:25" x14ac:dyDescent="0.2">
      <c r="Y59906" s="84"/>
    </row>
    <row r="59907" spans="25:25" x14ac:dyDescent="0.2">
      <c r="Y59907" s="84"/>
    </row>
    <row r="59908" spans="25:25" x14ac:dyDescent="0.2">
      <c r="Y59908" s="84"/>
    </row>
    <row r="59909" spans="25:25" x14ac:dyDescent="0.2">
      <c r="Y59909" s="84"/>
    </row>
    <row r="59910" spans="25:25" x14ac:dyDescent="0.2">
      <c r="Y59910" s="84"/>
    </row>
    <row r="59911" spans="25:25" x14ac:dyDescent="0.2">
      <c r="Y59911" s="84"/>
    </row>
    <row r="59912" spans="25:25" x14ac:dyDescent="0.2">
      <c r="Y59912" s="84"/>
    </row>
    <row r="59913" spans="25:25" x14ac:dyDescent="0.2">
      <c r="Y59913" s="84"/>
    </row>
    <row r="59914" spans="25:25" x14ac:dyDescent="0.2">
      <c r="Y59914" s="84"/>
    </row>
    <row r="59915" spans="25:25" x14ac:dyDescent="0.2">
      <c r="Y59915" s="84"/>
    </row>
    <row r="59916" spans="25:25" x14ac:dyDescent="0.2">
      <c r="Y59916" s="84"/>
    </row>
    <row r="59917" spans="25:25" x14ac:dyDescent="0.2">
      <c r="Y59917" s="84"/>
    </row>
    <row r="59918" spans="25:25" x14ac:dyDescent="0.2">
      <c r="Y59918" s="84"/>
    </row>
    <row r="59919" spans="25:25" x14ac:dyDescent="0.2">
      <c r="Y59919" s="84"/>
    </row>
    <row r="59920" spans="25:25" x14ac:dyDescent="0.2">
      <c r="Y59920" s="84"/>
    </row>
    <row r="59921" spans="25:25" x14ac:dyDescent="0.2">
      <c r="Y59921" s="84"/>
    </row>
    <row r="59922" spans="25:25" x14ac:dyDescent="0.2">
      <c r="Y59922" s="84"/>
    </row>
    <row r="59923" spans="25:25" x14ac:dyDescent="0.2">
      <c r="Y59923" s="84"/>
    </row>
    <row r="59924" spans="25:25" x14ac:dyDescent="0.2">
      <c r="Y59924" s="84"/>
    </row>
    <row r="59925" spans="25:25" x14ac:dyDescent="0.2">
      <c r="Y59925" s="84"/>
    </row>
    <row r="59926" spans="25:25" x14ac:dyDescent="0.2">
      <c r="Y59926" s="84"/>
    </row>
    <row r="59927" spans="25:25" x14ac:dyDescent="0.2">
      <c r="Y59927" s="84"/>
    </row>
    <row r="59928" spans="25:25" x14ac:dyDescent="0.2">
      <c r="Y59928" s="84"/>
    </row>
    <row r="59929" spans="25:25" x14ac:dyDescent="0.2">
      <c r="Y59929" s="84"/>
    </row>
    <row r="59930" spans="25:25" x14ac:dyDescent="0.2">
      <c r="Y59930" s="84"/>
    </row>
    <row r="59931" spans="25:25" x14ac:dyDescent="0.2">
      <c r="Y59931" s="84"/>
    </row>
    <row r="59932" spans="25:25" x14ac:dyDescent="0.2">
      <c r="Y59932" s="84"/>
    </row>
    <row r="59933" spans="25:25" x14ac:dyDescent="0.2">
      <c r="Y59933" s="84"/>
    </row>
    <row r="59934" spans="25:25" x14ac:dyDescent="0.2">
      <c r="Y59934" s="84"/>
    </row>
    <row r="59935" spans="25:25" x14ac:dyDescent="0.2">
      <c r="Y59935" s="84"/>
    </row>
    <row r="59936" spans="25:25" x14ac:dyDescent="0.2">
      <c r="Y59936" s="84"/>
    </row>
    <row r="59937" spans="25:25" x14ac:dyDescent="0.2">
      <c r="Y59937" s="84"/>
    </row>
    <row r="59938" spans="25:25" x14ac:dyDescent="0.2">
      <c r="Y59938" s="84"/>
    </row>
    <row r="59939" spans="25:25" x14ac:dyDescent="0.2">
      <c r="Y59939" s="84"/>
    </row>
    <row r="59940" spans="25:25" x14ac:dyDescent="0.2">
      <c r="Y59940" s="84"/>
    </row>
    <row r="59941" spans="25:25" x14ac:dyDescent="0.2">
      <c r="Y59941" s="84"/>
    </row>
    <row r="59942" spans="25:25" x14ac:dyDescent="0.2">
      <c r="Y59942" s="84"/>
    </row>
    <row r="59943" spans="25:25" x14ac:dyDescent="0.2">
      <c r="Y59943" s="84"/>
    </row>
    <row r="59944" spans="25:25" x14ac:dyDescent="0.2">
      <c r="Y59944" s="84"/>
    </row>
    <row r="59945" spans="25:25" x14ac:dyDescent="0.2">
      <c r="Y59945" s="84"/>
    </row>
    <row r="59946" spans="25:25" x14ac:dyDescent="0.2">
      <c r="Y59946" s="84"/>
    </row>
    <row r="59947" spans="25:25" x14ac:dyDescent="0.2">
      <c r="Y59947" s="84"/>
    </row>
    <row r="59948" spans="25:25" x14ac:dyDescent="0.2">
      <c r="Y59948" s="84"/>
    </row>
    <row r="59949" spans="25:25" x14ac:dyDescent="0.2">
      <c r="Y59949" s="84"/>
    </row>
    <row r="59950" spans="25:25" x14ac:dyDescent="0.2">
      <c r="Y59950" s="84"/>
    </row>
    <row r="59951" spans="25:25" x14ac:dyDescent="0.2">
      <c r="Y59951" s="84"/>
    </row>
    <row r="59952" spans="25:25" x14ac:dyDescent="0.2">
      <c r="Y59952" s="84"/>
    </row>
    <row r="59953" spans="25:25" x14ac:dyDescent="0.2">
      <c r="Y59953" s="84"/>
    </row>
    <row r="59954" spans="25:25" x14ac:dyDescent="0.2">
      <c r="Y59954" s="84"/>
    </row>
    <row r="59955" spans="25:25" x14ac:dyDescent="0.2">
      <c r="Y59955" s="84"/>
    </row>
    <row r="59956" spans="25:25" x14ac:dyDescent="0.2">
      <c r="Y59956" s="84"/>
    </row>
    <row r="59957" spans="25:25" x14ac:dyDescent="0.2">
      <c r="Y59957" s="84"/>
    </row>
    <row r="59958" spans="25:25" x14ac:dyDescent="0.2">
      <c r="Y59958" s="84"/>
    </row>
    <row r="59959" spans="25:25" x14ac:dyDescent="0.2">
      <c r="Y59959" s="84"/>
    </row>
    <row r="59960" spans="25:25" x14ac:dyDescent="0.2">
      <c r="Y59960" s="84"/>
    </row>
    <row r="59961" spans="25:25" x14ac:dyDescent="0.2">
      <c r="Y59961" s="84"/>
    </row>
    <row r="59962" spans="25:25" x14ac:dyDescent="0.2">
      <c r="Y59962" s="84"/>
    </row>
    <row r="59963" spans="25:25" x14ac:dyDescent="0.2">
      <c r="Y59963" s="84"/>
    </row>
    <row r="59964" spans="25:25" x14ac:dyDescent="0.2">
      <c r="Y59964" s="84"/>
    </row>
    <row r="59965" spans="25:25" x14ac:dyDescent="0.2">
      <c r="Y59965" s="84"/>
    </row>
    <row r="59966" spans="25:25" x14ac:dyDescent="0.2">
      <c r="Y59966" s="84"/>
    </row>
    <row r="59967" spans="25:25" x14ac:dyDescent="0.2">
      <c r="Y59967" s="84"/>
    </row>
    <row r="59968" spans="25:25" x14ac:dyDescent="0.2">
      <c r="Y59968" s="84"/>
    </row>
    <row r="59969" spans="25:25" x14ac:dyDescent="0.2">
      <c r="Y59969" s="84"/>
    </row>
    <row r="59970" spans="25:25" x14ac:dyDescent="0.2">
      <c r="Y59970" s="84"/>
    </row>
    <row r="59971" spans="25:25" x14ac:dyDescent="0.2">
      <c r="Y59971" s="84"/>
    </row>
    <row r="59972" spans="25:25" x14ac:dyDescent="0.2">
      <c r="Y59972" s="84"/>
    </row>
    <row r="59973" spans="25:25" x14ac:dyDescent="0.2">
      <c r="Y59973" s="84"/>
    </row>
    <row r="59974" spans="25:25" x14ac:dyDescent="0.2">
      <c r="Y59974" s="84"/>
    </row>
    <row r="59975" spans="25:25" x14ac:dyDescent="0.2">
      <c r="Y59975" s="84"/>
    </row>
    <row r="59976" spans="25:25" x14ac:dyDescent="0.2">
      <c r="Y59976" s="84"/>
    </row>
    <row r="59977" spans="25:25" x14ac:dyDescent="0.2">
      <c r="Y59977" s="84"/>
    </row>
    <row r="59978" spans="25:25" x14ac:dyDescent="0.2">
      <c r="Y59978" s="84"/>
    </row>
    <row r="59979" spans="25:25" x14ac:dyDescent="0.2">
      <c r="Y59979" s="84"/>
    </row>
    <row r="59980" spans="25:25" x14ac:dyDescent="0.2">
      <c r="Y59980" s="84"/>
    </row>
    <row r="59981" spans="25:25" x14ac:dyDescent="0.2">
      <c r="Y59981" s="84"/>
    </row>
    <row r="59982" spans="25:25" x14ac:dyDescent="0.2">
      <c r="Y59982" s="84"/>
    </row>
    <row r="59983" spans="25:25" x14ac:dyDescent="0.2">
      <c r="Y59983" s="84"/>
    </row>
    <row r="59984" spans="25:25" x14ac:dyDescent="0.2">
      <c r="Y59984" s="84"/>
    </row>
    <row r="59985" spans="25:25" x14ac:dyDescent="0.2">
      <c r="Y59985" s="84"/>
    </row>
    <row r="59986" spans="25:25" x14ac:dyDescent="0.2">
      <c r="Y59986" s="84"/>
    </row>
    <row r="59987" spans="25:25" x14ac:dyDescent="0.2">
      <c r="Y59987" s="84"/>
    </row>
    <row r="59988" spans="25:25" x14ac:dyDescent="0.2">
      <c r="Y59988" s="84"/>
    </row>
    <row r="59989" spans="25:25" x14ac:dyDescent="0.2">
      <c r="Y59989" s="84"/>
    </row>
    <row r="59990" spans="25:25" x14ac:dyDescent="0.2">
      <c r="Y59990" s="84"/>
    </row>
    <row r="59991" spans="25:25" x14ac:dyDescent="0.2">
      <c r="Y59991" s="84"/>
    </row>
    <row r="59992" spans="25:25" x14ac:dyDescent="0.2">
      <c r="Y59992" s="84"/>
    </row>
    <row r="59993" spans="25:25" x14ac:dyDescent="0.2">
      <c r="Y59993" s="84"/>
    </row>
    <row r="59994" spans="25:25" x14ac:dyDescent="0.2">
      <c r="Y59994" s="84"/>
    </row>
    <row r="59995" spans="25:25" x14ac:dyDescent="0.2">
      <c r="Y59995" s="84"/>
    </row>
    <row r="59996" spans="25:25" x14ac:dyDescent="0.2">
      <c r="Y59996" s="84"/>
    </row>
    <row r="59997" spans="25:25" x14ac:dyDescent="0.2">
      <c r="Y59997" s="84"/>
    </row>
    <row r="59998" spans="25:25" x14ac:dyDescent="0.2">
      <c r="Y59998" s="84"/>
    </row>
    <row r="59999" spans="25:25" x14ac:dyDescent="0.2">
      <c r="Y59999" s="84"/>
    </row>
    <row r="60000" spans="25:25" x14ac:dyDescent="0.2">
      <c r="Y60000" s="84"/>
    </row>
    <row r="60001" spans="25:25" x14ac:dyDescent="0.2">
      <c r="Y60001" s="84"/>
    </row>
    <row r="60002" spans="25:25" x14ac:dyDescent="0.2">
      <c r="Y60002" s="84"/>
    </row>
    <row r="60003" spans="25:25" x14ac:dyDescent="0.2">
      <c r="Y60003" s="84"/>
    </row>
    <row r="60004" spans="25:25" x14ac:dyDescent="0.2">
      <c r="Y60004" s="84"/>
    </row>
    <row r="60005" spans="25:25" x14ac:dyDescent="0.2">
      <c r="Y60005" s="84"/>
    </row>
    <row r="60006" spans="25:25" x14ac:dyDescent="0.2">
      <c r="Y60006" s="84"/>
    </row>
    <row r="60007" spans="25:25" x14ac:dyDescent="0.2">
      <c r="Y60007" s="84"/>
    </row>
    <row r="60008" spans="25:25" x14ac:dyDescent="0.2">
      <c r="Y60008" s="84"/>
    </row>
    <row r="60009" spans="25:25" x14ac:dyDescent="0.2">
      <c r="Y60009" s="84"/>
    </row>
    <row r="60010" spans="25:25" x14ac:dyDescent="0.2">
      <c r="Y60010" s="84"/>
    </row>
    <row r="60011" spans="25:25" x14ac:dyDescent="0.2">
      <c r="Y60011" s="84"/>
    </row>
    <row r="60012" spans="25:25" x14ac:dyDescent="0.2">
      <c r="Y60012" s="84"/>
    </row>
    <row r="60013" spans="25:25" x14ac:dyDescent="0.2">
      <c r="Y60013" s="84"/>
    </row>
    <row r="60014" spans="25:25" x14ac:dyDescent="0.2">
      <c r="Y60014" s="84"/>
    </row>
    <row r="60015" spans="25:25" x14ac:dyDescent="0.2">
      <c r="Y60015" s="84"/>
    </row>
    <row r="60016" spans="25:25" x14ac:dyDescent="0.2">
      <c r="Y60016" s="84"/>
    </row>
    <row r="60017" spans="25:25" x14ac:dyDescent="0.2">
      <c r="Y60017" s="84"/>
    </row>
    <row r="60018" spans="25:25" x14ac:dyDescent="0.2">
      <c r="Y60018" s="84"/>
    </row>
    <row r="60019" spans="25:25" x14ac:dyDescent="0.2">
      <c r="Y60019" s="84"/>
    </row>
    <row r="60020" spans="25:25" x14ac:dyDescent="0.2">
      <c r="Y60020" s="84"/>
    </row>
    <row r="60021" spans="25:25" x14ac:dyDescent="0.2">
      <c r="Y60021" s="84"/>
    </row>
    <row r="60022" spans="25:25" x14ac:dyDescent="0.2">
      <c r="Y60022" s="84"/>
    </row>
    <row r="60023" spans="25:25" x14ac:dyDescent="0.2">
      <c r="Y60023" s="84"/>
    </row>
    <row r="60024" spans="25:25" x14ac:dyDescent="0.2">
      <c r="Y60024" s="84"/>
    </row>
    <row r="60025" spans="25:25" x14ac:dyDescent="0.2">
      <c r="Y60025" s="84"/>
    </row>
    <row r="60026" spans="25:25" x14ac:dyDescent="0.2">
      <c r="Y60026" s="84"/>
    </row>
    <row r="60027" spans="25:25" x14ac:dyDescent="0.2">
      <c r="Y60027" s="84"/>
    </row>
    <row r="60028" spans="25:25" x14ac:dyDescent="0.2">
      <c r="Y60028" s="84"/>
    </row>
    <row r="60029" spans="25:25" x14ac:dyDescent="0.2">
      <c r="Y60029" s="84"/>
    </row>
    <row r="60030" spans="25:25" x14ac:dyDescent="0.2">
      <c r="Y60030" s="84"/>
    </row>
    <row r="60031" spans="25:25" x14ac:dyDescent="0.2">
      <c r="Y60031" s="84"/>
    </row>
    <row r="60032" spans="25:25" x14ac:dyDescent="0.2">
      <c r="Y60032" s="84"/>
    </row>
    <row r="60033" spans="25:25" x14ac:dyDescent="0.2">
      <c r="Y60033" s="84"/>
    </row>
    <row r="60034" spans="25:25" x14ac:dyDescent="0.2">
      <c r="Y60034" s="84"/>
    </row>
    <row r="60035" spans="25:25" x14ac:dyDescent="0.2">
      <c r="Y60035" s="84"/>
    </row>
    <row r="60036" spans="25:25" x14ac:dyDescent="0.2">
      <c r="Y60036" s="84"/>
    </row>
    <row r="60037" spans="25:25" x14ac:dyDescent="0.2">
      <c r="Y60037" s="84"/>
    </row>
    <row r="60038" spans="25:25" x14ac:dyDescent="0.2">
      <c r="Y60038" s="84"/>
    </row>
    <row r="60039" spans="25:25" x14ac:dyDescent="0.2">
      <c r="Y60039" s="84"/>
    </row>
    <row r="60040" spans="25:25" x14ac:dyDescent="0.2">
      <c r="Y60040" s="84"/>
    </row>
    <row r="60041" spans="25:25" x14ac:dyDescent="0.2">
      <c r="Y60041" s="84"/>
    </row>
    <row r="60042" spans="25:25" x14ac:dyDescent="0.2">
      <c r="Y60042" s="84"/>
    </row>
    <row r="60043" spans="25:25" x14ac:dyDescent="0.2">
      <c r="Y60043" s="84"/>
    </row>
    <row r="60044" spans="25:25" x14ac:dyDescent="0.2">
      <c r="Y60044" s="84"/>
    </row>
    <row r="60045" spans="25:25" x14ac:dyDescent="0.2">
      <c r="Y60045" s="84"/>
    </row>
    <row r="60046" spans="25:25" x14ac:dyDescent="0.2">
      <c r="Y60046" s="84"/>
    </row>
    <row r="60047" spans="25:25" x14ac:dyDescent="0.2">
      <c r="Y60047" s="84"/>
    </row>
    <row r="60048" spans="25:25" x14ac:dyDescent="0.2">
      <c r="Y60048" s="84"/>
    </row>
    <row r="60049" spans="25:25" x14ac:dyDescent="0.2">
      <c r="Y60049" s="84"/>
    </row>
    <row r="60050" spans="25:25" x14ac:dyDescent="0.2">
      <c r="Y60050" s="84"/>
    </row>
    <row r="60051" spans="25:25" x14ac:dyDescent="0.2">
      <c r="Y60051" s="84"/>
    </row>
    <row r="60052" spans="25:25" x14ac:dyDescent="0.2">
      <c r="Y60052" s="84"/>
    </row>
    <row r="60053" spans="25:25" x14ac:dyDescent="0.2">
      <c r="Y60053" s="84"/>
    </row>
    <row r="60054" spans="25:25" x14ac:dyDescent="0.2">
      <c r="Y60054" s="84"/>
    </row>
    <row r="60055" spans="25:25" x14ac:dyDescent="0.2">
      <c r="Y60055" s="84"/>
    </row>
    <row r="60056" spans="25:25" x14ac:dyDescent="0.2">
      <c r="Y60056" s="84"/>
    </row>
    <row r="60057" spans="25:25" x14ac:dyDescent="0.2">
      <c r="Y60057" s="84"/>
    </row>
    <row r="60058" spans="25:25" x14ac:dyDescent="0.2">
      <c r="Y60058" s="84"/>
    </row>
    <row r="60059" spans="25:25" x14ac:dyDescent="0.2">
      <c r="Y60059" s="84"/>
    </row>
    <row r="60060" spans="25:25" x14ac:dyDescent="0.2">
      <c r="Y60060" s="84"/>
    </row>
    <row r="60061" spans="25:25" x14ac:dyDescent="0.2">
      <c r="Y60061" s="84"/>
    </row>
    <row r="60062" spans="25:25" x14ac:dyDescent="0.2">
      <c r="Y60062" s="84"/>
    </row>
    <row r="60063" spans="25:25" x14ac:dyDescent="0.2">
      <c r="Y60063" s="84"/>
    </row>
    <row r="60064" spans="25:25" x14ac:dyDescent="0.2">
      <c r="Y60064" s="84"/>
    </row>
    <row r="60065" spans="25:25" x14ac:dyDescent="0.2">
      <c r="Y60065" s="84"/>
    </row>
    <row r="60066" spans="25:25" x14ac:dyDescent="0.2">
      <c r="Y60066" s="84"/>
    </row>
    <row r="60067" spans="25:25" x14ac:dyDescent="0.2">
      <c r="Y60067" s="84"/>
    </row>
    <row r="60068" spans="25:25" x14ac:dyDescent="0.2">
      <c r="Y60068" s="84"/>
    </row>
    <row r="60069" spans="25:25" x14ac:dyDescent="0.2">
      <c r="Y60069" s="84"/>
    </row>
    <row r="60070" spans="25:25" x14ac:dyDescent="0.2">
      <c r="Y60070" s="84"/>
    </row>
    <row r="60071" spans="25:25" x14ac:dyDescent="0.2">
      <c r="Y60071" s="84"/>
    </row>
    <row r="60072" spans="25:25" x14ac:dyDescent="0.2">
      <c r="Y60072" s="84"/>
    </row>
    <row r="60073" spans="25:25" x14ac:dyDescent="0.2">
      <c r="Y60073" s="84"/>
    </row>
    <row r="60074" spans="25:25" x14ac:dyDescent="0.2">
      <c r="Y60074" s="84"/>
    </row>
    <row r="60075" spans="25:25" x14ac:dyDescent="0.2">
      <c r="Y60075" s="84"/>
    </row>
    <row r="60076" spans="25:25" x14ac:dyDescent="0.2">
      <c r="Y60076" s="84"/>
    </row>
    <row r="60077" spans="25:25" x14ac:dyDescent="0.2">
      <c r="Y60077" s="84"/>
    </row>
    <row r="60078" spans="25:25" x14ac:dyDescent="0.2">
      <c r="Y60078" s="84"/>
    </row>
    <row r="60079" spans="25:25" x14ac:dyDescent="0.2">
      <c r="Y60079" s="84"/>
    </row>
    <row r="60080" spans="25:25" x14ac:dyDescent="0.2">
      <c r="Y60080" s="84"/>
    </row>
    <row r="60081" spans="25:25" x14ac:dyDescent="0.2">
      <c r="Y60081" s="84"/>
    </row>
    <row r="60082" spans="25:25" x14ac:dyDescent="0.2">
      <c r="Y60082" s="84"/>
    </row>
    <row r="60083" spans="25:25" x14ac:dyDescent="0.2">
      <c r="Y60083" s="84"/>
    </row>
    <row r="60084" spans="25:25" x14ac:dyDescent="0.2">
      <c r="Y60084" s="84"/>
    </row>
    <row r="60085" spans="25:25" x14ac:dyDescent="0.2">
      <c r="Y60085" s="84"/>
    </row>
    <row r="60086" spans="25:25" x14ac:dyDescent="0.2">
      <c r="Y60086" s="84"/>
    </row>
    <row r="60087" spans="25:25" x14ac:dyDescent="0.2">
      <c r="Y60087" s="84"/>
    </row>
    <row r="60088" spans="25:25" x14ac:dyDescent="0.2">
      <c r="Y60088" s="84"/>
    </row>
    <row r="60089" spans="25:25" x14ac:dyDescent="0.2">
      <c r="Y60089" s="84"/>
    </row>
    <row r="60090" spans="25:25" x14ac:dyDescent="0.2">
      <c r="Y60090" s="84"/>
    </row>
    <row r="60091" spans="25:25" x14ac:dyDescent="0.2">
      <c r="Y60091" s="84"/>
    </row>
    <row r="60092" spans="25:25" x14ac:dyDescent="0.2">
      <c r="Y60092" s="84"/>
    </row>
    <row r="60093" spans="25:25" x14ac:dyDescent="0.2">
      <c r="Y60093" s="84"/>
    </row>
    <row r="60094" spans="25:25" x14ac:dyDescent="0.2">
      <c r="Y60094" s="84"/>
    </row>
    <row r="60095" spans="25:25" x14ac:dyDescent="0.2">
      <c r="Y60095" s="84"/>
    </row>
    <row r="60096" spans="25:25" x14ac:dyDescent="0.2">
      <c r="Y60096" s="84"/>
    </row>
    <row r="60097" spans="25:25" x14ac:dyDescent="0.2">
      <c r="Y60097" s="84"/>
    </row>
    <row r="60098" spans="25:25" x14ac:dyDescent="0.2">
      <c r="Y60098" s="84"/>
    </row>
    <row r="60099" spans="25:25" x14ac:dyDescent="0.2">
      <c r="Y60099" s="84"/>
    </row>
    <row r="60100" spans="25:25" x14ac:dyDescent="0.2">
      <c r="Y60100" s="84"/>
    </row>
    <row r="60101" spans="25:25" x14ac:dyDescent="0.2">
      <c r="Y60101" s="84"/>
    </row>
    <row r="60102" spans="25:25" x14ac:dyDescent="0.2">
      <c r="Y60102" s="84"/>
    </row>
    <row r="60103" spans="25:25" x14ac:dyDescent="0.2">
      <c r="Y60103" s="84"/>
    </row>
    <row r="60104" spans="25:25" x14ac:dyDescent="0.2">
      <c r="Y60104" s="84"/>
    </row>
    <row r="60105" spans="25:25" x14ac:dyDescent="0.2">
      <c r="Y60105" s="84"/>
    </row>
    <row r="60106" spans="25:25" x14ac:dyDescent="0.2">
      <c r="Y60106" s="84"/>
    </row>
    <row r="60107" spans="25:25" x14ac:dyDescent="0.2">
      <c r="Y60107" s="84"/>
    </row>
    <row r="60108" spans="25:25" x14ac:dyDescent="0.2">
      <c r="Y60108" s="84"/>
    </row>
    <row r="60109" spans="25:25" x14ac:dyDescent="0.2">
      <c r="Y60109" s="84"/>
    </row>
    <row r="60110" spans="25:25" x14ac:dyDescent="0.2">
      <c r="Y60110" s="84"/>
    </row>
    <row r="60111" spans="25:25" x14ac:dyDescent="0.2">
      <c r="Y60111" s="84"/>
    </row>
    <row r="60112" spans="25:25" x14ac:dyDescent="0.2">
      <c r="Y60112" s="84"/>
    </row>
    <row r="60113" spans="25:25" x14ac:dyDescent="0.2">
      <c r="Y60113" s="84"/>
    </row>
    <row r="60114" spans="25:25" x14ac:dyDescent="0.2">
      <c r="Y60114" s="84"/>
    </row>
    <row r="60115" spans="25:25" x14ac:dyDescent="0.2">
      <c r="Y60115" s="84"/>
    </row>
    <row r="60116" spans="25:25" x14ac:dyDescent="0.2">
      <c r="Y60116" s="84"/>
    </row>
    <row r="60117" spans="25:25" x14ac:dyDescent="0.2">
      <c r="Y60117" s="84"/>
    </row>
    <row r="60118" spans="25:25" x14ac:dyDescent="0.2">
      <c r="Y60118" s="84"/>
    </row>
    <row r="60119" spans="25:25" x14ac:dyDescent="0.2">
      <c r="Y60119" s="84"/>
    </row>
    <row r="60120" spans="25:25" x14ac:dyDescent="0.2">
      <c r="Y60120" s="84"/>
    </row>
    <row r="60121" spans="25:25" x14ac:dyDescent="0.2">
      <c r="Y60121" s="84"/>
    </row>
    <row r="60122" spans="25:25" x14ac:dyDescent="0.2">
      <c r="Y60122" s="84"/>
    </row>
    <row r="60123" spans="25:25" x14ac:dyDescent="0.2">
      <c r="Y60123" s="84"/>
    </row>
    <row r="60124" spans="25:25" x14ac:dyDescent="0.2">
      <c r="Y60124" s="84"/>
    </row>
    <row r="60125" spans="25:25" x14ac:dyDescent="0.2">
      <c r="Y60125" s="84"/>
    </row>
    <row r="60126" spans="25:25" x14ac:dyDescent="0.2">
      <c r="Y60126" s="84"/>
    </row>
    <row r="60127" spans="25:25" x14ac:dyDescent="0.2">
      <c r="Y60127" s="84"/>
    </row>
    <row r="60128" spans="25:25" x14ac:dyDescent="0.2">
      <c r="Y60128" s="84"/>
    </row>
    <row r="60129" spans="25:25" x14ac:dyDescent="0.2">
      <c r="Y60129" s="84"/>
    </row>
    <row r="60130" spans="25:25" x14ac:dyDescent="0.2">
      <c r="Y60130" s="84"/>
    </row>
    <row r="60131" spans="25:25" x14ac:dyDescent="0.2">
      <c r="Y60131" s="84"/>
    </row>
    <row r="60132" spans="25:25" x14ac:dyDescent="0.2">
      <c r="Y60132" s="84"/>
    </row>
    <row r="60133" spans="25:25" x14ac:dyDescent="0.2">
      <c r="Y60133" s="84"/>
    </row>
    <row r="60134" spans="25:25" x14ac:dyDescent="0.2">
      <c r="Y60134" s="84"/>
    </row>
    <row r="60135" spans="25:25" x14ac:dyDescent="0.2">
      <c r="Y60135" s="84"/>
    </row>
    <row r="60136" spans="25:25" x14ac:dyDescent="0.2">
      <c r="Y60136" s="84"/>
    </row>
    <row r="60137" spans="25:25" x14ac:dyDescent="0.2">
      <c r="Y60137" s="84"/>
    </row>
    <row r="60138" spans="25:25" x14ac:dyDescent="0.2">
      <c r="Y60138" s="84"/>
    </row>
    <row r="60139" spans="25:25" x14ac:dyDescent="0.2">
      <c r="Y60139" s="84"/>
    </row>
    <row r="60140" spans="25:25" x14ac:dyDescent="0.2">
      <c r="Y60140" s="84"/>
    </row>
    <row r="60141" spans="25:25" x14ac:dyDescent="0.2">
      <c r="Y60141" s="84"/>
    </row>
    <row r="60142" spans="25:25" x14ac:dyDescent="0.2">
      <c r="Y60142" s="84"/>
    </row>
    <row r="60143" spans="25:25" x14ac:dyDescent="0.2">
      <c r="Y60143" s="84"/>
    </row>
    <row r="60144" spans="25:25" x14ac:dyDescent="0.2">
      <c r="Y60144" s="84"/>
    </row>
    <row r="60145" spans="25:25" x14ac:dyDescent="0.2">
      <c r="Y60145" s="84"/>
    </row>
    <row r="60146" spans="25:25" x14ac:dyDescent="0.2">
      <c r="Y60146" s="84"/>
    </row>
    <row r="60147" spans="25:25" x14ac:dyDescent="0.2">
      <c r="Y60147" s="84"/>
    </row>
    <row r="60148" spans="25:25" x14ac:dyDescent="0.2">
      <c r="Y60148" s="84"/>
    </row>
    <row r="60149" spans="25:25" x14ac:dyDescent="0.2">
      <c r="Y60149" s="84"/>
    </row>
    <row r="60150" spans="25:25" x14ac:dyDescent="0.2">
      <c r="Y60150" s="84"/>
    </row>
    <row r="60151" spans="25:25" x14ac:dyDescent="0.2">
      <c r="Y60151" s="84"/>
    </row>
    <row r="60152" spans="25:25" x14ac:dyDescent="0.2">
      <c r="Y60152" s="84"/>
    </row>
    <row r="60153" spans="25:25" x14ac:dyDescent="0.2">
      <c r="Y60153" s="84"/>
    </row>
    <row r="60154" spans="25:25" x14ac:dyDescent="0.2">
      <c r="Y60154" s="84"/>
    </row>
    <row r="60155" spans="25:25" x14ac:dyDescent="0.2">
      <c r="Y60155" s="84"/>
    </row>
    <row r="60156" spans="25:25" x14ac:dyDescent="0.2">
      <c r="Y60156" s="84"/>
    </row>
    <row r="60157" spans="25:25" x14ac:dyDescent="0.2">
      <c r="Y60157" s="84"/>
    </row>
    <row r="60158" spans="25:25" x14ac:dyDescent="0.2">
      <c r="Y60158" s="84"/>
    </row>
    <row r="60159" spans="25:25" x14ac:dyDescent="0.2">
      <c r="Y60159" s="84"/>
    </row>
    <row r="60160" spans="25:25" x14ac:dyDescent="0.2">
      <c r="Y60160" s="84"/>
    </row>
    <row r="60161" spans="25:25" x14ac:dyDescent="0.2">
      <c r="Y60161" s="84"/>
    </row>
    <row r="60162" spans="25:25" x14ac:dyDescent="0.2">
      <c r="Y60162" s="84"/>
    </row>
    <row r="60163" spans="25:25" x14ac:dyDescent="0.2">
      <c r="Y60163" s="84"/>
    </row>
    <row r="60164" spans="25:25" x14ac:dyDescent="0.2">
      <c r="Y60164" s="84"/>
    </row>
    <row r="60165" spans="25:25" x14ac:dyDescent="0.2">
      <c r="Y60165" s="84"/>
    </row>
    <row r="60166" spans="25:25" x14ac:dyDescent="0.2">
      <c r="Y60166" s="84"/>
    </row>
    <row r="60167" spans="25:25" x14ac:dyDescent="0.2">
      <c r="Y60167" s="84"/>
    </row>
    <row r="60168" spans="25:25" x14ac:dyDescent="0.2">
      <c r="Y60168" s="84"/>
    </row>
    <row r="60169" spans="25:25" x14ac:dyDescent="0.2">
      <c r="Y60169" s="84"/>
    </row>
    <row r="60170" spans="25:25" x14ac:dyDescent="0.2">
      <c r="Y60170" s="84"/>
    </row>
    <row r="60171" spans="25:25" x14ac:dyDescent="0.2">
      <c r="Y60171" s="84"/>
    </row>
    <row r="60172" spans="25:25" x14ac:dyDescent="0.2">
      <c r="Y60172" s="84"/>
    </row>
    <row r="60173" spans="25:25" x14ac:dyDescent="0.2">
      <c r="Y60173" s="84"/>
    </row>
    <row r="60174" spans="25:25" x14ac:dyDescent="0.2">
      <c r="Y60174" s="84"/>
    </row>
    <row r="60175" spans="25:25" x14ac:dyDescent="0.2">
      <c r="Y60175" s="84"/>
    </row>
    <row r="60176" spans="25:25" x14ac:dyDescent="0.2">
      <c r="Y60176" s="84"/>
    </row>
    <row r="60177" spans="25:25" x14ac:dyDescent="0.2">
      <c r="Y60177" s="84"/>
    </row>
    <row r="60178" spans="25:25" x14ac:dyDescent="0.2">
      <c r="Y60178" s="84"/>
    </row>
    <row r="60179" spans="25:25" x14ac:dyDescent="0.2">
      <c r="Y60179" s="84"/>
    </row>
    <row r="60180" spans="25:25" x14ac:dyDescent="0.2">
      <c r="Y60180" s="84"/>
    </row>
    <row r="60181" spans="25:25" x14ac:dyDescent="0.2">
      <c r="Y60181" s="84"/>
    </row>
    <row r="60182" spans="25:25" x14ac:dyDescent="0.2">
      <c r="Y60182" s="84"/>
    </row>
    <row r="60183" spans="25:25" x14ac:dyDescent="0.2">
      <c r="Y60183" s="84"/>
    </row>
    <row r="60184" spans="25:25" x14ac:dyDescent="0.2">
      <c r="Y60184" s="84"/>
    </row>
    <row r="60185" spans="25:25" x14ac:dyDescent="0.2">
      <c r="Y60185" s="84"/>
    </row>
    <row r="60186" spans="25:25" x14ac:dyDescent="0.2">
      <c r="Y60186" s="84"/>
    </row>
    <row r="60187" spans="25:25" x14ac:dyDescent="0.2">
      <c r="Y60187" s="84"/>
    </row>
    <row r="60188" spans="25:25" x14ac:dyDescent="0.2">
      <c r="Y60188" s="84"/>
    </row>
    <row r="60189" spans="25:25" x14ac:dyDescent="0.2">
      <c r="Y60189" s="84"/>
    </row>
    <row r="60190" spans="25:25" x14ac:dyDescent="0.2">
      <c r="Y60190" s="84"/>
    </row>
    <row r="60191" spans="25:25" x14ac:dyDescent="0.2">
      <c r="Y60191" s="84"/>
    </row>
    <row r="60192" spans="25:25" x14ac:dyDescent="0.2">
      <c r="Y60192" s="84"/>
    </row>
    <row r="60193" spans="25:25" x14ac:dyDescent="0.2">
      <c r="Y60193" s="84"/>
    </row>
    <row r="60194" spans="25:25" x14ac:dyDescent="0.2">
      <c r="Y60194" s="84"/>
    </row>
    <row r="60195" spans="25:25" x14ac:dyDescent="0.2">
      <c r="Y60195" s="84"/>
    </row>
    <row r="60196" spans="25:25" x14ac:dyDescent="0.2">
      <c r="Y60196" s="84"/>
    </row>
    <row r="60197" spans="25:25" x14ac:dyDescent="0.2">
      <c r="Y60197" s="84"/>
    </row>
    <row r="60198" spans="25:25" x14ac:dyDescent="0.2">
      <c r="Y60198" s="84"/>
    </row>
    <row r="60199" spans="25:25" x14ac:dyDescent="0.2">
      <c r="Y60199" s="84"/>
    </row>
    <row r="60200" spans="25:25" x14ac:dyDescent="0.2">
      <c r="Y60200" s="84"/>
    </row>
    <row r="60201" spans="25:25" x14ac:dyDescent="0.2">
      <c r="Y60201" s="84"/>
    </row>
    <row r="60202" spans="25:25" x14ac:dyDescent="0.2">
      <c r="Y60202" s="84"/>
    </row>
    <row r="60203" spans="25:25" x14ac:dyDescent="0.2">
      <c r="Y60203" s="84"/>
    </row>
    <row r="60204" spans="25:25" x14ac:dyDescent="0.2">
      <c r="Y60204" s="84"/>
    </row>
    <row r="60205" spans="25:25" x14ac:dyDescent="0.2">
      <c r="Y60205" s="84"/>
    </row>
    <row r="60206" spans="25:25" x14ac:dyDescent="0.2">
      <c r="Y60206" s="84"/>
    </row>
    <row r="60207" spans="25:25" x14ac:dyDescent="0.2">
      <c r="Y60207" s="84"/>
    </row>
    <row r="60208" spans="25:25" x14ac:dyDescent="0.2">
      <c r="Y60208" s="84"/>
    </row>
    <row r="60209" spans="25:25" x14ac:dyDescent="0.2">
      <c r="Y60209" s="84"/>
    </row>
    <row r="60210" spans="25:25" x14ac:dyDescent="0.2">
      <c r="Y60210" s="84"/>
    </row>
    <row r="60211" spans="25:25" x14ac:dyDescent="0.2">
      <c r="Y60211" s="84"/>
    </row>
    <row r="60212" spans="25:25" x14ac:dyDescent="0.2">
      <c r="Y60212" s="84"/>
    </row>
    <row r="60213" spans="25:25" x14ac:dyDescent="0.2">
      <c r="Y60213" s="84"/>
    </row>
    <row r="60214" spans="25:25" x14ac:dyDescent="0.2">
      <c r="Y60214" s="84"/>
    </row>
    <row r="60215" spans="25:25" x14ac:dyDescent="0.2">
      <c r="Y60215" s="84"/>
    </row>
    <row r="60216" spans="25:25" x14ac:dyDescent="0.2">
      <c r="Y60216" s="84"/>
    </row>
    <row r="60217" spans="25:25" x14ac:dyDescent="0.2">
      <c r="Y60217" s="84"/>
    </row>
    <row r="60218" spans="25:25" x14ac:dyDescent="0.2">
      <c r="Y60218" s="84"/>
    </row>
    <row r="60219" spans="25:25" x14ac:dyDescent="0.2">
      <c r="Y60219" s="84"/>
    </row>
    <row r="60220" spans="25:25" x14ac:dyDescent="0.2">
      <c r="Y60220" s="84"/>
    </row>
    <row r="60221" spans="25:25" x14ac:dyDescent="0.2">
      <c r="Y60221" s="84"/>
    </row>
    <row r="60222" spans="25:25" x14ac:dyDescent="0.2">
      <c r="Y60222" s="84"/>
    </row>
    <row r="60223" spans="25:25" x14ac:dyDescent="0.2">
      <c r="Y60223" s="84"/>
    </row>
    <row r="60224" spans="25:25" x14ac:dyDescent="0.2">
      <c r="Y60224" s="84"/>
    </row>
    <row r="60225" spans="25:25" x14ac:dyDescent="0.2">
      <c r="Y60225" s="84"/>
    </row>
    <row r="60226" spans="25:25" x14ac:dyDescent="0.2">
      <c r="Y60226" s="84"/>
    </row>
    <row r="60227" spans="25:25" x14ac:dyDescent="0.2">
      <c r="Y60227" s="84"/>
    </row>
    <row r="60228" spans="25:25" x14ac:dyDescent="0.2">
      <c r="Y60228" s="84"/>
    </row>
    <row r="60229" spans="25:25" x14ac:dyDescent="0.2">
      <c r="Y60229" s="84"/>
    </row>
    <row r="60230" spans="25:25" x14ac:dyDescent="0.2">
      <c r="Y60230" s="84"/>
    </row>
    <row r="60231" spans="25:25" x14ac:dyDescent="0.2">
      <c r="Y60231" s="84"/>
    </row>
    <row r="60232" spans="25:25" x14ac:dyDescent="0.2">
      <c r="Y60232" s="84"/>
    </row>
    <row r="60233" spans="25:25" x14ac:dyDescent="0.2">
      <c r="Y60233" s="84"/>
    </row>
    <row r="60234" spans="25:25" x14ac:dyDescent="0.2">
      <c r="Y60234" s="84"/>
    </row>
    <row r="60235" spans="25:25" x14ac:dyDescent="0.2">
      <c r="Y60235" s="84"/>
    </row>
    <row r="60236" spans="25:25" x14ac:dyDescent="0.2">
      <c r="Y60236" s="84"/>
    </row>
    <row r="60237" spans="25:25" x14ac:dyDescent="0.2">
      <c r="Y60237" s="84"/>
    </row>
    <row r="60238" spans="25:25" x14ac:dyDescent="0.2">
      <c r="Y60238" s="84"/>
    </row>
    <row r="60239" spans="25:25" x14ac:dyDescent="0.2">
      <c r="Y60239" s="84"/>
    </row>
    <row r="60240" spans="25:25" x14ac:dyDescent="0.2">
      <c r="Y60240" s="84"/>
    </row>
    <row r="60241" spans="25:25" x14ac:dyDescent="0.2">
      <c r="Y60241" s="84"/>
    </row>
    <row r="60242" spans="25:25" x14ac:dyDescent="0.2">
      <c r="Y60242" s="84"/>
    </row>
    <row r="60243" spans="25:25" x14ac:dyDescent="0.2">
      <c r="Y60243" s="84"/>
    </row>
    <row r="60244" spans="25:25" x14ac:dyDescent="0.2">
      <c r="Y60244" s="84"/>
    </row>
    <row r="60245" spans="25:25" x14ac:dyDescent="0.2">
      <c r="Y60245" s="84"/>
    </row>
    <row r="60246" spans="25:25" x14ac:dyDescent="0.2">
      <c r="Y60246" s="84"/>
    </row>
    <row r="60247" spans="25:25" x14ac:dyDescent="0.2">
      <c r="Y60247" s="84"/>
    </row>
    <row r="60248" spans="25:25" x14ac:dyDescent="0.2">
      <c r="Y60248" s="84"/>
    </row>
    <row r="60249" spans="25:25" x14ac:dyDescent="0.2">
      <c r="Y60249" s="84"/>
    </row>
    <row r="60250" spans="25:25" x14ac:dyDescent="0.2">
      <c r="Y60250" s="84"/>
    </row>
    <row r="60251" spans="25:25" x14ac:dyDescent="0.2">
      <c r="Y60251" s="84"/>
    </row>
    <row r="60252" spans="25:25" x14ac:dyDescent="0.2">
      <c r="Y60252" s="84"/>
    </row>
    <row r="60253" spans="25:25" x14ac:dyDescent="0.2">
      <c r="Y60253" s="84"/>
    </row>
    <row r="60254" spans="25:25" x14ac:dyDescent="0.2">
      <c r="Y60254" s="84"/>
    </row>
    <row r="60255" spans="25:25" x14ac:dyDescent="0.2">
      <c r="Y60255" s="84"/>
    </row>
    <row r="60256" spans="25:25" x14ac:dyDescent="0.2">
      <c r="Y60256" s="84"/>
    </row>
    <row r="60257" spans="25:25" x14ac:dyDescent="0.2">
      <c r="Y60257" s="84"/>
    </row>
    <row r="60258" spans="25:25" x14ac:dyDescent="0.2">
      <c r="Y60258" s="84"/>
    </row>
    <row r="60259" spans="25:25" x14ac:dyDescent="0.2">
      <c r="Y60259" s="84"/>
    </row>
    <row r="60260" spans="25:25" x14ac:dyDescent="0.2">
      <c r="Y60260" s="84"/>
    </row>
    <row r="60261" spans="25:25" x14ac:dyDescent="0.2">
      <c r="Y60261" s="84"/>
    </row>
    <row r="60262" spans="25:25" x14ac:dyDescent="0.2">
      <c r="Y60262" s="84"/>
    </row>
    <row r="60263" spans="25:25" x14ac:dyDescent="0.2">
      <c r="Y60263" s="84"/>
    </row>
    <row r="60264" spans="25:25" x14ac:dyDescent="0.2">
      <c r="Y60264" s="84"/>
    </row>
    <row r="60265" spans="25:25" x14ac:dyDescent="0.2">
      <c r="Y60265" s="84"/>
    </row>
    <row r="60266" spans="25:25" x14ac:dyDescent="0.2">
      <c r="Y60266" s="84"/>
    </row>
    <row r="60267" spans="25:25" x14ac:dyDescent="0.2">
      <c r="Y60267" s="84"/>
    </row>
    <row r="60268" spans="25:25" x14ac:dyDescent="0.2">
      <c r="Y60268" s="84"/>
    </row>
    <row r="60269" spans="25:25" x14ac:dyDescent="0.2">
      <c r="Y60269" s="84"/>
    </row>
    <row r="60270" spans="25:25" x14ac:dyDescent="0.2">
      <c r="Y60270" s="84"/>
    </row>
    <row r="60271" spans="25:25" x14ac:dyDescent="0.2">
      <c r="Y60271" s="84"/>
    </row>
    <row r="60272" spans="25:25" x14ac:dyDescent="0.2">
      <c r="Y60272" s="84"/>
    </row>
    <row r="60273" spans="25:25" x14ac:dyDescent="0.2">
      <c r="Y60273" s="84"/>
    </row>
    <row r="60274" spans="25:25" x14ac:dyDescent="0.2">
      <c r="Y60274" s="84"/>
    </row>
    <row r="60275" spans="25:25" x14ac:dyDescent="0.2">
      <c r="Y60275" s="84"/>
    </row>
    <row r="60276" spans="25:25" x14ac:dyDescent="0.2">
      <c r="Y60276" s="84"/>
    </row>
    <row r="60277" spans="25:25" x14ac:dyDescent="0.2">
      <c r="Y60277" s="84"/>
    </row>
    <row r="60278" spans="25:25" x14ac:dyDescent="0.2">
      <c r="Y60278" s="84"/>
    </row>
    <row r="60279" spans="25:25" x14ac:dyDescent="0.2">
      <c r="Y60279" s="84"/>
    </row>
    <row r="60280" spans="25:25" x14ac:dyDescent="0.2">
      <c r="Y60280" s="84"/>
    </row>
    <row r="60281" spans="25:25" x14ac:dyDescent="0.2">
      <c r="Y60281" s="84"/>
    </row>
    <row r="60282" spans="25:25" x14ac:dyDescent="0.2">
      <c r="Y60282" s="84"/>
    </row>
    <row r="60283" spans="25:25" x14ac:dyDescent="0.2">
      <c r="Y60283" s="84"/>
    </row>
    <row r="60284" spans="25:25" x14ac:dyDescent="0.2">
      <c r="Y60284" s="84"/>
    </row>
    <row r="60285" spans="25:25" x14ac:dyDescent="0.2">
      <c r="Y60285" s="84"/>
    </row>
    <row r="60286" spans="25:25" x14ac:dyDescent="0.2">
      <c r="Y60286" s="84"/>
    </row>
    <row r="60287" spans="25:25" x14ac:dyDescent="0.2">
      <c r="Y60287" s="84"/>
    </row>
    <row r="60288" spans="25:25" x14ac:dyDescent="0.2">
      <c r="Y60288" s="84"/>
    </row>
    <row r="60289" spans="25:25" x14ac:dyDescent="0.2">
      <c r="Y60289" s="84"/>
    </row>
    <row r="60290" spans="25:25" x14ac:dyDescent="0.2">
      <c r="Y60290" s="84"/>
    </row>
    <row r="60291" spans="25:25" x14ac:dyDescent="0.2">
      <c r="Y60291" s="84"/>
    </row>
    <row r="60292" spans="25:25" x14ac:dyDescent="0.2">
      <c r="Y60292" s="84"/>
    </row>
    <row r="60293" spans="25:25" x14ac:dyDescent="0.2">
      <c r="Y60293" s="84"/>
    </row>
    <row r="60294" spans="25:25" x14ac:dyDescent="0.2">
      <c r="Y60294" s="84"/>
    </row>
    <row r="60295" spans="25:25" x14ac:dyDescent="0.2">
      <c r="Y60295" s="84"/>
    </row>
    <row r="60296" spans="25:25" x14ac:dyDescent="0.2">
      <c r="Y60296" s="84"/>
    </row>
    <row r="60297" spans="25:25" x14ac:dyDescent="0.2">
      <c r="Y60297" s="84"/>
    </row>
    <row r="60298" spans="25:25" x14ac:dyDescent="0.2">
      <c r="Y60298" s="84"/>
    </row>
    <row r="60299" spans="25:25" x14ac:dyDescent="0.2">
      <c r="Y60299" s="84"/>
    </row>
    <row r="60300" spans="25:25" x14ac:dyDescent="0.2">
      <c r="Y60300" s="84"/>
    </row>
    <row r="60301" spans="25:25" x14ac:dyDescent="0.2">
      <c r="Y60301" s="84"/>
    </row>
    <row r="60302" spans="25:25" x14ac:dyDescent="0.2">
      <c r="Y60302" s="84"/>
    </row>
    <row r="60303" spans="25:25" x14ac:dyDescent="0.2">
      <c r="Y60303" s="84"/>
    </row>
    <row r="60304" spans="25:25" x14ac:dyDescent="0.2">
      <c r="Y60304" s="84"/>
    </row>
    <row r="60305" spans="25:25" x14ac:dyDescent="0.2">
      <c r="Y60305" s="84"/>
    </row>
    <row r="60306" spans="25:25" x14ac:dyDescent="0.2">
      <c r="Y60306" s="84"/>
    </row>
    <row r="60307" spans="25:25" x14ac:dyDescent="0.2">
      <c r="Y60307" s="84"/>
    </row>
    <row r="60308" spans="25:25" x14ac:dyDescent="0.2">
      <c r="Y60308" s="84"/>
    </row>
    <row r="60309" spans="25:25" x14ac:dyDescent="0.2">
      <c r="Y60309" s="84"/>
    </row>
    <row r="60310" spans="25:25" x14ac:dyDescent="0.2">
      <c r="Y60310" s="84"/>
    </row>
    <row r="60311" spans="25:25" x14ac:dyDescent="0.2">
      <c r="Y60311" s="84"/>
    </row>
    <row r="60312" spans="25:25" x14ac:dyDescent="0.2">
      <c r="Y60312" s="84"/>
    </row>
    <row r="60313" spans="25:25" x14ac:dyDescent="0.2">
      <c r="Y60313" s="84"/>
    </row>
    <row r="60314" spans="25:25" x14ac:dyDescent="0.2">
      <c r="Y60314" s="84"/>
    </row>
    <row r="60315" spans="25:25" x14ac:dyDescent="0.2">
      <c r="Y60315" s="84"/>
    </row>
    <row r="60316" spans="25:25" x14ac:dyDescent="0.2">
      <c r="Y60316" s="84"/>
    </row>
    <row r="60317" spans="25:25" x14ac:dyDescent="0.2">
      <c r="Y60317" s="84"/>
    </row>
    <row r="60318" spans="25:25" x14ac:dyDescent="0.2">
      <c r="Y60318" s="84"/>
    </row>
    <row r="60319" spans="25:25" x14ac:dyDescent="0.2">
      <c r="Y60319" s="84"/>
    </row>
    <row r="60320" spans="25:25" x14ac:dyDescent="0.2">
      <c r="Y60320" s="84"/>
    </row>
    <row r="60321" spans="25:25" x14ac:dyDescent="0.2">
      <c r="Y60321" s="84"/>
    </row>
    <row r="60322" spans="25:25" x14ac:dyDescent="0.2">
      <c r="Y60322" s="84"/>
    </row>
    <row r="60323" spans="25:25" x14ac:dyDescent="0.2">
      <c r="Y60323" s="84"/>
    </row>
    <row r="60324" spans="25:25" x14ac:dyDescent="0.2">
      <c r="Y60324" s="84"/>
    </row>
    <row r="60325" spans="25:25" x14ac:dyDescent="0.2">
      <c r="Y60325" s="84"/>
    </row>
    <row r="60326" spans="25:25" x14ac:dyDescent="0.2">
      <c r="Y60326" s="84"/>
    </row>
    <row r="60327" spans="25:25" x14ac:dyDescent="0.2">
      <c r="Y60327" s="84"/>
    </row>
    <row r="60328" spans="25:25" x14ac:dyDescent="0.2">
      <c r="Y60328" s="84"/>
    </row>
    <row r="60329" spans="25:25" x14ac:dyDescent="0.2">
      <c r="Y60329" s="84"/>
    </row>
    <row r="60330" spans="25:25" x14ac:dyDescent="0.2">
      <c r="Y60330" s="84"/>
    </row>
    <row r="60331" spans="25:25" x14ac:dyDescent="0.2">
      <c r="Y60331" s="84"/>
    </row>
    <row r="60332" spans="25:25" x14ac:dyDescent="0.2">
      <c r="Y60332" s="84"/>
    </row>
    <row r="60333" spans="25:25" x14ac:dyDescent="0.2">
      <c r="Y60333" s="84"/>
    </row>
    <row r="60334" spans="25:25" x14ac:dyDescent="0.2">
      <c r="Y60334" s="84"/>
    </row>
    <row r="60335" spans="25:25" x14ac:dyDescent="0.2">
      <c r="Y60335" s="84"/>
    </row>
    <row r="60336" spans="25:25" x14ac:dyDescent="0.2">
      <c r="Y60336" s="84"/>
    </row>
    <row r="60337" spans="25:25" x14ac:dyDescent="0.2">
      <c r="Y60337" s="84"/>
    </row>
    <row r="60338" spans="25:25" x14ac:dyDescent="0.2">
      <c r="Y60338" s="84"/>
    </row>
    <row r="60339" spans="25:25" x14ac:dyDescent="0.2">
      <c r="Y60339" s="84"/>
    </row>
    <row r="60340" spans="25:25" x14ac:dyDescent="0.2">
      <c r="Y60340" s="84"/>
    </row>
    <row r="60341" spans="25:25" x14ac:dyDescent="0.2">
      <c r="Y60341" s="84"/>
    </row>
    <row r="60342" spans="25:25" x14ac:dyDescent="0.2">
      <c r="Y60342" s="84"/>
    </row>
    <row r="60343" spans="25:25" x14ac:dyDescent="0.2">
      <c r="Y60343" s="84"/>
    </row>
    <row r="60344" spans="25:25" x14ac:dyDescent="0.2">
      <c r="Y60344" s="84"/>
    </row>
    <row r="60345" spans="25:25" x14ac:dyDescent="0.2">
      <c r="Y60345" s="84"/>
    </row>
    <row r="60346" spans="25:25" x14ac:dyDescent="0.2">
      <c r="Y60346" s="84"/>
    </row>
    <row r="60347" spans="25:25" x14ac:dyDescent="0.2">
      <c r="Y60347" s="84"/>
    </row>
    <row r="60348" spans="25:25" x14ac:dyDescent="0.2">
      <c r="Y60348" s="84"/>
    </row>
    <row r="60349" spans="25:25" x14ac:dyDescent="0.2">
      <c r="Y60349" s="84"/>
    </row>
    <row r="60350" spans="25:25" x14ac:dyDescent="0.2">
      <c r="Y60350" s="84"/>
    </row>
    <row r="60351" spans="25:25" x14ac:dyDescent="0.2">
      <c r="Y60351" s="84"/>
    </row>
    <row r="60352" spans="25:25" x14ac:dyDescent="0.2">
      <c r="Y60352" s="84"/>
    </row>
    <row r="60353" spans="25:25" x14ac:dyDescent="0.2">
      <c r="Y60353" s="84"/>
    </row>
    <row r="60354" spans="25:25" x14ac:dyDescent="0.2">
      <c r="Y60354" s="84"/>
    </row>
    <row r="60355" spans="25:25" x14ac:dyDescent="0.2">
      <c r="Y60355" s="84"/>
    </row>
    <row r="60356" spans="25:25" x14ac:dyDescent="0.2">
      <c r="Y60356" s="84"/>
    </row>
    <row r="60357" spans="25:25" x14ac:dyDescent="0.2">
      <c r="Y60357" s="84"/>
    </row>
    <row r="60358" spans="25:25" x14ac:dyDescent="0.2">
      <c r="Y60358" s="84"/>
    </row>
    <row r="60359" spans="25:25" x14ac:dyDescent="0.2">
      <c r="Y60359" s="84"/>
    </row>
    <row r="60360" spans="25:25" x14ac:dyDescent="0.2">
      <c r="Y60360" s="84"/>
    </row>
    <row r="60361" spans="25:25" x14ac:dyDescent="0.2">
      <c r="Y60361" s="84"/>
    </row>
    <row r="60362" spans="25:25" x14ac:dyDescent="0.2">
      <c r="Y60362" s="84"/>
    </row>
    <row r="60363" spans="25:25" x14ac:dyDescent="0.2">
      <c r="Y60363" s="84"/>
    </row>
    <row r="60364" spans="25:25" x14ac:dyDescent="0.2">
      <c r="Y60364" s="84"/>
    </row>
    <row r="60365" spans="25:25" x14ac:dyDescent="0.2">
      <c r="Y60365" s="84"/>
    </row>
    <row r="60366" spans="25:25" x14ac:dyDescent="0.2">
      <c r="Y60366" s="84"/>
    </row>
    <row r="60367" spans="25:25" x14ac:dyDescent="0.2">
      <c r="Y60367" s="84"/>
    </row>
    <row r="60368" spans="25:25" x14ac:dyDescent="0.2">
      <c r="Y60368" s="84"/>
    </row>
    <row r="60369" spans="25:25" x14ac:dyDescent="0.2">
      <c r="Y60369" s="84"/>
    </row>
    <row r="60370" spans="25:25" x14ac:dyDescent="0.2">
      <c r="Y60370" s="84"/>
    </row>
    <row r="60371" spans="25:25" x14ac:dyDescent="0.2">
      <c r="Y60371" s="84"/>
    </row>
    <row r="60372" spans="25:25" x14ac:dyDescent="0.2">
      <c r="Y60372" s="84"/>
    </row>
    <row r="60373" spans="25:25" x14ac:dyDescent="0.2">
      <c r="Y60373" s="84"/>
    </row>
    <row r="60374" spans="25:25" x14ac:dyDescent="0.2">
      <c r="Y60374" s="84"/>
    </row>
    <row r="60375" spans="25:25" x14ac:dyDescent="0.2">
      <c r="Y60375" s="84"/>
    </row>
    <row r="60376" spans="25:25" x14ac:dyDescent="0.2">
      <c r="Y60376" s="84"/>
    </row>
    <row r="60377" spans="25:25" x14ac:dyDescent="0.2">
      <c r="Y60377" s="84"/>
    </row>
    <row r="60378" spans="25:25" x14ac:dyDescent="0.2">
      <c r="Y60378" s="84"/>
    </row>
    <row r="60379" spans="25:25" x14ac:dyDescent="0.2">
      <c r="Y60379" s="84"/>
    </row>
    <row r="60380" spans="25:25" x14ac:dyDescent="0.2">
      <c r="Y60380" s="84"/>
    </row>
    <row r="60381" spans="25:25" x14ac:dyDescent="0.2">
      <c r="Y60381" s="84"/>
    </row>
    <row r="60382" spans="25:25" x14ac:dyDescent="0.2">
      <c r="Y60382" s="84"/>
    </row>
    <row r="60383" spans="25:25" x14ac:dyDescent="0.2">
      <c r="Y60383" s="84"/>
    </row>
    <row r="60384" spans="25:25" x14ac:dyDescent="0.2">
      <c r="Y60384" s="84"/>
    </row>
    <row r="60385" spans="25:25" x14ac:dyDescent="0.2">
      <c r="Y60385" s="84"/>
    </row>
    <row r="60386" spans="25:25" x14ac:dyDescent="0.2">
      <c r="Y60386" s="84"/>
    </row>
    <row r="60387" spans="25:25" x14ac:dyDescent="0.2">
      <c r="Y60387" s="84"/>
    </row>
    <row r="60388" spans="25:25" x14ac:dyDescent="0.2">
      <c r="Y60388" s="84"/>
    </row>
    <row r="60389" spans="25:25" x14ac:dyDescent="0.2">
      <c r="Y60389" s="84"/>
    </row>
    <row r="60390" spans="25:25" x14ac:dyDescent="0.2">
      <c r="Y60390" s="84"/>
    </row>
    <row r="60391" spans="25:25" x14ac:dyDescent="0.2">
      <c r="Y60391" s="84"/>
    </row>
    <row r="60392" spans="25:25" x14ac:dyDescent="0.2">
      <c r="Y60392" s="84"/>
    </row>
    <row r="60393" spans="25:25" x14ac:dyDescent="0.2">
      <c r="Y60393" s="84"/>
    </row>
    <row r="60394" spans="25:25" x14ac:dyDescent="0.2">
      <c r="Y60394" s="84"/>
    </row>
    <row r="60395" spans="25:25" x14ac:dyDescent="0.2">
      <c r="Y60395" s="84"/>
    </row>
    <row r="60396" spans="25:25" x14ac:dyDescent="0.2">
      <c r="Y60396" s="84"/>
    </row>
    <row r="60397" spans="25:25" x14ac:dyDescent="0.2">
      <c r="Y60397" s="84"/>
    </row>
    <row r="60398" spans="25:25" x14ac:dyDescent="0.2">
      <c r="Y60398" s="84"/>
    </row>
    <row r="60399" spans="25:25" x14ac:dyDescent="0.2">
      <c r="Y60399" s="84"/>
    </row>
    <row r="60400" spans="25:25" x14ac:dyDescent="0.2">
      <c r="Y60400" s="84"/>
    </row>
    <row r="60401" spans="25:25" x14ac:dyDescent="0.2">
      <c r="Y60401" s="84"/>
    </row>
    <row r="60402" spans="25:25" x14ac:dyDescent="0.2">
      <c r="Y60402" s="84"/>
    </row>
    <row r="60403" spans="25:25" x14ac:dyDescent="0.2">
      <c r="Y60403" s="84"/>
    </row>
    <row r="60404" spans="25:25" x14ac:dyDescent="0.2">
      <c r="Y60404" s="84"/>
    </row>
    <row r="60405" spans="25:25" x14ac:dyDescent="0.2">
      <c r="Y60405" s="84"/>
    </row>
    <row r="60406" spans="25:25" x14ac:dyDescent="0.2">
      <c r="Y60406" s="84"/>
    </row>
    <row r="60407" spans="25:25" x14ac:dyDescent="0.2">
      <c r="Y60407" s="84"/>
    </row>
    <row r="60408" spans="25:25" x14ac:dyDescent="0.2">
      <c r="Y60408" s="84"/>
    </row>
    <row r="60409" spans="25:25" x14ac:dyDescent="0.2">
      <c r="Y60409" s="84"/>
    </row>
    <row r="60410" spans="25:25" x14ac:dyDescent="0.2">
      <c r="Y60410" s="84"/>
    </row>
    <row r="60411" spans="25:25" x14ac:dyDescent="0.2">
      <c r="Y60411" s="84"/>
    </row>
    <row r="60412" spans="25:25" x14ac:dyDescent="0.2">
      <c r="Y60412" s="84"/>
    </row>
    <row r="60413" spans="25:25" x14ac:dyDescent="0.2">
      <c r="Y60413" s="84"/>
    </row>
    <row r="60414" spans="25:25" x14ac:dyDescent="0.2">
      <c r="Y60414" s="84"/>
    </row>
    <row r="60415" spans="25:25" x14ac:dyDescent="0.2">
      <c r="Y60415" s="84"/>
    </row>
    <row r="60416" spans="25:25" x14ac:dyDescent="0.2">
      <c r="Y60416" s="84"/>
    </row>
    <row r="60417" spans="25:25" x14ac:dyDescent="0.2">
      <c r="Y60417" s="84"/>
    </row>
    <row r="60418" spans="25:25" x14ac:dyDescent="0.2">
      <c r="Y60418" s="84"/>
    </row>
    <row r="60419" spans="25:25" x14ac:dyDescent="0.2">
      <c r="Y60419" s="84"/>
    </row>
    <row r="60420" spans="25:25" x14ac:dyDescent="0.2">
      <c r="Y60420" s="84"/>
    </row>
    <row r="60421" spans="25:25" x14ac:dyDescent="0.2">
      <c r="Y60421" s="84"/>
    </row>
    <row r="60422" spans="25:25" x14ac:dyDescent="0.2">
      <c r="Y60422" s="84"/>
    </row>
    <row r="60423" spans="25:25" x14ac:dyDescent="0.2">
      <c r="Y60423" s="84"/>
    </row>
    <row r="60424" spans="25:25" x14ac:dyDescent="0.2">
      <c r="Y60424" s="84"/>
    </row>
    <row r="60425" spans="25:25" x14ac:dyDescent="0.2">
      <c r="Y60425" s="84"/>
    </row>
    <row r="60426" spans="25:25" x14ac:dyDescent="0.2">
      <c r="Y60426" s="84"/>
    </row>
    <row r="60427" spans="25:25" x14ac:dyDescent="0.2">
      <c r="Y60427" s="84"/>
    </row>
    <row r="60428" spans="25:25" x14ac:dyDescent="0.2">
      <c r="Y60428" s="84"/>
    </row>
    <row r="60429" spans="25:25" x14ac:dyDescent="0.2">
      <c r="Y60429" s="84"/>
    </row>
    <row r="60430" spans="25:25" x14ac:dyDescent="0.2">
      <c r="Y60430" s="84"/>
    </row>
    <row r="60431" spans="25:25" x14ac:dyDescent="0.2">
      <c r="Y60431" s="84"/>
    </row>
    <row r="60432" spans="25:25" x14ac:dyDescent="0.2">
      <c r="Y60432" s="84"/>
    </row>
    <row r="60433" spans="25:25" x14ac:dyDescent="0.2">
      <c r="Y60433" s="84"/>
    </row>
    <row r="60434" spans="25:25" x14ac:dyDescent="0.2">
      <c r="Y60434" s="84"/>
    </row>
    <row r="60435" spans="25:25" x14ac:dyDescent="0.2">
      <c r="Y60435" s="84"/>
    </row>
    <row r="60436" spans="25:25" x14ac:dyDescent="0.2">
      <c r="Y60436" s="84"/>
    </row>
    <row r="60437" spans="25:25" x14ac:dyDescent="0.2">
      <c r="Y60437" s="84"/>
    </row>
    <row r="60438" spans="25:25" x14ac:dyDescent="0.2">
      <c r="Y60438" s="84"/>
    </row>
    <row r="60439" spans="25:25" x14ac:dyDescent="0.2">
      <c r="Y60439" s="84"/>
    </row>
    <row r="60440" spans="25:25" x14ac:dyDescent="0.2">
      <c r="Y60440" s="84"/>
    </row>
    <row r="60441" spans="25:25" x14ac:dyDescent="0.2">
      <c r="Y60441" s="84"/>
    </row>
    <row r="60442" spans="25:25" x14ac:dyDescent="0.2">
      <c r="Y60442" s="84"/>
    </row>
    <row r="60443" spans="25:25" x14ac:dyDescent="0.2">
      <c r="Y60443" s="84"/>
    </row>
    <row r="60444" spans="25:25" x14ac:dyDescent="0.2">
      <c r="Y60444" s="84"/>
    </row>
    <row r="60445" spans="25:25" x14ac:dyDescent="0.2">
      <c r="Y60445" s="84"/>
    </row>
    <row r="60446" spans="25:25" x14ac:dyDescent="0.2">
      <c r="Y60446" s="84"/>
    </row>
    <row r="60447" spans="25:25" x14ac:dyDescent="0.2">
      <c r="Y60447" s="84"/>
    </row>
    <row r="60448" spans="25:25" x14ac:dyDescent="0.2">
      <c r="Y60448" s="84"/>
    </row>
    <row r="60449" spans="25:25" x14ac:dyDescent="0.2">
      <c r="Y60449" s="84"/>
    </row>
    <row r="60450" spans="25:25" x14ac:dyDescent="0.2">
      <c r="Y60450" s="84"/>
    </row>
    <row r="60451" spans="25:25" x14ac:dyDescent="0.2">
      <c r="Y60451" s="84"/>
    </row>
    <row r="60452" spans="25:25" x14ac:dyDescent="0.2">
      <c r="Y60452" s="84"/>
    </row>
    <row r="60453" spans="25:25" x14ac:dyDescent="0.2">
      <c r="Y60453" s="84"/>
    </row>
    <row r="60454" spans="25:25" x14ac:dyDescent="0.2">
      <c r="Y60454" s="84"/>
    </row>
    <row r="60455" spans="25:25" x14ac:dyDescent="0.2">
      <c r="Y60455" s="84"/>
    </row>
    <row r="60456" spans="25:25" x14ac:dyDescent="0.2">
      <c r="Y60456" s="84"/>
    </row>
    <row r="60457" spans="25:25" x14ac:dyDescent="0.2">
      <c r="Y60457" s="84"/>
    </row>
    <row r="60458" spans="25:25" x14ac:dyDescent="0.2">
      <c r="Y60458" s="84"/>
    </row>
    <row r="60459" spans="25:25" x14ac:dyDescent="0.2">
      <c r="Y60459" s="84"/>
    </row>
    <row r="60460" spans="25:25" x14ac:dyDescent="0.2">
      <c r="Y60460" s="84"/>
    </row>
    <row r="60461" spans="25:25" x14ac:dyDescent="0.2">
      <c r="Y60461" s="84"/>
    </row>
    <row r="60462" spans="25:25" x14ac:dyDescent="0.2">
      <c r="Y60462" s="84"/>
    </row>
    <row r="60463" spans="25:25" x14ac:dyDescent="0.2">
      <c r="Y60463" s="84"/>
    </row>
    <row r="60464" spans="25:25" x14ac:dyDescent="0.2">
      <c r="Y60464" s="84"/>
    </row>
    <row r="60465" spans="25:25" x14ac:dyDescent="0.2">
      <c r="Y60465" s="84"/>
    </row>
    <row r="60466" spans="25:25" x14ac:dyDescent="0.2">
      <c r="Y60466" s="84"/>
    </row>
    <row r="60467" spans="25:25" x14ac:dyDescent="0.2">
      <c r="Y60467" s="84"/>
    </row>
    <row r="60468" spans="25:25" x14ac:dyDescent="0.2">
      <c r="Y60468" s="84"/>
    </row>
    <row r="60469" spans="25:25" x14ac:dyDescent="0.2">
      <c r="Y60469" s="84"/>
    </row>
    <row r="60470" spans="25:25" x14ac:dyDescent="0.2">
      <c r="Y60470" s="84"/>
    </row>
    <row r="60471" spans="25:25" x14ac:dyDescent="0.2">
      <c r="Y60471" s="84"/>
    </row>
    <row r="60472" spans="25:25" x14ac:dyDescent="0.2">
      <c r="Y60472" s="84"/>
    </row>
    <row r="60473" spans="25:25" x14ac:dyDescent="0.2">
      <c r="Y60473" s="84"/>
    </row>
    <row r="60474" spans="25:25" x14ac:dyDescent="0.2">
      <c r="Y60474" s="84"/>
    </row>
    <row r="60475" spans="25:25" x14ac:dyDescent="0.2">
      <c r="Y60475" s="84"/>
    </row>
    <row r="60476" spans="25:25" x14ac:dyDescent="0.2">
      <c r="Y60476" s="84"/>
    </row>
    <row r="60477" spans="25:25" x14ac:dyDescent="0.2">
      <c r="Y60477" s="84"/>
    </row>
    <row r="60478" spans="25:25" x14ac:dyDescent="0.2">
      <c r="Y60478" s="84"/>
    </row>
    <row r="60479" spans="25:25" x14ac:dyDescent="0.2">
      <c r="Y60479" s="84"/>
    </row>
    <row r="60480" spans="25:25" x14ac:dyDescent="0.2">
      <c r="Y60480" s="84"/>
    </row>
    <row r="60481" spans="25:25" x14ac:dyDescent="0.2">
      <c r="Y60481" s="84"/>
    </row>
    <row r="60482" spans="25:25" x14ac:dyDescent="0.2">
      <c r="Y60482" s="84"/>
    </row>
    <row r="60483" spans="25:25" x14ac:dyDescent="0.2">
      <c r="Y60483" s="84"/>
    </row>
    <row r="60484" spans="25:25" x14ac:dyDescent="0.2">
      <c r="Y60484" s="84"/>
    </row>
    <row r="60485" spans="25:25" x14ac:dyDescent="0.2">
      <c r="Y60485" s="84"/>
    </row>
    <row r="60486" spans="25:25" x14ac:dyDescent="0.2">
      <c r="Y60486" s="84"/>
    </row>
    <row r="60487" spans="25:25" x14ac:dyDescent="0.2">
      <c r="Y60487" s="84"/>
    </row>
    <row r="60488" spans="25:25" x14ac:dyDescent="0.2">
      <c r="Y60488" s="84"/>
    </row>
    <row r="60489" spans="25:25" x14ac:dyDescent="0.2">
      <c r="Y60489" s="84"/>
    </row>
    <row r="60490" spans="25:25" x14ac:dyDescent="0.2">
      <c r="Y60490" s="84"/>
    </row>
    <row r="60491" spans="25:25" x14ac:dyDescent="0.2">
      <c r="Y60491" s="84"/>
    </row>
    <row r="60492" spans="25:25" x14ac:dyDescent="0.2">
      <c r="Y60492" s="84"/>
    </row>
    <row r="60493" spans="25:25" x14ac:dyDescent="0.2">
      <c r="Y60493" s="84"/>
    </row>
    <row r="60494" spans="25:25" x14ac:dyDescent="0.2">
      <c r="Y60494" s="84"/>
    </row>
    <row r="60495" spans="25:25" x14ac:dyDescent="0.2">
      <c r="Y60495" s="84"/>
    </row>
    <row r="60496" spans="25:25" x14ac:dyDescent="0.2">
      <c r="Y60496" s="84"/>
    </row>
    <row r="60497" spans="25:25" x14ac:dyDescent="0.2">
      <c r="Y60497" s="84"/>
    </row>
    <row r="60498" spans="25:25" x14ac:dyDescent="0.2">
      <c r="Y60498" s="84"/>
    </row>
    <row r="60499" spans="25:25" x14ac:dyDescent="0.2">
      <c r="Y60499" s="84"/>
    </row>
    <row r="60500" spans="25:25" x14ac:dyDescent="0.2">
      <c r="Y60500" s="84"/>
    </row>
    <row r="60501" spans="25:25" x14ac:dyDescent="0.2">
      <c r="Y60501" s="84"/>
    </row>
    <row r="60502" spans="25:25" x14ac:dyDescent="0.2">
      <c r="Y60502" s="84"/>
    </row>
    <row r="60503" spans="25:25" x14ac:dyDescent="0.2">
      <c r="Y60503" s="84"/>
    </row>
    <row r="60504" spans="25:25" x14ac:dyDescent="0.2">
      <c r="Y60504" s="84"/>
    </row>
    <row r="60505" spans="25:25" x14ac:dyDescent="0.2">
      <c r="Y60505" s="84"/>
    </row>
    <row r="60506" spans="25:25" x14ac:dyDescent="0.2">
      <c r="Y60506" s="84"/>
    </row>
    <row r="60507" spans="25:25" x14ac:dyDescent="0.2">
      <c r="Y60507" s="84"/>
    </row>
    <row r="60508" spans="25:25" x14ac:dyDescent="0.2">
      <c r="Y60508" s="84"/>
    </row>
    <row r="60509" spans="25:25" x14ac:dyDescent="0.2">
      <c r="Y60509" s="84"/>
    </row>
    <row r="60510" spans="25:25" x14ac:dyDescent="0.2">
      <c r="Y60510" s="84"/>
    </row>
    <row r="60511" spans="25:25" x14ac:dyDescent="0.2">
      <c r="Y60511" s="84"/>
    </row>
    <row r="60512" spans="25:25" x14ac:dyDescent="0.2">
      <c r="Y60512" s="84"/>
    </row>
    <row r="60513" spans="25:25" x14ac:dyDescent="0.2">
      <c r="Y60513" s="84"/>
    </row>
    <row r="60514" spans="25:25" x14ac:dyDescent="0.2">
      <c r="Y60514" s="84"/>
    </row>
    <row r="60515" spans="25:25" x14ac:dyDescent="0.2">
      <c r="Y60515" s="84"/>
    </row>
    <row r="60516" spans="25:25" x14ac:dyDescent="0.2">
      <c r="Y60516" s="84"/>
    </row>
    <row r="60517" spans="25:25" x14ac:dyDescent="0.2">
      <c r="Y60517" s="84"/>
    </row>
    <row r="60518" spans="25:25" x14ac:dyDescent="0.2">
      <c r="Y60518" s="84"/>
    </row>
    <row r="60519" spans="25:25" x14ac:dyDescent="0.2">
      <c r="Y60519" s="84"/>
    </row>
    <row r="60520" spans="25:25" x14ac:dyDescent="0.2">
      <c r="Y60520" s="84"/>
    </row>
    <row r="60521" spans="25:25" x14ac:dyDescent="0.2">
      <c r="Y60521" s="84"/>
    </row>
    <row r="60522" spans="25:25" x14ac:dyDescent="0.2">
      <c r="Y60522" s="84"/>
    </row>
    <row r="60523" spans="25:25" x14ac:dyDescent="0.2">
      <c r="Y60523" s="84"/>
    </row>
    <row r="60524" spans="25:25" x14ac:dyDescent="0.2">
      <c r="Y60524" s="84"/>
    </row>
    <row r="60525" spans="25:25" x14ac:dyDescent="0.2">
      <c r="Y60525" s="84"/>
    </row>
    <row r="60526" spans="25:25" x14ac:dyDescent="0.2">
      <c r="Y60526" s="84"/>
    </row>
    <row r="60527" spans="25:25" x14ac:dyDescent="0.2">
      <c r="Y60527" s="84"/>
    </row>
    <row r="60528" spans="25:25" x14ac:dyDescent="0.2">
      <c r="Y60528" s="84"/>
    </row>
    <row r="60529" spans="25:25" x14ac:dyDescent="0.2">
      <c r="Y60529" s="84"/>
    </row>
    <row r="60530" spans="25:25" x14ac:dyDescent="0.2">
      <c r="Y60530" s="84"/>
    </row>
    <row r="60531" spans="25:25" x14ac:dyDescent="0.2">
      <c r="Y60531" s="84"/>
    </row>
    <row r="60532" spans="25:25" x14ac:dyDescent="0.2">
      <c r="Y60532" s="84"/>
    </row>
    <row r="60533" spans="25:25" x14ac:dyDescent="0.2">
      <c r="Y60533" s="84"/>
    </row>
    <row r="60534" spans="25:25" x14ac:dyDescent="0.2">
      <c r="Y60534" s="84"/>
    </row>
    <row r="60535" spans="25:25" x14ac:dyDescent="0.2">
      <c r="Y60535" s="84"/>
    </row>
    <row r="60536" spans="25:25" x14ac:dyDescent="0.2">
      <c r="Y60536" s="84"/>
    </row>
    <row r="60537" spans="25:25" x14ac:dyDescent="0.2">
      <c r="Y60537" s="84"/>
    </row>
    <row r="60538" spans="25:25" x14ac:dyDescent="0.2">
      <c r="Y60538" s="84"/>
    </row>
    <row r="60539" spans="25:25" x14ac:dyDescent="0.2">
      <c r="Y60539" s="84"/>
    </row>
    <row r="60540" spans="25:25" x14ac:dyDescent="0.2">
      <c r="Y60540" s="84"/>
    </row>
    <row r="60541" spans="25:25" x14ac:dyDescent="0.2">
      <c r="Y60541" s="84"/>
    </row>
    <row r="60542" spans="25:25" x14ac:dyDescent="0.2">
      <c r="Y60542" s="84"/>
    </row>
    <row r="60543" spans="25:25" x14ac:dyDescent="0.2">
      <c r="Y60543" s="84"/>
    </row>
    <row r="60544" spans="25:25" x14ac:dyDescent="0.2">
      <c r="Y60544" s="84"/>
    </row>
    <row r="60545" spans="25:25" x14ac:dyDescent="0.2">
      <c r="Y60545" s="84"/>
    </row>
    <row r="60546" spans="25:25" x14ac:dyDescent="0.2">
      <c r="Y60546" s="84"/>
    </row>
    <row r="60547" spans="25:25" x14ac:dyDescent="0.2">
      <c r="Y60547" s="84"/>
    </row>
    <row r="60548" spans="25:25" x14ac:dyDescent="0.2">
      <c r="Y60548" s="84"/>
    </row>
    <row r="60549" spans="25:25" x14ac:dyDescent="0.2">
      <c r="Y60549" s="84"/>
    </row>
    <row r="60550" spans="25:25" x14ac:dyDescent="0.2">
      <c r="Y60550" s="84"/>
    </row>
    <row r="60551" spans="25:25" x14ac:dyDescent="0.2">
      <c r="Y60551" s="84"/>
    </row>
    <row r="60552" spans="25:25" x14ac:dyDescent="0.2">
      <c r="Y60552" s="84"/>
    </row>
    <row r="60553" spans="25:25" x14ac:dyDescent="0.2">
      <c r="Y60553" s="84"/>
    </row>
    <row r="60554" spans="25:25" x14ac:dyDescent="0.2">
      <c r="Y60554" s="84"/>
    </row>
    <row r="60555" spans="25:25" x14ac:dyDescent="0.2">
      <c r="Y60555" s="84"/>
    </row>
    <row r="60556" spans="25:25" x14ac:dyDescent="0.2">
      <c r="Y60556" s="84"/>
    </row>
    <row r="60557" spans="25:25" x14ac:dyDescent="0.2">
      <c r="Y60557" s="84"/>
    </row>
    <row r="60558" spans="25:25" x14ac:dyDescent="0.2">
      <c r="Y60558" s="84"/>
    </row>
    <row r="60559" spans="25:25" x14ac:dyDescent="0.2">
      <c r="Y60559" s="84"/>
    </row>
    <row r="60560" spans="25:25" x14ac:dyDescent="0.2">
      <c r="Y60560" s="84"/>
    </row>
    <row r="60561" spans="25:25" x14ac:dyDescent="0.2">
      <c r="Y60561" s="84"/>
    </row>
    <row r="60562" spans="25:25" x14ac:dyDescent="0.2">
      <c r="Y60562" s="84"/>
    </row>
    <row r="60563" spans="25:25" x14ac:dyDescent="0.2">
      <c r="Y60563" s="84"/>
    </row>
    <row r="60564" spans="25:25" x14ac:dyDescent="0.2">
      <c r="Y60564" s="84"/>
    </row>
    <row r="60565" spans="25:25" x14ac:dyDescent="0.2">
      <c r="Y60565" s="84"/>
    </row>
    <row r="60566" spans="25:25" x14ac:dyDescent="0.2">
      <c r="Y60566" s="84"/>
    </row>
    <row r="60567" spans="25:25" x14ac:dyDescent="0.2">
      <c r="Y60567" s="84"/>
    </row>
    <row r="60568" spans="25:25" x14ac:dyDescent="0.2">
      <c r="Y60568" s="84"/>
    </row>
    <row r="60569" spans="25:25" x14ac:dyDescent="0.2">
      <c r="Y60569" s="84"/>
    </row>
    <row r="60570" spans="25:25" x14ac:dyDescent="0.2">
      <c r="Y60570" s="84"/>
    </row>
    <row r="60571" spans="25:25" x14ac:dyDescent="0.2">
      <c r="Y60571" s="84"/>
    </row>
    <row r="60572" spans="25:25" x14ac:dyDescent="0.2">
      <c r="Y60572" s="84"/>
    </row>
    <row r="60573" spans="25:25" x14ac:dyDescent="0.2">
      <c r="Y60573" s="84"/>
    </row>
    <row r="60574" spans="25:25" x14ac:dyDescent="0.2">
      <c r="Y60574" s="84"/>
    </row>
    <row r="60575" spans="25:25" x14ac:dyDescent="0.2">
      <c r="Y60575" s="84"/>
    </row>
    <row r="60576" spans="25:25" x14ac:dyDescent="0.2">
      <c r="Y60576" s="84"/>
    </row>
    <row r="60577" spans="25:25" x14ac:dyDescent="0.2">
      <c r="Y60577" s="84"/>
    </row>
    <row r="60578" spans="25:25" x14ac:dyDescent="0.2">
      <c r="Y60578" s="84"/>
    </row>
    <row r="60579" spans="25:25" x14ac:dyDescent="0.2">
      <c r="Y60579" s="84"/>
    </row>
    <row r="60580" spans="25:25" x14ac:dyDescent="0.2">
      <c r="Y60580" s="84"/>
    </row>
    <row r="60581" spans="25:25" x14ac:dyDescent="0.2">
      <c r="Y60581" s="84"/>
    </row>
    <row r="60582" spans="25:25" x14ac:dyDescent="0.2">
      <c r="Y60582" s="84"/>
    </row>
    <row r="60583" spans="25:25" x14ac:dyDescent="0.2">
      <c r="Y60583" s="84"/>
    </row>
    <row r="60584" spans="25:25" x14ac:dyDescent="0.2">
      <c r="Y60584" s="84"/>
    </row>
    <row r="60585" spans="25:25" x14ac:dyDescent="0.2">
      <c r="Y60585" s="84"/>
    </row>
    <row r="60586" spans="25:25" x14ac:dyDescent="0.2">
      <c r="Y60586" s="84"/>
    </row>
    <row r="60587" spans="25:25" x14ac:dyDescent="0.2">
      <c r="Y60587" s="84"/>
    </row>
    <row r="60588" spans="25:25" x14ac:dyDescent="0.2">
      <c r="Y60588" s="84"/>
    </row>
    <row r="60589" spans="25:25" x14ac:dyDescent="0.2">
      <c r="Y60589" s="84"/>
    </row>
    <row r="60590" spans="25:25" x14ac:dyDescent="0.2">
      <c r="Y60590" s="84"/>
    </row>
    <row r="60591" spans="25:25" x14ac:dyDescent="0.2">
      <c r="Y60591" s="84"/>
    </row>
    <row r="60592" spans="25:25" x14ac:dyDescent="0.2">
      <c r="Y60592" s="84"/>
    </row>
    <row r="60593" spans="25:25" x14ac:dyDescent="0.2">
      <c r="Y60593" s="84"/>
    </row>
    <row r="60594" spans="25:25" x14ac:dyDescent="0.2">
      <c r="Y60594" s="84"/>
    </row>
    <row r="60595" spans="25:25" x14ac:dyDescent="0.2">
      <c r="Y60595" s="84"/>
    </row>
    <row r="60596" spans="25:25" x14ac:dyDescent="0.2">
      <c r="Y60596" s="84"/>
    </row>
    <row r="60597" spans="25:25" x14ac:dyDescent="0.2">
      <c r="Y60597" s="84"/>
    </row>
    <row r="60598" spans="25:25" x14ac:dyDescent="0.2">
      <c r="Y60598" s="84"/>
    </row>
    <row r="60599" spans="25:25" x14ac:dyDescent="0.2">
      <c r="Y60599" s="84"/>
    </row>
    <row r="60600" spans="25:25" x14ac:dyDescent="0.2">
      <c r="Y60600" s="84"/>
    </row>
    <row r="60601" spans="25:25" x14ac:dyDescent="0.2">
      <c r="Y60601" s="84"/>
    </row>
    <row r="60602" spans="25:25" x14ac:dyDescent="0.2">
      <c r="Y60602" s="84"/>
    </row>
    <row r="60603" spans="25:25" x14ac:dyDescent="0.2">
      <c r="Y60603" s="84"/>
    </row>
    <row r="60604" spans="25:25" x14ac:dyDescent="0.2">
      <c r="Y60604" s="84"/>
    </row>
    <row r="60605" spans="25:25" x14ac:dyDescent="0.2">
      <c r="Y60605" s="84"/>
    </row>
    <row r="60606" spans="25:25" x14ac:dyDescent="0.2">
      <c r="Y60606" s="84"/>
    </row>
    <row r="60607" spans="25:25" x14ac:dyDescent="0.2">
      <c r="Y60607" s="84"/>
    </row>
    <row r="60608" spans="25:25" x14ac:dyDescent="0.2">
      <c r="Y60608" s="84"/>
    </row>
    <row r="60609" spans="25:25" x14ac:dyDescent="0.2">
      <c r="Y60609" s="84"/>
    </row>
    <row r="60610" spans="25:25" x14ac:dyDescent="0.2">
      <c r="Y60610" s="84"/>
    </row>
    <row r="60611" spans="25:25" x14ac:dyDescent="0.2">
      <c r="Y60611" s="84"/>
    </row>
    <row r="60612" spans="25:25" x14ac:dyDescent="0.2">
      <c r="Y60612" s="84"/>
    </row>
    <row r="60613" spans="25:25" x14ac:dyDescent="0.2">
      <c r="Y60613" s="84"/>
    </row>
    <row r="60614" spans="25:25" x14ac:dyDescent="0.2">
      <c r="Y60614" s="84"/>
    </row>
    <row r="60615" spans="25:25" x14ac:dyDescent="0.2">
      <c r="Y60615" s="84"/>
    </row>
    <row r="60616" spans="25:25" x14ac:dyDescent="0.2">
      <c r="Y60616" s="84"/>
    </row>
    <row r="60617" spans="25:25" x14ac:dyDescent="0.2">
      <c r="Y60617" s="84"/>
    </row>
    <row r="60618" spans="25:25" x14ac:dyDescent="0.2">
      <c r="Y60618" s="84"/>
    </row>
    <row r="60619" spans="25:25" x14ac:dyDescent="0.2">
      <c r="Y60619" s="84"/>
    </row>
    <row r="60620" spans="25:25" x14ac:dyDescent="0.2">
      <c r="Y60620" s="84"/>
    </row>
    <row r="60621" spans="25:25" x14ac:dyDescent="0.2">
      <c r="Y60621" s="84"/>
    </row>
    <row r="60622" spans="25:25" x14ac:dyDescent="0.2">
      <c r="Y60622" s="84"/>
    </row>
    <row r="60623" spans="25:25" x14ac:dyDescent="0.2">
      <c r="Y60623" s="84"/>
    </row>
    <row r="60624" spans="25:25" x14ac:dyDescent="0.2">
      <c r="Y60624" s="84"/>
    </row>
    <row r="60625" spans="25:25" x14ac:dyDescent="0.2">
      <c r="Y60625" s="84"/>
    </row>
    <row r="60626" spans="25:25" x14ac:dyDescent="0.2">
      <c r="Y60626" s="84"/>
    </row>
    <row r="60627" spans="25:25" x14ac:dyDescent="0.2">
      <c r="Y60627" s="84"/>
    </row>
    <row r="60628" spans="25:25" x14ac:dyDescent="0.2">
      <c r="Y60628" s="84"/>
    </row>
    <row r="60629" spans="25:25" x14ac:dyDescent="0.2">
      <c r="Y60629" s="84"/>
    </row>
    <row r="60630" spans="25:25" x14ac:dyDescent="0.2">
      <c r="Y60630" s="84"/>
    </row>
    <row r="60631" spans="25:25" x14ac:dyDescent="0.2">
      <c r="Y60631" s="84"/>
    </row>
    <row r="60632" spans="25:25" x14ac:dyDescent="0.2">
      <c r="Y60632" s="84"/>
    </row>
    <row r="60633" spans="25:25" x14ac:dyDescent="0.2">
      <c r="Y60633" s="84"/>
    </row>
    <row r="60634" spans="25:25" x14ac:dyDescent="0.2">
      <c r="Y60634" s="84"/>
    </row>
    <row r="60635" spans="25:25" x14ac:dyDescent="0.2">
      <c r="Y60635" s="84"/>
    </row>
    <row r="60636" spans="25:25" x14ac:dyDescent="0.2">
      <c r="Y60636" s="84"/>
    </row>
    <row r="60637" spans="25:25" x14ac:dyDescent="0.2">
      <c r="Y60637" s="84"/>
    </row>
    <row r="60638" spans="25:25" x14ac:dyDescent="0.2">
      <c r="Y60638" s="84"/>
    </row>
    <row r="60639" spans="25:25" x14ac:dyDescent="0.2">
      <c r="Y60639" s="84"/>
    </row>
    <row r="60640" spans="25:25" x14ac:dyDescent="0.2">
      <c r="Y60640" s="84"/>
    </row>
    <row r="60641" spans="25:25" x14ac:dyDescent="0.2">
      <c r="Y60641" s="84"/>
    </row>
    <row r="60642" spans="25:25" x14ac:dyDescent="0.2">
      <c r="Y60642" s="84"/>
    </row>
    <row r="60643" spans="25:25" x14ac:dyDescent="0.2">
      <c r="Y60643" s="84"/>
    </row>
    <row r="60644" spans="25:25" x14ac:dyDescent="0.2">
      <c r="Y60644" s="84"/>
    </row>
    <row r="60645" spans="25:25" x14ac:dyDescent="0.2">
      <c r="Y60645" s="84"/>
    </row>
    <row r="60646" spans="25:25" x14ac:dyDescent="0.2">
      <c r="Y60646" s="84"/>
    </row>
    <row r="60647" spans="25:25" x14ac:dyDescent="0.2">
      <c r="Y60647" s="84"/>
    </row>
    <row r="60648" spans="25:25" x14ac:dyDescent="0.2">
      <c r="Y60648" s="84"/>
    </row>
    <row r="60649" spans="25:25" x14ac:dyDescent="0.2">
      <c r="Y60649" s="84"/>
    </row>
    <row r="60650" spans="25:25" x14ac:dyDescent="0.2">
      <c r="Y60650" s="84"/>
    </row>
    <row r="60651" spans="25:25" x14ac:dyDescent="0.2">
      <c r="Y60651" s="84"/>
    </row>
    <row r="60652" spans="25:25" x14ac:dyDescent="0.2">
      <c r="Y60652" s="84"/>
    </row>
    <row r="60653" spans="25:25" x14ac:dyDescent="0.2">
      <c r="Y60653" s="84"/>
    </row>
    <row r="60654" spans="25:25" x14ac:dyDescent="0.2">
      <c r="Y60654" s="84"/>
    </row>
    <row r="60655" spans="25:25" x14ac:dyDescent="0.2">
      <c r="Y60655" s="84"/>
    </row>
    <row r="60656" spans="25:25" x14ac:dyDescent="0.2">
      <c r="Y60656" s="84"/>
    </row>
    <row r="60657" spans="25:25" x14ac:dyDescent="0.2">
      <c r="Y60657" s="84"/>
    </row>
    <row r="60658" spans="25:25" x14ac:dyDescent="0.2">
      <c r="Y60658" s="84"/>
    </row>
    <row r="60659" spans="25:25" x14ac:dyDescent="0.2">
      <c r="Y60659" s="84"/>
    </row>
    <row r="60660" spans="25:25" x14ac:dyDescent="0.2">
      <c r="Y60660" s="84"/>
    </row>
    <row r="60661" spans="25:25" x14ac:dyDescent="0.2">
      <c r="Y60661" s="84"/>
    </row>
    <row r="60662" spans="25:25" x14ac:dyDescent="0.2">
      <c r="Y60662" s="84"/>
    </row>
    <row r="60663" spans="25:25" x14ac:dyDescent="0.2">
      <c r="Y60663" s="84"/>
    </row>
    <row r="60664" spans="25:25" x14ac:dyDescent="0.2">
      <c r="Y60664" s="84"/>
    </row>
    <row r="60665" spans="25:25" x14ac:dyDescent="0.2">
      <c r="Y60665" s="84"/>
    </row>
    <row r="60666" spans="25:25" x14ac:dyDescent="0.2">
      <c r="Y60666" s="84"/>
    </row>
    <row r="60667" spans="25:25" x14ac:dyDescent="0.2">
      <c r="Y60667" s="84"/>
    </row>
    <row r="60668" spans="25:25" x14ac:dyDescent="0.2">
      <c r="Y60668" s="84"/>
    </row>
    <row r="60669" spans="25:25" x14ac:dyDescent="0.2">
      <c r="Y60669" s="84"/>
    </row>
    <row r="60670" spans="25:25" x14ac:dyDescent="0.2">
      <c r="Y60670" s="84"/>
    </row>
    <row r="60671" spans="25:25" x14ac:dyDescent="0.2">
      <c r="Y60671" s="84"/>
    </row>
    <row r="60672" spans="25:25" x14ac:dyDescent="0.2">
      <c r="Y60672" s="84"/>
    </row>
    <row r="60673" spans="25:25" x14ac:dyDescent="0.2">
      <c r="Y60673" s="84"/>
    </row>
    <row r="60674" spans="25:25" x14ac:dyDescent="0.2">
      <c r="Y60674" s="84"/>
    </row>
    <row r="60675" spans="25:25" x14ac:dyDescent="0.2">
      <c r="Y60675" s="84"/>
    </row>
    <row r="60676" spans="25:25" x14ac:dyDescent="0.2">
      <c r="Y60676" s="84"/>
    </row>
    <row r="60677" spans="25:25" x14ac:dyDescent="0.2">
      <c r="Y60677" s="84"/>
    </row>
    <row r="60678" spans="25:25" x14ac:dyDescent="0.2">
      <c r="Y60678" s="84"/>
    </row>
    <row r="60679" spans="25:25" x14ac:dyDescent="0.2">
      <c r="Y60679" s="84"/>
    </row>
    <row r="60680" spans="25:25" x14ac:dyDescent="0.2">
      <c r="Y60680" s="84"/>
    </row>
    <row r="60681" spans="25:25" x14ac:dyDescent="0.2">
      <c r="Y60681" s="84"/>
    </row>
    <row r="60682" spans="25:25" x14ac:dyDescent="0.2">
      <c r="Y60682" s="84"/>
    </row>
    <row r="60683" spans="25:25" x14ac:dyDescent="0.2">
      <c r="Y60683" s="84"/>
    </row>
    <row r="60684" spans="25:25" x14ac:dyDescent="0.2">
      <c r="Y60684" s="84"/>
    </row>
    <row r="60685" spans="25:25" x14ac:dyDescent="0.2">
      <c r="Y60685" s="84"/>
    </row>
    <row r="60686" spans="25:25" x14ac:dyDescent="0.2">
      <c r="Y60686" s="84"/>
    </row>
    <row r="60687" spans="25:25" x14ac:dyDescent="0.2">
      <c r="Y60687" s="84"/>
    </row>
    <row r="60688" spans="25:25" x14ac:dyDescent="0.2">
      <c r="Y60688" s="84"/>
    </row>
    <row r="60689" spans="25:25" x14ac:dyDescent="0.2">
      <c r="Y60689" s="84"/>
    </row>
    <row r="60690" spans="25:25" x14ac:dyDescent="0.2">
      <c r="Y60690" s="84"/>
    </row>
    <row r="60691" spans="25:25" x14ac:dyDescent="0.2">
      <c r="Y60691" s="84"/>
    </row>
    <row r="60692" spans="25:25" x14ac:dyDescent="0.2">
      <c r="Y60692" s="84"/>
    </row>
    <row r="60693" spans="25:25" x14ac:dyDescent="0.2">
      <c r="Y60693" s="84"/>
    </row>
    <row r="60694" spans="25:25" x14ac:dyDescent="0.2">
      <c r="Y60694" s="84"/>
    </row>
    <row r="60695" spans="25:25" x14ac:dyDescent="0.2">
      <c r="Y60695" s="84"/>
    </row>
    <row r="60696" spans="25:25" x14ac:dyDescent="0.2">
      <c r="Y60696" s="84"/>
    </row>
    <row r="60697" spans="25:25" x14ac:dyDescent="0.2">
      <c r="Y60697" s="84"/>
    </row>
    <row r="60698" spans="25:25" x14ac:dyDescent="0.2">
      <c r="Y60698" s="84"/>
    </row>
    <row r="60699" spans="25:25" x14ac:dyDescent="0.2">
      <c r="Y60699" s="84"/>
    </row>
    <row r="60700" spans="25:25" x14ac:dyDescent="0.2">
      <c r="Y60700" s="84"/>
    </row>
    <row r="60701" spans="25:25" x14ac:dyDescent="0.2">
      <c r="Y60701" s="84"/>
    </row>
    <row r="60702" spans="25:25" x14ac:dyDescent="0.2">
      <c r="Y60702" s="84"/>
    </row>
    <row r="60703" spans="25:25" x14ac:dyDescent="0.2">
      <c r="Y60703" s="84"/>
    </row>
    <row r="60704" spans="25:25" x14ac:dyDescent="0.2">
      <c r="Y60704" s="84"/>
    </row>
    <row r="60705" spans="25:25" x14ac:dyDescent="0.2">
      <c r="Y60705" s="84"/>
    </row>
    <row r="60706" spans="25:25" x14ac:dyDescent="0.2">
      <c r="Y60706" s="84"/>
    </row>
    <row r="60707" spans="25:25" x14ac:dyDescent="0.2">
      <c r="Y60707" s="84"/>
    </row>
    <row r="60708" spans="25:25" x14ac:dyDescent="0.2">
      <c r="Y60708" s="84"/>
    </row>
    <row r="60709" spans="25:25" x14ac:dyDescent="0.2">
      <c r="Y60709" s="84"/>
    </row>
    <row r="60710" spans="25:25" x14ac:dyDescent="0.2">
      <c r="Y60710" s="84"/>
    </row>
    <row r="60711" spans="25:25" x14ac:dyDescent="0.2">
      <c r="Y60711" s="84"/>
    </row>
    <row r="60712" spans="25:25" x14ac:dyDescent="0.2">
      <c r="Y60712" s="84"/>
    </row>
    <row r="60713" spans="25:25" x14ac:dyDescent="0.2">
      <c r="Y60713" s="84"/>
    </row>
    <row r="60714" spans="25:25" x14ac:dyDescent="0.2">
      <c r="Y60714" s="84"/>
    </row>
    <row r="60715" spans="25:25" x14ac:dyDescent="0.2">
      <c r="Y60715" s="84"/>
    </row>
    <row r="60716" spans="25:25" x14ac:dyDescent="0.2">
      <c r="Y60716" s="84"/>
    </row>
    <row r="60717" spans="25:25" x14ac:dyDescent="0.2">
      <c r="Y60717" s="84"/>
    </row>
    <row r="60718" spans="25:25" x14ac:dyDescent="0.2">
      <c r="Y60718" s="84"/>
    </row>
    <row r="60719" spans="25:25" x14ac:dyDescent="0.2">
      <c r="Y60719" s="84"/>
    </row>
    <row r="60720" spans="25:25" x14ac:dyDescent="0.2">
      <c r="Y60720" s="84"/>
    </row>
    <row r="60721" spans="25:25" x14ac:dyDescent="0.2">
      <c r="Y60721" s="84"/>
    </row>
    <row r="60722" spans="25:25" x14ac:dyDescent="0.2">
      <c r="Y60722" s="84"/>
    </row>
    <row r="60723" spans="25:25" x14ac:dyDescent="0.2">
      <c r="Y60723" s="84"/>
    </row>
    <row r="60724" spans="25:25" x14ac:dyDescent="0.2">
      <c r="Y60724" s="84"/>
    </row>
    <row r="60725" spans="25:25" x14ac:dyDescent="0.2">
      <c r="Y60725" s="84"/>
    </row>
    <row r="60726" spans="25:25" x14ac:dyDescent="0.2">
      <c r="Y60726" s="84"/>
    </row>
    <row r="60727" spans="25:25" x14ac:dyDescent="0.2">
      <c r="Y60727" s="84"/>
    </row>
    <row r="60728" spans="25:25" x14ac:dyDescent="0.2">
      <c r="Y60728" s="84"/>
    </row>
    <row r="60729" spans="25:25" x14ac:dyDescent="0.2">
      <c r="Y60729" s="84"/>
    </row>
    <row r="60730" spans="25:25" x14ac:dyDescent="0.2">
      <c r="Y60730" s="84"/>
    </row>
    <row r="60731" spans="25:25" x14ac:dyDescent="0.2">
      <c r="Y60731" s="84"/>
    </row>
    <row r="60732" spans="25:25" x14ac:dyDescent="0.2">
      <c r="Y60732" s="84"/>
    </row>
    <row r="60733" spans="25:25" x14ac:dyDescent="0.2">
      <c r="Y60733" s="84"/>
    </row>
    <row r="60734" spans="25:25" x14ac:dyDescent="0.2">
      <c r="Y60734" s="84"/>
    </row>
    <row r="60735" spans="25:25" x14ac:dyDescent="0.2">
      <c r="Y60735" s="84"/>
    </row>
    <row r="60736" spans="25:25" x14ac:dyDescent="0.2">
      <c r="Y60736" s="84"/>
    </row>
    <row r="60737" spans="25:25" x14ac:dyDescent="0.2">
      <c r="Y60737" s="84"/>
    </row>
    <row r="60738" spans="25:25" x14ac:dyDescent="0.2">
      <c r="Y60738" s="84"/>
    </row>
    <row r="60739" spans="25:25" x14ac:dyDescent="0.2">
      <c r="Y60739" s="84"/>
    </row>
    <row r="60740" spans="25:25" x14ac:dyDescent="0.2">
      <c r="Y60740" s="84"/>
    </row>
    <row r="60741" spans="25:25" x14ac:dyDescent="0.2">
      <c r="Y60741" s="84"/>
    </row>
    <row r="60742" spans="25:25" x14ac:dyDescent="0.2">
      <c r="Y60742" s="84"/>
    </row>
    <row r="60743" spans="25:25" x14ac:dyDescent="0.2">
      <c r="Y60743" s="84"/>
    </row>
    <row r="60744" spans="25:25" x14ac:dyDescent="0.2">
      <c r="Y60744" s="84"/>
    </row>
    <row r="60745" spans="25:25" x14ac:dyDescent="0.2">
      <c r="Y60745" s="84"/>
    </row>
    <row r="60746" spans="25:25" x14ac:dyDescent="0.2">
      <c r="Y60746" s="84"/>
    </row>
    <row r="60747" spans="25:25" x14ac:dyDescent="0.2">
      <c r="Y60747" s="84"/>
    </row>
    <row r="60748" spans="25:25" x14ac:dyDescent="0.2">
      <c r="Y60748" s="84"/>
    </row>
    <row r="60749" spans="25:25" x14ac:dyDescent="0.2">
      <c r="Y60749" s="84"/>
    </row>
    <row r="60750" spans="25:25" x14ac:dyDescent="0.2">
      <c r="Y60750" s="84"/>
    </row>
    <row r="60751" spans="25:25" x14ac:dyDescent="0.2">
      <c r="Y60751" s="84"/>
    </row>
    <row r="60752" spans="25:25" x14ac:dyDescent="0.2">
      <c r="Y60752" s="84"/>
    </row>
    <row r="60753" spans="25:25" x14ac:dyDescent="0.2">
      <c r="Y60753" s="84"/>
    </row>
    <row r="60754" spans="25:25" x14ac:dyDescent="0.2">
      <c r="Y60754" s="84"/>
    </row>
    <row r="60755" spans="25:25" x14ac:dyDescent="0.2">
      <c r="Y60755" s="84"/>
    </row>
    <row r="60756" spans="25:25" x14ac:dyDescent="0.2">
      <c r="Y60756" s="84"/>
    </row>
    <row r="60757" spans="25:25" x14ac:dyDescent="0.2">
      <c r="Y60757" s="84"/>
    </row>
    <row r="60758" spans="25:25" x14ac:dyDescent="0.2">
      <c r="Y60758" s="84"/>
    </row>
    <row r="60759" spans="25:25" x14ac:dyDescent="0.2">
      <c r="Y60759" s="84"/>
    </row>
    <row r="60760" spans="25:25" x14ac:dyDescent="0.2">
      <c r="Y60760" s="84"/>
    </row>
    <row r="60761" spans="25:25" x14ac:dyDescent="0.2">
      <c r="Y60761" s="84"/>
    </row>
    <row r="60762" spans="25:25" x14ac:dyDescent="0.2">
      <c r="Y60762" s="84"/>
    </row>
    <row r="60763" spans="25:25" x14ac:dyDescent="0.2">
      <c r="Y60763" s="84"/>
    </row>
    <row r="60764" spans="25:25" x14ac:dyDescent="0.2">
      <c r="Y60764" s="84"/>
    </row>
    <row r="60765" spans="25:25" x14ac:dyDescent="0.2">
      <c r="Y60765" s="84"/>
    </row>
    <row r="60766" spans="25:25" x14ac:dyDescent="0.2">
      <c r="Y60766" s="84"/>
    </row>
    <row r="60767" spans="25:25" x14ac:dyDescent="0.2">
      <c r="Y60767" s="84"/>
    </row>
    <row r="60768" spans="25:25" x14ac:dyDescent="0.2">
      <c r="Y60768" s="84"/>
    </row>
    <row r="60769" spans="25:25" x14ac:dyDescent="0.2">
      <c r="Y60769" s="84"/>
    </row>
    <row r="60770" spans="25:25" x14ac:dyDescent="0.2">
      <c r="Y60770" s="84"/>
    </row>
    <row r="60771" spans="25:25" x14ac:dyDescent="0.2">
      <c r="Y60771" s="84"/>
    </row>
    <row r="60772" spans="25:25" x14ac:dyDescent="0.2">
      <c r="Y60772" s="84"/>
    </row>
    <row r="60773" spans="25:25" x14ac:dyDescent="0.2">
      <c r="Y60773" s="84"/>
    </row>
    <row r="60774" spans="25:25" x14ac:dyDescent="0.2">
      <c r="Y60774" s="84"/>
    </row>
    <row r="60775" spans="25:25" x14ac:dyDescent="0.2">
      <c r="Y60775" s="84"/>
    </row>
    <row r="60776" spans="25:25" x14ac:dyDescent="0.2">
      <c r="Y60776" s="84"/>
    </row>
    <row r="60777" spans="25:25" x14ac:dyDescent="0.2">
      <c r="Y60777" s="84"/>
    </row>
    <row r="60778" spans="25:25" x14ac:dyDescent="0.2">
      <c r="Y60778" s="84"/>
    </row>
    <row r="60779" spans="25:25" x14ac:dyDescent="0.2">
      <c r="Y60779" s="84"/>
    </row>
    <row r="60780" spans="25:25" x14ac:dyDescent="0.2">
      <c r="Y60780" s="84"/>
    </row>
    <row r="60781" spans="25:25" x14ac:dyDescent="0.2">
      <c r="Y60781" s="84"/>
    </row>
    <row r="60782" spans="25:25" x14ac:dyDescent="0.2">
      <c r="Y60782" s="84"/>
    </row>
    <row r="60783" spans="25:25" x14ac:dyDescent="0.2">
      <c r="Y60783" s="84"/>
    </row>
    <row r="60784" spans="25:25" x14ac:dyDescent="0.2">
      <c r="Y60784" s="84"/>
    </row>
    <row r="60785" spans="25:25" x14ac:dyDescent="0.2">
      <c r="Y60785" s="84"/>
    </row>
    <row r="60786" spans="25:25" x14ac:dyDescent="0.2">
      <c r="Y60786" s="84"/>
    </row>
    <row r="60787" spans="25:25" x14ac:dyDescent="0.2">
      <c r="Y60787" s="84"/>
    </row>
    <row r="60788" spans="25:25" x14ac:dyDescent="0.2">
      <c r="Y60788" s="84"/>
    </row>
    <row r="60789" spans="25:25" x14ac:dyDescent="0.2">
      <c r="Y60789" s="84"/>
    </row>
    <row r="60790" spans="25:25" x14ac:dyDescent="0.2">
      <c r="Y60790" s="84"/>
    </row>
    <row r="60791" spans="25:25" x14ac:dyDescent="0.2">
      <c r="Y60791" s="84"/>
    </row>
    <row r="60792" spans="25:25" x14ac:dyDescent="0.2">
      <c r="Y60792" s="84"/>
    </row>
    <row r="60793" spans="25:25" x14ac:dyDescent="0.2">
      <c r="Y60793" s="84"/>
    </row>
    <row r="60794" spans="25:25" x14ac:dyDescent="0.2">
      <c r="Y60794" s="84"/>
    </row>
    <row r="60795" spans="25:25" x14ac:dyDescent="0.2">
      <c r="Y60795" s="84"/>
    </row>
    <row r="60796" spans="25:25" x14ac:dyDescent="0.2">
      <c r="Y60796" s="84"/>
    </row>
    <row r="60797" spans="25:25" x14ac:dyDescent="0.2">
      <c r="Y60797" s="84"/>
    </row>
    <row r="60798" spans="25:25" x14ac:dyDescent="0.2">
      <c r="Y60798" s="84"/>
    </row>
    <row r="60799" spans="25:25" x14ac:dyDescent="0.2">
      <c r="Y60799" s="84"/>
    </row>
    <row r="60800" spans="25:25" x14ac:dyDescent="0.2">
      <c r="Y60800" s="84"/>
    </row>
    <row r="60801" spans="25:25" x14ac:dyDescent="0.2">
      <c r="Y60801" s="84"/>
    </row>
    <row r="60802" spans="25:25" x14ac:dyDescent="0.2">
      <c r="Y60802" s="84"/>
    </row>
    <row r="60803" spans="25:25" x14ac:dyDescent="0.2">
      <c r="Y60803" s="84"/>
    </row>
    <row r="60804" spans="25:25" x14ac:dyDescent="0.2">
      <c r="Y60804" s="84"/>
    </row>
    <row r="60805" spans="25:25" x14ac:dyDescent="0.2">
      <c r="Y60805" s="84"/>
    </row>
    <row r="60806" spans="25:25" x14ac:dyDescent="0.2">
      <c r="Y60806" s="84"/>
    </row>
    <row r="60807" spans="25:25" x14ac:dyDescent="0.2">
      <c r="Y60807" s="84"/>
    </row>
    <row r="60808" spans="25:25" x14ac:dyDescent="0.2">
      <c r="Y60808" s="84"/>
    </row>
    <row r="60809" spans="25:25" x14ac:dyDescent="0.2">
      <c r="Y60809" s="84"/>
    </row>
    <row r="60810" spans="25:25" x14ac:dyDescent="0.2">
      <c r="Y60810" s="84"/>
    </row>
    <row r="60811" spans="25:25" x14ac:dyDescent="0.2">
      <c r="Y60811" s="84"/>
    </row>
    <row r="60812" spans="25:25" x14ac:dyDescent="0.2">
      <c r="Y60812" s="84"/>
    </row>
    <row r="60813" spans="25:25" x14ac:dyDescent="0.2">
      <c r="Y60813" s="84"/>
    </row>
    <row r="60814" spans="25:25" x14ac:dyDescent="0.2">
      <c r="Y60814" s="84"/>
    </row>
    <row r="60815" spans="25:25" x14ac:dyDescent="0.2">
      <c r="Y60815" s="84"/>
    </row>
    <row r="60816" spans="25:25" x14ac:dyDescent="0.2">
      <c r="Y60816" s="84"/>
    </row>
    <row r="60817" spans="25:25" x14ac:dyDescent="0.2">
      <c r="Y60817" s="84"/>
    </row>
    <row r="60818" spans="25:25" x14ac:dyDescent="0.2">
      <c r="Y60818" s="84"/>
    </row>
    <row r="60819" spans="25:25" x14ac:dyDescent="0.2">
      <c r="Y60819" s="84"/>
    </row>
    <row r="60820" spans="25:25" x14ac:dyDescent="0.2">
      <c r="Y60820" s="84"/>
    </row>
    <row r="60821" spans="25:25" x14ac:dyDescent="0.2">
      <c r="Y60821" s="84"/>
    </row>
    <row r="60822" spans="25:25" x14ac:dyDescent="0.2">
      <c r="Y60822" s="84"/>
    </row>
    <row r="60823" spans="25:25" x14ac:dyDescent="0.2">
      <c r="Y60823" s="84"/>
    </row>
    <row r="60824" spans="25:25" x14ac:dyDescent="0.2">
      <c r="Y60824" s="84"/>
    </row>
    <row r="60825" spans="25:25" x14ac:dyDescent="0.2">
      <c r="Y60825" s="84"/>
    </row>
    <row r="60826" spans="25:25" x14ac:dyDescent="0.2">
      <c r="Y60826" s="84"/>
    </row>
    <row r="60827" spans="25:25" x14ac:dyDescent="0.2">
      <c r="Y60827" s="84"/>
    </row>
    <row r="60828" spans="25:25" x14ac:dyDescent="0.2">
      <c r="Y60828" s="84"/>
    </row>
    <row r="60829" spans="25:25" x14ac:dyDescent="0.2">
      <c r="Y60829" s="84"/>
    </row>
    <row r="60830" spans="25:25" x14ac:dyDescent="0.2">
      <c r="Y60830" s="84"/>
    </row>
    <row r="60831" spans="25:25" x14ac:dyDescent="0.2">
      <c r="Y60831" s="84"/>
    </row>
    <row r="60832" spans="25:25" x14ac:dyDescent="0.2">
      <c r="Y60832" s="84"/>
    </row>
    <row r="60833" spans="25:25" x14ac:dyDescent="0.2">
      <c r="Y60833" s="84"/>
    </row>
    <row r="60834" spans="25:25" x14ac:dyDescent="0.2">
      <c r="Y60834" s="84"/>
    </row>
    <row r="60835" spans="25:25" x14ac:dyDescent="0.2">
      <c r="Y60835" s="84"/>
    </row>
    <row r="60836" spans="25:25" x14ac:dyDescent="0.2">
      <c r="Y60836" s="84"/>
    </row>
    <row r="60837" spans="25:25" x14ac:dyDescent="0.2">
      <c r="Y60837" s="84"/>
    </row>
    <row r="60838" spans="25:25" x14ac:dyDescent="0.2">
      <c r="Y60838" s="84"/>
    </row>
    <row r="60839" spans="25:25" x14ac:dyDescent="0.2">
      <c r="Y60839" s="84"/>
    </row>
    <row r="60840" spans="25:25" x14ac:dyDescent="0.2">
      <c r="Y60840" s="84"/>
    </row>
    <row r="60841" spans="25:25" x14ac:dyDescent="0.2">
      <c r="Y60841" s="84"/>
    </row>
    <row r="60842" spans="25:25" x14ac:dyDescent="0.2">
      <c r="Y60842" s="84"/>
    </row>
    <row r="60843" spans="25:25" x14ac:dyDescent="0.2">
      <c r="Y60843" s="84"/>
    </row>
    <row r="60844" spans="25:25" x14ac:dyDescent="0.2">
      <c r="Y60844" s="84"/>
    </row>
    <row r="60845" spans="25:25" x14ac:dyDescent="0.2">
      <c r="Y60845" s="84"/>
    </row>
    <row r="60846" spans="25:25" x14ac:dyDescent="0.2">
      <c r="Y60846" s="84"/>
    </row>
    <row r="60847" spans="25:25" x14ac:dyDescent="0.2">
      <c r="Y60847" s="84"/>
    </row>
    <row r="60848" spans="25:25" x14ac:dyDescent="0.2">
      <c r="Y60848" s="84"/>
    </row>
    <row r="60849" spans="25:25" x14ac:dyDescent="0.2">
      <c r="Y60849" s="84"/>
    </row>
    <row r="60850" spans="25:25" x14ac:dyDescent="0.2">
      <c r="Y60850" s="84"/>
    </row>
    <row r="60851" spans="25:25" x14ac:dyDescent="0.2">
      <c r="Y60851" s="84"/>
    </row>
    <row r="60852" spans="25:25" x14ac:dyDescent="0.2">
      <c r="Y60852" s="84"/>
    </row>
    <row r="60853" spans="25:25" x14ac:dyDescent="0.2">
      <c r="Y60853" s="84"/>
    </row>
    <row r="60854" spans="25:25" x14ac:dyDescent="0.2">
      <c r="Y60854" s="84"/>
    </row>
    <row r="60855" spans="25:25" x14ac:dyDescent="0.2">
      <c r="Y60855" s="84"/>
    </row>
    <row r="60856" spans="25:25" x14ac:dyDescent="0.2">
      <c r="Y60856" s="84"/>
    </row>
    <row r="60857" spans="25:25" x14ac:dyDescent="0.2">
      <c r="Y60857" s="84"/>
    </row>
    <row r="60858" spans="25:25" x14ac:dyDescent="0.2">
      <c r="Y60858" s="84"/>
    </row>
    <row r="60859" spans="25:25" x14ac:dyDescent="0.2">
      <c r="Y60859" s="84"/>
    </row>
    <row r="60860" spans="25:25" x14ac:dyDescent="0.2">
      <c r="Y60860" s="84"/>
    </row>
    <row r="60861" spans="25:25" x14ac:dyDescent="0.2">
      <c r="Y60861" s="84"/>
    </row>
    <row r="60862" spans="25:25" x14ac:dyDescent="0.2">
      <c r="Y60862" s="84"/>
    </row>
    <row r="60863" spans="25:25" x14ac:dyDescent="0.2">
      <c r="Y60863" s="84"/>
    </row>
    <row r="60864" spans="25:25" x14ac:dyDescent="0.2">
      <c r="Y60864" s="84"/>
    </row>
    <row r="60865" spans="25:25" x14ac:dyDescent="0.2">
      <c r="Y60865" s="84"/>
    </row>
    <row r="60866" spans="25:25" x14ac:dyDescent="0.2">
      <c r="Y60866" s="84"/>
    </row>
    <row r="60867" spans="25:25" x14ac:dyDescent="0.2">
      <c r="Y60867" s="84"/>
    </row>
    <row r="60868" spans="25:25" x14ac:dyDescent="0.2">
      <c r="Y60868" s="84"/>
    </row>
    <row r="60869" spans="25:25" x14ac:dyDescent="0.2">
      <c r="Y60869" s="84"/>
    </row>
    <row r="60870" spans="25:25" x14ac:dyDescent="0.2">
      <c r="Y60870" s="84"/>
    </row>
    <row r="60871" spans="25:25" x14ac:dyDescent="0.2">
      <c r="Y60871" s="84"/>
    </row>
    <row r="60872" spans="25:25" x14ac:dyDescent="0.2">
      <c r="Y60872" s="84"/>
    </row>
    <row r="60873" spans="25:25" x14ac:dyDescent="0.2">
      <c r="Y60873" s="84"/>
    </row>
    <row r="60874" spans="25:25" x14ac:dyDescent="0.2">
      <c r="Y60874" s="84"/>
    </row>
    <row r="60875" spans="25:25" x14ac:dyDescent="0.2">
      <c r="Y60875" s="84"/>
    </row>
    <row r="60876" spans="25:25" x14ac:dyDescent="0.2">
      <c r="Y60876" s="84"/>
    </row>
    <row r="60877" spans="25:25" x14ac:dyDescent="0.2">
      <c r="Y60877" s="84"/>
    </row>
    <row r="60878" spans="25:25" x14ac:dyDescent="0.2">
      <c r="Y60878" s="84"/>
    </row>
    <row r="60879" spans="25:25" x14ac:dyDescent="0.2">
      <c r="Y60879" s="84"/>
    </row>
    <row r="60880" spans="25:25" x14ac:dyDescent="0.2">
      <c r="Y60880" s="84"/>
    </row>
    <row r="60881" spans="25:25" x14ac:dyDescent="0.2">
      <c r="Y60881" s="84"/>
    </row>
    <row r="60882" spans="25:25" x14ac:dyDescent="0.2">
      <c r="Y60882" s="84"/>
    </row>
    <row r="60883" spans="25:25" x14ac:dyDescent="0.2">
      <c r="Y60883" s="84"/>
    </row>
    <row r="60884" spans="25:25" x14ac:dyDescent="0.2">
      <c r="Y60884" s="84"/>
    </row>
    <row r="60885" spans="25:25" x14ac:dyDescent="0.2">
      <c r="Y60885" s="84"/>
    </row>
    <row r="60886" spans="25:25" x14ac:dyDescent="0.2">
      <c r="Y60886" s="84"/>
    </row>
    <row r="60887" spans="25:25" x14ac:dyDescent="0.2">
      <c r="Y60887" s="84"/>
    </row>
    <row r="60888" spans="25:25" x14ac:dyDescent="0.2">
      <c r="Y60888" s="84"/>
    </row>
    <row r="60889" spans="25:25" x14ac:dyDescent="0.2">
      <c r="Y60889" s="84"/>
    </row>
    <row r="60890" spans="25:25" x14ac:dyDescent="0.2">
      <c r="Y60890" s="84"/>
    </row>
    <row r="60891" spans="25:25" x14ac:dyDescent="0.2">
      <c r="Y60891" s="84"/>
    </row>
    <row r="60892" spans="25:25" x14ac:dyDescent="0.2">
      <c r="Y60892" s="84"/>
    </row>
    <row r="60893" spans="25:25" x14ac:dyDescent="0.2">
      <c r="Y60893" s="84"/>
    </row>
    <row r="60894" spans="25:25" x14ac:dyDescent="0.2">
      <c r="Y60894" s="84"/>
    </row>
    <row r="60895" spans="25:25" x14ac:dyDescent="0.2">
      <c r="Y60895" s="84"/>
    </row>
    <row r="60896" spans="25:25" x14ac:dyDescent="0.2">
      <c r="Y60896" s="84"/>
    </row>
    <row r="60897" spans="25:25" x14ac:dyDescent="0.2">
      <c r="Y60897" s="84"/>
    </row>
    <row r="60898" spans="25:25" x14ac:dyDescent="0.2">
      <c r="Y60898" s="84"/>
    </row>
    <row r="60899" spans="25:25" x14ac:dyDescent="0.2">
      <c r="Y60899" s="84"/>
    </row>
    <row r="60900" spans="25:25" x14ac:dyDescent="0.2">
      <c r="Y60900" s="84"/>
    </row>
    <row r="60901" spans="25:25" x14ac:dyDescent="0.2">
      <c r="Y60901" s="84"/>
    </row>
    <row r="60902" spans="25:25" x14ac:dyDescent="0.2">
      <c r="Y60902" s="84"/>
    </row>
    <row r="60903" spans="25:25" x14ac:dyDescent="0.2">
      <c r="Y60903" s="84"/>
    </row>
    <row r="60904" spans="25:25" x14ac:dyDescent="0.2">
      <c r="Y60904" s="84"/>
    </row>
    <row r="60905" spans="25:25" x14ac:dyDescent="0.2">
      <c r="Y60905" s="84"/>
    </row>
    <row r="60906" spans="25:25" x14ac:dyDescent="0.2">
      <c r="Y60906" s="84"/>
    </row>
    <row r="60907" spans="25:25" x14ac:dyDescent="0.2">
      <c r="Y60907" s="84"/>
    </row>
    <row r="60908" spans="25:25" x14ac:dyDescent="0.2">
      <c r="Y60908" s="84"/>
    </row>
    <row r="60909" spans="25:25" x14ac:dyDescent="0.2">
      <c r="Y60909" s="84"/>
    </row>
    <row r="60910" spans="25:25" x14ac:dyDescent="0.2">
      <c r="Y60910" s="84"/>
    </row>
    <row r="60911" spans="25:25" x14ac:dyDescent="0.2">
      <c r="Y60911" s="84"/>
    </row>
    <row r="60912" spans="25:25" x14ac:dyDescent="0.2">
      <c r="Y60912" s="84"/>
    </row>
    <row r="60913" spans="25:25" x14ac:dyDescent="0.2">
      <c r="Y60913" s="84"/>
    </row>
    <row r="60914" spans="25:25" x14ac:dyDescent="0.2">
      <c r="Y60914" s="84"/>
    </row>
    <row r="60915" spans="25:25" x14ac:dyDescent="0.2">
      <c r="Y60915" s="84"/>
    </row>
    <row r="60916" spans="25:25" x14ac:dyDescent="0.2">
      <c r="Y60916" s="84"/>
    </row>
    <row r="60917" spans="25:25" x14ac:dyDescent="0.2">
      <c r="Y60917" s="84"/>
    </row>
    <row r="60918" spans="25:25" x14ac:dyDescent="0.2">
      <c r="Y60918" s="84"/>
    </row>
    <row r="60919" spans="25:25" x14ac:dyDescent="0.2">
      <c r="Y60919" s="84"/>
    </row>
    <row r="60920" spans="25:25" x14ac:dyDescent="0.2">
      <c r="Y60920" s="84"/>
    </row>
    <row r="60921" spans="25:25" x14ac:dyDescent="0.2">
      <c r="Y60921" s="84"/>
    </row>
    <row r="60922" spans="25:25" x14ac:dyDescent="0.2">
      <c r="Y60922" s="84"/>
    </row>
    <row r="60923" spans="25:25" x14ac:dyDescent="0.2">
      <c r="Y60923" s="84"/>
    </row>
    <row r="60924" spans="25:25" x14ac:dyDescent="0.2">
      <c r="Y60924" s="84"/>
    </row>
    <row r="60925" spans="25:25" x14ac:dyDescent="0.2">
      <c r="Y60925" s="84"/>
    </row>
    <row r="60926" spans="25:25" x14ac:dyDescent="0.2">
      <c r="Y60926" s="84"/>
    </row>
    <row r="60927" spans="25:25" x14ac:dyDescent="0.2">
      <c r="Y60927" s="84"/>
    </row>
    <row r="60928" spans="25:25" x14ac:dyDescent="0.2">
      <c r="Y60928" s="84"/>
    </row>
    <row r="60929" spans="25:25" x14ac:dyDescent="0.2">
      <c r="Y60929" s="84"/>
    </row>
    <row r="60930" spans="25:25" x14ac:dyDescent="0.2">
      <c r="Y60930" s="84"/>
    </row>
    <row r="60931" spans="25:25" x14ac:dyDescent="0.2">
      <c r="Y60931" s="84"/>
    </row>
    <row r="60932" spans="25:25" x14ac:dyDescent="0.2">
      <c r="Y60932" s="84"/>
    </row>
    <row r="60933" spans="25:25" x14ac:dyDescent="0.2">
      <c r="Y60933" s="84"/>
    </row>
    <row r="60934" spans="25:25" x14ac:dyDescent="0.2">
      <c r="Y60934" s="84"/>
    </row>
    <row r="60935" spans="25:25" x14ac:dyDescent="0.2">
      <c r="Y60935" s="84"/>
    </row>
    <row r="60936" spans="25:25" x14ac:dyDescent="0.2">
      <c r="Y60936" s="84"/>
    </row>
    <row r="60937" spans="25:25" x14ac:dyDescent="0.2">
      <c r="Y60937" s="84"/>
    </row>
    <row r="60938" spans="25:25" x14ac:dyDescent="0.2">
      <c r="Y60938" s="84"/>
    </row>
    <row r="60939" spans="25:25" x14ac:dyDescent="0.2">
      <c r="Y60939" s="84"/>
    </row>
    <row r="60940" spans="25:25" x14ac:dyDescent="0.2">
      <c r="Y60940" s="84"/>
    </row>
    <row r="60941" spans="25:25" x14ac:dyDescent="0.2">
      <c r="Y60941" s="84"/>
    </row>
    <row r="60942" spans="25:25" x14ac:dyDescent="0.2">
      <c r="Y60942" s="84"/>
    </row>
    <row r="60943" spans="25:25" x14ac:dyDescent="0.2">
      <c r="Y60943" s="84"/>
    </row>
    <row r="60944" spans="25:25" x14ac:dyDescent="0.2">
      <c r="Y60944" s="84"/>
    </row>
    <row r="60945" spans="25:25" x14ac:dyDescent="0.2">
      <c r="Y60945" s="84"/>
    </row>
    <row r="60946" spans="25:25" x14ac:dyDescent="0.2">
      <c r="Y60946" s="84"/>
    </row>
    <row r="60947" spans="25:25" x14ac:dyDescent="0.2">
      <c r="Y60947" s="84"/>
    </row>
    <row r="60948" spans="25:25" x14ac:dyDescent="0.2">
      <c r="Y60948" s="84"/>
    </row>
    <row r="60949" spans="25:25" x14ac:dyDescent="0.2">
      <c r="Y60949" s="84"/>
    </row>
    <row r="60950" spans="25:25" x14ac:dyDescent="0.2">
      <c r="Y60950" s="84"/>
    </row>
    <row r="60951" spans="25:25" x14ac:dyDescent="0.2">
      <c r="Y60951" s="84"/>
    </row>
    <row r="60952" spans="25:25" x14ac:dyDescent="0.2">
      <c r="Y60952" s="84"/>
    </row>
    <row r="60953" spans="25:25" x14ac:dyDescent="0.2">
      <c r="Y60953" s="84"/>
    </row>
    <row r="60954" spans="25:25" x14ac:dyDescent="0.2">
      <c r="Y60954" s="84"/>
    </row>
    <row r="60955" spans="25:25" x14ac:dyDescent="0.2">
      <c r="Y60955" s="84"/>
    </row>
    <row r="60956" spans="25:25" x14ac:dyDescent="0.2">
      <c r="Y60956" s="84"/>
    </row>
    <row r="60957" spans="25:25" x14ac:dyDescent="0.2">
      <c r="Y60957" s="84"/>
    </row>
    <row r="60958" spans="25:25" x14ac:dyDescent="0.2">
      <c r="Y60958" s="84"/>
    </row>
    <row r="60959" spans="25:25" x14ac:dyDescent="0.2">
      <c r="Y60959" s="84"/>
    </row>
    <row r="60960" spans="25:25" x14ac:dyDescent="0.2">
      <c r="Y60960" s="84"/>
    </row>
    <row r="60961" spans="25:25" x14ac:dyDescent="0.2">
      <c r="Y60961" s="84"/>
    </row>
    <row r="60962" spans="25:25" x14ac:dyDescent="0.2">
      <c r="Y60962" s="84"/>
    </row>
    <row r="60963" spans="25:25" x14ac:dyDescent="0.2">
      <c r="Y60963" s="84"/>
    </row>
    <row r="60964" spans="25:25" x14ac:dyDescent="0.2">
      <c r="Y60964" s="84"/>
    </row>
    <row r="60965" spans="25:25" x14ac:dyDescent="0.2">
      <c r="Y60965" s="84"/>
    </row>
    <row r="60966" spans="25:25" x14ac:dyDescent="0.2">
      <c r="Y60966" s="84"/>
    </row>
    <row r="60967" spans="25:25" x14ac:dyDescent="0.2">
      <c r="Y60967" s="84"/>
    </row>
    <row r="60968" spans="25:25" x14ac:dyDescent="0.2">
      <c r="Y60968" s="84"/>
    </row>
    <row r="60969" spans="25:25" x14ac:dyDescent="0.2">
      <c r="Y60969" s="84"/>
    </row>
    <row r="60970" spans="25:25" x14ac:dyDescent="0.2">
      <c r="Y60970" s="84"/>
    </row>
    <row r="60971" spans="25:25" x14ac:dyDescent="0.2">
      <c r="Y60971" s="84"/>
    </row>
    <row r="60972" spans="25:25" x14ac:dyDescent="0.2">
      <c r="Y60972" s="84"/>
    </row>
    <row r="60973" spans="25:25" x14ac:dyDescent="0.2">
      <c r="Y60973" s="84"/>
    </row>
    <row r="60974" spans="25:25" x14ac:dyDescent="0.2">
      <c r="Y60974" s="84"/>
    </row>
    <row r="60975" spans="25:25" x14ac:dyDescent="0.2">
      <c r="Y60975" s="84"/>
    </row>
    <row r="60976" spans="25:25" x14ac:dyDescent="0.2">
      <c r="Y60976" s="84"/>
    </row>
    <row r="60977" spans="25:25" x14ac:dyDescent="0.2">
      <c r="Y60977" s="84"/>
    </row>
    <row r="60978" spans="25:25" x14ac:dyDescent="0.2">
      <c r="Y60978" s="84"/>
    </row>
    <row r="60979" spans="25:25" x14ac:dyDescent="0.2">
      <c r="Y60979" s="84"/>
    </row>
    <row r="60980" spans="25:25" x14ac:dyDescent="0.2">
      <c r="Y60980" s="84"/>
    </row>
    <row r="60981" spans="25:25" x14ac:dyDescent="0.2">
      <c r="Y60981" s="84"/>
    </row>
    <row r="60982" spans="25:25" x14ac:dyDescent="0.2">
      <c r="Y60982" s="84"/>
    </row>
    <row r="60983" spans="25:25" x14ac:dyDescent="0.2">
      <c r="Y60983" s="84"/>
    </row>
    <row r="60984" spans="25:25" x14ac:dyDescent="0.2">
      <c r="Y60984" s="84"/>
    </row>
    <row r="60985" spans="25:25" x14ac:dyDescent="0.2">
      <c r="Y60985" s="84"/>
    </row>
    <row r="60986" spans="25:25" x14ac:dyDescent="0.2">
      <c r="Y60986" s="84"/>
    </row>
    <row r="60987" spans="25:25" x14ac:dyDescent="0.2">
      <c r="Y60987" s="84"/>
    </row>
    <row r="60988" spans="25:25" x14ac:dyDescent="0.2">
      <c r="Y60988" s="84"/>
    </row>
    <row r="60989" spans="25:25" x14ac:dyDescent="0.2">
      <c r="Y60989" s="84"/>
    </row>
    <row r="60990" spans="25:25" x14ac:dyDescent="0.2">
      <c r="Y60990" s="84"/>
    </row>
    <row r="60991" spans="25:25" x14ac:dyDescent="0.2">
      <c r="Y60991" s="84"/>
    </row>
    <row r="60992" spans="25:25" x14ac:dyDescent="0.2">
      <c r="Y60992" s="84"/>
    </row>
    <row r="60993" spans="25:25" x14ac:dyDescent="0.2">
      <c r="Y60993" s="84"/>
    </row>
    <row r="60994" spans="25:25" x14ac:dyDescent="0.2">
      <c r="Y60994" s="84"/>
    </row>
    <row r="60995" spans="25:25" x14ac:dyDescent="0.2">
      <c r="Y60995" s="84"/>
    </row>
    <row r="60996" spans="25:25" x14ac:dyDescent="0.2">
      <c r="Y60996" s="84"/>
    </row>
    <row r="60997" spans="25:25" x14ac:dyDescent="0.2">
      <c r="Y60997" s="84"/>
    </row>
    <row r="60998" spans="25:25" x14ac:dyDescent="0.2">
      <c r="Y60998" s="84"/>
    </row>
    <row r="60999" spans="25:25" x14ac:dyDescent="0.2">
      <c r="Y60999" s="84"/>
    </row>
    <row r="61000" spans="25:25" x14ac:dyDescent="0.2">
      <c r="Y61000" s="84"/>
    </row>
    <row r="61001" spans="25:25" x14ac:dyDescent="0.2">
      <c r="Y61001" s="84"/>
    </row>
    <row r="61002" spans="25:25" x14ac:dyDescent="0.2">
      <c r="Y61002" s="84"/>
    </row>
    <row r="61003" spans="25:25" x14ac:dyDescent="0.2">
      <c r="Y61003" s="84"/>
    </row>
    <row r="61004" spans="25:25" x14ac:dyDescent="0.2">
      <c r="Y61004" s="84"/>
    </row>
    <row r="61005" spans="25:25" x14ac:dyDescent="0.2">
      <c r="Y61005" s="84"/>
    </row>
    <row r="61006" spans="25:25" x14ac:dyDescent="0.2">
      <c r="Y61006" s="84"/>
    </row>
    <row r="61007" spans="25:25" x14ac:dyDescent="0.2">
      <c r="Y61007" s="84"/>
    </row>
    <row r="61008" spans="25:25" x14ac:dyDescent="0.2">
      <c r="Y61008" s="84"/>
    </row>
    <row r="61009" spans="25:25" x14ac:dyDescent="0.2">
      <c r="Y61009" s="84"/>
    </row>
    <row r="61010" spans="25:25" x14ac:dyDescent="0.2">
      <c r="Y61010" s="84"/>
    </row>
    <row r="61011" spans="25:25" x14ac:dyDescent="0.2">
      <c r="Y61011" s="84"/>
    </row>
    <row r="61012" spans="25:25" x14ac:dyDescent="0.2">
      <c r="Y61012" s="84"/>
    </row>
    <row r="61013" spans="25:25" x14ac:dyDescent="0.2">
      <c r="Y61013" s="84"/>
    </row>
    <row r="61014" spans="25:25" x14ac:dyDescent="0.2">
      <c r="Y61014" s="84"/>
    </row>
    <row r="61015" spans="25:25" x14ac:dyDescent="0.2">
      <c r="Y61015" s="84"/>
    </row>
    <row r="61016" spans="25:25" x14ac:dyDescent="0.2">
      <c r="Y61016" s="84"/>
    </row>
    <row r="61017" spans="25:25" x14ac:dyDescent="0.2">
      <c r="Y61017" s="84"/>
    </row>
    <row r="61018" spans="25:25" x14ac:dyDescent="0.2">
      <c r="Y61018" s="84"/>
    </row>
    <row r="61019" spans="25:25" x14ac:dyDescent="0.2">
      <c r="Y61019" s="84"/>
    </row>
    <row r="61020" spans="25:25" x14ac:dyDescent="0.2">
      <c r="Y61020" s="84"/>
    </row>
    <row r="61021" spans="25:25" x14ac:dyDescent="0.2">
      <c r="Y61021" s="84"/>
    </row>
    <row r="61022" spans="25:25" x14ac:dyDescent="0.2">
      <c r="Y61022" s="84"/>
    </row>
    <row r="61023" spans="25:25" x14ac:dyDescent="0.2">
      <c r="Y61023" s="84"/>
    </row>
    <row r="61024" spans="25:25" x14ac:dyDescent="0.2">
      <c r="Y61024" s="84"/>
    </row>
    <row r="61025" spans="25:25" x14ac:dyDescent="0.2">
      <c r="Y61025" s="84"/>
    </row>
    <row r="61026" spans="25:25" x14ac:dyDescent="0.2">
      <c r="Y61026" s="84"/>
    </row>
    <row r="61027" spans="25:25" x14ac:dyDescent="0.2">
      <c r="Y61027" s="84"/>
    </row>
    <row r="61028" spans="25:25" x14ac:dyDescent="0.2">
      <c r="Y61028" s="84"/>
    </row>
    <row r="61029" spans="25:25" x14ac:dyDescent="0.2">
      <c r="Y61029" s="84"/>
    </row>
    <row r="61030" spans="25:25" x14ac:dyDescent="0.2">
      <c r="Y61030" s="84"/>
    </row>
    <row r="61031" spans="25:25" x14ac:dyDescent="0.2">
      <c r="Y61031" s="84"/>
    </row>
    <row r="61032" spans="25:25" x14ac:dyDescent="0.2">
      <c r="Y61032" s="84"/>
    </row>
    <row r="61033" spans="25:25" x14ac:dyDescent="0.2">
      <c r="Y61033" s="84"/>
    </row>
    <row r="61034" spans="25:25" x14ac:dyDescent="0.2">
      <c r="Y61034" s="84"/>
    </row>
    <row r="61035" spans="25:25" x14ac:dyDescent="0.2">
      <c r="Y61035" s="84"/>
    </row>
    <row r="61036" spans="25:25" x14ac:dyDescent="0.2">
      <c r="Y61036" s="84"/>
    </row>
    <row r="61037" spans="25:25" x14ac:dyDescent="0.2">
      <c r="Y61037" s="84"/>
    </row>
    <row r="61038" spans="25:25" x14ac:dyDescent="0.2">
      <c r="Y61038" s="84"/>
    </row>
    <row r="61039" spans="25:25" x14ac:dyDescent="0.2">
      <c r="Y61039" s="84"/>
    </row>
    <row r="61040" spans="25:25" x14ac:dyDescent="0.2">
      <c r="Y61040" s="84"/>
    </row>
    <row r="61041" spans="25:25" x14ac:dyDescent="0.2">
      <c r="Y61041" s="84"/>
    </row>
    <row r="61042" spans="25:25" x14ac:dyDescent="0.2">
      <c r="Y61042" s="84"/>
    </row>
    <row r="61043" spans="25:25" x14ac:dyDescent="0.2">
      <c r="Y61043" s="84"/>
    </row>
    <row r="61044" spans="25:25" x14ac:dyDescent="0.2">
      <c r="Y61044" s="84"/>
    </row>
    <row r="61045" spans="25:25" x14ac:dyDescent="0.2">
      <c r="Y61045" s="84"/>
    </row>
    <row r="61046" spans="25:25" x14ac:dyDescent="0.2">
      <c r="Y61046" s="84"/>
    </row>
    <row r="61047" spans="25:25" x14ac:dyDescent="0.2">
      <c r="Y61047" s="84"/>
    </row>
    <row r="61048" spans="25:25" x14ac:dyDescent="0.2">
      <c r="Y61048" s="84"/>
    </row>
    <row r="61049" spans="25:25" x14ac:dyDescent="0.2">
      <c r="Y61049" s="84"/>
    </row>
    <row r="61050" spans="25:25" x14ac:dyDescent="0.2">
      <c r="Y61050" s="84"/>
    </row>
    <row r="61051" spans="25:25" x14ac:dyDescent="0.2">
      <c r="Y61051" s="84"/>
    </row>
    <row r="61052" spans="25:25" x14ac:dyDescent="0.2">
      <c r="Y61052" s="84"/>
    </row>
    <row r="61053" spans="25:25" x14ac:dyDescent="0.2">
      <c r="Y61053" s="84"/>
    </row>
    <row r="61054" spans="25:25" x14ac:dyDescent="0.2">
      <c r="Y61054" s="84"/>
    </row>
    <row r="61055" spans="25:25" x14ac:dyDescent="0.2">
      <c r="Y61055" s="84"/>
    </row>
    <row r="61056" spans="25:25" x14ac:dyDescent="0.2">
      <c r="Y61056" s="84"/>
    </row>
    <row r="61057" spans="25:25" x14ac:dyDescent="0.2">
      <c r="Y61057" s="84"/>
    </row>
    <row r="61058" spans="25:25" x14ac:dyDescent="0.2">
      <c r="Y61058" s="84"/>
    </row>
    <row r="61059" spans="25:25" x14ac:dyDescent="0.2">
      <c r="Y61059" s="84"/>
    </row>
    <row r="61060" spans="25:25" x14ac:dyDescent="0.2">
      <c r="Y61060" s="84"/>
    </row>
    <row r="61061" spans="25:25" x14ac:dyDescent="0.2">
      <c r="Y61061" s="84"/>
    </row>
    <row r="61062" spans="25:25" x14ac:dyDescent="0.2">
      <c r="Y61062" s="84"/>
    </row>
    <row r="61063" spans="25:25" x14ac:dyDescent="0.2">
      <c r="Y61063" s="84"/>
    </row>
    <row r="61064" spans="25:25" x14ac:dyDescent="0.2">
      <c r="Y61064" s="84"/>
    </row>
    <row r="61065" spans="25:25" x14ac:dyDescent="0.2">
      <c r="Y61065" s="84"/>
    </row>
    <row r="61066" spans="25:25" x14ac:dyDescent="0.2">
      <c r="Y61066" s="84"/>
    </row>
    <row r="61067" spans="25:25" x14ac:dyDescent="0.2">
      <c r="Y61067" s="84"/>
    </row>
    <row r="61068" spans="25:25" x14ac:dyDescent="0.2">
      <c r="Y61068" s="84"/>
    </row>
    <row r="61069" spans="25:25" x14ac:dyDescent="0.2">
      <c r="Y61069" s="84"/>
    </row>
    <row r="61070" spans="25:25" x14ac:dyDescent="0.2">
      <c r="Y61070" s="84"/>
    </row>
    <row r="61071" spans="25:25" x14ac:dyDescent="0.2">
      <c r="Y61071" s="84"/>
    </row>
    <row r="61072" spans="25:25" x14ac:dyDescent="0.2">
      <c r="Y61072" s="84"/>
    </row>
    <row r="61073" spans="25:25" x14ac:dyDescent="0.2">
      <c r="Y61073" s="84"/>
    </row>
    <row r="61074" spans="25:25" x14ac:dyDescent="0.2">
      <c r="Y61074" s="84"/>
    </row>
    <row r="61075" spans="25:25" x14ac:dyDescent="0.2">
      <c r="Y61075" s="84"/>
    </row>
    <row r="61076" spans="25:25" x14ac:dyDescent="0.2">
      <c r="Y61076" s="84"/>
    </row>
    <row r="61077" spans="25:25" x14ac:dyDescent="0.2">
      <c r="Y61077" s="84"/>
    </row>
    <row r="61078" spans="25:25" x14ac:dyDescent="0.2">
      <c r="Y61078" s="84"/>
    </row>
    <row r="61079" spans="25:25" x14ac:dyDescent="0.2">
      <c r="Y61079" s="84"/>
    </row>
    <row r="61080" spans="25:25" x14ac:dyDescent="0.2">
      <c r="Y61080" s="84"/>
    </row>
    <row r="61081" spans="25:25" x14ac:dyDescent="0.2">
      <c r="Y61081" s="84"/>
    </row>
    <row r="61082" spans="25:25" x14ac:dyDescent="0.2">
      <c r="Y61082" s="84"/>
    </row>
    <row r="61083" spans="25:25" x14ac:dyDescent="0.2">
      <c r="Y61083" s="84"/>
    </row>
    <row r="61084" spans="25:25" x14ac:dyDescent="0.2">
      <c r="Y61084" s="84"/>
    </row>
    <row r="61085" spans="25:25" x14ac:dyDescent="0.2">
      <c r="Y61085" s="84"/>
    </row>
    <row r="61086" spans="25:25" x14ac:dyDescent="0.2">
      <c r="Y61086" s="84"/>
    </row>
    <row r="61087" spans="25:25" x14ac:dyDescent="0.2">
      <c r="Y61087" s="84"/>
    </row>
    <row r="61088" spans="25:25" x14ac:dyDescent="0.2">
      <c r="Y61088" s="84"/>
    </row>
    <row r="61089" spans="25:25" x14ac:dyDescent="0.2">
      <c r="Y61089" s="84"/>
    </row>
    <row r="61090" spans="25:25" x14ac:dyDescent="0.2">
      <c r="Y61090" s="84"/>
    </row>
    <row r="61091" spans="25:25" x14ac:dyDescent="0.2">
      <c r="Y61091" s="84"/>
    </row>
    <row r="61092" spans="25:25" x14ac:dyDescent="0.2">
      <c r="Y61092" s="84"/>
    </row>
    <row r="61093" spans="25:25" x14ac:dyDescent="0.2">
      <c r="Y61093" s="84"/>
    </row>
    <row r="61094" spans="25:25" x14ac:dyDescent="0.2">
      <c r="Y61094" s="84"/>
    </row>
    <row r="61095" spans="25:25" x14ac:dyDescent="0.2">
      <c r="Y61095" s="84"/>
    </row>
    <row r="61096" spans="25:25" x14ac:dyDescent="0.2">
      <c r="Y61096" s="84"/>
    </row>
    <row r="61097" spans="25:25" x14ac:dyDescent="0.2">
      <c r="Y61097" s="84"/>
    </row>
    <row r="61098" spans="25:25" x14ac:dyDescent="0.2">
      <c r="Y61098" s="84"/>
    </row>
    <row r="61099" spans="25:25" x14ac:dyDescent="0.2">
      <c r="Y61099" s="84"/>
    </row>
    <row r="61100" spans="25:25" x14ac:dyDescent="0.2">
      <c r="Y61100" s="84"/>
    </row>
    <row r="61101" spans="25:25" x14ac:dyDescent="0.2">
      <c r="Y61101" s="84"/>
    </row>
    <row r="61102" spans="25:25" x14ac:dyDescent="0.2">
      <c r="Y61102" s="84"/>
    </row>
    <row r="61103" spans="25:25" x14ac:dyDescent="0.2">
      <c r="Y61103" s="84"/>
    </row>
    <row r="61104" spans="25:25" x14ac:dyDescent="0.2">
      <c r="Y61104" s="84"/>
    </row>
    <row r="61105" spans="25:25" x14ac:dyDescent="0.2">
      <c r="Y61105" s="84"/>
    </row>
    <row r="61106" spans="25:25" x14ac:dyDescent="0.2">
      <c r="Y61106" s="84"/>
    </row>
    <row r="61107" spans="25:25" x14ac:dyDescent="0.2">
      <c r="Y61107" s="84"/>
    </row>
    <row r="61108" spans="25:25" x14ac:dyDescent="0.2">
      <c r="Y61108" s="84"/>
    </row>
    <row r="61109" spans="25:25" x14ac:dyDescent="0.2">
      <c r="Y61109" s="84"/>
    </row>
    <row r="61110" spans="25:25" x14ac:dyDescent="0.2">
      <c r="Y61110" s="84"/>
    </row>
    <row r="61111" spans="25:25" x14ac:dyDescent="0.2">
      <c r="Y61111" s="84"/>
    </row>
    <row r="61112" spans="25:25" x14ac:dyDescent="0.2">
      <c r="Y61112" s="84"/>
    </row>
    <row r="61113" spans="25:25" x14ac:dyDescent="0.2">
      <c r="Y61113" s="84"/>
    </row>
    <row r="61114" spans="25:25" x14ac:dyDescent="0.2">
      <c r="Y61114" s="84"/>
    </row>
    <row r="61115" spans="25:25" x14ac:dyDescent="0.2">
      <c r="Y61115" s="84"/>
    </row>
    <row r="61116" spans="25:25" x14ac:dyDescent="0.2">
      <c r="Y61116" s="84"/>
    </row>
    <row r="61117" spans="25:25" x14ac:dyDescent="0.2">
      <c r="Y61117" s="84"/>
    </row>
    <row r="61118" spans="25:25" x14ac:dyDescent="0.2">
      <c r="Y61118" s="84"/>
    </row>
    <row r="61119" spans="25:25" x14ac:dyDescent="0.2">
      <c r="Y61119" s="84"/>
    </row>
    <row r="61120" spans="25:25" x14ac:dyDescent="0.2">
      <c r="Y61120" s="84"/>
    </row>
    <row r="61121" spans="25:25" x14ac:dyDescent="0.2">
      <c r="Y61121" s="84"/>
    </row>
    <row r="61122" spans="25:25" x14ac:dyDescent="0.2">
      <c r="Y61122" s="84"/>
    </row>
    <row r="61123" spans="25:25" x14ac:dyDescent="0.2">
      <c r="Y61123" s="84"/>
    </row>
    <row r="61124" spans="25:25" x14ac:dyDescent="0.2">
      <c r="Y61124" s="84"/>
    </row>
    <row r="61125" spans="25:25" x14ac:dyDescent="0.2">
      <c r="Y61125" s="84"/>
    </row>
    <row r="61126" spans="25:25" x14ac:dyDescent="0.2">
      <c r="Y61126" s="84"/>
    </row>
    <row r="61127" spans="25:25" x14ac:dyDescent="0.2">
      <c r="Y61127" s="84"/>
    </row>
    <row r="61128" spans="25:25" x14ac:dyDescent="0.2">
      <c r="Y61128" s="84"/>
    </row>
    <row r="61129" spans="25:25" x14ac:dyDescent="0.2">
      <c r="Y61129" s="84"/>
    </row>
    <row r="61130" spans="25:25" x14ac:dyDescent="0.2">
      <c r="Y61130" s="84"/>
    </row>
    <row r="61131" spans="25:25" x14ac:dyDescent="0.2">
      <c r="Y61131" s="84"/>
    </row>
    <row r="61132" spans="25:25" x14ac:dyDescent="0.2">
      <c r="Y61132" s="84"/>
    </row>
    <row r="61133" spans="25:25" x14ac:dyDescent="0.2">
      <c r="Y61133" s="84"/>
    </row>
    <row r="61134" spans="25:25" x14ac:dyDescent="0.2">
      <c r="Y61134" s="84"/>
    </row>
    <row r="61135" spans="25:25" x14ac:dyDescent="0.2">
      <c r="Y61135" s="84"/>
    </row>
    <row r="61136" spans="25:25" x14ac:dyDescent="0.2">
      <c r="Y61136" s="84"/>
    </row>
    <row r="61137" spans="25:25" x14ac:dyDescent="0.2">
      <c r="Y61137" s="84"/>
    </row>
    <row r="61138" spans="25:25" x14ac:dyDescent="0.2">
      <c r="Y61138" s="84"/>
    </row>
    <row r="61139" spans="25:25" x14ac:dyDescent="0.2">
      <c r="Y61139" s="84"/>
    </row>
    <row r="61140" spans="25:25" x14ac:dyDescent="0.2">
      <c r="Y61140" s="84"/>
    </row>
    <row r="61141" spans="25:25" x14ac:dyDescent="0.2">
      <c r="Y61141" s="84"/>
    </row>
    <row r="61142" spans="25:25" x14ac:dyDescent="0.2">
      <c r="Y61142" s="84"/>
    </row>
    <row r="61143" spans="25:25" x14ac:dyDescent="0.2">
      <c r="Y61143" s="84"/>
    </row>
    <row r="61144" spans="25:25" x14ac:dyDescent="0.2">
      <c r="Y61144" s="84"/>
    </row>
    <row r="61145" spans="25:25" x14ac:dyDescent="0.2">
      <c r="Y61145" s="84"/>
    </row>
    <row r="61146" spans="25:25" x14ac:dyDescent="0.2">
      <c r="Y61146" s="84"/>
    </row>
    <row r="61147" spans="25:25" x14ac:dyDescent="0.2">
      <c r="Y61147" s="84"/>
    </row>
    <row r="61148" spans="25:25" x14ac:dyDescent="0.2">
      <c r="Y61148" s="84"/>
    </row>
    <row r="61149" spans="25:25" x14ac:dyDescent="0.2">
      <c r="Y61149" s="84"/>
    </row>
    <row r="61150" spans="25:25" x14ac:dyDescent="0.2">
      <c r="Y61150" s="84"/>
    </row>
    <row r="61151" spans="25:25" x14ac:dyDescent="0.2">
      <c r="Y61151" s="84"/>
    </row>
    <row r="61152" spans="25:25" x14ac:dyDescent="0.2">
      <c r="Y61152" s="84"/>
    </row>
    <row r="61153" spans="25:25" x14ac:dyDescent="0.2">
      <c r="Y61153" s="84"/>
    </row>
    <row r="61154" spans="25:25" x14ac:dyDescent="0.2">
      <c r="Y61154" s="84"/>
    </row>
    <row r="61155" spans="25:25" x14ac:dyDescent="0.2">
      <c r="Y61155" s="84"/>
    </row>
    <row r="61156" spans="25:25" x14ac:dyDescent="0.2">
      <c r="Y61156" s="84"/>
    </row>
    <row r="61157" spans="25:25" x14ac:dyDescent="0.2">
      <c r="Y61157" s="84"/>
    </row>
    <row r="61158" spans="25:25" x14ac:dyDescent="0.2">
      <c r="Y61158" s="84"/>
    </row>
    <row r="61159" spans="25:25" x14ac:dyDescent="0.2">
      <c r="Y61159" s="84"/>
    </row>
    <row r="61160" spans="25:25" x14ac:dyDescent="0.2">
      <c r="Y61160" s="84"/>
    </row>
    <row r="61161" spans="25:25" x14ac:dyDescent="0.2">
      <c r="Y61161" s="84"/>
    </row>
    <row r="61162" spans="25:25" x14ac:dyDescent="0.2">
      <c r="Y61162" s="84"/>
    </row>
    <row r="61163" spans="25:25" x14ac:dyDescent="0.2">
      <c r="Y61163" s="84"/>
    </row>
    <row r="61164" spans="25:25" x14ac:dyDescent="0.2">
      <c r="Y61164" s="84"/>
    </row>
    <row r="61165" spans="25:25" x14ac:dyDescent="0.2">
      <c r="Y61165" s="84"/>
    </row>
    <row r="61166" spans="25:25" x14ac:dyDescent="0.2">
      <c r="Y61166" s="84"/>
    </row>
    <row r="61167" spans="25:25" x14ac:dyDescent="0.2">
      <c r="Y61167" s="84"/>
    </row>
    <row r="61168" spans="25:25" x14ac:dyDescent="0.2">
      <c r="Y61168" s="84"/>
    </row>
    <row r="61169" spans="25:25" x14ac:dyDescent="0.2">
      <c r="Y61169" s="84"/>
    </row>
    <row r="61170" spans="25:25" x14ac:dyDescent="0.2">
      <c r="Y61170" s="84"/>
    </row>
    <row r="61171" spans="25:25" x14ac:dyDescent="0.2">
      <c r="Y61171" s="84"/>
    </row>
    <row r="61172" spans="25:25" x14ac:dyDescent="0.2">
      <c r="Y61172" s="84"/>
    </row>
    <row r="61173" spans="25:25" x14ac:dyDescent="0.2">
      <c r="Y61173" s="84"/>
    </row>
    <row r="61174" spans="25:25" x14ac:dyDescent="0.2">
      <c r="Y61174" s="84"/>
    </row>
    <row r="61175" spans="25:25" x14ac:dyDescent="0.2">
      <c r="Y61175" s="84"/>
    </row>
    <row r="61176" spans="25:25" x14ac:dyDescent="0.2">
      <c r="Y61176" s="84"/>
    </row>
    <row r="61177" spans="25:25" x14ac:dyDescent="0.2">
      <c r="Y61177" s="84"/>
    </row>
    <row r="61178" spans="25:25" x14ac:dyDescent="0.2">
      <c r="Y61178" s="84"/>
    </row>
    <row r="61179" spans="25:25" x14ac:dyDescent="0.2">
      <c r="Y61179" s="84"/>
    </row>
    <row r="61180" spans="25:25" x14ac:dyDescent="0.2">
      <c r="Y61180" s="84"/>
    </row>
    <row r="61181" spans="25:25" x14ac:dyDescent="0.2">
      <c r="Y61181" s="84"/>
    </row>
    <row r="61182" spans="25:25" x14ac:dyDescent="0.2">
      <c r="Y61182" s="84"/>
    </row>
    <row r="61183" spans="25:25" x14ac:dyDescent="0.2">
      <c r="Y61183" s="84"/>
    </row>
    <row r="61184" spans="25:25" x14ac:dyDescent="0.2">
      <c r="Y61184" s="84"/>
    </row>
    <row r="61185" spans="25:25" x14ac:dyDescent="0.2">
      <c r="Y61185" s="84"/>
    </row>
    <row r="61186" spans="25:25" x14ac:dyDescent="0.2">
      <c r="Y61186" s="84"/>
    </row>
    <row r="61187" spans="25:25" x14ac:dyDescent="0.2">
      <c r="Y61187" s="84"/>
    </row>
    <row r="61188" spans="25:25" x14ac:dyDescent="0.2">
      <c r="Y61188" s="84"/>
    </row>
    <row r="61189" spans="25:25" x14ac:dyDescent="0.2">
      <c r="Y61189" s="84"/>
    </row>
    <row r="61190" spans="25:25" x14ac:dyDescent="0.2">
      <c r="Y61190" s="84"/>
    </row>
    <row r="61191" spans="25:25" x14ac:dyDescent="0.2">
      <c r="Y61191" s="84"/>
    </row>
    <row r="61192" spans="25:25" x14ac:dyDescent="0.2">
      <c r="Y61192" s="84"/>
    </row>
    <row r="61193" spans="25:25" x14ac:dyDescent="0.2">
      <c r="Y61193" s="84"/>
    </row>
    <row r="61194" spans="25:25" x14ac:dyDescent="0.2">
      <c r="Y61194" s="84"/>
    </row>
    <row r="61195" spans="25:25" x14ac:dyDescent="0.2">
      <c r="Y61195" s="84"/>
    </row>
    <row r="61196" spans="25:25" x14ac:dyDescent="0.2">
      <c r="Y61196" s="84"/>
    </row>
    <row r="61197" spans="25:25" x14ac:dyDescent="0.2">
      <c r="Y61197" s="84"/>
    </row>
    <row r="61198" spans="25:25" x14ac:dyDescent="0.2">
      <c r="Y61198" s="84"/>
    </row>
    <row r="61199" spans="25:25" x14ac:dyDescent="0.2">
      <c r="Y61199" s="84"/>
    </row>
    <row r="61200" spans="25:25" x14ac:dyDescent="0.2">
      <c r="Y61200" s="84"/>
    </row>
    <row r="61201" spans="25:25" x14ac:dyDescent="0.2">
      <c r="Y61201" s="84"/>
    </row>
    <row r="61202" spans="25:25" x14ac:dyDescent="0.2">
      <c r="Y61202" s="84"/>
    </row>
    <row r="61203" spans="25:25" x14ac:dyDescent="0.2">
      <c r="Y61203" s="84"/>
    </row>
    <row r="61204" spans="25:25" x14ac:dyDescent="0.2">
      <c r="Y61204" s="84"/>
    </row>
    <row r="61205" spans="25:25" x14ac:dyDescent="0.2">
      <c r="Y61205" s="84"/>
    </row>
    <row r="61206" spans="25:25" x14ac:dyDescent="0.2">
      <c r="Y61206" s="84"/>
    </row>
    <row r="61207" spans="25:25" x14ac:dyDescent="0.2">
      <c r="Y61207" s="84"/>
    </row>
    <row r="61208" spans="25:25" x14ac:dyDescent="0.2">
      <c r="Y61208" s="84"/>
    </row>
    <row r="61209" spans="25:25" x14ac:dyDescent="0.2">
      <c r="Y61209" s="84"/>
    </row>
    <row r="61210" spans="25:25" x14ac:dyDescent="0.2">
      <c r="Y61210" s="84"/>
    </row>
    <row r="61211" spans="25:25" x14ac:dyDescent="0.2">
      <c r="Y61211" s="84"/>
    </row>
    <row r="61212" spans="25:25" x14ac:dyDescent="0.2">
      <c r="Y61212" s="84"/>
    </row>
    <row r="61213" spans="25:25" x14ac:dyDescent="0.2">
      <c r="Y61213" s="84"/>
    </row>
    <row r="61214" spans="25:25" x14ac:dyDescent="0.2">
      <c r="Y61214" s="84"/>
    </row>
    <row r="61215" spans="25:25" x14ac:dyDescent="0.2">
      <c r="Y61215" s="84"/>
    </row>
    <row r="61216" spans="25:25" x14ac:dyDescent="0.2">
      <c r="Y61216" s="84"/>
    </row>
    <row r="61217" spans="25:25" x14ac:dyDescent="0.2">
      <c r="Y61217" s="84"/>
    </row>
    <row r="61218" spans="25:25" x14ac:dyDescent="0.2">
      <c r="Y61218" s="84"/>
    </row>
    <row r="61219" spans="25:25" x14ac:dyDescent="0.2">
      <c r="Y61219" s="84"/>
    </row>
    <row r="61220" spans="25:25" x14ac:dyDescent="0.2">
      <c r="Y61220" s="84"/>
    </row>
    <row r="61221" spans="25:25" x14ac:dyDescent="0.2">
      <c r="Y61221" s="84"/>
    </row>
    <row r="61222" spans="25:25" x14ac:dyDescent="0.2">
      <c r="Y61222" s="84"/>
    </row>
    <row r="61223" spans="25:25" x14ac:dyDescent="0.2">
      <c r="Y61223" s="84"/>
    </row>
    <row r="61224" spans="25:25" x14ac:dyDescent="0.2">
      <c r="Y61224" s="84"/>
    </row>
    <row r="61225" spans="25:25" x14ac:dyDescent="0.2">
      <c r="Y61225" s="84"/>
    </row>
    <row r="61226" spans="25:25" x14ac:dyDescent="0.2">
      <c r="Y61226" s="84"/>
    </row>
    <row r="61227" spans="25:25" x14ac:dyDescent="0.2">
      <c r="Y61227" s="84"/>
    </row>
    <row r="61228" spans="25:25" x14ac:dyDescent="0.2">
      <c r="Y61228" s="84"/>
    </row>
    <row r="61229" spans="25:25" x14ac:dyDescent="0.2">
      <c r="Y61229" s="84"/>
    </row>
    <row r="61230" spans="25:25" x14ac:dyDescent="0.2">
      <c r="Y61230" s="84"/>
    </row>
    <row r="61231" spans="25:25" x14ac:dyDescent="0.2">
      <c r="Y61231" s="84"/>
    </row>
    <row r="61232" spans="25:25" x14ac:dyDescent="0.2">
      <c r="Y61232" s="84"/>
    </row>
    <row r="61233" spans="25:25" x14ac:dyDescent="0.2">
      <c r="Y61233" s="84"/>
    </row>
    <row r="61234" spans="25:25" x14ac:dyDescent="0.2">
      <c r="Y61234" s="84"/>
    </row>
    <row r="61235" spans="25:25" x14ac:dyDescent="0.2">
      <c r="Y61235" s="84"/>
    </row>
    <row r="61236" spans="25:25" x14ac:dyDescent="0.2">
      <c r="Y61236" s="84"/>
    </row>
    <row r="61237" spans="25:25" x14ac:dyDescent="0.2">
      <c r="Y61237" s="84"/>
    </row>
    <row r="61238" spans="25:25" x14ac:dyDescent="0.2">
      <c r="Y61238" s="84"/>
    </row>
    <row r="61239" spans="25:25" x14ac:dyDescent="0.2">
      <c r="Y61239" s="84"/>
    </row>
    <row r="61240" spans="25:25" x14ac:dyDescent="0.2">
      <c r="Y61240" s="84"/>
    </row>
    <row r="61241" spans="25:25" x14ac:dyDescent="0.2">
      <c r="Y61241" s="84"/>
    </row>
    <row r="61242" spans="25:25" x14ac:dyDescent="0.2">
      <c r="Y61242" s="84"/>
    </row>
    <row r="61243" spans="25:25" x14ac:dyDescent="0.2">
      <c r="Y61243" s="84"/>
    </row>
    <row r="61244" spans="25:25" x14ac:dyDescent="0.2">
      <c r="Y61244" s="84"/>
    </row>
    <row r="61245" spans="25:25" x14ac:dyDescent="0.2">
      <c r="Y61245" s="84"/>
    </row>
    <row r="61246" spans="25:25" x14ac:dyDescent="0.2">
      <c r="Y61246" s="84"/>
    </row>
    <row r="61247" spans="25:25" x14ac:dyDescent="0.2">
      <c r="Y61247" s="84"/>
    </row>
    <row r="61248" spans="25:25" x14ac:dyDescent="0.2">
      <c r="Y61248" s="84"/>
    </row>
    <row r="61249" spans="25:25" x14ac:dyDescent="0.2">
      <c r="Y61249" s="84"/>
    </row>
    <row r="61250" spans="25:25" x14ac:dyDescent="0.2">
      <c r="Y61250" s="84"/>
    </row>
    <row r="61251" spans="25:25" x14ac:dyDescent="0.2">
      <c r="Y61251" s="84"/>
    </row>
    <row r="61252" spans="25:25" x14ac:dyDescent="0.2">
      <c r="Y61252" s="84"/>
    </row>
    <row r="61253" spans="25:25" x14ac:dyDescent="0.2">
      <c r="Y61253" s="84"/>
    </row>
    <row r="61254" spans="25:25" x14ac:dyDescent="0.2">
      <c r="Y61254" s="84"/>
    </row>
    <row r="61255" spans="25:25" x14ac:dyDescent="0.2">
      <c r="Y61255" s="84"/>
    </row>
    <row r="61256" spans="25:25" x14ac:dyDescent="0.2">
      <c r="Y61256" s="84"/>
    </row>
    <row r="61257" spans="25:25" x14ac:dyDescent="0.2">
      <c r="Y61257" s="84"/>
    </row>
    <row r="61258" spans="25:25" x14ac:dyDescent="0.2">
      <c r="Y61258" s="84"/>
    </row>
    <row r="61259" spans="25:25" x14ac:dyDescent="0.2">
      <c r="Y61259" s="84"/>
    </row>
    <row r="61260" spans="25:25" x14ac:dyDescent="0.2">
      <c r="Y61260" s="84"/>
    </row>
    <row r="61261" spans="25:25" x14ac:dyDescent="0.2">
      <c r="Y61261" s="84"/>
    </row>
    <row r="61262" spans="25:25" x14ac:dyDescent="0.2">
      <c r="Y61262" s="84"/>
    </row>
    <row r="61263" spans="25:25" x14ac:dyDescent="0.2">
      <c r="Y61263" s="84"/>
    </row>
    <row r="61264" spans="25:25" x14ac:dyDescent="0.2">
      <c r="Y61264" s="84"/>
    </row>
    <row r="61265" spans="25:25" x14ac:dyDescent="0.2">
      <c r="Y61265" s="84"/>
    </row>
    <row r="61266" spans="25:25" x14ac:dyDescent="0.2">
      <c r="Y61266" s="84"/>
    </row>
    <row r="61267" spans="25:25" x14ac:dyDescent="0.2">
      <c r="Y61267" s="84"/>
    </row>
    <row r="61268" spans="25:25" x14ac:dyDescent="0.2">
      <c r="Y61268" s="84"/>
    </row>
    <row r="61269" spans="25:25" x14ac:dyDescent="0.2">
      <c r="Y61269" s="84"/>
    </row>
    <row r="61270" spans="25:25" x14ac:dyDescent="0.2">
      <c r="Y61270" s="84"/>
    </row>
    <row r="61271" spans="25:25" x14ac:dyDescent="0.2">
      <c r="Y61271" s="84"/>
    </row>
    <row r="61272" spans="25:25" x14ac:dyDescent="0.2">
      <c r="Y61272" s="84"/>
    </row>
    <row r="61273" spans="25:25" x14ac:dyDescent="0.2">
      <c r="Y61273" s="84"/>
    </row>
    <row r="61274" spans="25:25" x14ac:dyDescent="0.2">
      <c r="Y61274" s="84"/>
    </row>
    <row r="61275" spans="25:25" x14ac:dyDescent="0.2">
      <c r="Y61275" s="84"/>
    </row>
    <row r="61276" spans="25:25" x14ac:dyDescent="0.2">
      <c r="Y61276" s="84"/>
    </row>
    <row r="61277" spans="25:25" x14ac:dyDescent="0.2">
      <c r="Y61277" s="84"/>
    </row>
    <row r="61278" spans="25:25" x14ac:dyDescent="0.2">
      <c r="Y61278" s="84"/>
    </row>
    <row r="61279" spans="25:25" x14ac:dyDescent="0.2">
      <c r="Y61279" s="84"/>
    </row>
    <row r="61280" spans="25:25" x14ac:dyDescent="0.2">
      <c r="Y61280" s="84"/>
    </row>
    <row r="61281" spans="25:25" x14ac:dyDescent="0.2">
      <c r="Y61281" s="84"/>
    </row>
    <row r="61282" spans="25:25" x14ac:dyDescent="0.2">
      <c r="Y61282" s="84"/>
    </row>
    <row r="61283" spans="25:25" x14ac:dyDescent="0.2">
      <c r="Y61283" s="84"/>
    </row>
    <row r="61284" spans="25:25" x14ac:dyDescent="0.2">
      <c r="Y61284" s="84"/>
    </row>
    <row r="61285" spans="25:25" x14ac:dyDescent="0.2">
      <c r="Y61285" s="84"/>
    </row>
    <row r="61286" spans="25:25" x14ac:dyDescent="0.2">
      <c r="Y61286" s="84"/>
    </row>
    <row r="61287" spans="25:25" x14ac:dyDescent="0.2">
      <c r="Y61287" s="84"/>
    </row>
    <row r="61288" spans="25:25" x14ac:dyDescent="0.2">
      <c r="Y61288" s="84"/>
    </row>
    <row r="61289" spans="25:25" x14ac:dyDescent="0.2">
      <c r="Y61289" s="84"/>
    </row>
    <row r="61290" spans="25:25" x14ac:dyDescent="0.2">
      <c r="Y61290" s="84"/>
    </row>
    <row r="61291" spans="25:25" x14ac:dyDescent="0.2">
      <c r="Y61291" s="84"/>
    </row>
    <row r="61292" spans="25:25" x14ac:dyDescent="0.2">
      <c r="Y61292" s="84"/>
    </row>
    <row r="61293" spans="25:25" x14ac:dyDescent="0.2">
      <c r="Y61293" s="84"/>
    </row>
    <row r="61294" spans="25:25" x14ac:dyDescent="0.2">
      <c r="Y61294" s="84"/>
    </row>
    <row r="61295" spans="25:25" x14ac:dyDescent="0.2">
      <c r="Y61295" s="84"/>
    </row>
    <row r="61296" spans="25:25" x14ac:dyDescent="0.2">
      <c r="Y61296" s="84"/>
    </row>
    <row r="61297" spans="25:25" x14ac:dyDescent="0.2">
      <c r="Y61297" s="84"/>
    </row>
    <row r="61298" spans="25:25" x14ac:dyDescent="0.2">
      <c r="Y61298" s="84"/>
    </row>
    <row r="61299" spans="25:25" x14ac:dyDescent="0.2">
      <c r="Y61299" s="84"/>
    </row>
    <row r="61300" spans="25:25" x14ac:dyDescent="0.2">
      <c r="Y61300" s="84"/>
    </row>
    <row r="61301" spans="25:25" x14ac:dyDescent="0.2">
      <c r="Y61301" s="84"/>
    </row>
    <row r="61302" spans="25:25" x14ac:dyDescent="0.2">
      <c r="Y61302" s="84"/>
    </row>
    <row r="61303" spans="25:25" x14ac:dyDescent="0.2">
      <c r="Y61303" s="84"/>
    </row>
    <row r="61304" spans="25:25" x14ac:dyDescent="0.2">
      <c r="Y61304" s="84"/>
    </row>
    <row r="61305" spans="25:25" x14ac:dyDescent="0.2">
      <c r="Y61305" s="84"/>
    </row>
    <row r="61306" spans="25:25" x14ac:dyDescent="0.2">
      <c r="Y61306" s="84"/>
    </row>
    <row r="61307" spans="25:25" x14ac:dyDescent="0.2">
      <c r="Y61307" s="84"/>
    </row>
    <row r="61308" spans="25:25" x14ac:dyDescent="0.2">
      <c r="Y61308" s="84"/>
    </row>
    <row r="61309" spans="25:25" x14ac:dyDescent="0.2">
      <c r="Y61309" s="84"/>
    </row>
    <row r="61310" spans="25:25" x14ac:dyDescent="0.2">
      <c r="Y61310" s="84"/>
    </row>
    <row r="61311" spans="25:25" x14ac:dyDescent="0.2">
      <c r="Y61311" s="84"/>
    </row>
    <row r="61312" spans="25:25" x14ac:dyDescent="0.2">
      <c r="Y61312" s="84"/>
    </row>
    <row r="61313" spans="25:25" x14ac:dyDescent="0.2">
      <c r="Y61313" s="84"/>
    </row>
    <row r="61314" spans="25:25" x14ac:dyDescent="0.2">
      <c r="Y61314" s="84"/>
    </row>
    <row r="61315" spans="25:25" x14ac:dyDescent="0.2">
      <c r="Y61315" s="84"/>
    </row>
    <row r="61316" spans="25:25" x14ac:dyDescent="0.2">
      <c r="Y61316" s="84"/>
    </row>
    <row r="61317" spans="25:25" x14ac:dyDescent="0.2">
      <c r="Y61317" s="84"/>
    </row>
    <row r="61318" spans="25:25" x14ac:dyDescent="0.2">
      <c r="Y61318" s="84"/>
    </row>
    <row r="61319" spans="25:25" x14ac:dyDescent="0.2">
      <c r="Y61319" s="84"/>
    </row>
    <row r="61320" spans="25:25" x14ac:dyDescent="0.2">
      <c r="Y61320" s="84"/>
    </row>
    <row r="61321" spans="25:25" x14ac:dyDescent="0.2">
      <c r="Y61321" s="84"/>
    </row>
    <row r="61322" spans="25:25" x14ac:dyDescent="0.2">
      <c r="Y61322" s="84"/>
    </row>
    <row r="61323" spans="25:25" x14ac:dyDescent="0.2">
      <c r="Y61323" s="84"/>
    </row>
    <row r="61324" spans="25:25" x14ac:dyDescent="0.2">
      <c r="Y61324" s="84"/>
    </row>
    <row r="61325" spans="25:25" x14ac:dyDescent="0.2">
      <c r="Y61325" s="84"/>
    </row>
    <row r="61326" spans="25:25" x14ac:dyDescent="0.2">
      <c r="Y61326" s="84"/>
    </row>
    <row r="61327" spans="25:25" x14ac:dyDescent="0.2">
      <c r="Y61327" s="84"/>
    </row>
    <row r="61328" spans="25:25" x14ac:dyDescent="0.2">
      <c r="Y61328" s="84"/>
    </row>
    <row r="61329" spans="25:25" x14ac:dyDescent="0.2">
      <c r="Y61329" s="84"/>
    </row>
    <row r="61330" spans="25:25" x14ac:dyDescent="0.2">
      <c r="Y61330" s="84"/>
    </row>
    <row r="61331" spans="25:25" x14ac:dyDescent="0.2">
      <c r="Y61331" s="84"/>
    </row>
    <row r="61332" spans="25:25" x14ac:dyDescent="0.2">
      <c r="Y61332" s="84"/>
    </row>
    <row r="61333" spans="25:25" x14ac:dyDescent="0.2">
      <c r="Y61333" s="84"/>
    </row>
    <row r="61334" spans="25:25" x14ac:dyDescent="0.2">
      <c r="Y61334" s="84"/>
    </row>
    <row r="61335" spans="25:25" x14ac:dyDescent="0.2">
      <c r="Y61335" s="84"/>
    </row>
    <row r="61336" spans="25:25" x14ac:dyDescent="0.2">
      <c r="Y61336" s="84"/>
    </row>
    <row r="61337" spans="25:25" x14ac:dyDescent="0.2">
      <c r="Y61337" s="84"/>
    </row>
    <row r="61338" spans="25:25" x14ac:dyDescent="0.2">
      <c r="Y61338" s="84"/>
    </row>
    <row r="61339" spans="25:25" x14ac:dyDescent="0.2">
      <c r="Y61339" s="84"/>
    </row>
    <row r="61340" spans="25:25" x14ac:dyDescent="0.2">
      <c r="Y61340" s="84"/>
    </row>
    <row r="61341" spans="25:25" x14ac:dyDescent="0.2">
      <c r="Y61341" s="84"/>
    </row>
    <row r="61342" spans="25:25" x14ac:dyDescent="0.2">
      <c r="Y61342" s="84"/>
    </row>
    <row r="61343" spans="25:25" x14ac:dyDescent="0.2">
      <c r="Y61343" s="84"/>
    </row>
    <row r="61344" spans="25:25" x14ac:dyDescent="0.2">
      <c r="Y61344" s="84"/>
    </row>
    <row r="61345" spans="25:25" x14ac:dyDescent="0.2">
      <c r="Y61345" s="84"/>
    </row>
    <row r="61346" spans="25:25" x14ac:dyDescent="0.2">
      <c r="Y61346" s="84"/>
    </row>
    <row r="61347" spans="25:25" x14ac:dyDescent="0.2">
      <c r="Y61347" s="84"/>
    </row>
    <row r="61348" spans="25:25" x14ac:dyDescent="0.2">
      <c r="Y61348" s="84"/>
    </row>
    <row r="61349" spans="25:25" x14ac:dyDescent="0.2">
      <c r="Y61349" s="84"/>
    </row>
    <row r="61350" spans="25:25" x14ac:dyDescent="0.2">
      <c r="Y61350" s="84"/>
    </row>
    <row r="61351" spans="25:25" x14ac:dyDescent="0.2">
      <c r="Y61351" s="84"/>
    </row>
    <row r="61352" spans="25:25" x14ac:dyDescent="0.2">
      <c r="Y61352" s="84"/>
    </row>
    <row r="61353" spans="25:25" x14ac:dyDescent="0.2">
      <c r="Y61353" s="84"/>
    </row>
    <row r="61354" spans="25:25" x14ac:dyDescent="0.2">
      <c r="Y61354" s="84"/>
    </row>
    <row r="61355" spans="25:25" x14ac:dyDescent="0.2">
      <c r="Y61355" s="84"/>
    </row>
    <row r="61356" spans="25:25" x14ac:dyDescent="0.2">
      <c r="Y61356" s="84"/>
    </row>
    <row r="61357" spans="25:25" x14ac:dyDescent="0.2">
      <c r="Y61357" s="84"/>
    </row>
    <row r="61358" spans="25:25" x14ac:dyDescent="0.2">
      <c r="Y61358" s="84"/>
    </row>
    <row r="61359" spans="25:25" x14ac:dyDescent="0.2">
      <c r="Y61359" s="84"/>
    </row>
    <row r="61360" spans="25:25" x14ac:dyDescent="0.2">
      <c r="Y61360" s="84"/>
    </row>
    <row r="61361" spans="25:25" x14ac:dyDescent="0.2">
      <c r="Y61361" s="84"/>
    </row>
    <row r="61362" spans="25:25" x14ac:dyDescent="0.2">
      <c r="Y61362" s="84"/>
    </row>
    <row r="61363" spans="25:25" x14ac:dyDescent="0.2">
      <c r="Y61363" s="84"/>
    </row>
    <row r="61364" spans="25:25" x14ac:dyDescent="0.2">
      <c r="Y61364" s="84"/>
    </row>
    <row r="61365" spans="25:25" x14ac:dyDescent="0.2">
      <c r="Y61365" s="84"/>
    </row>
    <row r="61366" spans="25:25" x14ac:dyDescent="0.2">
      <c r="Y61366" s="84"/>
    </row>
    <row r="61367" spans="25:25" x14ac:dyDescent="0.2">
      <c r="Y61367" s="84"/>
    </row>
    <row r="61368" spans="25:25" x14ac:dyDescent="0.2">
      <c r="Y61368" s="84"/>
    </row>
    <row r="61369" spans="25:25" x14ac:dyDescent="0.2">
      <c r="Y61369" s="84"/>
    </row>
    <row r="61370" spans="25:25" x14ac:dyDescent="0.2">
      <c r="Y61370" s="84"/>
    </row>
    <row r="61371" spans="25:25" x14ac:dyDescent="0.2">
      <c r="Y61371" s="84"/>
    </row>
    <row r="61372" spans="25:25" x14ac:dyDescent="0.2">
      <c r="Y61372" s="84"/>
    </row>
    <row r="61373" spans="25:25" x14ac:dyDescent="0.2">
      <c r="Y61373" s="84"/>
    </row>
    <row r="61374" spans="25:25" x14ac:dyDescent="0.2">
      <c r="Y61374" s="84"/>
    </row>
    <row r="61375" spans="25:25" x14ac:dyDescent="0.2">
      <c r="Y61375" s="84"/>
    </row>
    <row r="61376" spans="25:25" x14ac:dyDescent="0.2">
      <c r="Y61376" s="84"/>
    </row>
    <row r="61377" spans="25:25" x14ac:dyDescent="0.2">
      <c r="Y61377" s="84"/>
    </row>
    <row r="61378" spans="25:25" x14ac:dyDescent="0.2">
      <c r="Y61378" s="84"/>
    </row>
    <row r="61379" spans="25:25" x14ac:dyDescent="0.2">
      <c r="Y61379" s="84"/>
    </row>
    <row r="61380" spans="25:25" x14ac:dyDescent="0.2">
      <c r="Y61380" s="84"/>
    </row>
    <row r="61381" spans="25:25" x14ac:dyDescent="0.2">
      <c r="Y61381" s="84"/>
    </row>
    <row r="61382" spans="25:25" x14ac:dyDescent="0.2">
      <c r="Y61382" s="84"/>
    </row>
    <row r="61383" spans="25:25" x14ac:dyDescent="0.2">
      <c r="Y61383" s="84"/>
    </row>
    <row r="61384" spans="25:25" x14ac:dyDescent="0.2">
      <c r="Y61384" s="84"/>
    </row>
    <row r="61385" spans="25:25" x14ac:dyDescent="0.2">
      <c r="Y61385" s="84"/>
    </row>
    <row r="61386" spans="25:25" x14ac:dyDescent="0.2">
      <c r="Y61386" s="84"/>
    </row>
    <row r="61387" spans="25:25" x14ac:dyDescent="0.2">
      <c r="Y61387" s="84"/>
    </row>
    <row r="61388" spans="25:25" x14ac:dyDescent="0.2">
      <c r="Y61388" s="84"/>
    </row>
    <row r="61389" spans="25:25" x14ac:dyDescent="0.2">
      <c r="Y61389" s="84"/>
    </row>
    <row r="61390" spans="25:25" x14ac:dyDescent="0.2">
      <c r="Y61390" s="84"/>
    </row>
    <row r="61391" spans="25:25" x14ac:dyDescent="0.2">
      <c r="Y61391" s="84"/>
    </row>
    <row r="61392" spans="25:25" x14ac:dyDescent="0.2">
      <c r="Y61392" s="84"/>
    </row>
    <row r="61393" spans="25:25" x14ac:dyDescent="0.2">
      <c r="Y61393" s="84"/>
    </row>
    <row r="61394" spans="25:25" x14ac:dyDescent="0.2">
      <c r="Y61394" s="84"/>
    </row>
    <row r="61395" spans="25:25" x14ac:dyDescent="0.2">
      <c r="Y61395" s="84"/>
    </row>
    <row r="61396" spans="25:25" x14ac:dyDescent="0.2">
      <c r="Y61396" s="84"/>
    </row>
    <row r="61397" spans="25:25" x14ac:dyDescent="0.2">
      <c r="Y61397" s="84"/>
    </row>
    <row r="61398" spans="25:25" x14ac:dyDescent="0.2">
      <c r="Y61398" s="84"/>
    </row>
    <row r="61399" spans="25:25" x14ac:dyDescent="0.2">
      <c r="Y61399" s="84"/>
    </row>
    <row r="61400" spans="25:25" x14ac:dyDescent="0.2">
      <c r="Y61400" s="84"/>
    </row>
    <row r="61401" spans="25:25" x14ac:dyDescent="0.2">
      <c r="Y61401" s="84"/>
    </row>
    <row r="61402" spans="25:25" x14ac:dyDescent="0.2">
      <c r="Y61402" s="84"/>
    </row>
    <row r="61403" spans="25:25" x14ac:dyDescent="0.2">
      <c r="Y61403" s="84"/>
    </row>
    <row r="61404" spans="25:25" x14ac:dyDescent="0.2">
      <c r="Y61404" s="84"/>
    </row>
    <row r="61405" spans="25:25" x14ac:dyDescent="0.2">
      <c r="Y61405" s="84"/>
    </row>
    <row r="61406" spans="25:25" x14ac:dyDescent="0.2">
      <c r="Y61406" s="84"/>
    </row>
    <row r="61407" spans="25:25" x14ac:dyDescent="0.2">
      <c r="Y61407" s="84"/>
    </row>
    <row r="61408" spans="25:25" x14ac:dyDescent="0.2">
      <c r="Y61408" s="84"/>
    </row>
    <row r="61409" spans="25:25" x14ac:dyDescent="0.2">
      <c r="Y61409" s="84"/>
    </row>
    <row r="61410" spans="25:25" x14ac:dyDescent="0.2">
      <c r="Y61410" s="84"/>
    </row>
    <row r="61411" spans="25:25" x14ac:dyDescent="0.2">
      <c r="Y61411" s="84"/>
    </row>
    <row r="61412" spans="25:25" x14ac:dyDescent="0.2">
      <c r="Y61412" s="84"/>
    </row>
    <row r="61413" spans="25:25" x14ac:dyDescent="0.2">
      <c r="Y61413" s="84"/>
    </row>
    <row r="61414" spans="25:25" x14ac:dyDescent="0.2">
      <c r="Y61414" s="84"/>
    </row>
    <row r="61415" spans="25:25" x14ac:dyDescent="0.2">
      <c r="Y61415" s="84"/>
    </row>
    <row r="61416" spans="25:25" x14ac:dyDescent="0.2">
      <c r="Y61416" s="84"/>
    </row>
    <row r="61417" spans="25:25" x14ac:dyDescent="0.2">
      <c r="Y61417" s="84"/>
    </row>
    <row r="61418" spans="25:25" x14ac:dyDescent="0.2">
      <c r="Y61418" s="84"/>
    </row>
    <row r="61419" spans="25:25" x14ac:dyDescent="0.2">
      <c r="Y61419" s="84"/>
    </row>
    <row r="61420" spans="25:25" x14ac:dyDescent="0.2">
      <c r="Y61420" s="84"/>
    </row>
    <row r="61421" spans="25:25" x14ac:dyDescent="0.2">
      <c r="Y61421" s="84"/>
    </row>
    <row r="61422" spans="25:25" x14ac:dyDescent="0.2">
      <c r="Y61422" s="84"/>
    </row>
    <row r="61423" spans="25:25" x14ac:dyDescent="0.2">
      <c r="Y61423" s="84"/>
    </row>
    <row r="61424" spans="25:25" x14ac:dyDescent="0.2">
      <c r="Y61424" s="84"/>
    </row>
    <row r="61425" spans="25:25" x14ac:dyDescent="0.2">
      <c r="Y61425" s="84"/>
    </row>
    <row r="61426" spans="25:25" x14ac:dyDescent="0.2">
      <c r="Y61426" s="84"/>
    </row>
    <row r="61427" spans="25:25" x14ac:dyDescent="0.2">
      <c r="Y61427" s="84"/>
    </row>
    <row r="61428" spans="25:25" x14ac:dyDescent="0.2">
      <c r="Y61428" s="84"/>
    </row>
    <row r="61429" spans="25:25" x14ac:dyDescent="0.2">
      <c r="Y61429" s="84"/>
    </row>
    <row r="61430" spans="25:25" x14ac:dyDescent="0.2">
      <c r="Y61430" s="84"/>
    </row>
    <row r="61431" spans="25:25" x14ac:dyDescent="0.2">
      <c r="Y61431" s="84"/>
    </row>
    <row r="61432" spans="25:25" x14ac:dyDescent="0.2">
      <c r="Y61432" s="84"/>
    </row>
    <row r="61433" spans="25:25" x14ac:dyDescent="0.2">
      <c r="Y61433" s="84"/>
    </row>
    <row r="61434" spans="25:25" x14ac:dyDescent="0.2">
      <c r="Y61434" s="84"/>
    </row>
    <row r="61435" spans="25:25" x14ac:dyDescent="0.2">
      <c r="Y61435" s="84"/>
    </row>
    <row r="61436" spans="25:25" x14ac:dyDescent="0.2">
      <c r="Y61436" s="84"/>
    </row>
    <row r="61437" spans="25:25" x14ac:dyDescent="0.2">
      <c r="Y61437" s="84"/>
    </row>
    <row r="61438" spans="25:25" x14ac:dyDescent="0.2">
      <c r="Y61438" s="84"/>
    </row>
    <row r="61439" spans="25:25" x14ac:dyDescent="0.2">
      <c r="Y61439" s="84"/>
    </row>
    <row r="61440" spans="25:25" x14ac:dyDescent="0.2">
      <c r="Y61440" s="84"/>
    </row>
    <row r="61441" spans="25:25" x14ac:dyDescent="0.2">
      <c r="Y61441" s="84"/>
    </row>
    <row r="61442" spans="25:25" x14ac:dyDescent="0.2">
      <c r="Y61442" s="84"/>
    </row>
    <row r="61443" spans="25:25" x14ac:dyDescent="0.2">
      <c r="Y61443" s="84"/>
    </row>
    <row r="61444" spans="25:25" x14ac:dyDescent="0.2">
      <c r="Y61444" s="84"/>
    </row>
    <row r="61445" spans="25:25" x14ac:dyDescent="0.2">
      <c r="Y61445" s="84"/>
    </row>
    <row r="61446" spans="25:25" x14ac:dyDescent="0.2">
      <c r="Y61446" s="84"/>
    </row>
    <row r="61447" spans="25:25" x14ac:dyDescent="0.2">
      <c r="Y61447" s="84"/>
    </row>
    <row r="61448" spans="25:25" x14ac:dyDescent="0.2">
      <c r="Y61448" s="84"/>
    </row>
    <row r="61449" spans="25:25" x14ac:dyDescent="0.2">
      <c r="Y61449" s="84"/>
    </row>
    <row r="61450" spans="25:25" x14ac:dyDescent="0.2">
      <c r="Y61450" s="84"/>
    </row>
    <row r="61451" spans="25:25" x14ac:dyDescent="0.2">
      <c r="Y61451" s="84"/>
    </row>
    <row r="61452" spans="25:25" x14ac:dyDescent="0.2">
      <c r="Y61452" s="84"/>
    </row>
    <row r="61453" spans="25:25" x14ac:dyDescent="0.2">
      <c r="Y61453" s="84"/>
    </row>
    <row r="61454" spans="25:25" x14ac:dyDescent="0.2">
      <c r="Y61454" s="84"/>
    </row>
    <row r="61455" spans="25:25" x14ac:dyDescent="0.2">
      <c r="Y61455" s="84"/>
    </row>
    <row r="61456" spans="25:25" x14ac:dyDescent="0.2">
      <c r="Y61456" s="84"/>
    </row>
    <row r="61457" spans="25:25" x14ac:dyDescent="0.2">
      <c r="Y61457" s="84"/>
    </row>
    <row r="61458" spans="25:25" x14ac:dyDescent="0.2">
      <c r="Y61458" s="84"/>
    </row>
    <row r="61459" spans="25:25" x14ac:dyDescent="0.2">
      <c r="Y61459" s="84"/>
    </row>
    <row r="61460" spans="25:25" x14ac:dyDescent="0.2">
      <c r="Y61460" s="84"/>
    </row>
    <row r="61461" spans="25:25" x14ac:dyDescent="0.2">
      <c r="Y61461" s="84"/>
    </row>
    <row r="61462" spans="25:25" x14ac:dyDescent="0.2">
      <c r="Y61462" s="84"/>
    </row>
    <row r="61463" spans="25:25" x14ac:dyDescent="0.2">
      <c r="Y61463" s="84"/>
    </row>
    <row r="61464" spans="25:25" x14ac:dyDescent="0.2">
      <c r="Y61464" s="84"/>
    </row>
    <row r="61465" spans="25:25" x14ac:dyDescent="0.2">
      <c r="Y61465" s="84"/>
    </row>
    <row r="61466" spans="25:25" x14ac:dyDescent="0.2">
      <c r="Y61466" s="84"/>
    </row>
    <row r="61467" spans="25:25" x14ac:dyDescent="0.2">
      <c r="Y61467" s="84"/>
    </row>
    <row r="61468" spans="25:25" x14ac:dyDescent="0.2">
      <c r="Y61468" s="84"/>
    </row>
    <row r="61469" spans="25:25" x14ac:dyDescent="0.2">
      <c r="Y61469" s="84"/>
    </row>
    <row r="61470" spans="25:25" x14ac:dyDescent="0.2">
      <c r="Y61470" s="84"/>
    </row>
    <row r="61471" spans="25:25" x14ac:dyDescent="0.2">
      <c r="Y61471" s="84"/>
    </row>
    <row r="61472" spans="25:25" x14ac:dyDescent="0.2">
      <c r="Y61472" s="84"/>
    </row>
    <row r="61473" spans="25:25" x14ac:dyDescent="0.2">
      <c r="Y61473" s="84"/>
    </row>
    <row r="61474" spans="25:25" x14ac:dyDescent="0.2">
      <c r="Y61474" s="84"/>
    </row>
    <row r="61475" spans="25:25" x14ac:dyDescent="0.2">
      <c r="Y61475" s="84"/>
    </row>
    <row r="61476" spans="25:25" x14ac:dyDescent="0.2">
      <c r="Y61476" s="84"/>
    </row>
    <row r="61477" spans="25:25" x14ac:dyDescent="0.2">
      <c r="Y61477" s="84"/>
    </row>
    <row r="61478" spans="25:25" x14ac:dyDescent="0.2">
      <c r="Y61478" s="84"/>
    </row>
    <row r="61479" spans="25:25" x14ac:dyDescent="0.2">
      <c r="Y61479" s="84"/>
    </row>
    <row r="61480" spans="25:25" x14ac:dyDescent="0.2">
      <c r="Y61480" s="84"/>
    </row>
    <row r="61481" spans="25:25" x14ac:dyDescent="0.2">
      <c r="Y61481" s="84"/>
    </row>
    <row r="61482" spans="25:25" x14ac:dyDescent="0.2">
      <c r="Y61482" s="84"/>
    </row>
    <row r="61483" spans="25:25" x14ac:dyDescent="0.2">
      <c r="Y61483" s="84"/>
    </row>
    <row r="61484" spans="25:25" x14ac:dyDescent="0.2">
      <c r="Y61484" s="84"/>
    </row>
    <row r="61485" spans="25:25" x14ac:dyDescent="0.2">
      <c r="Y61485" s="84"/>
    </row>
    <row r="61486" spans="25:25" x14ac:dyDescent="0.2">
      <c r="Y61486" s="84"/>
    </row>
    <row r="61487" spans="25:25" x14ac:dyDescent="0.2">
      <c r="Y61487" s="84"/>
    </row>
    <row r="61488" spans="25:25" x14ac:dyDescent="0.2">
      <c r="Y61488" s="84"/>
    </row>
    <row r="61489" spans="25:25" x14ac:dyDescent="0.2">
      <c r="Y61489" s="84"/>
    </row>
    <row r="61490" spans="25:25" x14ac:dyDescent="0.2">
      <c r="Y61490" s="84"/>
    </row>
    <row r="61491" spans="25:25" x14ac:dyDescent="0.2">
      <c r="Y61491" s="84"/>
    </row>
    <row r="61492" spans="25:25" x14ac:dyDescent="0.2">
      <c r="Y61492" s="84"/>
    </row>
    <row r="61493" spans="25:25" x14ac:dyDescent="0.2">
      <c r="Y61493" s="84"/>
    </row>
    <row r="61494" spans="25:25" x14ac:dyDescent="0.2">
      <c r="Y61494" s="84"/>
    </row>
    <row r="61495" spans="25:25" x14ac:dyDescent="0.2">
      <c r="Y61495" s="84"/>
    </row>
    <row r="61496" spans="25:25" x14ac:dyDescent="0.2">
      <c r="Y61496" s="84"/>
    </row>
    <row r="61497" spans="25:25" x14ac:dyDescent="0.2">
      <c r="Y61497" s="84"/>
    </row>
    <row r="61498" spans="25:25" x14ac:dyDescent="0.2">
      <c r="Y61498" s="84"/>
    </row>
    <row r="61499" spans="25:25" x14ac:dyDescent="0.2">
      <c r="Y61499" s="84"/>
    </row>
    <row r="61500" spans="25:25" x14ac:dyDescent="0.2">
      <c r="Y61500" s="84"/>
    </row>
    <row r="61501" spans="25:25" x14ac:dyDescent="0.2">
      <c r="Y61501" s="84"/>
    </row>
    <row r="61502" spans="25:25" x14ac:dyDescent="0.2">
      <c r="Y61502" s="84"/>
    </row>
    <row r="61503" spans="25:25" x14ac:dyDescent="0.2">
      <c r="Y61503" s="84"/>
    </row>
    <row r="61504" spans="25:25" x14ac:dyDescent="0.2">
      <c r="Y61504" s="84"/>
    </row>
    <row r="61505" spans="25:25" x14ac:dyDescent="0.2">
      <c r="Y61505" s="84"/>
    </row>
    <row r="61506" spans="25:25" x14ac:dyDescent="0.2">
      <c r="Y61506" s="84"/>
    </row>
    <row r="61507" spans="25:25" x14ac:dyDescent="0.2">
      <c r="Y61507" s="84"/>
    </row>
    <row r="61508" spans="25:25" x14ac:dyDescent="0.2">
      <c r="Y61508" s="84"/>
    </row>
    <row r="61509" spans="25:25" x14ac:dyDescent="0.2">
      <c r="Y61509" s="84"/>
    </row>
    <row r="61510" spans="25:25" x14ac:dyDescent="0.2">
      <c r="Y61510" s="84"/>
    </row>
    <row r="61511" spans="25:25" x14ac:dyDescent="0.2">
      <c r="Y61511" s="84"/>
    </row>
    <row r="61512" spans="25:25" x14ac:dyDescent="0.2">
      <c r="Y61512" s="84"/>
    </row>
    <row r="61513" spans="25:25" x14ac:dyDescent="0.2">
      <c r="Y61513" s="84"/>
    </row>
    <row r="61514" spans="25:25" x14ac:dyDescent="0.2">
      <c r="Y61514" s="84"/>
    </row>
    <row r="61515" spans="25:25" x14ac:dyDescent="0.2">
      <c r="Y61515" s="84"/>
    </row>
    <row r="61516" spans="25:25" x14ac:dyDescent="0.2">
      <c r="Y61516" s="84"/>
    </row>
    <row r="61517" spans="25:25" x14ac:dyDescent="0.2">
      <c r="Y61517" s="84"/>
    </row>
    <row r="61518" spans="25:25" x14ac:dyDescent="0.2">
      <c r="Y61518" s="84"/>
    </row>
    <row r="61519" spans="25:25" x14ac:dyDescent="0.2">
      <c r="Y61519" s="84"/>
    </row>
    <row r="61520" spans="25:25" x14ac:dyDescent="0.2">
      <c r="Y61520" s="84"/>
    </row>
    <row r="61521" spans="25:25" x14ac:dyDescent="0.2">
      <c r="Y61521" s="84"/>
    </row>
    <row r="61522" spans="25:25" x14ac:dyDescent="0.2">
      <c r="Y61522" s="84"/>
    </row>
    <row r="61523" spans="25:25" x14ac:dyDescent="0.2">
      <c r="Y61523" s="84"/>
    </row>
    <row r="61524" spans="25:25" x14ac:dyDescent="0.2">
      <c r="Y61524" s="84"/>
    </row>
    <row r="61525" spans="25:25" x14ac:dyDescent="0.2">
      <c r="Y61525" s="84"/>
    </row>
    <row r="61526" spans="25:25" x14ac:dyDescent="0.2">
      <c r="Y61526" s="84"/>
    </row>
    <row r="61527" spans="25:25" x14ac:dyDescent="0.2">
      <c r="Y61527" s="84"/>
    </row>
    <row r="61528" spans="25:25" x14ac:dyDescent="0.2">
      <c r="Y61528" s="84"/>
    </row>
    <row r="61529" spans="25:25" x14ac:dyDescent="0.2">
      <c r="Y61529" s="84"/>
    </row>
    <row r="61530" spans="25:25" x14ac:dyDescent="0.2">
      <c r="Y61530" s="84"/>
    </row>
    <row r="61531" spans="25:25" x14ac:dyDescent="0.2">
      <c r="Y61531" s="84"/>
    </row>
    <row r="61532" spans="25:25" x14ac:dyDescent="0.2">
      <c r="Y61532" s="84"/>
    </row>
    <row r="61533" spans="25:25" x14ac:dyDescent="0.2">
      <c r="Y61533" s="84"/>
    </row>
    <row r="61534" spans="25:25" x14ac:dyDescent="0.2">
      <c r="Y61534" s="84"/>
    </row>
    <row r="61535" spans="25:25" x14ac:dyDescent="0.2">
      <c r="Y61535" s="84"/>
    </row>
    <row r="61536" spans="25:25" x14ac:dyDescent="0.2">
      <c r="Y61536" s="84"/>
    </row>
    <row r="61537" spans="25:25" x14ac:dyDescent="0.2">
      <c r="Y61537" s="84"/>
    </row>
    <row r="61538" spans="25:25" x14ac:dyDescent="0.2">
      <c r="Y61538" s="84"/>
    </row>
    <row r="61539" spans="25:25" x14ac:dyDescent="0.2">
      <c r="Y61539" s="84"/>
    </row>
    <row r="61540" spans="25:25" x14ac:dyDescent="0.2">
      <c r="Y61540" s="84"/>
    </row>
    <row r="61541" spans="25:25" x14ac:dyDescent="0.2">
      <c r="Y61541" s="84"/>
    </row>
    <row r="61542" spans="25:25" x14ac:dyDescent="0.2">
      <c r="Y61542" s="84"/>
    </row>
    <row r="61543" spans="25:25" x14ac:dyDescent="0.2">
      <c r="Y61543" s="84"/>
    </row>
    <row r="61544" spans="25:25" x14ac:dyDescent="0.2">
      <c r="Y61544" s="84"/>
    </row>
    <row r="61545" spans="25:25" x14ac:dyDescent="0.2">
      <c r="Y61545" s="84"/>
    </row>
    <row r="61546" spans="25:25" x14ac:dyDescent="0.2">
      <c r="Y61546" s="84"/>
    </row>
    <row r="61547" spans="25:25" x14ac:dyDescent="0.2">
      <c r="Y61547" s="84"/>
    </row>
    <row r="61548" spans="25:25" x14ac:dyDescent="0.2">
      <c r="Y61548" s="84"/>
    </row>
    <row r="61549" spans="25:25" x14ac:dyDescent="0.2">
      <c r="Y61549" s="84"/>
    </row>
    <row r="61550" spans="25:25" x14ac:dyDescent="0.2">
      <c r="Y61550" s="84"/>
    </row>
    <row r="61551" spans="25:25" x14ac:dyDescent="0.2">
      <c r="Y61551" s="84"/>
    </row>
    <row r="61552" spans="25:25" x14ac:dyDescent="0.2">
      <c r="Y61552" s="84"/>
    </row>
    <row r="61553" spans="25:25" x14ac:dyDescent="0.2">
      <c r="Y61553" s="84"/>
    </row>
    <row r="61554" spans="25:25" x14ac:dyDescent="0.2">
      <c r="Y61554" s="84"/>
    </row>
    <row r="61555" spans="25:25" x14ac:dyDescent="0.2">
      <c r="Y61555" s="84"/>
    </row>
    <row r="61556" spans="25:25" x14ac:dyDescent="0.2">
      <c r="Y61556" s="84"/>
    </row>
    <row r="61557" spans="25:25" x14ac:dyDescent="0.2">
      <c r="Y61557" s="84"/>
    </row>
    <row r="61558" spans="25:25" x14ac:dyDescent="0.2">
      <c r="Y61558" s="84"/>
    </row>
    <row r="61559" spans="25:25" x14ac:dyDescent="0.2">
      <c r="Y61559" s="84"/>
    </row>
    <row r="61560" spans="25:25" x14ac:dyDescent="0.2">
      <c r="Y61560" s="84"/>
    </row>
    <row r="61561" spans="25:25" x14ac:dyDescent="0.2">
      <c r="Y61561" s="84"/>
    </row>
    <row r="61562" spans="25:25" x14ac:dyDescent="0.2">
      <c r="Y61562" s="84"/>
    </row>
    <row r="61563" spans="25:25" x14ac:dyDescent="0.2">
      <c r="Y61563" s="84"/>
    </row>
    <row r="61564" spans="25:25" x14ac:dyDescent="0.2">
      <c r="Y61564" s="84"/>
    </row>
    <row r="61565" spans="25:25" x14ac:dyDescent="0.2">
      <c r="Y61565" s="84"/>
    </row>
    <row r="61566" spans="25:25" x14ac:dyDescent="0.2">
      <c r="Y61566" s="84"/>
    </row>
    <row r="61567" spans="25:25" x14ac:dyDescent="0.2">
      <c r="Y61567" s="84"/>
    </row>
    <row r="61568" spans="25:25" x14ac:dyDescent="0.2">
      <c r="Y61568" s="84"/>
    </row>
    <row r="61569" spans="25:25" x14ac:dyDescent="0.2">
      <c r="Y61569" s="84"/>
    </row>
    <row r="61570" spans="25:25" x14ac:dyDescent="0.2">
      <c r="Y61570" s="84"/>
    </row>
    <row r="61571" spans="25:25" x14ac:dyDescent="0.2">
      <c r="Y61571" s="84"/>
    </row>
    <row r="61572" spans="25:25" x14ac:dyDescent="0.2">
      <c r="Y61572" s="84"/>
    </row>
    <row r="61573" spans="25:25" x14ac:dyDescent="0.2">
      <c r="Y61573" s="84"/>
    </row>
    <row r="61574" spans="25:25" x14ac:dyDescent="0.2">
      <c r="Y61574" s="84"/>
    </row>
    <row r="61575" spans="25:25" x14ac:dyDescent="0.2">
      <c r="Y61575" s="84"/>
    </row>
    <row r="61576" spans="25:25" x14ac:dyDescent="0.2">
      <c r="Y61576" s="84"/>
    </row>
    <row r="61577" spans="25:25" x14ac:dyDescent="0.2">
      <c r="Y61577" s="84"/>
    </row>
    <row r="61578" spans="25:25" x14ac:dyDescent="0.2">
      <c r="Y61578" s="84"/>
    </row>
    <row r="61579" spans="25:25" x14ac:dyDescent="0.2">
      <c r="Y61579" s="84"/>
    </row>
    <row r="61580" spans="25:25" x14ac:dyDescent="0.2">
      <c r="Y61580" s="84"/>
    </row>
    <row r="61581" spans="25:25" x14ac:dyDescent="0.2">
      <c r="Y61581" s="84"/>
    </row>
    <row r="61582" spans="25:25" x14ac:dyDescent="0.2">
      <c r="Y61582" s="84"/>
    </row>
    <row r="61583" spans="25:25" x14ac:dyDescent="0.2">
      <c r="Y61583" s="84"/>
    </row>
    <row r="61584" spans="25:25" x14ac:dyDescent="0.2">
      <c r="Y61584" s="84"/>
    </row>
    <row r="61585" spans="25:25" x14ac:dyDescent="0.2">
      <c r="Y61585" s="84"/>
    </row>
    <row r="61586" spans="25:25" x14ac:dyDescent="0.2">
      <c r="Y61586" s="84"/>
    </row>
    <row r="61587" spans="25:25" x14ac:dyDescent="0.2">
      <c r="Y61587" s="84"/>
    </row>
    <row r="61588" spans="25:25" x14ac:dyDescent="0.2">
      <c r="Y61588" s="84"/>
    </row>
    <row r="61589" spans="25:25" x14ac:dyDescent="0.2">
      <c r="Y61589" s="84"/>
    </row>
    <row r="61590" spans="25:25" x14ac:dyDescent="0.2">
      <c r="Y61590" s="84"/>
    </row>
    <row r="61591" spans="25:25" x14ac:dyDescent="0.2">
      <c r="Y61591" s="84"/>
    </row>
    <row r="61592" spans="25:25" x14ac:dyDescent="0.2">
      <c r="Y61592" s="84"/>
    </row>
    <row r="61593" spans="25:25" x14ac:dyDescent="0.2">
      <c r="Y61593" s="84"/>
    </row>
    <row r="61594" spans="25:25" x14ac:dyDescent="0.2">
      <c r="Y61594" s="84"/>
    </row>
    <row r="61595" spans="25:25" x14ac:dyDescent="0.2">
      <c r="Y61595" s="84"/>
    </row>
    <row r="61596" spans="25:25" x14ac:dyDescent="0.2">
      <c r="Y61596" s="84"/>
    </row>
    <row r="61597" spans="25:25" x14ac:dyDescent="0.2">
      <c r="Y61597" s="84"/>
    </row>
    <row r="61598" spans="25:25" x14ac:dyDescent="0.2">
      <c r="Y61598" s="84"/>
    </row>
    <row r="61599" spans="25:25" x14ac:dyDescent="0.2">
      <c r="Y61599" s="84"/>
    </row>
    <row r="61600" spans="25:25" x14ac:dyDescent="0.2">
      <c r="Y61600" s="84"/>
    </row>
    <row r="61601" spans="25:25" x14ac:dyDescent="0.2">
      <c r="Y61601" s="84"/>
    </row>
    <row r="61602" spans="25:25" x14ac:dyDescent="0.2">
      <c r="Y61602" s="84"/>
    </row>
    <row r="61603" spans="25:25" x14ac:dyDescent="0.2">
      <c r="Y61603" s="84"/>
    </row>
    <row r="61604" spans="25:25" x14ac:dyDescent="0.2">
      <c r="Y61604" s="84"/>
    </row>
    <row r="61605" spans="25:25" x14ac:dyDescent="0.2">
      <c r="Y61605" s="84"/>
    </row>
    <row r="61606" spans="25:25" x14ac:dyDescent="0.2">
      <c r="Y61606" s="84"/>
    </row>
    <row r="61607" spans="25:25" x14ac:dyDescent="0.2">
      <c r="Y61607" s="84"/>
    </row>
    <row r="61608" spans="25:25" x14ac:dyDescent="0.2">
      <c r="Y61608" s="84"/>
    </row>
    <row r="61609" spans="25:25" x14ac:dyDescent="0.2">
      <c r="Y61609" s="84"/>
    </row>
    <row r="61610" spans="25:25" x14ac:dyDescent="0.2">
      <c r="Y61610" s="84"/>
    </row>
    <row r="61611" spans="25:25" x14ac:dyDescent="0.2">
      <c r="Y61611" s="84"/>
    </row>
    <row r="61612" spans="25:25" x14ac:dyDescent="0.2">
      <c r="Y61612" s="84"/>
    </row>
    <row r="61613" spans="25:25" x14ac:dyDescent="0.2">
      <c r="Y61613" s="84"/>
    </row>
    <row r="61614" spans="25:25" x14ac:dyDescent="0.2">
      <c r="Y61614" s="84"/>
    </row>
    <row r="61615" spans="25:25" x14ac:dyDescent="0.2">
      <c r="Y61615" s="84"/>
    </row>
    <row r="61616" spans="25:25" x14ac:dyDescent="0.2">
      <c r="Y61616" s="84"/>
    </row>
    <row r="61617" spans="25:25" x14ac:dyDescent="0.2">
      <c r="Y61617" s="84"/>
    </row>
    <row r="61618" spans="25:25" x14ac:dyDescent="0.2">
      <c r="Y61618" s="84"/>
    </row>
    <row r="61619" spans="25:25" x14ac:dyDescent="0.2">
      <c r="Y61619" s="84"/>
    </row>
    <row r="61620" spans="25:25" x14ac:dyDescent="0.2">
      <c r="Y61620" s="84"/>
    </row>
    <row r="61621" spans="25:25" x14ac:dyDescent="0.2">
      <c r="Y61621" s="84"/>
    </row>
    <row r="61622" spans="25:25" x14ac:dyDescent="0.2">
      <c r="Y61622" s="84"/>
    </row>
    <row r="61623" spans="25:25" x14ac:dyDescent="0.2">
      <c r="Y61623" s="84"/>
    </row>
    <row r="61624" spans="25:25" x14ac:dyDescent="0.2">
      <c r="Y61624" s="84"/>
    </row>
    <row r="61625" spans="25:25" x14ac:dyDescent="0.2">
      <c r="Y61625" s="84"/>
    </row>
    <row r="61626" spans="25:25" x14ac:dyDescent="0.2">
      <c r="Y61626" s="84"/>
    </row>
    <row r="61627" spans="25:25" x14ac:dyDescent="0.2">
      <c r="Y61627" s="84"/>
    </row>
    <row r="61628" spans="25:25" x14ac:dyDescent="0.2">
      <c r="Y61628" s="84"/>
    </row>
    <row r="61629" spans="25:25" x14ac:dyDescent="0.2">
      <c r="Y61629" s="84"/>
    </row>
    <row r="61630" spans="25:25" x14ac:dyDescent="0.2">
      <c r="Y61630" s="84"/>
    </row>
    <row r="61631" spans="25:25" x14ac:dyDescent="0.2">
      <c r="Y61631" s="84"/>
    </row>
    <row r="61632" spans="25:25" x14ac:dyDescent="0.2">
      <c r="Y61632" s="84"/>
    </row>
    <row r="61633" spans="25:25" x14ac:dyDescent="0.2">
      <c r="Y61633" s="84"/>
    </row>
    <row r="61634" spans="25:25" x14ac:dyDescent="0.2">
      <c r="Y61634" s="84"/>
    </row>
    <row r="61635" spans="25:25" x14ac:dyDescent="0.2">
      <c r="Y61635" s="84"/>
    </row>
    <row r="61636" spans="25:25" x14ac:dyDescent="0.2">
      <c r="Y61636" s="84"/>
    </row>
    <row r="61637" spans="25:25" x14ac:dyDescent="0.2">
      <c r="Y61637" s="84"/>
    </row>
    <row r="61638" spans="25:25" x14ac:dyDescent="0.2">
      <c r="Y61638" s="84"/>
    </row>
    <row r="61639" spans="25:25" x14ac:dyDescent="0.2">
      <c r="Y61639" s="84"/>
    </row>
    <row r="61640" spans="25:25" x14ac:dyDescent="0.2">
      <c r="Y61640" s="84"/>
    </row>
    <row r="61641" spans="25:25" x14ac:dyDescent="0.2">
      <c r="Y61641" s="84"/>
    </row>
    <row r="61642" spans="25:25" x14ac:dyDescent="0.2">
      <c r="Y61642" s="84"/>
    </row>
    <row r="61643" spans="25:25" x14ac:dyDescent="0.2">
      <c r="Y61643" s="84"/>
    </row>
    <row r="61644" spans="25:25" x14ac:dyDescent="0.2">
      <c r="Y61644" s="84"/>
    </row>
    <row r="61645" spans="25:25" x14ac:dyDescent="0.2">
      <c r="Y61645" s="84"/>
    </row>
    <row r="61646" spans="25:25" x14ac:dyDescent="0.2">
      <c r="Y61646" s="84"/>
    </row>
    <row r="61647" spans="25:25" x14ac:dyDescent="0.2">
      <c r="Y61647" s="84"/>
    </row>
    <row r="61648" spans="25:25" x14ac:dyDescent="0.2">
      <c r="Y61648" s="84"/>
    </row>
    <row r="61649" spans="25:25" x14ac:dyDescent="0.2">
      <c r="Y61649" s="84"/>
    </row>
    <row r="61650" spans="25:25" x14ac:dyDescent="0.2">
      <c r="Y61650" s="84"/>
    </row>
    <row r="61651" spans="25:25" x14ac:dyDescent="0.2">
      <c r="Y61651" s="84"/>
    </row>
    <row r="61652" spans="25:25" x14ac:dyDescent="0.2">
      <c r="Y61652" s="84"/>
    </row>
    <row r="61653" spans="25:25" x14ac:dyDescent="0.2">
      <c r="Y61653" s="84"/>
    </row>
    <row r="61654" spans="25:25" x14ac:dyDescent="0.2">
      <c r="Y61654" s="84"/>
    </row>
    <row r="61655" spans="25:25" x14ac:dyDescent="0.2">
      <c r="Y61655" s="84"/>
    </row>
    <row r="61656" spans="25:25" x14ac:dyDescent="0.2">
      <c r="Y61656" s="84"/>
    </row>
    <row r="61657" spans="25:25" x14ac:dyDescent="0.2">
      <c r="Y61657" s="84"/>
    </row>
    <row r="61658" spans="25:25" x14ac:dyDescent="0.2">
      <c r="Y61658" s="84"/>
    </row>
    <row r="61659" spans="25:25" x14ac:dyDescent="0.2">
      <c r="Y61659" s="84"/>
    </row>
    <row r="61660" spans="25:25" x14ac:dyDescent="0.2">
      <c r="Y61660" s="84"/>
    </row>
    <row r="61661" spans="25:25" x14ac:dyDescent="0.2">
      <c r="Y61661" s="84"/>
    </row>
    <row r="61662" spans="25:25" x14ac:dyDescent="0.2">
      <c r="Y61662" s="84"/>
    </row>
    <row r="61663" spans="25:25" x14ac:dyDescent="0.2">
      <c r="Y61663" s="84"/>
    </row>
    <row r="61664" spans="25:25" x14ac:dyDescent="0.2">
      <c r="Y61664" s="84"/>
    </row>
    <row r="61665" spans="25:25" x14ac:dyDescent="0.2">
      <c r="Y61665" s="84"/>
    </row>
    <row r="61666" spans="25:25" x14ac:dyDescent="0.2">
      <c r="Y61666" s="84"/>
    </row>
    <row r="61667" spans="25:25" x14ac:dyDescent="0.2">
      <c r="Y61667" s="84"/>
    </row>
    <row r="61668" spans="25:25" x14ac:dyDescent="0.2">
      <c r="Y61668" s="84"/>
    </row>
    <row r="61669" spans="25:25" x14ac:dyDescent="0.2">
      <c r="Y61669" s="84"/>
    </row>
    <row r="61670" spans="25:25" x14ac:dyDescent="0.2">
      <c r="Y61670" s="84"/>
    </row>
    <row r="61671" spans="25:25" x14ac:dyDescent="0.2">
      <c r="Y61671" s="84"/>
    </row>
    <row r="61672" spans="25:25" x14ac:dyDescent="0.2">
      <c r="Y61672" s="84"/>
    </row>
    <row r="61673" spans="25:25" x14ac:dyDescent="0.2">
      <c r="Y61673" s="84"/>
    </row>
    <row r="61674" spans="25:25" x14ac:dyDescent="0.2">
      <c r="Y61674" s="84"/>
    </row>
    <row r="61675" spans="25:25" x14ac:dyDescent="0.2">
      <c r="Y61675" s="84"/>
    </row>
    <row r="61676" spans="25:25" x14ac:dyDescent="0.2">
      <c r="Y61676" s="84"/>
    </row>
    <row r="61677" spans="25:25" x14ac:dyDescent="0.2">
      <c r="Y61677" s="84"/>
    </row>
    <row r="61678" spans="25:25" x14ac:dyDescent="0.2">
      <c r="Y61678" s="84"/>
    </row>
    <row r="61679" spans="25:25" x14ac:dyDescent="0.2">
      <c r="Y61679" s="84"/>
    </row>
    <row r="61680" spans="25:25" x14ac:dyDescent="0.2">
      <c r="Y61680" s="84"/>
    </row>
    <row r="61681" spans="25:25" x14ac:dyDescent="0.2">
      <c r="Y61681" s="84"/>
    </row>
    <row r="61682" spans="25:25" x14ac:dyDescent="0.2">
      <c r="Y61682" s="84"/>
    </row>
    <row r="61683" spans="25:25" x14ac:dyDescent="0.2">
      <c r="Y61683" s="84"/>
    </row>
    <row r="61684" spans="25:25" x14ac:dyDescent="0.2">
      <c r="Y61684" s="84"/>
    </row>
    <row r="61685" spans="25:25" x14ac:dyDescent="0.2">
      <c r="Y61685" s="84"/>
    </row>
    <row r="61686" spans="25:25" x14ac:dyDescent="0.2">
      <c r="Y61686" s="84"/>
    </row>
    <row r="61687" spans="25:25" x14ac:dyDescent="0.2">
      <c r="Y61687" s="84"/>
    </row>
    <row r="61688" spans="25:25" x14ac:dyDescent="0.2">
      <c r="Y61688" s="84"/>
    </row>
    <row r="61689" spans="25:25" x14ac:dyDescent="0.2">
      <c r="Y61689" s="84"/>
    </row>
    <row r="61690" spans="25:25" x14ac:dyDescent="0.2">
      <c r="Y61690" s="84"/>
    </row>
    <row r="61691" spans="25:25" x14ac:dyDescent="0.2">
      <c r="Y61691" s="84"/>
    </row>
    <row r="61692" spans="25:25" x14ac:dyDescent="0.2">
      <c r="Y61692" s="84"/>
    </row>
    <row r="61693" spans="25:25" x14ac:dyDescent="0.2">
      <c r="Y61693" s="84"/>
    </row>
    <row r="61694" spans="25:25" x14ac:dyDescent="0.2">
      <c r="Y61694" s="84"/>
    </row>
    <row r="61695" spans="25:25" x14ac:dyDescent="0.2">
      <c r="Y61695" s="84"/>
    </row>
    <row r="61696" spans="25:25" x14ac:dyDescent="0.2">
      <c r="Y61696" s="84"/>
    </row>
    <row r="61697" spans="25:25" x14ac:dyDescent="0.2">
      <c r="Y61697" s="84"/>
    </row>
    <row r="61698" spans="25:25" x14ac:dyDescent="0.2">
      <c r="Y61698" s="84"/>
    </row>
    <row r="61699" spans="25:25" x14ac:dyDescent="0.2">
      <c r="Y61699" s="84"/>
    </row>
    <row r="61700" spans="25:25" x14ac:dyDescent="0.2">
      <c r="Y61700" s="84"/>
    </row>
    <row r="61701" spans="25:25" x14ac:dyDescent="0.2">
      <c r="Y61701" s="84"/>
    </row>
    <row r="61702" spans="25:25" x14ac:dyDescent="0.2">
      <c r="Y61702" s="84"/>
    </row>
    <row r="61703" spans="25:25" x14ac:dyDescent="0.2">
      <c r="Y61703" s="84"/>
    </row>
    <row r="61704" spans="25:25" x14ac:dyDescent="0.2">
      <c r="Y61704" s="84"/>
    </row>
    <row r="61705" spans="25:25" x14ac:dyDescent="0.2">
      <c r="Y61705" s="84"/>
    </row>
    <row r="61706" spans="25:25" x14ac:dyDescent="0.2">
      <c r="Y61706" s="84"/>
    </row>
    <row r="61707" spans="25:25" x14ac:dyDescent="0.2">
      <c r="Y61707" s="84"/>
    </row>
    <row r="61708" spans="25:25" x14ac:dyDescent="0.2">
      <c r="Y61708" s="84"/>
    </row>
    <row r="61709" spans="25:25" x14ac:dyDescent="0.2">
      <c r="Y61709" s="84"/>
    </row>
    <row r="61710" spans="25:25" x14ac:dyDescent="0.2">
      <c r="Y61710" s="84"/>
    </row>
    <row r="61711" spans="25:25" x14ac:dyDescent="0.2">
      <c r="Y61711" s="84"/>
    </row>
    <row r="61712" spans="25:25" x14ac:dyDescent="0.2">
      <c r="Y61712" s="84"/>
    </row>
    <row r="61713" spans="25:25" x14ac:dyDescent="0.2">
      <c r="Y61713" s="84"/>
    </row>
    <row r="61714" spans="25:25" x14ac:dyDescent="0.2">
      <c r="Y61714" s="84"/>
    </row>
    <row r="61715" spans="25:25" x14ac:dyDescent="0.2">
      <c r="Y61715" s="84"/>
    </row>
    <row r="61716" spans="25:25" x14ac:dyDescent="0.2">
      <c r="Y61716" s="84"/>
    </row>
    <row r="61717" spans="25:25" x14ac:dyDescent="0.2">
      <c r="Y61717" s="84"/>
    </row>
    <row r="61718" spans="25:25" x14ac:dyDescent="0.2">
      <c r="Y61718" s="84"/>
    </row>
    <row r="61719" spans="25:25" x14ac:dyDescent="0.2">
      <c r="Y61719" s="84"/>
    </row>
    <row r="61720" spans="25:25" x14ac:dyDescent="0.2">
      <c r="Y61720" s="84"/>
    </row>
    <row r="61721" spans="25:25" x14ac:dyDescent="0.2">
      <c r="Y61721" s="84"/>
    </row>
    <row r="61722" spans="25:25" x14ac:dyDescent="0.2">
      <c r="Y61722" s="84"/>
    </row>
    <row r="61723" spans="25:25" x14ac:dyDescent="0.2">
      <c r="Y61723" s="84"/>
    </row>
    <row r="61724" spans="25:25" x14ac:dyDescent="0.2">
      <c r="Y61724" s="84"/>
    </row>
    <row r="61725" spans="25:25" x14ac:dyDescent="0.2">
      <c r="Y61725" s="84"/>
    </row>
    <row r="61726" spans="25:25" x14ac:dyDescent="0.2">
      <c r="Y61726" s="84"/>
    </row>
    <row r="61727" spans="25:25" x14ac:dyDescent="0.2">
      <c r="Y61727" s="84"/>
    </row>
    <row r="61728" spans="25:25" x14ac:dyDescent="0.2">
      <c r="Y61728" s="84"/>
    </row>
    <row r="61729" spans="25:25" x14ac:dyDescent="0.2">
      <c r="Y61729" s="84"/>
    </row>
    <row r="61730" spans="25:25" x14ac:dyDescent="0.2">
      <c r="Y61730" s="84"/>
    </row>
    <row r="61731" spans="25:25" x14ac:dyDescent="0.2">
      <c r="Y61731" s="84"/>
    </row>
    <row r="61732" spans="25:25" x14ac:dyDescent="0.2">
      <c r="Y61732" s="84"/>
    </row>
    <row r="61733" spans="25:25" x14ac:dyDescent="0.2">
      <c r="Y61733" s="84"/>
    </row>
    <row r="61734" spans="25:25" x14ac:dyDescent="0.2">
      <c r="Y61734" s="84"/>
    </row>
    <row r="61735" spans="25:25" x14ac:dyDescent="0.2">
      <c r="Y61735" s="84"/>
    </row>
    <row r="61736" spans="25:25" x14ac:dyDescent="0.2">
      <c r="Y61736" s="84"/>
    </row>
    <row r="61737" spans="25:25" x14ac:dyDescent="0.2">
      <c r="Y61737" s="84"/>
    </row>
    <row r="61738" spans="25:25" x14ac:dyDescent="0.2">
      <c r="Y61738" s="84"/>
    </row>
    <row r="61739" spans="25:25" x14ac:dyDescent="0.2">
      <c r="Y61739" s="84"/>
    </row>
    <row r="61740" spans="25:25" x14ac:dyDescent="0.2">
      <c r="Y61740" s="84"/>
    </row>
    <row r="61741" spans="25:25" x14ac:dyDescent="0.2">
      <c r="Y61741" s="84"/>
    </row>
    <row r="61742" spans="25:25" x14ac:dyDescent="0.2">
      <c r="Y61742" s="84"/>
    </row>
    <row r="61743" spans="25:25" x14ac:dyDescent="0.2">
      <c r="Y61743" s="84"/>
    </row>
    <row r="61744" spans="25:25" x14ac:dyDescent="0.2">
      <c r="Y61744" s="84"/>
    </row>
    <row r="61745" spans="25:25" x14ac:dyDescent="0.2">
      <c r="Y61745" s="84"/>
    </row>
    <row r="61746" spans="25:25" x14ac:dyDescent="0.2">
      <c r="Y61746" s="84"/>
    </row>
    <row r="61747" spans="25:25" x14ac:dyDescent="0.2">
      <c r="Y61747" s="84"/>
    </row>
    <row r="61748" spans="25:25" x14ac:dyDescent="0.2">
      <c r="Y61748" s="84"/>
    </row>
    <row r="61749" spans="25:25" x14ac:dyDescent="0.2">
      <c r="Y61749" s="84"/>
    </row>
    <row r="61750" spans="25:25" x14ac:dyDescent="0.2">
      <c r="Y61750" s="84"/>
    </row>
    <row r="61751" spans="25:25" x14ac:dyDescent="0.2">
      <c r="Y61751" s="84"/>
    </row>
    <row r="61752" spans="25:25" x14ac:dyDescent="0.2">
      <c r="Y61752" s="84"/>
    </row>
    <row r="61753" spans="25:25" x14ac:dyDescent="0.2">
      <c r="Y61753" s="84"/>
    </row>
    <row r="61754" spans="25:25" x14ac:dyDescent="0.2">
      <c r="Y61754" s="84"/>
    </row>
    <row r="61755" spans="25:25" x14ac:dyDescent="0.2">
      <c r="Y61755" s="84"/>
    </row>
    <row r="61756" spans="25:25" x14ac:dyDescent="0.2">
      <c r="Y61756" s="84"/>
    </row>
    <row r="61757" spans="25:25" x14ac:dyDescent="0.2">
      <c r="Y61757" s="84"/>
    </row>
    <row r="61758" spans="25:25" x14ac:dyDescent="0.2">
      <c r="Y61758" s="84"/>
    </row>
    <row r="61759" spans="25:25" x14ac:dyDescent="0.2">
      <c r="Y61759" s="84"/>
    </row>
    <row r="61760" spans="25:25" x14ac:dyDescent="0.2">
      <c r="Y61760" s="84"/>
    </row>
    <row r="61761" spans="25:25" x14ac:dyDescent="0.2">
      <c r="Y61761" s="84"/>
    </row>
    <row r="61762" spans="25:25" x14ac:dyDescent="0.2">
      <c r="Y61762" s="84"/>
    </row>
    <row r="61763" spans="25:25" x14ac:dyDescent="0.2">
      <c r="Y61763" s="84"/>
    </row>
    <row r="61764" spans="25:25" x14ac:dyDescent="0.2">
      <c r="Y61764" s="84"/>
    </row>
    <row r="61765" spans="25:25" x14ac:dyDescent="0.2">
      <c r="Y61765" s="84"/>
    </row>
    <row r="61766" spans="25:25" x14ac:dyDescent="0.2">
      <c r="Y61766" s="84"/>
    </row>
    <row r="61767" spans="25:25" x14ac:dyDescent="0.2">
      <c r="Y61767" s="84"/>
    </row>
    <row r="61768" spans="25:25" x14ac:dyDescent="0.2">
      <c r="Y61768" s="84"/>
    </row>
    <row r="61769" spans="25:25" x14ac:dyDescent="0.2">
      <c r="Y61769" s="84"/>
    </row>
    <row r="61770" spans="25:25" x14ac:dyDescent="0.2">
      <c r="Y61770" s="84"/>
    </row>
    <row r="61771" spans="25:25" x14ac:dyDescent="0.2">
      <c r="Y61771" s="84"/>
    </row>
    <row r="61772" spans="25:25" x14ac:dyDescent="0.2">
      <c r="Y61772" s="84"/>
    </row>
    <row r="61773" spans="25:25" x14ac:dyDescent="0.2">
      <c r="Y61773" s="84"/>
    </row>
    <row r="61774" spans="25:25" x14ac:dyDescent="0.2">
      <c r="Y61774" s="84"/>
    </row>
    <row r="61775" spans="25:25" x14ac:dyDescent="0.2">
      <c r="Y61775" s="84"/>
    </row>
    <row r="61776" spans="25:25" x14ac:dyDescent="0.2">
      <c r="Y61776" s="84"/>
    </row>
    <row r="61777" spans="25:25" x14ac:dyDescent="0.2">
      <c r="Y61777" s="84"/>
    </row>
    <row r="61778" spans="25:25" x14ac:dyDescent="0.2">
      <c r="Y61778" s="84"/>
    </row>
    <row r="61779" spans="25:25" x14ac:dyDescent="0.2">
      <c r="Y61779" s="84"/>
    </row>
    <row r="61780" spans="25:25" x14ac:dyDescent="0.2">
      <c r="Y61780" s="84"/>
    </row>
    <row r="61781" spans="25:25" x14ac:dyDescent="0.2">
      <c r="Y61781" s="84"/>
    </row>
    <row r="61782" spans="25:25" x14ac:dyDescent="0.2">
      <c r="Y61782" s="84"/>
    </row>
    <row r="61783" spans="25:25" x14ac:dyDescent="0.2">
      <c r="Y61783" s="84"/>
    </row>
    <row r="61784" spans="25:25" x14ac:dyDescent="0.2">
      <c r="Y61784" s="84"/>
    </row>
    <row r="61785" spans="25:25" x14ac:dyDescent="0.2">
      <c r="Y61785" s="84"/>
    </row>
    <row r="61786" spans="25:25" x14ac:dyDescent="0.2">
      <c r="Y61786" s="84"/>
    </row>
    <row r="61787" spans="25:25" x14ac:dyDescent="0.2">
      <c r="Y61787" s="84"/>
    </row>
    <row r="61788" spans="25:25" x14ac:dyDescent="0.2">
      <c r="Y61788" s="84"/>
    </row>
    <row r="61789" spans="25:25" x14ac:dyDescent="0.2">
      <c r="Y61789" s="84"/>
    </row>
    <row r="61790" spans="25:25" x14ac:dyDescent="0.2">
      <c r="Y61790" s="84"/>
    </row>
    <row r="61791" spans="25:25" x14ac:dyDescent="0.2">
      <c r="Y61791" s="84"/>
    </row>
    <row r="61792" spans="25:25" x14ac:dyDescent="0.2">
      <c r="Y61792" s="84"/>
    </row>
    <row r="61793" spans="25:25" x14ac:dyDescent="0.2">
      <c r="Y61793" s="84"/>
    </row>
    <row r="61794" spans="25:25" x14ac:dyDescent="0.2">
      <c r="Y61794" s="84"/>
    </row>
    <row r="61795" spans="25:25" x14ac:dyDescent="0.2">
      <c r="Y61795" s="84"/>
    </row>
    <row r="61796" spans="25:25" x14ac:dyDescent="0.2">
      <c r="Y61796" s="84"/>
    </row>
    <row r="61797" spans="25:25" x14ac:dyDescent="0.2">
      <c r="Y61797" s="84"/>
    </row>
    <row r="61798" spans="25:25" x14ac:dyDescent="0.2">
      <c r="Y61798" s="84"/>
    </row>
    <row r="61799" spans="25:25" x14ac:dyDescent="0.2">
      <c r="Y61799" s="84"/>
    </row>
    <row r="61800" spans="25:25" x14ac:dyDescent="0.2">
      <c r="Y61800" s="84"/>
    </row>
    <row r="61801" spans="25:25" x14ac:dyDescent="0.2">
      <c r="Y61801" s="84"/>
    </row>
    <row r="61802" spans="25:25" x14ac:dyDescent="0.2">
      <c r="Y61802" s="84"/>
    </row>
    <row r="61803" spans="25:25" x14ac:dyDescent="0.2">
      <c r="Y61803" s="84"/>
    </row>
    <row r="61804" spans="25:25" x14ac:dyDescent="0.2">
      <c r="Y61804" s="84"/>
    </row>
    <row r="61805" spans="25:25" x14ac:dyDescent="0.2">
      <c r="Y61805" s="84"/>
    </row>
    <row r="61806" spans="25:25" x14ac:dyDescent="0.2">
      <c r="Y61806" s="84"/>
    </row>
    <row r="61807" spans="25:25" x14ac:dyDescent="0.2">
      <c r="Y61807" s="84"/>
    </row>
    <row r="61808" spans="25:25" x14ac:dyDescent="0.2">
      <c r="Y61808" s="84"/>
    </row>
    <row r="61809" spans="25:25" x14ac:dyDescent="0.2">
      <c r="Y61809" s="84"/>
    </row>
    <row r="61810" spans="25:25" x14ac:dyDescent="0.2">
      <c r="Y61810" s="84"/>
    </row>
    <row r="61811" spans="25:25" x14ac:dyDescent="0.2">
      <c r="Y61811" s="84"/>
    </row>
    <row r="61812" spans="25:25" x14ac:dyDescent="0.2">
      <c r="Y61812" s="84"/>
    </row>
    <row r="61813" spans="25:25" x14ac:dyDescent="0.2">
      <c r="Y61813" s="84"/>
    </row>
    <row r="61814" spans="25:25" x14ac:dyDescent="0.2">
      <c r="Y61814" s="84"/>
    </row>
    <row r="61815" spans="25:25" x14ac:dyDescent="0.2">
      <c r="Y61815" s="84"/>
    </row>
    <row r="61816" spans="25:25" x14ac:dyDescent="0.2">
      <c r="Y61816" s="84"/>
    </row>
    <row r="61817" spans="25:25" x14ac:dyDescent="0.2">
      <c r="Y61817" s="84"/>
    </row>
    <row r="61818" spans="25:25" x14ac:dyDescent="0.2">
      <c r="Y61818" s="84"/>
    </row>
    <row r="61819" spans="25:25" x14ac:dyDescent="0.2">
      <c r="Y61819" s="84"/>
    </row>
    <row r="61820" spans="25:25" x14ac:dyDescent="0.2">
      <c r="Y61820" s="84"/>
    </row>
    <row r="61821" spans="25:25" x14ac:dyDescent="0.2">
      <c r="Y61821" s="84"/>
    </row>
    <row r="61822" spans="25:25" x14ac:dyDescent="0.2">
      <c r="Y61822" s="84"/>
    </row>
    <row r="61823" spans="25:25" x14ac:dyDescent="0.2">
      <c r="Y61823" s="84"/>
    </row>
    <row r="61824" spans="25:25" x14ac:dyDescent="0.2">
      <c r="Y61824" s="84"/>
    </row>
    <row r="61825" spans="25:25" x14ac:dyDescent="0.2">
      <c r="Y61825" s="84"/>
    </row>
    <row r="61826" spans="25:25" x14ac:dyDescent="0.2">
      <c r="Y61826" s="84"/>
    </row>
    <row r="61827" spans="25:25" x14ac:dyDescent="0.2">
      <c r="Y61827" s="84"/>
    </row>
    <row r="61828" spans="25:25" x14ac:dyDescent="0.2">
      <c r="Y61828" s="84"/>
    </row>
    <row r="61829" spans="25:25" x14ac:dyDescent="0.2">
      <c r="Y61829" s="84"/>
    </row>
    <row r="61830" spans="25:25" x14ac:dyDescent="0.2">
      <c r="Y61830" s="84"/>
    </row>
    <row r="61831" spans="25:25" x14ac:dyDescent="0.2">
      <c r="Y61831" s="84"/>
    </row>
    <row r="61832" spans="25:25" x14ac:dyDescent="0.2">
      <c r="Y61832" s="84"/>
    </row>
    <row r="61833" spans="25:25" x14ac:dyDescent="0.2">
      <c r="Y61833" s="84"/>
    </row>
    <row r="61834" spans="25:25" x14ac:dyDescent="0.2">
      <c r="Y61834" s="84"/>
    </row>
    <row r="61835" spans="25:25" x14ac:dyDescent="0.2">
      <c r="Y61835" s="84"/>
    </row>
    <row r="61836" spans="25:25" x14ac:dyDescent="0.2">
      <c r="Y61836" s="84"/>
    </row>
    <row r="61837" spans="25:25" x14ac:dyDescent="0.2">
      <c r="Y61837" s="84"/>
    </row>
    <row r="61838" spans="25:25" x14ac:dyDescent="0.2">
      <c r="Y61838" s="84"/>
    </row>
    <row r="61839" spans="25:25" x14ac:dyDescent="0.2">
      <c r="Y61839" s="84"/>
    </row>
    <row r="61840" spans="25:25" x14ac:dyDescent="0.2">
      <c r="Y61840" s="84"/>
    </row>
    <row r="61841" spans="25:25" x14ac:dyDescent="0.2">
      <c r="Y61841" s="84"/>
    </row>
    <row r="61842" spans="25:25" x14ac:dyDescent="0.2">
      <c r="Y61842" s="84"/>
    </row>
    <row r="61843" spans="25:25" x14ac:dyDescent="0.2">
      <c r="Y61843" s="84"/>
    </row>
    <row r="61844" spans="25:25" x14ac:dyDescent="0.2">
      <c r="Y61844" s="84"/>
    </row>
    <row r="61845" spans="25:25" x14ac:dyDescent="0.2">
      <c r="Y61845" s="84"/>
    </row>
    <row r="61846" spans="25:25" x14ac:dyDescent="0.2">
      <c r="Y61846" s="84"/>
    </row>
    <row r="61847" spans="25:25" x14ac:dyDescent="0.2">
      <c r="Y61847" s="84"/>
    </row>
    <row r="61848" spans="25:25" x14ac:dyDescent="0.2">
      <c r="Y61848" s="84"/>
    </row>
    <row r="61849" spans="25:25" x14ac:dyDescent="0.2">
      <c r="Y61849" s="84"/>
    </row>
    <row r="61850" spans="25:25" x14ac:dyDescent="0.2">
      <c r="Y61850" s="84"/>
    </row>
    <row r="61851" spans="25:25" x14ac:dyDescent="0.2">
      <c r="Y61851" s="84"/>
    </row>
    <row r="61852" spans="25:25" x14ac:dyDescent="0.2">
      <c r="Y61852" s="84"/>
    </row>
    <row r="61853" spans="25:25" x14ac:dyDescent="0.2">
      <c r="Y61853" s="84"/>
    </row>
    <row r="61854" spans="25:25" x14ac:dyDescent="0.2">
      <c r="Y61854" s="84"/>
    </row>
    <row r="61855" spans="25:25" x14ac:dyDescent="0.2">
      <c r="Y61855" s="84"/>
    </row>
    <row r="61856" spans="25:25" x14ac:dyDescent="0.2">
      <c r="Y61856" s="84"/>
    </row>
    <row r="61857" spans="25:25" x14ac:dyDescent="0.2">
      <c r="Y61857" s="84"/>
    </row>
    <row r="61858" spans="25:25" x14ac:dyDescent="0.2">
      <c r="Y61858" s="84"/>
    </row>
    <row r="61859" spans="25:25" x14ac:dyDescent="0.2">
      <c r="Y61859" s="84"/>
    </row>
    <row r="61860" spans="25:25" x14ac:dyDescent="0.2">
      <c r="Y61860" s="84"/>
    </row>
    <row r="61861" spans="25:25" x14ac:dyDescent="0.2">
      <c r="Y61861" s="84"/>
    </row>
    <row r="61862" spans="25:25" x14ac:dyDescent="0.2">
      <c r="Y61862" s="84"/>
    </row>
    <row r="61863" spans="25:25" x14ac:dyDescent="0.2">
      <c r="Y61863" s="84"/>
    </row>
    <row r="61864" spans="25:25" x14ac:dyDescent="0.2">
      <c r="Y61864" s="84"/>
    </row>
    <row r="61865" spans="25:25" x14ac:dyDescent="0.2">
      <c r="Y61865" s="84"/>
    </row>
    <row r="61866" spans="25:25" x14ac:dyDescent="0.2">
      <c r="Y61866" s="84"/>
    </row>
    <row r="61867" spans="25:25" x14ac:dyDescent="0.2">
      <c r="Y61867" s="84"/>
    </row>
    <row r="61868" spans="25:25" x14ac:dyDescent="0.2">
      <c r="Y61868" s="84"/>
    </row>
    <row r="61869" spans="25:25" x14ac:dyDescent="0.2">
      <c r="Y61869" s="84"/>
    </row>
    <row r="61870" spans="25:25" x14ac:dyDescent="0.2">
      <c r="Y61870" s="84"/>
    </row>
    <row r="61871" spans="25:25" x14ac:dyDescent="0.2">
      <c r="Y61871" s="84"/>
    </row>
    <row r="61872" spans="25:25" x14ac:dyDescent="0.2">
      <c r="Y61872" s="84"/>
    </row>
    <row r="61873" spans="25:25" x14ac:dyDescent="0.2">
      <c r="Y61873" s="84"/>
    </row>
    <row r="61874" spans="25:25" x14ac:dyDescent="0.2">
      <c r="Y61874" s="84"/>
    </row>
    <row r="61875" spans="25:25" x14ac:dyDescent="0.2">
      <c r="Y61875" s="84"/>
    </row>
    <row r="61876" spans="25:25" x14ac:dyDescent="0.2">
      <c r="Y61876" s="84"/>
    </row>
    <row r="61877" spans="25:25" x14ac:dyDescent="0.2">
      <c r="Y61877" s="84"/>
    </row>
    <row r="61878" spans="25:25" x14ac:dyDescent="0.2">
      <c r="Y61878" s="84"/>
    </row>
    <row r="61879" spans="25:25" x14ac:dyDescent="0.2">
      <c r="Y61879" s="84"/>
    </row>
    <row r="61880" spans="25:25" x14ac:dyDescent="0.2">
      <c r="Y61880" s="84"/>
    </row>
    <row r="61881" spans="25:25" x14ac:dyDescent="0.2">
      <c r="Y61881" s="84"/>
    </row>
    <row r="61882" spans="25:25" x14ac:dyDescent="0.2">
      <c r="Y61882" s="84"/>
    </row>
    <row r="61883" spans="25:25" x14ac:dyDescent="0.2">
      <c r="Y61883" s="84"/>
    </row>
    <row r="61884" spans="25:25" x14ac:dyDescent="0.2">
      <c r="Y61884" s="84"/>
    </row>
    <row r="61885" spans="25:25" x14ac:dyDescent="0.2">
      <c r="Y61885" s="84"/>
    </row>
    <row r="61886" spans="25:25" x14ac:dyDescent="0.2">
      <c r="Y61886" s="84"/>
    </row>
    <row r="61887" spans="25:25" x14ac:dyDescent="0.2">
      <c r="Y61887" s="84"/>
    </row>
    <row r="61888" spans="25:25" x14ac:dyDescent="0.2">
      <c r="Y61888" s="84"/>
    </row>
    <row r="61889" spans="25:25" x14ac:dyDescent="0.2">
      <c r="Y61889" s="84"/>
    </row>
    <row r="61890" spans="25:25" x14ac:dyDescent="0.2">
      <c r="Y61890" s="84"/>
    </row>
    <row r="61891" spans="25:25" x14ac:dyDescent="0.2">
      <c r="Y61891" s="84"/>
    </row>
    <row r="61892" spans="25:25" x14ac:dyDescent="0.2">
      <c r="Y61892" s="84"/>
    </row>
    <row r="61893" spans="25:25" x14ac:dyDescent="0.2">
      <c r="Y61893" s="84"/>
    </row>
    <row r="61894" spans="25:25" x14ac:dyDescent="0.2">
      <c r="Y61894" s="84"/>
    </row>
    <row r="61895" spans="25:25" x14ac:dyDescent="0.2">
      <c r="Y61895" s="84"/>
    </row>
    <row r="61896" spans="25:25" x14ac:dyDescent="0.2">
      <c r="Y61896" s="84"/>
    </row>
    <row r="61897" spans="25:25" x14ac:dyDescent="0.2">
      <c r="Y61897" s="84"/>
    </row>
    <row r="61898" spans="25:25" x14ac:dyDescent="0.2">
      <c r="Y61898" s="84"/>
    </row>
    <row r="61899" spans="25:25" x14ac:dyDescent="0.2">
      <c r="Y61899" s="84"/>
    </row>
    <row r="61900" spans="25:25" x14ac:dyDescent="0.2">
      <c r="Y61900" s="84"/>
    </row>
    <row r="61901" spans="25:25" x14ac:dyDescent="0.2">
      <c r="Y61901" s="84"/>
    </row>
    <row r="61902" spans="25:25" x14ac:dyDescent="0.2">
      <c r="Y61902" s="84"/>
    </row>
    <row r="61903" spans="25:25" x14ac:dyDescent="0.2">
      <c r="Y61903" s="84"/>
    </row>
    <row r="61904" spans="25:25" x14ac:dyDescent="0.2">
      <c r="Y61904" s="84"/>
    </row>
    <row r="61905" spans="25:25" x14ac:dyDescent="0.2">
      <c r="Y61905" s="84"/>
    </row>
    <row r="61906" spans="25:25" x14ac:dyDescent="0.2">
      <c r="Y61906" s="84"/>
    </row>
    <row r="61907" spans="25:25" x14ac:dyDescent="0.2">
      <c r="Y61907" s="84"/>
    </row>
    <row r="61908" spans="25:25" x14ac:dyDescent="0.2">
      <c r="Y61908" s="84"/>
    </row>
    <row r="61909" spans="25:25" x14ac:dyDescent="0.2">
      <c r="Y61909" s="84"/>
    </row>
    <row r="61910" spans="25:25" x14ac:dyDescent="0.2">
      <c r="Y61910" s="84"/>
    </row>
    <row r="61911" spans="25:25" x14ac:dyDescent="0.2">
      <c r="Y61911" s="84"/>
    </row>
    <row r="61912" spans="25:25" x14ac:dyDescent="0.2">
      <c r="Y61912" s="84"/>
    </row>
    <row r="61913" spans="25:25" x14ac:dyDescent="0.2">
      <c r="Y61913" s="84"/>
    </row>
    <row r="61914" spans="25:25" x14ac:dyDescent="0.2">
      <c r="Y61914" s="84"/>
    </row>
    <row r="61915" spans="25:25" x14ac:dyDescent="0.2">
      <c r="Y61915" s="84"/>
    </row>
    <row r="61916" spans="25:25" x14ac:dyDescent="0.2">
      <c r="Y61916" s="84"/>
    </row>
    <row r="61917" spans="25:25" x14ac:dyDescent="0.2">
      <c r="Y61917" s="84"/>
    </row>
    <row r="61918" spans="25:25" x14ac:dyDescent="0.2">
      <c r="Y61918" s="84"/>
    </row>
    <row r="61919" spans="25:25" x14ac:dyDescent="0.2">
      <c r="Y61919" s="84"/>
    </row>
    <row r="61920" spans="25:25" x14ac:dyDescent="0.2">
      <c r="Y61920" s="84"/>
    </row>
    <row r="61921" spans="25:25" x14ac:dyDescent="0.2">
      <c r="Y61921" s="84"/>
    </row>
    <row r="61922" spans="25:25" x14ac:dyDescent="0.2">
      <c r="Y61922" s="84"/>
    </row>
    <row r="61923" spans="25:25" x14ac:dyDescent="0.2">
      <c r="Y61923" s="84"/>
    </row>
    <row r="61924" spans="25:25" x14ac:dyDescent="0.2">
      <c r="Y61924" s="84"/>
    </row>
    <row r="61925" spans="25:25" x14ac:dyDescent="0.2">
      <c r="Y61925" s="84"/>
    </row>
    <row r="61926" spans="25:25" x14ac:dyDescent="0.2">
      <c r="Y61926" s="84"/>
    </row>
    <row r="61927" spans="25:25" x14ac:dyDescent="0.2">
      <c r="Y61927" s="84"/>
    </row>
    <row r="61928" spans="25:25" x14ac:dyDescent="0.2">
      <c r="Y61928" s="84"/>
    </row>
    <row r="61929" spans="25:25" x14ac:dyDescent="0.2">
      <c r="Y61929" s="84"/>
    </row>
    <row r="61930" spans="25:25" x14ac:dyDescent="0.2">
      <c r="Y61930" s="84"/>
    </row>
    <row r="61931" spans="25:25" x14ac:dyDescent="0.2">
      <c r="Y61931" s="84"/>
    </row>
    <row r="61932" spans="25:25" x14ac:dyDescent="0.2">
      <c r="Y61932" s="84"/>
    </row>
    <row r="61933" spans="25:25" x14ac:dyDescent="0.2">
      <c r="Y61933" s="84"/>
    </row>
    <row r="61934" spans="25:25" x14ac:dyDescent="0.2">
      <c r="Y61934" s="84"/>
    </row>
    <row r="61935" spans="25:25" x14ac:dyDescent="0.2">
      <c r="Y61935" s="84"/>
    </row>
    <row r="61936" spans="25:25" x14ac:dyDescent="0.2">
      <c r="Y61936" s="84"/>
    </row>
    <row r="61937" spans="25:25" x14ac:dyDescent="0.2">
      <c r="Y61937" s="84"/>
    </row>
    <row r="61938" spans="25:25" x14ac:dyDescent="0.2">
      <c r="Y61938" s="84"/>
    </row>
    <row r="61939" spans="25:25" x14ac:dyDescent="0.2">
      <c r="Y61939" s="84"/>
    </row>
    <row r="61940" spans="25:25" x14ac:dyDescent="0.2">
      <c r="Y61940" s="84"/>
    </row>
    <row r="61941" spans="25:25" x14ac:dyDescent="0.2">
      <c r="Y61941" s="84"/>
    </row>
    <row r="61942" spans="25:25" x14ac:dyDescent="0.2">
      <c r="Y61942" s="84"/>
    </row>
    <row r="61943" spans="25:25" x14ac:dyDescent="0.2">
      <c r="Y61943" s="84"/>
    </row>
    <row r="61944" spans="25:25" x14ac:dyDescent="0.2">
      <c r="Y61944" s="84"/>
    </row>
    <row r="61945" spans="25:25" x14ac:dyDescent="0.2">
      <c r="Y61945" s="84"/>
    </row>
    <row r="61946" spans="25:25" x14ac:dyDescent="0.2">
      <c r="Y61946" s="84"/>
    </row>
    <row r="61947" spans="25:25" x14ac:dyDescent="0.2">
      <c r="Y61947" s="84"/>
    </row>
    <row r="61948" spans="25:25" x14ac:dyDescent="0.2">
      <c r="Y61948" s="84"/>
    </row>
    <row r="61949" spans="25:25" x14ac:dyDescent="0.2">
      <c r="Y61949" s="84"/>
    </row>
    <row r="61950" spans="25:25" x14ac:dyDescent="0.2">
      <c r="Y61950" s="84"/>
    </row>
    <row r="61951" spans="25:25" x14ac:dyDescent="0.2">
      <c r="Y61951" s="84"/>
    </row>
    <row r="61952" spans="25:25" x14ac:dyDescent="0.2">
      <c r="Y61952" s="84"/>
    </row>
    <row r="61953" spans="25:25" x14ac:dyDescent="0.2">
      <c r="Y61953" s="84"/>
    </row>
    <row r="61954" spans="25:25" x14ac:dyDescent="0.2">
      <c r="Y61954" s="84"/>
    </row>
    <row r="61955" spans="25:25" x14ac:dyDescent="0.2">
      <c r="Y61955" s="84"/>
    </row>
    <row r="61956" spans="25:25" x14ac:dyDescent="0.2">
      <c r="Y61956" s="84"/>
    </row>
    <row r="61957" spans="25:25" x14ac:dyDescent="0.2">
      <c r="Y61957" s="84"/>
    </row>
    <row r="61958" spans="25:25" x14ac:dyDescent="0.2">
      <c r="Y61958" s="84"/>
    </row>
    <row r="61959" spans="25:25" x14ac:dyDescent="0.2">
      <c r="Y61959" s="84"/>
    </row>
    <row r="61960" spans="25:25" x14ac:dyDescent="0.2">
      <c r="Y61960" s="84"/>
    </row>
    <row r="61961" spans="25:25" x14ac:dyDescent="0.2">
      <c r="Y61961" s="84"/>
    </row>
    <row r="61962" spans="25:25" x14ac:dyDescent="0.2">
      <c r="Y61962" s="84"/>
    </row>
    <row r="61963" spans="25:25" x14ac:dyDescent="0.2">
      <c r="Y61963" s="84"/>
    </row>
    <row r="61964" spans="25:25" x14ac:dyDescent="0.2">
      <c r="Y61964" s="84"/>
    </row>
    <row r="61965" spans="25:25" x14ac:dyDescent="0.2">
      <c r="Y61965" s="84"/>
    </row>
    <row r="61966" spans="25:25" x14ac:dyDescent="0.2">
      <c r="Y61966" s="84"/>
    </row>
    <row r="61967" spans="25:25" x14ac:dyDescent="0.2">
      <c r="Y61967" s="84"/>
    </row>
    <row r="61968" spans="25:25" x14ac:dyDescent="0.2">
      <c r="Y61968" s="84"/>
    </row>
    <row r="61969" spans="25:25" x14ac:dyDescent="0.2">
      <c r="Y61969" s="84"/>
    </row>
    <row r="61970" spans="25:25" x14ac:dyDescent="0.2">
      <c r="Y61970" s="84"/>
    </row>
    <row r="61971" spans="25:25" x14ac:dyDescent="0.2">
      <c r="Y61971" s="84"/>
    </row>
    <row r="61972" spans="25:25" x14ac:dyDescent="0.2">
      <c r="Y61972" s="84"/>
    </row>
    <row r="61973" spans="25:25" x14ac:dyDescent="0.2">
      <c r="Y61973" s="84"/>
    </row>
    <row r="61974" spans="25:25" x14ac:dyDescent="0.2">
      <c r="Y61974" s="84"/>
    </row>
    <row r="61975" spans="25:25" x14ac:dyDescent="0.2">
      <c r="Y61975" s="84"/>
    </row>
    <row r="61976" spans="25:25" x14ac:dyDescent="0.2">
      <c r="Y61976" s="84"/>
    </row>
    <row r="61977" spans="25:25" x14ac:dyDescent="0.2">
      <c r="Y61977" s="84"/>
    </row>
    <row r="61978" spans="25:25" x14ac:dyDescent="0.2">
      <c r="Y61978" s="84"/>
    </row>
    <row r="61979" spans="25:25" x14ac:dyDescent="0.2">
      <c r="Y61979" s="84"/>
    </row>
    <row r="61980" spans="25:25" x14ac:dyDescent="0.2">
      <c r="Y61980" s="84"/>
    </row>
    <row r="61981" spans="25:25" x14ac:dyDescent="0.2">
      <c r="Y61981" s="84"/>
    </row>
    <row r="61982" spans="25:25" x14ac:dyDescent="0.2">
      <c r="Y61982" s="84"/>
    </row>
    <row r="61983" spans="25:25" x14ac:dyDescent="0.2">
      <c r="Y61983" s="84"/>
    </row>
    <row r="61984" spans="25:25" x14ac:dyDescent="0.2">
      <c r="Y61984" s="84"/>
    </row>
    <row r="61985" spans="25:25" x14ac:dyDescent="0.2">
      <c r="Y61985" s="84"/>
    </row>
    <row r="61986" spans="25:25" x14ac:dyDescent="0.2">
      <c r="Y61986" s="84"/>
    </row>
    <row r="61987" spans="25:25" x14ac:dyDescent="0.2">
      <c r="Y61987" s="84"/>
    </row>
    <row r="61988" spans="25:25" x14ac:dyDescent="0.2">
      <c r="Y61988" s="84"/>
    </row>
    <row r="61989" spans="25:25" x14ac:dyDescent="0.2">
      <c r="Y61989" s="84"/>
    </row>
    <row r="61990" spans="25:25" x14ac:dyDescent="0.2">
      <c r="Y61990" s="84"/>
    </row>
    <row r="61991" spans="25:25" x14ac:dyDescent="0.2">
      <c r="Y61991" s="84"/>
    </row>
    <row r="61992" spans="25:25" x14ac:dyDescent="0.2">
      <c r="Y61992" s="84"/>
    </row>
    <row r="61993" spans="25:25" x14ac:dyDescent="0.2">
      <c r="Y61993" s="84"/>
    </row>
    <row r="61994" spans="25:25" x14ac:dyDescent="0.2">
      <c r="Y61994" s="84"/>
    </row>
    <row r="61995" spans="25:25" x14ac:dyDescent="0.2">
      <c r="Y61995" s="84"/>
    </row>
    <row r="61996" spans="25:25" x14ac:dyDescent="0.2">
      <c r="Y61996" s="84"/>
    </row>
    <row r="61997" spans="25:25" x14ac:dyDescent="0.2">
      <c r="Y61997" s="84"/>
    </row>
    <row r="61998" spans="25:25" x14ac:dyDescent="0.2">
      <c r="Y61998" s="84"/>
    </row>
    <row r="61999" spans="25:25" x14ac:dyDescent="0.2">
      <c r="Y61999" s="84"/>
    </row>
    <row r="62000" spans="25:25" x14ac:dyDescent="0.2">
      <c r="Y62000" s="84"/>
    </row>
    <row r="62001" spans="25:25" x14ac:dyDescent="0.2">
      <c r="Y62001" s="84"/>
    </row>
    <row r="62002" spans="25:25" x14ac:dyDescent="0.2">
      <c r="Y62002" s="84"/>
    </row>
    <row r="62003" spans="25:25" x14ac:dyDescent="0.2">
      <c r="Y62003" s="84"/>
    </row>
    <row r="62004" spans="25:25" x14ac:dyDescent="0.2">
      <c r="Y62004" s="84"/>
    </row>
    <row r="62005" spans="25:25" x14ac:dyDescent="0.2">
      <c r="Y62005" s="84"/>
    </row>
    <row r="62006" spans="25:25" x14ac:dyDescent="0.2">
      <c r="Y62006" s="84"/>
    </row>
    <row r="62007" spans="25:25" x14ac:dyDescent="0.2">
      <c r="Y62007" s="84"/>
    </row>
    <row r="62008" spans="25:25" x14ac:dyDescent="0.2">
      <c r="Y62008" s="84"/>
    </row>
    <row r="62009" spans="25:25" x14ac:dyDescent="0.2">
      <c r="Y62009" s="84"/>
    </row>
    <row r="62010" spans="25:25" x14ac:dyDescent="0.2">
      <c r="Y62010" s="84"/>
    </row>
    <row r="62011" spans="25:25" x14ac:dyDescent="0.2">
      <c r="Y62011" s="84"/>
    </row>
    <row r="62012" spans="25:25" x14ac:dyDescent="0.2">
      <c r="Y62012" s="84"/>
    </row>
    <row r="62013" spans="25:25" x14ac:dyDescent="0.2">
      <c r="Y62013" s="84"/>
    </row>
    <row r="62014" spans="25:25" x14ac:dyDescent="0.2">
      <c r="Y62014" s="84"/>
    </row>
    <row r="62015" spans="25:25" x14ac:dyDescent="0.2">
      <c r="Y62015" s="84"/>
    </row>
    <row r="62016" spans="25:25" x14ac:dyDescent="0.2">
      <c r="Y62016" s="84"/>
    </row>
    <row r="62017" spans="25:25" x14ac:dyDescent="0.2">
      <c r="Y62017" s="84"/>
    </row>
    <row r="62018" spans="25:25" x14ac:dyDescent="0.2">
      <c r="Y62018" s="84"/>
    </row>
    <row r="62019" spans="25:25" x14ac:dyDescent="0.2">
      <c r="Y62019" s="84"/>
    </row>
    <row r="62020" spans="25:25" x14ac:dyDescent="0.2">
      <c r="Y62020" s="84"/>
    </row>
    <row r="62021" spans="25:25" x14ac:dyDescent="0.2">
      <c r="Y62021" s="84"/>
    </row>
    <row r="62022" spans="25:25" x14ac:dyDescent="0.2">
      <c r="Y62022" s="84"/>
    </row>
    <row r="62023" spans="25:25" x14ac:dyDescent="0.2">
      <c r="Y62023" s="84"/>
    </row>
    <row r="62024" spans="25:25" x14ac:dyDescent="0.2">
      <c r="Y62024" s="84"/>
    </row>
    <row r="62025" spans="25:25" x14ac:dyDescent="0.2">
      <c r="Y62025" s="84"/>
    </row>
    <row r="62026" spans="25:25" x14ac:dyDescent="0.2">
      <c r="Y62026" s="84"/>
    </row>
    <row r="62027" spans="25:25" x14ac:dyDescent="0.2">
      <c r="Y62027" s="84"/>
    </row>
    <row r="62028" spans="25:25" x14ac:dyDescent="0.2">
      <c r="Y62028" s="84"/>
    </row>
    <row r="62029" spans="25:25" x14ac:dyDescent="0.2">
      <c r="Y62029" s="84"/>
    </row>
    <row r="62030" spans="25:25" x14ac:dyDescent="0.2">
      <c r="Y62030" s="84"/>
    </row>
    <row r="62031" spans="25:25" x14ac:dyDescent="0.2">
      <c r="Y62031" s="84"/>
    </row>
    <row r="62032" spans="25:25" x14ac:dyDescent="0.2">
      <c r="Y62032" s="84"/>
    </row>
    <row r="62033" spans="25:25" x14ac:dyDescent="0.2">
      <c r="Y62033" s="84"/>
    </row>
    <row r="62034" spans="25:25" x14ac:dyDescent="0.2">
      <c r="Y62034" s="84"/>
    </row>
    <row r="62035" spans="25:25" x14ac:dyDescent="0.2">
      <c r="Y62035" s="84"/>
    </row>
    <row r="62036" spans="25:25" x14ac:dyDescent="0.2">
      <c r="Y62036" s="84"/>
    </row>
    <row r="62037" spans="25:25" x14ac:dyDescent="0.2">
      <c r="Y62037" s="84"/>
    </row>
    <row r="62038" spans="25:25" x14ac:dyDescent="0.2">
      <c r="Y62038" s="84"/>
    </row>
    <row r="62039" spans="25:25" x14ac:dyDescent="0.2">
      <c r="Y62039" s="84"/>
    </row>
    <row r="62040" spans="25:25" x14ac:dyDescent="0.2">
      <c r="Y62040" s="84"/>
    </row>
    <row r="62041" spans="25:25" x14ac:dyDescent="0.2">
      <c r="Y62041" s="84"/>
    </row>
    <row r="62042" spans="25:25" x14ac:dyDescent="0.2">
      <c r="Y62042" s="84"/>
    </row>
    <row r="62043" spans="25:25" x14ac:dyDescent="0.2">
      <c r="Y62043" s="84"/>
    </row>
    <row r="62044" spans="25:25" x14ac:dyDescent="0.2">
      <c r="Y62044" s="84"/>
    </row>
    <row r="62045" spans="25:25" x14ac:dyDescent="0.2">
      <c r="Y62045" s="84"/>
    </row>
    <row r="62046" spans="25:25" x14ac:dyDescent="0.2">
      <c r="Y62046" s="84"/>
    </row>
    <row r="62047" spans="25:25" x14ac:dyDescent="0.2">
      <c r="Y62047" s="84"/>
    </row>
    <row r="62048" spans="25:25" x14ac:dyDescent="0.2">
      <c r="Y62048" s="84"/>
    </row>
    <row r="62049" spans="25:25" x14ac:dyDescent="0.2">
      <c r="Y62049" s="84"/>
    </row>
    <row r="62050" spans="25:25" x14ac:dyDescent="0.2">
      <c r="Y62050" s="84"/>
    </row>
    <row r="62051" spans="25:25" x14ac:dyDescent="0.2">
      <c r="Y62051" s="84"/>
    </row>
    <row r="62052" spans="25:25" x14ac:dyDescent="0.2">
      <c r="Y62052" s="84"/>
    </row>
    <row r="62053" spans="25:25" x14ac:dyDescent="0.2">
      <c r="Y62053" s="84"/>
    </row>
    <row r="62054" spans="25:25" x14ac:dyDescent="0.2">
      <c r="Y62054" s="84"/>
    </row>
    <row r="62055" spans="25:25" x14ac:dyDescent="0.2">
      <c r="Y62055" s="84"/>
    </row>
    <row r="62056" spans="25:25" x14ac:dyDescent="0.2">
      <c r="Y62056" s="84"/>
    </row>
    <row r="62057" spans="25:25" x14ac:dyDescent="0.2">
      <c r="Y62057" s="84"/>
    </row>
    <row r="62058" spans="25:25" x14ac:dyDescent="0.2">
      <c r="Y62058" s="84"/>
    </row>
    <row r="62059" spans="25:25" x14ac:dyDescent="0.2">
      <c r="Y62059" s="84"/>
    </row>
    <row r="62060" spans="25:25" x14ac:dyDescent="0.2">
      <c r="Y62060" s="84"/>
    </row>
    <row r="62061" spans="25:25" x14ac:dyDescent="0.2">
      <c r="Y62061" s="84"/>
    </row>
    <row r="62062" spans="25:25" x14ac:dyDescent="0.2">
      <c r="Y62062" s="84"/>
    </row>
    <row r="62063" spans="25:25" x14ac:dyDescent="0.2">
      <c r="Y62063" s="84"/>
    </row>
    <row r="62064" spans="25:25" x14ac:dyDescent="0.2">
      <c r="Y62064" s="84"/>
    </row>
    <row r="62065" spans="25:25" x14ac:dyDescent="0.2">
      <c r="Y62065" s="84"/>
    </row>
    <row r="62066" spans="25:25" x14ac:dyDescent="0.2">
      <c r="Y62066" s="84"/>
    </row>
    <row r="62067" spans="25:25" x14ac:dyDescent="0.2">
      <c r="Y62067" s="84"/>
    </row>
    <row r="62068" spans="25:25" x14ac:dyDescent="0.2">
      <c r="Y62068" s="84"/>
    </row>
    <row r="62069" spans="25:25" x14ac:dyDescent="0.2">
      <c r="Y62069" s="84"/>
    </row>
    <row r="62070" spans="25:25" x14ac:dyDescent="0.2">
      <c r="Y62070" s="84"/>
    </row>
    <row r="62071" spans="25:25" x14ac:dyDescent="0.2">
      <c r="Y62071" s="84"/>
    </row>
    <row r="62072" spans="25:25" x14ac:dyDescent="0.2">
      <c r="Y62072" s="84"/>
    </row>
    <row r="62073" spans="25:25" x14ac:dyDescent="0.2">
      <c r="Y62073" s="84"/>
    </row>
    <row r="62074" spans="25:25" x14ac:dyDescent="0.2">
      <c r="Y62074" s="84"/>
    </row>
    <row r="62075" spans="25:25" x14ac:dyDescent="0.2">
      <c r="Y62075" s="84"/>
    </row>
    <row r="62076" spans="25:25" x14ac:dyDescent="0.2">
      <c r="Y62076" s="84"/>
    </row>
    <row r="62077" spans="25:25" x14ac:dyDescent="0.2">
      <c r="Y62077" s="84"/>
    </row>
    <row r="62078" spans="25:25" x14ac:dyDescent="0.2">
      <c r="Y62078" s="84"/>
    </row>
    <row r="62079" spans="25:25" x14ac:dyDescent="0.2">
      <c r="Y62079" s="84"/>
    </row>
    <row r="62080" spans="25:25" x14ac:dyDescent="0.2">
      <c r="Y62080" s="84"/>
    </row>
    <row r="62081" spans="25:25" x14ac:dyDescent="0.2">
      <c r="Y62081" s="84"/>
    </row>
    <row r="62082" spans="25:25" x14ac:dyDescent="0.2">
      <c r="Y62082" s="84"/>
    </row>
    <row r="62083" spans="25:25" x14ac:dyDescent="0.2">
      <c r="Y62083" s="84"/>
    </row>
    <row r="62084" spans="25:25" x14ac:dyDescent="0.2">
      <c r="Y62084" s="84"/>
    </row>
    <row r="62085" spans="25:25" x14ac:dyDescent="0.2">
      <c r="Y62085" s="84"/>
    </row>
    <row r="62086" spans="25:25" x14ac:dyDescent="0.2">
      <c r="Y62086" s="84"/>
    </row>
    <row r="62087" spans="25:25" x14ac:dyDescent="0.2">
      <c r="Y62087" s="84"/>
    </row>
    <row r="62088" spans="25:25" x14ac:dyDescent="0.2">
      <c r="Y62088" s="84"/>
    </row>
    <row r="62089" spans="25:25" x14ac:dyDescent="0.2">
      <c r="Y62089" s="84"/>
    </row>
    <row r="62090" spans="25:25" x14ac:dyDescent="0.2">
      <c r="Y62090" s="84"/>
    </row>
    <row r="62091" spans="25:25" x14ac:dyDescent="0.2">
      <c r="Y62091" s="84"/>
    </row>
    <row r="62092" spans="25:25" x14ac:dyDescent="0.2">
      <c r="Y62092" s="84"/>
    </row>
    <row r="62093" spans="25:25" x14ac:dyDescent="0.2">
      <c r="Y62093" s="84"/>
    </row>
    <row r="62094" spans="25:25" x14ac:dyDescent="0.2">
      <c r="Y62094" s="84"/>
    </row>
    <row r="62095" spans="25:25" x14ac:dyDescent="0.2">
      <c r="Y62095" s="84"/>
    </row>
    <row r="62096" spans="25:25" x14ac:dyDescent="0.2">
      <c r="Y62096" s="84"/>
    </row>
    <row r="62097" spans="25:25" x14ac:dyDescent="0.2">
      <c r="Y62097" s="84"/>
    </row>
    <row r="62098" spans="25:25" x14ac:dyDescent="0.2">
      <c r="Y62098" s="84"/>
    </row>
    <row r="62099" spans="25:25" x14ac:dyDescent="0.2">
      <c r="Y62099" s="84"/>
    </row>
    <row r="62100" spans="25:25" x14ac:dyDescent="0.2">
      <c r="Y62100" s="84"/>
    </row>
    <row r="62101" spans="25:25" x14ac:dyDescent="0.2">
      <c r="Y62101" s="84"/>
    </row>
    <row r="62102" spans="25:25" x14ac:dyDescent="0.2">
      <c r="Y62102" s="84"/>
    </row>
    <row r="62103" spans="25:25" x14ac:dyDescent="0.2">
      <c r="Y62103" s="84"/>
    </row>
    <row r="62104" spans="25:25" x14ac:dyDescent="0.2">
      <c r="Y62104" s="84"/>
    </row>
    <row r="62105" spans="25:25" x14ac:dyDescent="0.2">
      <c r="Y62105" s="84"/>
    </row>
    <row r="62106" spans="25:25" x14ac:dyDescent="0.2">
      <c r="Y62106" s="84"/>
    </row>
    <row r="62107" spans="25:25" x14ac:dyDescent="0.2">
      <c r="Y62107" s="84"/>
    </row>
    <row r="62108" spans="25:25" x14ac:dyDescent="0.2">
      <c r="Y62108" s="84"/>
    </row>
    <row r="62109" spans="25:25" x14ac:dyDescent="0.2">
      <c r="Y62109" s="84"/>
    </row>
    <row r="62110" spans="25:25" x14ac:dyDescent="0.2">
      <c r="Y62110" s="84"/>
    </row>
    <row r="62111" spans="25:25" x14ac:dyDescent="0.2">
      <c r="Y62111" s="84"/>
    </row>
    <row r="62112" spans="25:25" x14ac:dyDescent="0.2">
      <c r="Y62112" s="84"/>
    </row>
    <row r="62113" spans="25:25" x14ac:dyDescent="0.2">
      <c r="Y62113" s="84"/>
    </row>
    <row r="62114" spans="25:25" x14ac:dyDescent="0.2">
      <c r="Y62114" s="84"/>
    </row>
    <row r="62115" spans="25:25" x14ac:dyDescent="0.2">
      <c r="Y62115" s="84"/>
    </row>
    <row r="62116" spans="25:25" x14ac:dyDescent="0.2">
      <c r="Y62116" s="84"/>
    </row>
    <row r="62117" spans="25:25" x14ac:dyDescent="0.2">
      <c r="Y62117" s="84"/>
    </row>
    <row r="62118" spans="25:25" x14ac:dyDescent="0.2">
      <c r="Y62118" s="84"/>
    </row>
    <row r="62119" spans="25:25" x14ac:dyDescent="0.2">
      <c r="Y62119" s="84"/>
    </row>
    <row r="62120" spans="25:25" x14ac:dyDescent="0.2">
      <c r="Y62120" s="84"/>
    </row>
    <row r="62121" spans="25:25" x14ac:dyDescent="0.2">
      <c r="Y62121" s="84"/>
    </row>
    <row r="62122" spans="25:25" x14ac:dyDescent="0.2">
      <c r="Y62122" s="84"/>
    </row>
    <row r="62123" spans="25:25" x14ac:dyDescent="0.2">
      <c r="Y62123" s="84"/>
    </row>
    <row r="62124" spans="25:25" x14ac:dyDescent="0.2">
      <c r="Y62124" s="84"/>
    </row>
    <row r="62125" spans="25:25" x14ac:dyDescent="0.2">
      <c r="Y62125" s="84"/>
    </row>
    <row r="62126" spans="25:25" x14ac:dyDescent="0.2">
      <c r="Y62126" s="84"/>
    </row>
    <row r="62127" spans="25:25" x14ac:dyDescent="0.2">
      <c r="Y62127" s="84"/>
    </row>
    <row r="62128" spans="25:25" x14ac:dyDescent="0.2">
      <c r="Y62128" s="84"/>
    </row>
    <row r="62129" spans="25:25" x14ac:dyDescent="0.2">
      <c r="Y62129" s="84"/>
    </row>
    <row r="62130" spans="25:25" x14ac:dyDescent="0.2">
      <c r="Y62130" s="84"/>
    </row>
    <row r="62131" spans="25:25" x14ac:dyDescent="0.2">
      <c r="Y62131" s="84"/>
    </row>
    <row r="62132" spans="25:25" x14ac:dyDescent="0.2">
      <c r="Y62132" s="84"/>
    </row>
    <row r="62133" spans="25:25" x14ac:dyDescent="0.2">
      <c r="Y62133" s="84"/>
    </row>
    <row r="62134" spans="25:25" x14ac:dyDescent="0.2">
      <c r="Y62134" s="84"/>
    </row>
    <row r="62135" spans="25:25" x14ac:dyDescent="0.2">
      <c r="Y62135" s="84"/>
    </row>
    <row r="62136" spans="25:25" x14ac:dyDescent="0.2">
      <c r="Y62136" s="84"/>
    </row>
    <row r="62137" spans="25:25" x14ac:dyDescent="0.2">
      <c r="Y62137" s="84"/>
    </row>
    <row r="62138" spans="25:25" x14ac:dyDescent="0.2">
      <c r="Y62138" s="84"/>
    </row>
    <row r="62139" spans="25:25" x14ac:dyDescent="0.2">
      <c r="Y62139" s="84"/>
    </row>
    <row r="62140" spans="25:25" x14ac:dyDescent="0.2">
      <c r="Y62140" s="84"/>
    </row>
    <row r="62141" spans="25:25" x14ac:dyDescent="0.2">
      <c r="Y62141" s="84"/>
    </row>
    <row r="62142" spans="25:25" x14ac:dyDescent="0.2">
      <c r="Y62142" s="84"/>
    </row>
    <row r="62143" spans="25:25" x14ac:dyDescent="0.2">
      <c r="Y62143" s="84"/>
    </row>
    <row r="62144" spans="25:25" x14ac:dyDescent="0.2">
      <c r="Y62144" s="84"/>
    </row>
    <row r="62145" spans="25:25" x14ac:dyDescent="0.2">
      <c r="Y62145" s="84"/>
    </row>
    <row r="62146" spans="25:25" x14ac:dyDescent="0.2">
      <c r="Y62146" s="84"/>
    </row>
    <row r="62147" spans="25:25" x14ac:dyDescent="0.2">
      <c r="Y62147" s="84"/>
    </row>
    <row r="62148" spans="25:25" x14ac:dyDescent="0.2">
      <c r="Y62148" s="84"/>
    </row>
    <row r="62149" spans="25:25" x14ac:dyDescent="0.2">
      <c r="Y62149" s="84"/>
    </row>
    <row r="62150" spans="25:25" x14ac:dyDescent="0.2">
      <c r="Y62150" s="84"/>
    </row>
    <row r="62151" spans="25:25" x14ac:dyDescent="0.2">
      <c r="Y62151" s="84"/>
    </row>
    <row r="62152" spans="25:25" x14ac:dyDescent="0.2">
      <c r="Y62152" s="84"/>
    </row>
    <row r="62153" spans="25:25" x14ac:dyDescent="0.2">
      <c r="Y62153" s="84"/>
    </row>
    <row r="62154" spans="25:25" x14ac:dyDescent="0.2">
      <c r="Y62154" s="84"/>
    </row>
    <row r="62155" spans="25:25" x14ac:dyDescent="0.2">
      <c r="Y62155" s="84"/>
    </row>
    <row r="62156" spans="25:25" x14ac:dyDescent="0.2">
      <c r="Y62156" s="84"/>
    </row>
    <row r="62157" spans="25:25" x14ac:dyDescent="0.2">
      <c r="Y62157" s="84"/>
    </row>
    <row r="62158" spans="25:25" x14ac:dyDescent="0.2">
      <c r="Y62158" s="84"/>
    </row>
    <row r="62159" spans="25:25" x14ac:dyDescent="0.2">
      <c r="Y62159" s="84"/>
    </row>
    <row r="62160" spans="25:25" x14ac:dyDescent="0.2">
      <c r="Y62160" s="84"/>
    </row>
    <row r="62161" spans="25:25" x14ac:dyDescent="0.2">
      <c r="Y62161" s="84"/>
    </row>
    <row r="62162" spans="25:25" x14ac:dyDescent="0.2">
      <c r="Y62162" s="84"/>
    </row>
    <row r="62163" spans="25:25" x14ac:dyDescent="0.2">
      <c r="Y62163" s="84"/>
    </row>
    <row r="62164" spans="25:25" x14ac:dyDescent="0.2">
      <c r="Y62164" s="84"/>
    </row>
    <row r="62165" spans="25:25" x14ac:dyDescent="0.2">
      <c r="Y62165" s="84"/>
    </row>
    <row r="62166" spans="25:25" x14ac:dyDescent="0.2">
      <c r="Y62166" s="84"/>
    </row>
    <row r="62167" spans="25:25" x14ac:dyDescent="0.2">
      <c r="Y62167" s="84"/>
    </row>
    <row r="62168" spans="25:25" x14ac:dyDescent="0.2">
      <c r="Y62168" s="84"/>
    </row>
    <row r="62169" spans="25:25" x14ac:dyDescent="0.2">
      <c r="Y62169" s="84"/>
    </row>
    <row r="62170" spans="25:25" x14ac:dyDescent="0.2">
      <c r="Y62170" s="84"/>
    </row>
    <row r="62171" spans="25:25" x14ac:dyDescent="0.2">
      <c r="Y62171" s="84"/>
    </row>
    <row r="62172" spans="25:25" x14ac:dyDescent="0.2">
      <c r="Y62172" s="84"/>
    </row>
    <row r="62173" spans="25:25" x14ac:dyDescent="0.2">
      <c r="Y62173" s="84"/>
    </row>
    <row r="62174" spans="25:25" x14ac:dyDescent="0.2">
      <c r="Y62174" s="84"/>
    </row>
    <row r="62175" spans="25:25" x14ac:dyDescent="0.2">
      <c r="Y62175" s="84"/>
    </row>
    <row r="62176" spans="25:25" x14ac:dyDescent="0.2">
      <c r="Y62176" s="84"/>
    </row>
    <row r="62177" spans="25:25" x14ac:dyDescent="0.2">
      <c r="Y62177" s="84"/>
    </row>
    <row r="62178" spans="25:25" x14ac:dyDescent="0.2">
      <c r="Y62178" s="84"/>
    </row>
    <row r="62179" spans="25:25" x14ac:dyDescent="0.2">
      <c r="Y62179" s="84"/>
    </row>
    <row r="62180" spans="25:25" x14ac:dyDescent="0.2">
      <c r="Y62180" s="84"/>
    </row>
    <row r="62181" spans="25:25" x14ac:dyDescent="0.2">
      <c r="Y62181" s="84"/>
    </row>
    <row r="62182" spans="25:25" x14ac:dyDescent="0.2">
      <c r="Y62182" s="84"/>
    </row>
    <row r="62183" spans="25:25" x14ac:dyDescent="0.2">
      <c r="Y62183" s="84"/>
    </row>
    <row r="62184" spans="25:25" x14ac:dyDescent="0.2">
      <c r="Y62184" s="84"/>
    </row>
    <row r="62185" spans="25:25" x14ac:dyDescent="0.2">
      <c r="Y62185" s="84"/>
    </row>
    <row r="62186" spans="25:25" x14ac:dyDescent="0.2">
      <c r="Y62186" s="84"/>
    </row>
    <row r="62187" spans="25:25" x14ac:dyDescent="0.2">
      <c r="Y62187" s="84"/>
    </row>
    <row r="62188" spans="25:25" x14ac:dyDescent="0.2">
      <c r="Y62188" s="84"/>
    </row>
    <row r="62189" spans="25:25" x14ac:dyDescent="0.2">
      <c r="Y62189" s="84"/>
    </row>
    <row r="62190" spans="25:25" x14ac:dyDescent="0.2">
      <c r="Y62190" s="84"/>
    </row>
    <row r="62191" spans="25:25" x14ac:dyDescent="0.2">
      <c r="Y62191" s="84"/>
    </row>
    <row r="62192" spans="25:25" x14ac:dyDescent="0.2">
      <c r="Y62192" s="84"/>
    </row>
    <row r="62193" spans="25:25" x14ac:dyDescent="0.2">
      <c r="Y62193" s="84"/>
    </row>
    <row r="62194" spans="25:25" x14ac:dyDescent="0.2">
      <c r="Y62194" s="84"/>
    </row>
    <row r="62195" spans="25:25" x14ac:dyDescent="0.2">
      <c r="Y62195" s="84"/>
    </row>
    <row r="62196" spans="25:25" x14ac:dyDescent="0.2">
      <c r="Y62196" s="84"/>
    </row>
    <row r="62197" spans="25:25" x14ac:dyDescent="0.2">
      <c r="Y62197" s="84"/>
    </row>
    <row r="62198" spans="25:25" x14ac:dyDescent="0.2">
      <c r="Y62198" s="84"/>
    </row>
    <row r="62199" spans="25:25" x14ac:dyDescent="0.2">
      <c r="Y62199" s="84"/>
    </row>
    <row r="62200" spans="25:25" x14ac:dyDescent="0.2">
      <c r="Y62200" s="84"/>
    </row>
    <row r="62201" spans="25:25" x14ac:dyDescent="0.2">
      <c r="Y62201" s="84"/>
    </row>
    <row r="62202" spans="25:25" x14ac:dyDescent="0.2">
      <c r="Y62202" s="84"/>
    </row>
    <row r="62203" spans="25:25" x14ac:dyDescent="0.2">
      <c r="Y62203" s="84"/>
    </row>
    <row r="62204" spans="25:25" x14ac:dyDescent="0.2">
      <c r="Y62204" s="84"/>
    </row>
    <row r="62205" spans="25:25" x14ac:dyDescent="0.2">
      <c r="Y62205" s="84"/>
    </row>
    <row r="62206" spans="25:25" x14ac:dyDescent="0.2">
      <c r="Y62206" s="84"/>
    </row>
    <row r="62207" spans="25:25" x14ac:dyDescent="0.2">
      <c r="Y62207" s="84"/>
    </row>
    <row r="62208" spans="25:25" x14ac:dyDescent="0.2">
      <c r="Y62208" s="84"/>
    </row>
    <row r="62209" spans="25:25" x14ac:dyDescent="0.2">
      <c r="Y62209" s="84"/>
    </row>
    <row r="62210" spans="25:25" x14ac:dyDescent="0.2">
      <c r="Y62210" s="84"/>
    </row>
    <row r="62211" spans="25:25" x14ac:dyDescent="0.2">
      <c r="Y62211" s="84"/>
    </row>
    <row r="62212" spans="25:25" x14ac:dyDescent="0.2">
      <c r="Y62212" s="84"/>
    </row>
    <row r="62213" spans="25:25" x14ac:dyDescent="0.2">
      <c r="Y62213" s="84"/>
    </row>
    <row r="62214" spans="25:25" x14ac:dyDescent="0.2">
      <c r="Y62214" s="84"/>
    </row>
    <row r="62215" spans="25:25" x14ac:dyDescent="0.2">
      <c r="Y62215" s="84"/>
    </row>
    <row r="62216" spans="25:25" x14ac:dyDescent="0.2">
      <c r="Y62216" s="84"/>
    </row>
    <row r="62217" spans="25:25" x14ac:dyDescent="0.2">
      <c r="Y62217" s="84"/>
    </row>
    <row r="62218" spans="25:25" x14ac:dyDescent="0.2">
      <c r="Y62218" s="84"/>
    </row>
    <row r="62219" spans="25:25" x14ac:dyDescent="0.2">
      <c r="Y62219" s="84"/>
    </row>
    <row r="62220" spans="25:25" x14ac:dyDescent="0.2">
      <c r="Y62220" s="84"/>
    </row>
    <row r="62221" spans="25:25" x14ac:dyDescent="0.2">
      <c r="Y62221" s="84"/>
    </row>
    <row r="62222" spans="25:25" x14ac:dyDescent="0.2">
      <c r="Y62222" s="84"/>
    </row>
    <row r="62223" spans="25:25" x14ac:dyDescent="0.2">
      <c r="Y62223" s="84"/>
    </row>
    <row r="62224" spans="25:25" x14ac:dyDescent="0.2">
      <c r="Y62224" s="84"/>
    </row>
    <row r="62225" spans="25:25" x14ac:dyDescent="0.2">
      <c r="Y62225" s="84"/>
    </row>
    <row r="62226" spans="25:25" x14ac:dyDescent="0.2">
      <c r="Y62226" s="84"/>
    </row>
    <row r="62227" spans="25:25" x14ac:dyDescent="0.2">
      <c r="Y62227" s="84"/>
    </row>
    <row r="62228" spans="25:25" x14ac:dyDescent="0.2">
      <c r="Y62228" s="84"/>
    </row>
    <row r="62229" spans="25:25" x14ac:dyDescent="0.2">
      <c r="Y62229" s="84"/>
    </row>
    <row r="62230" spans="25:25" x14ac:dyDescent="0.2">
      <c r="Y62230" s="84"/>
    </row>
    <row r="62231" spans="25:25" x14ac:dyDescent="0.2">
      <c r="Y62231" s="84"/>
    </row>
    <row r="62232" spans="25:25" x14ac:dyDescent="0.2">
      <c r="Y62232" s="84"/>
    </row>
    <row r="62233" spans="25:25" x14ac:dyDescent="0.2">
      <c r="Y62233" s="84"/>
    </row>
    <row r="62234" spans="25:25" x14ac:dyDescent="0.2">
      <c r="Y62234" s="84"/>
    </row>
    <row r="62235" spans="25:25" x14ac:dyDescent="0.2">
      <c r="Y62235" s="84"/>
    </row>
    <row r="62236" spans="25:25" x14ac:dyDescent="0.2">
      <c r="Y62236" s="84"/>
    </row>
    <row r="62237" spans="25:25" x14ac:dyDescent="0.2">
      <c r="Y62237" s="84"/>
    </row>
    <row r="62238" spans="25:25" x14ac:dyDescent="0.2">
      <c r="Y62238" s="84"/>
    </row>
    <row r="62239" spans="25:25" x14ac:dyDescent="0.2">
      <c r="Y62239" s="84"/>
    </row>
    <row r="62240" spans="25:25" x14ac:dyDescent="0.2">
      <c r="Y62240" s="84"/>
    </row>
    <row r="62241" spans="25:25" x14ac:dyDescent="0.2">
      <c r="Y62241" s="84"/>
    </row>
    <row r="62242" spans="25:25" x14ac:dyDescent="0.2">
      <c r="Y62242" s="84"/>
    </row>
    <row r="62243" spans="25:25" x14ac:dyDescent="0.2">
      <c r="Y62243" s="84"/>
    </row>
    <row r="62244" spans="25:25" x14ac:dyDescent="0.2">
      <c r="Y62244" s="84"/>
    </row>
    <row r="62245" spans="25:25" x14ac:dyDescent="0.2">
      <c r="Y62245" s="84"/>
    </row>
    <row r="62246" spans="25:25" x14ac:dyDescent="0.2">
      <c r="Y62246" s="84"/>
    </row>
    <row r="62247" spans="25:25" x14ac:dyDescent="0.2">
      <c r="Y62247" s="84"/>
    </row>
    <row r="62248" spans="25:25" x14ac:dyDescent="0.2">
      <c r="Y62248" s="84"/>
    </row>
    <row r="62249" spans="25:25" x14ac:dyDescent="0.2">
      <c r="Y62249" s="84"/>
    </row>
    <row r="62250" spans="25:25" x14ac:dyDescent="0.2">
      <c r="Y62250" s="84"/>
    </row>
    <row r="62251" spans="25:25" x14ac:dyDescent="0.2">
      <c r="Y62251" s="84"/>
    </row>
    <row r="62252" spans="25:25" x14ac:dyDescent="0.2">
      <c r="Y62252" s="84"/>
    </row>
    <row r="62253" spans="25:25" x14ac:dyDescent="0.2">
      <c r="Y62253" s="84"/>
    </row>
    <row r="62254" spans="25:25" x14ac:dyDescent="0.2">
      <c r="Y62254" s="84"/>
    </row>
    <row r="62255" spans="25:25" x14ac:dyDescent="0.2">
      <c r="Y62255" s="84"/>
    </row>
    <row r="62256" spans="25:25" x14ac:dyDescent="0.2">
      <c r="Y62256" s="84"/>
    </row>
    <row r="62257" spans="25:25" x14ac:dyDescent="0.2">
      <c r="Y62257" s="84"/>
    </row>
    <row r="62258" spans="25:25" x14ac:dyDescent="0.2">
      <c r="Y62258" s="84"/>
    </row>
    <row r="62259" spans="25:25" x14ac:dyDescent="0.2">
      <c r="Y62259" s="84"/>
    </row>
    <row r="62260" spans="25:25" x14ac:dyDescent="0.2">
      <c r="Y62260" s="84"/>
    </row>
    <row r="62261" spans="25:25" x14ac:dyDescent="0.2">
      <c r="Y62261" s="84"/>
    </row>
    <row r="62262" spans="25:25" x14ac:dyDescent="0.2">
      <c r="Y62262" s="84"/>
    </row>
    <row r="62263" spans="25:25" x14ac:dyDescent="0.2">
      <c r="Y62263" s="84"/>
    </row>
    <row r="62264" spans="25:25" x14ac:dyDescent="0.2">
      <c r="Y62264" s="84"/>
    </row>
    <row r="62265" spans="25:25" x14ac:dyDescent="0.2">
      <c r="Y62265" s="84"/>
    </row>
    <row r="62266" spans="25:25" x14ac:dyDescent="0.2">
      <c r="Y62266" s="84"/>
    </row>
    <row r="62267" spans="25:25" x14ac:dyDescent="0.2">
      <c r="Y62267" s="84"/>
    </row>
    <row r="62268" spans="25:25" x14ac:dyDescent="0.2">
      <c r="Y62268" s="84"/>
    </row>
    <row r="62269" spans="25:25" x14ac:dyDescent="0.2">
      <c r="Y62269" s="84"/>
    </row>
    <row r="62270" spans="25:25" x14ac:dyDescent="0.2">
      <c r="Y62270" s="84"/>
    </row>
    <row r="62271" spans="25:25" x14ac:dyDescent="0.2">
      <c r="Y62271" s="84"/>
    </row>
    <row r="62272" spans="25:25" x14ac:dyDescent="0.2">
      <c r="Y62272" s="84"/>
    </row>
    <row r="62273" spans="25:25" x14ac:dyDescent="0.2">
      <c r="Y62273" s="84"/>
    </row>
    <row r="62274" spans="25:25" x14ac:dyDescent="0.2">
      <c r="Y62274" s="84"/>
    </row>
    <row r="62275" spans="25:25" x14ac:dyDescent="0.2">
      <c r="Y62275" s="84"/>
    </row>
    <row r="62276" spans="25:25" x14ac:dyDescent="0.2">
      <c r="Y62276" s="84"/>
    </row>
    <row r="62277" spans="25:25" x14ac:dyDescent="0.2">
      <c r="Y62277" s="84"/>
    </row>
    <row r="62278" spans="25:25" x14ac:dyDescent="0.2">
      <c r="Y62278" s="84"/>
    </row>
    <row r="62279" spans="25:25" x14ac:dyDescent="0.2">
      <c r="Y62279" s="84"/>
    </row>
    <row r="62280" spans="25:25" x14ac:dyDescent="0.2">
      <c r="Y62280" s="84"/>
    </row>
    <row r="62281" spans="25:25" x14ac:dyDescent="0.2">
      <c r="Y62281" s="84"/>
    </row>
    <row r="62282" spans="25:25" x14ac:dyDescent="0.2">
      <c r="Y62282" s="84"/>
    </row>
    <row r="62283" spans="25:25" x14ac:dyDescent="0.2">
      <c r="Y62283" s="84"/>
    </row>
    <row r="62284" spans="25:25" x14ac:dyDescent="0.2">
      <c r="Y62284" s="84"/>
    </row>
    <row r="62285" spans="25:25" x14ac:dyDescent="0.2">
      <c r="Y62285" s="84"/>
    </row>
    <row r="62286" spans="25:25" x14ac:dyDescent="0.2">
      <c r="Y62286" s="84"/>
    </row>
    <row r="62287" spans="25:25" x14ac:dyDescent="0.2">
      <c r="Y62287" s="84"/>
    </row>
    <row r="62288" spans="25:25" x14ac:dyDescent="0.2">
      <c r="Y62288" s="84"/>
    </row>
    <row r="62289" spans="25:25" x14ac:dyDescent="0.2">
      <c r="Y62289" s="84"/>
    </row>
    <row r="62290" spans="25:25" x14ac:dyDescent="0.2">
      <c r="Y62290" s="84"/>
    </row>
    <row r="62291" spans="25:25" x14ac:dyDescent="0.2">
      <c r="Y62291" s="84"/>
    </row>
    <row r="62292" spans="25:25" x14ac:dyDescent="0.2">
      <c r="Y62292" s="84"/>
    </row>
    <row r="62293" spans="25:25" x14ac:dyDescent="0.2">
      <c r="Y62293" s="84"/>
    </row>
    <row r="62294" spans="25:25" x14ac:dyDescent="0.2">
      <c r="Y62294" s="84"/>
    </row>
    <row r="62295" spans="25:25" x14ac:dyDescent="0.2">
      <c r="Y62295" s="84"/>
    </row>
    <row r="62296" spans="25:25" x14ac:dyDescent="0.2">
      <c r="Y62296" s="84"/>
    </row>
    <row r="62297" spans="25:25" x14ac:dyDescent="0.2">
      <c r="Y62297" s="84"/>
    </row>
    <row r="62298" spans="25:25" x14ac:dyDescent="0.2">
      <c r="Y62298" s="84"/>
    </row>
    <row r="62299" spans="25:25" x14ac:dyDescent="0.2">
      <c r="Y62299" s="84"/>
    </row>
    <row r="62300" spans="25:25" x14ac:dyDescent="0.2">
      <c r="Y62300" s="84"/>
    </row>
    <row r="62301" spans="25:25" x14ac:dyDescent="0.2">
      <c r="Y62301" s="84"/>
    </row>
    <row r="62302" spans="25:25" x14ac:dyDescent="0.2">
      <c r="Y62302" s="84"/>
    </row>
    <row r="62303" spans="25:25" x14ac:dyDescent="0.2">
      <c r="Y62303" s="84"/>
    </row>
    <row r="62304" spans="25:25" x14ac:dyDescent="0.2">
      <c r="Y62304" s="84"/>
    </row>
    <row r="62305" spans="25:25" x14ac:dyDescent="0.2">
      <c r="Y62305" s="84"/>
    </row>
    <row r="62306" spans="25:25" x14ac:dyDescent="0.2">
      <c r="Y62306" s="84"/>
    </row>
    <row r="62307" spans="25:25" x14ac:dyDescent="0.2">
      <c r="Y62307" s="84"/>
    </row>
    <row r="62308" spans="25:25" x14ac:dyDescent="0.2">
      <c r="Y62308" s="84"/>
    </row>
    <row r="62309" spans="25:25" x14ac:dyDescent="0.2">
      <c r="Y62309" s="84"/>
    </row>
    <row r="62310" spans="25:25" x14ac:dyDescent="0.2">
      <c r="Y62310" s="84"/>
    </row>
    <row r="62311" spans="25:25" x14ac:dyDescent="0.2">
      <c r="Y62311" s="84"/>
    </row>
    <row r="62312" spans="25:25" x14ac:dyDescent="0.2">
      <c r="Y62312" s="84"/>
    </row>
    <row r="62313" spans="25:25" x14ac:dyDescent="0.2">
      <c r="Y62313" s="84"/>
    </row>
    <row r="62314" spans="25:25" x14ac:dyDescent="0.2">
      <c r="Y62314" s="84"/>
    </row>
    <row r="62315" spans="25:25" x14ac:dyDescent="0.2">
      <c r="Y62315" s="84"/>
    </row>
    <row r="62316" spans="25:25" x14ac:dyDescent="0.2">
      <c r="Y62316" s="84"/>
    </row>
    <row r="62317" spans="25:25" x14ac:dyDescent="0.2">
      <c r="Y62317" s="84"/>
    </row>
    <row r="62318" spans="25:25" x14ac:dyDescent="0.2">
      <c r="Y62318" s="84"/>
    </row>
    <row r="62319" spans="25:25" x14ac:dyDescent="0.2">
      <c r="Y62319" s="84"/>
    </row>
    <row r="62320" spans="25:25" x14ac:dyDescent="0.2">
      <c r="Y62320" s="84"/>
    </row>
    <row r="62321" spans="25:25" x14ac:dyDescent="0.2">
      <c r="Y62321" s="84"/>
    </row>
    <row r="62322" spans="25:25" x14ac:dyDescent="0.2">
      <c r="Y62322" s="84"/>
    </row>
    <row r="62323" spans="25:25" x14ac:dyDescent="0.2">
      <c r="Y62323" s="84"/>
    </row>
    <row r="62324" spans="25:25" x14ac:dyDescent="0.2">
      <c r="Y62324" s="84"/>
    </row>
    <row r="62325" spans="25:25" x14ac:dyDescent="0.2">
      <c r="Y62325" s="84"/>
    </row>
    <row r="62326" spans="25:25" x14ac:dyDescent="0.2">
      <c r="Y62326" s="84"/>
    </row>
    <row r="62327" spans="25:25" x14ac:dyDescent="0.2">
      <c r="Y62327" s="84"/>
    </row>
    <row r="62328" spans="25:25" x14ac:dyDescent="0.2">
      <c r="Y62328" s="84"/>
    </row>
    <row r="62329" spans="25:25" x14ac:dyDescent="0.2">
      <c r="Y62329" s="84"/>
    </row>
    <row r="62330" spans="25:25" x14ac:dyDescent="0.2">
      <c r="Y62330" s="84"/>
    </row>
    <row r="62331" spans="25:25" x14ac:dyDescent="0.2">
      <c r="Y62331" s="84"/>
    </row>
    <row r="62332" spans="25:25" x14ac:dyDescent="0.2">
      <c r="Y62332" s="84"/>
    </row>
    <row r="62333" spans="25:25" x14ac:dyDescent="0.2">
      <c r="Y62333" s="84"/>
    </row>
    <row r="62334" spans="25:25" x14ac:dyDescent="0.2">
      <c r="Y62334" s="84"/>
    </row>
    <row r="62335" spans="25:25" x14ac:dyDescent="0.2">
      <c r="Y62335" s="84"/>
    </row>
    <row r="62336" spans="25:25" x14ac:dyDescent="0.2">
      <c r="Y62336" s="84"/>
    </row>
    <row r="62337" spans="25:25" x14ac:dyDescent="0.2">
      <c r="Y62337" s="84"/>
    </row>
    <row r="62338" spans="25:25" x14ac:dyDescent="0.2">
      <c r="Y62338" s="84"/>
    </row>
    <row r="62339" spans="25:25" x14ac:dyDescent="0.2">
      <c r="Y62339" s="84"/>
    </row>
    <row r="62340" spans="25:25" x14ac:dyDescent="0.2">
      <c r="Y62340" s="84"/>
    </row>
    <row r="62341" spans="25:25" x14ac:dyDescent="0.2">
      <c r="Y62341" s="84"/>
    </row>
    <row r="62342" spans="25:25" x14ac:dyDescent="0.2">
      <c r="Y62342" s="84"/>
    </row>
    <row r="62343" spans="25:25" x14ac:dyDescent="0.2">
      <c r="Y62343" s="84"/>
    </row>
    <row r="62344" spans="25:25" x14ac:dyDescent="0.2">
      <c r="Y62344" s="84"/>
    </row>
    <row r="62345" spans="25:25" x14ac:dyDescent="0.2">
      <c r="Y62345" s="84"/>
    </row>
    <row r="62346" spans="25:25" x14ac:dyDescent="0.2">
      <c r="Y62346" s="84"/>
    </row>
    <row r="62347" spans="25:25" x14ac:dyDescent="0.2">
      <c r="Y62347" s="84"/>
    </row>
    <row r="62348" spans="25:25" x14ac:dyDescent="0.2">
      <c r="Y62348" s="84"/>
    </row>
    <row r="62349" spans="25:25" x14ac:dyDescent="0.2">
      <c r="Y62349" s="84"/>
    </row>
    <row r="62350" spans="25:25" x14ac:dyDescent="0.2">
      <c r="Y62350" s="84"/>
    </row>
    <row r="62351" spans="25:25" x14ac:dyDescent="0.2">
      <c r="Y62351" s="84"/>
    </row>
    <row r="62352" spans="25:25" x14ac:dyDescent="0.2">
      <c r="Y62352" s="84"/>
    </row>
    <row r="62353" spans="25:25" x14ac:dyDescent="0.2">
      <c r="Y62353" s="84"/>
    </row>
    <row r="62354" spans="25:25" x14ac:dyDescent="0.2">
      <c r="Y62354" s="84"/>
    </row>
    <row r="62355" spans="25:25" x14ac:dyDescent="0.2">
      <c r="Y62355" s="84"/>
    </row>
    <row r="62356" spans="25:25" x14ac:dyDescent="0.2">
      <c r="Y62356" s="84"/>
    </row>
    <row r="62357" spans="25:25" x14ac:dyDescent="0.2">
      <c r="Y62357" s="84"/>
    </row>
    <row r="62358" spans="25:25" x14ac:dyDescent="0.2">
      <c r="Y62358" s="84"/>
    </row>
    <row r="62359" spans="25:25" x14ac:dyDescent="0.2">
      <c r="Y62359" s="84"/>
    </row>
    <row r="62360" spans="25:25" x14ac:dyDescent="0.2">
      <c r="Y62360" s="84"/>
    </row>
    <row r="62361" spans="25:25" x14ac:dyDescent="0.2">
      <c r="Y62361" s="84"/>
    </row>
    <row r="62362" spans="25:25" x14ac:dyDescent="0.2">
      <c r="Y62362" s="84"/>
    </row>
    <row r="62363" spans="25:25" x14ac:dyDescent="0.2">
      <c r="Y62363" s="84"/>
    </row>
    <row r="62364" spans="25:25" x14ac:dyDescent="0.2">
      <c r="Y62364" s="84"/>
    </row>
    <row r="62365" spans="25:25" x14ac:dyDescent="0.2">
      <c r="Y62365" s="84"/>
    </row>
    <row r="62366" spans="25:25" x14ac:dyDescent="0.2">
      <c r="Y62366" s="84"/>
    </row>
    <row r="62367" spans="25:25" x14ac:dyDescent="0.2">
      <c r="Y62367" s="84"/>
    </row>
    <row r="62368" spans="25:25" x14ac:dyDescent="0.2">
      <c r="Y62368" s="84"/>
    </row>
    <row r="62369" spans="25:25" x14ac:dyDescent="0.2">
      <c r="Y62369" s="84"/>
    </row>
    <row r="62370" spans="25:25" x14ac:dyDescent="0.2">
      <c r="Y62370" s="84"/>
    </row>
    <row r="62371" spans="25:25" x14ac:dyDescent="0.2">
      <c r="Y62371" s="84"/>
    </row>
    <row r="62372" spans="25:25" x14ac:dyDescent="0.2">
      <c r="Y62372" s="84"/>
    </row>
    <row r="62373" spans="25:25" x14ac:dyDescent="0.2">
      <c r="Y62373" s="84"/>
    </row>
    <row r="62374" spans="25:25" x14ac:dyDescent="0.2">
      <c r="Y62374" s="84"/>
    </row>
    <row r="62375" spans="25:25" x14ac:dyDescent="0.2">
      <c r="Y62375" s="84"/>
    </row>
    <row r="62376" spans="25:25" x14ac:dyDescent="0.2">
      <c r="Y62376" s="84"/>
    </row>
    <row r="62377" spans="25:25" x14ac:dyDescent="0.2">
      <c r="Y62377" s="84"/>
    </row>
    <row r="62378" spans="25:25" x14ac:dyDescent="0.2">
      <c r="Y62378" s="84"/>
    </row>
    <row r="62379" spans="25:25" x14ac:dyDescent="0.2">
      <c r="Y62379" s="84"/>
    </row>
    <row r="62380" spans="25:25" x14ac:dyDescent="0.2">
      <c r="Y62380" s="84"/>
    </row>
    <row r="62381" spans="25:25" x14ac:dyDescent="0.2">
      <c r="Y62381" s="84"/>
    </row>
    <row r="62382" spans="25:25" x14ac:dyDescent="0.2">
      <c r="Y62382" s="84"/>
    </row>
    <row r="62383" spans="25:25" x14ac:dyDescent="0.2">
      <c r="Y62383" s="84"/>
    </row>
    <row r="62384" spans="25:25" x14ac:dyDescent="0.2">
      <c r="Y62384" s="84"/>
    </row>
    <row r="62385" spans="25:25" x14ac:dyDescent="0.2">
      <c r="Y62385" s="84"/>
    </row>
    <row r="62386" spans="25:25" x14ac:dyDescent="0.2">
      <c r="Y62386" s="84"/>
    </row>
    <row r="62387" spans="25:25" x14ac:dyDescent="0.2">
      <c r="Y62387" s="84"/>
    </row>
    <row r="62388" spans="25:25" x14ac:dyDescent="0.2">
      <c r="Y62388" s="84"/>
    </row>
    <row r="62389" spans="25:25" x14ac:dyDescent="0.2">
      <c r="Y62389" s="84"/>
    </row>
    <row r="62390" spans="25:25" x14ac:dyDescent="0.2">
      <c r="Y62390" s="84"/>
    </row>
    <row r="62391" spans="25:25" x14ac:dyDescent="0.2">
      <c r="Y62391" s="84"/>
    </row>
    <row r="62392" spans="25:25" x14ac:dyDescent="0.2">
      <c r="Y62392" s="84"/>
    </row>
    <row r="62393" spans="25:25" x14ac:dyDescent="0.2">
      <c r="Y62393" s="84"/>
    </row>
    <row r="62394" spans="25:25" x14ac:dyDescent="0.2">
      <c r="Y62394" s="84"/>
    </row>
    <row r="62395" spans="25:25" x14ac:dyDescent="0.2">
      <c r="Y62395" s="84"/>
    </row>
    <row r="62396" spans="25:25" x14ac:dyDescent="0.2">
      <c r="Y62396" s="84"/>
    </row>
    <row r="62397" spans="25:25" x14ac:dyDescent="0.2">
      <c r="Y62397" s="84"/>
    </row>
    <row r="62398" spans="25:25" x14ac:dyDescent="0.2">
      <c r="Y62398" s="84"/>
    </row>
    <row r="62399" spans="25:25" x14ac:dyDescent="0.2">
      <c r="Y62399" s="84"/>
    </row>
    <row r="62400" spans="25:25" x14ac:dyDescent="0.2">
      <c r="Y62400" s="84"/>
    </row>
    <row r="62401" spans="25:25" x14ac:dyDescent="0.2">
      <c r="Y62401" s="84"/>
    </row>
    <row r="62402" spans="25:25" x14ac:dyDescent="0.2">
      <c r="Y62402" s="84"/>
    </row>
    <row r="62403" spans="25:25" x14ac:dyDescent="0.2">
      <c r="Y62403" s="84"/>
    </row>
    <row r="62404" spans="25:25" x14ac:dyDescent="0.2">
      <c r="Y62404" s="84"/>
    </row>
    <row r="62405" spans="25:25" x14ac:dyDescent="0.2">
      <c r="Y62405" s="84"/>
    </row>
    <row r="62406" spans="25:25" x14ac:dyDescent="0.2">
      <c r="Y62406" s="84"/>
    </row>
    <row r="62407" spans="25:25" x14ac:dyDescent="0.2">
      <c r="Y62407" s="84"/>
    </row>
    <row r="62408" spans="25:25" x14ac:dyDescent="0.2">
      <c r="Y62408" s="84"/>
    </row>
    <row r="62409" spans="25:25" x14ac:dyDescent="0.2">
      <c r="Y62409" s="84"/>
    </row>
    <row r="62410" spans="25:25" x14ac:dyDescent="0.2">
      <c r="Y62410" s="84"/>
    </row>
    <row r="62411" spans="25:25" x14ac:dyDescent="0.2">
      <c r="Y62411" s="84"/>
    </row>
    <row r="62412" spans="25:25" x14ac:dyDescent="0.2">
      <c r="Y62412" s="84"/>
    </row>
    <row r="62413" spans="25:25" x14ac:dyDescent="0.2">
      <c r="Y62413" s="84"/>
    </row>
    <row r="62414" spans="25:25" x14ac:dyDescent="0.2">
      <c r="Y62414" s="84"/>
    </row>
    <row r="62415" spans="25:25" x14ac:dyDescent="0.2">
      <c r="Y62415" s="84"/>
    </row>
    <row r="62416" spans="25:25" x14ac:dyDescent="0.2">
      <c r="Y62416" s="84"/>
    </row>
    <row r="62417" spans="25:25" x14ac:dyDescent="0.2">
      <c r="Y62417" s="84"/>
    </row>
    <row r="62418" spans="25:25" x14ac:dyDescent="0.2">
      <c r="Y62418" s="84"/>
    </row>
    <row r="62419" spans="25:25" x14ac:dyDescent="0.2">
      <c r="Y62419" s="84"/>
    </row>
    <row r="62420" spans="25:25" x14ac:dyDescent="0.2">
      <c r="Y62420" s="84"/>
    </row>
    <row r="62421" spans="25:25" x14ac:dyDescent="0.2">
      <c r="Y62421" s="84"/>
    </row>
    <row r="62422" spans="25:25" x14ac:dyDescent="0.2">
      <c r="Y62422" s="84"/>
    </row>
    <row r="62423" spans="25:25" x14ac:dyDescent="0.2">
      <c r="Y62423" s="84"/>
    </row>
    <row r="62424" spans="25:25" x14ac:dyDescent="0.2">
      <c r="Y62424" s="84"/>
    </row>
    <row r="62425" spans="25:25" x14ac:dyDescent="0.2">
      <c r="Y62425" s="84"/>
    </row>
    <row r="62426" spans="25:25" x14ac:dyDescent="0.2">
      <c r="Y62426" s="84"/>
    </row>
    <row r="62427" spans="25:25" x14ac:dyDescent="0.2">
      <c r="Y62427" s="84"/>
    </row>
    <row r="62428" spans="25:25" x14ac:dyDescent="0.2">
      <c r="Y62428" s="84"/>
    </row>
    <row r="62429" spans="25:25" x14ac:dyDescent="0.2">
      <c r="Y62429" s="84"/>
    </row>
    <row r="62430" spans="25:25" x14ac:dyDescent="0.2">
      <c r="Y62430" s="84"/>
    </row>
    <row r="62431" spans="25:25" x14ac:dyDescent="0.2">
      <c r="Y62431" s="84"/>
    </row>
    <row r="62432" spans="25:25" x14ac:dyDescent="0.2">
      <c r="Y62432" s="84"/>
    </row>
    <row r="62433" spans="25:25" x14ac:dyDescent="0.2">
      <c r="Y62433" s="84"/>
    </row>
    <row r="62434" spans="25:25" x14ac:dyDescent="0.2">
      <c r="Y62434" s="84"/>
    </row>
    <row r="62435" spans="25:25" x14ac:dyDescent="0.2">
      <c r="Y62435" s="84"/>
    </row>
    <row r="62436" spans="25:25" x14ac:dyDescent="0.2">
      <c r="Y62436" s="84"/>
    </row>
    <row r="62437" spans="25:25" x14ac:dyDescent="0.2">
      <c r="Y62437" s="84"/>
    </row>
    <row r="62438" spans="25:25" x14ac:dyDescent="0.2">
      <c r="Y62438" s="84"/>
    </row>
    <row r="62439" spans="25:25" x14ac:dyDescent="0.2">
      <c r="Y62439" s="84"/>
    </row>
    <row r="62440" spans="25:25" x14ac:dyDescent="0.2">
      <c r="Y62440" s="84"/>
    </row>
    <row r="62441" spans="25:25" x14ac:dyDescent="0.2">
      <c r="Y62441" s="84"/>
    </row>
    <row r="62442" spans="25:25" x14ac:dyDescent="0.2">
      <c r="Y62442" s="84"/>
    </row>
    <row r="62443" spans="25:25" x14ac:dyDescent="0.2">
      <c r="Y62443" s="84"/>
    </row>
    <row r="62444" spans="25:25" x14ac:dyDescent="0.2">
      <c r="Y62444" s="84"/>
    </row>
    <row r="62445" spans="25:25" x14ac:dyDescent="0.2">
      <c r="Y62445" s="84"/>
    </row>
    <row r="62446" spans="25:25" x14ac:dyDescent="0.2">
      <c r="Y62446" s="84"/>
    </row>
    <row r="62447" spans="25:25" x14ac:dyDescent="0.2">
      <c r="Y62447" s="84"/>
    </row>
    <row r="62448" spans="25:25" x14ac:dyDescent="0.2">
      <c r="Y62448" s="84"/>
    </row>
    <row r="62449" spans="25:25" x14ac:dyDescent="0.2">
      <c r="Y62449" s="84"/>
    </row>
    <row r="62450" spans="25:25" x14ac:dyDescent="0.2">
      <c r="Y62450" s="84"/>
    </row>
    <row r="62451" spans="25:25" x14ac:dyDescent="0.2">
      <c r="Y62451" s="84"/>
    </row>
    <row r="62452" spans="25:25" x14ac:dyDescent="0.2">
      <c r="Y62452" s="84"/>
    </row>
    <row r="62453" spans="25:25" x14ac:dyDescent="0.2">
      <c r="Y62453" s="84"/>
    </row>
    <row r="62454" spans="25:25" x14ac:dyDescent="0.2">
      <c r="Y62454" s="84"/>
    </row>
    <row r="62455" spans="25:25" x14ac:dyDescent="0.2">
      <c r="Y62455" s="84"/>
    </row>
    <row r="62456" spans="25:25" x14ac:dyDescent="0.2">
      <c r="Y62456" s="84"/>
    </row>
    <row r="62457" spans="25:25" x14ac:dyDescent="0.2">
      <c r="Y62457" s="84"/>
    </row>
    <row r="62458" spans="25:25" x14ac:dyDescent="0.2">
      <c r="Y62458" s="84"/>
    </row>
    <row r="62459" spans="25:25" x14ac:dyDescent="0.2">
      <c r="Y62459" s="84"/>
    </row>
    <row r="62460" spans="25:25" x14ac:dyDescent="0.2">
      <c r="Y62460" s="84"/>
    </row>
    <row r="62461" spans="25:25" x14ac:dyDescent="0.2">
      <c r="Y62461" s="84"/>
    </row>
    <row r="62462" spans="25:25" x14ac:dyDescent="0.2">
      <c r="Y62462" s="84"/>
    </row>
    <row r="62463" spans="25:25" x14ac:dyDescent="0.2">
      <c r="Y62463" s="84"/>
    </row>
    <row r="62464" spans="25:25" x14ac:dyDescent="0.2">
      <c r="Y62464" s="84"/>
    </row>
    <row r="62465" spans="25:25" x14ac:dyDescent="0.2">
      <c r="Y62465" s="84"/>
    </row>
    <row r="62466" spans="25:25" x14ac:dyDescent="0.2">
      <c r="Y62466" s="84"/>
    </row>
    <row r="62467" spans="25:25" x14ac:dyDescent="0.2">
      <c r="Y62467" s="84"/>
    </row>
    <row r="62468" spans="25:25" x14ac:dyDescent="0.2">
      <c r="Y62468" s="84"/>
    </row>
    <row r="62469" spans="25:25" x14ac:dyDescent="0.2">
      <c r="Y62469" s="84"/>
    </row>
    <row r="62470" spans="25:25" x14ac:dyDescent="0.2">
      <c r="Y62470" s="84"/>
    </row>
    <row r="62471" spans="25:25" x14ac:dyDescent="0.2">
      <c r="Y62471" s="84"/>
    </row>
    <row r="62472" spans="25:25" x14ac:dyDescent="0.2">
      <c r="Y62472" s="84"/>
    </row>
    <row r="62473" spans="25:25" x14ac:dyDescent="0.2">
      <c r="Y62473" s="84"/>
    </row>
    <row r="62474" spans="25:25" x14ac:dyDescent="0.2">
      <c r="Y62474" s="84"/>
    </row>
    <row r="62475" spans="25:25" x14ac:dyDescent="0.2">
      <c r="Y62475" s="84"/>
    </row>
    <row r="62476" spans="25:25" x14ac:dyDescent="0.2">
      <c r="Y62476" s="84"/>
    </row>
    <row r="62477" spans="25:25" x14ac:dyDescent="0.2">
      <c r="Y62477" s="84"/>
    </row>
    <row r="62478" spans="25:25" x14ac:dyDescent="0.2">
      <c r="Y62478" s="84"/>
    </row>
    <row r="62479" spans="25:25" x14ac:dyDescent="0.2">
      <c r="Y62479" s="84"/>
    </row>
    <row r="62480" spans="25:25" x14ac:dyDescent="0.2">
      <c r="Y62480" s="84"/>
    </row>
    <row r="62481" spans="25:25" x14ac:dyDescent="0.2">
      <c r="Y62481" s="84"/>
    </row>
    <row r="62482" spans="25:25" x14ac:dyDescent="0.2">
      <c r="Y62482" s="84"/>
    </row>
    <row r="62483" spans="25:25" x14ac:dyDescent="0.2">
      <c r="Y62483" s="84"/>
    </row>
    <row r="62484" spans="25:25" x14ac:dyDescent="0.2">
      <c r="Y62484" s="84"/>
    </row>
    <row r="62485" spans="25:25" x14ac:dyDescent="0.2">
      <c r="Y62485" s="84"/>
    </row>
    <row r="62486" spans="25:25" x14ac:dyDescent="0.2">
      <c r="Y62486" s="84"/>
    </row>
    <row r="62487" spans="25:25" x14ac:dyDescent="0.2">
      <c r="Y62487" s="84"/>
    </row>
    <row r="62488" spans="25:25" x14ac:dyDescent="0.2">
      <c r="Y62488" s="84"/>
    </row>
    <row r="62489" spans="25:25" x14ac:dyDescent="0.2">
      <c r="Y62489" s="84"/>
    </row>
    <row r="62490" spans="25:25" x14ac:dyDescent="0.2">
      <c r="Y62490" s="84"/>
    </row>
    <row r="62491" spans="25:25" x14ac:dyDescent="0.2">
      <c r="Y62491" s="84"/>
    </row>
    <row r="62492" spans="25:25" x14ac:dyDescent="0.2">
      <c r="Y62492" s="84"/>
    </row>
    <row r="62493" spans="25:25" x14ac:dyDescent="0.2">
      <c r="Y62493" s="84"/>
    </row>
    <row r="62494" spans="25:25" x14ac:dyDescent="0.2">
      <c r="Y62494" s="84"/>
    </row>
    <row r="62495" spans="25:25" x14ac:dyDescent="0.2">
      <c r="Y62495" s="84"/>
    </row>
    <row r="62496" spans="25:25" x14ac:dyDescent="0.2">
      <c r="Y62496" s="84"/>
    </row>
    <row r="62497" spans="25:25" x14ac:dyDescent="0.2">
      <c r="Y62497" s="84"/>
    </row>
    <row r="62498" spans="25:25" x14ac:dyDescent="0.2">
      <c r="Y62498" s="84"/>
    </row>
    <row r="62499" spans="25:25" x14ac:dyDescent="0.2">
      <c r="Y62499" s="84"/>
    </row>
    <row r="62500" spans="25:25" x14ac:dyDescent="0.2">
      <c r="Y62500" s="84"/>
    </row>
    <row r="62501" spans="25:25" x14ac:dyDescent="0.2">
      <c r="Y62501" s="84"/>
    </row>
    <row r="62502" spans="25:25" x14ac:dyDescent="0.2">
      <c r="Y62502" s="84"/>
    </row>
    <row r="62503" spans="25:25" x14ac:dyDescent="0.2">
      <c r="Y62503" s="84"/>
    </row>
    <row r="62504" spans="25:25" x14ac:dyDescent="0.2">
      <c r="Y62504" s="84"/>
    </row>
    <row r="62505" spans="25:25" x14ac:dyDescent="0.2">
      <c r="Y62505" s="84"/>
    </row>
    <row r="62506" spans="25:25" x14ac:dyDescent="0.2">
      <c r="Y62506" s="84"/>
    </row>
    <row r="62507" spans="25:25" x14ac:dyDescent="0.2">
      <c r="Y62507" s="84"/>
    </row>
    <row r="62508" spans="25:25" x14ac:dyDescent="0.2">
      <c r="Y62508" s="84"/>
    </row>
    <row r="62509" spans="25:25" x14ac:dyDescent="0.2">
      <c r="Y62509" s="84"/>
    </row>
    <row r="62510" spans="25:25" x14ac:dyDescent="0.2">
      <c r="Y62510" s="84"/>
    </row>
    <row r="62511" spans="25:25" x14ac:dyDescent="0.2">
      <c r="Y62511" s="84"/>
    </row>
    <row r="62512" spans="25:25" x14ac:dyDescent="0.2">
      <c r="Y62512" s="84"/>
    </row>
    <row r="62513" spans="25:25" x14ac:dyDescent="0.2">
      <c r="Y62513" s="84"/>
    </row>
    <row r="62514" spans="25:25" x14ac:dyDescent="0.2">
      <c r="Y62514" s="84"/>
    </row>
    <row r="62515" spans="25:25" x14ac:dyDescent="0.2">
      <c r="Y62515" s="84"/>
    </row>
    <row r="62516" spans="25:25" x14ac:dyDescent="0.2">
      <c r="Y62516" s="84"/>
    </row>
    <row r="62517" spans="25:25" x14ac:dyDescent="0.2">
      <c r="Y62517" s="84"/>
    </row>
    <row r="62518" spans="25:25" x14ac:dyDescent="0.2">
      <c r="Y62518" s="84"/>
    </row>
    <row r="62519" spans="25:25" x14ac:dyDescent="0.2">
      <c r="Y62519" s="84"/>
    </row>
    <row r="62520" spans="25:25" x14ac:dyDescent="0.2">
      <c r="Y62520" s="84"/>
    </row>
    <row r="62521" spans="25:25" x14ac:dyDescent="0.2">
      <c r="Y62521" s="84"/>
    </row>
    <row r="62522" spans="25:25" x14ac:dyDescent="0.2">
      <c r="Y62522" s="84"/>
    </row>
    <row r="62523" spans="25:25" x14ac:dyDescent="0.2">
      <c r="Y62523" s="84"/>
    </row>
    <row r="62524" spans="25:25" x14ac:dyDescent="0.2">
      <c r="Y62524" s="84"/>
    </row>
    <row r="62525" spans="25:25" x14ac:dyDescent="0.2">
      <c r="Y62525" s="84"/>
    </row>
    <row r="62526" spans="25:25" x14ac:dyDescent="0.2">
      <c r="Y62526" s="84"/>
    </row>
    <row r="62527" spans="25:25" x14ac:dyDescent="0.2">
      <c r="Y62527" s="84"/>
    </row>
    <row r="62528" spans="25:25" x14ac:dyDescent="0.2">
      <c r="Y62528" s="84"/>
    </row>
    <row r="62529" spans="25:25" x14ac:dyDescent="0.2">
      <c r="Y62529" s="84"/>
    </row>
    <row r="62530" spans="25:25" x14ac:dyDescent="0.2">
      <c r="Y62530" s="84"/>
    </row>
    <row r="62531" spans="25:25" x14ac:dyDescent="0.2">
      <c r="Y62531" s="84"/>
    </row>
    <row r="62532" spans="25:25" x14ac:dyDescent="0.2">
      <c r="Y62532" s="84"/>
    </row>
    <row r="62533" spans="25:25" x14ac:dyDescent="0.2">
      <c r="Y62533" s="84"/>
    </row>
    <row r="62534" spans="25:25" x14ac:dyDescent="0.2">
      <c r="Y62534" s="84"/>
    </row>
    <row r="62535" spans="25:25" x14ac:dyDescent="0.2">
      <c r="Y62535" s="84"/>
    </row>
    <row r="62536" spans="25:25" x14ac:dyDescent="0.2">
      <c r="Y62536" s="84"/>
    </row>
    <row r="62537" spans="25:25" x14ac:dyDescent="0.2">
      <c r="Y62537" s="84"/>
    </row>
    <row r="62538" spans="25:25" x14ac:dyDescent="0.2">
      <c r="Y62538" s="84"/>
    </row>
    <row r="62539" spans="25:25" x14ac:dyDescent="0.2">
      <c r="Y62539" s="84"/>
    </row>
    <row r="62540" spans="25:25" x14ac:dyDescent="0.2">
      <c r="Y62540" s="84"/>
    </row>
    <row r="62541" spans="25:25" x14ac:dyDescent="0.2">
      <c r="Y62541" s="84"/>
    </row>
    <row r="62542" spans="25:25" x14ac:dyDescent="0.2">
      <c r="Y62542" s="84"/>
    </row>
    <row r="62543" spans="25:25" x14ac:dyDescent="0.2">
      <c r="Y62543" s="84"/>
    </row>
    <row r="62544" spans="25:25" x14ac:dyDescent="0.2">
      <c r="Y62544" s="84"/>
    </row>
    <row r="62545" spans="25:25" x14ac:dyDescent="0.2">
      <c r="Y62545" s="84"/>
    </row>
    <row r="62546" spans="25:25" x14ac:dyDescent="0.2">
      <c r="Y62546" s="84"/>
    </row>
    <row r="62547" spans="25:25" x14ac:dyDescent="0.2">
      <c r="Y62547" s="84"/>
    </row>
    <row r="62548" spans="25:25" x14ac:dyDescent="0.2">
      <c r="Y62548" s="84"/>
    </row>
    <row r="62549" spans="25:25" x14ac:dyDescent="0.2">
      <c r="Y62549" s="84"/>
    </row>
    <row r="62550" spans="25:25" x14ac:dyDescent="0.2">
      <c r="Y62550" s="84"/>
    </row>
    <row r="62551" spans="25:25" x14ac:dyDescent="0.2">
      <c r="Y62551" s="84"/>
    </row>
    <row r="62552" spans="25:25" x14ac:dyDescent="0.2">
      <c r="Y62552" s="84"/>
    </row>
    <row r="62553" spans="25:25" x14ac:dyDescent="0.2">
      <c r="Y62553" s="84"/>
    </row>
    <row r="62554" spans="25:25" x14ac:dyDescent="0.2">
      <c r="Y62554" s="84"/>
    </row>
    <row r="62555" spans="25:25" x14ac:dyDescent="0.2">
      <c r="Y62555" s="84"/>
    </row>
    <row r="62556" spans="25:25" x14ac:dyDescent="0.2">
      <c r="Y62556" s="84"/>
    </row>
    <row r="62557" spans="25:25" x14ac:dyDescent="0.2">
      <c r="Y62557" s="84"/>
    </row>
    <row r="62558" spans="25:25" x14ac:dyDescent="0.2">
      <c r="Y62558" s="84"/>
    </row>
    <row r="62559" spans="25:25" x14ac:dyDescent="0.2">
      <c r="Y62559" s="84"/>
    </row>
    <row r="62560" spans="25:25" x14ac:dyDescent="0.2">
      <c r="Y62560" s="84"/>
    </row>
    <row r="62561" spans="25:25" x14ac:dyDescent="0.2">
      <c r="Y62561" s="84"/>
    </row>
    <row r="62562" spans="25:25" x14ac:dyDescent="0.2">
      <c r="Y62562" s="84"/>
    </row>
    <row r="62563" spans="25:25" x14ac:dyDescent="0.2">
      <c r="Y62563" s="84"/>
    </row>
    <row r="62564" spans="25:25" x14ac:dyDescent="0.2">
      <c r="Y62564" s="84"/>
    </row>
    <row r="62565" spans="25:25" x14ac:dyDescent="0.2">
      <c r="Y62565" s="84"/>
    </row>
    <row r="62566" spans="25:25" x14ac:dyDescent="0.2">
      <c r="Y62566" s="84"/>
    </row>
    <row r="62567" spans="25:25" x14ac:dyDescent="0.2">
      <c r="Y62567" s="84"/>
    </row>
    <row r="62568" spans="25:25" x14ac:dyDescent="0.2">
      <c r="Y62568" s="84"/>
    </row>
    <row r="62569" spans="25:25" x14ac:dyDescent="0.2">
      <c r="Y62569" s="84"/>
    </row>
    <row r="62570" spans="25:25" x14ac:dyDescent="0.2">
      <c r="Y62570" s="84"/>
    </row>
    <row r="62571" spans="25:25" x14ac:dyDescent="0.2">
      <c r="Y62571" s="84"/>
    </row>
    <row r="62572" spans="25:25" x14ac:dyDescent="0.2">
      <c r="Y62572" s="84"/>
    </row>
    <row r="62573" spans="25:25" x14ac:dyDescent="0.2">
      <c r="Y62573" s="84"/>
    </row>
    <row r="62574" spans="25:25" x14ac:dyDescent="0.2">
      <c r="Y62574" s="84"/>
    </row>
    <row r="62575" spans="25:25" x14ac:dyDescent="0.2">
      <c r="Y62575" s="84"/>
    </row>
    <row r="62576" spans="25:25" x14ac:dyDescent="0.2">
      <c r="Y62576" s="84"/>
    </row>
    <row r="62577" spans="25:25" x14ac:dyDescent="0.2">
      <c r="Y62577" s="84"/>
    </row>
    <row r="62578" spans="25:25" x14ac:dyDescent="0.2">
      <c r="Y62578" s="84"/>
    </row>
    <row r="62579" spans="25:25" x14ac:dyDescent="0.2">
      <c r="Y62579" s="84"/>
    </row>
    <row r="62580" spans="25:25" x14ac:dyDescent="0.2">
      <c r="Y62580" s="84"/>
    </row>
    <row r="62581" spans="25:25" x14ac:dyDescent="0.2">
      <c r="Y62581" s="84"/>
    </row>
    <row r="62582" spans="25:25" x14ac:dyDescent="0.2">
      <c r="Y62582" s="84"/>
    </row>
    <row r="62583" spans="25:25" x14ac:dyDescent="0.2">
      <c r="Y62583" s="84"/>
    </row>
    <row r="62584" spans="25:25" x14ac:dyDescent="0.2">
      <c r="Y62584" s="84"/>
    </row>
    <row r="62585" spans="25:25" x14ac:dyDescent="0.2">
      <c r="Y62585" s="84"/>
    </row>
    <row r="62586" spans="25:25" x14ac:dyDescent="0.2">
      <c r="Y62586" s="84"/>
    </row>
    <row r="62587" spans="25:25" x14ac:dyDescent="0.2">
      <c r="Y62587" s="84"/>
    </row>
    <row r="62588" spans="25:25" x14ac:dyDescent="0.2">
      <c r="Y62588" s="84"/>
    </row>
    <row r="62589" spans="25:25" x14ac:dyDescent="0.2">
      <c r="Y62589" s="84"/>
    </row>
    <row r="62590" spans="25:25" x14ac:dyDescent="0.2">
      <c r="Y62590" s="84"/>
    </row>
    <row r="62591" spans="25:25" x14ac:dyDescent="0.2">
      <c r="Y62591" s="84"/>
    </row>
    <row r="62592" spans="25:25" x14ac:dyDescent="0.2">
      <c r="Y62592" s="84"/>
    </row>
    <row r="62593" spans="25:25" x14ac:dyDescent="0.2">
      <c r="Y62593" s="84"/>
    </row>
    <row r="62594" spans="25:25" x14ac:dyDescent="0.2">
      <c r="Y62594" s="84"/>
    </row>
    <row r="62595" spans="25:25" x14ac:dyDescent="0.2">
      <c r="Y62595" s="84"/>
    </row>
    <row r="62596" spans="25:25" x14ac:dyDescent="0.2">
      <c r="Y62596" s="84"/>
    </row>
    <row r="62597" spans="25:25" x14ac:dyDescent="0.2">
      <c r="Y62597" s="84"/>
    </row>
    <row r="62598" spans="25:25" x14ac:dyDescent="0.2">
      <c r="Y62598" s="84"/>
    </row>
    <row r="62599" spans="25:25" x14ac:dyDescent="0.2">
      <c r="Y62599" s="84"/>
    </row>
    <row r="62600" spans="25:25" x14ac:dyDescent="0.2">
      <c r="Y62600" s="84"/>
    </row>
    <row r="62601" spans="25:25" x14ac:dyDescent="0.2">
      <c r="Y62601" s="84"/>
    </row>
    <row r="62602" spans="25:25" x14ac:dyDescent="0.2">
      <c r="Y62602" s="84"/>
    </row>
    <row r="62603" spans="25:25" x14ac:dyDescent="0.2">
      <c r="Y62603" s="84"/>
    </row>
    <row r="62604" spans="25:25" x14ac:dyDescent="0.2">
      <c r="Y62604" s="84"/>
    </row>
    <row r="62605" spans="25:25" x14ac:dyDescent="0.2">
      <c r="Y62605" s="84"/>
    </row>
    <row r="62606" spans="25:25" x14ac:dyDescent="0.2">
      <c r="Y62606" s="84"/>
    </row>
    <row r="62607" spans="25:25" x14ac:dyDescent="0.2">
      <c r="Y62607" s="84"/>
    </row>
    <row r="62608" spans="25:25" x14ac:dyDescent="0.2">
      <c r="Y62608" s="84"/>
    </row>
    <row r="62609" spans="25:25" x14ac:dyDescent="0.2">
      <c r="Y62609" s="84"/>
    </row>
    <row r="62610" spans="25:25" x14ac:dyDescent="0.2">
      <c r="Y62610" s="84"/>
    </row>
    <row r="62611" spans="25:25" x14ac:dyDescent="0.2">
      <c r="Y62611" s="84"/>
    </row>
    <row r="62612" spans="25:25" x14ac:dyDescent="0.2">
      <c r="Y62612" s="84"/>
    </row>
    <row r="62613" spans="25:25" x14ac:dyDescent="0.2">
      <c r="Y62613" s="84"/>
    </row>
    <row r="62614" spans="25:25" x14ac:dyDescent="0.2">
      <c r="Y62614" s="84"/>
    </row>
    <row r="62615" spans="25:25" x14ac:dyDescent="0.2">
      <c r="Y62615" s="84"/>
    </row>
    <row r="62616" spans="25:25" x14ac:dyDescent="0.2">
      <c r="Y62616" s="84"/>
    </row>
    <row r="62617" spans="25:25" x14ac:dyDescent="0.2">
      <c r="Y62617" s="84"/>
    </row>
    <row r="62618" spans="25:25" x14ac:dyDescent="0.2">
      <c r="Y62618" s="84"/>
    </row>
    <row r="62619" spans="25:25" x14ac:dyDescent="0.2">
      <c r="Y62619" s="84"/>
    </row>
    <row r="62620" spans="25:25" x14ac:dyDescent="0.2">
      <c r="Y62620" s="84"/>
    </row>
    <row r="62621" spans="25:25" x14ac:dyDescent="0.2">
      <c r="Y62621" s="84"/>
    </row>
    <row r="62622" spans="25:25" x14ac:dyDescent="0.2">
      <c r="Y62622" s="84"/>
    </row>
    <row r="62623" spans="25:25" x14ac:dyDescent="0.2">
      <c r="Y62623" s="84"/>
    </row>
    <row r="62624" spans="25:25" x14ac:dyDescent="0.2">
      <c r="Y62624" s="84"/>
    </row>
    <row r="62625" spans="25:25" x14ac:dyDescent="0.2">
      <c r="Y62625" s="84"/>
    </row>
    <row r="62626" spans="25:25" x14ac:dyDescent="0.2">
      <c r="Y62626" s="84"/>
    </row>
    <row r="62627" spans="25:25" x14ac:dyDescent="0.2">
      <c r="Y62627" s="84"/>
    </row>
    <row r="62628" spans="25:25" x14ac:dyDescent="0.2">
      <c r="Y62628" s="84"/>
    </row>
    <row r="62629" spans="25:25" x14ac:dyDescent="0.2">
      <c r="Y62629" s="84"/>
    </row>
    <row r="62630" spans="25:25" x14ac:dyDescent="0.2">
      <c r="Y62630" s="84"/>
    </row>
    <row r="62631" spans="25:25" x14ac:dyDescent="0.2">
      <c r="Y62631" s="84"/>
    </row>
    <row r="62632" spans="25:25" x14ac:dyDescent="0.2">
      <c r="Y62632" s="84"/>
    </row>
    <row r="62633" spans="25:25" x14ac:dyDescent="0.2">
      <c r="Y62633" s="84"/>
    </row>
    <row r="62634" spans="25:25" x14ac:dyDescent="0.2">
      <c r="Y62634" s="84"/>
    </row>
    <row r="62635" spans="25:25" x14ac:dyDescent="0.2">
      <c r="Y62635" s="84"/>
    </row>
    <row r="62636" spans="25:25" x14ac:dyDescent="0.2">
      <c r="Y62636" s="84"/>
    </row>
    <row r="62637" spans="25:25" x14ac:dyDescent="0.2">
      <c r="Y62637" s="84"/>
    </row>
    <row r="62638" spans="25:25" x14ac:dyDescent="0.2">
      <c r="Y62638" s="84"/>
    </row>
    <row r="62639" spans="25:25" x14ac:dyDescent="0.2">
      <c r="Y62639" s="84"/>
    </row>
    <row r="62640" spans="25:25" x14ac:dyDescent="0.2">
      <c r="Y62640" s="84"/>
    </row>
    <row r="62641" spans="25:25" x14ac:dyDescent="0.2">
      <c r="Y62641" s="84"/>
    </row>
    <row r="62642" spans="25:25" x14ac:dyDescent="0.2">
      <c r="Y62642" s="84"/>
    </row>
    <row r="62643" spans="25:25" x14ac:dyDescent="0.2">
      <c r="Y62643" s="84"/>
    </row>
    <row r="62644" spans="25:25" x14ac:dyDescent="0.2">
      <c r="Y62644" s="84"/>
    </row>
    <row r="62645" spans="25:25" x14ac:dyDescent="0.2">
      <c r="Y62645" s="84"/>
    </row>
    <row r="62646" spans="25:25" x14ac:dyDescent="0.2">
      <c r="Y62646" s="84"/>
    </row>
    <row r="62647" spans="25:25" x14ac:dyDescent="0.2">
      <c r="Y62647" s="84"/>
    </row>
    <row r="62648" spans="25:25" x14ac:dyDescent="0.2">
      <c r="Y62648" s="84"/>
    </row>
    <row r="62649" spans="25:25" x14ac:dyDescent="0.2">
      <c r="Y62649" s="84"/>
    </row>
    <row r="62650" spans="25:25" x14ac:dyDescent="0.2">
      <c r="Y62650" s="84"/>
    </row>
    <row r="62651" spans="25:25" x14ac:dyDescent="0.2">
      <c r="Y62651" s="84"/>
    </row>
    <row r="62652" spans="25:25" x14ac:dyDescent="0.2">
      <c r="Y62652" s="84"/>
    </row>
    <row r="62653" spans="25:25" x14ac:dyDescent="0.2">
      <c r="Y62653" s="84"/>
    </row>
    <row r="62654" spans="25:25" x14ac:dyDescent="0.2">
      <c r="Y62654" s="84"/>
    </row>
    <row r="62655" spans="25:25" x14ac:dyDescent="0.2">
      <c r="Y62655" s="84"/>
    </row>
    <row r="62656" spans="25:25" x14ac:dyDescent="0.2">
      <c r="Y62656" s="84"/>
    </row>
    <row r="62657" spans="25:25" x14ac:dyDescent="0.2">
      <c r="Y62657" s="84"/>
    </row>
    <row r="62658" spans="25:25" x14ac:dyDescent="0.2">
      <c r="Y62658" s="84"/>
    </row>
    <row r="62659" spans="25:25" x14ac:dyDescent="0.2">
      <c r="Y62659" s="84"/>
    </row>
    <row r="62660" spans="25:25" x14ac:dyDescent="0.2">
      <c r="Y62660" s="84"/>
    </row>
    <row r="62661" spans="25:25" x14ac:dyDescent="0.2">
      <c r="Y62661" s="84"/>
    </row>
    <row r="62662" spans="25:25" x14ac:dyDescent="0.2">
      <c r="Y62662" s="84"/>
    </row>
    <row r="62663" spans="25:25" x14ac:dyDescent="0.2">
      <c r="Y62663" s="84"/>
    </row>
    <row r="62664" spans="25:25" x14ac:dyDescent="0.2">
      <c r="Y62664" s="84"/>
    </row>
    <row r="62665" spans="25:25" x14ac:dyDescent="0.2">
      <c r="Y62665" s="84"/>
    </row>
    <row r="62666" spans="25:25" x14ac:dyDescent="0.2">
      <c r="Y62666" s="84"/>
    </row>
    <row r="62667" spans="25:25" x14ac:dyDescent="0.2">
      <c r="Y62667" s="84"/>
    </row>
    <row r="62668" spans="25:25" x14ac:dyDescent="0.2">
      <c r="Y62668" s="84"/>
    </row>
    <row r="62669" spans="25:25" x14ac:dyDescent="0.2">
      <c r="Y62669" s="84"/>
    </row>
    <row r="62670" spans="25:25" x14ac:dyDescent="0.2">
      <c r="Y62670" s="84"/>
    </row>
    <row r="62671" spans="25:25" x14ac:dyDescent="0.2">
      <c r="Y62671" s="84"/>
    </row>
    <row r="62672" spans="25:25" x14ac:dyDescent="0.2">
      <c r="Y62672" s="84"/>
    </row>
    <row r="62673" spans="25:25" x14ac:dyDescent="0.2">
      <c r="Y62673" s="84"/>
    </row>
    <row r="62674" spans="25:25" x14ac:dyDescent="0.2">
      <c r="Y62674" s="84"/>
    </row>
    <row r="62675" spans="25:25" x14ac:dyDescent="0.2">
      <c r="Y62675" s="84"/>
    </row>
    <row r="62676" spans="25:25" x14ac:dyDescent="0.2">
      <c r="Y62676" s="84"/>
    </row>
    <row r="62677" spans="25:25" x14ac:dyDescent="0.2">
      <c r="Y62677" s="84"/>
    </row>
    <row r="62678" spans="25:25" x14ac:dyDescent="0.2">
      <c r="Y62678" s="84"/>
    </row>
    <row r="62679" spans="25:25" x14ac:dyDescent="0.2">
      <c r="Y62679" s="84"/>
    </row>
    <row r="62680" spans="25:25" x14ac:dyDescent="0.2">
      <c r="Y62680" s="84"/>
    </row>
    <row r="62681" spans="25:25" x14ac:dyDescent="0.2">
      <c r="Y62681" s="84"/>
    </row>
    <row r="62682" spans="25:25" x14ac:dyDescent="0.2">
      <c r="Y62682" s="84"/>
    </row>
    <row r="62683" spans="25:25" x14ac:dyDescent="0.2">
      <c r="Y62683" s="84"/>
    </row>
    <row r="62684" spans="25:25" x14ac:dyDescent="0.2">
      <c r="Y62684" s="84"/>
    </row>
    <row r="62685" spans="25:25" x14ac:dyDescent="0.2">
      <c r="Y62685" s="84"/>
    </row>
    <row r="62686" spans="25:25" x14ac:dyDescent="0.2">
      <c r="Y62686" s="84"/>
    </row>
    <row r="62687" spans="25:25" x14ac:dyDescent="0.2">
      <c r="Y62687" s="84"/>
    </row>
    <row r="62688" spans="25:25" x14ac:dyDescent="0.2">
      <c r="Y62688" s="84"/>
    </row>
    <row r="62689" spans="25:25" x14ac:dyDescent="0.2">
      <c r="Y62689" s="84"/>
    </row>
    <row r="62690" spans="25:25" x14ac:dyDescent="0.2">
      <c r="Y62690" s="84"/>
    </row>
    <row r="62691" spans="25:25" x14ac:dyDescent="0.2">
      <c r="Y62691" s="84"/>
    </row>
    <row r="62692" spans="25:25" x14ac:dyDescent="0.2">
      <c r="Y62692" s="84"/>
    </row>
    <row r="62693" spans="25:25" x14ac:dyDescent="0.2">
      <c r="Y62693" s="84"/>
    </row>
    <row r="62694" spans="25:25" x14ac:dyDescent="0.2">
      <c r="Y62694" s="84"/>
    </row>
    <row r="62695" spans="25:25" x14ac:dyDescent="0.2">
      <c r="Y62695" s="84"/>
    </row>
    <row r="62696" spans="25:25" x14ac:dyDescent="0.2">
      <c r="Y62696" s="84"/>
    </row>
    <row r="62697" spans="25:25" x14ac:dyDescent="0.2">
      <c r="Y62697" s="84"/>
    </row>
    <row r="62698" spans="25:25" x14ac:dyDescent="0.2">
      <c r="Y62698" s="84"/>
    </row>
    <row r="62699" spans="25:25" x14ac:dyDescent="0.2">
      <c r="Y62699" s="84"/>
    </row>
    <row r="62700" spans="25:25" x14ac:dyDescent="0.2">
      <c r="Y62700" s="84"/>
    </row>
    <row r="62701" spans="25:25" x14ac:dyDescent="0.2">
      <c r="Y62701" s="84"/>
    </row>
    <row r="62702" spans="25:25" x14ac:dyDescent="0.2">
      <c r="Y62702" s="84"/>
    </row>
    <row r="62703" spans="25:25" x14ac:dyDescent="0.2">
      <c r="Y62703" s="84"/>
    </row>
    <row r="62704" spans="25:25" x14ac:dyDescent="0.2">
      <c r="Y62704" s="84"/>
    </row>
    <row r="62705" spans="25:25" x14ac:dyDescent="0.2">
      <c r="Y62705" s="84"/>
    </row>
    <row r="62706" spans="25:25" x14ac:dyDescent="0.2">
      <c r="Y62706" s="84"/>
    </row>
    <row r="62707" spans="25:25" x14ac:dyDescent="0.2">
      <c r="Y62707" s="84"/>
    </row>
    <row r="62708" spans="25:25" x14ac:dyDescent="0.2">
      <c r="Y62708" s="84"/>
    </row>
    <row r="62709" spans="25:25" x14ac:dyDescent="0.2">
      <c r="Y62709" s="84"/>
    </row>
    <row r="62710" spans="25:25" x14ac:dyDescent="0.2">
      <c r="Y62710" s="84"/>
    </row>
    <row r="62711" spans="25:25" x14ac:dyDescent="0.2">
      <c r="Y62711" s="84"/>
    </row>
    <row r="62712" spans="25:25" x14ac:dyDescent="0.2">
      <c r="Y62712" s="84"/>
    </row>
    <row r="62713" spans="25:25" x14ac:dyDescent="0.2">
      <c r="Y62713" s="84"/>
    </row>
    <row r="62714" spans="25:25" x14ac:dyDescent="0.2">
      <c r="Y62714" s="84"/>
    </row>
    <row r="62715" spans="25:25" x14ac:dyDescent="0.2">
      <c r="Y62715" s="84"/>
    </row>
    <row r="62716" spans="25:25" x14ac:dyDescent="0.2">
      <c r="Y62716" s="84"/>
    </row>
    <row r="62717" spans="25:25" x14ac:dyDescent="0.2">
      <c r="Y62717" s="84"/>
    </row>
    <row r="62718" spans="25:25" x14ac:dyDescent="0.2">
      <c r="Y62718" s="84"/>
    </row>
    <row r="62719" spans="25:25" x14ac:dyDescent="0.2">
      <c r="Y62719" s="84"/>
    </row>
    <row r="62720" spans="25:25" x14ac:dyDescent="0.2">
      <c r="Y62720" s="84"/>
    </row>
    <row r="62721" spans="25:25" x14ac:dyDescent="0.2">
      <c r="Y62721" s="84"/>
    </row>
    <row r="62722" spans="25:25" x14ac:dyDescent="0.2">
      <c r="Y62722" s="84"/>
    </row>
    <row r="62723" spans="25:25" x14ac:dyDescent="0.2">
      <c r="Y62723" s="84"/>
    </row>
    <row r="62724" spans="25:25" x14ac:dyDescent="0.2">
      <c r="Y62724" s="84"/>
    </row>
    <row r="62725" spans="25:25" x14ac:dyDescent="0.2">
      <c r="Y62725" s="84"/>
    </row>
    <row r="62726" spans="25:25" x14ac:dyDescent="0.2">
      <c r="Y62726" s="84"/>
    </row>
    <row r="62727" spans="25:25" x14ac:dyDescent="0.2">
      <c r="Y62727" s="84"/>
    </row>
    <row r="62728" spans="25:25" x14ac:dyDescent="0.2">
      <c r="Y62728" s="84"/>
    </row>
    <row r="62729" spans="25:25" x14ac:dyDescent="0.2">
      <c r="Y62729" s="84"/>
    </row>
    <row r="62730" spans="25:25" x14ac:dyDescent="0.2">
      <c r="Y62730" s="84"/>
    </row>
    <row r="62731" spans="25:25" x14ac:dyDescent="0.2">
      <c r="Y62731" s="84"/>
    </row>
    <row r="62732" spans="25:25" x14ac:dyDescent="0.2">
      <c r="Y62732" s="84"/>
    </row>
    <row r="62733" spans="25:25" x14ac:dyDescent="0.2">
      <c r="Y62733" s="84"/>
    </row>
    <row r="62734" spans="25:25" x14ac:dyDescent="0.2">
      <c r="Y62734" s="84"/>
    </row>
    <row r="62735" spans="25:25" x14ac:dyDescent="0.2">
      <c r="Y62735" s="84"/>
    </row>
    <row r="62736" spans="25:25" x14ac:dyDescent="0.2">
      <c r="Y62736" s="84"/>
    </row>
    <row r="62737" spans="25:25" x14ac:dyDescent="0.2">
      <c r="Y62737" s="84"/>
    </row>
    <row r="62738" spans="25:25" x14ac:dyDescent="0.2">
      <c r="Y62738" s="84"/>
    </row>
    <row r="62739" spans="25:25" x14ac:dyDescent="0.2">
      <c r="Y62739" s="84"/>
    </row>
    <row r="62740" spans="25:25" x14ac:dyDescent="0.2">
      <c r="Y62740" s="84"/>
    </row>
    <row r="62741" spans="25:25" x14ac:dyDescent="0.2">
      <c r="Y62741" s="84"/>
    </row>
    <row r="62742" spans="25:25" x14ac:dyDescent="0.2">
      <c r="Y62742" s="84"/>
    </row>
    <row r="62743" spans="25:25" x14ac:dyDescent="0.2">
      <c r="Y62743" s="84"/>
    </row>
    <row r="62744" spans="25:25" x14ac:dyDescent="0.2">
      <c r="Y62744" s="84"/>
    </row>
    <row r="62745" spans="25:25" x14ac:dyDescent="0.2">
      <c r="Y62745" s="84"/>
    </row>
    <row r="62746" spans="25:25" x14ac:dyDescent="0.2">
      <c r="Y62746" s="84"/>
    </row>
    <row r="62747" spans="25:25" x14ac:dyDescent="0.2">
      <c r="Y62747" s="84"/>
    </row>
    <row r="62748" spans="25:25" x14ac:dyDescent="0.2">
      <c r="Y62748" s="84"/>
    </row>
    <row r="62749" spans="25:25" x14ac:dyDescent="0.2">
      <c r="Y62749" s="84"/>
    </row>
    <row r="62750" spans="25:25" x14ac:dyDescent="0.2">
      <c r="Y62750" s="84"/>
    </row>
    <row r="62751" spans="25:25" x14ac:dyDescent="0.2">
      <c r="Y62751" s="84"/>
    </row>
    <row r="62752" spans="25:25" x14ac:dyDescent="0.2">
      <c r="Y62752" s="84"/>
    </row>
    <row r="62753" spans="25:25" x14ac:dyDescent="0.2">
      <c r="Y62753" s="84"/>
    </row>
    <row r="62754" spans="25:25" x14ac:dyDescent="0.2">
      <c r="Y62754" s="84"/>
    </row>
    <row r="62755" spans="25:25" x14ac:dyDescent="0.2">
      <c r="Y62755" s="84"/>
    </row>
    <row r="62756" spans="25:25" x14ac:dyDescent="0.2">
      <c r="Y62756" s="84"/>
    </row>
    <row r="62757" spans="25:25" x14ac:dyDescent="0.2">
      <c r="Y62757" s="84"/>
    </row>
    <row r="62758" spans="25:25" x14ac:dyDescent="0.2">
      <c r="Y62758" s="84"/>
    </row>
    <row r="62759" spans="25:25" x14ac:dyDescent="0.2">
      <c r="Y62759" s="84"/>
    </row>
    <row r="62760" spans="25:25" x14ac:dyDescent="0.2">
      <c r="Y62760" s="84"/>
    </row>
    <row r="62761" spans="25:25" x14ac:dyDescent="0.2">
      <c r="Y62761" s="84"/>
    </row>
    <row r="62762" spans="25:25" x14ac:dyDescent="0.2">
      <c r="Y62762" s="84"/>
    </row>
    <row r="62763" spans="25:25" x14ac:dyDescent="0.2">
      <c r="Y62763" s="84"/>
    </row>
    <row r="62764" spans="25:25" x14ac:dyDescent="0.2">
      <c r="Y62764" s="84"/>
    </row>
    <row r="62765" spans="25:25" x14ac:dyDescent="0.2">
      <c r="Y62765" s="84"/>
    </row>
    <row r="62766" spans="25:25" x14ac:dyDescent="0.2">
      <c r="Y62766" s="84"/>
    </row>
    <row r="62767" spans="25:25" x14ac:dyDescent="0.2">
      <c r="Y62767" s="84"/>
    </row>
    <row r="62768" spans="25:25" x14ac:dyDescent="0.2">
      <c r="Y62768" s="84"/>
    </row>
    <row r="62769" spans="25:25" x14ac:dyDescent="0.2">
      <c r="Y62769" s="84"/>
    </row>
    <row r="62770" spans="25:25" x14ac:dyDescent="0.2">
      <c r="Y62770" s="84"/>
    </row>
    <row r="62771" spans="25:25" x14ac:dyDescent="0.2">
      <c r="Y62771" s="84"/>
    </row>
    <row r="62772" spans="25:25" x14ac:dyDescent="0.2">
      <c r="Y62772" s="84"/>
    </row>
    <row r="62773" spans="25:25" x14ac:dyDescent="0.2">
      <c r="Y62773" s="84"/>
    </row>
    <row r="62774" spans="25:25" x14ac:dyDescent="0.2">
      <c r="Y62774" s="84"/>
    </row>
    <row r="62775" spans="25:25" x14ac:dyDescent="0.2">
      <c r="Y62775" s="84"/>
    </row>
    <row r="62776" spans="25:25" x14ac:dyDescent="0.2">
      <c r="Y62776" s="84"/>
    </row>
    <row r="62777" spans="25:25" x14ac:dyDescent="0.2">
      <c r="Y62777" s="84"/>
    </row>
    <row r="62778" spans="25:25" x14ac:dyDescent="0.2">
      <c r="Y62778" s="84"/>
    </row>
    <row r="62779" spans="25:25" x14ac:dyDescent="0.2">
      <c r="Y62779" s="84"/>
    </row>
    <row r="62780" spans="25:25" x14ac:dyDescent="0.2">
      <c r="Y62780" s="84"/>
    </row>
    <row r="62781" spans="25:25" x14ac:dyDescent="0.2">
      <c r="Y62781" s="84"/>
    </row>
    <row r="62782" spans="25:25" x14ac:dyDescent="0.2">
      <c r="Y62782" s="84"/>
    </row>
    <row r="62783" spans="25:25" x14ac:dyDescent="0.2">
      <c r="Y62783" s="84"/>
    </row>
    <row r="62784" spans="25:25" x14ac:dyDescent="0.2">
      <c r="Y62784" s="84"/>
    </row>
    <row r="62785" spans="25:25" x14ac:dyDescent="0.2">
      <c r="Y62785" s="84"/>
    </row>
    <row r="62786" spans="25:25" x14ac:dyDescent="0.2">
      <c r="Y62786" s="84"/>
    </row>
    <row r="62787" spans="25:25" x14ac:dyDescent="0.2">
      <c r="Y62787" s="84"/>
    </row>
    <row r="62788" spans="25:25" x14ac:dyDescent="0.2">
      <c r="Y62788" s="84"/>
    </row>
    <row r="62789" spans="25:25" x14ac:dyDescent="0.2">
      <c r="Y62789" s="84"/>
    </row>
    <row r="62790" spans="25:25" x14ac:dyDescent="0.2">
      <c r="Y62790" s="84"/>
    </row>
    <row r="62791" spans="25:25" x14ac:dyDescent="0.2">
      <c r="Y62791" s="84"/>
    </row>
    <row r="62792" spans="25:25" x14ac:dyDescent="0.2">
      <c r="Y62792" s="84"/>
    </row>
    <row r="62793" spans="25:25" x14ac:dyDescent="0.2">
      <c r="Y62793" s="84"/>
    </row>
    <row r="62794" spans="25:25" x14ac:dyDescent="0.2">
      <c r="Y62794" s="84"/>
    </row>
    <row r="62795" spans="25:25" x14ac:dyDescent="0.2">
      <c r="Y62795" s="84"/>
    </row>
    <row r="62796" spans="25:25" x14ac:dyDescent="0.2">
      <c r="Y62796" s="84"/>
    </row>
    <row r="62797" spans="25:25" x14ac:dyDescent="0.2">
      <c r="Y62797" s="84"/>
    </row>
    <row r="62798" spans="25:25" x14ac:dyDescent="0.2">
      <c r="Y62798" s="84"/>
    </row>
    <row r="62799" spans="25:25" x14ac:dyDescent="0.2">
      <c r="Y62799" s="84"/>
    </row>
    <row r="62800" spans="25:25" x14ac:dyDescent="0.2">
      <c r="Y62800" s="84"/>
    </row>
    <row r="62801" spans="25:25" x14ac:dyDescent="0.2">
      <c r="Y62801" s="84"/>
    </row>
    <row r="62802" spans="25:25" x14ac:dyDescent="0.2">
      <c r="Y62802" s="84"/>
    </row>
    <row r="62803" spans="25:25" x14ac:dyDescent="0.2">
      <c r="Y62803" s="84"/>
    </row>
    <row r="62804" spans="25:25" x14ac:dyDescent="0.2">
      <c r="Y62804" s="84"/>
    </row>
    <row r="62805" spans="25:25" x14ac:dyDescent="0.2">
      <c r="Y62805" s="84"/>
    </row>
    <row r="62806" spans="25:25" x14ac:dyDescent="0.2">
      <c r="Y62806" s="84"/>
    </row>
    <row r="62807" spans="25:25" x14ac:dyDescent="0.2">
      <c r="Y62807" s="84"/>
    </row>
    <row r="62808" spans="25:25" x14ac:dyDescent="0.2">
      <c r="Y62808" s="84"/>
    </row>
    <row r="62809" spans="25:25" x14ac:dyDescent="0.2">
      <c r="Y62809" s="84"/>
    </row>
    <row r="62810" spans="25:25" x14ac:dyDescent="0.2">
      <c r="Y62810" s="84"/>
    </row>
    <row r="62811" spans="25:25" x14ac:dyDescent="0.2">
      <c r="Y62811" s="84"/>
    </row>
    <row r="62812" spans="25:25" x14ac:dyDescent="0.2">
      <c r="Y62812" s="84"/>
    </row>
    <row r="62813" spans="25:25" x14ac:dyDescent="0.2">
      <c r="Y62813" s="84"/>
    </row>
    <row r="62814" spans="25:25" x14ac:dyDescent="0.2">
      <c r="Y62814" s="84"/>
    </row>
    <row r="62815" spans="25:25" x14ac:dyDescent="0.2">
      <c r="Y62815" s="84"/>
    </row>
    <row r="62816" spans="25:25" x14ac:dyDescent="0.2">
      <c r="Y62816" s="84"/>
    </row>
    <row r="62817" spans="25:25" x14ac:dyDescent="0.2">
      <c r="Y62817" s="84"/>
    </row>
    <row r="62818" spans="25:25" x14ac:dyDescent="0.2">
      <c r="Y62818" s="84"/>
    </row>
    <row r="62819" spans="25:25" x14ac:dyDescent="0.2">
      <c r="Y62819" s="84"/>
    </row>
    <row r="62820" spans="25:25" x14ac:dyDescent="0.2">
      <c r="Y62820" s="84"/>
    </row>
    <row r="62821" spans="25:25" x14ac:dyDescent="0.2">
      <c r="Y62821" s="84"/>
    </row>
    <row r="62822" spans="25:25" x14ac:dyDescent="0.2">
      <c r="Y62822" s="84"/>
    </row>
    <row r="62823" spans="25:25" x14ac:dyDescent="0.2">
      <c r="Y62823" s="84"/>
    </row>
    <row r="62824" spans="25:25" x14ac:dyDescent="0.2">
      <c r="Y62824" s="84"/>
    </row>
    <row r="62825" spans="25:25" x14ac:dyDescent="0.2">
      <c r="Y62825" s="84"/>
    </row>
    <row r="62826" spans="25:25" x14ac:dyDescent="0.2">
      <c r="Y62826" s="84"/>
    </row>
    <row r="62827" spans="25:25" x14ac:dyDescent="0.2">
      <c r="Y62827" s="84"/>
    </row>
    <row r="62828" spans="25:25" x14ac:dyDescent="0.2">
      <c r="Y62828" s="84"/>
    </row>
    <row r="62829" spans="25:25" x14ac:dyDescent="0.2">
      <c r="Y62829" s="84"/>
    </row>
    <row r="62830" spans="25:25" x14ac:dyDescent="0.2">
      <c r="Y62830" s="84"/>
    </row>
    <row r="62831" spans="25:25" x14ac:dyDescent="0.2">
      <c r="Y62831" s="84"/>
    </row>
    <row r="62832" spans="25:25" x14ac:dyDescent="0.2">
      <c r="Y62832" s="84"/>
    </row>
    <row r="62833" spans="25:25" x14ac:dyDescent="0.2">
      <c r="Y62833" s="84"/>
    </row>
    <row r="62834" spans="25:25" x14ac:dyDescent="0.2">
      <c r="Y62834" s="84"/>
    </row>
    <row r="62835" spans="25:25" x14ac:dyDescent="0.2">
      <c r="Y62835" s="84"/>
    </row>
    <row r="62836" spans="25:25" x14ac:dyDescent="0.2">
      <c r="Y62836" s="84"/>
    </row>
    <row r="62837" spans="25:25" x14ac:dyDescent="0.2">
      <c r="Y62837" s="84"/>
    </row>
    <row r="62838" spans="25:25" x14ac:dyDescent="0.2">
      <c r="Y62838" s="84"/>
    </row>
    <row r="62839" spans="25:25" x14ac:dyDescent="0.2">
      <c r="Y62839" s="84"/>
    </row>
    <row r="62840" spans="25:25" x14ac:dyDescent="0.2">
      <c r="Y62840" s="84"/>
    </row>
    <row r="62841" spans="25:25" x14ac:dyDescent="0.2">
      <c r="Y62841" s="84"/>
    </row>
    <row r="62842" spans="25:25" x14ac:dyDescent="0.2">
      <c r="Y62842" s="84"/>
    </row>
    <row r="62843" spans="25:25" x14ac:dyDescent="0.2">
      <c r="Y62843" s="84"/>
    </row>
    <row r="62844" spans="25:25" x14ac:dyDescent="0.2">
      <c r="Y62844" s="84"/>
    </row>
    <row r="62845" spans="25:25" x14ac:dyDescent="0.2">
      <c r="Y62845" s="84"/>
    </row>
    <row r="62846" spans="25:25" x14ac:dyDescent="0.2">
      <c r="Y62846" s="84"/>
    </row>
    <row r="62847" spans="25:25" x14ac:dyDescent="0.2">
      <c r="Y62847" s="84"/>
    </row>
    <row r="62848" spans="25:25" x14ac:dyDescent="0.2">
      <c r="Y62848" s="84"/>
    </row>
    <row r="62849" spans="25:25" x14ac:dyDescent="0.2">
      <c r="Y62849" s="84"/>
    </row>
    <row r="62850" spans="25:25" x14ac:dyDescent="0.2">
      <c r="Y62850" s="84"/>
    </row>
    <row r="62851" spans="25:25" x14ac:dyDescent="0.2">
      <c r="Y62851" s="84"/>
    </row>
    <row r="62852" spans="25:25" x14ac:dyDescent="0.2">
      <c r="Y62852" s="84"/>
    </row>
    <row r="62853" spans="25:25" x14ac:dyDescent="0.2">
      <c r="Y62853" s="84"/>
    </row>
    <row r="62854" spans="25:25" x14ac:dyDescent="0.2">
      <c r="Y62854" s="84"/>
    </row>
    <row r="62855" spans="25:25" x14ac:dyDescent="0.2">
      <c r="Y62855" s="84"/>
    </row>
    <row r="62856" spans="25:25" x14ac:dyDescent="0.2">
      <c r="Y62856" s="84"/>
    </row>
    <row r="62857" spans="25:25" x14ac:dyDescent="0.2">
      <c r="Y62857" s="84"/>
    </row>
    <row r="62858" spans="25:25" x14ac:dyDescent="0.2">
      <c r="Y62858" s="84"/>
    </row>
    <row r="62859" spans="25:25" x14ac:dyDescent="0.2">
      <c r="Y62859" s="84"/>
    </row>
    <row r="62860" spans="25:25" x14ac:dyDescent="0.2">
      <c r="Y62860" s="84"/>
    </row>
    <row r="62861" spans="25:25" x14ac:dyDescent="0.2">
      <c r="Y62861" s="84"/>
    </row>
    <row r="62862" spans="25:25" x14ac:dyDescent="0.2">
      <c r="Y62862" s="84"/>
    </row>
    <row r="62863" spans="25:25" x14ac:dyDescent="0.2">
      <c r="Y62863" s="84"/>
    </row>
    <row r="62864" spans="25:25" x14ac:dyDescent="0.2">
      <c r="Y62864" s="84"/>
    </row>
    <row r="62865" spans="25:25" x14ac:dyDescent="0.2">
      <c r="Y62865" s="84"/>
    </row>
    <row r="62866" spans="25:25" x14ac:dyDescent="0.2">
      <c r="Y62866" s="84"/>
    </row>
    <row r="62867" spans="25:25" x14ac:dyDescent="0.2">
      <c r="Y62867" s="84"/>
    </row>
    <row r="62868" spans="25:25" x14ac:dyDescent="0.2">
      <c r="Y62868" s="84"/>
    </row>
    <row r="62869" spans="25:25" x14ac:dyDescent="0.2">
      <c r="Y62869" s="84"/>
    </row>
    <row r="62870" spans="25:25" x14ac:dyDescent="0.2">
      <c r="Y62870" s="84"/>
    </row>
    <row r="62871" spans="25:25" x14ac:dyDescent="0.2">
      <c r="Y62871" s="84"/>
    </row>
    <row r="62872" spans="25:25" x14ac:dyDescent="0.2">
      <c r="Y62872" s="84"/>
    </row>
    <row r="62873" spans="25:25" x14ac:dyDescent="0.2">
      <c r="Y62873" s="84"/>
    </row>
    <row r="62874" spans="25:25" x14ac:dyDescent="0.2">
      <c r="Y62874" s="84"/>
    </row>
    <row r="62875" spans="25:25" x14ac:dyDescent="0.2">
      <c r="Y62875" s="84"/>
    </row>
    <row r="62876" spans="25:25" x14ac:dyDescent="0.2">
      <c r="Y62876" s="84"/>
    </row>
    <row r="62877" spans="25:25" x14ac:dyDescent="0.2">
      <c r="Y62877" s="84"/>
    </row>
    <row r="62878" spans="25:25" x14ac:dyDescent="0.2">
      <c r="Y62878" s="84"/>
    </row>
    <row r="62879" spans="25:25" x14ac:dyDescent="0.2">
      <c r="Y62879" s="84"/>
    </row>
    <row r="62880" spans="25:25" x14ac:dyDescent="0.2">
      <c r="Y62880" s="84"/>
    </row>
    <row r="62881" spans="25:25" x14ac:dyDescent="0.2">
      <c r="Y62881" s="84"/>
    </row>
    <row r="62882" spans="25:25" x14ac:dyDescent="0.2">
      <c r="Y62882" s="84"/>
    </row>
    <row r="62883" spans="25:25" x14ac:dyDescent="0.2">
      <c r="Y62883" s="84"/>
    </row>
    <row r="62884" spans="25:25" x14ac:dyDescent="0.2">
      <c r="Y62884" s="84"/>
    </row>
    <row r="62885" spans="25:25" x14ac:dyDescent="0.2">
      <c r="Y62885" s="84"/>
    </row>
    <row r="62886" spans="25:25" x14ac:dyDescent="0.2">
      <c r="Y62886" s="84"/>
    </row>
    <row r="62887" spans="25:25" x14ac:dyDescent="0.2">
      <c r="Y62887" s="84"/>
    </row>
    <row r="62888" spans="25:25" x14ac:dyDescent="0.2">
      <c r="Y62888" s="84"/>
    </row>
    <row r="62889" spans="25:25" x14ac:dyDescent="0.2">
      <c r="Y62889" s="84"/>
    </row>
    <row r="62890" spans="25:25" x14ac:dyDescent="0.2">
      <c r="Y62890" s="84"/>
    </row>
    <row r="62891" spans="25:25" x14ac:dyDescent="0.2">
      <c r="Y62891" s="84"/>
    </row>
    <row r="62892" spans="25:25" x14ac:dyDescent="0.2">
      <c r="Y62892" s="84"/>
    </row>
    <row r="62893" spans="25:25" x14ac:dyDescent="0.2">
      <c r="Y62893" s="84"/>
    </row>
    <row r="62894" spans="25:25" x14ac:dyDescent="0.2">
      <c r="Y62894" s="84"/>
    </row>
    <row r="62895" spans="25:25" x14ac:dyDescent="0.2">
      <c r="Y62895" s="84"/>
    </row>
    <row r="62896" spans="25:25" x14ac:dyDescent="0.2">
      <c r="Y62896" s="84"/>
    </row>
    <row r="62897" spans="25:25" x14ac:dyDescent="0.2">
      <c r="Y62897" s="84"/>
    </row>
    <row r="62898" spans="25:25" x14ac:dyDescent="0.2">
      <c r="Y62898" s="84"/>
    </row>
    <row r="62899" spans="25:25" x14ac:dyDescent="0.2">
      <c r="Y62899" s="84"/>
    </row>
    <row r="62900" spans="25:25" x14ac:dyDescent="0.2">
      <c r="Y62900" s="84"/>
    </row>
    <row r="62901" spans="25:25" x14ac:dyDescent="0.2">
      <c r="Y62901" s="84"/>
    </row>
    <row r="62902" spans="25:25" x14ac:dyDescent="0.2">
      <c r="Y62902" s="84"/>
    </row>
    <row r="62903" spans="25:25" x14ac:dyDescent="0.2">
      <c r="Y62903" s="84"/>
    </row>
    <row r="62904" spans="25:25" x14ac:dyDescent="0.2">
      <c r="Y62904" s="84"/>
    </row>
    <row r="62905" spans="25:25" x14ac:dyDescent="0.2">
      <c r="Y62905" s="84"/>
    </row>
    <row r="62906" spans="25:25" x14ac:dyDescent="0.2">
      <c r="Y62906" s="84"/>
    </row>
    <row r="62907" spans="25:25" x14ac:dyDescent="0.2">
      <c r="Y62907" s="84"/>
    </row>
    <row r="62908" spans="25:25" x14ac:dyDescent="0.2">
      <c r="Y62908" s="84"/>
    </row>
    <row r="62909" spans="25:25" x14ac:dyDescent="0.2">
      <c r="Y62909" s="84"/>
    </row>
    <row r="62910" spans="25:25" x14ac:dyDescent="0.2">
      <c r="Y62910" s="84"/>
    </row>
    <row r="62911" spans="25:25" x14ac:dyDescent="0.2">
      <c r="Y62911" s="84"/>
    </row>
    <row r="62912" spans="25:25" x14ac:dyDescent="0.2">
      <c r="Y62912" s="84"/>
    </row>
    <row r="62913" spans="25:25" x14ac:dyDescent="0.2">
      <c r="Y62913" s="84"/>
    </row>
    <row r="62914" spans="25:25" x14ac:dyDescent="0.2">
      <c r="Y62914" s="84"/>
    </row>
    <row r="62915" spans="25:25" x14ac:dyDescent="0.2">
      <c r="Y62915" s="84"/>
    </row>
    <row r="62916" spans="25:25" x14ac:dyDescent="0.2">
      <c r="Y62916" s="84"/>
    </row>
    <row r="62917" spans="25:25" x14ac:dyDescent="0.2">
      <c r="Y62917" s="84"/>
    </row>
    <row r="62918" spans="25:25" x14ac:dyDescent="0.2">
      <c r="Y62918" s="84"/>
    </row>
    <row r="62919" spans="25:25" x14ac:dyDescent="0.2">
      <c r="Y62919" s="84"/>
    </row>
    <row r="62920" spans="25:25" x14ac:dyDescent="0.2">
      <c r="Y62920" s="84"/>
    </row>
    <row r="62921" spans="25:25" x14ac:dyDescent="0.2">
      <c r="Y62921" s="84"/>
    </row>
    <row r="62922" spans="25:25" x14ac:dyDescent="0.2">
      <c r="Y62922" s="84"/>
    </row>
    <row r="62923" spans="25:25" x14ac:dyDescent="0.2">
      <c r="Y62923" s="84"/>
    </row>
    <row r="62924" spans="25:25" x14ac:dyDescent="0.2">
      <c r="Y62924" s="84"/>
    </row>
    <row r="62925" spans="25:25" x14ac:dyDescent="0.2">
      <c r="Y62925" s="84"/>
    </row>
    <row r="62926" spans="25:25" x14ac:dyDescent="0.2">
      <c r="Y62926" s="84"/>
    </row>
    <row r="62927" spans="25:25" x14ac:dyDescent="0.2">
      <c r="Y62927" s="84"/>
    </row>
    <row r="62928" spans="25:25" x14ac:dyDescent="0.2">
      <c r="Y62928" s="84"/>
    </row>
    <row r="62929" spans="25:25" x14ac:dyDescent="0.2">
      <c r="Y62929" s="84"/>
    </row>
    <row r="62930" spans="25:25" x14ac:dyDescent="0.2">
      <c r="Y62930" s="84"/>
    </row>
    <row r="62931" spans="25:25" x14ac:dyDescent="0.2">
      <c r="Y62931" s="84"/>
    </row>
    <row r="62932" spans="25:25" x14ac:dyDescent="0.2">
      <c r="Y62932" s="84"/>
    </row>
    <row r="62933" spans="25:25" x14ac:dyDescent="0.2">
      <c r="Y62933" s="84"/>
    </row>
    <row r="62934" spans="25:25" x14ac:dyDescent="0.2">
      <c r="Y62934" s="84"/>
    </row>
    <row r="62935" spans="25:25" x14ac:dyDescent="0.2">
      <c r="Y62935" s="84"/>
    </row>
    <row r="62936" spans="25:25" x14ac:dyDescent="0.2">
      <c r="Y62936" s="84"/>
    </row>
    <row r="62937" spans="25:25" x14ac:dyDescent="0.2">
      <c r="Y62937" s="84"/>
    </row>
    <row r="62938" spans="25:25" x14ac:dyDescent="0.2">
      <c r="Y62938" s="84"/>
    </row>
    <row r="62939" spans="25:25" x14ac:dyDescent="0.2">
      <c r="Y62939" s="84"/>
    </row>
    <row r="62940" spans="25:25" x14ac:dyDescent="0.2">
      <c r="Y62940" s="84"/>
    </row>
    <row r="62941" spans="25:25" x14ac:dyDescent="0.2">
      <c r="Y62941" s="84"/>
    </row>
    <row r="62942" spans="25:25" x14ac:dyDescent="0.2">
      <c r="Y62942" s="84"/>
    </row>
    <row r="62943" spans="25:25" x14ac:dyDescent="0.2">
      <c r="Y62943" s="84"/>
    </row>
    <row r="62944" spans="25:25" x14ac:dyDescent="0.2">
      <c r="Y62944" s="84"/>
    </row>
    <row r="62945" spans="25:25" x14ac:dyDescent="0.2">
      <c r="Y62945" s="84"/>
    </row>
    <row r="62946" spans="25:25" x14ac:dyDescent="0.2">
      <c r="Y62946" s="84"/>
    </row>
    <row r="62947" spans="25:25" x14ac:dyDescent="0.2">
      <c r="Y62947" s="84"/>
    </row>
    <row r="62948" spans="25:25" x14ac:dyDescent="0.2">
      <c r="Y62948" s="84"/>
    </row>
    <row r="62949" spans="25:25" x14ac:dyDescent="0.2">
      <c r="Y62949" s="84"/>
    </row>
    <row r="62950" spans="25:25" x14ac:dyDescent="0.2">
      <c r="Y62950" s="84"/>
    </row>
    <row r="62951" spans="25:25" x14ac:dyDescent="0.2">
      <c r="Y62951" s="84"/>
    </row>
    <row r="62952" spans="25:25" x14ac:dyDescent="0.2">
      <c r="Y62952" s="84"/>
    </row>
    <row r="62953" spans="25:25" x14ac:dyDescent="0.2">
      <c r="Y62953" s="84"/>
    </row>
    <row r="62954" spans="25:25" x14ac:dyDescent="0.2">
      <c r="Y62954" s="84"/>
    </row>
    <row r="62955" spans="25:25" x14ac:dyDescent="0.2">
      <c r="Y62955" s="84"/>
    </row>
    <row r="62956" spans="25:25" x14ac:dyDescent="0.2">
      <c r="Y62956" s="84"/>
    </row>
    <row r="62957" spans="25:25" x14ac:dyDescent="0.2">
      <c r="Y62957" s="84"/>
    </row>
    <row r="62958" spans="25:25" x14ac:dyDescent="0.2">
      <c r="Y62958" s="84"/>
    </row>
    <row r="62959" spans="25:25" x14ac:dyDescent="0.2">
      <c r="Y62959" s="84"/>
    </row>
    <row r="62960" spans="25:25" x14ac:dyDescent="0.2">
      <c r="Y62960" s="84"/>
    </row>
    <row r="62961" spans="25:25" x14ac:dyDescent="0.2">
      <c r="Y62961" s="84"/>
    </row>
    <row r="62962" spans="25:25" x14ac:dyDescent="0.2">
      <c r="Y62962" s="84"/>
    </row>
    <row r="62963" spans="25:25" x14ac:dyDescent="0.2">
      <c r="Y62963" s="84"/>
    </row>
    <row r="62964" spans="25:25" x14ac:dyDescent="0.2">
      <c r="Y62964" s="84"/>
    </row>
    <row r="62965" spans="25:25" x14ac:dyDescent="0.2">
      <c r="Y62965" s="84"/>
    </row>
    <row r="62966" spans="25:25" x14ac:dyDescent="0.2">
      <c r="Y62966" s="84"/>
    </row>
    <row r="62967" spans="25:25" x14ac:dyDescent="0.2">
      <c r="Y62967" s="84"/>
    </row>
    <row r="62968" spans="25:25" x14ac:dyDescent="0.2">
      <c r="Y62968" s="84"/>
    </row>
    <row r="62969" spans="25:25" x14ac:dyDescent="0.2">
      <c r="Y62969" s="84"/>
    </row>
    <row r="62970" spans="25:25" x14ac:dyDescent="0.2">
      <c r="Y62970" s="84"/>
    </row>
    <row r="62971" spans="25:25" x14ac:dyDescent="0.2">
      <c r="Y62971" s="84"/>
    </row>
    <row r="62972" spans="25:25" x14ac:dyDescent="0.2">
      <c r="Y62972" s="84"/>
    </row>
    <row r="62973" spans="25:25" x14ac:dyDescent="0.2">
      <c r="Y62973" s="84"/>
    </row>
    <row r="62974" spans="25:25" x14ac:dyDescent="0.2">
      <c r="Y62974" s="84"/>
    </row>
    <row r="62975" spans="25:25" x14ac:dyDescent="0.2">
      <c r="Y62975" s="84"/>
    </row>
    <row r="62976" spans="25:25" x14ac:dyDescent="0.2">
      <c r="Y62976" s="84"/>
    </row>
    <row r="62977" spans="25:25" x14ac:dyDescent="0.2">
      <c r="Y62977" s="84"/>
    </row>
    <row r="62978" spans="25:25" x14ac:dyDescent="0.2">
      <c r="Y62978" s="84"/>
    </row>
    <row r="62979" spans="25:25" x14ac:dyDescent="0.2">
      <c r="Y62979" s="84"/>
    </row>
    <row r="62980" spans="25:25" x14ac:dyDescent="0.2">
      <c r="Y62980" s="84"/>
    </row>
    <row r="62981" spans="25:25" x14ac:dyDescent="0.2">
      <c r="Y62981" s="84"/>
    </row>
    <row r="62982" spans="25:25" x14ac:dyDescent="0.2">
      <c r="Y62982" s="84"/>
    </row>
    <row r="62983" spans="25:25" x14ac:dyDescent="0.2">
      <c r="Y62983" s="84"/>
    </row>
    <row r="62984" spans="25:25" x14ac:dyDescent="0.2">
      <c r="Y62984" s="84"/>
    </row>
    <row r="62985" spans="25:25" x14ac:dyDescent="0.2">
      <c r="Y62985" s="84"/>
    </row>
    <row r="62986" spans="25:25" x14ac:dyDescent="0.2">
      <c r="Y62986" s="84"/>
    </row>
    <row r="62987" spans="25:25" x14ac:dyDescent="0.2">
      <c r="Y62987" s="84"/>
    </row>
    <row r="62988" spans="25:25" x14ac:dyDescent="0.2">
      <c r="Y62988" s="84"/>
    </row>
    <row r="62989" spans="25:25" x14ac:dyDescent="0.2">
      <c r="Y62989" s="84"/>
    </row>
    <row r="62990" spans="25:25" x14ac:dyDescent="0.2">
      <c r="Y62990" s="84"/>
    </row>
    <row r="62991" spans="25:25" x14ac:dyDescent="0.2">
      <c r="Y62991" s="84"/>
    </row>
    <row r="62992" spans="25:25" x14ac:dyDescent="0.2">
      <c r="Y62992" s="84"/>
    </row>
    <row r="62993" spans="25:25" x14ac:dyDescent="0.2">
      <c r="Y62993" s="84"/>
    </row>
    <row r="62994" spans="25:25" x14ac:dyDescent="0.2">
      <c r="Y62994" s="84"/>
    </row>
    <row r="62995" spans="25:25" x14ac:dyDescent="0.2">
      <c r="Y62995" s="84"/>
    </row>
    <row r="62996" spans="25:25" x14ac:dyDescent="0.2">
      <c r="Y62996" s="84"/>
    </row>
    <row r="62997" spans="25:25" x14ac:dyDescent="0.2">
      <c r="Y62997" s="84"/>
    </row>
    <row r="62998" spans="25:25" x14ac:dyDescent="0.2">
      <c r="Y62998" s="84"/>
    </row>
    <row r="62999" spans="25:25" x14ac:dyDescent="0.2">
      <c r="Y62999" s="84"/>
    </row>
    <row r="63000" spans="25:25" x14ac:dyDescent="0.2">
      <c r="Y63000" s="84"/>
    </row>
    <row r="63001" spans="25:25" x14ac:dyDescent="0.2">
      <c r="Y63001" s="84"/>
    </row>
    <row r="63002" spans="25:25" x14ac:dyDescent="0.2">
      <c r="Y63002" s="84"/>
    </row>
    <row r="63003" spans="25:25" x14ac:dyDescent="0.2">
      <c r="Y63003" s="84"/>
    </row>
    <row r="63004" spans="25:25" x14ac:dyDescent="0.2">
      <c r="Y63004" s="84"/>
    </row>
    <row r="63005" spans="25:25" x14ac:dyDescent="0.2">
      <c r="Y63005" s="84"/>
    </row>
    <row r="63006" spans="25:25" x14ac:dyDescent="0.2">
      <c r="Y63006" s="84"/>
    </row>
    <row r="63007" spans="25:25" x14ac:dyDescent="0.2">
      <c r="Y63007" s="84"/>
    </row>
    <row r="63008" spans="25:25" x14ac:dyDescent="0.2">
      <c r="Y63008" s="84"/>
    </row>
    <row r="63009" spans="25:25" x14ac:dyDescent="0.2">
      <c r="Y63009" s="84"/>
    </row>
    <row r="63010" spans="25:25" x14ac:dyDescent="0.2">
      <c r="Y63010" s="84"/>
    </row>
    <row r="63011" spans="25:25" x14ac:dyDescent="0.2">
      <c r="Y63011" s="84"/>
    </row>
    <row r="63012" spans="25:25" x14ac:dyDescent="0.2">
      <c r="Y63012" s="84"/>
    </row>
    <row r="63013" spans="25:25" x14ac:dyDescent="0.2">
      <c r="Y63013" s="84"/>
    </row>
    <row r="63014" spans="25:25" x14ac:dyDescent="0.2">
      <c r="Y63014" s="84"/>
    </row>
    <row r="63015" spans="25:25" x14ac:dyDescent="0.2">
      <c r="Y63015" s="84"/>
    </row>
    <row r="63016" spans="25:25" x14ac:dyDescent="0.2">
      <c r="Y63016" s="84"/>
    </row>
    <row r="63017" spans="25:25" x14ac:dyDescent="0.2">
      <c r="Y63017" s="84"/>
    </row>
    <row r="63018" spans="25:25" x14ac:dyDescent="0.2">
      <c r="Y63018" s="84"/>
    </row>
    <row r="63019" spans="25:25" x14ac:dyDescent="0.2">
      <c r="Y63019" s="84"/>
    </row>
    <row r="63020" spans="25:25" x14ac:dyDescent="0.2">
      <c r="Y63020" s="84"/>
    </row>
    <row r="63021" spans="25:25" x14ac:dyDescent="0.2">
      <c r="Y63021" s="84"/>
    </row>
    <row r="63022" spans="25:25" x14ac:dyDescent="0.2">
      <c r="Y63022" s="84"/>
    </row>
    <row r="63023" spans="25:25" x14ac:dyDescent="0.2">
      <c r="Y63023" s="84"/>
    </row>
    <row r="63024" spans="25:25" x14ac:dyDescent="0.2">
      <c r="Y63024" s="84"/>
    </row>
    <row r="63025" spans="25:25" x14ac:dyDescent="0.2">
      <c r="Y63025" s="84"/>
    </row>
    <row r="63026" spans="25:25" x14ac:dyDescent="0.2">
      <c r="Y63026" s="84"/>
    </row>
    <row r="63027" spans="25:25" x14ac:dyDescent="0.2">
      <c r="Y63027" s="84"/>
    </row>
    <row r="63028" spans="25:25" x14ac:dyDescent="0.2">
      <c r="Y63028" s="84"/>
    </row>
    <row r="63029" spans="25:25" x14ac:dyDescent="0.2">
      <c r="Y63029" s="84"/>
    </row>
    <row r="63030" spans="25:25" x14ac:dyDescent="0.2">
      <c r="Y63030" s="84"/>
    </row>
    <row r="63031" spans="25:25" x14ac:dyDescent="0.2">
      <c r="Y63031" s="84"/>
    </row>
    <row r="63032" spans="25:25" x14ac:dyDescent="0.2">
      <c r="Y63032" s="84"/>
    </row>
    <row r="63033" spans="25:25" x14ac:dyDescent="0.2">
      <c r="Y63033" s="84"/>
    </row>
    <row r="63034" spans="25:25" x14ac:dyDescent="0.2">
      <c r="Y63034" s="84"/>
    </row>
    <row r="63035" spans="25:25" x14ac:dyDescent="0.2">
      <c r="Y63035" s="84"/>
    </row>
    <row r="63036" spans="25:25" x14ac:dyDescent="0.2">
      <c r="Y63036" s="84"/>
    </row>
    <row r="63037" spans="25:25" x14ac:dyDescent="0.2">
      <c r="Y63037" s="84"/>
    </row>
    <row r="63038" spans="25:25" x14ac:dyDescent="0.2">
      <c r="Y63038" s="84"/>
    </row>
    <row r="63039" spans="25:25" x14ac:dyDescent="0.2">
      <c r="Y63039" s="84"/>
    </row>
    <row r="63040" spans="25:25" x14ac:dyDescent="0.2">
      <c r="Y63040" s="84"/>
    </row>
    <row r="63041" spans="25:25" x14ac:dyDescent="0.2">
      <c r="Y63041" s="84"/>
    </row>
    <row r="63042" spans="25:25" x14ac:dyDescent="0.2">
      <c r="Y63042" s="84"/>
    </row>
    <row r="63043" spans="25:25" x14ac:dyDescent="0.2">
      <c r="Y63043" s="84"/>
    </row>
    <row r="63044" spans="25:25" x14ac:dyDescent="0.2">
      <c r="Y63044" s="84"/>
    </row>
    <row r="63045" spans="25:25" x14ac:dyDescent="0.2">
      <c r="Y63045" s="84"/>
    </row>
    <row r="63046" spans="25:25" x14ac:dyDescent="0.2">
      <c r="Y63046" s="84"/>
    </row>
    <row r="63047" spans="25:25" x14ac:dyDescent="0.2">
      <c r="Y63047" s="84"/>
    </row>
    <row r="63048" spans="25:25" x14ac:dyDescent="0.2">
      <c r="Y63048" s="84"/>
    </row>
    <row r="63049" spans="25:25" x14ac:dyDescent="0.2">
      <c r="Y63049" s="84"/>
    </row>
    <row r="63050" spans="25:25" x14ac:dyDescent="0.2">
      <c r="Y63050" s="84"/>
    </row>
    <row r="63051" spans="25:25" x14ac:dyDescent="0.2">
      <c r="Y63051" s="84"/>
    </row>
    <row r="63052" spans="25:25" x14ac:dyDescent="0.2">
      <c r="Y63052" s="84"/>
    </row>
    <row r="63053" spans="25:25" x14ac:dyDescent="0.2">
      <c r="Y63053" s="84"/>
    </row>
    <row r="63054" spans="25:25" x14ac:dyDescent="0.2">
      <c r="Y63054" s="84"/>
    </row>
    <row r="63055" spans="25:25" x14ac:dyDescent="0.2">
      <c r="Y63055" s="84"/>
    </row>
    <row r="63056" spans="25:25" x14ac:dyDescent="0.2">
      <c r="Y63056" s="84"/>
    </row>
    <row r="63057" spans="25:25" x14ac:dyDescent="0.2">
      <c r="Y63057" s="84"/>
    </row>
    <row r="63058" spans="25:25" x14ac:dyDescent="0.2">
      <c r="Y63058" s="84"/>
    </row>
    <row r="63059" spans="25:25" x14ac:dyDescent="0.2">
      <c r="Y63059" s="84"/>
    </row>
    <row r="63060" spans="25:25" x14ac:dyDescent="0.2">
      <c r="Y63060" s="84"/>
    </row>
    <row r="63061" spans="25:25" x14ac:dyDescent="0.2">
      <c r="Y63061" s="84"/>
    </row>
    <row r="63062" spans="25:25" x14ac:dyDescent="0.2">
      <c r="Y63062" s="84"/>
    </row>
    <row r="63063" spans="25:25" x14ac:dyDescent="0.2">
      <c r="Y63063" s="84"/>
    </row>
    <row r="63064" spans="25:25" x14ac:dyDescent="0.2">
      <c r="Y63064" s="84"/>
    </row>
    <row r="63065" spans="25:25" x14ac:dyDescent="0.2">
      <c r="Y63065" s="84"/>
    </row>
    <row r="63066" spans="25:25" x14ac:dyDescent="0.2">
      <c r="Y63066" s="84"/>
    </row>
    <row r="63067" spans="25:25" x14ac:dyDescent="0.2">
      <c r="Y63067" s="84"/>
    </row>
    <row r="63068" spans="25:25" x14ac:dyDescent="0.2">
      <c r="Y63068" s="84"/>
    </row>
    <row r="63069" spans="25:25" x14ac:dyDescent="0.2">
      <c r="Y63069" s="84"/>
    </row>
    <row r="63070" spans="25:25" x14ac:dyDescent="0.2">
      <c r="Y63070" s="84"/>
    </row>
    <row r="63071" spans="25:25" x14ac:dyDescent="0.2">
      <c r="Y63071" s="84"/>
    </row>
    <row r="63072" spans="25:25" x14ac:dyDescent="0.2">
      <c r="Y63072" s="84"/>
    </row>
    <row r="63073" spans="25:25" x14ac:dyDescent="0.2">
      <c r="Y63073" s="84"/>
    </row>
    <row r="63074" spans="25:25" x14ac:dyDescent="0.2">
      <c r="Y63074" s="84"/>
    </row>
    <row r="63075" spans="25:25" x14ac:dyDescent="0.2">
      <c r="Y63075" s="84"/>
    </row>
    <row r="63076" spans="25:25" x14ac:dyDescent="0.2">
      <c r="Y63076" s="84"/>
    </row>
    <row r="63077" spans="25:25" x14ac:dyDescent="0.2">
      <c r="Y63077" s="84"/>
    </row>
    <row r="63078" spans="25:25" x14ac:dyDescent="0.2">
      <c r="Y63078" s="84"/>
    </row>
    <row r="63079" spans="25:25" x14ac:dyDescent="0.2">
      <c r="Y63079" s="84"/>
    </row>
    <row r="63080" spans="25:25" x14ac:dyDescent="0.2">
      <c r="Y63080" s="84"/>
    </row>
    <row r="63081" spans="25:25" x14ac:dyDescent="0.2">
      <c r="Y63081" s="84"/>
    </row>
    <row r="63082" spans="25:25" x14ac:dyDescent="0.2">
      <c r="Y63082" s="84"/>
    </row>
    <row r="63083" spans="25:25" x14ac:dyDescent="0.2">
      <c r="Y63083" s="84"/>
    </row>
    <row r="63084" spans="25:25" x14ac:dyDescent="0.2">
      <c r="Y63084" s="84"/>
    </row>
    <row r="63085" spans="25:25" x14ac:dyDescent="0.2">
      <c r="Y63085" s="84"/>
    </row>
    <row r="63086" spans="25:25" x14ac:dyDescent="0.2">
      <c r="Y63086" s="84"/>
    </row>
    <row r="63087" spans="25:25" x14ac:dyDescent="0.2">
      <c r="Y63087" s="84"/>
    </row>
    <row r="63088" spans="25:25" x14ac:dyDescent="0.2">
      <c r="Y63088" s="84"/>
    </row>
    <row r="63089" spans="25:25" x14ac:dyDescent="0.2">
      <c r="Y63089" s="84"/>
    </row>
    <row r="63090" spans="25:25" x14ac:dyDescent="0.2">
      <c r="Y63090" s="84"/>
    </row>
    <row r="63091" spans="25:25" x14ac:dyDescent="0.2">
      <c r="Y63091" s="84"/>
    </row>
    <row r="63092" spans="25:25" x14ac:dyDescent="0.2">
      <c r="Y63092" s="84"/>
    </row>
    <row r="63093" spans="25:25" x14ac:dyDescent="0.2">
      <c r="Y63093" s="84"/>
    </row>
    <row r="63094" spans="25:25" x14ac:dyDescent="0.2">
      <c r="Y63094" s="84"/>
    </row>
    <row r="63095" spans="25:25" x14ac:dyDescent="0.2">
      <c r="Y63095" s="84"/>
    </row>
    <row r="63096" spans="25:25" x14ac:dyDescent="0.2">
      <c r="Y63096" s="84"/>
    </row>
    <row r="63097" spans="25:25" x14ac:dyDescent="0.2">
      <c r="Y63097" s="84"/>
    </row>
    <row r="63098" spans="25:25" x14ac:dyDescent="0.2">
      <c r="Y63098" s="84"/>
    </row>
    <row r="63099" spans="25:25" x14ac:dyDescent="0.2">
      <c r="Y63099" s="84"/>
    </row>
    <row r="63100" spans="25:25" x14ac:dyDescent="0.2">
      <c r="Y63100" s="84"/>
    </row>
    <row r="63101" spans="25:25" x14ac:dyDescent="0.2">
      <c r="Y63101" s="84"/>
    </row>
    <row r="63102" spans="25:25" x14ac:dyDescent="0.2">
      <c r="Y63102" s="84"/>
    </row>
    <row r="63103" spans="25:25" x14ac:dyDescent="0.2">
      <c r="Y63103" s="84"/>
    </row>
    <row r="63104" spans="25:25" x14ac:dyDescent="0.2">
      <c r="Y63104" s="84"/>
    </row>
    <row r="63105" spans="25:25" x14ac:dyDescent="0.2">
      <c r="Y63105" s="84"/>
    </row>
    <row r="63106" spans="25:25" x14ac:dyDescent="0.2">
      <c r="Y63106" s="84"/>
    </row>
    <row r="63107" spans="25:25" x14ac:dyDescent="0.2">
      <c r="Y63107" s="84"/>
    </row>
    <row r="63108" spans="25:25" x14ac:dyDescent="0.2">
      <c r="Y63108" s="84"/>
    </row>
    <row r="63109" spans="25:25" x14ac:dyDescent="0.2">
      <c r="Y63109" s="84"/>
    </row>
    <row r="63110" spans="25:25" x14ac:dyDescent="0.2">
      <c r="Y63110" s="84"/>
    </row>
    <row r="63111" spans="25:25" x14ac:dyDescent="0.2">
      <c r="Y63111" s="84"/>
    </row>
    <row r="63112" spans="25:25" x14ac:dyDescent="0.2">
      <c r="Y63112" s="84"/>
    </row>
    <row r="63113" spans="25:25" x14ac:dyDescent="0.2">
      <c r="Y63113" s="84"/>
    </row>
    <row r="63114" spans="25:25" x14ac:dyDescent="0.2">
      <c r="Y63114" s="84"/>
    </row>
    <row r="63115" spans="25:25" x14ac:dyDescent="0.2">
      <c r="Y63115" s="84"/>
    </row>
    <row r="63116" spans="25:25" x14ac:dyDescent="0.2">
      <c r="Y63116" s="84"/>
    </row>
    <row r="63117" spans="25:25" x14ac:dyDescent="0.2">
      <c r="Y63117" s="84"/>
    </row>
    <row r="63118" spans="25:25" x14ac:dyDescent="0.2">
      <c r="Y63118" s="84"/>
    </row>
    <row r="63119" spans="25:25" x14ac:dyDescent="0.2">
      <c r="Y63119" s="84"/>
    </row>
    <row r="63120" spans="25:25" x14ac:dyDescent="0.2">
      <c r="Y63120" s="84"/>
    </row>
    <row r="63121" spans="25:25" x14ac:dyDescent="0.2">
      <c r="Y63121" s="84"/>
    </row>
    <row r="63122" spans="25:25" x14ac:dyDescent="0.2">
      <c r="Y63122" s="84"/>
    </row>
    <row r="63123" spans="25:25" x14ac:dyDescent="0.2">
      <c r="Y63123" s="84"/>
    </row>
    <row r="63124" spans="25:25" x14ac:dyDescent="0.2">
      <c r="Y63124" s="84"/>
    </row>
    <row r="63125" spans="25:25" x14ac:dyDescent="0.2">
      <c r="Y63125" s="84"/>
    </row>
    <row r="63126" spans="25:25" x14ac:dyDescent="0.2">
      <c r="Y63126" s="84"/>
    </row>
    <row r="63127" spans="25:25" x14ac:dyDescent="0.2">
      <c r="Y63127" s="84"/>
    </row>
    <row r="63128" spans="25:25" x14ac:dyDescent="0.2">
      <c r="Y63128" s="84"/>
    </row>
    <row r="63129" spans="25:25" x14ac:dyDescent="0.2">
      <c r="Y63129" s="84"/>
    </row>
    <row r="63130" spans="25:25" x14ac:dyDescent="0.2">
      <c r="Y63130" s="84"/>
    </row>
    <row r="63131" spans="25:25" x14ac:dyDescent="0.2">
      <c r="Y63131" s="84"/>
    </row>
    <row r="63132" spans="25:25" x14ac:dyDescent="0.2">
      <c r="Y63132" s="84"/>
    </row>
    <row r="63133" spans="25:25" x14ac:dyDescent="0.2">
      <c r="Y63133" s="84"/>
    </row>
    <row r="63134" spans="25:25" x14ac:dyDescent="0.2">
      <c r="Y63134" s="84"/>
    </row>
    <row r="63135" spans="25:25" x14ac:dyDescent="0.2">
      <c r="Y63135" s="84"/>
    </row>
    <row r="63136" spans="25:25" x14ac:dyDescent="0.2">
      <c r="Y63136" s="84"/>
    </row>
    <row r="63137" spans="25:25" x14ac:dyDescent="0.2">
      <c r="Y63137" s="84"/>
    </row>
    <row r="63138" spans="25:25" x14ac:dyDescent="0.2">
      <c r="Y63138" s="84"/>
    </row>
    <row r="63139" spans="25:25" x14ac:dyDescent="0.2">
      <c r="Y63139" s="84"/>
    </row>
    <row r="63140" spans="25:25" x14ac:dyDescent="0.2">
      <c r="Y63140" s="84"/>
    </row>
    <row r="63141" spans="25:25" x14ac:dyDescent="0.2">
      <c r="Y63141" s="84"/>
    </row>
    <row r="63142" spans="25:25" x14ac:dyDescent="0.2">
      <c r="Y63142" s="84"/>
    </row>
    <row r="63143" spans="25:25" x14ac:dyDescent="0.2">
      <c r="Y63143" s="84"/>
    </row>
    <row r="63144" spans="25:25" x14ac:dyDescent="0.2">
      <c r="Y63144" s="84"/>
    </row>
    <row r="63145" spans="25:25" x14ac:dyDescent="0.2">
      <c r="Y63145" s="84"/>
    </row>
    <row r="63146" spans="25:25" x14ac:dyDescent="0.2">
      <c r="Y63146" s="84"/>
    </row>
    <row r="63147" spans="25:25" x14ac:dyDescent="0.2">
      <c r="Y63147" s="84"/>
    </row>
    <row r="63148" spans="25:25" x14ac:dyDescent="0.2">
      <c r="Y63148" s="84"/>
    </row>
    <row r="63149" spans="25:25" x14ac:dyDescent="0.2">
      <c r="Y63149" s="84"/>
    </row>
    <row r="63150" spans="25:25" x14ac:dyDescent="0.2">
      <c r="Y63150" s="84"/>
    </row>
    <row r="63151" spans="25:25" x14ac:dyDescent="0.2">
      <c r="Y63151" s="84"/>
    </row>
    <row r="63152" spans="25:25" x14ac:dyDescent="0.2">
      <c r="Y63152" s="84"/>
    </row>
    <row r="63153" spans="25:25" x14ac:dyDescent="0.2">
      <c r="Y63153" s="84"/>
    </row>
    <row r="63154" spans="25:25" x14ac:dyDescent="0.2">
      <c r="Y63154" s="84"/>
    </row>
    <row r="63155" spans="25:25" x14ac:dyDescent="0.2">
      <c r="Y63155" s="84"/>
    </row>
    <row r="63156" spans="25:25" x14ac:dyDescent="0.2">
      <c r="Y63156" s="84"/>
    </row>
    <row r="63157" spans="25:25" x14ac:dyDescent="0.2">
      <c r="Y63157" s="84"/>
    </row>
    <row r="63158" spans="25:25" x14ac:dyDescent="0.2">
      <c r="Y63158" s="84"/>
    </row>
    <row r="63159" spans="25:25" x14ac:dyDescent="0.2">
      <c r="Y63159" s="84"/>
    </row>
    <row r="63160" spans="25:25" x14ac:dyDescent="0.2">
      <c r="Y63160" s="84"/>
    </row>
    <row r="63161" spans="25:25" x14ac:dyDescent="0.2">
      <c r="Y63161" s="84"/>
    </row>
    <row r="63162" spans="25:25" x14ac:dyDescent="0.2">
      <c r="Y63162" s="84"/>
    </row>
    <row r="63163" spans="25:25" x14ac:dyDescent="0.2">
      <c r="Y63163" s="84"/>
    </row>
    <row r="63164" spans="25:25" x14ac:dyDescent="0.2">
      <c r="Y63164" s="84"/>
    </row>
    <row r="63165" spans="25:25" x14ac:dyDescent="0.2">
      <c r="Y63165" s="84"/>
    </row>
    <row r="63166" spans="25:25" x14ac:dyDescent="0.2">
      <c r="Y63166" s="84"/>
    </row>
    <row r="63167" spans="25:25" x14ac:dyDescent="0.2">
      <c r="Y63167" s="84"/>
    </row>
    <row r="63168" spans="25:25" x14ac:dyDescent="0.2">
      <c r="Y63168" s="84"/>
    </row>
    <row r="63169" spans="25:25" x14ac:dyDescent="0.2">
      <c r="Y63169" s="84"/>
    </row>
    <row r="63170" spans="25:25" x14ac:dyDescent="0.2">
      <c r="Y63170" s="84"/>
    </row>
    <row r="63171" spans="25:25" x14ac:dyDescent="0.2">
      <c r="Y63171" s="84"/>
    </row>
    <row r="63172" spans="25:25" x14ac:dyDescent="0.2">
      <c r="Y63172" s="84"/>
    </row>
    <row r="63173" spans="25:25" x14ac:dyDescent="0.2">
      <c r="Y63173" s="84"/>
    </row>
    <row r="63174" spans="25:25" x14ac:dyDescent="0.2">
      <c r="Y63174" s="84"/>
    </row>
    <row r="63175" spans="25:25" x14ac:dyDescent="0.2">
      <c r="Y63175" s="84"/>
    </row>
    <row r="63176" spans="25:25" x14ac:dyDescent="0.2">
      <c r="Y63176" s="84"/>
    </row>
    <row r="63177" spans="25:25" x14ac:dyDescent="0.2">
      <c r="Y63177" s="84"/>
    </row>
    <row r="63178" spans="25:25" x14ac:dyDescent="0.2">
      <c r="Y63178" s="84"/>
    </row>
    <row r="63179" spans="25:25" x14ac:dyDescent="0.2">
      <c r="Y63179" s="84"/>
    </row>
    <row r="63180" spans="25:25" x14ac:dyDescent="0.2">
      <c r="Y63180" s="84"/>
    </row>
    <row r="63181" spans="25:25" x14ac:dyDescent="0.2">
      <c r="Y63181" s="84"/>
    </row>
    <row r="63182" spans="25:25" x14ac:dyDescent="0.2">
      <c r="Y63182" s="84"/>
    </row>
    <row r="63183" spans="25:25" x14ac:dyDescent="0.2">
      <c r="Y63183" s="84"/>
    </row>
    <row r="63184" spans="25:25" x14ac:dyDescent="0.2">
      <c r="Y63184" s="84"/>
    </row>
    <row r="63185" spans="25:25" x14ac:dyDescent="0.2">
      <c r="Y63185" s="84"/>
    </row>
    <row r="63186" spans="25:25" x14ac:dyDescent="0.2">
      <c r="Y63186" s="84"/>
    </row>
    <row r="63187" spans="25:25" x14ac:dyDescent="0.2">
      <c r="Y63187" s="84"/>
    </row>
    <row r="63188" spans="25:25" x14ac:dyDescent="0.2">
      <c r="Y63188" s="84"/>
    </row>
    <row r="63189" spans="25:25" x14ac:dyDescent="0.2">
      <c r="Y63189" s="84"/>
    </row>
    <row r="63190" spans="25:25" x14ac:dyDescent="0.2">
      <c r="Y63190" s="84"/>
    </row>
    <row r="63191" spans="25:25" x14ac:dyDescent="0.2">
      <c r="Y63191" s="84"/>
    </row>
    <row r="63192" spans="25:25" x14ac:dyDescent="0.2">
      <c r="Y63192" s="84"/>
    </row>
    <row r="63193" spans="25:25" x14ac:dyDescent="0.2">
      <c r="Y63193" s="84"/>
    </row>
    <row r="63194" spans="25:25" x14ac:dyDescent="0.2">
      <c r="Y63194" s="84"/>
    </row>
    <row r="63195" spans="25:25" x14ac:dyDescent="0.2">
      <c r="Y63195" s="84"/>
    </row>
    <row r="63196" spans="25:25" x14ac:dyDescent="0.2">
      <c r="Y63196" s="84"/>
    </row>
    <row r="63197" spans="25:25" x14ac:dyDescent="0.2">
      <c r="Y63197" s="84"/>
    </row>
    <row r="63198" spans="25:25" x14ac:dyDescent="0.2">
      <c r="Y63198" s="84"/>
    </row>
    <row r="63199" spans="25:25" x14ac:dyDescent="0.2">
      <c r="Y63199" s="84"/>
    </row>
    <row r="63200" spans="25:25" x14ac:dyDescent="0.2">
      <c r="Y63200" s="84"/>
    </row>
    <row r="63201" spans="25:25" x14ac:dyDescent="0.2">
      <c r="Y63201" s="84"/>
    </row>
    <row r="63202" spans="25:25" x14ac:dyDescent="0.2">
      <c r="Y63202" s="84"/>
    </row>
    <row r="63203" spans="25:25" x14ac:dyDescent="0.2">
      <c r="Y63203" s="84"/>
    </row>
    <row r="63204" spans="25:25" x14ac:dyDescent="0.2">
      <c r="Y63204" s="84"/>
    </row>
    <row r="63205" spans="25:25" x14ac:dyDescent="0.2">
      <c r="Y63205" s="84"/>
    </row>
    <row r="63206" spans="25:25" x14ac:dyDescent="0.2">
      <c r="Y63206" s="84"/>
    </row>
    <row r="63207" spans="25:25" x14ac:dyDescent="0.2">
      <c r="Y63207" s="84"/>
    </row>
    <row r="63208" spans="25:25" x14ac:dyDescent="0.2">
      <c r="Y63208" s="84"/>
    </row>
    <row r="63209" spans="25:25" x14ac:dyDescent="0.2">
      <c r="Y63209" s="84"/>
    </row>
    <row r="63210" spans="25:25" x14ac:dyDescent="0.2">
      <c r="Y63210" s="84"/>
    </row>
    <row r="63211" spans="25:25" x14ac:dyDescent="0.2">
      <c r="Y63211" s="84"/>
    </row>
    <row r="63212" spans="25:25" x14ac:dyDescent="0.2">
      <c r="Y63212" s="84"/>
    </row>
    <row r="63213" spans="25:25" x14ac:dyDescent="0.2">
      <c r="Y63213" s="84"/>
    </row>
    <row r="63214" spans="25:25" x14ac:dyDescent="0.2">
      <c r="Y63214" s="84"/>
    </row>
    <row r="63215" spans="25:25" x14ac:dyDescent="0.2">
      <c r="Y63215" s="84"/>
    </row>
    <row r="63216" spans="25:25" x14ac:dyDescent="0.2">
      <c r="Y63216" s="84"/>
    </row>
    <row r="63217" spans="25:25" x14ac:dyDescent="0.2">
      <c r="Y63217" s="84"/>
    </row>
    <row r="63218" spans="25:25" x14ac:dyDescent="0.2">
      <c r="Y63218" s="84"/>
    </row>
    <row r="63219" spans="25:25" x14ac:dyDescent="0.2">
      <c r="Y63219" s="84"/>
    </row>
    <row r="63220" spans="25:25" x14ac:dyDescent="0.2">
      <c r="Y63220" s="84"/>
    </row>
    <row r="63221" spans="25:25" x14ac:dyDescent="0.2">
      <c r="Y63221" s="84"/>
    </row>
    <row r="63222" spans="25:25" x14ac:dyDescent="0.2">
      <c r="Y63222" s="84"/>
    </row>
    <row r="63223" spans="25:25" x14ac:dyDescent="0.2">
      <c r="Y63223" s="84"/>
    </row>
    <row r="63224" spans="25:25" x14ac:dyDescent="0.2">
      <c r="Y63224" s="84"/>
    </row>
    <row r="63225" spans="25:25" x14ac:dyDescent="0.2">
      <c r="Y63225" s="84"/>
    </row>
    <row r="63226" spans="25:25" x14ac:dyDescent="0.2">
      <c r="Y63226" s="84"/>
    </row>
    <row r="63227" spans="25:25" x14ac:dyDescent="0.2">
      <c r="Y63227" s="84"/>
    </row>
    <row r="63228" spans="25:25" x14ac:dyDescent="0.2">
      <c r="Y63228" s="84"/>
    </row>
    <row r="63229" spans="25:25" x14ac:dyDescent="0.2">
      <c r="Y63229" s="84"/>
    </row>
    <row r="63230" spans="25:25" x14ac:dyDescent="0.2">
      <c r="Y63230" s="84"/>
    </row>
    <row r="63231" spans="25:25" x14ac:dyDescent="0.2">
      <c r="Y63231" s="84"/>
    </row>
    <row r="63232" spans="25:25" x14ac:dyDescent="0.2">
      <c r="Y63232" s="84"/>
    </row>
    <row r="63233" spans="25:25" x14ac:dyDescent="0.2">
      <c r="Y63233" s="84"/>
    </row>
    <row r="63234" spans="25:25" x14ac:dyDescent="0.2">
      <c r="Y63234" s="84"/>
    </row>
    <row r="63235" spans="25:25" x14ac:dyDescent="0.2">
      <c r="Y63235" s="84"/>
    </row>
    <row r="63236" spans="25:25" x14ac:dyDescent="0.2">
      <c r="Y63236" s="84"/>
    </row>
    <row r="63237" spans="25:25" x14ac:dyDescent="0.2">
      <c r="Y63237" s="84"/>
    </row>
    <row r="63238" spans="25:25" x14ac:dyDescent="0.2">
      <c r="Y63238" s="84"/>
    </row>
    <row r="63239" spans="25:25" x14ac:dyDescent="0.2">
      <c r="Y63239" s="84"/>
    </row>
    <row r="63240" spans="25:25" x14ac:dyDescent="0.2">
      <c r="Y63240" s="84"/>
    </row>
    <row r="63241" spans="25:25" x14ac:dyDescent="0.2">
      <c r="Y63241" s="84"/>
    </row>
    <row r="63242" spans="25:25" x14ac:dyDescent="0.2">
      <c r="Y63242" s="84"/>
    </row>
    <row r="63243" spans="25:25" x14ac:dyDescent="0.2">
      <c r="Y63243" s="84"/>
    </row>
    <row r="63244" spans="25:25" x14ac:dyDescent="0.2">
      <c r="Y63244" s="84"/>
    </row>
    <row r="63245" spans="25:25" x14ac:dyDescent="0.2">
      <c r="Y63245" s="84"/>
    </row>
    <row r="63246" spans="25:25" x14ac:dyDescent="0.2">
      <c r="Y63246" s="84"/>
    </row>
    <row r="63247" spans="25:25" x14ac:dyDescent="0.2">
      <c r="Y63247" s="84"/>
    </row>
    <row r="63248" spans="25:25" x14ac:dyDescent="0.2">
      <c r="Y63248" s="84"/>
    </row>
    <row r="63249" spans="25:25" x14ac:dyDescent="0.2">
      <c r="Y63249" s="84"/>
    </row>
    <row r="63250" spans="25:25" x14ac:dyDescent="0.2">
      <c r="Y63250" s="84"/>
    </row>
    <row r="63251" spans="25:25" x14ac:dyDescent="0.2">
      <c r="Y63251" s="84"/>
    </row>
    <row r="63252" spans="25:25" x14ac:dyDescent="0.2">
      <c r="Y63252" s="84"/>
    </row>
    <row r="63253" spans="25:25" x14ac:dyDescent="0.2">
      <c r="Y63253" s="84"/>
    </row>
    <row r="63254" spans="25:25" x14ac:dyDescent="0.2">
      <c r="Y63254" s="84"/>
    </row>
    <row r="63255" spans="25:25" x14ac:dyDescent="0.2">
      <c r="Y63255" s="84"/>
    </row>
    <row r="63256" spans="25:25" x14ac:dyDescent="0.2">
      <c r="Y63256" s="84"/>
    </row>
    <row r="63257" spans="25:25" x14ac:dyDescent="0.2">
      <c r="Y63257" s="84"/>
    </row>
    <row r="63258" spans="25:25" x14ac:dyDescent="0.2">
      <c r="Y63258" s="84"/>
    </row>
    <row r="63259" spans="25:25" x14ac:dyDescent="0.2">
      <c r="Y63259" s="84"/>
    </row>
    <row r="63260" spans="25:25" x14ac:dyDescent="0.2">
      <c r="Y63260" s="84"/>
    </row>
    <row r="63261" spans="25:25" x14ac:dyDescent="0.2">
      <c r="Y63261" s="84"/>
    </row>
    <row r="63262" spans="25:25" x14ac:dyDescent="0.2">
      <c r="Y63262" s="84"/>
    </row>
    <row r="63263" spans="25:25" x14ac:dyDescent="0.2">
      <c r="Y63263" s="84"/>
    </row>
    <row r="63264" spans="25:25" x14ac:dyDescent="0.2">
      <c r="Y63264" s="84"/>
    </row>
    <row r="63265" spans="25:25" x14ac:dyDescent="0.2">
      <c r="Y63265" s="84"/>
    </row>
    <row r="63266" spans="25:25" x14ac:dyDescent="0.2">
      <c r="Y63266" s="84"/>
    </row>
    <row r="63267" spans="25:25" x14ac:dyDescent="0.2">
      <c r="Y63267" s="84"/>
    </row>
    <row r="63268" spans="25:25" x14ac:dyDescent="0.2">
      <c r="Y63268" s="84"/>
    </row>
    <row r="63269" spans="25:25" x14ac:dyDescent="0.2">
      <c r="Y63269" s="84"/>
    </row>
    <row r="63270" spans="25:25" x14ac:dyDescent="0.2">
      <c r="Y63270" s="84"/>
    </row>
    <row r="63271" spans="25:25" x14ac:dyDescent="0.2">
      <c r="Y63271" s="84"/>
    </row>
    <row r="63272" spans="25:25" x14ac:dyDescent="0.2">
      <c r="Y63272" s="84"/>
    </row>
    <row r="63273" spans="25:25" x14ac:dyDescent="0.2">
      <c r="Y63273" s="84"/>
    </row>
    <row r="63274" spans="25:25" x14ac:dyDescent="0.2">
      <c r="Y63274" s="84"/>
    </row>
    <row r="63275" spans="25:25" x14ac:dyDescent="0.2">
      <c r="Y63275" s="84"/>
    </row>
    <row r="63276" spans="25:25" x14ac:dyDescent="0.2">
      <c r="Y63276" s="84"/>
    </row>
    <row r="63277" spans="25:25" x14ac:dyDescent="0.2">
      <c r="Y63277" s="84"/>
    </row>
    <row r="63278" spans="25:25" x14ac:dyDescent="0.2">
      <c r="Y63278" s="84"/>
    </row>
    <row r="63279" spans="25:25" x14ac:dyDescent="0.2">
      <c r="Y63279" s="84"/>
    </row>
    <row r="63280" spans="25:25" x14ac:dyDescent="0.2">
      <c r="Y63280" s="84"/>
    </row>
    <row r="63281" spans="25:25" x14ac:dyDescent="0.2">
      <c r="Y63281" s="84"/>
    </row>
    <row r="63282" spans="25:25" x14ac:dyDescent="0.2">
      <c r="Y63282" s="84"/>
    </row>
    <row r="63283" spans="25:25" x14ac:dyDescent="0.2">
      <c r="Y63283" s="84"/>
    </row>
    <row r="63284" spans="25:25" x14ac:dyDescent="0.2">
      <c r="Y63284" s="84"/>
    </row>
    <row r="63285" spans="25:25" x14ac:dyDescent="0.2">
      <c r="Y63285" s="84"/>
    </row>
    <row r="63286" spans="25:25" x14ac:dyDescent="0.2">
      <c r="Y63286" s="84"/>
    </row>
    <row r="63287" spans="25:25" x14ac:dyDescent="0.2">
      <c r="Y63287" s="84"/>
    </row>
    <row r="63288" spans="25:25" x14ac:dyDescent="0.2">
      <c r="Y63288" s="84"/>
    </row>
    <row r="63289" spans="25:25" x14ac:dyDescent="0.2">
      <c r="Y63289" s="84"/>
    </row>
    <row r="63290" spans="25:25" x14ac:dyDescent="0.2">
      <c r="Y63290" s="84"/>
    </row>
    <row r="63291" spans="25:25" x14ac:dyDescent="0.2">
      <c r="Y63291" s="84"/>
    </row>
    <row r="63292" spans="25:25" x14ac:dyDescent="0.2">
      <c r="Y63292" s="84"/>
    </row>
    <row r="63293" spans="25:25" x14ac:dyDescent="0.2">
      <c r="Y63293" s="84"/>
    </row>
    <row r="63294" spans="25:25" x14ac:dyDescent="0.2">
      <c r="Y63294" s="84"/>
    </row>
    <row r="63295" spans="25:25" x14ac:dyDescent="0.2">
      <c r="Y63295" s="84"/>
    </row>
    <row r="63296" spans="25:25" x14ac:dyDescent="0.2">
      <c r="Y63296" s="84"/>
    </row>
    <row r="63297" spans="25:25" x14ac:dyDescent="0.2">
      <c r="Y63297" s="84"/>
    </row>
    <row r="63298" spans="25:25" x14ac:dyDescent="0.2">
      <c r="Y63298" s="84"/>
    </row>
    <row r="63299" spans="25:25" x14ac:dyDescent="0.2">
      <c r="Y63299" s="84"/>
    </row>
    <row r="63300" spans="25:25" x14ac:dyDescent="0.2">
      <c r="Y63300" s="84"/>
    </row>
    <row r="63301" spans="25:25" x14ac:dyDescent="0.2">
      <c r="Y63301" s="84"/>
    </row>
    <row r="63302" spans="25:25" x14ac:dyDescent="0.2">
      <c r="Y63302" s="84"/>
    </row>
    <row r="63303" spans="25:25" x14ac:dyDescent="0.2">
      <c r="Y63303" s="84"/>
    </row>
    <row r="63304" spans="25:25" x14ac:dyDescent="0.2">
      <c r="Y63304" s="84"/>
    </row>
    <row r="63305" spans="25:25" x14ac:dyDescent="0.2">
      <c r="Y63305" s="84"/>
    </row>
    <row r="63306" spans="25:25" x14ac:dyDescent="0.2">
      <c r="Y63306" s="84"/>
    </row>
    <row r="63307" spans="25:25" x14ac:dyDescent="0.2">
      <c r="Y63307" s="84"/>
    </row>
    <row r="63308" spans="25:25" x14ac:dyDescent="0.2">
      <c r="Y63308" s="84"/>
    </row>
    <row r="63309" spans="25:25" x14ac:dyDescent="0.2">
      <c r="Y63309" s="84"/>
    </row>
    <row r="63310" spans="25:25" x14ac:dyDescent="0.2">
      <c r="Y63310" s="84"/>
    </row>
    <row r="63311" spans="25:25" x14ac:dyDescent="0.2">
      <c r="Y63311" s="84"/>
    </row>
    <row r="63312" spans="25:25" x14ac:dyDescent="0.2">
      <c r="Y63312" s="84"/>
    </row>
    <row r="63313" spans="25:25" x14ac:dyDescent="0.2">
      <c r="Y63313" s="84"/>
    </row>
    <row r="63314" spans="25:25" x14ac:dyDescent="0.2">
      <c r="Y63314" s="84"/>
    </row>
    <row r="63315" spans="25:25" x14ac:dyDescent="0.2">
      <c r="Y63315" s="84"/>
    </row>
    <row r="63316" spans="25:25" x14ac:dyDescent="0.2">
      <c r="Y63316" s="84"/>
    </row>
    <row r="63317" spans="25:25" x14ac:dyDescent="0.2">
      <c r="Y63317" s="84"/>
    </row>
    <row r="63318" spans="25:25" x14ac:dyDescent="0.2">
      <c r="Y63318" s="84"/>
    </row>
    <row r="63319" spans="25:25" x14ac:dyDescent="0.2">
      <c r="Y63319" s="84"/>
    </row>
    <row r="63320" spans="25:25" x14ac:dyDescent="0.2">
      <c r="Y63320" s="84"/>
    </row>
    <row r="63321" spans="25:25" x14ac:dyDescent="0.2">
      <c r="Y63321" s="84"/>
    </row>
    <row r="63322" spans="25:25" x14ac:dyDescent="0.2">
      <c r="Y63322" s="84"/>
    </row>
    <row r="63323" spans="25:25" x14ac:dyDescent="0.2">
      <c r="Y63323" s="84"/>
    </row>
    <row r="63324" spans="25:25" x14ac:dyDescent="0.2">
      <c r="Y63324" s="84"/>
    </row>
    <row r="63325" spans="25:25" x14ac:dyDescent="0.2">
      <c r="Y63325" s="84"/>
    </row>
    <row r="63326" spans="25:25" x14ac:dyDescent="0.2">
      <c r="Y63326" s="84"/>
    </row>
    <row r="63327" spans="25:25" x14ac:dyDescent="0.2">
      <c r="Y63327" s="84"/>
    </row>
    <row r="63328" spans="25:25" x14ac:dyDescent="0.2">
      <c r="Y63328" s="84"/>
    </row>
    <row r="63329" spans="25:25" x14ac:dyDescent="0.2">
      <c r="Y63329" s="84"/>
    </row>
    <row r="63330" spans="25:25" x14ac:dyDescent="0.2">
      <c r="Y63330" s="84"/>
    </row>
    <row r="63331" spans="25:25" x14ac:dyDescent="0.2">
      <c r="Y63331" s="84"/>
    </row>
    <row r="63332" spans="25:25" x14ac:dyDescent="0.2">
      <c r="Y63332" s="84"/>
    </row>
    <row r="63333" spans="25:25" x14ac:dyDescent="0.2">
      <c r="Y63333" s="84"/>
    </row>
    <row r="63334" spans="25:25" x14ac:dyDescent="0.2">
      <c r="Y63334" s="84"/>
    </row>
    <row r="63335" spans="25:25" x14ac:dyDescent="0.2">
      <c r="Y63335" s="84"/>
    </row>
    <row r="63336" spans="25:25" x14ac:dyDescent="0.2">
      <c r="Y63336" s="84"/>
    </row>
    <row r="63337" spans="25:25" x14ac:dyDescent="0.2">
      <c r="Y63337" s="84"/>
    </row>
    <row r="63338" spans="25:25" x14ac:dyDescent="0.2">
      <c r="Y63338" s="84"/>
    </row>
    <row r="63339" spans="25:25" x14ac:dyDescent="0.2">
      <c r="Y63339" s="84"/>
    </row>
    <row r="63340" spans="25:25" x14ac:dyDescent="0.2">
      <c r="Y63340" s="84"/>
    </row>
    <row r="63341" spans="25:25" x14ac:dyDescent="0.2">
      <c r="Y63341" s="84"/>
    </row>
    <row r="63342" spans="25:25" x14ac:dyDescent="0.2">
      <c r="Y63342" s="84"/>
    </row>
    <row r="63343" spans="25:25" x14ac:dyDescent="0.2">
      <c r="Y63343" s="84"/>
    </row>
    <row r="63344" spans="25:25" x14ac:dyDescent="0.2">
      <c r="Y63344" s="84"/>
    </row>
    <row r="63345" spans="25:25" x14ac:dyDescent="0.2">
      <c r="Y63345" s="84"/>
    </row>
    <row r="63346" spans="25:25" x14ac:dyDescent="0.2">
      <c r="Y63346" s="84"/>
    </row>
    <row r="63347" spans="25:25" x14ac:dyDescent="0.2">
      <c r="Y63347" s="84"/>
    </row>
    <row r="63348" spans="25:25" x14ac:dyDescent="0.2">
      <c r="Y63348" s="84"/>
    </row>
    <row r="63349" spans="25:25" x14ac:dyDescent="0.2">
      <c r="Y63349" s="84"/>
    </row>
    <row r="63350" spans="25:25" x14ac:dyDescent="0.2">
      <c r="Y63350" s="84"/>
    </row>
    <row r="63351" spans="25:25" x14ac:dyDescent="0.2">
      <c r="Y63351" s="84"/>
    </row>
    <row r="63352" spans="25:25" x14ac:dyDescent="0.2">
      <c r="Y63352" s="84"/>
    </row>
    <row r="63353" spans="25:25" x14ac:dyDescent="0.2">
      <c r="Y63353" s="84"/>
    </row>
    <row r="63354" spans="25:25" x14ac:dyDescent="0.2">
      <c r="Y63354" s="84"/>
    </row>
    <row r="63355" spans="25:25" x14ac:dyDescent="0.2">
      <c r="Y63355" s="84"/>
    </row>
    <row r="63356" spans="25:25" x14ac:dyDescent="0.2">
      <c r="Y63356" s="84"/>
    </row>
    <row r="63357" spans="25:25" x14ac:dyDescent="0.2">
      <c r="Y63357" s="84"/>
    </row>
    <row r="63358" spans="25:25" x14ac:dyDescent="0.2">
      <c r="Y63358" s="84"/>
    </row>
    <row r="63359" spans="25:25" x14ac:dyDescent="0.2">
      <c r="Y63359" s="84"/>
    </row>
    <row r="63360" spans="25:25" x14ac:dyDescent="0.2">
      <c r="Y63360" s="84"/>
    </row>
    <row r="63361" spans="25:25" x14ac:dyDescent="0.2">
      <c r="Y63361" s="84"/>
    </row>
    <row r="63362" spans="25:25" x14ac:dyDescent="0.2">
      <c r="Y63362" s="84"/>
    </row>
    <row r="63363" spans="25:25" x14ac:dyDescent="0.2">
      <c r="Y63363" s="84"/>
    </row>
    <row r="63364" spans="25:25" x14ac:dyDescent="0.2">
      <c r="Y63364" s="84"/>
    </row>
    <row r="63365" spans="25:25" x14ac:dyDescent="0.2">
      <c r="Y63365" s="84"/>
    </row>
    <row r="63366" spans="25:25" x14ac:dyDescent="0.2">
      <c r="Y63366" s="84"/>
    </row>
    <row r="63367" spans="25:25" x14ac:dyDescent="0.2">
      <c r="Y63367" s="84"/>
    </row>
    <row r="63368" spans="25:25" x14ac:dyDescent="0.2">
      <c r="Y63368" s="84"/>
    </row>
    <row r="63369" spans="25:25" x14ac:dyDescent="0.2">
      <c r="Y63369" s="84"/>
    </row>
    <row r="63370" spans="25:25" x14ac:dyDescent="0.2">
      <c r="Y63370" s="84"/>
    </row>
    <row r="63371" spans="25:25" x14ac:dyDescent="0.2">
      <c r="Y63371" s="84"/>
    </row>
    <row r="63372" spans="25:25" x14ac:dyDescent="0.2">
      <c r="Y63372" s="84"/>
    </row>
    <row r="63373" spans="25:25" x14ac:dyDescent="0.2">
      <c r="Y63373" s="84"/>
    </row>
    <row r="63374" spans="25:25" x14ac:dyDescent="0.2">
      <c r="Y63374" s="84"/>
    </row>
    <row r="63375" spans="25:25" x14ac:dyDescent="0.2">
      <c r="Y63375" s="84"/>
    </row>
    <row r="63376" spans="25:25" x14ac:dyDescent="0.2">
      <c r="Y63376" s="84"/>
    </row>
    <row r="63377" spans="25:25" x14ac:dyDescent="0.2">
      <c r="Y63377" s="84"/>
    </row>
    <row r="63378" spans="25:25" x14ac:dyDescent="0.2">
      <c r="Y63378" s="84"/>
    </row>
    <row r="63379" spans="25:25" x14ac:dyDescent="0.2">
      <c r="Y63379" s="84"/>
    </row>
    <row r="63380" spans="25:25" x14ac:dyDescent="0.2">
      <c r="Y63380" s="84"/>
    </row>
    <row r="63381" spans="25:25" x14ac:dyDescent="0.2">
      <c r="Y63381" s="84"/>
    </row>
    <row r="63382" spans="25:25" x14ac:dyDescent="0.2">
      <c r="Y63382" s="84"/>
    </row>
    <row r="63383" spans="25:25" x14ac:dyDescent="0.2">
      <c r="Y63383" s="84"/>
    </row>
    <row r="63384" spans="25:25" x14ac:dyDescent="0.2">
      <c r="Y63384" s="84"/>
    </row>
    <row r="63385" spans="25:25" x14ac:dyDescent="0.2">
      <c r="Y63385" s="84"/>
    </row>
    <row r="63386" spans="25:25" x14ac:dyDescent="0.2">
      <c r="Y63386" s="84"/>
    </row>
    <row r="63387" spans="25:25" x14ac:dyDescent="0.2">
      <c r="Y63387" s="84"/>
    </row>
    <row r="63388" spans="25:25" x14ac:dyDescent="0.2">
      <c r="Y63388" s="84"/>
    </row>
    <row r="63389" spans="25:25" x14ac:dyDescent="0.2">
      <c r="Y63389" s="84"/>
    </row>
    <row r="63390" spans="25:25" x14ac:dyDescent="0.2">
      <c r="Y63390" s="84"/>
    </row>
    <row r="63391" spans="25:25" x14ac:dyDescent="0.2">
      <c r="Y63391" s="84"/>
    </row>
    <row r="63392" spans="25:25" x14ac:dyDescent="0.2">
      <c r="Y63392" s="84"/>
    </row>
    <row r="63393" spans="25:25" x14ac:dyDescent="0.2">
      <c r="Y63393" s="84"/>
    </row>
    <row r="63394" spans="25:25" x14ac:dyDescent="0.2">
      <c r="Y63394" s="84"/>
    </row>
    <row r="63395" spans="25:25" x14ac:dyDescent="0.2">
      <c r="Y63395" s="84"/>
    </row>
    <row r="63396" spans="25:25" x14ac:dyDescent="0.2">
      <c r="Y63396" s="84"/>
    </row>
    <row r="63397" spans="25:25" x14ac:dyDescent="0.2">
      <c r="Y63397" s="84"/>
    </row>
    <row r="63398" spans="25:25" x14ac:dyDescent="0.2">
      <c r="Y63398" s="84"/>
    </row>
    <row r="63399" spans="25:25" x14ac:dyDescent="0.2">
      <c r="Y63399" s="84"/>
    </row>
    <row r="63400" spans="25:25" x14ac:dyDescent="0.2">
      <c r="Y63400" s="84"/>
    </row>
    <row r="63401" spans="25:25" x14ac:dyDescent="0.2">
      <c r="Y63401" s="84"/>
    </row>
    <row r="63402" spans="25:25" x14ac:dyDescent="0.2">
      <c r="Y63402" s="84"/>
    </row>
    <row r="63403" spans="25:25" x14ac:dyDescent="0.2">
      <c r="Y63403" s="84"/>
    </row>
    <row r="63404" spans="25:25" x14ac:dyDescent="0.2">
      <c r="Y63404" s="84"/>
    </row>
    <row r="63405" spans="25:25" x14ac:dyDescent="0.2">
      <c r="Y63405" s="84"/>
    </row>
    <row r="63406" spans="25:25" x14ac:dyDescent="0.2">
      <c r="Y63406" s="84"/>
    </row>
    <row r="63407" spans="25:25" x14ac:dyDescent="0.2">
      <c r="Y63407" s="84"/>
    </row>
    <row r="63408" spans="25:25" x14ac:dyDescent="0.2">
      <c r="Y63408" s="84"/>
    </row>
    <row r="63409" spans="25:25" x14ac:dyDescent="0.2">
      <c r="Y63409" s="84"/>
    </row>
    <row r="63410" spans="25:25" x14ac:dyDescent="0.2">
      <c r="Y63410" s="84"/>
    </row>
    <row r="63411" spans="25:25" x14ac:dyDescent="0.2">
      <c r="Y63411" s="84"/>
    </row>
    <row r="63412" spans="25:25" x14ac:dyDescent="0.2">
      <c r="Y63412" s="84"/>
    </row>
    <row r="63413" spans="25:25" x14ac:dyDescent="0.2">
      <c r="Y63413" s="84"/>
    </row>
    <row r="63414" spans="25:25" x14ac:dyDescent="0.2">
      <c r="Y63414" s="84"/>
    </row>
    <row r="63415" spans="25:25" x14ac:dyDescent="0.2">
      <c r="Y63415" s="84"/>
    </row>
    <row r="63416" spans="25:25" x14ac:dyDescent="0.2">
      <c r="Y63416" s="84"/>
    </row>
    <row r="63417" spans="25:25" x14ac:dyDescent="0.2">
      <c r="Y63417" s="84"/>
    </row>
    <row r="63418" spans="25:25" x14ac:dyDescent="0.2">
      <c r="Y63418" s="84"/>
    </row>
    <row r="63419" spans="25:25" x14ac:dyDescent="0.2">
      <c r="Y63419" s="84"/>
    </row>
    <row r="63420" spans="25:25" x14ac:dyDescent="0.2">
      <c r="Y63420" s="84"/>
    </row>
    <row r="63421" spans="25:25" x14ac:dyDescent="0.2">
      <c r="Y63421" s="84"/>
    </row>
    <row r="63422" spans="25:25" x14ac:dyDescent="0.2">
      <c r="Y63422" s="84"/>
    </row>
    <row r="63423" spans="25:25" x14ac:dyDescent="0.2">
      <c r="Y63423" s="84"/>
    </row>
    <row r="63424" spans="25:25" x14ac:dyDescent="0.2">
      <c r="Y63424" s="84"/>
    </row>
    <row r="63425" spans="25:25" x14ac:dyDescent="0.2">
      <c r="Y63425" s="84"/>
    </row>
    <row r="63426" spans="25:25" x14ac:dyDescent="0.2">
      <c r="Y63426" s="84"/>
    </row>
    <row r="63427" spans="25:25" x14ac:dyDescent="0.2">
      <c r="Y63427" s="84"/>
    </row>
    <row r="63428" spans="25:25" x14ac:dyDescent="0.2">
      <c r="Y63428" s="84"/>
    </row>
    <row r="63429" spans="25:25" x14ac:dyDescent="0.2">
      <c r="Y63429" s="84"/>
    </row>
    <row r="63430" spans="25:25" x14ac:dyDescent="0.2">
      <c r="Y63430" s="84"/>
    </row>
    <row r="63431" spans="25:25" x14ac:dyDescent="0.2">
      <c r="Y63431" s="84"/>
    </row>
    <row r="63432" spans="25:25" x14ac:dyDescent="0.2">
      <c r="Y63432" s="84"/>
    </row>
    <row r="63433" spans="25:25" x14ac:dyDescent="0.2">
      <c r="Y63433" s="84"/>
    </row>
    <row r="63434" spans="25:25" x14ac:dyDescent="0.2">
      <c r="Y63434" s="84"/>
    </row>
    <row r="63435" spans="25:25" x14ac:dyDescent="0.2">
      <c r="Y63435" s="84"/>
    </row>
    <row r="63436" spans="25:25" x14ac:dyDescent="0.2">
      <c r="Y63436" s="84"/>
    </row>
    <row r="63437" spans="25:25" x14ac:dyDescent="0.2">
      <c r="Y63437" s="84"/>
    </row>
    <row r="63438" spans="25:25" x14ac:dyDescent="0.2">
      <c r="Y63438" s="84"/>
    </row>
    <row r="63439" spans="25:25" x14ac:dyDescent="0.2">
      <c r="Y63439" s="84"/>
    </row>
    <row r="63440" spans="25:25" x14ac:dyDescent="0.2">
      <c r="Y63440" s="84"/>
    </row>
    <row r="63441" spans="25:25" x14ac:dyDescent="0.2">
      <c r="Y63441" s="84"/>
    </row>
    <row r="63442" spans="25:25" x14ac:dyDescent="0.2">
      <c r="Y63442" s="84"/>
    </row>
    <row r="63443" spans="25:25" x14ac:dyDescent="0.2">
      <c r="Y63443" s="84"/>
    </row>
    <row r="63444" spans="25:25" x14ac:dyDescent="0.2">
      <c r="Y63444" s="84"/>
    </row>
    <row r="63445" spans="25:25" x14ac:dyDescent="0.2">
      <c r="Y63445" s="84"/>
    </row>
    <row r="63446" spans="25:25" x14ac:dyDescent="0.2">
      <c r="Y63446" s="84"/>
    </row>
    <row r="63447" spans="25:25" x14ac:dyDescent="0.2">
      <c r="Y63447" s="84"/>
    </row>
    <row r="63448" spans="25:25" x14ac:dyDescent="0.2">
      <c r="Y63448" s="84"/>
    </row>
    <row r="63449" spans="25:25" x14ac:dyDescent="0.2">
      <c r="Y63449" s="84"/>
    </row>
    <row r="63450" spans="25:25" x14ac:dyDescent="0.2">
      <c r="Y63450" s="84"/>
    </row>
    <row r="63451" spans="25:25" x14ac:dyDescent="0.2">
      <c r="Y63451" s="84"/>
    </row>
    <row r="63452" spans="25:25" x14ac:dyDescent="0.2">
      <c r="Y63452" s="84"/>
    </row>
    <row r="63453" spans="25:25" x14ac:dyDescent="0.2">
      <c r="Y63453" s="84"/>
    </row>
    <row r="63454" spans="25:25" x14ac:dyDescent="0.2">
      <c r="Y63454" s="84"/>
    </row>
    <row r="63455" spans="25:25" x14ac:dyDescent="0.2">
      <c r="Y63455" s="84"/>
    </row>
    <row r="63456" spans="25:25" x14ac:dyDescent="0.2">
      <c r="Y63456" s="84"/>
    </row>
    <row r="63457" spans="25:25" x14ac:dyDescent="0.2">
      <c r="Y63457" s="84"/>
    </row>
    <row r="63458" spans="25:25" x14ac:dyDescent="0.2">
      <c r="Y63458" s="84"/>
    </row>
    <row r="63459" spans="25:25" x14ac:dyDescent="0.2">
      <c r="Y63459" s="84"/>
    </row>
    <row r="63460" spans="25:25" x14ac:dyDescent="0.2">
      <c r="Y63460" s="84"/>
    </row>
    <row r="63461" spans="25:25" x14ac:dyDescent="0.2">
      <c r="Y63461" s="84"/>
    </row>
    <row r="63462" spans="25:25" x14ac:dyDescent="0.2">
      <c r="Y63462" s="84"/>
    </row>
    <row r="63463" spans="25:25" x14ac:dyDescent="0.2">
      <c r="Y63463" s="84"/>
    </row>
    <row r="63464" spans="25:25" x14ac:dyDescent="0.2">
      <c r="Y63464" s="84"/>
    </row>
    <row r="63465" spans="25:25" x14ac:dyDescent="0.2">
      <c r="Y63465" s="84"/>
    </row>
    <row r="63466" spans="25:25" x14ac:dyDescent="0.2">
      <c r="Y63466" s="84"/>
    </row>
    <row r="63467" spans="25:25" x14ac:dyDescent="0.2">
      <c r="Y63467" s="84"/>
    </row>
    <row r="63468" spans="25:25" x14ac:dyDescent="0.2">
      <c r="Y63468" s="84"/>
    </row>
    <row r="63469" spans="25:25" x14ac:dyDescent="0.2">
      <c r="Y63469" s="84"/>
    </row>
    <row r="63470" spans="25:25" x14ac:dyDescent="0.2">
      <c r="Y63470" s="84"/>
    </row>
    <row r="63471" spans="25:25" x14ac:dyDescent="0.2">
      <c r="Y63471" s="84"/>
    </row>
    <row r="63472" spans="25:25" x14ac:dyDescent="0.2">
      <c r="Y63472" s="84"/>
    </row>
    <row r="63473" spans="25:25" x14ac:dyDescent="0.2">
      <c r="Y63473" s="84"/>
    </row>
    <row r="63474" spans="25:25" x14ac:dyDescent="0.2">
      <c r="Y63474" s="84"/>
    </row>
    <row r="63475" spans="25:25" x14ac:dyDescent="0.2">
      <c r="Y63475" s="84"/>
    </row>
    <row r="63476" spans="25:25" x14ac:dyDescent="0.2">
      <c r="Y63476" s="84"/>
    </row>
    <row r="63477" spans="25:25" x14ac:dyDescent="0.2">
      <c r="Y63477" s="84"/>
    </row>
    <row r="63478" spans="25:25" x14ac:dyDescent="0.2">
      <c r="Y63478" s="84"/>
    </row>
    <row r="63479" spans="25:25" x14ac:dyDescent="0.2">
      <c r="Y63479" s="84"/>
    </row>
    <row r="63480" spans="25:25" x14ac:dyDescent="0.2">
      <c r="Y63480" s="84"/>
    </row>
    <row r="63481" spans="25:25" x14ac:dyDescent="0.2">
      <c r="Y63481" s="84"/>
    </row>
    <row r="63482" spans="25:25" x14ac:dyDescent="0.2">
      <c r="Y63482" s="84"/>
    </row>
    <row r="63483" spans="25:25" x14ac:dyDescent="0.2">
      <c r="Y63483" s="84"/>
    </row>
    <row r="63484" spans="25:25" x14ac:dyDescent="0.2">
      <c r="Y63484" s="84"/>
    </row>
    <row r="63485" spans="25:25" x14ac:dyDescent="0.2">
      <c r="Y63485" s="84"/>
    </row>
    <row r="63486" spans="25:25" x14ac:dyDescent="0.2">
      <c r="Y63486" s="84"/>
    </row>
    <row r="63487" spans="25:25" x14ac:dyDescent="0.2">
      <c r="Y63487" s="84"/>
    </row>
    <row r="63488" spans="25:25" x14ac:dyDescent="0.2">
      <c r="Y63488" s="84"/>
    </row>
    <row r="63489" spans="25:25" x14ac:dyDescent="0.2">
      <c r="Y63489" s="84"/>
    </row>
    <row r="63490" spans="25:25" x14ac:dyDescent="0.2">
      <c r="Y63490" s="84"/>
    </row>
    <row r="63491" spans="25:25" x14ac:dyDescent="0.2">
      <c r="Y63491" s="84"/>
    </row>
    <row r="63492" spans="25:25" x14ac:dyDescent="0.2">
      <c r="Y63492" s="84"/>
    </row>
    <row r="63493" spans="25:25" x14ac:dyDescent="0.2">
      <c r="Y63493" s="84"/>
    </row>
    <row r="63494" spans="25:25" x14ac:dyDescent="0.2">
      <c r="Y63494" s="84"/>
    </row>
    <row r="63495" spans="25:25" x14ac:dyDescent="0.2">
      <c r="Y63495" s="84"/>
    </row>
    <row r="63496" spans="25:25" x14ac:dyDescent="0.2">
      <c r="Y63496" s="84"/>
    </row>
    <row r="63497" spans="25:25" x14ac:dyDescent="0.2">
      <c r="Y63497" s="84"/>
    </row>
    <row r="63498" spans="25:25" x14ac:dyDescent="0.2">
      <c r="Y63498" s="84"/>
    </row>
    <row r="63499" spans="25:25" x14ac:dyDescent="0.2">
      <c r="Y63499" s="84"/>
    </row>
    <row r="63500" spans="25:25" x14ac:dyDescent="0.2">
      <c r="Y63500" s="84"/>
    </row>
    <row r="63501" spans="25:25" x14ac:dyDescent="0.2">
      <c r="Y63501" s="84"/>
    </row>
    <row r="63502" spans="25:25" x14ac:dyDescent="0.2">
      <c r="Y63502" s="84"/>
    </row>
    <row r="63503" spans="25:25" x14ac:dyDescent="0.2">
      <c r="Y63503" s="84"/>
    </row>
    <row r="63504" spans="25:25" x14ac:dyDescent="0.2">
      <c r="Y63504" s="84"/>
    </row>
    <row r="63505" spans="25:25" x14ac:dyDescent="0.2">
      <c r="Y63505" s="84"/>
    </row>
    <row r="63506" spans="25:25" x14ac:dyDescent="0.2">
      <c r="Y63506" s="84"/>
    </row>
    <row r="63507" spans="25:25" x14ac:dyDescent="0.2">
      <c r="Y63507" s="84"/>
    </row>
    <row r="63508" spans="25:25" x14ac:dyDescent="0.2">
      <c r="Y63508" s="84"/>
    </row>
    <row r="63509" spans="25:25" x14ac:dyDescent="0.2">
      <c r="Y63509" s="84"/>
    </row>
    <row r="63510" spans="25:25" x14ac:dyDescent="0.2">
      <c r="Y63510" s="84"/>
    </row>
    <row r="63511" spans="25:25" x14ac:dyDescent="0.2">
      <c r="Y63511" s="84"/>
    </row>
    <row r="63512" spans="25:25" x14ac:dyDescent="0.2">
      <c r="Y63512" s="84"/>
    </row>
    <row r="63513" spans="25:25" x14ac:dyDescent="0.2">
      <c r="Y63513" s="84"/>
    </row>
    <row r="63514" spans="25:25" x14ac:dyDescent="0.2">
      <c r="Y63514" s="84"/>
    </row>
    <row r="63515" spans="25:25" x14ac:dyDescent="0.2">
      <c r="Y63515" s="84"/>
    </row>
    <row r="63516" spans="25:25" x14ac:dyDescent="0.2">
      <c r="Y63516" s="84"/>
    </row>
    <row r="63517" spans="25:25" x14ac:dyDescent="0.2">
      <c r="Y63517" s="84"/>
    </row>
    <row r="63518" spans="25:25" x14ac:dyDescent="0.2">
      <c r="Y63518" s="84"/>
    </row>
    <row r="63519" spans="25:25" x14ac:dyDescent="0.2">
      <c r="Y63519" s="84"/>
    </row>
    <row r="63520" spans="25:25" x14ac:dyDescent="0.2">
      <c r="Y63520" s="84"/>
    </row>
    <row r="63521" spans="25:25" x14ac:dyDescent="0.2">
      <c r="Y63521" s="84"/>
    </row>
    <row r="63522" spans="25:25" x14ac:dyDescent="0.2">
      <c r="Y63522" s="84"/>
    </row>
    <row r="63523" spans="25:25" x14ac:dyDescent="0.2">
      <c r="Y63523" s="84"/>
    </row>
    <row r="63524" spans="25:25" x14ac:dyDescent="0.2">
      <c r="Y63524" s="84"/>
    </row>
    <row r="63525" spans="25:25" x14ac:dyDescent="0.2">
      <c r="Y63525" s="84"/>
    </row>
    <row r="63526" spans="25:25" x14ac:dyDescent="0.2">
      <c r="Y63526" s="84"/>
    </row>
    <row r="63527" spans="25:25" x14ac:dyDescent="0.2">
      <c r="Y63527" s="84"/>
    </row>
    <row r="63528" spans="25:25" x14ac:dyDescent="0.2">
      <c r="Y63528" s="84"/>
    </row>
    <row r="63529" spans="25:25" x14ac:dyDescent="0.2">
      <c r="Y63529" s="84"/>
    </row>
    <row r="63530" spans="25:25" x14ac:dyDescent="0.2">
      <c r="Y63530" s="84"/>
    </row>
    <row r="63531" spans="25:25" x14ac:dyDescent="0.2">
      <c r="Y63531" s="84"/>
    </row>
    <row r="63532" spans="25:25" x14ac:dyDescent="0.2">
      <c r="Y63532" s="84"/>
    </row>
    <row r="63533" spans="25:25" x14ac:dyDescent="0.2">
      <c r="Y63533" s="84"/>
    </row>
    <row r="63534" spans="25:25" x14ac:dyDescent="0.2">
      <c r="Y63534" s="84"/>
    </row>
    <row r="63535" spans="25:25" x14ac:dyDescent="0.2">
      <c r="Y63535" s="84"/>
    </row>
    <row r="63536" spans="25:25" x14ac:dyDescent="0.2">
      <c r="Y63536" s="84"/>
    </row>
    <row r="63537" spans="25:25" x14ac:dyDescent="0.2">
      <c r="Y63537" s="84"/>
    </row>
    <row r="63538" spans="25:25" x14ac:dyDescent="0.2">
      <c r="Y63538" s="84"/>
    </row>
    <row r="63539" spans="25:25" x14ac:dyDescent="0.2">
      <c r="Y63539" s="84"/>
    </row>
    <row r="63540" spans="25:25" x14ac:dyDescent="0.2">
      <c r="Y63540" s="84"/>
    </row>
    <row r="63541" spans="25:25" x14ac:dyDescent="0.2">
      <c r="Y63541" s="84"/>
    </row>
    <row r="63542" spans="25:25" x14ac:dyDescent="0.2">
      <c r="Y63542" s="84"/>
    </row>
    <row r="63543" spans="25:25" x14ac:dyDescent="0.2">
      <c r="Y63543" s="84"/>
    </row>
    <row r="63544" spans="25:25" x14ac:dyDescent="0.2">
      <c r="Y63544" s="84"/>
    </row>
    <row r="63545" spans="25:25" x14ac:dyDescent="0.2">
      <c r="Y63545" s="84"/>
    </row>
    <row r="63546" spans="25:25" x14ac:dyDescent="0.2">
      <c r="Y63546" s="84"/>
    </row>
    <row r="63547" spans="25:25" x14ac:dyDescent="0.2">
      <c r="Y63547" s="84"/>
    </row>
    <row r="63548" spans="25:25" x14ac:dyDescent="0.2">
      <c r="Y63548" s="84"/>
    </row>
    <row r="63549" spans="25:25" x14ac:dyDescent="0.2">
      <c r="Y63549" s="84"/>
    </row>
    <row r="63550" spans="25:25" x14ac:dyDescent="0.2">
      <c r="Y63550" s="84"/>
    </row>
    <row r="63551" spans="25:25" x14ac:dyDescent="0.2">
      <c r="Y63551" s="84"/>
    </row>
    <row r="63552" spans="25:25" x14ac:dyDescent="0.2">
      <c r="Y63552" s="84"/>
    </row>
    <row r="63553" spans="25:25" x14ac:dyDescent="0.2">
      <c r="Y63553" s="84"/>
    </row>
    <row r="63554" spans="25:25" x14ac:dyDescent="0.2">
      <c r="Y63554" s="84"/>
    </row>
    <row r="63555" spans="25:25" x14ac:dyDescent="0.2">
      <c r="Y63555" s="84"/>
    </row>
    <row r="63556" spans="25:25" x14ac:dyDescent="0.2">
      <c r="Y63556" s="84"/>
    </row>
    <row r="63557" spans="25:25" x14ac:dyDescent="0.2">
      <c r="Y63557" s="84"/>
    </row>
    <row r="63558" spans="25:25" x14ac:dyDescent="0.2">
      <c r="Y63558" s="84"/>
    </row>
    <row r="63559" spans="25:25" x14ac:dyDescent="0.2">
      <c r="Y63559" s="84"/>
    </row>
    <row r="63560" spans="25:25" x14ac:dyDescent="0.2">
      <c r="Y63560" s="84"/>
    </row>
    <row r="63561" spans="25:25" x14ac:dyDescent="0.2">
      <c r="Y63561" s="84"/>
    </row>
    <row r="63562" spans="25:25" x14ac:dyDescent="0.2">
      <c r="Y63562" s="84"/>
    </row>
    <row r="63563" spans="25:25" x14ac:dyDescent="0.2">
      <c r="Y63563" s="84"/>
    </row>
    <row r="63564" spans="25:25" x14ac:dyDescent="0.2">
      <c r="Y63564" s="84"/>
    </row>
    <row r="63565" spans="25:25" x14ac:dyDescent="0.2">
      <c r="Y63565" s="84"/>
    </row>
    <row r="63566" spans="25:25" x14ac:dyDescent="0.2">
      <c r="Y63566" s="84"/>
    </row>
    <row r="63567" spans="25:25" x14ac:dyDescent="0.2">
      <c r="Y63567" s="84"/>
    </row>
    <row r="63568" spans="25:25" x14ac:dyDescent="0.2">
      <c r="Y63568" s="84"/>
    </row>
    <row r="63569" spans="25:25" x14ac:dyDescent="0.2">
      <c r="Y63569" s="84"/>
    </row>
    <row r="63570" spans="25:25" x14ac:dyDescent="0.2">
      <c r="Y63570" s="84"/>
    </row>
    <row r="63571" spans="25:25" x14ac:dyDescent="0.2">
      <c r="Y63571" s="84"/>
    </row>
    <row r="63572" spans="25:25" x14ac:dyDescent="0.2">
      <c r="Y63572" s="84"/>
    </row>
    <row r="63573" spans="25:25" x14ac:dyDescent="0.2">
      <c r="Y63573" s="84"/>
    </row>
    <row r="63574" spans="25:25" x14ac:dyDescent="0.2">
      <c r="Y63574" s="84"/>
    </row>
    <row r="63575" spans="25:25" x14ac:dyDescent="0.2">
      <c r="Y63575" s="84"/>
    </row>
    <row r="63576" spans="25:25" x14ac:dyDescent="0.2">
      <c r="Y63576" s="84"/>
    </row>
    <row r="63577" spans="25:25" x14ac:dyDescent="0.2">
      <c r="Y63577" s="84"/>
    </row>
    <row r="63578" spans="25:25" x14ac:dyDescent="0.2">
      <c r="Y63578" s="84"/>
    </row>
    <row r="63579" spans="25:25" x14ac:dyDescent="0.2">
      <c r="Y63579" s="84"/>
    </row>
    <row r="63580" spans="25:25" x14ac:dyDescent="0.2">
      <c r="Y63580" s="84"/>
    </row>
    <row r="63581" spans="25:25" x14ac:dyDescent="0.2">
      <c r="Y63581" s="84"/>
    </row>
    <row r="63582" spans="25:25" x14ac:dyDescent="0.2">
      <c r="Y63582" s="84"/>
    </row>
    <row r="63583" spans="25:25" x14ac:dyDescent="0.2">
      <c r="Y63583" s="84"/>
    </row>
    <row r="63584" spans="25:25" x14ac:dyDescent="0.2">
      <c r="Y63584" s="84"/>
    </row>
    <row r="63585" spans="25:25" x14ac:dyDescent="0.2">
      <c r="Y63585" s="84"/>
    </row>
    <row r="63586" spans="25:25" x14ac:dyDescent="0.2">
      <c r="Y63586" s="84"/>
    </row>
    <row r="63587" spans="25:25" x14ac:dyDescent="0.2">
      <c r="Y63587" s="84"/>
    </row>
    <row r="63588" spans="25:25" x14ac:dyDescent="0.2">
      <c r="Y63588" s="84"/>
    </row>
    <row r="63589" spans="25:25" x14ac:dyDescent="0.2">
      <c r="Y63589" s="84"/>
    </row>
    <row r="63590" spans="25:25" x14ac:dyDescent="0.2">
      <c r="Y63590" s="84"/>
    </row>
    <row r="63591" spans="25:25" x14ac:dyDescent="0.2">
      <c r="Y63591" s="84"/>
    </row>
    <row r="63592" spans="25:25" x14ac:dyDescent="0.2">
      <c r="Y63592" s="84"/>
    </row>
    <row r="63593" spans="25:25" x14ac:dyDescent="0.2">
      <c r="Y63593" s="84"/>
    </row>
    <row r="63594" spans="25:25" x14ac:dyDescent="0.2">
      <c r="Y63594" s="84"/>
    </row>
    <row r="63595" spans="25:25" x14ac:dyDescent="0.2">
      <c r="Y63595" s="84"/>
    </row>
    <row r="63596" spans="25:25" x14ac:dyDescent="0.2">
      <c r="Y63596" s="84"/>
    </row>
    <row r="63597" spans="25:25" x14ac:dyDescent="0.2">
      <c r="Y63597" s="84"/>
    </row>
    <row r="63598" spans="25:25" x14ac:dyDescent="0.2">
      <c r="Y63598" s="84"/>
    </row>
    <row r="63599" spans="25:25" x14ac:dyDescent="0.2">
      <c r="Y63599" s="84"/>
    </row>
    <row r="63600" spans="25:25" x14ac:dyDescent="0.2">
      <c r="Y63600" s="84"/>
    </row>
    <row r="63601" spans="25:25" x14ac:dyDescent="0.2">
      <c r="Y63601" s="84"/>
    </row>
    <row r="63602" spans="25:25" x14ac:dyDescent="0.2">
      <c r="Y63602" s="84"/>
    </row>
    <row r="63603" spans="25:25" x14ac:dyDescent="0.2">
      <c r="Y63603" s="84"/>
    </row>
    <row r="63604" spans="25:25" x14ac:dyDescent="0.2">
      <c r="Y63604" s="84"/>
    </row>
    <row r="63605" spans="25:25" x14ac:dyDescent="0.2">
      <c r="Y63605" s="84"/>
    </row>
    <row r="63606" spans="25:25" x14ac:dyDescent="0.2">
      <c r="Y63606" s="84"/>
    </row>
    <row r="63607" spans="25:25" x14ac:dyDescent="0.2">
      <c r="Y63607" s="84"/>
    </row>
    <row r="63608" spans="25:25" x14ac:dyDescent="0.2">
      <c r="Y63608" s="84"/>
    </row>
    <row r="63609" spans="25:25" x14ac:dyDescent="0.2">
      <c r="Y63609" s="84"/>
    </row>
    <row r="63610" spans="25:25" x14ac:dyDescent="0.2">
      <c r="Y63610" s="84"/>
    </row>
    <row r="63611" spans="25:25" x14ac:dyDescent="0.2">
      <c r="Y63611" s="84"/>
    </row>
    <row r="63612" spans="25:25" x14ac:dyDescent="0.2">
      <c r="Y63612" s="84"/>
    </row>
    <row r="63613" spans="25:25" x14ac:dyDescent="0.2">
      <c r="Y63613" s="84"/>
    </row>
    <row r="63614" spans="25:25" x14ac:dyDescent="0.2">
      <c r="Y63614" s="84"/>
    </row>
    <row r="63615" spans="25:25" x14ac:dyDescent="0.2">
      <c r="Y63615" s="84"/>
    </row>
    <row r="63616" spans="25:25" x14ac:dyDescent="0.2">
      <c r="Y63616" s="84"/>
    </row>
    <row r="63617" spans="25:25" x14ac:dyDescent="0.2">
      <c r="Y63617" s="84"/>
    </row>
    <row r="63618" spans="25:25" x14ac:dyDescent="0.2">
      <c r="Y63618" s="84"/>
    </row>
    <row r="63619" spans="25:25" x14ac:dyDescent="0.2">
      <c r="Y63619" s="84"/>
    </row>
    <row r="63620" spans="25:25" x14ac:dyDescent="0.2">
      <c r="Y63620" s="84"/>
    </row>
    <row r="63621" spans="25:25" x14ac:dyDescent="0.2">
      <c r="Y63621" s="84"/>
    </row>
    <row r="63622" spans="25:25" x14ac:dyDescent="0.2">
      <c r="Y63622" s="84"/>
    </row>
    <row r="63623" spans="25:25" x14ac:dyDescent="0.2">
      <c r="Y63623" s="84"/>
    </row>
    <row r="63624" spans="25:25" x14ac:dyDescent="0.2">
      <c r="Y63624" s="84"/>
    </row>
    <row r="63625" spans="25:25" x14ac:dyDescent="0.2">
      <c r="Y63625" s="84"/>
    </row>
    <row r="63626" spans="25:25" x14ac:dyDescent="0.2">
      <c r="Y63626" s="84"/>
    </row>
    <row r="63627" spans="25:25" x14ac:dyDescent="0.2">
      <c r="Y63627" s="84"/>
    </row>
    <row r="63628" spans="25:25" x14ac:dyDescent="0.2">
      <c r="Y63628" s="84"/>
    </row>
    <row r="63629" spans="25:25" x14ac:dyDescent="0.2">
      <c r="Y63629" s="84"/>
    </row>
    <row r="63630" spans="25:25" x14ac:dyDescent="0.2">
      <c r="Y63630" s="84"/>
    </row>
    <row r="63631" spans="25:25" x14ac:dyDescent="0.2">
      <c r="Y63631" s="84"/>
    </row>
    <row r="63632" spans="25:25" x14ac:dyDescent="0.2">
      <c r="Y63632" s="84"/>
    </row>
    <row r="63633" spans="25:25" x14ac:dyDescent="0.2">
      <c r="Y63633" s="84"/>
    </row>
    <row r="63634" spans="25:25" x14ac:dyDescent="0.2">
      <c r="Y63634" s="84"/>
    </row>
    <row r="63635" spans="25:25" x14ac:dyDescent="0.2">
      <c r="Y63635" s="84"/>
    </row>
    <row r="63636" spans="25:25" x14ac:dyDescent="0.2">
      <c r="Y63636" s="84"/>
    </row>
    <row r="63637" spans="25:25" x14ac:dyDescent="0.2">
      <c r="Y63637" s="84"/>
    </row>
    <row r="63638" spans="25:25" x14ac:dyDescent="0.2">
      <c r="Y63638" s="84"/>
    </row>
    <row r="63639" spans="25:25" x14ac:dyDescent="0.2">
      <c r="Y63639" s="84"/>
    </row>
    <row r="63640" spans="25:25" x14ac:dyDescent="0.2">
      <c r="Y63640" s="84"/>
    </row>
    <row r="63641" spans="25:25" x14ac:dyDescent="0.2">
      <c r="Y63641" s="84"/>
    </row>
    <row r="63642" spans="25:25" x14ac:dyDescent="0.2">
      <c r="Y63642" s="84"/>
    </row>
    <row r="63643" spans="25:25" x14ac:dyDescent="0.2">
      <c r="Y63643" s="84"/>
    </row>
    <row r="63644" spans="25:25" x14ac:dyDescent="0.2">
      <c r="Y63644" s="84"/>
    </row>
    <row r="63645" spans="25:25" x14ac:dyDescent="0.2">
      <c r="Y63645" s="84"/>
    </row>
    <row r="63646" spans="25:25" x14ac:dyDescent="0.2">
      <c r="Y63646" s="84"/>
    </row>
    <row r="63647" spans="25:25" x14ac:dyDescent="0.2">
      <c r="Y63647" s="84"/>
    </row>
    <row r="63648" spans="25:25" x14ac:dyDescent="0.2">
      <c r="Y63648" s="84"/>
    </row>
    <row r="63649" spans="25:25" x14ac:dyDescent="0.2">
      <c r="Y63649" s="84"/>
    </row>
    <row r="63650" spans="25:25" x14ac:dyDescent="0.2">
      <c r="Y63650" s="84"/>
    </row>
    <row r="63651" spans="25:25" x14ac:dyDescent="0.2">
      <c r="Y63651" s="84"/>
    </row>
    <row r="63652" spans="25:25" x14ac:dyDescent="0.2">
      <c r="Y63652" s="84"/>
    </row>
    <row r="63653" spans="25:25" x14ac:dyDescent="0.2">
      <c r="Y63653" s="84"/>
    </row>
    <row r="63654" spans="25:25" x14ac:dyDescent="0.2">
      <c r="Y63654" s="84"/>
    </row>
    <row r="63655" spans="25:25" x14ac:dyDescent="0.2">
      <c r="Y63655" s="84"/>
    </row>
    <row r="63656" spans="25:25" x14ac:dyDescent="0.2">
      <c r="Y63656" s="84"/>
    </row>
    <row r="63657" spans="25:25" x14ac:dyDescent="0.2">
      <c r="Y63657" s="84"/>
    </row>
    <row r="63658" spans="25:25" x14ac:dyDescent="0.2">
      <c r="Y63658" s="84"/>
    </row>
    <row r="63659" spans="25:25" x14ac:dyDescent="0.2">
      <c r="Y63659" s="84"/>
    </row>
    <row r="63660" spans="25:25" x14ac:dyDescent="0.2">
      <c r="Y63660" s="84"/>
    </row>
    <row r="63661" spans="25:25" x14ac:dyDescent="0.2">
      <c r="Y63661" s="84"/>
    </row>
    <row r="63662" spans="25:25" x14ac:dyDescent="0.2">
      <c r="Y63662" s="84"/>
    </row>
    <row r="63663" spans="25:25" x14ac:dyDescent="0.2">
      <c r="Y63663" s="84"/>
    </row>
    <row r="63664" spans="25:25" x14ac:dyDescent="0.2">
      <c r="Y63664" s="84"/>
    </row>
    <row r="63665" spans="25:25" x14ac:dyDescent="0.2">
      <c r="Y63665" s="84"/>
    </row>
    <row r="63666" spans="25:25" x14ac:dyDescent="0.2">
      <c r="Y63666" s="84"/>
    </row>
    <row r="63667" spans="25:25" x14ac:dyDescent="0.2">
      <c r="Y63667" s="84"/>
    </row>
    <row r="63668" spans="25:25" x14ac:dyDescent="0.2">
      <c r="Y63668" s="84"/>
    </row>
    <row r="63669" spans="25:25" x14ac:dyDescent="0.2">
      <c r="Y63669" s="84"/>
    </row>
    <row r="63670" spans="25:25" x14ac:dyDescent="0.2">
      <c r="Y63670" s="84"/>
    </row>
    <row r="63671" spans="25:25" x14ac:dyDescent="0.2">
      <c r="Y63671" s="84"/>
    </row>
    <row r="63672" spans="25:25" x14ac:dyDescent="0.2">
      <c r="Y63672" s="84"/>
    </row>
    <row r="63673" spans="25:25" x14ac:dyDescent="0.2">
      <c r="Y63673" s="84"/>
    </row>
    <row r="63674" spans="25:25" x14ac:dyDescent="0.2">
      <c r="Y63674" s="84"/>
    </row>
    <row r="63675" spans="25:25" x14ac:dyDescent="0.2">
      <c r="Y63675" s="84"/>
    </row>
    <row r="63676" spans="25:25" x14ac:dyDescent="0.2">
      <c r="Y63676" s="84"/>
    </row>
    <row r="63677" spans="25:25" x14ac:dyDescent="0.2">
      <c r="Y63677" s="84"/>
    </row>
    <row r="63678" spans="25:25" x14ac:dyDescent="0.2">
      <c r="Y63678" s="84"/>
    </row>
    <row r="63679" spans="25:25" x14ac:dyDescent="0.2">
      <c r="Y63679" s="84"/>
    </row>
    <row r="63680" spans="25:25" x14ac:dyDescent="0.2">
      <c r="Y63680" s="84"/>
    </row>
    <row r="63681" spans="25:25" x14ac:dyDescent="0.2">
      <c r="Y63681" s="84"/>
    </row>
    <row r="63682" spans="25:25" x14ac:dyDescent="0.2">
      <c r="Y63682" s="84"/>
    </row>
    <row r="63683" spans="25:25" x14ac:dyDescent="0.2">
      <c r="Y63683" s="84"/>
    </row>
    <row r="63684" spans="25:25" x14ac:dyDescent="0.2">
      <c r="Y63684" s="84"/>
    </row>
    <row r="63685" spans="25:25" x14ac:dyDescent="0.2">
      <c r="Y63685" s="84"/>
    </row>
    <row r="63686" spans="25:25" x14ac:dyDescent="0.2">
      <c r="Y63686" s="84"/>
    </row>
    <row r="63687" spans="25:25" x14ac:dyDescent="0.2">
      <c r="Y63687" s="84"/>
    </row>
    <row r="63688" spans="25:25" x14ac:dyDescent="0.2">
      <c r="Y63688" s="84"/>
    </row>
    <row r="63689" spans="25:25" x14ac:dyDescent="0.2">
      <c r="Y63689" s="84"/>
    </row>
    <row r="63690" spans="25:25" x14ac:dyDescent="0.2">
      <c r="Y63690" s="84"/>
    </row>
    <row r="63691" spans="25:25" x14ac:dyDescent="0.2">
      <c r="Y63691" s="84"/>
    </row>
    <row r="63692" spans="25:25" x14ac:dyDescent="0.2">
      <c r="Y63692" s="84"/>
    </row>
    <row r="63693" spans="25:25" x14ac:dyDescent="0.2">
      <c r="Y63693" s="84"/>
    </row>
    <row r="63694" spans="25:25" x14ac:dyDescent="0.2">
      <c r="Y63694" s="84"/>
    </row>
    <row r="63695" spans="25:25" x14ac:dyDescent="0.2">
      <c r="Y63695" s="84"/>
    </row>
    <row r="63696" spans="25:25" x14ac:dyDescent="0.2">
      <c r="Y63696" s="84"/>
    </row>
    <row r="63697" spans="25:25" x14ac:dyDescent="0.2">
      <c r="Y63697" s="84"/>
    </row>
    <row r="63698" spans="25:25" x14ac:dyDescent="0.2">
      <c r="Y63698" s="84"/>
    </row>
    <row r="63699" spans="25:25" x14ac:dyDescent="0.2">
      <c r="Y63699" s="84"/>
    </row>
    <row r="63700" spans="25:25" x14ac:dyDescent="0.2">
      <c r="Y63700" s="84"/>
    </row>
    <row r="63701" spans="25:25" x14ac:dyDescent="0.2">
      <c r="Y63701" s="84"/>
    </row>
    <row r="63702" spans="25:25" x14ac:dyDescent="0.2">
      <c r="Y63702" s="84"/>
    </row>
    <row r="63703" spans="25:25" x14ac:dyDescent="0.2">
      <c r="Y63703" s="84"/>
    </row>
    <row r="63704" spans="25:25" x14ac:dyDescent="0.2">
      <c r="Y63704" s="84"/>
    </row>
    <row r="63705" spans="25:25" x14ac:dyDescent="0.2">
      <c r="Y63705" s="84"/>
    </row>
    <row r="63706" spans="25:25" x14ac:dyDescent="0.2">
      <c r="Y63706" s="84"/>
    </row>
    <row r="63707" spans="25:25" x14ac:dyDescent="0.2">
      <c r="Y63707" s="84"/>
    </row>
    <row r="63708" spans="25:25" x14ac:dyDescent="0.2">
      <c r="Y63708" s="84"/>
    </row>
    <row r="63709" spans="25:25" x14ac:dyDescent="0.2">
      <c r="Y63709" s="84"/>
    </row>
    <row r="63710" spans="25:25" x14ac:dyDescent="0.2">
      <c r="Y63710" s="84"/>
    </row>
    <row r="63711" spans="25:25" x14ac:dyDescent="0.2">
      <c r="Y63711" s="84"/>
    </row>
    <row r="63712" spans="25:25" x14ac:dyDescent="0.2">
      <c r="Y63712" s="84"/>
    </row>
    <row r="63713" spans="25:25" x14ac:dyDescent="0.2">
      <c r="Y63713" s="84"/>
    </row>
    <row r="63714" spans="25:25" x14ac:dyDescent="0.2">
      <c r="Y63714" s="84"/>
    </row>
    <row r="63715" spans="25:25" x14ac:dyDescent="0.2">
      <c r="Y63715" s="84"/>
    </row>
    <row r="63716" spans="25:25" x14ac:dyDescent="0.2">
      <c r="Y63716" s="84"/>
    </row>
    <row r="63717" spans="25:25" x14ac:dyDescent="0.2">
      <c r="Y63717" s="84"/>
    </row>
    <row r="63718" spans="25:25" x14ac:dyDescent="0.2">
      <c r="Y63718" s="84"/>
    </row>
    <row r="63719" spans="25:25" x14ac:dyDescent="0.2">
      <c r="Y63719" s="84"/>
    </row>
    <row r="63720" spans="25:25" x14ac:dyDescent="0.2">
      <c r="Y63720" s="84"/>
    </row>
    <row r="63721" spans="25:25" x14ac:dyDescent="0.2">
      <c r="Y63721" s="84"/>
    </row>
    <row r="63722" spans="25:25" x14ac:dyDescent="0.2">
      <c r="Y63722" s="84"/>
    </row>
    <row r="63723" spans="25:25" x14ac:dyDescent="0.2">
      <c r="Y63723" s="84"/>
    </row>
    <row r="63724" spans="25:25" x14ac:dyDescent="0.2">
      <c r="Y63724" s="84"/>
    </row>
    <row r="63725" spans="25:25" x14ac:dyDescent="0.2">
      <c r="Y63725" s="84"/>
    </row>
    <row r="63726" spans="25:25" x14ac:dyDescent="0.2">
      <c r="Y63726" s="84"/>
    </row>
    <row r="63727" spans="25:25" x14ac:dyDescent="0.2">
      <c r="Y63727" s="84"/>
    </row>
    <row r="63728" spans="25:25" x14ac:dyDescent="0.2">
      <c r="Y63728" s="84"/>
    </row>
    <row r="63729" spans="25:25" x14ac:dyDescent="0.2">
      <c r="Y63729" s="84"/>
    </row>
    <row r="63730" spans="25:25" x14ac:dyDescent="0.2">
      <c r="Y63730" s="84"/>
    </row>
    <row r="63731" spans="25:25" x14ac:dyDescent="0.2">
      <c r="Y63731" s="84"/>
    </row>
    <row r="63732" spans="25:25" x14ac:dyDescent="0.2">
      <c r="Y63732" s="84"/>
    </row>
    <row r="63733" spans="25:25" x14ac:dyDescent="0.2">
      <c r="Y63733" s="84"/>
    </row>
    <row r="63734" spans="25:25" x14ac:dyDescent="0.2">
      <c r="Y63734" s="84"/>
    </row>
    <row r="63735" spans="25:25" x14ac:dyDescent="0.2">
      <c r="Y63735" s="84"/>
    </row>
    <row r="63736" spans="25:25" x14ac:dyDescent="0.2">
      <c r="Y63736" s="84"/>
    </row>
    <row r="63737" spans="25:25" x14ac:dyDescent="0.2">
      <c r="Y63737" s="84"/>
    </row>
    <row r="63738" spans="25:25" x14ac:dyDescent="0.2">
      <c r="Y63738" s="84"/>
    </row>
    <row r="63739" spans="25:25" x14ac:dyDescent="0.2">
      <c r="Y63739" s="84"/>
    </row>
    <row r="63740" spans="25:25" x14ac:dyDescent="0.2">
      <c r="Y63740" s="84"/>
    </row>
    <row r="63741" spans="25:25" x14ac:dyDescent="0.2">
      <c r="Y63741" s="84"/>
    </row>
    <row r="63742" spans="25:25" x14ac:dyDescent="0.2">
      <c r="Y63742" s="84"/>
    </row>
    <row r="63743" spans="25:25" x14ac:dyDescent="0.2">
      <c r="Y63743" s="84"/>
    </row>
    <row r="63744" spans="25:25" x14ac:dyDescent="0.2">
      <c r="Y63744" s="84"/>
    </row>
    <row r="63745" spans="25:25" x14ac:dyDescent="0.2">
      <c r="Y63745" s="84"/>
    </row>
    <row r="63746" spans="25:25" x14ac:dyDescent="0.2">
      <c r="Y63746" s="84"/>
    </row>
    <row r="63747" spans="25:25" x14ac:dyDescent="0.2">
      <c r="Y63747" s="84"/>
    </row>
    <row r="63748" spans="25:25" x14ac:dyDescent="0.2">
      <c r="Y63748" s="84"/>
    </row>
    <row r="63749" spans="25:25" x14ac:dyDescent="0.2">
      <c r="Y63749" s="84"/>
    </row>
    <row r="63750" spans="25:25" x14ac:dyDescent="0.2">
      <c r="Y63750" s="84"/>
    </row>
    <row r="63751" spans="25:25" x14ac:dyDescent="0.2">
      <c r="Y63751" s="84"/>
    </row>
    <row r="63752" spans="25:25" x14ac:dyDescent="0.2">
      <c r="Y63752" s="84"/>
    </row>
    <row r="63753" spans="25:25" x14ac:dyDescent="0.2">
      <c r="Y63753" s="84"/>
    </row>
    <row r="63754" spans="25:25" x14ac:dyDescent="0.2">
      <c r="Y63754" s="84"/>
    </row>
    <row r="63755" spans="25:25" x14ac:dyDescent="0.2">
      <c r="Y63755" s="84"/>
    </row>
    <row r="63756" spans="25:25" x14ac:dyDescent="0.2">
      <c r="Y63756" s="84"/>
    </row>
    <row r="63757" spans="25:25" x14ac:dyDescent="0.2">
      <c r="Y63757" s="84"/>
    </row>
    <row r="63758" spans="25:25" x14ac:dyDescent="0.2">
      <c r="Y63758" s="84"/>
    </row>
    <row r="63759" spans="25:25" x14ac:dyDescent="0.2">
      <c r="Y63759" s="84"/>
    </row>
    <row r="63760" spans="25:25" x14ac:dyDescent="0.2">
      <c r="Y63760" s="84"/>
    </row>
    <row r="63761" spans="25:25" x14ac:dyDescent="0.2">
      <c r="Y63761" s="84"/>
    </row>
    <row r="63762" spans="25:25" x14ac:dyDescent="0.2">
      <c r="Y63762" s="84"/>
    </row>
    <row r="63763" spans="25:25" x14ac:dyDescent="0.2">
      <c r="Y63763" s="84"/>
    </row>
    <row r="63764" spans="25:25" x14ac:dyDescent="0.2">
      <c r="Y63764" s="84"/>
    </row>
    <row r="63765" spans="25:25" x14ac:dyDescent="0.2">
      <c r="Y63765" s="84"/>
    </row>
    <row r="63766" spans="25:25" x14ac:dyDescent="0.2">
      <c r="Y63766" s="84"/>
    </row>
    <row r="63767" spans="25:25" x14ac:dyDescent="0.2">
      <c r="Y63767" s="84"/>
    </row>
    <row r="63768" spans="25:25" x14ac:dyDescent="0.2">
      <c r="Y63768" s="84"/>
    </row>
    <row r="63769" spans="25:25" x14ac:dyDescent="0.2">
      <c r="Y63769" s="84"/>
    </row>
    <row r="63770" spans="25:25" x14ac:dyDescent="0.2">
      <c r="Y63770" s="84"/>
    </row>
    <row r="63771" spans="25:25" x14ac:dyDescent="0.2">
      <c r="Y63771" s="84"/>
    </row>
    <row r="63772" spans="25:25" x14ac:dyDescent="0.2">
      <c r="Y63772" s="84"/>
    </row>
    <row r="63773" spans="25:25" x14ac:dyDescent="0.2">
      <c r="Y63773" s="84"/>
    </row>
    <row r="63774" spans="25:25" x14ac:dyDescent="0.2">
      <c r="Y63774" s="84"/>
    </row>
    <row r="63775" spans="25:25" x14ac:dyDescent="0.2">
      <c r="Y63775" s="84"/>
    </row>
    <row r="63776" spans="25:25" x14ac:dyDescent="0.2">
      <c r="Y63776" s="84"/>
    </row>
    <row r="63777" spans="25:25" x14ac:dyDescent="0.2">
      <c r="Y63777" s="84"/>
    </row>
    <row r="63778" spans="25:25" x14ac:dyDescent="0.2">
      <c r="Y63778" s="84"/>
    </row>
    <row r="63779" spans="25:25" x14ac:dyDescent="0.2">
      <c r="Y63779" s="84"/>
    </row>
    <row r="63780" spans="25:25" x14ac:dyDescent="0.2">
      <c r="Y63780" s="84"/>
    </row>
    <row r="63781" spans="25:25" x14ac:dyDescent="0.2">
      <c r="Y63781" s="84"/>
    </row>
    <row r="63782" spans="25:25" x14ac:dyDescent="0.2">
      <c r="Y63782" s="84"/>
    </row>
    <row r="63783" spans="25:25" x14ac:dyDescent="0.2">
      <c r="Y63783" s="84"/>
    </row>
    <row r="63784" spans="25:25" x14ac:dyDescent="0.2">
      <c r="Y63784" s="84"/>
    </row>
    <row r="63785" spans="25:25" x14ac:dyDescent="0.2">
      <c r="Y63785" s="84"/>
    </row>
    <row r="63786" spans="25:25" x14ac:dyDescent="0.2">
      <c r="Y63786" s="84"/>
    </row>
    <row r="63787" spans="25:25" x14ac:dyDescent="0.2">
      <c r="Y63787" s="84"/>
    </row>
    <row r="63788" spans="25:25" x14ac:dyDescent="0.2">
      <c r="Y63788" s="84"/>
    </row>
    <row r="63789" spans="25:25" x14ac:dyDescent="0.2">
      <c r="Y63789" s="84"/>
    </row>
    <row r="63790" spans="25:25" x14ac:dyDescent="0.2">
      <c r="Y63790" s="84"/>
    </row>
    <row r="63791" spans="25:25" x14ac:dyDescent="0.2">
      <c r="Y63791" s="84"/>
    </row>
    <row r="63792" spans="25:25" x14ac:dyDescent="0.2">
      <c r="Y63792" s="84"/>
    </row>
    <row r="63793" spans="25:25" x14ac:dyDescent="0.2">
      <c r="Y63793" s="84"/>
    </row>
    <row r="63794" spans="25:25" x14ac:dyDescent="0.2">
      <c r="Y63794" s="84"/>
    </row>
    <row r="63795" spans="25:25" x14ac:dyDescent="0.2">
      <c r="Y63795" s="84"/>
    </row>
    <row r="63796" spans="25:25" x14ac:dyDescent="0.2">
      <c r="Y63796" s="84"/>
    </row>
    <row r="63797" spans="25:25" x14ac:dyDescent="0.2">
      <c r="Y63797" s="84"/>
    </row>
    <row r="63798" spans="25:25" x14ac:dyDescent="0.2">
      <c r="Y63798" s="84"/>
    </row>
    <row r="63799" spans="25:25" x14ac:dyDescent="0.2">
      <c r="Y63799" s="84"/>
    </row>
    <row r="63800" spans="25:25" x14ac:dyDescent="0.2">
      <c r="Y63800" s="84"/>
    </row>
    <row r="63801" spans="25:25" x14ac:dyDescent="0.2">
      <c r="Y63801" s="84"/>
    </row>
    <row r="63802" spans="25:25" x14ac:dyDescent="0.2">
      <c r="Y63802" s="84"/>
    </row>
    <row r="63803" spans="25:25" x14ac:dyDescent="0.2">
      <c r="Y63803" s="84"/>
    </row>
    <row r="63804" spans="25:25" x14ac:dyDescent="0.2">
      <c r="Y63804" s="84"/>
    </row>
    <row r="63805" spans="25:25" x14ac:dyDescent="0.2">
      <c r="Y63805" s="84"/>
    </row>
    <row r="63806" spans="25:25" x14ac:dyDescent="0.2">
      <c r="Y63806" s="84"/>
    </row>
    <row r="63807" spans="25:25" x14ac:dyDescent="0.2">
      <c r="Y63807" s="84"/>
    </row>
    <row r="63808" spans="25:25" x14ac:dyDescent="0.2">
      <c r="Y63808" s="84"/>
    </row>
    <row r="63809" spans="25:25" x14ac:dyDescent="0.2">
      <c r="Y63809" s="84"/>
    </row>
    <row r="63810" spans="25:25" x14ac:dyDescent="0.2">
      <c r="Y63810" s="84"/>
    </row>
    <row r="63811" spans="25:25" x14ac:dyDescent="0.2">
      <c r="Y63811" s="84"/>
    </row>
    <row r="63812" spans="25:25" x14ac:dyDescent="0.2">
      <c r="Y63812" s="84"/>
    </row>
    <row r="63813" spans="25:25" x14ac:dyDescent="0.2">
      <c r="Y63813" s="84"/>
    </row>
    <row r="63814" spans="25:25" x14ac:dyDescent="0.2">
      <c r="Y63814" s="84"/>
    </row>
    <row r="63815" spans="25:25" x14ac:dyDescent="0.2">
      <c r="Y63815" s="84"/>
    </row>
    <row r="63816" spans="25:25" x14ac:dyDescent="0.2">
      <c r="Y63816" s="84"/>
    </row>
    <row r="63817" spans="25:25" x14ac:dyDescent="0.2">
      <c r="Y63817" s="84"/>
    </row>
    <row r="63818" spans="25:25" x14ac:dyDescent="0.2">
      <c r="Y63818" s="84"/>
    </row>
    <row r="63819" spans="25:25" x14ac:dyDescent="0.2">
      <c r="Y63819" s="84"/>
    </row>
    <row r="63820" spans="25:25" x14ac:dyDescent="0.2">
      <c r="Y63820" s="84"/>
    </row>
    <row r="63821" spans="25:25" x14ac:dyDescent="0.2">
      <c r="Y63821" s="84"/>
    </row>
    <row r="63822" spans="25:25" x14ac:dyDescent="0.2">
      <c r="Y63822" s="84"/>
    </row>
    <row r="63823" spans="25:25" x14ac:dyDescent="0.2">
      <c r="Y63823" s="84"/>
    </row>
    <row r="63824" spans="25:25" x14ac:dyDescent="0.2">
      <c r="Y63824" s="84"/>
    </row>
    <row r="63825" spans="25:25" x14ac:dyDescent="0.2">
      <c r="Y63825" s="84"/>
    </row>
    <row r="63826" spans="25:25" x14ac:dyDescent="0.2">
      <c r="Y63826" s="84"/>
    </row>
    <row r="63827" spans="25:25" x14ac:dyDescent="0.2">
      <c r="Y63827" s="84"/>
    </row>
    <row r="63828" spans="25:25" x14ac:dyDescent="0.2">
      <c r="Y63828" s="84"/>
    </row>
    <row r="63829" spans="25:25" x14ac:dyDescent="0.2">
      <c r="Y63829" s="84"/>
    </row>
    <row r="63830" spans="25:25" x14ac:dyDescent="0.2">
      <c r="Y63830" s="84"/>
    </row>
    <row r="63831" spans="25:25" x14ac:dyDescent="0.2">
      <c r="Y63831" s="84"/>
    </row>
    <row r="63832" spans="25:25" x14ac:dyDescent="0.2">
      <c r="Y63832" s="84"/>
    </row>
    <row r="63833" spans="25:25" x14ac:dyDescent="0.2">
      <c r="Y63833" s="84"/>
    </row>
    <row r="63834" spans="25:25" x14ac:dyDescent="0.2">
      <c r="Y63834" s="84"/>
    </row>
    <row r="63835" spans="25:25" x14ac:dyDescent="0.2">
      <c r="Y63835" s="84"/>
    </row>
    <row r="63836" spans="25:25" x14ac:dyDescent="0.2">
      <c r="Y63836" s="84"/>
    </row>
    <row r="63837" spans="25:25" x14ac:dyDescent="0.2">
      <c r="Y63837" s="84"/>
    </row>
    <row r="63838" spans="25:25" x14ac:dyDescent="0.2">
      <c r="Y63838" s="84"/>
    </row>
    <row r="63839" spans="25:25" x14ac:dyDescent="0.2">
      <c r="Y63839" s="84"/>
    </row>
    <row r="63840" spans="25:25" x14ac:dyDescent="0.2">
      <c r="Y63840" s="84"/>
    </row>
    <row r="63841" spans="25:25" x14ac:dyDescent="0.2">
      <c r="Y63841" s="84"/>
    </row>
    <row r="63842" spans="25:25" x14ac:dyDescent="0.2">
      <c r="Y63842" s="84"/>
    </row>
    <row r="63843" spans="25:25" x14ac:dyDescent="0.2">
      <c r="Y63843" s="84"/>
    </row>
    <row r="63844" spans="25:25" x14ac:dyDescent="0.2">
      <c r="Y63844" s="84"/>
    </row>
    <row r="63845" spans="25:25" x14ac:dyDescent="0.2">
      <c r="Y63845" s="84"/>
    </row>
    <row r="63846" spans="25:25" x14ac:dyDescent="0.2">
      <c r="Y63846" s="84"/>
    </row>
    <row r="63847" spans="25:25" x14ac:dyDescent="0.2">
      <c r="Y63847" s="84"/>
    </row>
    <row r="63848" spans="25:25" x14ac:dyDescent="0.2">
      <c r="Y63848" s="84"/>
    </row>
    <row r="63849" spans="25:25" x14ac:dyDescent="0.2">
      <c r="Y63849" s="84"/>
    </row>
    <row r="63850" spans="25:25" x14ac:dyDescent="0.2">
      <c r="Y63850" s="84"/>
    </row>
    <row r="63851" spans="25:25" x14ac:dyDescent="0.2">
      <c r="Y63851" s="84"/>
    </row>
    <row r="63852" spans="25:25" x14ac:dyDescent="0.2">
      <c r="Y63852" s="84"/>
    </row>
    <row r="63853" spans="25:25" x14ac:dyDescent="0.2">
      <c r="Y63853" s="84"/>
    </row>
    <row r="63854" spans="25:25" x14ac:dyDescent="0.2">
      <c r="Y63854" s="84"/>
    </row>
    <row r="63855" spans="25:25" x14ac:dyDescent="0.2">
      <c r="Y63855" s="84"/>
    </row>
    <row r="63856" spans="25:25" x14ac:dyDescent="0.2">
      <c r="Y63856" s="84"/>
    </row>
    <row r="63857" spans="25:25" x14ac:dyDescent="0.2">
      <c r="Y63857" s="84"/>
    </row>
    <row r="63858" spans="25:25" x14ac:dyDescent="0.2">
      <c r="Y63858" s="84"/>
    </row>
    <row r="63859" spans="25:25" x14ac:dyDescent="0.2">
      <c r="Y63859" s="84"/>
    </row>
    <row r="63860" spans="25:25" x14ac:dyDescent="0.2">
      <c r="Y63860" s="84"/>
    </row>
    <row r="63861" spans="25:25" x14ac:dyDescent="0.2">
      <c r="Y63861" s="84"/>
    </row>
    <row r="63862" spans="25:25" x14ac:dyDescent="0.2">
      <c r="Y63862" s="84"/>
    </row>
    <row r="63863" spans="25:25" x14ac:dyDescent="0.2">
      <c r="Y63863" s="84"/>
    </row>
    <row r="63864" spans="25:25" x14ac:dyDescent="0.2">
      <c r="Y63864" s="84"/>
    </row>
    <row r="63865" spans="25:25" x14ac:dyDescent="0.2">
      <c r="Y63865" s="84"/>
    </row>
    <row r="63866" spans="25:25" x14ac:dyDescent="0.2">
      <c r="Y63866" s="84"/>
    </row>
    <row r="63867" spans="25:25" x14ac:dyDescent="0.2">
      <c r="Y63867" s="84"/>
    </row>
    <row r="63868" spans="25:25" x14ac:dyDescent="0.2">
      <c r="Y63868" s="84"/>
    </row>
    <row r="63869" spans="25:25" x14ac:dyDescent="0.2">
      <c r="Y63869" s="84"/>
    </row>
    <row r="63870" spans="25:25" x14ac:dyDescent="0.2">
      <c r="Y63870" s="84"/>
    </row>
    <row r="63871" spans="25:25" x14ac:dyDescent="0.2">
      <c r="Y63871" s="84"/>
    </row>
    <row r="63872" spans="25:25" x14ac:dyDescent="0.2">
      <c r="Y63872" s="84"/>
    </row>
    <row r="63873" spans="25:25" x14ac:dyDescent="0.2">
      <c r="Y63873" s="84"/>
    </row>
    <row r="63874" spans="25:25" x14ac:dyDescent="0.2">
      <c r="Y63874" s="84"/>
    </row>
    <row r="63875" spans="25:25" x14ac:dyDescent="0.2">
      <c r="Y63875" s="84"/>
    </row>
    <row r="63876" spans="25:25" x14ac:dyDescent="0.2">
      <c r="Y63876" s="84"/>
    </row>
    <row r="63877" spans="25:25" x14ac:dyDescent="0.2">
      <c r="Y63877" s="84"/>
    </row>
    <row r="63878" spans="25:25" x14ac:dyDescent="0.2">
      <c r="Y63878" s="84"/>
    </row>
    <row r="63879" spans="25:25" x14ac:dyDescent="0.2">
      <c r="Y63879" s="84"/>
    </row>
    <row r="63880" spans="25:25" x14ac:dyDescent="0.2">
      <c r="Y63880" s="84"/>
    </row>
    <row r="63881" spans="25:25" x14ac:dyDescent="0.2">
      <c r="Y63881" s="84"/>
    </row>
    <row r="63882" spans="25:25" x14ac:dyDescent="0.2">
      <c r="Y63882" s="84"/>
    </row>
    <row r="63883" spans="25:25" x14ac:dyDescent="0.2">
      <c r="Y63883" s="84"/>
    </row>
    <row r="63884" spans="25:25" x14ac:dyDescent="0.2">
      <c r="Y63884" s="84"/>
    </row>
    <row r="63885" spans="25:25" x14ac:dyDescent="0.2">
      <c r="Y63885" s="84"/>
    </row>
    <row r="63886" spans="25:25" x14ac:dyDescent="0.2">
      <c r="Y63886" s="84"/>
    </row>
    <row r="63887" spans="25:25" x14ac:dyDescent="0.2">
      <c r="Y63887" s="84"/>
    </row>
    <row r="63888" spans="25:25" x14ac:dyDescent="0.2">
      <c r="Y63888" s="84"/>
    </row>
    <row r="63889" spans="25:25" x14ac:dyDescent="0.2">
      <c r="Y63889" s="84"/>
    </row>
    <row r="63890" spans="25:25" x14ac:dyDescent="0.2">
      <c r="Y63890" s="84"/>
    </row>
    <row r="63891" spans="25:25" x14ac:dyDescent="0.2">
      <c r="Y63891" s="84"/>
    </row>
    <row r="63892" spans="25:25" x14ac:dyDescent="0.2">
      <c r="Y63892" s="84"/>
    </row>
    <row r="63893" spans="25:25" x14ac:dyDescent="0.2">
      <c r="Y63893" s="84"/>
    </row>
    <row r="63894" spans="25:25" x14ac:dyDescent="0.2">
      <c r="Y63894" s="84"/>
    </row>
    <row r="63895" spans="25:25" x14ac:dyDescent="0.2">
      <c r="Y63895" s="84"/>
    </row>
    <row r="63896" spans="25:25" x14ac:dyDescent="0.2">
      <c r="Y63896" s="84"/>
    </row>
    <row r="63897" spans="25:25" x14ac:dyDescent="0.2">
      <c r="Y63897" s="84"/>
    </row>
    <row r="63898" spans="25:25" x14ac:dyDescent="0.2">
      <c r="Y63898" s="84"/>
    </row>
    <row r="63899" spans="25:25" x14ac:dyDescent="0.2">
      <c r="Y63899" s="84"/>
    </row>
    <row r="63900" spans="25:25" x14ac:dyDescent="0.2">
      <c r="Y63900" s="84"/>
    </row>
    <row r="63901" spans="25:25" x14ac:dyDescent="0.2">
      <c r="Y63901" s="84"/>
    </row>
    <row r="63902" spans="25:25" x14ac:dyDescent="0.2">
      <c r="Y63902" s="84"/>
    </row>
    <row r="63903" spans="25:25" x14ac:dyDescent="0.2">
      <c r="Y63903" s="84"/>
    </row>
    <row r="63904" spans="25:25" x14ac:dyDescent="0.2">
      <c r="Y63904" s="84"/>
    </row>
    <row r="63905" spans="25:25" x14ac:dyDescent="0.2">
      <c r="Y63905" s="84"/>
    </row>
    <row r="63906" spans="25:25" x14ac:dyDescent="0.2">
      <c r="Y63906" s="84"/>
    </row>
    <row r="63907" spans="25:25" x14ac:dyDescent="0.2">
      <c r="Y63907" s="84"/>
    </row>
    <row r="63908" spans="25:25" x14ac:dyDescent="0.2">
      <c r="Y63908" s="84"/>
    </row>
    <row r="63909" spans="25:25" x14ac:dyDescent="0.2">
      <c r="Y63909" s="84"/>
    </row>
    <row r="63910" spans="25:25" x14ac:dyDescent="0.2">
      <c r="Y63910" s="84"/>
    </row>
    <row r="63911" spans="25:25" x14ac:dyDescent="0.2">
      <c r="Y63911" s="84"/>
    </row>
    <row r="63912" spans="25:25" x14ac:dyDescent="0.2">
      <c r="Y63912" s="84"/>
    </row>
    <row r="63913" spans="25:25" x14ac:dyDescent="0.2">
      <c r="Y63913" s="84"/>
    </row>
    <row r="63914" spans="25:25" x14ac:dyDescent="0.2">
      <c r="Y63914" s="84"/>
    </row>
    <row r="63915" spans="25:25" x14ac:dyDescent="0.2">
      <c r="Y63915" s="84"/>
    </row>
    <row r="63916" spans="25:25" x14ac:dyDescent="0.2">
      <c r="Y63916" s="84"/>
    </row>
    <row r="63917" spans="25:25" x14ac:dyDescent="0.2">
      <c r="Y63917" s="84"/>
    </row>
    <row r="63918" spans="25:25" x14ac:dyDescent="0.2">
      <c r="Y63918" s="84"/>
    </row>
    <row r="63919" spans="25:25" x14ac:dyDescent="0.2">
      <c r="Y63919" s="84"/>
    </row>
    <row r="63920" spans="25:25" x14ac:dyDescent="0.2">
      <c r="Y63920" s="84"/>
    </row>
    <row r="63921" spans="25:25" x14ac:dyDescent="0.2">
      <c r="Y63921" s="84"/>
    </row>
    <row r="63922" spans="25:25" x14ac:dyDescent="0.2">
      <c r="Y63922" s="84"/>
    </row>
    <row r="63923" spans="25:25" x14ac:dyDescent="0.2">
      <c r="Y63923" s="84"/>
    </row>
    <row r="63924" spans="25:25" x14ac:dyDescent="0.2">
      <c r="Y63924" s="84"/>
    </row>
    <row r="63925" spans="25:25" x14ac:dyDescent="0.2">
      <c r="Y63925" s="84"/>
    </row>
    <row r="63926" spans="25:25" x14ac:dyDescent="0.2">
      <c r="Y63926" s="84"/>
    </row>
    <row r="63927" spans="25:25" x14ac:dyDescent="0.2">
      <c r="Y63927" s="84"/>
    </row>
    <row r="63928" spans="25:25" x14ac:dyDescent="0.2">
      <c r="Y63928" s="84"/>
    </row>
    <row r="63929" spans="25:25" x14ac:dyDescent="0.2">
      <c r="Y63929" s="84"/>
    </row>
    <row r="63930" spans="25:25" x14ac:dyDescent="0.2">
      <c r="Y63930" s="84"/>
    </row>
    <row r="63931" spans="25:25" x14ac:dyDescent="0.2">
      <c r="Y63931" s="84"/>
    </row>
    <row r="63932" spans="25:25" x14ac:dyDescent="0.2">
      <c r="Y63932" s="84"/>
    </row>
    <row r="63933" spans="25:25" x14ac:dyDescent="0.2">
      <c r="Y63933" s="84"/>
    </row>
    <row r="63934" spans="25:25" x14ac:dyDescent="0.2">
      <c r="Y63934" s="84"/>
    </row>
    <row r="63935" spans="25:25" x14ac:dyDescent="0.2">
      <c r="Y63935" s="84"/>
    </row>
    <row r="63936" spans="25:25" x14ac:dyDescent="0.2">
      <c r="Y63936" s="84"/>
    </row>
    <row r="63937" spans="25:25" x14ac:dyDescent="0.2">
      <c r="Y63937" s="84"/>
    </row>
    <row r="63938" spans="25:25" x14ac:dyDescent="0.2">
      <c r="Y63938" s="84"/>
    </row>
    <row r="63939" spans="25:25" x14ac:dyDescent="0.2">
      <c r="Y63939" s="84"/>
    </row>
    <row r="63940" spans="25:25" x14ac:dyDescent="0.2">
      <c r="Y63940" s="84"/>
    </row>
    <row r="63941" spans="25:25" x14ac:dyDescent="0.2">
      <c r="Y63941" s="84"/>
    </row>
    <row r="63942" spans="25:25" x14ac:dyDescent="0.2">
      <c r="Y63942" s="84"/>
    </row>
    <row r="63943" spans="25:25" x14ac:dyDescent="0.2">
      <c r="Y63943" s="84"/>
    </row>
    <row r="63944" spans="25:25" x14ac:dyDescent="0.2">
      <c r="Y63944" s="84"/>
    </row>
    <row r="63945" spans="25:25" x14ac:dyDescent="0.2">
      <c r="Y63945" s="84"/>
    </row>
    <row r="63946" spans="25:25" x14ac:dyDescent="0.2">
      <c r="Y63946" s="84"/>
    </row>
    <row r="63947" spans="25:25" x14ac:dyDescent="0.2">
      <c r="Y63947" s="84"/>
    </row>
    <row r="63948" spans="25:25" x14ac:dyDescent="0.2">
      <c r="Y63948" s="84"/>
    </row>
    <row r="63949" spans="25:25" x14ac:dyDescent="0.2">
      <c r="Y63949" s="84"/>
    </row>
    <row r="63950" spans="25:25" x14ac:dyDescent="0.2">
      <c r="Y63950" s="84"/>
    </row>
    <row r="63951" spans="25:25" x14ac:dyDescent="0.2">
      <c r="Y63951" s="84"/>
    </row>
    <row r="63952" spans="25:25" x14ac:dyDescent="0.2">
      <c r="Y63952" s="84"/>
    </row>
    <row r="63953" spans="25:25" x14ac:dyDescent="0.2">
      <c r="Y63953" s="84"/>
    </row>
    <row r="63954" spans="25:25" x14ac:dyDescent="0.2">
      <c r="Y63954" s="84"/>
    </row>
    <row r="63955" spans="25:25" x14ac:dyDescent="0.2">
      <c r="Y63955" s="84"/>
    </row>
    <row r="63956" spans="25:25" x14ac:dyDescent="0.2">
      <c r="Y63956" s="84"/>
    </row>
    <row r="63957" spans="25:25" x14ac:dyDescent="0.2">
      <c r="Y63957" s="84"/>
    </row>
    <row r="63958" spans="25:25" x14ac:dyDescent="0.2">
      <c r="Y63958" s="84"/>
    </row>
    <row r="63959" spans="25:25" x14ac:dyDescent="0.2">
      <c r="Y63959" s="84"/>
    </row>
    <row r="63960" spans="25:25" x14ac:dyDescent="0.2">
      <c r="Y63960" s="84"/>
    </row>
    <row r="63961" spans="25:25" x14ac:dyDescent="0.2">
      <c r="Y63961" s="84"/>
    </row>
    <row r="63962" spans="25:25" x14ac:dyDescent="0.2">
      <c r="Y63962" s="84"/>
    </row>
    <row r="63963" spans="25:25" x14ac:dyDescent="0.2">
      <c r="Y63963" s="84"/>
    </row>
    <row r="63964" spans="25:25" x14ac:dyDescent="0.2">
      <c r="Y63964" s="84"/>
    </row>
    <row r="63965" spans="25:25" x14ac:dyDescent="0.2">
      <c r="Y63965" s="84"/>
    </row>
    <row r="63966" spans="25:25" x14ac:dyDescent="0.2">
      <c r="Y63966" s="84"/>
    </row>
    <row r="63967" spans="25:25" x14ac:dyDescent="0.2">
      <c r="Y63967" s="84"/>
    </row>
    <row r="63968" spans="25:25" x14ac:dyDescent="0.2">
      <c r="Y63968" s="84"/>
    </row>
    <row r="63969" spans="25:25" x14ac:dyDescent="0.2">
      <c r="Y63969" s="84"/>
    </row>
    <row r="63970" spans="25:25" x14ac:dyDescent="0.2">
      <c r="Y63970" s="84"/>
    </row>
    <row r="63971" spans="25:25" x14ac:dyDescent="0.2">
      <c r="Y63971" s="84"/>
    </row>
    <row r="63972" spans="25:25" x14ac:dyDescent="0.2">
      <c r="Y63972" s="84"/>
    </row>
    <row r="63973" spans="25:25" x14ac:dyDescent="0.2">
      <c r="Y63973" s="84"/>
    </row>
    <row r="63974" spans="25:25" x14ac:dyDescent="0.2">
      <c r="Y63974" s="84"/>
    </row>
    <row r="63975" spans="25:25" x14ac:dyDescent="0.2">
      <c r="Y63975" s="84"/>
    </row>
    <row r="63976" spans="25:25" x14ac:dyDescent="0.2">
      <c r="Y63976" s="84"/>
    </row>
    <row r="63977" spans="25:25" x14ac:dyDescent="0.2">
      <c r="Y63977" s="84"/>
    </row>
    <row r="63978" spans="25:25" x14ac:dyDescent="0.2">
      <c r="Y63978" s="84"/>
    </row>
    <row r="63979" spans="25:25" x14ac:dyDescent="0.2">
      <c r="Y63979" s="84"/>
    </row>
    <row r="63980" spans="25:25" x14ac:dyDescent="0.2">
      <c r="Y63980" s="84"/>
    </row>
    <row r="63981" spans="25:25" x14ac:dyDescent="0.2">
      <c r="Y63981" s="84"/>
    </row>
    <row r="63982" spans="25:25" x14ac:dyDescent="0.2">
      <c r="Y63982" s="84"/>
    </row>
    <row r="63983" spans="25:25" x14ac:dyDescent="0.2">
      <c r="Y63983" s="84"/>
    </row>
    <row r="63984" spans="25:25" x14ac:dyDescent="0.2">
      <c r="Y63984" s="84"/>
    </row>
    <row r="63985" spans="25:25" x14ac:dyDescent="0.2">
      <c r="Y63985" s="84"/>
    </row>
    <row r="63986" spans="25:25" x14ac:dyDescent="0.2">
      <c r="Y63986" s="84"/>
    </row>
    <row r="63987" spans="25:25" x14ac:dyDescent="0.2">
      <c r="Y63987" s="84"/>
    </row>
    <row r="63988" spans="25:25" x14ac:dyDescent="0.2">
      <c r="Y63988" s="84"/>
    </row>
    <row r="63989" spans="25:25" x14ac:dyDescent="0.2">
      <c r="Y63989" s="84"/>
    </row>
    <row r="63990" spans="25:25" x14ac:dyDescent="0.2">
      <c r="Y63990" s="84"/>
    </row>
    <row r="63991" spans="25:25" x14ac:dyDescent="0.2">
      <c r="Y63991" s="84"/>
    </row>
    <row r="63992" spans="25:25" x14ac:dyDescent="0.2">
      <c r="Y63992" s="84"/>
    </row>
    <row r="63993" spans="25:25" x14ac:dyDescent="0.2">
      <c r="Y63993" s="84"/>
    </row>
    <row r="63994" spans="25:25" x14ac:dyDescent="0.2">
      <c r="Y63994" s="84"/>
    </row>
    <row r="63995" spans="25:25" x14ac:dyDescent="0.2">
      <c r="Y63995" s="84"/>
    </row>
    <row r="63996" spans="25:25" x14ac:dyDescent="0.2">
      <c r="Y63996" s="84"/>
    </row>
    <row r="63997" spans="25:25" x14ac:dyDescent="0.2">
      <c r="Y63997" s="84"/>
    </row>
    <row r="63998" spans="25:25" x14ac:dyDescent="0.2">
      <c r="Y63998" s="84"/>
    </row>
    <row r="63999" spans="25:25" x14ac:dyDescent="0.2">
      <c r="Y63999" s="84"/>
    </row>
    <row r="64000" spans="25:25" x14ac:dyDescent="0.2">
      <c r="Y64000" s="84"/>
    </row>
    <row r="64001" spans="25:25" x14ac:dyDescent="0.2">
      <c r="Y64001" s="84"/>
    </row>
    <row r="64002" spans="25:25" x14ac:dyDescent="0.2">
      <c r="Y64002" s="84"/>
    </row>
    <row r="64003" spans="25:25" x14ac:dyDescent="0.2">
      <c r="Y64003" s="84"/>
    </row>
    <row r="64004" spans="25:25" x14ac:dyDescent="0.2">
      <c r="Y64004" s="84"/>
    </row>
    <row r="64005" spans="25:25" x14ac:dyDescent="0.2">
      <c r="Y64005" s="84"/>
    </row>
    <row r="64006" spans="25:25" x14ac:dyDescent="0.2">
      <c r="Y64006" s="84"/>
    </row>
    <row r="64007" spans="25:25" x14ac:dyDescent="0.2">
      <c r="Y64007" s="84"/>
    </row>
    <row r="64008" spans="25:25" x14ac:dyDescent="0.2">
      <c r="Y64008" s="84"/>
    </row>
    <row r="64009" spans="25:25" x14ac:dyDescent="0.2">
      <c r="Y64009" s="84"/>
    </row>
    <row r="64010" spans="25:25" x14ac:dyDescent="0.2">
      <c r="Y64010" s="84"/>
    </row>
    <row r="64011" spans="25:25" x14ac:dyDescent="0.2">
      <c r="Y64011" s="84"/>
    </row>
    <row r="64012" spans="25:25" x14ac:dyDescent="0.2">
      <c r="Y64012" s="84"/>
    </row>
    <row r="64013" spans="25:25" x14ac:dyDescent="0.2">
      <c r="Y64013" s="84"/>
    </row>
    <row r="64014" spans="25:25" x14ac:dyDescent="0.2">
      <c r="Y64014" s="84"/>
    </row>
    <row r="64015" spans="25:25" x14ac:dyDescent="0.2">
      <c r="Y64015" s="84"/>
    </row>
    <row r="64016" spans="25:25" x14ac:dyDescent="0.2">
      <c r="Y64016" s="84"/>
    </row>
    <row r="64017" spans="25:25" x14ac:dyDescent="0.2">
      <c r="Y64017" s="84"/>
    </row>
    <row r="64018" spans="25:25" x14ac:dyDescent="0.2">
      <c r="Y64018" s="84"/>
    </row>
    <row r="64019" spans="25:25" x14ac:dyDescent="0.2">
      <c r="Y64019" s="84"/>
    </row>
    <row r="64020" spans="25:25" x14ac:dyDescent="0.2">
      <c r="Y64020" s="84"/>
    </row>
    <row r="64021" spans="25:25" x14ac:dyDescent="0.2">
      <c r="Y64021" s="84"/>
    </row>
    <row r="64022" spans="25:25" x14ac:dyDescent="0.2">
      <c r="Y64022" s="84"/>
    </row>
    <row r="64023" spans="25:25" x14ac:dyDescent="0.2">
      <c r="Y64023" s="84"/>
    </row>
    <row r="64024" spans="25:25" x14ac:dyDescent="0.2">
      <c r="Y64024" s="84"/>
    </row>
    <row r="64025" spans="25:25" x14ac:dyDescent="0.2">
      <c r="Y64025" s="84"/>
    </row>
    <row r="64026" spans="25:25" x14ac:dyDescent="0.2">
      <c r="Y64026" s="84"/>
    </row>
    <row r="64027" spans="25:25" x14ac:dyDescent="0.2">
      <c r="Y64027" s="84"/>
    </row>
    <row r="64028" spans="25:25" x14ac:dyDescent="0.2">
      <c r="Y64028" s="84"/>
    </row>
    <row r="64029" spans="25:25" x14ac:dyDescent="0.2">
      <c r="Y64029" s="84"/>
    </row>
    <row r="64030" spans="25:25" x14ac:dyDescent="0.2">
      <c r="Y64030" s="84"/>
    </row>
    <row r="64031" spans="25:25" x14ac:dyDescent="0.2">
      <c r="Y64031" s="84"/>
    </row>
    <row r="64032" spans="25:25" x14ac:dyDescent="0.2">
      <c r="Y64032" s="84"/>
    </row>
    <row r="64033" spans="25:25" x14ac:dyDescent="0.2">
      <c r="Y64033" s="84"/>
    </row>
    <row r="64034" spans="25:25" x14ac:dyDescent="0.2">
      <c r="Y64034" s="84"/>
    </row>
    <row r="64035" spans="25:25" x14ac:dyDescent="0.2">
      <c r="Y64035" s="84"/>
    </row>
    <row r="64036" spans="25:25" x14ac:dyDescent="0.2">
      <c r="Y64036" s="84"/>
    </row>
    <row r="64037" spans="25:25" x14ac:dyDescent="0.2">
      <c r="Y64037" s="84"/>
    </row>
    <row r="64038" spans="25:25" x14ac:dyDescent="0.2">
      <c r="Y64038" s="84"/>
    </row>
    <row r="64039" spans="25:25" x14ac:dyDescent="0.2">
      <c r="Y64039" s="84"/>
    </row>
    <row r="64040" spans="25:25" x14ac:dyDescent="0.2">
      <c r="Y64040" s="84"/>
    </row>
    <row r="64041" spans="25:25" x14ac:dyDescent="0.2">
      <c r="Y64041" s="84"/>
    </row>
    <row r="64042" spans="25:25" x14ac:dyDescent="0.2">
      <c r="Y64042" s="84"/>
    </row>
    <row r="64043" spans="25:25" x14ac:dyDescent="0.2">
      <c r="Y64043" s="84"/>
    </row>
    <row r="64044" spans="25:25" x14ac:dyDescent="0.2">
      <c r="Y64044" s="84"/>
    </row>
    <row r="64045" spans="25:25" x14ac:dyDescent="0.2">
      <c r="Y64045" s="84"/>
    </row>
    <row r="64046" spans="25:25" x14ac:dyDescent="0.2">
      <c r="Y64046" s="84"/>
    </row>
    <row r="64047" spans="25:25" x14ac:dyDescent="0.2">
      <c r="Y64047" s="84"/>
    </row>
    <row r="64048" spans="25:25" x14ac:dyDescent="0.2">
      <c r="Y64048" s="84"/>
    </row>
    <row r="64049" spans="25:25" x14ac:dyDescent="0.2">
      <c r="Y64049" s="84"/>
    </row>
    <row r="64050" spans="25:25" x14ac:dyDescent="0.2">
      <c r="Y64050" s="84"/>
    </row>
    <row r="64051" spans="25:25" x14ac:dyDescent="0.2">
      <c r="Y64051" s="84"/>
    </row>
    <row r="64052" spans="25:25" x14ac:dyDescent="0.2">
      <c r="Y64052" s="84"/>
    </row>
    <row r="64053" spans="25:25" x14ac:dyDescent="0.2">
      <c r="Y64053" s="84"/>
    </row>
    <row r="64054" spans="25:25" x14ac:dyDescent="0.2">
      <c r="Y64054" s="84"/>
    </row>
    <row r="64055" spans="25:25" x14ac:dyDescent="0.2">
      <c r="Y64055" s="84"/>
    </row>
    <row r="64056" spans="25:25" x14ac:dyDescent="0.2">
      <c r="Y64056" s="84"/>
    </row>
    <row r="64057" spans="25:25" x14ac:dyDescent="0.2">
      <c r="Y64057" s="84"/>
    </row>
    <row r="64058" spans="25:25" x14ac:dyDescent="0.2">
      <c r="Y64058" s="84"/>
    </row>
    <row r="64059" spans="25:25" x14ac:dyDescent="0.2">
      <c r="Y64059" s="84"/>
    </row>
    <row r="64060" spans="25:25" x14ac:dyDescent="0.2">
      <c r="Y64060" s="84"/>
    </row>
    <row r="64061" spans="25:25" x14ac:dyDescent="0.2">
      <c r="Y64061" s="84"/>
    </row>
    <row r="64062" spans="25:25" x14ac:dyDescent="0.2">
      <c r="Y64062" s="84"/>
    </row>
    <row r="64063" spans="25:25" x14ac:dyDescent="0.2">
      <c r="Y64063" s="84"/>
    </row>
    <row r="64064" spans="25:25" x14ac:dyDescent="0.2">
      <c r="Y64064" s="84"/>
    </row>
    <row r="64065" spans="25:25" x14ac:dyDescent="0.2">
      <c r="Y64065" s="84"/>
    </row>
    <row r="64066" spans="25:25" x14ac:dyDescent="0.2">
      <c r="Y64066" s="84"/>
    </row>
    <row r="64067" spans="25:25" x14ac:dyDescent="0.2">
      <c r="Y64067" s="84"/>
    </row>
    <row r="64068" spans="25:25" x14ac:dyDescent="0.2">
      <c r="Y64068" s="84"/>
    </row>
    <row r="64069" spans="25:25" x14ac:dyDescent="0.2">
      <c r="Y64069" s="84"/>
    </row>
    <row r="64070" spans="25:25" x14ac:dyDescent="0.2">
      <c r="Y64070" s="84"/>
    </row>
    <row r="64071" spans="25:25" x14ac:dyDescent="0.2">
      <c r="Y64071" s="84"/>
    </row>
    <row r="64072" spans="25:25" x14ac:dyDescent="0.2">
      <c r="Y64072" s="84"/>
    </row>
    <row r="64073" spans="25:25" x14ac:dyDescent="0.2">
      <c r="Y64073" s="84"/>
    </row>
    <row r="64074" spans="25:25" x14ac:dyDescent="0.2">
      <c r="Y64074" s="84"/>
    </row>
    <row r="64075" spans="25:25" x14ac:dyDescent="0.2">
      <c r="Y64075" s="84"/>
    </row>
    <row r="64076" spans="25:25" x14ac:dyDescent="0.2">
      <c r="Y64076" s="84"/>
    </row>
    <row r="64077" spans="25:25" x14ac:dyDescent="0.2">
      <c r="Y64077" s="84"/>
    </row>
    <row r="64078" spans="25:25" x14ac:dyDescent="0.2">
      <c r="Y64078" s="84"/>
    </row>
    <row r="64079" spans="25:25" x14ac:dyDescent="0.2">
      <c r="Y64079" s="84"/>
    </row>
    <row r="64080" spans="25:25" x14ac:dyDescent="0.2">
      <c r="Y64080" s="84"/>
    </row>
    <row r="64081" spans="25:25" x14ac:dyDescent="0.2">
      <c r="Y64081" s="84"/>
    </row>
    <row r="64082" spans="25:25" x14ac:dyDescent="0.2">
      <c r="Y64082" s="84"/>
    </row>
    <row r="64083" spans="25:25" x14ac:dyDescent="0.2">
      <c r="Y64083" s="84"/>
    </row>
    <row r="64084" spans="25:25" x14ac:dyDescent="0.2">
      <c r="Y64084" s="84"/>
    </row>
    <row r="64085" spans="25:25" x14ac:dyDescent="0.2">
      <c r="Y64085" s="84"/>
    </row>
    <row r="64086" spans="25:25" x14ac:dyDescent="0.2">
      <c r="Y64086" s="84"/>
    </row>
    <row r="64087" spans="25:25" x14ac:dyDescent="0.2">
      <c r="Y64087" s="84"/>
    </row>
    <row r="64088" spans="25:25" x14ac:dyDescent="0.2">
      <c r="Y64088" s="84"/>
    </row>
    <row r="64089" spans="25:25" x14ac:dyDescent="0.2">
      <c r="Y64089" s="84"/>
    </row>
    <row r="64090" spans="25:25" x14ac:dyDescent="0.2">
      <c r="Y64090" s="84"/>
    </row>
    <row r="64091" spans="25:25" x14ac:dyDescent="0.2">
      <c r="Y64091" s="84"/>
    </row>
    <row r="64092" spans="25:25" x14ac:dyDescent="0.2">
      <c r="Y64092" s="84"/>
    </row>
    <row r="64093" spans="25:25" x14ac:dyDescent="0.2">
      <c r="Y64093" s="84"/>
    </row>
    <row r="64094" spans="25:25" x14ac:dyDescent="0.2">
      <c r="Y64094" s="84"/>
    </row>
    <row r="64095" spans="25:25" x14ac:dyDescent="0.2">
      <c r="Y64095" s="84"/>
    </row>
    <row r="64096" spans="25:25" x14ac:dyDescent="0.2">
      <c r="Y64096" s="84"/>
    </row>
    <row r="64097" spans="25:25" x14ac:dyDescent="0.2">
      <c r="Y64097" s="84"/>
    </row>
    <row r="64098" spans="25:25" x14ac:dyDescent="0.2">
      <c r="Y64098" s="84"/>
    </row>
    <row r="64099" spans="25:25" x14ac:dyDescent="0.2">
      <c r="Y64099" s="84"/>
    </row>
    <row r="64100" spans="25:25" x14ac:dyDescent="0.2">
      <c r="Y64100" s="84"/>
    </row>
    <row r="64101" spans="25:25" x14ac:dyDescent="0.2">
      <c r="Y64101" s="84"/>
    </row>
    <row r="64102" spans="25:25" x14ac:dyDescent="0.2">
      <c r="Y64102" s="84"/>
    </row>
    <row r="64103" spans="25:25" x14ac:dyDescent="0.2">
      <c r="Y64103" s="84"/>
    </row>
    <row r="64104" spans="25:25" x14ac:dyDescent="0.2">
      <c r="Y64104" s="84"/>
    </row>
    <row r="64105" spans="25:25" x14ac:dyDescent="0.2">
      <c r="Y64105" s="84"/>
    </row>
    <row r="64106" spans="25:25" x14ac:dyDescent="0.2">
      <c r="Y64106" s="84"/>
    </row>
    <row r="64107" spans="25:25" x14ac:dyDescent="0.2">
      <c r="Y64107" s="84"/>
    </row>
    <row r="64108" spans="25:25" x14ac:dyDescent="0.2">
      <c r="Y64108" s="84"/>
    </row>
    <row r="64109" spans="25:25" x14ac:dyDescent="0.2">
      <c r="Y64109" s="84"/>
    </row>
    <row r="64110" spans="25:25" x14ac:dyDescent="0.2">
      <c r="Y64110" s="84"/>
    </row>
    <row r="64111" spans="25:25" x14ac:dyDescent="0.2">
      <c r="Y64111" s="84"/>
    </row>
    <row r="64112" spans="25:25" x14ac:dyDescent="0.2">
      <c r="Y64112" s="84"/>
    </row>
    <row r="64113" spans="25:25" x14ac:dyDescent="0.2">
      <c r="Y64113" s="84"/>
    </row>
    <row r="64114" spans="25:25" x14ac:dyDescent="0.2">
      <c r="Y64114" s="84"/>
    </row>
    <row r="64115" spans="25:25" x14ac:dyDescent="0.2">
      <c r="Y64115" s="84"/>
    </row>
    <row r="64116" spans="25:25" x14ac:dyDescent="0.2">
      <c r="Y64116" s="84"/>
    </row>
    <row r="64117" spans="25:25" x14ac:dyDescent="0.2">
      <c r="Y64117" s="84"/>
    </row>
    <row r="64118" spans="25:25" x14ac:dyDescent="0.2">
      <c r="Y64118" s="84"/>
    </row>
    <row r="64119" spans="25:25" x14ac:dyDescent="0.2">
      <c r="Y64119" s="84"/>
    </row>
    <row r="64120" spans="25:25" x14ac:dyDescent="0.2">
      <c r="Y64120" s="84"/>
    </row>
    <row r="64121" spans="25:25" x14ac:dyDescent="0.2">
      <c r="Y64121" s="84"/>
    </row>
    <row r="64122" spans="25:25" x14ac:dyDescent="0.2">
      <c r="Y64122" s="84"/>
    </row>
    <row r="64123" spans="25:25" x14ac:dyDescent="0.2">
      <c r="Y64123" s="84"/>
    </row>
    <row r="64124" spans="25:25" x14ac:dyDescent="0.2">
      <c r="Y64124" s="84"/>
    </row>
    <row r="64125" spans="25:25" x14ac:dyDescent="0.2">
      <c r="Y64125" s="84"/>
    </row>
    <row r="64126" spans="25:25" x14ac:dyDescent="0.2">
      <c r="Y64126" s="84"/>
    </row>
    <row r="64127" spans="25:25" x14ac:dyDescent="0.2">
      <c r="Y64127" s="84"/>
    </row>
    <row r="64128" spans="25:25" x14ac:dyDescent="0.2">
      <c r="Y64128" s="84"/>
    </row>
    <row r="64129" spans="25:25" x14ac:dyDescent="0.2">
      <c r="Y64129" s="84"/>
    </row>
    <row r="64130" spans="25:25" x14ac:dyDescent="0.2">
      <c r="Y64130" s="84"/>
    </row>
    <row r="64131" spans="25:25" x14ac:dyDescent="0.2">
      <c r="Y64131" s="84"/>
    </row>
    <row r="64132" spans="25:25" x14ac:dyDescent="0.2">
      <c r="Y64132" s="84"/>
    </row>
    <row r="64133" spans="25:25" x14ac:dyDescent="0.2">
      <c r="Y64133" s="84"/>
    </row>
    <row r="64134" spans="25:25" x14ac:dyDescent="0.2">
      <c r="Y64134" s="84"/>
    </row>
    <row r="64135" spans="25:25" x14ac:dyDescent="0.2">
      <c r="Y64135" s="84"/>
    </row>
    <row r="64136" spans="25:25" x14ac:dyDescent="0.2">
      <c r="Y64136" s="84"/>
    </row>
    <row r="64137" spans="25:25" x14ac:dyDescent="0.2">
      <c r="Y64137" s="84"/>
    </row>
    <row r="64138" spans="25:25" x14ac:dyDescent="0.2">
      <c r="Y64138" s="84"/>
    </row>
    <row r="64139" spans="25:25" x14ac:dyDescent="0.2">
      <c r="Y64139" s="84"/>
    </row>
    <row r="64140" spans="25:25" x14ac:dyDescent="0.2">
      <c r="Y64140" s="84"/>
    </row>
    <row r="64141" spans="25:25" x14ac:dyDescent="0.2">
      <c r="Y64141" s="84"/>
    </row>
    <row r="64142" spans="25:25" x14ac:dyDescent="0.2">
      <c r="Y64142" s="84"/>
    </row>
    <row r="64143" spans="25:25" x14ac:dyDescent="0.2">
      <c r="Y64143" s="84"/>
    </row>
    <row r="64144" spans="25:25" x14ac:dyDescent="0.2">
      <c r="Y64144" s="84"/>
    </row>
    <row r="64145" spans="25:25" x14ac:dyDescent="0.2">
      <c r="Y64145" s="84"/>
    </row>
    <row r="64146" spans="25:25" x14ac:dyDescent="0.2">
      <c r="Y64146" s="84"/>
    </row>
    <row r="64147" spans="25:25" x14ac:dyDescent="0.2">
      <c r="Y64147" s="84"/>
    </row>
    <row r="64148" spans="25:25" x14ac:dyDescent="0.2">
      <c r="Y64148" s="84"/>
    </row>
    <row r="64149" spans="25:25" x14ac:dyDescent="0.2">
      <c r="Y64149" s="84"/>
    </row>
    <row r="64150" spans="25:25" x14ac:dyDescent="0.2">
      <c r="Y64150" s="84"/>
    </row>
    <row r="64151" spans="25:25" x14ac:dyDescent="0.2">
      <c r="Y64151" s="84"/>
    </row>
    <row r="64152" spans="25:25" x14ac:dyDescent="0.2">
      <c r="Y64152" s="84"/>
    </row>
    <row r="64153" spans="25:25" x14ac:dyDescent="0.2">
      <c r="Y64153" s="84"/>
    </row>
    <row r="64154" spans="25:25" x14ac:dyDescent="0.2">
      <c r="Y64154" s="84"/>
    </row>
    <row r="64155" spans="25:25" x14ac:dyDescent="0.2">
      <c r="Y64155" s="84"/>
    </row>
    <row r="64156" spans="25:25" x14ac:dyDescent="0.2">
      <c r="Y64156" s="84"/>
    </row>
    <row r="64157" spans="25:25" x14ac:dyDescent="0.2">
      <c r="Y64157" s="84"/>
    </row>
    <row r="64158" spans="25:25" x14ac:dyDescent="0.2">
      <c r="Y64158" s="84"/>
    </row>
    <row r="64159" spans="25:25" x14ac:dyDescent="0.2">
      <c r="Y64159" s="84"/>
    </row>
    <row r="64160" spans="25:25" x14ac:dyDescent="0.2">
      <c r="Y64160" s="84"/>
    </row>
    <row r="64161" spans="25:25" x14ac:dyDescent="0.2">
      <c r="Y64161" s="84"/>
    </row>
    <row r="64162" spans="25:25" x14ac:dyDescent="0.2">
      <c r="Y64162" s="84"/>
    </row>
    <row r="64163" spans="25:25" x14ac:dyDescent="0.2">
      <c r="Y64163" s="84"/>
    </row>
    <row r="64164" spans="25:25" x14ac:dyDescent="0.2">
      <c r="Y64164" s="84"/>
    </row>
    <row r="64165" spans="25:25" x14ac:dyDescent="0.2">
      <c r="Y64165" s="84"/>
    </row>
    <row r="64166" spans="25:25" x14ac:dyDescent="0.2">
      <c r="Y64166" s="84"/>
    </row>
    <row r="64167" spans="25:25" x14ac:dyDescent="0.2">
      <c r="Y64167" s="84"/>
    </row>
    <row r="64168" spans="25:25" x14ac:dyDescent="0.2">
      <c r="Y64168" s="84"/>
    </row>
    <row r="64169" spans="25:25" x14ac:dyDescent="0.2">
      <c r="Y64169" s="84"/>
    </row>
    <row r="64170" spans="25:25" x14ac:dyDescent="0.2">
      <c r="Y64170" s="84"/>
    </row>
    <row r="64171" spans="25:25" x14ac:dyDescent="0.2">
      <c r="Y64171" s="84"/>
    </row>
    <row r="64172" spans="25:25" x14ac:dyDescent="0.2">
      <c r="Y64172" s="84"/>
    </row>
    <row r="64173" spans="25:25" x14ac:dyDescent="0.2">
      <c r="Y64173" s="84"/>
    </row>
    <row r="64174" spans="25:25" x14ac:dyDescent="0.2">
      <c r="Y64174" s="84"/>
    </row>
    <row r="64175" spans="25:25" x14ac:dyDescent="0.2">
      <c r="Y64175" s="84"/>
    </row>
    <row r="64176" spans="25:25" x14ac:dyDescent="0.2">
      <c r="Y64176" s="84"/>
    </row>
    <row r="64177" spans="25:25" x14ac:dyDescent="0.2">
      <c r="Y64177" s="84"/>
    </row>
    <row r="64178" spans="25:25" x14ac:dyDescent="0.2">
      <c r="Y64178" s="84"/>
    </row>
    <row r="64179" spans="25:25" x14ac:dyDescent="0.2">
      <c r="Y64179" s="84"/>
    </row>
    <row r="64180" spans="25:25" x14ac:dyDescent="0.2">
      <c r="Y64180" s="84"/>
    </row>
    <row r="64181" spans="25:25" x14ac:dyDescent="0.2">
      <c r="Y64181" s="84"/>
    </row>
    <row r="64182" spans="25:25" x14ac:dyDescent="0.2">
      <c r="Y64182" s="84"/>
    </row>
    <row r="64183" spans="25:25" x14ac:dyDescent="0.2">
      <c r="Y64183" s="84"/>
    </row>
    <row r="64184" spans="25:25" x14ac:dyDescent="0.2">
      <c r="Y64184" s="84"/>
    </row>
    <row r="64185" spans="25:25" x14ac:dyDescent="0.2">
      <c r="Y64185" s="84"/>
    </row>
    <row r="64186" spans="25:25" x14ac:dyDescent="0.2">
      <c r="Y64186" s="84"/>
    </row>
    <row r="64187" spans="25:25" x14ac:dyDescent="0.2">
      <c r="Y64187" s="84"/>
    </row>
    <row r="64188" spans="25:25" x14ac:dyDescent="0.2">
      <c r="Y64188" s="84"/>
    </row>
    <row r="64189" spans="25:25" x14ac:dyDescent="0.2">
      <c r="Y64189" s="84"/>
    </row>
    <row r="64190" spans="25:25" x14ac:dyDescent="0.2">
      <c r="Y64190" s="84"/>
    </row>
    <row r="64191" spans="25:25" x14ac:dyDescent="0.2">
      <c r="Y64191" s="84"/>
    </row>
    <row r="64192" spans="25:25" x14ac:dyDescent="0.2">
      <c r="Y64192" s="84"/>
    </row>
    <row r="64193" spans="25:25" x14ac:dyDescent="0.2">
      <c r="Y64193" s="84"/>
    </row>
    <row r="64194" spans="25:25" x14ac:dyDescent="0.2">
      <c r="Y64194" s="84"/>
    </row>
    <row r="64195" spans="25:25" x14ac:dyDescent="0.2">
      <c r="Y64195" s="84"/>
    </row>
    <row r="64196" spans="25:25" x14ac:dyDescent="0.2">
      <c r="Y64196" s="84"/>
    </row>
    <row r="64197" spans="25:25" x14ac:dyDescent="0.2">
      <c r="Y64197" s="84"/>
    </row>
    <row r="64198" spans="25:25" x14ac:dyDescent="0.2">
      <c r="Y64198" s="84"/>
    </row>
    <row r="64199" spans="25:25" x14ac:dyDescent="0.2">
      <c r="Y64199" s="84"/>
    </row>
    <row r="64200" spans="25:25" x14ac:dyDescent="0.2">
      <c r="Y64200" s="84"/>
    </row>
    <row r="64201" spans="25:25" x14ac:dyDescent="0.2">
      <c r="Y64201" s="84"/>
    </row>
    <row r="64202" spans="25:25" x14ac:dyDescent="0.2">
      <c r="Y64202" s="84"/>
    </row>
    <row r="64203" spans="25:25" x14ac:dyDescent="0.2">
      <c r="Y64203" s="84"/>
    </row>
    <row r="64204" spans="25:25" x14ac:dyDescent="0.2">
      <c r="Y64204" s="84"/>
    </row>
    <row r="64205" spans="25:25" x14ac:dyDescent="0.2">
      <c r="Y64205" s="84"/>
    </row>
    <row r="64206" spans="25:25" x14ac:dyDescent="0.2">
      <c r="Y64206" s="84"/>
    </row>
    <row r="64207" spans="25:25" x14ac:dyDescent="0.2">
      <c r="Y64207" s="84"/>
    </row>
    <row r="64208" spans="25:25" x14ac:dyDescent="0.2">
      <c r="Y64208" s="84"/>
    </row>
    <row r="64209" spans="25:25" x14ac:dyDescent="0.2">
      <c r="Y64209" s="84"/>
    </row>
    <row r="64210" spans="25:25" x14ac:dyDescent="0.2">
      <c r="Y64210" s="84"/>
    </row>
    <row r="64211" spans="25:25" x14ac:dyDescent="0.2">
      <c r="Y64211" s="84"/>
    </row>
    <row r="64212" spans="25:25" x14ac:dyDescent="0.2">
      <c r="Y64212" s="84"/>
    </row>
    <row r="64213" spans="25:25" x14ac:dyDescent="0.2">
      <c r="Y64213" s="84"/>
    </row>
    <row r="64214" spans="25:25" x14ac:dyDescent="0.2">
      <c r="Y64214" s="84"/>
    </row>
    <row r="64215" spans="25:25" x14ac:dyDescent="0.2">
      <c r="Y64215" s="84"/>
    </row>
    <row r="64216" spans="25:25" x14ac:dyDescent="0.2">
      <c r="Y64216" s="84"/>
    </row>
    <row r="64217" spans="25:25" x14ac:dyDescent="0.2">
      <c r="Y64217" s="84"/>
    </row>
    <row r="64218" spans="25:25" x14ac:dyDescent="0.2">
      <c r="Y64218" s="84"/>
    </row>
    <row r="64219" spans="25:25" x14ac:dyDescent="0.2">
      <c r="Y64219" s="84"/>
    </row>
    <row r="64220" spans="25:25" x14ac:dyDescent="0.2">
      <c r="Y64220" s="84"/>
    </row>
    <row r="64221" spans="25:25" x14ac:dyDescent="0.2">
      <c r="Y64221" s="84"/>
    </row>
    <row r="64222" spans="25:25" x14ac:dyDescent="0.2">
      <c r="Y64222" s="84"/>
    </row>
    <row r="64223" spans="25:25" x14ac:dyDescent="0.2">
      <c r="Y64223" s="84"/>
    </row>
    <row r="64224" spans="25:25" x14ac:dyDescent="0.2">
      <c r="Y64224" s="84"/>
    </row>
    <row r="64225" spans="25:25" x14ac:dyDescent="0.2">
      <c r="Y64225" s="84"/>
    </row>
    <row r="64226" spans="25:25" x14ac:dyDescent="0.2">
      <c r="Y64226" s="84"/>
    </row>
    <row r="64227" spans="25:25" x14ac:dyDescent="0.2">
      <c r="Y64227" s="84"/>
    </row>
    <row r="64228" spans="25:25" x14ac:dyDescent="0.2">
      <c r="Y64228" s="84"/>
    </row>
    <row r="64229" spans="25:25" x14ac:dyDescent="0.2">
      <c r="Y64229" s="84"/>
    </row>
    <row r="64230" spans="25:25" x14ac:dyDescent="0.2">
      <c r="Y64230" s="84"/>
    </row>
    <row r="64231" spans="25:25" x14ac:dyDescent="0.2">
      <c r="Y64231" s="84"/>
    </row>
    <row r="64232" spans="25:25" x14ac:dyDescent="0.2">
      <c r="Y64232" s="84"/>
    </row>
    <row r="64233" spans="25:25" x14ac:dyDescent="0.2">
      <c r="Y64233" s="84"/>
    </row>
    <row r="64234" spans="25:25" x14ac:dyDescent="0.2">
      <c r="Y64234" s="84"/>
    </row>
    <row r="64235" spans="25:25" x14ac:dyDescent="0.2">
      <c r="Y64235" s="84"/>
    </row>
    <row r="64236" spans="25:25" x14ac:dyDescent="0.2">
      <c r="Y64236" s="84"/>
    </row>
    <row r="64237" spans="25:25" x14ac:dyDescent="0.2">
      <c r="Y64237" s="84"/>
    </row>
    <row r="64238" spans="25:25" x14ac:dyDescent="0.2">
      <c r="Y64238" s="84"/>
    </row>
    <row r="64239" spans="25:25" x14ac:dyDescent="0.2">
      <c r="Y64239" s="84"/>
    </row>
    <row r="64240" spans="25:25" x14ac:dyDescent="0.2">
      <c r="Y64240" s="84"/>
    </row>
    <row r="64241" spans="25:25" x14ac:dyDescent="0.2">
      <c r="Y64241" s="84"/>
    </row>
    <row r="64242" spans="25:25" x14ac:dyDescent="0.2">
      <c r="Y64242" s="84"/>
    </row>
    <row r="64243" spans="25:25" x14ac:dyDescent="0.2">
      <c r="Y64243" s="84"/>
    </row>
    <row r="64244" spans="25:25" x14ac:dyDescent="0.2">
      <c r="Y64244" s="84"/>
    </row>
    <row r="64245" spans="25:25" x14ac:dyDescent="0.2">
      <c r="Y64245" s="84"/>
    </row>
    <row r="64246" spans="25:25" x14ac:dyDescent="0.2">
      <c r="Y64246" s="84"/>
    </row>
    <row r="64247" spans="25:25" x14ac:dyDescent="0.2">
      <c r="Y64247" s="84"/>
    </row>
    <row r="64248" spans="25:25" x14ac:dyDescent="0.2">
      <c r="Y64248" s="84"/>
    </row>
    <row r="64249" spans="25:25" x14ac:dyDescent="0.2">
      <c r="Y64249" s="84"/>
    </row>
    <row r="64250" spans="25:25" x14ac:dyDescent="0.2">
      <c r="Y64250" s="84"/>
    </row>
    <row r="64251" spans="25:25" x14ac:dyDescent="0.2">
      <c r="Y64251" s="84"/>
    </row>
    <row r="64252" spans="25:25" x14ac:dyDescent="0.2">
      <c r="Y64252" s="84"/>
    </row>
    <row r="64253" spans="25:25" x14ac:dyDescent="0.2">
      <c r="Y64253" s="84"/>
    </row>
    <row r="64254" spans="25:25" x14ac:dyDescent="0.2">
      <c r="Y64254" s="84"/>
    </row>
    <row r="64255" spans="25:25" x14ac:dyDescent="0.2">
      <c r="Y64255" s="84"/>
    </row>
    <row r="64256" spans="25:25" x14ac:dyDescent="0.2">
      <c r="Y64256" s="84"/>
    </row>
    <row r="64257" spans="25:25" x14ac:dyDescent="0.2">
      <c r="Y64257" s="84"/>
    </row>
    <row r="64258" spans="25:25" x14ac:dyDescent="0.2">
      <c r="Y64258" s="84"/>
    </row>
    <row r="64259" spans="25:25" x14ac:dyDescent="0.2">
      <c r="Y64259" s="84"/>
    </row>
    <row r="64260" spans="25:25" x14ac:dyDescent="0.2">
      <c r="Y64260" s="84"/>
    </row>
    <row r="64261" spans="25:25" x14ac:dyDescent="0.2">
      <c r="Y64261" s="84"/>
    </row>
    <row r="64262" spans="25:25" x14ac:dyDescent="0.2">
      <c r="Y64262" s="84"/>
    </row>
    <row r="64263" spans="25:25" x14ac:dyDescent="0.2">
      <c r="Y64263" s="84"/>
    </row>
    <row r="64264" spans="25:25" x14ac:dyDescent="0.2">
      <c r="Y64264" s="84"/>
    </row>
    <row r="64265" spans="25:25" x14ac:dyDescent="0.2">
      <c r="Y64265" s="84"/>
    </row>
    <row r="64266" spans="25:25" x14ac:dyDescent="0.2">
      <c r="Y64266" s="84"/>
    </row>
    <row r="64267" spans="25:25" x14ac:dyDescent="0.2">
      <c r="Y64267" s="84"/>
    </row>
    <row r="64268" spans="25:25" x14ac:dyDescent="0.2">
      <c r="Y64268" s="84"/>
    </row>
    <row r="64269" spans="25:25" x14ac:dyDescent="0.2">
      <c r="Y64269" s="84"/>
    </row>
    <row r="64270" spans="25:25" x14ac:dyDescent="0.2">
      <c r="Y64270" s="84"/>
    </row>
    <row r="64271" spans="25:25" x14ac:dyDescent="0.2">
      <c r="Y64271" s="84"/>
    </row>
    <row r="64272" spans="25:25" x14ac:dyDescent="0.2">
      <c r="Y64272" s="84"/>
    </row>
    <row r="64273" spans="25:25" x14ac:dyDescent="0.2">
      <c r="Y64273" s="84"/>
    </row>
    <row r="64274" spans="25:25" x14ac:dyDescent="0.2">
      <c r="Y64274" s="84"/>
    </row>
    <row r="64275" spans="25:25" x14ac:dyDescent="0.2">
      <c r="Y64275" s="84"/>
    </row>
    <row r="64276" spans="25:25" x14ac:dyDescent="0.2">
      <c r="Y64276" s="84"/>
    </row>
    <row r="64277" spans="25:25" x14ac:dyDescent="0.2">
      <c r="Y64277" s="84"/>
    </row>
    <row r="64278" spans="25:25" x14ac:dyDescent="0.2">
      <c r="Y64278" s="84"/>
    </row>
    <row r="64279" spans="25:25" x14ac:dyDescent="0.2">
      <c r="Y64279" s="84"/>
    </row>
    <row r="64280" spans="25:25" x14ac:dyDescent="0.2">
      <c r="Y64280" s="84"/>
    </row>
    <row r="64281" spans="25:25" x14ac:dyDescent="0.2">
      <c r="Y64281" s="84"/>
    </row>
    <row r="64282" spans="25:25" x14ac:dyDescent="0.2">
      <c r="Y64282" s="84"/>
    </row>
    <row r="64283" spans="25:25" x14ac:dyDescent="0.2">
      <c r="Y64283" s="84"/>
    </row>
    <row r="64284" spans="25:25" x14ac:dyDescent="0.2">
      <c r="Y64284" s="84"/>
    </row>
    <row r="64285" spans="25:25" x14ac:dyDescent="0.2">
      <c r="Y64285" s="84"/>
    </row>
    <row r="64286" spans="25:25" x14ac:dyDescent="0.2">
      <c r="Y64286" s="84"/>
    </row>
    <row r="64287" spans="25:25" x14ac:dyDescent="0.2">
      <c r="Y64287" s="84"/>
    </row>
    <row r="64288" spans="25:25" x14ac:dyDescent="0.2">
      <c r="Y64288" s="84"/>
    </row>
    <row r="64289" spans="25:25" x14ac:dyDescent="0.2">
      <c r="Y64289" s="84"/>
    </row>
    <row r="64290" spans="25:25" x14ac:dyDescent="0.2">
      <c r="Y64290" s="84"/>
    </row>
    <row r="64291" spans="25:25" x14ac:dyDescent="0.2">
      <c r="Y64291" s="84"/>
    </row>
    <row r="64292" spans="25:25" x14ac:dyDescent="0.2">
      <c r="Y64292" s="84"/>
    </row>
    <row r="64293" spans="25:25" x14ac:dyDescent="0.2">
      <c r="Y64293" s="84"/>
    </row>
    <row r="64294" spans="25:25" x14ac:dyDescent="0.2">
      <c r="Y64294" s="84"/>
    </row>
    <row r="64295" spans="25:25" x14ac:dyDescent="0.2">
      <c r="Y64295" s="84"/>
    </row>
    <row r="64296" spans="25:25" x14ac:dyDescent="0.2">
      <c r="Y64296" s="84"/>
    </row>
    <row r="64297" spans="25:25" x14ac:dyDescent="0.2">
      <c r="Y64297" s="84"/>
    </row>
    <row r="64298" spans="25:25" x14ac:dyDescent="0.2">
      <c r="Y64298" s="84"/>
    </row>
    <row r="64299" spans="25:25" x14ac:dyDescent="0.2">
      <c r="Y64299" s="84"/>
    </row>
    <row r="64300" spans="25:25" x14ac:dyDescent="0.2">
      <c r="Y64300" s="84"/>
    </row>
    <row r="64301" spans="25:25" x14ac:dyDescent="0.2">
      <c r="Y64301" s="84"/>
    </row>
    <row r="64302" spans="25:25" x14ac:dyDescent="0.2">
      <c r="Y64302" s="84"/>
    </row>
    <row r="64303" spans="25:25" x14ac:dyDescent="0.2">
      <c r="Y64303" s="84"/>
    </row>
    <row r="64304" spans="25:25" x14ac:dyDescent="0.2">
      <c r="Y64304" s="84"/>
    </row>
    <row r="64305" spans="25:25" x14ac:dyDescent="0.2">
      <c r="Y64305" s="84"/>
    </row>
    <row r="64306" spans="25:25" x14ac:dyDescent="0.2">
      <c r="Y64306" s="84"/>
    </row>
    <row r="64307" spans="25:25" x14ac:dyDescent="0.2">
      <c r="Y64307" s="84"/>
    </row>
    <row r="64308" spans="25:25" x14ac:dyDescent="0.2">
      <c r="Y64308" s="84"/>
    </row>
    <row r="64309" spans="25:25" x14ac:dyDescent="0.2">
      <c r="Y64309" s="84"/>
    </row>
    <row r="64310" spans="25:25" x14ac:dyDescent="0.2">
      <c r="Y64310" s="84"/>
    </row>
    <row r="64311" spans="25:25" x14ac:dyDescent="0.2">
      <c r="Y64311" s="84"/>
    </row>
    <row r="64312" spans="25:25" x14ac:dyDescent="0.2">
      <c r="Y64312" s="84"/>
    </row>
    <row r="64313" spans="25:25" x14ac:dyDescent="0.2">
      <c r="Y64313" s="84"/>
    </row>
    <row r="64314" spans="25:25" x14ac:dyDescent="0.2">
      <c r="Y64314" s="84"/>
    </row>
    <row r="64315" spans="25:25" x14ac:dyDescent="0.2">
      <c r="Y64315" s="84"/>
    </row>
    <row r="64316" spans="25:25" x14ac:dyDescent="0.2">
      <c r="Y64316" s="84"/>
    </row>
    <row r="64317" spans="25:25" x14ac:dyDescent="0.2">
      <c r="Y64317" s="84"/>
    </row>
    <row r="64318" spans="25:25" x14ac:dyDescent="0.2">
      <c r="Y64318" s="84"/>
    </row>
    <row r="64319" spans="25:25" x14ac:dyDescent="0.2">
      <c r="Y64319" s="84"/>
    </row>
    <row r="64320" spans="25:25" x14ac:dyDescent="0.2">
      <c r="Y64320" s="84"/>
    </row>
    <row r="64321" spans="25:25" x14ac:dyDescent="0.2">
      <c r="Y64321" s="84"/>
    </row>
    <row r="64322" spans="25:25" x14ac:dyDescent="0.2">
      <c r="Y64322" s="84"/>
    </row>
    <row r="64323" spans="25:25" x14ac:dyDescent="0.2">
      <c r="Y64323" s="84"/>
    </row>
    <row r="64324" spans="25:25" x14ac:dyDescent="0.2">
      <c r="Y64324" s="84"/>
    </row>
    <row r="64325" spans="25:25" x14ac:dyDescent="0.2">
      <c r="Y64325" s="84"/>
    </row>
    <row r="64326" spans="25:25" x14ac:dyDescent="0.2">
      <c r="Y64326" s="84"/>
    </row>
    <row r="64327" spans="25:25" x14ac:dyDescent="0.2">
      <c r="Y64327" s="84"/>
    </row>
    <row r="64328" spans="25:25" x14ac:dyDescent="0.2">
      <c r="Y64328" s="84"/>
    </row>
    <row r="64329" spans="25:25" x14ac:dyDescent="0.2">
      <c r="Y64329" s="84"/>
    </row>
    <row r="64330" spans="25:25" x14ac:dyDescent="0.2">
      <c r="Y64330" s="84"/>
    </row>
    <row r="64331" spans="25:25" x14ac:dyDescent="0.2">
      <c r="Y64331" s="84"/>
    </row>
    <row r="64332" spans="25:25" x14ac:dyDescent="0.2">
      <c r="Y64332" s="84"/>
    </row>
    <row r="64333" spans="25:25" x14ac:dyDescent="0.2">
      <c r="Y64333" s="84"/>
    </row>
    <row r="64334" spans="25:25" x14ac:dyDescent="0.2">
      <c r="Y64334" s="84"/>
    </row>
    <row r="64335" spans="25:25" x14ac:dyDescent="0.2">
      <c r="Y64335" s="84"/>
    </row>
    <row r="64336" spans="25:25" x14ac:dyDescent="0.2">
      <c r="Y64336" s="84"/>
    </row>
    <row r="64337" spans="25:25" x14ac:dyDescent="0.2">
      <c r="Y64337" s="84"/>
    </row>
    <row r="64338" spans="25:25" x14ac:dyDescent="0.2">
      <c r="Y64338" s="84"/>
    </row>
    <row r="64339" spans="25:25" x14ac:dyDescent="0.2">
      <c r="Y64339" s="84"/>
    </row>
    <row r="64340" spans="25:25" x14ac:dyDescent="0.2">
      <c r="Y64340" s="84"/>
    </row>
    <row r="64341" spans="25:25" x14ac:dyDescent="0.2">
      <c r="Y64341" s="84"/>
    </row>
    <row r="64342" spans="25:25" x14ac:dyDescent="0.2">
      <c r="Y64342" s="84"/>
    </row>
    <row r="64343" spans="25:25" x14ac:dyDescent="0.2">
      <c r="Y64343" s="84"/>
    </row>
    <row r="64344" spans="25:25" x14ac:dyDescent="0.2">
      <c r="Y64344" s="84"/>
    </row>
    <row r="64345" spans="25:25" x14ac:dyDescent="0.2">
      <c r="Y64345" s="84"/>
    </row>
    <row r="64346" spans="25:25" x14ac:dyDescent="0.2">
      <c r="Y64346" s="84"/>
    </row>
    <row r="64347" spans="25:25" x14ac:dyDescent="0.2">
      <c r="Y64347" s="84"/>
    </row>
    <row r="64348" spans="25:25" x14ac:dyDescent="0.2">
      <c r="Y64348" s="84"/>
    </row>
    <row r="64349" spans="25:25" x14ac:dyDescent="0.2">
      <c r="Y64349" s="84"/>
    </row>
    <row r="64350" spans="25:25" x14ac:dyDescent="0.2">
      <c r="Y64350" s="84"/>
    </row>
    <row r="64351" spans="25:25" x14ac:dyDescent="0.2">
      <c r="Y64351" s="84"/>
    </row>
    <row r="64352" spans="25:25" x14ac:dyDescent="0.2">
      <c r="Y64352" s="84"/>
    </row>
    <row r="64353" spans="25:25" x14ac:dyDescent="0.2">
      <c r="Y64353" s="84"/>
    </row>
    <row r="64354" spans="25:25" x14ac:dyDescent="0.2">
      <c r="Y64354" s="84"/>
    </row>
    <row r="64355" spans="25:25" x14ac:dyDescent="0.2">
      <c r="Y64355" s="84"/>
    </row>
    <row r="64356" spans="25:25" x14ac:dyDescent="0.2">
      <c r="Y64356" s="84"/>
    </row>
    <row r="64357" spans="25:25" x14ac:dyDescent="0.2">
      <c r="Y64357" s="84"/>
    </row>
    <row r="64358" spans="25:25" x14ac:dyDescent="0.2">
      <c r="Y64358" s="84"/>
    </row>
    <row r="64359" spans="25:25" x14ac:dyDescent="0.2">
      <c r="Y64359" s="84"/>
    </row>
    <row r="64360" spans="25:25" x14ac:dyDescent="0.2">
      <c r="Y64360" s="84"/>
    </row>
    <row r="64361" spans="25:25" x14ac:dyDescent="0.2">
      <c r="Y64361" s="84"/>
    </row>
    <row r="64362" spans="25:25" x14ac:dyDescent="0.2">
      <c r="Y64362" s="84"/>
    </row>
    <row r="64363" spans="25:25" x14ac:dyDescent="0.2">
      <c r="Y64363" s="84"/>
    </row>
    <row r="64364" spans="25:25" x14ac:dyDescent="0.2">
      <c r="Y64364" s="84"/>
    </row>
    <row r="64365" spans="25:25" x14ac:dyDescent="0.2">
      <c r="Y64365" s="84"/>
    </row>
    <row r="64366" spans="25:25" x14ac:dyDescent="0.2">
      <c r="Y64366" s="84"/>
    </row>
    <row r="64367" spans="25:25" x14ac:dyDescent="0.2">
      <c r="Y64367" s="84"/>
    </row>
    <row r="64368" spans="25:25" x14ac:dyDescent="0.2">
      <c r="Y64368" s="84"/>
    </row>
    <row r="64369" spans="25:25" x14ac:dyDescent="0.2">
      <c r="Y64369" s="84"/>
    </row>
    <row r="64370" spans="25:25" x14ac:dyDescent="0.2">
      <c r="Y64370" s="84"/>
    </row>
    <row r="64371" spans="25:25" x14ac:dyDescent="0.2">
      <c r="Y64371" s="84"/>
    </row>
    <row r="64372" spans="25:25" x14ac:dyDescent="0.2">
      <c r="Y64372" s="84"/>
    </row>
    <row r="64373" spans="25:25" x14ac:dyDescent="0.2">
      <c r="Y64373" s="84"/>
    </row>
    <row r="64374" spans="25:25" x14ac:dyDescent="0.2">
      <c r="Y64374" s="84"/>
    </row>
    <row r="64375" spans="25:25" x14ac:dyDescent="0.2">
      <c r="Y64375" s="84"/>
    </row>
    <row r="64376" spans="25:25" x14ac:dyDescent="0.2">
      <c r="Y64376" s="84"/>
    </row>
    <row r="64377" spans="25:25" x14ac:dyDescent="0.2">
      <c r="Y64377" s="84"/>
    </row>
    <row r="64378" spans="25:25" x14ac:dyDescent="0.2">
      <c r="Y64378" s="84"/>
    </row>
    <row r="64379" spans="25:25" x14ac:dyDescent="0.2">
      <c r="Y64379" s="84"/>
    </row>
    <row r="64380" spans="25:25" x14ac:dyDescent="0.2">
      <c r="Y64380" s="84"/>
    </row>
    <row r="64381" spans="25:25" x14ac:dyDescent="0.2">
      <c r="Y64381" s="84"/>
    </row>
    <row r="64382" spans="25:25" x14ac:dyDescent="0.2">
      <c r="Y64382" s="84"/>
    </row>
    <row r="64383" spans="25:25" x14ac:dyDescent="0.2">
      <c r="Y64383" s="84"/>
    </row>
    <row r="64384" spans="25:25" x14ac:dyDescent="0.2">
      <c r="Y64384" s="84"/>
    </row>
    <row r="64385" spans="25:25" x14ac:dyDescent="0.2">
      <c r="Y64385" s="84"/>
    </row>
    <row r="64386" spans="25:25" x14ac:dyDescent="0.2">
      <c r="Y64386" s="84"/>
    </row>
    <row r="64387" spans="25:25" x14ac:dyDescent="0.2">
      <c r="Y64387" s="84"/>
    </row>
    <row r="64388" spans="25:25" x14ac:dyDescent="0.2">
      <c r="Y64388" s="84"/>
    </row>
    <row r="64389" spans="25:25" x14ac:dyDescent="0.2">
      <c r="Y64389" s="84"/>
    </row>
    <row r="64390" spans="25:25" x14ac:dyDescent="0.2">
      <c r="Y64390" s="84"/>
    </row>
    <row r="64391" spans="25:25" x14ac:dyDescent="0.2">
      <c r="Y64391" s="84"/>
    </row>
    <row r="64392" spans="25:25" x14ac:dyDescent="0.2">
      <c r="Y64392" s="84"/>
    </row>
    <row r="64393" spans="25:25" x14ac:dyDescent="0.2">
      <c r="Y64393" s="84"/>
    </row>
    <row r="64394" spans="25:25" x14ac:dyDescent="0.2">
      <c r="Y64394" s="84"/>
    </row>
    <row r="64395" spans="25:25" x14ac:dyDescent="0.2">
      <c r="Y64395" s="84"/>
    </row>
    <row r="64396" spans="25:25" x14ac:dyDescent="0.2">
      <c r="Y64396" s="84"/>
    </row>
    <row r="64397" spans="25:25" x14ac:dyDescent="0.2">
      <c r="Y64397" s="84"/>
    </row>
    <row r="64398" spans="25:25" x14ac:dyDescent="0.2">
      <c r="Y64398" s="84"/>
    </row>
    <row r="64399" spans="25:25" x14ac:dyDescent="0.2">
      <c r="Y64399" s="84"/>
    </row>
    <row r="64400" spans="25:25" x14ac:dyDescent="0.2">
      <c r="Y64400" s="84"/>
    </row>
    <row r="64401" spans="25:25" x14ac:dyDescent="0.2">
      <c r="Y64401" s="84"/>
    </row>
    <row r="64402" spans="25:25" x14ac:dyDescent="0.2">
      <c r="Y64402" s="84"/>
    </row>
    <row r="64403" spans="25:25" x14ac:dyDescent="0.2">
      <c r="Y64403" s="84"/>
    </row>
    <row r="64404" spans="25:25" x14ac:dyDescent="0.2">
      <c r="Y64404" s="84"/>
    </row>
    <row r="64405" spans="25:25" x14ac:dyDescent="0.2">
      <c r="Y64405" s="84"/>
    </row>
    <row r="64406" spans="25:25" x14ac:dyDescent="0.2">
      <c r="Y64406" s="84"/>
    </row>
    <row r="64407" spans="25:25" x14ac:dyDescent="0.2">
      <c r="Y64407" s="84"/>
    </row>
    <row r="64408" spans="25:25" x14ac:dyDescent="0.2">
      <c r="Y64408" s="84"/>
    </row>
    <row r="64409" spans="25:25" x14ac:dyDescent="0.2">
      <c r="Y64409" s="84"/>
    </row>
    <row r="64410" spans="25:25" x14ac:dyDescent="0.2">
      <c r="Y64410" s="84"/>
    </row>
    <row r="64411" spans="25:25" x14ac:dyDescent="0.2">
      <c r="Y64411" s="84"/>
    </row>
    <row r="64412" spans="25:25" x14ac:dyDescent="0.2">
      <c r="Y64412" s="84"/>
    </row>
    <row r="64413" spans="25:25" x14ac:dyDescent="0.2">
      <c r="Y64413" s="84"/>
    </row>
    <row r="64414" spans="25:25" x14ac:dyDescent="0.2">
      <c r="Y64414" s="84"/>
    </row>
    <row r="64415" spans="25:25" x14ac:dyDescent="0.2">
      <c r="Y64415" s="84"/>
    </row>
    <row r="64416" spans="25:25" x14ac:dyDescent="0.2">
      <c r="Y64416" s="84"/>
    </row>
    <row r="64417" spans="25:25" x14ac:dyDescent="0.2">
      <c r="Y64417" s="84"/>
    </row>
    <row r="64418" spans="25:25" x14ac:dyDescent="0.2">
      <c r="Y64418" s="84"/>
    </row>
    <row r="64419" spans="25:25" x14ac:dyDescent="0.2">
      <c r="Y64419" s="84"/>
    </row>
    <row r="64420" spans="25:25" x14ac:dyDescent="0.2">
      <c r="Y64420" s="84"/>
    </row>
    <row r="64421" spans="25:25" x14ac:dyDescent="0.2">
      <c r="Y64421" s="84"/>
    </row>
    <row r="64422" spans="25:25" x14ac:dyDescent="0.2">
      <c r="Y64422" s="84"/>
    </row>
    <row r="64423" spans="25:25" x14ac:dyDescent="0.2">
      <c r="Y64423" s="84"/>
    </row>
    <row r="64424" spans="25:25" x14ac:dyDescent="0.2">
      <c r="Y64424" s="84"/>
    </row>
    <row r="64425" spans="25:25" x14ac:dyDescent="0.2">
      <c r="Y64425" s="84"/>
    </row>
    <row r="64426" spans="25:25" x14ac:dyDescent="0.2">
      <c r="Y64426" s="84"/>
    </row>
    <row r="64427" spans="25:25" x14ac:dyDescent="0.2">
      <c r="Y64427" s="84"/>
    </row>
    <row r="64428" spans="25:25" x14ac:dyDescent="0.2">
      <c r="Y64428" s="84"/>
    </row>
    <row r="64429" spans="25:25" x14ac:dyDescent="0.2">
      <c r="Y64429" s="84"/>
    </row>
    <row r="64430" spans="25:25" x14ac:dyDescent="0.2">
      <c r="Y64430" s="84"/>
    </row>
    <row r="64431" spans="25:25" x14ac:dyDescent="0.2">
      <c r="Y64431" s="84"/>
    </row>
    <row r="64432" spans="25:25" x14ac:dyDescent="0.2">
      <c r="Y64432" s="84"/>
    </row>
    <row r="64433" spans="25:25" x14ac:dyDescent="0.2">
      <c r="Y64433" s="84"/>
    </row>
    <row r="64434" spans="25:25" x14ac:dyDescent="0.2">
      <c r="Y64434" s="84"/>
    </row>
    <row r="64435" spans="25:25" x14ac:dyDescent="0.2">
      <c r="Y64435" s="84"/>
    </row>
    <row r="64436" spans="25:25" x14ac:dyDescent="0.2">
      <c r="Y64436" s="84"/>
    </row>
    <row r="64437" spans="25:25" x14ac:dyDescent="0.2">
      <c r="Y64437" s="84"/>
    </row>
    <row r="64438" spans="25:25" x14ac:dyDescent="0.2">
      <c r="Y64438" s="84"/>
    </row>
    <row r="64439" spans="25:25" x14ac:dyDescent="0.2">
      <c r="Y64439" s="84"/>
    </row>
    <row r="64440" spans="25:25" x14ac:dyDescent="0.2">
      <c r="Y64440" s="84"/>
    </row>
    <row r="64441" spans="25:25" x14ac:dyDescent="0.2">
      <c r="Y64441" s="84"/>
    </row>
    <row r="64442" spans="25:25" x14ac:dyDescent="0.2">
      <c r="Y64442" s="84"/>
    </row>
    <row r="64443" spans="25:25" x14ac:dyDescent="0.2">
      <c r="Y64443" s="84"/>
    </row>
    <row r="64444" spans="25:25" x14ac:dyDescent="0.2">
      <c r="Y64444" s="84"/>
    </row>
    <row r="64445" spans="25:25" x14ac:dyDescent="0.2">
      <c r="Y64445" s="84"/>
    </row>
    <row r="64446" spans="25:25" x14ac:dyDescent="0.2">
      <c r="Y64446" s="84"/>
    </row>
    <row r="64447" spans="25:25" x14ac:dyDescent="0.2">
      <c r="Y64447" s="84"/>
    </row>
    <row r="64448" spans="25:25" x14ac:dyDescent="0.2">
      <c r="Y64448" s="84"/>
    </row>
    <row r="64449" spans="25:25" x14ac:dyDescent="0.2">
      <c r="Y64449" s="84"/>
    </row>
    <row r="64450" spans="25:25" x14ac:dyDescent="0.2">
      <c r="Y64450" s="84"/>
    </row>
    <row r="64451" spans="25:25" x14ac:dyDescent="0.2">
      <c r="Y64451" s="84"/>
    </row>
    <row r="64452" spans="25:25" x14ac:dyDescent="0.2">
      <c r="Y64452" s="84"/>
    </row>
    <row r="64453" spans="25:25" x14ac:dyDescent="0.2">
      <c r="Y64453" s="84"/>
    </row>
    <row r="64454" spans="25:25" x14ac:dyDescent="0.2">
      <c r="Y64454" s="84"/>
    </row>
    <row r="64455" spans="25:25" x14ac:dyDescent="0.2">
      <c r="Y64455" s="84"/>
    </row>
    <row r="64456" spans="25:25" x14ac:dyDescent="0.2">
      <c r="Y64456" s="84"/>
    </row>
    <row r="64457" spans="25:25" x14ac:dyDescent="0.2">
      <c r="Y64457" s="84"/>
    </row>
    <row r="64458" spans="25:25" x14ac:dyDescent="0.2">
      <c r="Y64458" s="84"/>
    </row>
    <row r="64459" spans="25:25" x14ac:dyDescent="0.2">
      <c r="Y64459" s="84"/>
    </row>
    <row r="64460" spans="25:25" x14ac:dyDescent="0.2">
      <c r="Y64460" s="84"/>
    </row>
    <row r="64461" spans="25:25" x14ac:dyDescent="0.2">
      <c r="Y64461" s="84"/>
    </row>
    <row r="64462" spans="25:25" x14ac:dyDescent="0.2">
      <c r="Y64462" s="84"/>
    </row>
    <row r="64463" spans="25:25" x14ac:dyDescent="0.2">
      <c r="Y64463" s="84"/>
    </row>
    <row r="64464" spans="25:25" x14ac:dyDescent="0.2">
      <c r="Y64464" s="84"/>
    </row>
    <row r="64465" spans="25:25" x14ac:dyDescent="0.2">
      <c r="Y64465" s="84"/>
    </row>
    <row r="64466" spans="25:25" x14ac:dyDescent="0.2">
      <c r="Y64466" s="84"/>
    </row>
    <row r="64467" spans="25:25" x14ac:dyDescent="0.2">
      <c r="Y64467" s="84"/>
    </row>
    <row r="64468" spans="25:25" x14ac:dyDescent="0.2">
      <c r="Y64468" s="84"/>
    </row>
    <row r="64469" spans="25:25" x14ac:dyDescent="0.2">
      <c r="Y64469" s="84"/>
    </row>
    <row r="64470" spans="25:25" x14ac:dyDescent="0.2">
      <c r="Y64470" s="84"/>
    </row>
    <row r="64471" spans="25:25" x14ac:dyDescent="0.2">
      <c r="Y64471" s="84"/>
    </row>
    <row r="64472" spans="25:25" x14ac:dyDescent="0.2">
      <c r="Y64472" s="84"/>
    </row>
    <row r="64473" spans="25:25" x14ac:dyDescent="0.2">
      <c r="Y64473" s="84"/>
    </row>
    <row r="64474" spans="25:25" x14ac:dyDescent="0.2">
      <c r="Y64474" s="84"/>
    </row>
    <row r="64475" spans="25:25" x14ac:dyDescent="0.2">
      <c r="Y64475" s="84"/>
    </row>
    <row r="64476" spans="25:25" x14ac:dyDescent="0.2">
      <c r="Y64476" s="84"/>
    </row>
    <row r="64477" spans="25:25" x14ac:dyDescent="0.2">
      <c r="Y64477" s="84"/>
    </row>
    <row r="64478" spans="25:25" x14ac:dyDescent="0.2">
      <c r="Y64478" s="84"/>
    </row>
    <row r="64479" spans="25:25" x14ac:dyDescent="0.2">
      <c r="Y64479" s="84"/>
    </row>
    <row r="64480" spans="25:25" x14ac:dyDescent="0.2">
      <c r="Y64480" s="84"/>
    </row>
    <row r="64481" spans="25:25" x14ac:dyDescent="0.2">
      <c r="Y64481" s="84"/>
    </row>
    <row r="64482" spans="25:25" x14ac:dyDescent="0.2">
      <c r="Y64482" s="84"/>
    </row>
    <row r="64483" spans="25:25" x14ac:dyDescent="0.2">
      <c r="Y64483" s="84"/>
    </row>
    <row r="64484" spans="25:25" x14ac:dyDescent="0.2">
      <c r="Y64484" s="84"/>
    </row>
    <row r="64485" spans="25:25" x14ac:dyDescent="0.2">
      <c r="Y64485" s="84"/>
    </row>
    <row r="64486" spans="25:25" x14ac:dyDescent="0.2">
      <c r="Y64486" s="84"/>
    </row>
    <row r="64487" spans="25:25" x14ac:dyDescent="0.2">
      <c r="Y64487" s="84"/>
    </row>
    <row r="64488" spans="25:25" x14ac:dyDescent="0.2">
      <c r="Y64488" s="84"/>
    </row>
    <row r="64489" spans="25:25" x14ac:dyDescent="0.2">
      <c r="Y64489" s="84"/>
    </row>
    <row r="64490" spans="25:25" x14ac:dyDescent="0.2">
      <c r="Y64490" s="84"/>
    </row>
    <row r="64491" spans="25:25" x14ac:dyDescent="0.2">
      <c r="Y64491" s="84"/>
    </row>
    <row r="64492" spans="25:25" x14ac:dyDescent="0.2">
      <c r="Y64492" s="84"/>
    </row>
    <row r="64493" spans="25:25" x14ac:dyDescent="0.2">
      <c r="Y64493" s="84"/>
    </row>
    <row r="64494" spans="25:25" x14ac:dyDescent="0.2">
      <c r="Y64494" s="84"/>
    </row>
    <row r="64495" spans="25:25" x14ac:dyDescent="0.2">
      <c r="Y64495" s="84"/>
    </row>
    <row r="64496" spans="25:25" x14ac:dyDescent="0.2">
      <c r="Y64496" s="84"/>
    </row>
    <row r="64497" spans="25:25" x14ac:dyDescent="0.2">
      <c r="Y64497" s="84"/>
    </row>
    <row r="64498" spans="25:25" x14ac:dyDescent="0.2">
      <c r="Y64498" s="84"/>
    </row>
    <row r="64499" spans="25:25" x14ac:dyDescent="0.2">
      <c r="Y64499" s="84"/>
    </row>
    <row r="64500" spans="25:25" x14ac:dyDescent="0.2">
      <c r="Y64500" s="84"/>
    </row>
    <row r="64501" spans="25:25" x14ac:dyDescent="0.2">
      <c r="Y64501" s="84"/>
    </row>
    <row r="64502" spans="25:25" x14ac:dyDescent="0.2">
      <c r="Y64502" s="84"/>
    </row>
    <row r="64503" spans="25:25" x14ac:dyDescent="0.2">
      <c r="Y64503" s="84"/>
    </row>
    <row r="64504" spans="25:25" x14ac:dyDescent="0.2">
      <c r="Y64504" s="84"/>
    </row>
    <row r="64505" spans="25:25" x14ac:dyDescent="0.2">
      <c r="Y64505" s="84"/>
    </row>
    <row r="64506" spans="25:25" x14ac:dyDescent="0.2">
      <c r="Y64506" s="84"/>
    </row>
    <row r="64507" spans="25:25" x14ac:dyDescent="0.2">
      <c r="Y64507" s="84"/>
    </row>
    <row r="64508" spans="25:25" x14ac:dyDescent="0.2">
      <c r="Y64508" s="84"/>
    </row>
    <row r="64509" spans="25:25" x14ac:dyDescent="0.2">
      <c r="Y64509" s="84"/>
    </row>
    <row r="64510" spans="25:25" x14ac:dyDescent="0.2">
      <c r="Y64510" s="84"/>
    </row>
    <row r="64511" spans="25:25" x14ac:dyDescent="0.2">
      <c r="Y64511" s="84"/>
    </row>
    <row r="64512" spans="25:25" x14ac:dyDescent="0.2">
      <c r="Y64512" s="84"/>
    </row>
    <row r="64513" spans="25:25" x14ac:dyDescent="0.2">
      <c r="Y64513" s="84"/>
    </row>
    <row r="64514" spans="25:25" x14ac:dyDescent="0.2">
      <c r="Y64514" s="84"/>
    </row>
    <row r="64515" spans="25:25" x14ac:dyDescent="0.2">
      <c r="Y64515" s="84"/>
    </row>
    <row r="64516" spans="25:25" x14ac:dyDescent="0.2">
      <c r="Y64516" s="84"/>
    </row>
    <row r="64517" spans="25:25" x14ac:dyDescent="0.2">
      <c r="Y64517" s="84"/>
    </row>
    <row r="64518" spans="25:25" x14ac:dyDescent="0.2">
      <c r="Y64518" s="84"/>
    </row>
    <row r="64519" spans="25:25" x14ac:dyDescent="0.2">
      <c r="Y64519" s="84"/>
    </row>
    <row r="64520" spans="25:25" x14ac:dyDescent="0.2">
      <c r="Y64520" s="84"/>
    </row>
    <row r="64521" spans="25:25" x14ac:dyDescent="0.2">
      <c r="Y64521" s="84"/>
    </row>
    <row r="64522" spans="25:25" x14ac:dyDescent="0.2">
      <c r="Y64522" s="84"/>
    </row>
    <row r="64523" spans="25:25" x14ac:dyDescent="0.2">
      <c r="Y64523" s="84"/>
    </row>
    <row r="64524" spans="25:25" x14ac:dyDescent="0.2">
      <c r="Y64524" s="84"/>
    </row>
    <row r="64525" spans="25:25" x14ac:dyDescent="0.2">
      <c r="Y64525" s="84"/>
    </row>
    <row r="64526" spans="25:25" x14ac:dyDescent="0.2">
      <c r="Y64526" s="84"/>
    </row>
    <row r="64527" spans="25:25" x14ac:dyDescent="0.2">
      <c r="Y64527" s="84"/>
    </row>
    <row r="64528" spans="25:25" x14ac:dyDescent="0.2">
      <c r="Y64528" s="84"/>
    </row>
    <row r="64529" spans="25:25" x14ac:dyDescent="0.2">
      <c r="Y64529" s="84"/>
    </row>
    <row r="64530" spans="25:25" x14ac:dyDescent="0.2">
      <c r="Y64530" s="84"/>
    </row>
    <row r="64531" spans="25:25" x14ac:dyDescent="0.2">
      <c r="Y64531" s="84"/>
    </row>
    <row r="64532" spans="25:25" x14ac:dyDescent="0.2">
      <c r="Y64532" s="84"/>
    </row>
    <row r="64533" spans="25:25" x14ac:dyDescent="0.2">
      <c r="Y64533" s="84"/>
    </row>
    <row r="64534" spans="25:25" x14ac:dyDescent="0.2">
      <c r="Y64534" s="84"/>
    </row>
    <row r="64535" spans="25:25" x14ac:dyDescent="0.2">
      <c r="Y64535" s="84"/>
    </row>
    <row r="64536" spans="25:25" x14ac:dyDescent="0.2">
      <c r="Y64536" s="84"/>
    </row>
    <row r="64537" spans="25:25" x14ac:dyDescent="0.2">
      <c r="Y64537" s="84"/>
    </row>
    <row r="64538" spans="25:25" x14ac:dyDescent="0.2">
      <c r="Y64538" s="84"/>
    </row>
    <row r="64539" spans="25:25" x14ac:dyDescent="0.2">
      <c r="Y64539" s="84"/>
    </row>
    <row r="64540" spans="25:25" x14ac:dyDescent="0.2">
      <c r="Y64540" s="84"/>
    </row>
    <row r="64541" spans="25:25" x14ac:dyDescent="0.2">
      <c r="Y64541" s="84"/>
    </row>
    <row r="64542" spans="25:25" x14ac:dyDescent="0.2">
      <c r="Y64542" s="84"/>
    </row>
    <row r="64543" spans="25:25" x14ac:dyDescent="0.2">
      <c r="Y64543" s="84"/>
    </row>
    <row r="64544" spans="25:25" x14ac:dyDescent="0.2">
      <c r="Y64544" s="84"/>
    </row>
    <row r="64545" spans="25:25" x14ac:dyDescent="0.2">
      <c r="Y64545" s="84"/>
    </row>
    <row r="64546" spans="25:25" x14ac:dyDescent="0.2">
      <c r="Y64546" s="84"/>
    </row>
    <row r="64547" spans="25:25" x14ac:dyDescent="0.2">
      <c r="Y64547" s="84"/>
    </row>
    <row r="64548" spans="25:25" x14ac:dyDescent="0.2">
      <c r="Y64548" s="84"/>
    </row>
    <row r="64549" spans="25:25" x14ac:dyDescent="0.2">
      <c r="Y64549" s="84"/>
    </row>
    <row r="64550" spans="25:25" x14ac:dyDescent="0.2">
      <c r="Y64550" s="84"/>
    </row>
    <row r="64551" spans="25:25" x14ac:dyDescent="0.2">
      <c r="Y64551" s="84"/>
    </row>
    <row r="64552" spans="25:25" x14ac:dyDescent="0.2">
      <c r="Y64552" s="84"/>
    </row>
    <row r="64553" spans="25:25" x14ac:dyDescent="0.2">
      <c r="Y64553" s="84"/>
    </row>
    <row r="64554" spans="25:25" x14ac:dyDescent="0.2">
      <c r="Y64554" s="84"/>
    </row>
    <row r="64555" spans="25:25" x14ac:dyDescent="0.2">
      <c r="Y64555" s="84"/>
    </row>
    <row r="64556" spans="25:25" x14ac:dyDescent="0.2">
      <c r="Y64556" s="84"/>
    </row>
    <row r="64557" spans="25:25" x14ac:dyDescent="0.2">
      <c r="Y64557" s="84"/>
    </row>
    <row r="64558" spans="25:25" x14ac:dyDescent="0.2">
      <c r="Y64558" s="84"/>
    </row>
    <row r="64559" spans="25:25" x14ac:dyDescent="0.2">
      <c r="Y64559" s="84"/>
    </row>
    <row r="64560" spans="25:25" x14ac:dyDescent="0.2">
      <c r="Y64560" s="84"/>
    </row>
    <row r="64561" spans="25:25" x14ac:dyDescent="0.2">
      <c r="Y64561" s="84"/>
    </row>
    <row r="64562" spans="25:25" x14ac:dyDescent="0.2">
      <c r="Y64562" s="84"/>
    </row>
    <row r="64563" spans="25:25" x14ac:dyDescent="0.2">
      <c r="Y64563" s="84"/>
    </row>
    <row r="64564" spans="25:25" x14ac:dyDescent="0.2">
      <c r="Y64564" s="84"/>
    </row>
    <row r="64565" spans="25:25" x14ac:dyDescent="0.2">
      <c r="Y64565" s="84"/>
    </row>
    <row r="64566" spans="25:25" x14ac:dyDescent="0.2">
      <c r="Y64566" s="84"/>
    </row>
    <row r="64567" spans="25:25" x14ac:dyDescent="0.2">
      <c r="Y64567" s="84"/>
    </row>
    <row r="64568" spans="25:25" x14ac:dyDescent="0.2">
      <c r="Y64568" s="84"/>
    </row>
    <row r="64569" spans="25:25" x14ac:dyDescent="0.2">
      <c r="Y64569" s="84"/>
    </row>
    <row r="64570" spans="25:25" x14ac:dyDescent="0.2">
      <c r="Y64570" s="84"/>
    </row>
    <row r="64571" spans="25:25" x14ac:dyDescent="0.2">
      <c r="Y64571" s="84"/>
    </row>
    <row r="64572" spans="25:25" x14ac:dyDescent="0.2">
      <c r="Y64572" s="84"/>
    </row>
    <row r="64573" spans="25:25" x14ac:dyDescent="0.2">
      <c r="Y64573" s="84"/>
    </row>
    <row r="64574" spans="25:25" x14ac:dyDescent="0.2">
      <c r="Y64574" s="84"/>
    </row>
    <row r="64575" spans="25:25" x14ac:dyDescent="0.2">
      <c r="Y64575" s="84"/>
    </row>
    <row r="64576" spans="25:25" x14ac:dyDescent="0.2">
      <c r="Y64576" s="84"/>
    </row>
    <row r="64577" spans="25:25" x14ac:dyDescent="0.2">
      <c r="Y64577" s="84"/>
    </row>
    <row r="64578" spans="25:25" x14ac:dyDescent="0.2">
      <c r="Y64578" s="84"/>
    </row>
    <row r="64579" spans="25:25" x14ac:dyDescent="0.2">
      <c r="Y64579" s="84"/>
    </row>
    <row r="64580" spans="25:25" x14ac:dyDescent="0.2">
      <c r="Y64580" s="84"/>
    </row>
    <row r="64581" spans="25:25" x14ac:dyDescent="0.2">
      <c r="Y64581" s="84"/>
    </row>
    <row r="64582" spans="25:25" x14ac:dyDescent="0.2">
      <c r="Y64582" s="84"/>
    </row>
    <row r="64583" spans="25:25" x14ac:dyDescent="0.2">
      <c r="Y64583" s="84"/>
    </row>
    <row r="64584" spans="25:25" x14ac:dyDescent="0.2">
      <c r="Y64584" s="84"/>
    </row>
    <row r="64585" spans="25:25" x14ac:dyDescent="0.2">
      <c r="Y64585" s="84"/>
    </row>
    <row r="64586" spans="25:25" x14ac:dyDescent="0.2">
      <c r="Y64586" s="84"/>
    </row>
    <row r="64587" spans="25:25" x14ac:dyDescent="0.2">
      <c r="Y64587" s="84"/>
    </row>
    <row r="64588" spans="25:25" x14ac:dyDescent="0.2">
      <c r="Y64588" s="84"/>
    </row>
    <row r="64589" spans="25:25" x14ac:dyDescent="0.2">
      <c r="Y64589" s="84"/>
    </row>
    <row r="64590" spans="25:25" x14ac:dyDescent="0.2">
      <c r="Y64590" s="84"/>
    </row>
    <row r="64591" spans="25:25" x14ac:dyDescent="0.2">
      <c r="Y64591" s="84"/>
    </row>
    <row r="64592" spans="25:25" x14ac:dyDescent="0.2">
      <c r="Y64592" s="84"/>
    </row>
    <row r="64593" spans="25:25" x14ac:dyDescent="0.2">
      <c r="Y64593" s="84"/>
    </row>
    <row r="64594" spans="25:25" x14ac:dyDescent="0.2">
      <c r="Y64594" s="84"/>
    </row>
    <row r="64595" spans="25:25" x14ac:dyDescent="0.2">
      <c r="Y64595" s="84"/>
    </row>
    <row r="64596" spans="25:25" x14ac:dyDescent="0.2">
      <c r="Y64596" s="84"/>
    </row>
    <row r="64597" spans="25:25" x14ac:dyDescent="0.2">
      <c r="Y64597" s="84"/>
    </row>
    <row r="64598" spans="25:25" x14ac:dyDescent="0.2">
      <c r="Y64598" s="84"/>
    </row>
    <row r="64599" spans="25:25" x14ac:dyDescent="0.2">
      <c r="Y64599" s="84"/>
    </row>
    <row r="64600" spans="25:25" x14ac:dyDescent="0.2">
      <c r="Y64600" s="84"/>
    </row>
    <row r="64601" spans="25:25" x14ac:dyDescent="0.2">
      <c r="Y64601" s="84"/>
    </row>
    <row r="64602" spans="25:25" x14ac:dyDescent="0.2">
      <c r="Y64602" s="84"/>
    </row>
    <row r="64603" spans="25:25" x14ac:dyDescent="0.2">
      <c r="Y64603" s="84"/>
    </row>
    <row r="64604" spans="25:25" x14ac:dyDescent="0.2">
      <c r="Y64604" s="84"/>
    </row>
    <row r="64605" spans="25:25" x14ac:dyDescent="0.2">
      <c r="Y64605" s="84"/>
    </row>
    <row r="64606" spans="25:25" x14ac:dyDescent="0.2">
      <c r="Y64606" s="84"/>
    </row>
    <row r="64607" spans="25:25" x14ac:dyDescent="0.2">
      <c r="Y64607" s="84"/>
    </row>
    <row r="64608" spans="25:25" x14ac:dyDescent="0.2">
      <c r="Y64608" s="84"/>
    </row>
    <row r="64609" spans="25:25" x14ac:dyDescent="0.2">
      <c r="Y64609" s="84"/>
    </row>
    <row r="64610" spans="25:25" x14ac:dyDescent="0.2">
      <c r="Y64610" s="84"/>
    </row>
    <row r="64611" spans="25:25" x14ac:dyDescent="0.2">
      <c r="Y64611" s="84"/>
    </row>
    <row r="64612" spans="25:25" x14ac:dyDescent="0.2">
      <c r="Y64612" s="84"/>
    </row>
    <row r="64613" spans="25:25" x14ac:dyDescent="0.2">
      <c r="Y64613" s="84"/>
    </row>
    <row r="64614" spans="25:25" x14ac:dyDescent="0.2">
      <c r="Y64614" s="84"/>
    </row>
    <row r="64615" spans="25:25" x14ac:dyDescent="0.2">
      <c r="Y64615" s="84"/>
    </row>
    <row r="64616" spans="25:25" x14ac:dyDescent="0.2">
      <c r="Y64616" s="84"/>
    </row>
    <row r="64617" spans="25:25" x14ac:dyDescent="0.2">
      <c r="Y64617" s="84"/>
    </row>
    <row r="64618" spans="25:25" x14ac:dyDescent="0.2">
      <c r="Y64618" s="84"/>
    </row>
    <row r="64619" spans="25:25" x14ac:dyDescent="0.2">
      <c r="Y64619" s="84"/>
    </row>
    <row r="64620" spans="25:25" x14ac:dyDescent="0.2">
      <c r="Y64620" s="84"/>
    </row>
    <row r="64621" spans="25:25" x14ac:dyDescent="0.2">
      <c r="Y64621" s="84"/>
    </row>
    <row r="64622" spans="25:25" x14ac:dyDescent="0.2">
      <c r="Y64622" s="84"/>
    </row>
    <row r="64623" spans="25:25" x14ac:dyDescent="0.2">
      <c r="Y64623" s="84"/>
    </row>
    <row r="64624" spans="25:25" x14ac:dyDescent="0.2">
      <c r="Y64624" s="84"/>
    </row>
    <row r="64625" spans="25:25" x14ac:dyDescent="0.2">
      <c r="Y64625" s="84"/>
    </row>
    <row r="64626" spans="25:25" x14ac:dyDescent="0.2">
      <c r="Y64626" s="84"/>
    </row>
    <row r="64627" spans="25:25" x14ac:dyDescent="0.2">
      <c r="Y64627" s="84"/>
    </row>
    <row r="64628" spans="25:25" x14ac:dyDescent="0.2">
      <c r="Y64628" s="84"/>
    </row>
    <row r="64629" spans="25:25" x14ac:dyDescent="0.2">
      <c r="Y64629" s="84"/>
    </row>
    <row r="64630" spans="25:25" x14ac:dyDescent="0.2">
      <c r="Y64630" s="84"/>
    </row>
    <row r="64631" spans="25:25" x14ac:dyDescent="0.2">
      <c r="Y64631" s="84"/>
    </row>
    <row r="64632" spans="25:25" x14ac:dyDescent="0.2">
      <c r="Y64632" s="84"/>
    </row>
    <row r="64633" spans="25:25" x14ac:dyDescent="0.2">
      <c r="Y64633" s="84"/>
    </row>
    <row r="64634" spans="25:25" x14ac:dyDescent="0.2">
      <c r="Y64634" s="84"/>
    </row>
    <row r="64635" spans="25:25" x14ac:dyDescent="0.2">
      <c r="Y64635" s="84"/>
    </row>
    <row r="64636" spans="25:25" x14ac:dyDescent="0.2">
      <c r="Y64636" s="84"/>
    </row>
    <row r="64637" spans="25:25" x14ac:dyDescent="0.2">
      <c r="Y64637" s="84"/>
    </row>
    <row r="64638" spans="25:25" x14ac:dyDescent="0.2">
      <c r="Y64638" s="84"/>
    </row>
    <row r="64639" spans="25:25" x14ac:dyDescent="0.2">
      <c r="Y64639" s="84"/>
    </row>
    <row r="64640" spans="25:25" x14ac:dyDescent="0.2">
      <c r="Y64640" s="84"/>
    </row>
    <row r="64641" spans="25:25" x14ac:dyDescent="0.2">
      <c r="Y64641" s="84"/>
    </row>
    <row r="64642" spans="25:25" x14ac:dyDescent="0.2">
      <c r="Y64642" s="84"/>
    </row>
    <row r="64643" spans="25:25" x14ac:dyDescent="0.2">
      <c r="Y64643" s="84"/>
    </row>
    <row r="64644" spans="25:25" x14ac:dyDescent="0.2">
      <c r="Y64644" s="84"/>
    </row>
    <row r="64645" spans="25:25" x14ac:dyDescent="0.2">
      <c r="Y64645" s="84"/>
    </row>
    <row r="64646" spans="25:25" x14ac:dyDescent="0.2">
      <c r="Y64646" s="84"/>
    </row>
    <row r="64647" spans="25:25" x14ac:dyDescent="0.2">
      <c r="Y64647" s="84"/>
    </row>
    <row r="64648" spans="25:25" x14ac:dyDescent="0.2">
      <c r="Y64648" s="84"/>
    </row>
    <row r="64649" spans="25:25" x14ac:dyDescent="0.2">
      <c r="Y64649" s="84"/>
    </row>
    <row r="64650" spans="25:25" x14ac:dyDescent="0.2">
      <c r="Y64650" s="84"/>
    </row>
    <row r="64651" spans="25:25" x14ac:dyDescent="0.2">
      <c r="Y64651" s="84"/>
    </row>
    <row r="64652" spans="25:25" x14ac:dyDescent="0.2">
      <c r="Y64652" s="84"/>
    </row>
    <row r="64653" spans="25:25" x14ac:dyDescent="0.2">
      <c r="Y64653" s="84"/>
    </row>
    <row r="64654" spans="25:25" x14ac:dyDescent="0.2">
      <c r="Y64654" s="84"/>
    </row>
    <row r="64655" spans="25:25" x14ac:dyDescent="0.2">
      <c r="Y64655" s="84"/>
    </row>
    <row r="64656" spans="25:25" x14ac:dyDescent="0.2">
      <c r="Y64656" s="84"/>
    </row>
    <row r="64657" spans="25:25" x14ac:dyDescent="0.2">
      <c r="Y64657" s="84"/>
    </row>
    <row r="64658" spans="25:25" x14ac:dyDescent="0.2">
      <c r="Y64658" s="84"/>
    </row>
    <row r="64659" spans="25:25" x14ac:dyDescent="0.2">
      <c r="Y64659" s="84"/>
    </row>
    <row r="64660" spans="25:25" x14ac:dyDescent="0.2">
      <c r="Y64660" s="84"/>
    </row>
    <row r="64661" spans="25:25" x14ac:dyDescent="0.2">
      <c r="Y64661" s="84"/>
    </row>
    <row r="64662" spans="25:25" x14ac:dyDescent="0.2">
      <c r="Y64662" s="84"/>
    </row>
    <row r="64663" spans="25:25" x14ac:dyDescent="0.2">
      <c r="Y64663" s="84"/>
    </row>
    <row r="64664" spans="25:25" x14ac:dyDescent="0.2">
      <c r="Y64664" s="84"/>
    </row>
    <row r="64665" spans="25:25" x14ac:dyDescent="0.2">
      <c r="Y64665" s="84"/>
    </row>
    <row r="64666" spans="25:25" x14ac:dyDescent="0.2">
      <c r="Y64666" s="84"/>
    </row>
    <row r="64667" spans="25:25" x14ac:dyDescent="0.2">
      <c r="Y64667" s="84"/>
    </row>
    <row r="64668" spans="25:25" x14ac:dyDescent="0.2">
      <c r="Y64668" s="84"/>
    </row>
    <row r="64669" spans="25:25" x14ac:dyDescent="0.2">
      <c r="Y64669" s="84"/>
    </row>
    <row r="64670" spans="25:25" x14ac:dyDescent="0.2">
      <c r="Y64670" s="84"/>
    </row>
    <row r="64671" spans="25:25" x14ac:dyDescent="0.2">
      <c r="Y64671" s="84"/>
    </row>
    <row r="64672" spans="25:25" x14ac:dyDescent="0.2">
      <c r="Y64672" s="84"/>
    </row>
    <row r="64673" spans="25:25" x14ac:dyDescent="0.2">
      <c r="Y64673" s="84"/>
    </row>
    <row r="64674" spans="25:25" x14ac:dyDescent="0.2">
      <c r="Y64674" s="84"/>
    </row>
    <row r="64675" spans="25:25" x14ac:dyDescent="0.2">
      <c r="Y64675" s="84"/>
    </row>
    <row r="64676" spans="25:25" x14ac:dyDescent="0.2">
      <c r="Y64676" s="84"/>
    </row>
    <row r="64677" spans="25:25" x14ac:dyDescent="0.2">
      <c r="Y64677" s="84"/>
    </row>
    <row r="64678" spans="25:25" x14ac:dyDescent="0.2">
      <c r="Y64678" s="84"/>
    </row>
    <row r="64679" spans="25:25" x14ac:dyDescent="0.2">
      <c r="Y64679" s="84"/>
    </row>
    <row r="64680" spans="25:25" x14ac:dyDescent="0.2">
      <c r="Y64680" s="84"/>
    </row>
    <row r="64681" spans="25:25" x14ac:dyDescent="0.2">
      <c r="Y64681" s="84"/>
    </row>
    <row r="64682" spans="25:25" x14ac:dyDescent="0.2">
      <c r="Y64682" s="84"/>
    </row>
    <row r="64683" spans="25:25" x14ac:dyDescent="0.2">
      <c r="Y64683" s="84"/>
    </row>
    <row r="64684" spans="25:25" x14ac:dyDescent="0.2">
      <c r="Y64684" s="84"/>
    </row>
    <row r="64685" spans="25:25" x14ac:dyDescent="0.2">
      <c r="Y64685" s="84"/>
    </row>
    <row r="64686" spans="25:25" x14ac:dyDescent="0.2">
      <c r="Y64686" s="84"/>
    </row>
    <row r="64687" spans="25:25" x14ac:dyDescent="0.2">
      <c r="Y64687" s="84"/>
    </row>
    <row r="64688" spans="25:25" x14ac:dyDescent="0.2">
      <c r="Y64688" s="84"/>
    </row>
    <row r="64689" spans="25:25" x14ac:dyDescent="0.2">
      <c r="Y64689" s="84"/>
    </row>
    <row r="64690" spans="25:25" x14ac:dyDescent="0.2">
      <c r="Y64690" s="84"/>
    </row>
    <row r="64691" spans="25:25" x14ac:dyDescent="0.2">
      <c r="Y64691" s="84"/>
    </row>
    <row r="64692" spans="25:25" x14ac:dyDescent="0.2">
      <c r="Y64692" s="84"/>
    </row>
    <row r="64693" spans="25:25" x14ac:dyDescent="0.2">
      <c r="Y64693" s="84"/>
    </row>
    <row r="64694" spans="25:25" x14ac:dyDescent="0.2">
      <c r="Y64694" s="84"/>
    </row>
    <row r="64695" spans="25:25" x14ac:dyDescent="0.2">
      <c r="Y64695" s="84"/>
    </row>
    <row r="64696" spans="25:25" x14ac:dyDescent="0.2">
      <c r="Y64696" s="84"/>
    </row>
    <row r="64697" spans="25:25" x14ac:dyDescent="0.2">
      <c r="Y64697" s="84"/>
    </row>
    <row r="64698" spans="25:25" x14ac:dyDescent="0.2">
      <c r="Y64698" s="84"/>
    </row>
    <row r="64699" spans="25:25" x14ac:dyDescent="0.2">
      <c r="Y64699" s="84"/>
    </row>
    <row r="64700" spans="25:25" x14ac:dyDescent="0.2">
      <c r="Y64700" s="84"/>
    </row>
    <row r="64701" spans="25:25" x14ac:dyDescent="0.2">
      <c r="Y64701" s="84"/>
    </row>
    <row r="64702" spans="25:25" x14ac:dyDescent="0.2">
      <c r="Y64702" s="84"/>
    </row>
    <row r="64703" spans="25:25" x14ac:dyDescent="0.2">
      <c r="Y64703" s="84"/>
    </row>
    <row r="64704" spans="25:25" x14ac:dyDescent="0.2">
      <c r="Y64704" s="84"/>
    </row>
    <row r="64705" spans="25:25" x14ac:dyDescent="0.2">
      <c r="Y64705" s="84"/>
    </row>
    <row r="64706" spans="25:25" x14ac:dyDescent="0.2">
      <c r="Y64706" s="84"/>
    </row>
    <row r="64707" spans="25:25" x14ac:dyDescent="0.2">
      <c r="Y64707" s="84"/>
    </row>
    <row r="64708" spans="25:25" x14ac:dyDescent="0.2">
      <c r="Y64708" s="84"/>
    </row>
    <row r="64709" spans="25:25" x14ac:dyDescent="0.2">
      <c r="Y64709" s="84"/>
    </row>
    <row r="64710" spans="25:25" x14ac:dyDescent="0.2">
      <c r="Y64710" s="84"/>
    </row>
    <row r="64711" spans="25:25" x14ac:dyDescent="0.2">
      <c r="Y64711" s="84"/>
    </row>
    <row r="64712" spans="25:25" x14ac:dyDescent="0.2">
      <c r="Y64712" s="84"/>
    </row>
    <row r="64713" spans="25:25" x14ac:dyDescent="0.2">
      <c r="Y64713" s="84"/>
    </row>
    <row r="64714" spans="25:25" x14ac:dyDescent="0.2">
      <c r="Y64714" s="84"/>
    </row>
    <row r="64715" spans="25:25" x14ac:dyDescent="0.2">
      <c r="Y64715" s="84"/>
    </row>
    <row r="64716" spans="25:25" x14ac:dyDescent="0.2">
      <c r="Y64716" s="84"/>
    </row>
    <row r="64717" spans="25:25" x14ac:dyDescent="0.2">
      <c r="Y64717" s="84"/>
    </row>
    <row r="64718" spans="25:25" x14ac:dyDescent="0.2">
      <c r="Y64718" s="84"/>
    </row>
    <row r="64719" spans="25:25" x14ac:dyDescent="0.2">
      <c r="Y64719" s="84"/>
    </row>
    <row r="64720" spans="25:25" x14ac:dyDescent="0.2">
      <c r="Y64720" s="84"/>
    </row>
    <row r="64721" spans="25:25" x14ac:dyDescent="0.2">
      <c r="Y64721" s="84"/>
    </row>
    <row r="64722" spans="25:25" x14ac:dyDescent="0.2">
      <c r="Y64722" s="84"/>
    </row>
    <row r="64723" spans="25:25" x14ac:dyDescent="0.2">
      <c r="Y64723" s="84"/>
    </row>
    <row r="64724" spans="25:25" x14ac:dyDescent="0.2">
      <c r="Y64724" s="84"/>
    </row>
    <row r="64725" spans="25:25" x14ac:dyDescent="0.2">
      <c r="Y64725" s="84"/>
    </row>
    <row r="64726" spans="25:25" x14ac:dyDescent="0.2">
      <c r="Y64726" s="84"/>
    </row>
    <row r="64727" spans="25:25" x14ac:dyDescent="0.2">
      <c r="Y64727" s="84"/>
    </row>
    <row r="64728" spans="25:25" x14ac:dyDescent="0.2">
      <c r="Y64728" s="84"/>
    </row>
    <row r="64729" spans="25:25" x14ac:dyDescent="0.2">
      <c r="Y64729" s="84"/>
    </row>
    <row r="64730" spans="25:25" x14ac:dyDescent="0.2">
      <c r="Y64730" s="84"/>
    </row>
    <row r="64731" spans="25:25" x14ac:dyDescent="0.2">
      <c r="Y64731" s="84"/>
    </row>
    <row r="64732" spans="25:25" x14ac:dyDescent="0.2">
      <c r="Y64732" s="84"/>
    </row>
    <row r="64733" spans="25:25" x14ac:dyDescent="0.2">
      <c r="Y64733" s="84"/>
    </row>
    <row r="64734" spans="25:25" x14ac:dyDescent="0.2">
      <c r="Y64734" s="84"/>
    </row>
    <row r="64735" spans="25:25" x14ac:dyDescent="0.2">
      <c r="Y64735" s="84"/>
    </row>
    <row r="64736" spans="25:25" x14ac:dyDescent="0.2">
      <c r="Y64736" s="84"/>
    </row>
    <row r="64737" spans="25:25" x14ac:dyDescent="0.2">
      <c r="Y64737" s="84"/>
    </row>
    <row r="64738" spans="25:25" x14ac:dyDescent="0.2">
      <c r="Y64738" s="84"/>
    </row>
    <row r="64739" spans="25:25" x14ac:dyDescent="0.2">
      <c r="Y64739" s="84"/>
    </row>
    <row r="64740" spans="25:25" x14ac:dyDescent="0.2">
      <c r="Y64740" s="84"/>
    </row>
    <row r="64741" spans="25:25" x14ac:dyDescent="0.2">
      <c r="Y64741" s="84"/>
    </row>
    <row r="64742" spans="25:25" x14ac:dyDescent="0.2">
      <c r="Y64742" s="84"/>
    </row>
    <row r="64743" spans="25:25" x14ac:dyDescent="0.2">
      <c r="Y64743" s="84"/>
    </row>
    <row r="64744" spans="25:25" x14ac:dyDescent="0.2">
      <c r="Y64744" s="84"/>
    </row>
    <row r="64745" spans="25:25" x14ac:dyDescent="0.2">
      <c r="Y64745" s="84"/>
    </row>
    <row r="64746" spans="25:25" x14ac:dyDescent="0.2">
      <c r="Y64746" s="84"/>
    </row>
    <row r="64747" spans="25:25" x14ac:dyDescent="0.2">
      <c r="Y64747" s="84"/>
    </row>
    <row r="64748" spans="25:25" x14ac:dyDescent="0.2">
      <c r="Y64748" s="84"/>
    </row>
    <row r="64749" spans="25:25" x14ac:dyDescent="0.2">
      <c r="Y64749" s="84"/>
    </row>
    <row r="64750" spans="25:25" x14ac:dyDescent="0.2">
      <c r="Y64750" s="84"/>
    </row>
    <row r="64751" spans="25:25" x14ac:dyDescent="0.2">
      <c r="Y64751" s="84"/>
    </row>
    <row r="64752" spans="25:25" x14ac:dyDescent="0.2">
      <c r="Y64752" s="84"/>
    </row>
    <row r="64753" spans="25:25" x14ac:dyDescent="0.2">
      <c r="Y64753" s="84"/>
    </row>
    <row r="64754" spans="25:25" x14ac:dyDescent="0.2">
      <c r="Y64754" s="84"/>
    </row>
    <row r="64755" spans="25:25" x14ac:dyDescent="0.2">
      <c r="Y64755" s="84"/>
    </row>
    <row r="64756" spans="25:25" x14ac:dyDescent="0.2">
      <c r="Y64756" s="84"/>
    </row>
    <row r="64757" spans="25:25" x14ac:dyDescent="0.2">
      <c r="Y64757" s="84"/>
    </row>
    <row r="64758" spans="25:25" x14ac:dyDescent="0.2">
      <c r="Y64758" s="84"/>
    </row>
    <row r="64759" spans="25:25" x14ac:dyDescent="0.2">
      <c r="Y64759" s="84"/>
    </row>
    <row r="64760" spans="25:25" x14ac:dyDescent="0.2">
      <c r="Y64760" s="84"/>
    </row>
    <row r="64761" spans="25:25" x14ac:dyDescent="0.2">
      <c r="Y64761" s="84"/>
    </row>
    <row r="64762" spans="25:25" x14ac:dyDescent="0.2">
      <c r="Y64762" s="84"/>
    </row>
    <row r="64763" spans="25:25" x14ac:dyDescent="0.2">
      <c r="Y64763" s="84"/>
    </row>
    <row r="64764" spans="25:25" x14ac:dyDescent="0.2">
      <c r="Y64764" s="84"/>
    </row>
    <row r="64765" spans="25:25" x14ac:dyDescent="0.2">
      <c r="Y64765" s="84"/>
    </row>
    <row r="64766" spans="25:25" x14ac:dyDescent="0.2">
      <c r="Y64766" s="84"/>
    </row>
    <row r="64767" spans="25:25" x14ac:dyDescent="0.2">
      <c r="Y64767" s="84"/>
    </row>
    <row r="64768" spans="25:25" x14ac:dyDescent="0.2">
      <c r="Y64768" s="84"/>
    </row>
    <row r="64769" spans="25:25" x14ac:dyDescent="0.2">
      <c r="Y64769" s="84"/>
    </row>
    <row r="64770" spans="25:25" x14ac:dyDescent="0.2">
      <c r="Y64770" s="84"/>
    </row>
    <row r="64771" spans="25:25" x14ac:dyDescent="0.2">
      <c r="Y64771" s="84"/>
    </row>
    <row r="64772" spans="25:25" x14ac:dyDescent="0.2">
      <c r="Y64772" s="84"/>
    </row>
    <row r="64773" spans="25:25" x14ac:dyDescent="0.2">
      <c r="Y64773" s="84"/>
    </row>
    <row r="64774" spans="25:25" x14ac:dyDescent="0.2">
      <c r="Y64774" s="84"/>
    </row>
    <row r="64775" spans="25:25" x14ac:dyDescent="0.2">
      <c r="Y64775" s="84"/>
    </row>
    <row r="64776" spans="25:25" x14ac:dyDescent="0.2">
      <c r="Y64776" s="84"/>
    </row>
    <row r="64777" spans="25:25" x14ac:dyDescent="0.2">
      <c r="Y64777" s="84"/>
    </row>
    <row r="64778" spans="25:25" x14ac:dyDescent="0.2">
      <c r="Y64778" s="84"/>
    </row>
    <row r="64779" spans="25:25" x14ac:dyDescent="0.2">
      <c r="Y64779" s="84"/>
    </row>
    <row r="64780" spans="25:25" x14ac:dyDescent="0.2">
      <c r="Y64780" s="84"/>
    </row>
    <row r="64781" spans="25:25" x14ac:dyDescent="0.2">
      <c r="Y64781" s="84"/>
    </row>
    <row r="64782" spans="25:25" x14ac:dyDescent="0.2">
      <c r="Y64782" s="84"/>
    </row>
    <row r="64783" spans="25:25" x14ac:dyDescent="0.2">
      <c r="Y64783" s="84"/>
    </row>
    <row r="64784" spans="25:25" x14ac:dyDescent="0.2">
      <c r="Y64784" s="84"/>
    </row>
    <row r="64785" spans="25:25" x14ac:dyDescent="0.2">
      <c r="Y64785" s="84"/>
    </row>
    <row r="64786" spans="25:25" x14ac:dyDescent="0.2">
      <c r="Y64786" s="84"/>
    </row>
    <row r="64787" spans="25:25" x14ac:dyDescent="0.2">
      <c r="Y64787" s="84"/>
    </row>
    <row r="64788" spans="25:25" x14ac:dyDescent="0.2">
      <c r="Y64788" s="84"/>
    </row>
    <row r="64789" spans="25:25" x14ac:dyDescent="0.2">
      <c r="Y64789" s="84"/>
    </row>
    <row r="64790" spans="25:25" x14ac:dyDescent="0.2">
      <c r="Y64790" s="84"/>
    </row>
    <row r="64791" spans="25:25" x14ac:dyDescent="0.2">
      <c r="Y64791" s="84"/>
    </row>
    <row r="64792" spans="25:25" x14ac:dyDescent="0.2">
      <c r="Y64792" s="84"/>
    </row>
    <row r="64793" spans="25:25" x14ac:dyDescent="0.2">
      <c r="Y64793" s="84"/>
    </row>
    <row r="64794" spans="25:25" x14ac:dyDescent="0.2">
      <c r="Y64794" s="84"/>
    </row>
    <row r="64795" spans="25:25" x14ac:dyDescent="0.2">
      <c r="Y64795" s="84"/>
    </row>
    <row r="64796" spans="25:25" x14ac:dyDescent="0.2">
      <c r="Y64796" s="84"/>
    </row>
    <row r="64797" spans="25:25" x14ac:dyDescent="0.2">
      <c r="Y64797" s="84"/>
    </row>
    <row r="64798" spans="25:25" x14ac:dyDescent="0.2">
      <c r="Y64798" s="84"/>
    </row>
    <row r="64799" spans="25:25" x14ac:dyDescent="0.2">
      <c r="Y64799" s="84"/>
    </row>
    <row r="64800" spans="25:25" x14ac:dyDescent="0.2">
      <c r="Y64800" s="84"/>
    </row>
    <row r="64801" spans="25:25" x14ac:dyDescent="0.2">
      <c r="Y64801" s="84"/>
    </row>
    <row r="64802" spans="25:25" x14ac:dyDescent="0.2">
      <c r="Y64802" s="84"/>
    </row>
    <row r="64803" spans="25:25" x14ac:dyDescent="0.2">
      <c r="Y64803" s="84"/>
    </row>
    <row r="64804" spans="25:25" x14ac:dyDescent="0.2">
      <c r="Y64804" s="84"/>
    </row>
    <row r="64805" spans="25:25" x14ac:dyDescent="0.2">
      <c r="Y64805" s="84"/>
    </row>
    <row r="64806" spans="25:25" x14ac:dyDescent="0.2">
      <c r="Y64806" s="84"/>
    </row>
    <row r="64807" spans="25:25" x14ac:dyDescent="0.2">
      <c r="Y64807" s="84"/>
    </row>
    <row r="64808" spans="25:25" x14ac:dyDescent="0.2">
      <c r="Y64808" s="84"/>
    </row>
    <row r="64809" spans="25:25" x14ac:dyDescent="0.2">
      <c r="Y64809" s="84"/>
    </row>
    <row r="64810" spans="25:25" x14ac:dyDescent="0.2">
      <c r="Y64810" s="84"/>
    </row>
    <row r="64811" spans="25:25" x14ac:dyDescent="0.2">
      <c r="Y64811" s="84"/>
    </row>
    <row r="64812" spans="25:25" x14ac:dyDescent="0.2">
      <c r="Y64812" s="84"/>
    </row>
    <row r="64813" spans="25:25" x14ac:dyDescent="0.2">
      <c r="Y64813" s="84"/>
    </row>
    <row r="64814" spans="25:25" x14ac:dyDescent="0.2">
      <c r="Y64814" s="84"/>
    </row>
    <row r="64815" spans="25:25" x14ac:dyDescent="0.2">
      <c r="Y64815" s="84"/>
    </row>
    <row r="64816" spans="25:25" x14ac:dyDescent="0.2">
      <c r="Y64816" s="84"/>
    </row>
    <row r="64817" spans="25:25" x14ac:dyDescent="0.2">
      <c r="Y64817" s="84"/>
    </row>
    <row r="64818" spans="25:25" x14ac:dyDescent="0.2">
      <c r="Y64818" s="84"/>
    </row>
    <row r="64819" spans="25:25" x14ac:dyDescent="0.2">
      <c r="Y64819" s="84"/>
    </row>
    <row r="64820" spans="25:25" x14ac:dyDescent="0.2">
      <c r="Y64820" s="84"/>
    </row>
    <row r="64821" spans="25:25" x14ac:dyDescent="0.2">
      <c r="Y64821" s="84"/>
    </row>
    <row r="64822" spans="25:25" x14ac:dyDescent="0.2">
      <c r="Y64822" s="84"/>
    </row>
    <row r="64823" spans="25:25" x14ac:dyDescent="0.2">
      <c r="Y64823" s="84"/>
    </row>
    <row r="64824" spans="25:25" x14ac:dyDescent="0.2">
      <c r="Y64824" s="84"/>
    </row>
    <row r="64825" spans="25:25" x14ac:dyDescent="0.2">
      <c r="Y64825" s="84"/>
    </row>
    <row r="64826" spans="25:25" x14ac:dyDescent="0.2">
      <c r="Y64826" s="84"/>
    </row>
    <row r="64827" spans="25:25" x14ac:dyDescent="0.2">
      <c r="Y64827" s="84"/>
    </row>
    <row r="64828" spans="25:25" x14ac:dyDescent="0.2">
      <c r="Y64828" s="84"/>
    </row>
    <row r="64829" spans="25:25" x14ac:dyDescent="0.2">
      <c r="Y64829" s="84"/>
    </row>
    <row r="64830" spans="25:25" x14ac:dyDescent="0.2">
      <c r="Y64830" s="84"/>
    </row>
    <row r="64831" spans="25:25" x14ac:dyDescent="0.2">
      <c r="Y64831" s="84"/>
    </row>
    <row r="64832" spans="25:25" x14ac:dyDescent="0.2">
      <c r="Y64832" s="84"/>
    </row>
    <row r="64833" spans="25:25" x14ac:dyDescent="0.2">
      <c r="Y64833" s="84"/>
    </row>
    <row r="64834" spans="25:25" x14ac:dyDescent="0.2">
      <c r="Y64834" s="84"/>
    </row>
    <row r="64835" spans="25:25" x14ac:dyDescent="0.2">
      <c r="Y64835" s="84"/>
    </row>
    <row r="64836" spans="25:25" x14ac:dyDescent="0.2">
      <c r="Y64836" s="84"/>
    </row>
    <row r="64837" spans="25:25" x14ac:dyDescent="0.2">
      <c r="Y64837" s="84"/>
    </row>
    <row r="64838" spans="25:25" x14ac:dyDescent="0.2">
      <c r="Y64838" s="84"/>
    </row>
    <row r="64839" spans="25:25" x14ac:dyDescent="0.2">
      <c r="Y64839" s="84"/>
    </row>
    <row r="64840" spans="25:25" x14ac:dyDescent="0.2">
      <c r="Y64840" s="84"/>
    </row>
    <row r="64841" spans="25:25" x14ac:dyDescent="0.2">
      <c r="Y64841" s="84"/>
    </row>
    <row r="64842" spans="25:25" x14ac:dyDescent="0.2">
      <c r="Y64842" s="84"/>
    </row>
    <row r="64843" spans="25:25" x14ac:dyDescent="0.2">
      <c r="Y64843" s="84"/>
    </row>
    <row r="64844" spans="25:25" x14ac:dyDescent="0.2">
      <c r="Y64844" s="84"/>
    </row>
    <row r="64845" spans="25:25" x14ac:dyDescent="0.2">
      <c r="Y64845" s="84"/>
    </row>
    <row r="64846" spans="25:25" x14ac:dyDescent="0.2">
      <c r="Y64846" s="84"/>
    </row>
    <row r="64847" spans="25:25" x14ac:dyDescent="0.2">
      <c r="Y64847" s="84"/>
    </row>
    <row r="64848" spans="25:25" x14ac:dyDescent="0.2">
      <c r="Y64848" s="84"/>
    </row>
    <row r="64849" spans="25:25" x14ac:dyDescent="0.2">
      <c r="Y64849" s="84"/>
    </row>
    <row r="64850" spans="25:25" x14ac:dyDescent="0.2">
      <c r="Y64850" s="84"/>
    </row>
    <row r="64851" spans="25:25" x14ac:dyDescent="0.2">
      <c r="Y64851" s="84"/>
    </row>
    <row r="64852" spans="25:25" x14ac:dyDescent="0.2">
      <c r="Y64852" s="84"/>
    </row>
    <row r="64853" spans="25:25" x14ac:dyDescent="0.2">
      <c r="Y64853" s="84"/>
    </row>
    <row r="64854" spans="25:25" x14ac:dyDescent="0.2">
      <c r="Y64854" s="84"/>
    </row>
    <row r="64855" spans="25:25" x14ac:dyDescent="0.2">
      <c r="Y64855" s="84"/>
    </row>
    <row r="64856" spans="25:25" x14ac:dyDescent="0.2">
      <c r="Y64856" s="84"/>
    </row>
    <row r="64857" spans="25:25" x14ac:dyDescent="0.2">
      <c r="Y64857" s="84"/>
    </row>
    <row r="64858" spans="25:25" x14ac:dyDescent="0.2">
      <c r="Y64858" s="84"/>
    </row>
    <row r="64859" spans="25:25" x14ac:dyDescent="0.2">
      <c r="Y64859" s="84"/>
    </row>
    <row r="64860" spans="25:25" x14ac:dyDescent="0.2">
      <c r="Y64860" s="84"/>
    </row>
    <row r="64861" spans="25:25" x14ac:dyDescent="0.2">
      <c r="Y64861" s="84"/>
    </row>
    <row r="64862" spans="25:25" x14ac:dyDescent="0.2">
      <c r="Y64862" s="84"/>
    </row>
    <row r="64863" spans="25:25" x14ac:dyDescent="0.2">
      <c r="Y64863" s="84"/>
    </row>
    <row r="64864" spans="25:25" x14ac:dyDescent="0.2">
      <c r="Y64864" s="84"/>
    </row>
    <row r="64865" spans="25:25" x14ac:dyDescent="0.2">
      <c r="Y64865" s="84"/>
    </row>
    <row r="64866" spans="25:25" x14ac:dyDescent="0.2">
      <c r="Y64866" s="84"/>
    </row>
    <row r="64867" spans="25:25" x14ac:dyDescent="0.2">
      <c r="Y64867" s="84"/>
    </row>
    <row r="64868" spans="25:25" x14ac:dyDescent="0.2">
      <c r="Y64868" s="84"/>
    </row>
    <row r="64869" spans="25:25" x14ac:dyDescent="0.2">
      <c r="Y64869" s="84"/>
    </row>
    <row r="64870" spans="25:25" x14ac:dyDescent="0.2">
      <c r="Y64870" s="84"/>
    </row>
    <row r="64871" spans="25:25" x14ac:dyDescent="0.2">
      <c r="Y64871" s="84"/>
    </row>
    <row r="64872" spans="25:25" x14ac:dyDescent="0.2">
      <c r="Y64872" s="84"/>
    </row>
    <row r="64873" spans="25:25" x14ac:dyDescent="0.2">
      <c r="Y64873" s="84"/>
    </row>
    <row r="64874" spans="25:25" x14ac:dyDescent="0.2">
      <c r="Y64874" s="84"/>
    </row>
    <row r="64875" spans="25:25" x14ac:dyDescent="0.2">
      <c r="Y64875" s="84"/>
    </row>
    <row r="64876" spans="25:25" x14ac:dyDescent="0.2">
      <c r="Y64876" s="84"/>
    </row>
    <row r="64877" spans="25:25" x14ac:dyDescent="0.2">
      <c r="Y64877" s="84"/>
    </row>
    <row r="64878" spans="25:25" x14ac:dyDescent="0.2">
      <c r="Y64878" s="84"/>
    </row>
    <row r="64879" spans="25:25" x14ac:dyDescent="0.2">
      <c r="Y64879" s="84"/>
    </row>
    <row r="64880" spans="25:25" x14ac:dyDescent="0.2">
      <c r="Y64880" s="84"/>
    </row>
    <row r="64881" spans="25:25" x14ac:dyDescent="0.2">
      <c r="Y64881" s="84"/>
    </row>
    <row r="64882" spans="25:25" x14ac:dyDescent="0.2">
      <c r="Y64882" s="84"/>
    </row>
    <row r="64883" spans="25:25" x14ac:dyDescent="0.2">
      <c r="Y64883" s="84"/>
    </row>
    <row r="64884" spans="25:25" x14ac:dyDescent="0.2">
      <c r="Y64884" s="84"/>
    </row>
    <row r="64885" spans="25:25" x14ac:dyDescent="0.2">
      <c r="Y64885" s="84"/>
    </row>
    <row r="64886" spans="25:25" x14ac:dyDescent="0.2">
      <c r="Y64886" s="84"/>
    </row>
    <row r="64887" spans="25:25" x14ac:dyDescent="0.2">
      <c r="Y64887" s="84"/>
    </row>
    <row r="64888" spans="25:25" x14ac:dyDescent="0.2">
      <c r="Y64888" s="84"/>
    </row>
    <row r="64889" spans="25:25" x14ac:dyDescent="0.2">
      <c r="Y64889" s="84"/>
    </row>
    <row r="64890" spans="25:25" x14ac:dyDescent="0.2">
      <c r="Y64890" s="84"/>
    </row>
    <row r="64891" spans="25:25" x14ac:dyDescent="0.2">
      <c r="Y64891" s="84"/>
    </row>
    <row r="64892" spans="25:25" x14ac:dyDescent="0.2">
      <c r="Y64892" s="84"/>
    </row>
    <row r="64893" spans="25:25" x14ac:dyDescent="0.2">
      <c r="Y64893" s="84"/>
    </row>
    <row r="64894" spans="25:25" x14ac:dyDescent="0.2">
      <c r="Y64894" s="84"/>
    </row>
    <row r="64895" spans="25:25" x14ac:dyDescent="0.2">
      <c r="Y64895" s="84"/>
    </row>
    <row r="64896" spans="25:25" x14ac:dyDescent="0.2">
      <c r="Y64896" s="84"/>
    </row>
    <row r="64897" spans="25:25" x14ac:dyDescent="0.2">
      <c r="Y64897" s="84"/>
    </row>
    <row r="64898" spans="25:25" x14ac:dyDescent="0.2">
      <c r="Y64898" s="84"/>
    </row>
    <row r="64899" spans="25:25" x14ac:dyDescent="0.2">
      <c r="Y64899" s="84"/>
    </row>
    <row r="64900" spans="25:25" x14ac:dyDescent="0.2">
      <c r="Y64900" s="84"/>
    </row>
    <row r="64901" spans="25:25" x14ac:dyDescent="0.2">
      <c r="Y64901" s="84"/>
    </row>
    <row r="64902" spans="25:25" x14ac:dyDescent="0.2">
      <c r="Y64902" s="84"/>
    </row>
    <row r="64903" spans="25:25" x14ac:dyDescent="0.2">
      <c r="Y64903" s="84"/>
    </row>
    <row r="64904" spans="25:25" x14ac:dyDescent="0.2">
      <c r="Y64904" s="84"/>
    </row>
    <row r="64905" spans="25:25" x14ac:dyDescent="0.2">
      <c r="Y64905" s="84"/>
    </row>
    <row r="64906" spans="25:25" x14ac:dyDescent="0.2">
      <c r="Y64906" s="84"/>
    </row>
    <row r="64907" spans="25:25" x14ac:dyDescent="0.2">
      <c r="Y64907" s="84"/>
    </row>
    <row r="64908" spans="25:25" x14ac:dyDescent="0.2">
      <c r="Y64908" s="84"/>
    </row>
    <row r="64909" spans="25:25" x14ac:dyDescent="0.2">
      <c r="Y64909" s="84"/>
    </row>
    <row r="64910" spans="25:25" x14ac:dyDescent="0.2">
      <c r="Y64910" s="84"/>
    </row>
    <row r="64911" spans="25:25" x14ac:dyDescent="0.2">
      <c r="Y64911" s="84"/>
    </row>
    <row r="64912" spans="25:25" x14ac:dyDescent="0.2">
      <c r="Y64912" s="84"/>
    </row>
    <row r="64913" spans="25:25" x14ac:dyDescent="0.2">
      <c r="Y64913" s="84"/>
    </row>
    <row r="64914" spans="25:25" x14ac:dyDescent="0.2">
      <c r="Y64914" s="84"/>
    </row>
    <row r="64915" spans="25:25" x14ac:dyDescent="0.2">
      <c r="Y64915" s="84"/>
    </row>
    <row r="64916" spans="25:25" x14ac:dyDescent="0.2">
      <c r="Y64916" s="84"/>
    </row>
    <row r="64917" spans="25:25" x14ac:dyDescent="0.2">
      <c r="Y64917" s="84"/>
    </row>
    <row r="64918" spans="25:25" x14ac:dyDescent="0.2">
      <c r="Y64918" s="84"/>
    </row>
    <row r="64919" spans="25:25" x14ac:dyDescent="0.2">
      <c r="Y64919" s="84"/>
    </row>
    <row r="64920" spans="25:25" x14ac:dyDescent="0.2">
      <c r="Y64920" s="84"/>
    </row>
    <row r="64921" spans="25:25" x14ac:dyDescent="0.2">
      <c r="Y64921" s="84"/>
    </row>
    <row r="64922" spans="25:25" x14ac:dyDescent="0.2">
      <c r="Y64922" s="84"/>
    </row>
    <row r="64923" spans="25:25" x14ac:dyDescent="0.2">
      <c r="Y64923" s="84"/>
    </row>
    <row r="64924" spans="25:25" x14ac:dyDescent="0.2">
      <c r="Y64924" s="84"/>
    </row>
    <row r="64925" spans="25:25" x14ac:dyDescent="0.2">
      <c r="Y64925" s="84"/>
    </row>
    <row r="64926" spans="25:25" x14ac:dyDescent="0.2">
      <c r="Y64926" s="84"/>
    </row>
    <row r="64927" spans="25:25" x14ac:dyDescent="0.2">
      <c r="Y64927" s="84"/>
    </row>
    <row r="64928" spans="25:25" x14ac:dyDescent="0.2">
      <c r="Y64928" s="84"/>
    </row>
    <row r="64929" spans="25:25" x14ac:dyDescent="0.2">
      <c r="Y64929" s="84"/>
    </row>
    <row r="64930" spans="25:25" x14ac:dyDescent="0.2">
      <c r="Y64930" s="84"/>
    </row>
    <row r="64931" spans="25:25" x14ac:dyDescent="0.2">
      <c r="Y64931" s="84"/>
    </row>
    <row r="64932" spans="25:25" x14ac:dyDescent="0.2">
      <c r="Y64932" s="84"/>
    </row>
    <row r="64933" spans="25:25" x14ac:dyDescent="0.2">
      <c r="Y64933" s="84"/>
    </row>
    <row r="64934" spans="25:25" x14ac:dyDescent="0.2">
      <c r="Y64934" s="84"/>
    </row>
    <row r="64935" spans="25:25" x14ac:dyDescent="0.2">
      <c r="Y64935" s="84"/>
    </row>
    <row r="64936" spans="25:25" x14ac:dyDescent="0.2">
      <c r="Y64936" s="84"/>
    </row>
    <row r="64937" spans="25:25" x14ac:dyDescent="0.2">
      <c r="Y64937" s="84"/>
    </row>
    <row r="64938" spans="25:25" x14ac:dyDescent="0.2">
      <c r="Y64938" s="84"/>
    </row>
    <row r="64939" spans="25:25" x14ac:dyDescent="0.2">
      <c r="Y64939" s="84"/>
    </row>
    <row r="64940" spans="25:25" x14ac:dyDescent="0.2">
      <c r="Y64940" s="84"/>
    </row>
    <row r="64941" spans="25:25" x14ac:dyDescent="0.2">
      <c r="Y64941" s="84"/>
    </row>
    <row r="64942" spans="25:25" x14ac:dyDescent="0.2">
      <c r="Y64942" s="84"/>
    </row>
    <row r="64943" spans="25:25" x14ac:dyDescent="0.2">
      <c r="Y64943" s="84"/>
    </row>
    <row r="64944" spans="25:25" x14ac:dyDescent="0.2">
      <c r="Y64944" s="84"/>
    </row>
    <row r="64945" spans="25:25" x14ac:dyDescent="0.2">
      <c r="Y64945" s="84"/>
    </row>
    <row r="64946" spans="25:25" x14ac:dyDescent="0.2">
      <c r="Y64946" s="84"/>
    </row>
    <row r="64947" spans="25:25" x14ac:dyDescent="0.2">
      <c r="Y64947" s="84"/>
    </row>
    <row r="64948" spans="25:25" x14ac:dyDescent="0.2">
      <c r="Y64948" s="84"/>
    </row>
    <row r="64949" spans="25:25" x14ac:dyDescent="0.2">
      <c r="Y64949" s="84"/>
    </row>
    <row r="64950" spans="25:25" x14ac:dyDescent="0.2">
      <c r="Y64950" s="84"/>
    </row>
    <row r="64951" spans="25:25" x14ac:dyDescent="0.2">
      <c r="Y64951" s="84"/>
    </row>
    <row r="64952" spans="25:25" x14ac:dyDescent="0.2">
      <c r="Y64952" s="84"/>
    </row>
    <row r="64953" spans="25:25" x14ac:dyDescent="0.2">
      <c r="Y64953" s="84"/>
    </row>
    <row r="64954" spans="25:25" x14ac:dyDescent="0.2">
      <c r="Y64954" s="84"/>
    </row>
    <row r="64955" spans="25:25" x14ac:dyDescent="0.2">
      <c r="Y64955" s="84"/>
    </row>
    <row r="64956" spans="25:25" x14ac:dyDescent="0.2">
      <c r="Y64956" s="84"/>
    </row>
    <row r="64957" spans="25:25" x14ac:dyDescent="0.2">
      <c r="Y64957" s="84"/>
    </row>
    <row r="64958" spans="25:25" x14ac:dyDescent="0.2">
      <c r="Y64958" s="84"/>
    </row>
    <row r="64959" spans="25:25" x14ac:dyDescent="0.2">
      <c r="Y64959" s="84"/>
    </row>
    <row r="64960" spans="25:25" x14ac:dyDescent="0.2">
      <c r="Y64960" s="84"/>
    </row>
    <row r="64961" spans="25:25" x14ac:dyDescent="0.2">
      <c r="Y64961" s="84"/>
    </row>
    <row r="64962" spans="25:25" x14ac:dyDescent="0.2">
      <c r="Y64962" s="84"/>
    </row>
    <row r="64963" spans="25:25" x14ac:dyDescent="0.2">
      <c r="Y64963" s="84"/>
    </row>
    <row r="64964" spans="25:25" x14ac:dyDescent="0.2">
      <c r="Y64964" s="84"/>
    </row>
    <row r="64965" spans="25:25" x14ac:dyDescent="0.2">
      <c r="Y64965" s="84"/>
    </row>
    <row r="64966" spans="25:25" x14ac:dyDescent="0.2">
      <c r="Y64966" s="84"/>
    </row>
    <row r="64967" spans="25:25" x14ac:dyDescent="0.2">
      <c r="Y64967" s="84"/>
    </row>
    <row r="64968" spans="25:25" x14ac:dyDescent="0.2">
      <c r="Y64968" s="84"/>
    </row>
    <row r="64969" spans="25:25" x14ac:dyDescent="0.2">
      <c r="Y64969" s="84"/>
    </row>
    <row r="64970" spans="25:25" x14ac:dyDescent="0.2">
      <c r="Y64970" s="84"/>
    </row>
    <row r="64971" spans="25:25" x14ac:dyDescent="0.2">
      <c r="Y64971" s="84"/>
    </row>
    <row r="64972" spans="25:25" x14ac:dyDescent="0.2">
      <c r="Y64972" s="84"/>
    </row>
    <row r="64973" spans="25:25" x14ac:dyDescent="0.2">
      <c r="Y64973" s="84"/>
    </row>
    <row r="64974" spans="25:25" x14ac:dyDescent="0.2">
      <c r="Y64974" s="84"/>
    </row>
    <row r="64975" spans="25:25" x14ac:dyDescent="0.2">
      <c r="Y64975" s="84"/>
    </row>
    <row r="64976" spans="25:25" x14ac:dyDescent="0.2">
      <c r="Y64976" s="84"/>
    </row>
    <row r="64977" spans="25:25" x14ac:dyDescent="0.2">
      <c r="Y64977" s="84"/>
    </row>
    <row r="64978" spans="25:25" x14ac:dyDescent="0.2">
      <c r="Y64978" s="84"/>
    </row>
    <row r="64979" spans="25:25" x14ac:dyDescent="0.2">
      <c r="Y64979" s="84"/>
    </row>
    <row r="64980" spans="25:25" x14ac:dyDescent="0.2">
      <c r="Y64980" s="84"/>
    </row>
    <row r="64981" spans="25:25" x14ac:dyDescent="0.2">
      <c r="Y64981" s="84"/>
    </row>
    <row r="64982" spans="25:25" x14ac:dyDescent="0.2">
      <c r="Y64982" s="84"/>
    </row>
    <row r="64983" spans="25:25" x14ac:dyDescent="0.2">
      <c r="Y64983" s="84"/>
    </row>
    <row r="64984" spans="25:25" x14ac:dyDescent="0.2">
      <c r="Y64984" s="84"/>
    </row>
    <row r="64985" spans="25:25" x14ac:dyDescent="0.2">
      <c r="Y64985" s="84"/>
    </row>
    <row r="64986" spans="25:25" x14ac:dyDescent="0.2">
      <c r="Y64986" s="84"/>
    </row>
    <row r="64987" spans="25:25" x14ac:dyDescent="0.2">
      <c r="Y64987" s="84"/>
    </row>
    <row r="64988" spans="25:25" x14ac:dyDescent="0.2">
      <c r="Y64988" s="84"/>
    </row>
    <row r="64989" spans="25:25" x14ac:dyDescent="0.2">
      <c r="Y64989" s="84"/>
    </row>
    <row r="64990" spans="25:25" x14ac:dyDescent="0.2">
      <c r="Y64990" s="84"/>
    </row>
    <row r="64991" spans="25:25" x14ac:dyDescent="0.2">
      <c r="Y64991" s="84"/>
    </row>
    <row r="64992" spans="25:25" x14ac:dyDescent="0.2">
      <c r="Y64992" s="84"/>
    </row>
    <row r="64993" spans="25:25" x14ac:dyDescent="0.2">
      <c r="Y64993" s="84"/>
    </row>
    <row r="64994" spans="25:25" x14ac:dyDescent="0.2">
      <c r="Y64994" s="84"/>
    </row>
    <row r="64995" spans="25:25" x14ac:dyDescent="0.2">
      <c r="Y64995" s="84"/>
    </row>
    <row r="64996" spans="25:25" x14ac:dyDescent="0.2">
      <c r="Y64996" s="84"/>
    </row>
    <row r="64997" spans="25:25" x14ac:dyDescent="0.2">
      <c r="Y64997" s="84"/>
    </row>
    <row r="64998" spans="25:25" x14ac:dyDescent="0.2">
      <c r="Y64998" s="84"/>
    </row>
    <row r="64999" spans="25:25" x14ac:dyDescent="0.2">
      <c r="Y64999" s="84"/>
    </row>
    <row r="65000" spans="25:25" x14ac:dyDescent="0.2">
      <c r="Y65000" s="84"/>
    </row>
    <row r="65001" spans="25:25" x14ac:dyDescent="0.2">
      <c r="Y65001" s="84"/>
    </row>
    <row r="65002" spans="25:25" x14ac:dyDescent="0.2">
      <c r="Y65002" s="84"/>
    </row>
    <row r="65003" spans="25:25" x14ac:dyDescent="0.2">
      <c r="Y65003" s="84"/>
    </row>
    <row r="65004" spans="25:25" x14ac:dyDescent="0.2">
      <c r="Y65004" s="84"/>
    </row>
    <row r="65005" spans="25:25" x14ac:dyDescent="0.2">
      <c r="Y65005" s="84"/>
    </row>
    <row r="65006" spans="25:25" x14ac:dyDescent="0.2">
      <c r="Y65006" s="84"/>
    </row>
    <row r="65007" spans="25:25" x14ac:dyDescent="0.2">
      <c r="Y65007" s="84"/>
    </row>
    <row r="65008" spans="25:25" x14ac:dyDescent="0.2">
      <c r="Y65008" s="84"/>
    </row>
    <row r="65009" spans="25:25" x14ac:dyDescent="0.2">
      <c r="Y65009" s="84"/>
    </row>
    <row r="65010" spans="25:25" x14ac:dyDescent="0.2">
      <c r="Y65010" s="84"/>
    </row>
    <row r="65011" spans="25:25" x14ac:dyDescent="0.2">
      <c r="Y65011" s="84"/>
    </row>
    <row r="65012" spans="25:25" x14ac:dyDescent="0.2">
      <c r="Y65012" s="84"/>
    </row>
    <row r="65013" spans="25:25" x14ac:dyDescent="0.2">
      <c r="Y65013" s="84"/>
    </row>
    <row r="65014" spans="25:25" x14ac:dyDescent="0.2">
      <c r="Y65014" s="84"/>
    </row>
    <row r="65015" spans="25:25" x14ac:dyDescent="0.2">
      <c r="Y65015" s="84"/>
    </row>
    <row r="65016" spans="25:25" x14ac:dyDescent="0.2">
      <c r="Y65016" s="84"/>
    </row>
    <row r="65017" spans="25:25" x14ac:dyDescent="0.2">
      <c r="Y65017" s="84"/>
    </row>
    <row r="65018" spans="25:25" x14ac:dyDescent="0.2">
      <c r="Y65018" s="84"/>
    </row>
    <row r="65019" spans="25:25" x14ac:dyDescent="0.2">
      <c r="Y65019" s="84"/>
    </row>
    <row r="65020" spans="25:25" x14ac:dyDescent="0.2">
      <c r="Y65020" s="84"/>
    </row>
    <row r="65021" spans="25:25" x14ac:dyDescent="0.2">
      <c r="Y65021" s="84"/>
    </row>
    <row r="65022" spans="25:25" x14ac:dyDescent="0.2">
      <c r="Y65022" s="84"/>
    </row>
    <row r="65023" spans="25:25" x14ac:dyDescent="0.2">
      <c r="Y65023" s="84"/>
    </row>
    <row r="65024" spans="25:25" x14ac:dyDescent="0.2">
      <c r="Y65024" s="84"/>
    </row>
    <row r="65025" spans="25:25" x14ac:dyDescent="0.2">
      <c r="Y65025" s="84"/>
    </row>
    <row r="65026" spans="25:25" x14ac:dyDescent="0.2">
      <c r="Y65026" s="84"/>
    </row>
    <row r="65027" spans="25:25" x14ac:dyDescent="0.2">
      <c r="Y65027" s="84"/>
    </row>
    <row r="65028" spans="25:25" x14ac:dyDescent="0.2">
      <c r="Y65028" s="84"/>
    </row>
    <row r="65029" spans="25:25" x14ac:dyDescent="0.2">
      <c r="Y65029" s="84"/>
    </row>
    <row r="65030" spans="25:25" x14ac:dyDescent="0.2">
      <c r="Y65030" s="84"/>
    </row>
    <row r="65031" spans="25:25" x14ac:dyDescent="0.2">
      <c r="Y65031" s="84"/>
    </row>
    <row r="65032" spans="25:25" x14ac:dyDescent="0.2">
      <c r="Y65032" s="84"/>
    </row>
    <row r="65033" spans="25:25" x14ac:dyDescent="0.2">
      <c r="Y65033" s="84"/>
    </row>
    <row r="65034" spans="25:25" x14ac:dyDescent="0.2">
      <c r="Y65034" s="84"/>
    </row>
    <row r="65035" spans="25:25" x14ac:dyDescent="0.2">
      <c r="Y65035" s="84"/>
    </row>
    <row r="65036" spans="25:25" x14ac:dyDescent="0.2">
      <c r="Y65036" s="84"/>
    </row>
    <row r="65037" spans="25:25" x14ac:dyDescent="0.2">
      <c r="Y65037" s="84"/>
    </row>
    <row r="65038" spans="25:25" x14ac:dyDescent="0.2">
      <c r="Y65038" s="84"/>
    </row>
    <row r="65039" spans="25:25" x14ac:dyDescent="0.2">
      <c r="Y65039" s="84"/>
    </row>
    <row r="65040" spans="25:25" x14ac:dyDescent="0.2">
      <c r="Y65040" s="84"/>
    </row>
    <row r="65041" spans="25:25" x14ac:dyDescent="0.2">
      <c r="Y65041" s="84"/>
    </row>
    <row r="65042" spans="25:25" x14ac:dyDescent="0.2">
      <c r="Y65042" s="84"/>
    </row>
    <row r="65043" spans="25:25" x14ac:dyDescent="0.2">
      <c r="Y65043" s="84"/>
    </row>
    <row r="65044" spans="25:25" x14ac:dyDescent="0.2">
      <c r="Y65044" s="84"/>
    </row>
    <row r="65045" spans="25:25" x14ac:dyDescent="0.2">
      <c r="Y65045" s="84"/>
    </row>
    <row r="65046" spans="25:25" x14ac:dyDescent="0.2">
      <c r="Y65046" s="84"/>
    </row>
    <row r="65047" spans="25:25" x14ac:dyDescent="0.2">
      <c r="Y65047" s="84"/>
    </row>
    <row r="65048" spans="25:25" x14ac:dyDescent="0.2">
      <c r="Y65048" s="84"/>
    </row>
    <row r="65049" spans="25:25" x14ac:dyDescent="0.2">
      <c r="Y65049" s="84"/>
    </row>
    <row r="65050" spans="25:25" x14ac:dyDescent="0.2">
      <c r="Y65050" s="84"/>
    </row>
    <row r="65051" spans="25:25" x14ac:dyDescent="0.2">
      <c r="Y65051" s="84"/>
    </row>
    <row r="65052" spans="25:25" x14ac:dyDescent="0.2">
      <c r="Y65052" s="84"/>
    </row>
    <row r="65053" spans="25:25" x14ac:dyDescent="0.2">
      <c r="Y65053" s="84"/>
    </row>
    <row r="65054" spans="25:25" x14ac:dyDescent="0.2">
      <c r="Y65054" s="84"/>
    </row>
    <row r="65055" spans="25:25" x14ac:dyDescent="0.2">
      <c r="Y65055" s="84"/>
    </row>
    <row r="65056" spans="25:25" x14ac:dyDescent="0.2">
      <c r="Y65056" s="84"/>
    </row>
    <row r="65057" spans="25:25" x14ac:dyDescent="0.2">
      <c r="Y65057" s="84"/>
    </row>
    <row r="65058" spans="25:25" x14ac:dyDescent="0.2">
      <c r="Y65058" s="84"/>
    </row>
    <row r="65059" spans="25:25" x14ac:dyDescent="0.2">
      <c r="Y65059" s="84"/>
    </row>
    <row r="65060" spans="25:25" x14ac:dyDescent="0.2">
      <c r="Y65060" s="84"/>
    </row>
    <row r="65061" spans="25:25" x14ac:dyDescent="0.2">
      <c r="Y65061" s="84"/>
    </row>
    <row r="65062" spans="25:25" x14ac:dyDescent="0.2">
      <c r="Y65062" s="84"/>
    </row>
    <row r="65063" spans="25:25" x14ac:dyDescent="0.2">
      <c r="Y65063" s="84"/>
    </row>
    <row r="65064" spans="25:25" x14ac:dyDescent="0.2">
      <c r="Y65064" s="84"/>
    </row>
    <row r="65065" spans="25:25" x14ac:dyDescent="0.2">
      <c r="Y65065" s="84"/>
    </row>
    <row r="65066" spans="25:25" x14ac:dyDescent="0.2">
      <c r="Y65066" s="84"/>
    </row>
    <row r="65067" spans="25:25" x14ac:dyDescent="0.2">
      <c r="Y65067" s="84"/>
    </row>
    <row r="65068" spans="25:25" x14ac:dyDescent="0.2">
      <c r="Y65068" s="84"/>
    </row>
    <row r="65069" spans="25:25" x14ac:dyDescent="0.2">
      <c r="Y65069" s="84"/>
    </row>
    <row r="65070" spans="25:25" x14ac:dyDescent="0.2">
      <c r="Y65070" s="84"/>
    </row>
    <row r="65071" spans="25:25" x14ac:dyDescent="0.2">
      <c r="Y65071" s="84"/>
    </row>
    <row r="65072" spans="25:25" x14ac:dyDescent="0.2">
      <c r="Y65072" s="84"/>
    </row>
    <row r="65073" spans="25:25" x14ac:dyDescent="0.2">
      <c r="Y65073" s="84"/>
    </row>
    <row r="65074" spans="25:25" x14ac:dyDescent="0.2">
      <c r="Y65074" s="84"/>
    </row>
    <row r="65075" spans="25:25" x14ac:dyDescent="0.2">
      <c r="Y65075" s="84"/>
    </row>
    <row r="65076" spans="25:25" x14ac:dyDescent="0.2">
      <c r="Y65076" s="84"/>
    </row>
    <row r="65077" spans="25:25" x14ac:dyDescent="0.2">
      <c r="Y65077" s="84"/>
    </row>
    <row r="65078" spans="25:25" x14ac:dyDescent="0.2">
      <c r="Y65078" s="84"/>
    </row>
    <row r="65079" spans="25:25" x14ac:dyDescent="0.2">
      <c r="Y65079" s="84"/>
    </row>
    <row r="65080" spans="25:25" x14ac:dyDescent="0.2">
      <c r="Y65080" s="84"/>
    </row>
    <row r="65081" spans="25:25" x14ac:dyDescent="0.2">
      <c r="Y65081" s="84"/>
    </row>
    <row r="65082" spans="25:25" x14ac:dyDescent="0.2">
      <c r="Y65082" s="84"/>
    </row>
    <row r="65083" spans="25:25" x14ac:dyDescent="0.2">
      <c r="Y65083" s="84"/>
    </row>
    <row r="65084" spans="25:25" x14ac:dyDescent="0.2">
      <c r="Y65084" s="84"/>
    </row>
    <row r="65085" spans="25:25" x14ac:dyDescent="0.2">
      <c r="Y65085" s="84"/>
    </row>
    <row r="65086" spans="25:25" x14ac:dyDescent="0.2">
      <c r="Y65086" s="84"/>
    </row>
    <row r="65087" spans="25:25" x14ac:dyDescent="0.2">
      <c r="Y65087" s="84"/>
    </row>
    <row r="65088" spans="25:25" x14ac:dyDescent="0.2">
      <c r="Y65088" s="84"/>
    </row>
    <row r="65089" spans="25:25" x14ac:dyDescent="0.2">
      <c r="Y65089" s="84"/>
    </row>
    <row r="65090" spans="25:25" x14ac:dyDescent="0.2">
      <c r="Y65090" s="84"/>
    </row>
    <row r="65091" spans="25:25" x14ac:dyDescent="0.2">
      <c r="Y65091" s="84"/>
    </row>
    <row r="65092" spans="25:25" x14ac:dyDescent="0.2">
      <c r="Y65092" s="84"/>
    </row>
    <row r="65093" spans="25:25" x14ac:dyDescent="0.2">
      <c r="Y65093" s="84"/>
    </row>
    <row r="65094" spans="25:25" x14ac:dyDescent="0.2">
      <c r="Y65094" s="84"/>
    </row>
    <row r="65095" spans="25:25" x14ac:dyDescent="0.2">
      <c r="Y65095" s="84"/>
    </row>
    <row r="65096" spans="25:25" x14ac:dyDescent="0.2">
      <c r="Y65096" s="84"/>
    </row>
    <row r="65097" spans="25:25" x14ac:dyDescent="0.2">
      <c r="Y65097" s="84"/>
    </row>
    <row r="65098" spans="25:25" x14ac:dyDescent="0.2">
      <c r="Y65098" s="84"/>
    </row>
    <row r="65099" spans="25:25" x14ac:dyDescent="0.2">
      <c r="Y65099" s="84"/>
    </row>
    <row r="65100" spans="25:25" x14ac:dyDescent="0.2">
      <c r="Y65100" s="84"/>
    </row>
    <row r="65101" spans="25:25" x14ac:dyDescent="0.2">
      <c r="Y65101" s="84"/>
    </row>
    <row r="65102" spans="25:25" x14ac:dyDescent="0.2">
      <c r="Y65102" s="84"/>
    </row>
    <row r="65103" spans="25:25" x14ac:dyDescent="0.2">
      <c r="Y65103" s="84"/>
    </row>
    <row r="65104" spans="25:25" x14ac:dyDescent="0.2">
      <c r="Y65104" s="84"/>
    </row>
    <row r="65105" spans="25:25" x14ac:dyDescent="0.2">
      <c r="Y65105" s="84"/>
    </row>
    <row r="65106" spans="25:25" x14ac:dyDescent="0.2">
      <c r="Y65106" s="84"/>
    </row>
    <row r="65107" spans="25:25" x14ac:dyDescent="0.2">
      <c r="Y65107" s="84"/>
    </row>
    <row r="65108" spans="25:25" x14ac:dyDescent="0.2">
      <c r="Y65108" s="84"/>
    </row>
    <row r="65109" spans="25:25" x14ac:dyDescent="0.2">
      <c r="Y65109" s="84"/>
    </row>
    <row r="65110" spans="25:25" x14ac:dyDescent="0.2">
      <c r="Y65110" s="84"/>
    </row>
    <row r="65111" spans="25:25" x14ac:dyDescent="0.2">
      <c r="Y65111" s="84"/>
    </row>
    <row r="65112" spans="25:25" x14ac:dyDescent="0.2">
      <c r="Y65112" s="84"/>
    </row>
    <row r="65113" spans="25:25" x14ac:dyDescent="0.2">
      <c r="Y65113" s="84"/>
    </row>
    <row r="65114" spans="25:25" x14ac:dyDescent="0.2">
      <c r="Y65114" s="84"/>
    </row>
    <row r="65115" spans="25:25" x14ac:dyDescent="0.2">
      <c r="Y65115" s="84"/>
    </row>
    <row r="65116" spans="25:25" x14ac:dyDescent="0.2">
      <c r="Y65116" s="84"/>
    </row>
    <row r="65117" spans="25:25" x14ac:dyDescent="0.2">
      <c r="Y65117" s="84"/>
    </row>
    <row r="65118" spans="25:25" x14ac:dyDescent="0.2">
      <c r="Y65118" s="84"/>
    </row>
    <row r="65119" spans="25:25" x14ac:dyDescent="0.2">
      <c r="Y65119" s="84"/>
    </row>
    <row r="65120" spans="25:25" x14ac:dyDescent="0.2">
      <c r="Y65120" s="84"/>
    </row>
    <row r="65121" spans="25:25" x14ac:dyDescent="0.2">
      <c r="Y65121" s="84"/>
    </row>
    <row r="65122" spans="25:25" x14ac:dyDescent="0.2">
      <c r="Y65122" s="84"/>
    </row>
    <row r="65123" spans="25:25" x14ac:dyDescent="0.2">
      <c r="Y65123" s="84"/>
    </row>
    <row r="65124" spans="25:25" x14ac:dyDescent="0.2">
      <c r="Y65124" s="84"/>
    </row>
    <row r="65125" spans="25:25" x14ac:dyDescent="0.2">
      <c r="Y65125" s="84"/>
    </row>
    <row r="65126" spans="25:25" x14ac:dyDescent="0.2">
      <c r="Y65126" s="84"/>
    </row>
    <row r="65127" spans="25:25" x14ac:dyDescent="0.2">
      <c r="Y65127" s="84"/>
    </row>
    <row r="65128" spans="25:25" x14ac:dyDescent="0.2">
      <c r="Y65128" s="84"/>
    </row>
    <row r="65129" spans="25:25" x14ac:dyDescent="0.2">
      <c r="Y65129" s="84"/>
    </row>
    <row r="65130" spans="25:25" x14ac:dyDescent="0.2">
      <c r="Y65130" s="84"/>
    </row>
    <row r="65131" spans="25:25" x14ac:dyDescent="0.2">
      <c r="Y65131" s="84"/>
    </row>
    <row r="65132" spans="25:25" x14ac:dyDescent="0.2">
      <c r="Y65132" s="84"/>
    </row>
    <row r="65133" spans="25:25" x14ac:dyDescent="0.2">
      <c r="Y65133" s="84"/>
    </row>
    <row r="65134" spans="25:25" x14ac:dyDescent="0.2">
      <c r="Y65134" s="84"/>
    </row>
    <row r="65135" spans="25:25" x14ac:dyDescent="0.2">
      <c r="Y65135" s="84"/>
    </row>
    <row r="65136" spans="25:25" x14ac:dyDescent="0.2">
      <c r="Y65136" s="84"/>
    </row>
    <row r="65137" spans="25:25" x14ac:dyDescent="0.2">
      <c r="Y65137" s="84"/>
    </row>
    <row r="65138" spans="25:25" x14ac:dyDescent="0.2">
      <c r="Y65138" s="84"/>
    </row>
    <row r="65139" spans="25:25" x14ac:dyDescent="0.2">
      <c r="Y65139" s="84"/>
    </row>
    <row r="65140" spans="25:25" x14ac:dyDescent="0.2">
      <c r="Y65140" s="84"/>
    </row>
    <row r="65141" spans="25:25" x14ac:dyDescent="0.2">
      <c r="Y65141" s="84"/>
    </row>
    <row r="65142" spans="25:25" x14ac:dyDescent="0.2">
      <c r="Y65142" s="84"/>
    </row>
    <row r="65143" spans="25:25" x14ac:dyDescent="0.2">
      <c r="Y65143" s="84"/>
    </row>
    <row r="65144" spans="25:25" x14ac:dyDescent="0.2">
      <c r="Y65144" s="84"/>
    </row>
    <row r="65145" spans="25:25" x14ac:dyDescent="0.2">
      <c r="Y65145" s="84"/>
    </row>
    <row r="65146" spans="25:25" x14ac:dyDescent="0.2">
      <c r="Y65146" s="84"/>
    </row>
    <row r="65147" spans="25:25" x14ac:dyDescent="0.2">
      <c r="Y65147" s="84"/>
    </row>
    <row r="65148" spans="25:25" x14ac:dyDescent="0.2">
      <c r="Y65148" s="84"/>
    </row>
    <row r="65149" spans="25:25" x14ac:dyDescent="0.2">
      <c r="Y65149" s="84"/>
    </row>
    <row r="65150" spans="25:25" x14ac:dyDescent="0.2">
      <c r="Y65150" s="84"/>
    </row>
    <row r="65151" spans="25:25" x14ac:dyDescent="0.2">
      <c r="Y65151" s="84"/>
    </row>
    <row r="65152" spans="25:25" x14ac:dyDescent="0.2">
      <c r="Y65152" s="84"/>
    </row>
    <row r="65153" spans="25:25" x14ac:dyDescent="0.2">
      <c r="Y65153" s="84"/>
    </row>
    <row r="65154" spans="25:25" x14ac:dyDescent="0.2">
      <c r="Y65154" s="84"/>
    </row>
    <row r="65155" spans="25:25" x14ac:dyDescent="0.2">
      <c r="Y65155" s="84"/>
    </row>
    <row r="65156" spans="25:25" x14ac:dyDescent="0.2">
      <c r="Y65156" s="84"/>
    </row>
    <row r="65157" spans="25:25" x14ac:dyDescent="0.2">
      <c r="Y65157" s="84"/>
    </row>
    <row r="65158" spans="25:25" x14ac:dyDescent="0.2">
      <c r="Y65158" s="84"/>
    </row>
    <row r="65159" spans="25:25" x14ac:dyDescent="0.2">
      <c r="Y65159" s="84"/>
    </row>
    <row r="65160" spans="25:25" x14ac:dyDescent="0.2">
      <c r="Y65160" s="84"/>
    </row>
    <row r="65161" spans="25:25" x14ac:dyDescent="0.2">
      <c r="Y65161" s="84"/>
    </row>
    <row r="65162" spans="25:25" x14ac:dyDescent="0.2">
      <c r="Y65162" s="84"/>
    </row>
    <row r="65163" spans="25:25" x14ac:dyDescent="0.2">
      <c r="Y65163" s="84"/>
    </row>
    <row r="65164" spans="25:25" x14ac:dyDescent="0.2">
      <c r="Y65164" s="84"/>
    </row>
    <row r="65165" spans="25:25" x14ac:dyDescent="0.2">
      <c r="Y65165" s="84"/>
    </row>
    <row r="65166" spans="25:25" x14ac:dyDescent="0.2">
      <c r="Y65166" s="84"/>
    </row>
    <row r="65167" spans="25:25" x14ac:dyDescent="0.2">
      <c r="Y65167" s="84"/>
    </row>
    <row r="65168" spans="25:25" x14ac:dyDescent="0.2">
      <c r="Y65168" s="84"/>
    </row>
    <row r="65169" spans="25:25" x14ac:dyDescent="0.2">
      <c r="Y65169" s="84"/>
    </row>
    <row r="65170" spans="25:25" x14ac:dyDescent="0.2">
      <c r="Y65170" s="84"/>
    </row>
    <row r="65171" spans="25:25" x14ac:dyDescent="0.2">
      <c r="Y65171" s="84"/>
    </row>
    <row r="65172" spans="25:25" x14ac:dyDescent="0.2">
      <c r="Y65172" s="84"/>
    </row>
    <row r="65173" spans="25:25" x14ac:dyDescent="0.2">
      <c r="Y65173" s="84"/>
    </row>
    <row r="65174" spans="25:25" x14ac:dyDescent="0.2">
      <c r="Y65174" s="84"/>
    </row>
    <row r="65175" spans="25:25" x14ac:dyDescent="0.2">
      <c r="Y65175" s="84"/>
    </row>
    <row r="65176" spans="25:25" x14ac:dyDescent="0.2">
      <c r="Y65176" s="84"/>
    </row>
    <row r="65177" spans="25:25" x14ac:dyDescent="0.2">
      <c r="Y65177" s="84"/>
    </row>
    <row r="65178" spans="25:25" x14ac:dyDescent="0.2">
      <c r="Y65178" s="84"/>
    </row>
    <row r="65179" spans="25:25" x14ac:dyDescent="0.2">
      <c r="Y65179" s="84"/>
    </row>
    <row r="65180" spans="25:25" x14ac:dyDescent="0.2">
      <c r="Y65180" s="84"/>
    </row>
    <row r="65181" spans="25:25" x14ac:dyDescent="0.2">
      <c r="Y65181" s="84"/>
    </row>
    <row r="65182" spans="25:25" x14ac:dyDescent="0.2">
      <c r="Y65182" s="84"/>
    </row>
    <row r="65183" spans="25:25" x14ac:dyDescent="0.2">
      <c r="Y65183" s="84"/>
    </row>
    <row r="65184" spans="25:25" x14ac:dyDescent="0.2">
      <c r="Y65184" s="84"/>
    </row>
    <row r="65185" spans="25:25" x14ac:dyDescent="0.2">
      <c r="Y65185" s="84"/>
    </row>
    <row r="65186" spans="25:25" x14ac:dyDescent="0.2">
      <c r="Y65186" s="84"/>
    </row>
    <row r="65187" spans="25:25" x14ac:dyDescent="0.2">
      <c r="Y65187" s="84"/>
    </row>
    <row r="65188" spans="25:25" x14ac:dyDescent="0.2">
      <c r="Y65188" s="84"/>
    </row>
    <row r="65189" spans="25:25" x14ac:dyDescent="0.2">
      <c r="Y65189" s="84"/>
    </row>
    <row r="65190" spans="25:25" x14ac:dyDescent="0.2">
      <c r="Y65190" s="84"/>
    </row>
    <row r="65191" spans="25:25" x14ac:dyDescent="0.2">
      <c r="Y65191" s="84"/>
    </row>
    <row r="65192" spans="25:25" x14ac:dyDescent="0.2">
      <c r="Y65192" s="84"/>
    </row>
    <row r="65193" spans="25:25" x14ac:dyDescent="0.2">
      <c r="Y65193" s="84"/>
    </row>
    <row r="65194" spans="25:25" x14ac:dyDescent="0.2">
      <c r="Y65194" s="84"/>
    </row>
    <row r="65195" spans="25:25" x14ac:dyDescent="0.2">
      <c r="Y65195" s="84"/>
    </row>
    <row r="65196" spans="25:25" x14ac:dyDescent="0.2">
      <c r="Y65196" s="84"/>
    </row>
    <row r="65197" spans="25:25" x14ac:dyDescent="0.2">
      <c r="Y65197" s="84"/>
    </row>
    <row r="65198" spans="25:25" x14ac:dyDescent="0.2">
      <c r="Y65198" s="84"/>
    </row>
    <row r="65199" spans="25:25" x14ac:dyDescent="0.2">
      <c r="Y65199" s="84"/>
    </row>
    <row r="65200" spans="25:25" x14ac:dyDescent="0.2">
      <c r="Y65200" s="84"/>
    </row>
    <row r="65201" spans="25:25" x14ac:dyDescent="0.2">
      <c r="Y65201" s="84"/>
    </row>
    <row r="65202" spans="25:25" x14ac:dyDescent="0.2">
      <c r="Y65202" s="84"/>
    </row>
    <row r="65203" spans="25:25" x14ac:dyDescent="0.2">
      <c r="Y65203" s="84"/>
    </row>
    <row r="65204" spans="25:25" x14ac:dyDescent="0.2">
      <c r="Y65204" s="84"/>
    </row>
    <row r="65205" spans="25:25" x14ac:dyDescent="0.2">
      <c r="Y65205" s="84"/>
    </row>
    <row r="65206" spans="25:25" x14ac:dyDescent="0.2">
      <c r="Y65206" s="84"/>
    </row>
    <row r="65207" spans="25:25" x14ac:dyDescent="0.2">
      <c r="Y65207" s="84"/>
    </row>
    <row r="65208" spans="25:25" x14ac:dyDescent="0.2">
      <c r="Y65208" s="84"/>
    </row>
    <row r="65209" spans="25:25" x14ac:dyDescent="0.2">
      <c r="Y65209" s="84"/>
    </row>
    <row r="65210" spans="25:25" x14ac:dyDescent="0.2">
      <c r="Y65210" s="84"/>
    </row>
    <row r="65211" spans="25:25" x14ac:dyDescent="0.2">
      <c r="Y65211" s="84"/>
    </row>
    <row r="65212" spans="25:25" x14ac:dyDescent="0.2">
      <c r="Y65212" s="84"/>
    </row>
    <row r="65213" spans="25:25" x14ac:dyDescent="0.2">
      <c r="Y65213" s="84"/>
    </row>
    <row r="65214" spans="25:25" x14ac:dyDescent="0.2">
      <c r="Y65214" s="84"/>
    </row>
    <row r="65215" spans="25:25" x14ac:dyDescent="0.2">
      <c r="Y65215" s="84"/>
    </row>
    <row r="65216" spans="25:25" x14ac:dyDescent="0.2">
      <c r="Y65216" s="84"/>
    </row>
    <row r="65217" spans="25:25" x14ac:dyDescent="0.2">
      <c r="Y65217" s="84"/>
    </row>
    <row r="65218" spans="25:25" x14ac:dyDescent="0.2">
      <c r="Y65218" s="84"/>
    </row>
    <row r="65219" spans="25:25" x14ac:dyDescent="0.2">
      <c r="Y65219" s="84"/>
    </row>
    <row r="65220" spans="25:25" x14ac:dyDescent="0.2">
      <c r="Y65220" s="84"/>
    </row>
    <row r="65221" spans="25:25" x14ac:dyDescent="0.2">
      <c r="Y65221" s="84"/>
    </row>
    <row r="65222" spans="25:25" x14ac:dyDescent="0.2">
      <c r="Y65222" s="84"/>
    </row>
    <row r="65223" spans="25:25" x14ac:dyDescent="0.2">
      <c r="Y65223" s="84"/>
    </row>
    <row r="65224" spans="25:25" x14ac:dyDescent="0.2">
      <c r="Y65224" s="84"/>
    </row>
    <row r="65225" spans="25:25" x14ac:dyDescent="0.2">
      <c r="Y65225" s="84"/>
    </row>
    <row r="65226" spans="25:25" x14ac:dyDescent="0.2">
      <c r="Y65226" s="84"/>
    </row>
    <row r="65227" spans="25:25" x14ac:dyDescent="0.2">
      <c r="Y65227" s="84"/>
    </row>
    <row r="65228" spans="25:25" x14ac:dyDescent="0.2">
      <c r="Y65228" s="84"/>
    </row>
    <row r="65229" spans="25:25" x14ac:dyDescent="0.2">
      <c r="Y65229" s="84"/>
    </row>
    <row r="65230" spans="25:25" x14ac:dyDescent="0.2">
      <c r="Y65230" s="84"/>
    </row>
    <row r="65231" spans="25:25" x14ac:dyDescent="0.2">
      <c r="Y65231" s="84"/>
    </row>
    <row r="65232" spans="25:25" x14ac:dyDescent="0.2">
      <c r="Y65232" s="84"/>
    </row>
    <row r="65233" spans="25:25" x14ac:dyDescent="0.2">
      <c r="Y65233" s="84"/>
    </row>
    <row r="65234" spans="25:25" x14ac:dyDescent="0.2">
      <c r="Y65234" s="84"/>
    </row>
    <row r="65235" spans="25:25" x14ac:dyDescent="0.2">
      <c r="Y65235" s="84"/>
    </row>
    <row r="65236" spans="25:25" x14ac:dyDescent="0.2">
      <c r="Y65236" s="84"/>
    </row>
    <row r="65237" spans="25:25" x14ac:dyDescent="0.2">
      <c r="Y65237" s="84"/>
    </row>
    <row r="65238" spans="25:25" x14ac:dyDescent="0.2">
      <c r="Y65238" s="84"/>
    </row>
    <row r="65239" spans="25:25" x14ac:dyDescent="0.2">
      <c r="Y65239" s="84"/>
    </row>
    <row r="65240" spans="25:25" x14ac:dyDescent="0.2">
      <c r="Y65240" s="84"/>
    </row>
    <row r="65241" spans="25:25" x14ac:dyDescent="0.2">
      <c r="Y65241" s="84"/>
    </row>
    <row r="65242" spans="25:25" x14ac:dyDescent="0.2">
      <c r="Y65242" s="84"/>
    </row>
    <row r="65243" spans="25:25" x14ac:dyDescent="0.2">
      <c r="Y65243" s="84"/>
    </row>
    <row r="65244" spans="25:25" x14ac:dyDescent="0.2">
      <c r="Y65244" s="84"/>
    </row>
    <row r="65245" spans="25:25" x14ac:dyDescent="0.2">
      <c r="Y65245" s="84"/>
    </row>
    <row r="65246" spans="25:25" x14ac:dyDescent="0.2">
      <c r="Y65246" s="84"/>
    </row>
    <row r="65247" spans="25:25" x14ac:dyDescent="0.2">
      <c r="Y65247" s="84"/>
    </row>
    <row r="65248" spans="25:25" x14ac:dyDescent="0.2">
      <c r="Y65248" s="84"/>
    </row>
    <row r="65249" spans="25:25" x14ac:dyDescent="0.2">
      <c r="Y65249" s="84"/>
    </row>
    <row r="65250" spans="25:25" x14ac:dyDescent="0.2">
      <c r="Y65250" s="84"/>
    </row>
    <row r="65251" spans="25:25" x14ac:dyDescent="0.2">
      <c r="Y65251" s="84"/>
    </row>
    <row r="65252" spans="25:25" x14ac:dyDescent="0.2">
      <c r="Y65252" s="84"/>
    </row>
    <row r="65253" spans="25:25" x14ac:dyDescent="0.2">
      <c r="Y65253" s="84"/>
    </row>
    <row r="65254" spans="25:25" x14ac:dyDescent="0.2">
      <c r="Y65254" s="84"/>
    </row>
    <row r="65255" spans="25:25" x14ac:dyDescent="0.2">
      <c r="Y65255" s="84"/>
    </row>
    <row r="65256" spans="25:25" x14ac:dyDescent="0.2">
      <c r="Y65256" s="84"/>
    </row>
    <row r="65257" spans="25:25" x14ac:dyDescent="0.2">
      <c r="Y65257" s="84"/>
    </row>
    <row r="65258" spans="25:25" x14ac:dyDescent="0.2">
      <c r="Y65258" s="84"/>
    </row>
    <row r="65259" spans="25:25" x14ac:dyDescent="0.2">
      <c r="Y65259" s="84"/>
    </row>
    <row r="65260" spans="25:25" x14ac:dyDescent="0.2">
      <c r="Y65260" s="84"/>
    </row>
    <row r="65261" spans="25:25" x14ac:dyDescent="0.2">
      <c r="Y65261" s="84"/>
    </row>
    <row r="65262" spans="25:25" x14ac:dyDescent="0.2">
      <c r="Y65262" s="84"/>
    </row>
    <row r="65263" spans="25:25" x14ac:dyDescent="0.2">
      <c r="Y65263" s="84"/>
    </row>
    <row r="65264" spans="25:25" x14ac:dyDescent="0.2">
      <c r="Y65264" s="84"/>
    </row>
    <row r="65265" spans="25:25" x14ac:dyDescent="0.2">
      <c r="Y65265" s="84"/>
    </row>
    <row r="65266" spans="25:25" x14ac:dyDescent="0.2">
      <c r="Y65266" s="84"/>
    </row>
    <row r="65267" spans="25:25" x14ac:dyDescent="0.2">
      <c r="Y65267" s="84"/>
    </row>
    <row r="65268" spans="25:25" x14ac:dyDescent="0.2">
      <c r="Y65268" s="84"/>
    </row>
    <row r="65269" spans="25:25" x14ac:dyDescent="0.2">
      <c r="Y65269" s="84"/>
    </row>
    <row r="65270" spans="25:25" x14ac:dyDescent="0.2">
      <c r="Y65270" s="84"/>
    </row>
    <row r="65271" spans="25:25" x14ac:dyDescent="0.2">
      <c r="Y65271" s="84"/>
    </row>
    <row r="65272" spans="25:25" x14ac:dyDescent="0.2">
      <c r="Y65272" s="84"/>
    </row>
    <row r="65273" spans="25:25" x14ac:dyDescent="0.2">
      <c r="Y65273" s="84"/>
    </row>
    <row r="65274" spans="25:25" x14ac:dyDescent="0.2">
      <c r="Y65274" s="84"/>
    </row>
    <row r="65275" spans="25:25" x14ac:dyDescent="0.2">
      <c r="Y65275" s="84"/>
    </row>
    <row r="65276" spans="25:25" x14ac:dyDescent="0.2">
      <c r="Y65276" s="84"/>
    </row>
    <row r="65277" spans="25:25" x14ac:dyDescent="0.2">
      <c r="Y65277" s="84"/>
    </row>
    <row r="65278" spans="25:25" x14ac:dyDescent="0.2">
      <c r="Y65278" s="84"/>
    </row>
    <row r="65279" spans="25:25" x14ac:dyDescent="0.2">
      <c r="Y65279" s="84"/>
    </row>
    <row r="65280" spans="25:25" x14ac:dyDescent="0.2">
      <c r="Y65280" s="84"/>
    </row>
    <row r="65281" spans="25:25" x14ac:dyDescent="0.2">
      <c r="Y65281" s="84"/>
    </row>
    <row r="65282" spans="25:25" x14ac:dyDescent="0.2">
      <c r="Y65282" s="84"/>
    </row>
    <row r="65283" spans="25:25" x14ac:dyDescent="0.2">
      <c r="Y65283" s="84"/>
    </row>
    <row r="65284" spans="25:25" x14ac:dyDescent="0.2">
      <c r="Y65284" s="84"/>
    </row>
    <row r="65285" spans="25:25" x14ac:dyDescent="0.2">
      <c r="Y65285" s="84"/>
    </row>
    <row r="65286" spans="25:25" x14ac:dyDescent="0.2">
      <c r="Y65286" s="84"/>
    </row>
    <row r="65287" spans="25:25" x14ac:dyDescent="0.2">
      <c r="Y65287" s="84"/>
    </row>
    <row r="65288" spans="25:25" x14ac:dyDescent="0.2">
      <c r="Y65288" s="84"/>
    </row>
    <row r="65289" spans="25:25" x14ac:dyDescent="0.2">
      <c r="Y65289" s="84"/>
    </row>
    <row r="65290" spans="25:25" x14ac:dyDescent="0.2">
      <c r="Y65290" s="84"/>
    </row>
    <row r="65291" spans="25:25" x14ac:dyDescent="0.2">
      <c r="Y65291" s="84"/>
    </row>
    <row r="65292" spans="25:25" x14ac:dyDescent="0.2">
      <c r="Y65292" s="84"/>
    </row>
    <row r="65293" spans="25:25" x14ac:dyDescent="0.2">
      <c r="Y65293" s="84"/>
    </row>
    <row r="65294" spans="25:25" x14ac:dyDescent="0.2">
      <c r="Y65294" s="84"/>
    </row>
    <row r="65295" spans="25:25" x14ac:dyDescent="0.2">
      <c r="Y65295" s="84"/>
    </row>
    <row r="65296" spans="25:25" x14ac:dyDescent="0.2">
      <c r="Y65296" s="84"/>
    </row>
    <row r="65297" spans="25:25" x14ac:dyDescent="0.2">
      <c r="Y65297" s="84"/>
    </row>
    <row r="65298" spans="25:25" x14ac:dyDescent="0.2">
      <c r="Y65298" s="84"/>
    </row>
    <row r="65299" spans="25:25" x14ac:dyDescent="0.2">
      <c r="Y65299" s="84"/>
    </row>
    <row r="65300" spans="25:25" x14ac:dyDescent="0.2">
      <c r="Y65300" s="84"/>
    </row>
    <row r="65301" spans="25:25" x14ac:dyDescent="0.2">
      <c r="Y65301" s="84"/>
    </row>
    <row r="65302" spans="25:25" x14ac:dyDescent="0.2">
      <c r="Y65302" s="84"/>
    </row>
    <row r="65303" spans="25:25" x14ac:dyDescent="0.2">
      <c r="Y65303" s="84"/>
    </row>
    <row r="65304" spans="25:25" x14ac:dyDescent="0.2">
      <c r="Y65304" s="84"/>
    </row>
    <row r="65305" spans="25:25" x14ac:dyDescent="0.2">
      <c r="Y65305" s="84"/>
    </row>
    <row r="65306" spans="25:25" x14ac:dyDescent="0.2">
      <c r="Y65306" s="84"/>
    </row>
    <row r="65307" spans="25:25" x14ac:dyDescent="0.2">
      <c r="Y65307" s="84"/>
    </row>
    <row r="65308" spans="25:25" x14ac:dyDescent="0.2">
      <c r="Y65308" s="84"/>
    </row>
    <row r="65309" spans="25:25" x14ac:dyDescent="0.2">
      <c r="Y65309" s="84"/>
    </row>
    <row r="65310" spans="25:25" x14ac:dyDescent="0.2">
      <c r="Y65310" s="84"/>
    </row>
    <row r="65311" spans="25:25" x14ac:dyDescent="0.2">
      <c r="Y65311" s="84"/>
    </row>
    <row r="65312" spans="25:25" x14ac:dyDescent="0.2">
      <c r="Y65312" s="84"/>
    </row>
    <row r="65313" spans="25:25" x14ac:dyDescent="0.2">
      <c r="Y65313" s="84"/>
    </row>
    <row r="65314" spans="25:25" x14ac:dyDescent="0.2">
      <c r="Y65314" s="84"/>
    </row>
    <row r="65315" spans="25:25" x14ac:dyDescent="0.2">
      <c r="Y65315" s="84"/>
    </row>
    <row r="65316" spans="25:25" x14ac:dyDescent="0.2">
      <c r="Y65316" s="84"/>
    </row>
    <row r="65317" spans="25:25" x14ac:dyDescent="0.2">
      <c r="Y65317" s="84"/>
    </row>
    <row r="65318" spans="25:25" x14ac:dyDescent="0.2">
      <c r="Y65318" s="84"/>
    </row>
    <row r="65319" spans="25:25" x14ac:dyDescent="0.2">
      <c r="Y65319" s="84"/>
    </row>
    <row r="65320" spans="25:25" x14ac:dyDescent="0.2">
      <c r="Y65320" s="84"/>
    </row>
    <row r="65321" spans="25:25" x14ac:dyDescent="0.2">
      <c r="Y65321" s="84"/>
    </row>
    <row r="65322" spans="25:25" x14ac:dyDescent="0.2">
      <c r="Y65322" s="84"/>
    </row>
    <row r="65323" spans="25:25" x14ac:dyDescent="0.2">
      <c r="Y65323" s="84"/>
    </row>
    <row r="65324" spans="25:25" x14ac:dyDescent="0.2">
      <c r="Y65324" s="84"/>
    </row>
    <row r="65325" spans="25:25" x14ac:dyDescent="0.2">
      <c r="Y65325" s="84"/>
    </row>
    <row r="65326" spans="25:25" x14ac:dyDescent="0.2">
      <c r="Y65326" s="84"/>
    </row>
    <row r="65327" spans="25:25" x14ac:dyDescent="0.2">
      <c r="Y65327" s="84"/>
    </row>
    <row r="65328" spans="25:25" x14ac:dyDescent="0.2">
      <c r="Y65328" s="84"/>
    </row>
    <row r="65329" spans="25:25" x14ac:dyDescent="0.2">
      <c r="Y65329" s="84"/>
    </row>
    <row r="65330" spans="25:25" x14ac:dyDescent="0.2">
      <c r="Y65330" s="84"/>
    </row>
    <row r="65331" spans="25:25" x14ac:dyDescent="0.2">
      <c r="Y65331" s="84"/>
    </row>
    <row r="65332" spans="25:25" x14ac:dyDescent="0.2">
      <c r="Y65332" s="84"/>
    </row>
    <row r="65333" spans="25:25" x14ac:dyDescent="0.2">
      <c r="Y65333" s="84"/>
    </row>
    <row r="65334" spans="25:25" x14ac:dyDescent="0.2">
      <c r="Y65334" s="84"/>
    </row>
    <row r="65335" spans="25:25" x14ac:dyDescent="0.2">
      <c r="Y65335" s="84"/>
    </row>
    <row r="65336" spans="25:25" x14ac:dyDescent="0.2">
      <c r="Y65336" s="84"/>
    </row>
    <row r="65337" spans="25:25" x14ac:dyDescent="0.2">
      <c r="Y65337" s="84"/>
    </row>
    <row r="65338" spans="25:25" x14ac:dyDescent="0.2">
      <c r="Y65338" s="84"/>
    </row>
    <row r="65339" spans="25:25" x14ac:dyDescent="0.2">
      <c r="Y65339" s="84"/>
    </row>
    <row r="65340" spans="25:25" x14ac:dyDescent="0.2">
      <c r="Y65340" s="84"/>
    </row>
    <row r="65341" spans="25:25" x14ac:dyDescent="0.2">
      <c r="Y65341" s="84"/>
    </row>
    <row r="65342" spans="25:25" x14ac:dyDescent="0.2">
      <c r="Y65342" s="84"/>
    </row>
    <row r="65343" spans="25:25" x14ac:dyDescent="0.2">
      <c r="Y65343" s="84"/>
    </row>
    <row r="65344" spans="25:25" x14ac:dyDescent="0.2">
      <c r="Y65344" s="84"/>
    </row>
    <row r="65345" spans="25:25" x14ac:dyDescent="0.2">
      <c r="Y65345" s="84"/>
    </row>
    <row r="65346" spans="25:25" x14ac:dyDescent="0.2">
      <c r="Y65346" s="84"/>
    </row>
    <row r="65347" spans="25:25" x14ac:dyDescent="0.2">
      <c r="Y65347" s="84"/>
    </row>
    <row r="65348" spans="25:25" x14ac:dyDescent="0.2">
      <c r="Y65348" s="84"/>
    </row>
    <row r="65349" spans="25:25" x14ac:dyDescent="0.2">
      <c r="Y65349" s="84"/>
    </row>
    <row r="65350" spans="25:25" x14ac:dyDescent="0.2">
      <c r="Y65350" s="84"/>
    </row>
    <row r="65351" spans="25:25" x14ac:dyDescent="0.2">
      <c r="Y65351" s="84"/>
    </row>
    <row r="65352" spans="25:25" x14ac:dyDescent="0.2">
      <c r="Y65352" s="84"/>
    </row>
    <row r="65353" spans="25:25" x14ac:dyDescent="0.2">
      <c r="Y65353" s="84"/>
    </row>
    <row r="65354" spans="25:25" x14ac:dyDescent="0.2">
      <c r="Y65354" s="84"/>
    </row>
    <row r="65355" spans="25:25" x14ac:dyDescent="0.2">
      <c r="Y65355" s="84"/>
    </row>
    <row r="65356" spans="25:25" x14ac:dyDescent="0.2">
      <c r="Y65356" s="84"/>
    </row>
    <row r="65357" spans="25:25" x14ac:dyDescent="0.2">
      <c r="Y65357" s="84"/>
    </row>
    <row r="65358" spans="25:25" x14ac:dyDescent="0.2">
      <c r="Y65358" s="84"/>
    </row>
    <row r="65359" spans="25:25" x14ac:dyDescent="0.2">
      <c r="Y65359" s="84"/>
    </row>
    <row r="65360" spans="25:25" x14ac:dyDescent="0.2">
      <c r="Y65360" s="84"/>
    </row>
    <row r="65361" spans="25:25" x14ac:dyDescent="0.2">
      <c r="Y65361" s="84"/>
    </row>
    <row r="65362" spans="25:25" x14ac:dyDescent="0.2">
      <c r="Y65362" s="84"/>
    </row>
    <row r="65363" spans="25:25" x14ac:dyDescent="0.2">
      <c r="Y65363" s="84"/>
    </row>
    <row r="65364" spans="25:25" x14ac:dyDescent="0.2">
      <c r="Y65364" s="84"/>
    </row>
    <row r="65365" spans="25:25" x14ac:dyDescent="0.2">
      <c r="Y65365" s="84"/>
    </row>
    <row r="65366" spans="25:25" x14ac:dyDescent="0.2">
      <c r="Y65366" s="84"/>
    </row>
    <row r="65367" spans="25:25" x14ac:dyDescent="0.2">
      <c r="Y65367" s="84"/>
    </row>
    <row r="65368" spans="25:25" x14ac:dyDescent="0.2">
      <c r="Y65368" s="84"/>
    </row>
    <row r="65369" spans="25:25" x14ac:dyDescent="0.2">
      <c r="Y65369" s="84"/>
    </row>
    <row r="65370" spans="25:25" x14ac:dyDescent="0.2">
      <c r="Y65370" s="84"/>
    </row>
    <row r="65371" spans="25:25" x14ac:dyDescent="0.2">
      <c r="Y65371" s="84"/>
    </row>
    <row r="65372" spans="25:25" x14ac:dyDescent="0.2">
      <c r="Y65372" s="84"/>
    </row>
    <row r="65373" spans="25:25" x14ac:dyDescent="0.2">
      <c r="Y65373" s="84"/>
    </row>
    <row r="65374" spans="25:25" x14ac:dyDescent="0.2">
      <c r="Y65374" s="84"/>
    </row>
    <row r="65375" spans="25:25" x14ac:dyDescent="0.2">
      <c r="Y65375" s="84"/>
    </row>
    <row r="65376" spans="25:25" x14ac:dyDescent="0.2">
      <c r="Y65376" s="84"/>
    </row>
    <row r="65377" spans="25:25" x14ac:dyDescent="0.2">
      <c r="Y65377" s="84"/>
    </row>
    <row r="65378" spans="25:25" x14ac:dyDescent="0.2">
      <c r="Y65378" s="84"/>
    </row>
    <row r="65379" spans="25:25" x14ac:dyDescent="0.2">
      <c r="Y65379" s="84"/>
    </row>
    <row r="65380" spans="25:25" x14ac:dyDescent="0.2">
      <c r="Y65380" s="84"/>
    </row>
    <row r="65381" spans="25:25" x14ac:dyDescent="0.2">
      <c r="Y65381" s="84"/>
    </row>
    <row r="65382" spans="25:25" x14ac:dyDescent="0.2">
      <c r="Y65382" s="84"/>
    </row>
    <row r="65383" spans="25:25" x14ac:dyDescent="0.2">
      <c r="Y65383" s="84"/>
    </row>
    <row r="65384" spans="25:25" x14ac:dyDescent="0.2">
      <c r="Y65384" s="84"/>
    </row>
    <row r="65385" spans="25:25" x14ac:dyDescent="0.2">
      <c r="Y65385" s="84"/>
    </row>
    <row r="65386" spans="25:25" x14ac:dyDescent="0.2">
      <c r="Y65386" s="84"/>
    </row>
    <row r="65387" spans="25:25" x14ac:dyDescent="0.2">
      <c r="Y65387" s="84"/>
    </row>
    <row r="65388" spans="25:25" x14ac:dyDescent="0.2">
      <c r="Y65388" s="84"/>
    </row>
    <row r="65389" spans="25:25" x14ac:dyDescent="0.2">
      <c r="Y65389" s="84"/>
    </row>
    <row r="65390" spans="25:25" x14ac:dyDescent="0.2">
      <c r="Y65390" s="84"/>
    </row>
    <row r="65391" spans="25:25" x14ac:dyDescent="0.2">
      <c r="Y65391" s="84"/>
    </row>
    <row r="65392" spans="25:25" x14ac:dyDescent="0.2">
      <c r="Y65392" s="84"/>
    </row>
    <row r="65393" spans="25:25" x14ac:dyDescent="0.2">
      <c r="Y65393" s="84"/>
    </row>
    <row r="65394" spans="25:25" x14ac:dyDescent="0.2">
      <c r="Y65394" s="84"/>
    </row>
    <row r="65395" spans="25:25" x14ac:dyDescent="0.2">
      <c r="Y65395" s="84"/>
    </row>
    <row r="65396" spans="25:25" x14ac:dyDescent="0.2">
      <c r="Y65396" s="84"/>
    </row>
    <row r="65397" spans="25:25" x14ac:dyDescent="0.2">
      <c r="Y65397" s="84"/>
    </row>
    <row r="65398" spans="25:25" x14ac:dyDescent="0.2">
      <c r="Y65398" s="84"/>
    </row>
    <row r="65399" spans="25:25" x14ac:dyDescent="0.2">
      <c r="Y65399" s="84"/>
    </row>
    <row r="65400" spans="25:25" x14ac:dyDescent="0.2">
      <c r="Y65400" s="84"/>
    </row>
    <row r="65401" spans="25:25" x14ac:dyDescent="0.2">
      <c r="Y65401" s="84"/>
    </row>
    <row r="65402" spans="25:25" x14ac:dyDescent="0.2">
      <c r="Y65402" s="84"/>
    </row>
    <row r="65403" spans="25:25" x14ac:dyDescent="0.2">
      <c r="Y65403" s="84"/>
    </row>
    <row r="65404" spans="25:25" x14ac:dyDescent="0.2">
      <c r="Y65404" s="84"/>
    </row>
    <row r="65405" spans="25:25" x14ac:dyDescent="0.2">
      <c r="Y65405" s="84"/>
    </row>
    <row r="65406" spans="25:25" x14ac:dyDescent="0.2">
      <c r="Y65406" s="84"/>
    </row>
    <row r="65407" spans="25:25" x14ac:dyDescent="0.2">
      <c r="Y65407" s="84"/>
    </row>
    <row r="65408" spans="25:25" x14ac:dyDescent="0.2">
      <c r="Y65408" s="84"/>
    </row>
    <row r="65409" spans="25:25" x14ac:dyDescent="0.2">
      <c r="Y65409" s="84"/>
    </row>
    <row r="65410" spans="25:25" x14ac:dyDescent="0.2">
      <c r="Y65410" s="84"/>
    </row>
    <row r="65411" spans="25:25" x14ac:dyDescent="0.2">
      <c r="Y65411" s="84"/>
    </row>
    <row r="65412" spans="25:25" x14ac:dyDescent="0.2">
      <c r="Y65412" s="84"/>
    </row>
    <row r="65413" spans="25:25" x14ac:dyDescent="0.2">
      <c r="Y65413" s="84"/>
    </row>
    <row r="65414" spans="25:25" x14ac:dyDescent="0.2">
      <c r="Y65414" s="84"/>
    </row>
    <row r="65415" spans="25:25" x14ac:dyDescent="0.2">
      <c r="Y65415" s="84"/>
    </row>
    <row r="65416" spans="25:25" x14ac:dyDescent="0.2">
      <c r="Y65416" s="84"/>
    </row>
    <row r="65417" spans="25:25" x14ac:dyDescent="0.2">
      <c r="Y65417" s="84"/>
    </row>
    <row r="65418" spans="25:25" x14ac:dyDescent="0.2">
      <c r="Y65418" s="84"/>
    </row>
    <row r="65419" spans="25:25" x14ac:dyDescent="0.2">
      <c r="Y65419" s="84"/>
    </row>
    <row r="65420" spans="25:25" x14ac:dyDescent="0.2">
      <c r="Y65420" s="84"/>
    </row>
    <row r="65421" spans="25:25" x14ac:dyDescent="0.2">
      <c r="Y65421" s="84"/>
    </row>
    <row r="65422" spans="25:25" x14ac:dyDescent="0.2">
      <c r="Y65422" s="84"/>
    </row>
    <row r="65423" spans="25:25" x14ac:dyDescent="0.2">
      <c r="Y65423" s="84"/>
    </row>
    <row r="65424" spans="25:25" x14ac:dyDescent="0.2">
      <c r="Y65424" s="84"/>
    </row>
    <row r="65425" spans="25:25" x14ac:dyDescent="0.2">
      <c r="Y65425" s="84"/>
    </row>
    <row r="65426" spans="25:25" x14ac:dyDescent="0.2">
      <c r="Y65426" s="84"/>
    </row>
    <row r="65427" spans="25:25" x14ac:dyDescent="0.2">
      <c r="Y65427" s="84"/>
    </row>
    <row r="65428" spans="25:25" x14ac:dyDescent="0.2">
      <c r="Y65428" s="84"/>
    </row>
    <row r="65429" spans="25:25" x14ac:dyDescent="0.2">
      <c r="Y65429" s="84"/>
    </row>
    <row r="65430" spans="25:25" x14ac:dyDescent="0.2">
      <c r="Y65430" s="84"/>
    </row>
    <row r="65431" spans="25:25" x14ac:dyDescent="0.2">
      <c r="Y65431" s="84"/>
    </row>
    <row r="65432" spans="25:25" x14ac:dyDescent="0.2">
      <c r="Y65432" s="84"/>
    </row>
    <row r="65433" spans="25:25" x14ac:dyDescent="0.2">
      <c r="Y65433" s="84"/>
    </row>
    <row r="65434" spans="25:25" x14ac:dyDescent="0.2">
      <c r="Y65434" s="84"/>
    </row>
    <row r="65435" spans="25:25" x14ac:dyDescent="0.2">
      <c r="Y65435" s="84"/>
    </row>
    <row r="65436" spans="25:25" x14ac:dyDescent="0.2">
      <c r="Y65436" s="84"/>
    </row>
    <row r="65437" spans="25:25" x14ac:dyDescent="0.2">
      <c r="Y65437" s="84"/>
    </row>
    <row r="65438" spans="25:25" x14ac:dyDescent="0.2">
      <c r="Y65438" s="84"/>
    </row>
    <row r="65439" spans="25:25" x14ac:dyDescent="0.2">
      <c r="Y65439" s="84"/>
    </row>
    <row r="65440" spans="25:25" x14ac:dyDescent="0.2">
      <c r="Y65440" s="84"/>
    </row>
    <row r="65441" spans="25:25" x14ac:dyDescent="0.2">
      <c r="Y65441" s="84"/>
    </row>
    <row r="65442" spans="25:25" x14ac:dyDescent="0.2">
      <c r="Y65442" s="84"/>
    </row>
    <row r="65443" spans="25:25" x14ac:dyDescent="0.2">
      <c r="Y65443" s="84"/>
    </row>
    <row r="65444" spans="25:25" x14ac:dyDescent="0.2">
      <c r="Y65444" s="84"/>
    </row>
    <row r="65445" spans="25:25" x14ac:dyDescent="0.2">
      <c r="Y65445" s="84"/>
    </row>
    <row r="65446" spans="25:25" x14ac:dyDescent="0.2">
      <c r="Y65446" s="84"/>
    </row>
    <row r="65447" spans="25:25" x14ac:dyDescent="0.2">
      <c r="Y65447" s="84"/>
    </row>
    <row r="65448" spans="25:25" x14ac:dyDescent="0.2">
      <c r="Y65448" s="84"/>
    </row>
    <row r="65449" spans="25:25" x14ac:dyDescent="0.2">
      <c r="Y65449" s="84"/>
    </row>
    <row r="65450" spans="25:25" x14ac:dyDescent="0.2">
      <c r="Y65450" s="84"/>
    </row>
    <row r="65451" spans="25:25" x14ac:dyDescent="0.2">
      <c r="Y65451" s="84"/>
    </row>
    <row r="65452" spans="25:25" x14ac:dyDescent="0.2">
      <c r="Y65452" s="84"/>
    </row>
    <row r="65453" spans="25:25" x14ac:dyDescent="0.2">
      <c r="Y65453" s="84"/>
    </row>
    <row r="65454" spans="25:25" x14ac:dyDescent="0.2">
      <c r="Y65454" s="84"/>
    </row>
    <row r="65455" spans="25:25" x14ac:dyDescent="0.2">
      <c r="Y65455" s="84"/>
    </row>
    <row r="65456" spans="25:25" x14ac:dyDescent="0.2">
      <c r="Y65456" s="84"/>
    </row>
    <row r="65457" spans="25:25" x14ac:dyDescent="0.2">
      <c r="Y65457" s="84"/>
    </row>
    <row r="65458" spans="25:25" x14ac:dyDescent="0.2">
      <c r="Y65458" s="84"/>
    </row>
    <row r="65459" spans="25:25" x14ac:dyDescent="0.2">
      <c r="Y65459" s="84"/>
    </row>
    <row r="65460" spans="25:25" x14ac:dyDescent="0.2">
      <c r="Y65460" s="84"/>
    </row>
    <row r="65461" spans="25:25" x14ac:dyDescent="0.2">
      <c r="Y65461" s="84"/>
    </row>
    <row r="65462" spans="25:25" x14ac:dyDescent="0.2">
      <c r="Y65462" s="84"/>
    </row>
    <row r="65463" spans="25:25" x14ac:dyDescent="0.2">
      <c r="Y65463" s="84"/>
    </row>
    <row r="65464" spans="25:25" x14ac:dyDescent="0.2">
      <c r="Y65464" s="84"/>
    </row>
    <row r="65465" spans="25:25" x14ac:dyDescent="0.2">
      <c r="Y65465" s="84"/>
    </row>
    <row r="65466" spans="25:25" x14ac:dyDescent="0.2">
      <c r="Y65466" s="84"/>
    </row>
    <row r="65467" spans="25:25" x14ac:dyDescent="0.2">
      <c r="Y65467" s="84"/>
    </row>
    <row r="65468" spans="25:25" x14ac:dyDescent="0.2">
      <c r="Y65468" s="84"/>
    </row>
    <row r="65469" spans="25:25" x14ac:dyDescent="0.2">
      <c r="Y65469" s="84"/>
    </row>
    <row r="65470" spans="25:25" x14ac:dyDescent="0.2">
      <c r="Y65470" s="84"/>
    </row>
    <row r="65471" spans="25:25" x14ac:dyDescent="0.2">
      <c r="Y65471" s="84"/>
    </row>
    <row r="65472" spans="25:25" x14ac:dyDescent="0.2">
      <c r="Y65472" s="84"/>
    </row>
    <row r="65473" spans="25:25" x14ac:dyDescent="0.2">
      <c r="Y65473" s="84"/>
    </row>
    <row r="65474" spans="25:25" x14ac:dyDescent="0.2">
      <c r="Y65474" s="84"/>
    </row>
    <row r="65475" spans="25:25" x14ac:dyDescent="0.2">
      <c r="Y65475" s="84"/>
    </row>
    <row r="65476" spans="25:25" x14ac:dyDescent="0.2">
      <c r="Y65476" s="84"/>
    </row>
    <row r="65477" spans="25:25" x14ac:dyDescent="0.2">
      <c r="Y65477" s="84"/>
    </row>
    <row r="65478" spans="25:25" x14ac:dyDescent="0.2">
      <c r="Y65478" s="84"/>
    </row>
    <row r="65479" spans="25:25" x14ac:dyDescent="0.2">
      <c r="Y65479" s="84"/>
    </row>
    <row r="65480" spans="25:25" x14ac:dyDescent="0.2">
      <c r="Y65480" s="84"/>
    </row>
    <row r="65481" spans="25:25" x14ac:dyDescent="0.2">
      <c r="Y65481" s="84"/>
    </row>
    <row r="65482" spans="25:25" x14ac:dyDescent="0.2">
      <c r="Y65482" s="84"/>
    </row>
    <row r="65483" spans="25:25" x14ac:dyDescent="0.2">
      <c r="Y65483" s="84"/>
    </row>
    <row r="65484" spans="25:25" x14ac:dyDescent="0.2">
      <c r="Y65484" s="84"/>
    </row>
    <row r="65485" spans="25:25" x14ac:dyDescent="0.2">
      <c r="Y65485" s="84"/>
    </row>
    <row r="65486" spans="25:25" x14ac:dyDescent="0.2">
      <c r="Y65486" s="84"/>
    </row>
    <row r="65487" spans="25:25" x14ac:dyDescent="0.2">
      <c r="Y65487" s="84"/>
    </row>
    <row r="65488" spans="25:25" x14ac:dyDescent="0.2">
      <c r="Y65488" s="84"/>
    </row>
    <row r="65489" spans="25:25" x14ac:dyDescent="0.2">
      <c r="Y65489" s="84"/>
    </row>
    <row r="65490" spans="25:25" x14ac:dyDescent="0.2">
      <c r="Y65490" s="84"/>
    </row>
    <row r="65491" spans="25:25" x14ac:dyDescent="0.2">
      <c r="Y65491" s="84"/>
    </row>
    <row r="65492" spans="25:25" x14ac:dyDescent="0.2">
      <c r="Y65492" s="84"/>
    </row>
    <row r="65493" spans="25:25" x14ac:dyDescent="0.2">
      <c r="Y65493" s="84"/>
    </row>
    <row r="65494" spans="25:25" x14ac:dyDescent="0.2">
      <c r="Y65494" s="84"/>
    </row>
    <row r="65495" spans="25:25" x14ac:dyDescent="0.2">
      <c r="Y65495" s="84"/>
    </row>
    <row r="65496" spans="25:25" x14ac:dyDescent="0.2">
      <c r="Y65496" s="84"/>
    </row>
    <row r="65497" spans="25:25" x14ac:dyDescent="0.2">
      <c r="Y65497" s="84"/>
    </row>
    <row r="65498" spans="25:25" x14ac:dyDescent="0.2">
      <c r="Y65498" s="84"/>
    </row>
    <row r="65499" spans="25:25" x14ac:dyDescent="0.2">
      <c r="Y65499" s="84"/>
    </row>
    <row r="65500" spans="25:25" x14ac:dyDescent="0.2">
      <c r="Y65500" s="84"/>
    </row>
    <row r="65501" spans="25:25" x14ac:dyDescent="0.2">
      <c r="Y65501" s="84"/>
    </row>
    <row r="65502" spans="25:25" x14ac:dyDescent="0.2">
      <c r="Y65502" s="84"/>
    </row>
    <row r="65503" spans="25:25" x14ac:dyDescent="0.2">
      <c r="Y65503" s="84"/>
    </row>
    <row r="65504" spans="25:25" x14ac:dyDescent="0.2">
      <c r="Y65504" s="84"/>
    </row>
    <row r="65505" spans="25:25" x14ac:dyDescent="0.2">
      <c r="Y65505" s="84"/>
    </row>
    <row r="65506" spans="25:25" x14ac:dyDescent="0.2">
      <c r="Y65506" s="84"/>
    </row>
    <row r="65507" spans="25:25" x14ac:dyDescent="0.2">
      <c r="Y65507" s="84"/>
    </row>
    <row r="65508" spans="25:25" x14ac:dyDescent="0.2">
      <c r="Y65508" s="84"/>
    </row>
    <row r="65509" spans="25:25" x14ac:dyDescent="0.2">
      <c r="Y65509" s="84"/>
    </row>
    <row r="65510" spans="25:25" x14ac:dyDescent="0.2">
      <c r="Y65510" s="84"/>
    </row>
    <row r="65511" spans="25:25" x14ac:dyDescent="0.2">
      <c r="Y65511" s="84"/>
    </row>
    <row r="65512" spans="25:25" x14ac:dyDescent="0.2">
      <c r="Y65512" s="84"/>
    </row>
    <row r="65513" spans="25:25" x14ac:dyDescent="0.2">
      <c r="Y65513" s="84"/>
    </row>
    <row r="65514" spans="25:25" x14ac:dyDescent="0.2">
      <c r="Y65514" s="84"/>
    </row>
    <row r="65515" spans="25:25" x14ac:dyDescent="0.2">
      <c r="Y65515" s="84"/>
    </row>
    <row r="65516" spans="25:25" x14ac:dyDescent="0.2">
      <c r="Y65516" s="84"/>
    </row>
    <row r="65517" spans="25:25" x14ac:dyDescent="0.2">
      <c r="Y65517" s="84"/>
    </row>
    <row r="65518" spans="25:25" x14ac:dyDescent="0.2">
      <c r="Y65518" s="84"/>
    </row>
    <row r="65519" spans="25:25" x14ac:dyDescent="0.2">
      <c r="Y65519" s="84"/>
    </row>
    <row r="65520" spans="25:25" x14ac:dyDescent="0.2">
      <c r="Y65520" s="84"/>
    </row>
    <row r="65521" spans="25:25" x14ac:dyDescent="0.2">
      <c r="Y65521" s="84"/>
    </row>
  </sheetData>
  <sheetProtection password="C921" sheet="1" objects="1" scenarios="1" autoFilter="0"/>
  <autoFilter ref="A25:V155" xr:uid="{00000000-0009-0000-0000-000003000000}"/>
  <mergeCells count="30">
    <mergeCell ref="E19:N19"/>
    <mergeCell ref="A20:D20"/>
    <mergeCell ref="E20:N20"/>
    <mergeCell ref="A22:T23"/>
    <mergeCell ref="A14:D15"/>
    <mergeCell ref="E14:N15"/>
    <mergeCell ref="O15:T20"/>
    <mergeCell ref="A16:D16"/>
    <mergeCell ref="E16:N16"/>
    <mergeCell ref="A17:D17"/>
    <mergeCell ref="E17:N17"/>
    <mergeCell ref="A18:D18"/>
    <mergeCell ref="E18:N18"/>
    <mergeCell ref="A19:D19"/>
    <mergeCell ref="A1:B4"/>
    <mergeCell ref="D1:T2"/>
    <mergeCell ref="D3:T3"/>
    <mergeCell ref="D4:T4"/>
    <mergeCell ref="A6:T7"/>
    <mergeCell ref="A9:D9"/>
    <mergeCell ref="E9:N9"/>
    <mergeCell ref="O9:T13"/>
    <mergeCell ref="A10:D10"/>
    <mergeCell ref="E10:N10"/>
    <mergeCell ref="A11:D11"/>
    <mergeCell ref="E11:N11"/>
    <mergeCell ref="A12:D12"/>
    <mergeCell ref="E12:N12"/>
    <mergeCell ref="A13:D13"/>
    <mergeCell ref="E13:N13"/>
  </mergeCells>
  <pageMargins left="0.70866141732283472" right="0.70866141732283472" top="0.32" bottom="0.4" header="0.31496062992125984" footer="0.31496062992125984"/>
  <pageSetup scale="34"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55"/>
  <sheetViews>
    <sheetView zoomScale="60" zoomScaleNormal="60" zoomScaleSheetLayoutView="70" zoomScalePageLayoutView="70" workbookViewId="0">
      <pane xSplit="5" ySplit="1" topLeftCell="H2" activePane="bottomRight" state="frozen"/>
      <selection pane="topRight" activeCell="F1" sqref="F1"/>
      <selection pane="bottomLeft" activeCell="A2" sqref="A2"/>
      <selection pane="bottomRight" activeCell="H2" sqref="H2"/>
    </sheetView>
  </sheetViews>
  <sheetFormatPr baseColWidth="10" defaultColWidth="11.5703125" defaultRowHeight="14.25" x14ac:dyDescent="0.2"/>
  <cols>
    <col min="1" max="1" width="6.7109375" style="125" customWidth="1"/>
    <col min="2" max="2" width="15.7109375" style="125" customWidth="1"/>
    <col min="3" max="3" width="38.5703125" style="125" customWidth="1"/>
    <col min="4" max="4" width="15.7109375" style="125" customWidth="1"/>
    <col min="5" max="5" width="48.5703125" style="125" customWidth="1"/>
    <col min="6" max="6" width="16.7109375" style="125" customWidth="1"/>
    <col min="7" max="7" width="18.28515625" style="125" customWidth="1"/>
    <col min="8" max="8" width="42.42578125" style="125" customWidth="1"/>
    <col min="9" max="9" width="12.5703125" style="125" customWidth="1"/>
    <col min="10" max="10" width="57.28515625" style="125" customWidth="1"/>
    <col min="11" max="11" width="12.7109375" style="125" customWidth="1"/>
    <col min="12" max="12" width="13.140625" style="125" customWidth="1"/>
    <col min="13" max="13" width="20" style="125" customWidth="1"/>
    <col min="14" max="14" width="13.140625" style="125" customWidth="1"/>
    <col min="15" max="15" width="15.85546875" style="125" customWidth="1"/>
    <col min="16" max="16" width="17.5703125" style="125" customWidth="1"/>
    <col min="17" max="17" width="15.7109375" style="125" customWidth="1"/>
    <col min="18" max="18" width="14" style="125" customWidth="1"/>
    <col min="19" max="19" width="41.140625" style="125" customWidth="1"/>
    <col min="20" max="20" width="14.140625" style="125" customWidth="1"/>
    <col min="21" max="21" width="21.85546875" style="125" hidden="1" customWidth="1"/>
    <col min="22" max="22" width="16.28515625" style="125" hidden="1" customWidth="1"/>
    <col min="23" max="23" width="14.7109375" style="125" hidden="1" customWidth="1"/>
    <col min="24" max="24" width="9.42578125" style="125" hidden="1" customWidth="1"/>
    <col min="25" max="25" width="9.42578125" style="149" hidden="1" customWidth="1"/>
    <col min="26" max="26" width="12.7109375" style="125" hidden="1" customWidth="1"/>
    <col min="27" max="27" width="11.5703125" style="125" hidden="1" customWidth="1"/>
    <col min="28" max="255" width="11.5703125" style="125"/>
    <col min="256" max="256" width="6.7109375" style="125" customWidth="1"/>
    <col min="257" max="257" width="15.7109375" style="125" customWidth="1"/>
    <col min="258" max="258" width="26" style="125" customWidth="1"/>
    <col min="259" max="259" width="15.7109375" style="125" customWidth="1"/>
    <col min="260" max="260" width="24.28515625" style="125" customWidth="1"/>
    <col min="261" max="261" width="16.7109375" style="125" customWidth="1"/>
    <col min="262" max="262" width="18.28515625" style="125" customWidth="1"/>
    <col min="263" max="263" width="32.140625" style="125" customWidth="1"/>
    <col min="264" max="264" width="12.5703125" style="125" customWidth="1"/>
    <col min="265" max="265" width="38.140625" style="125" customWidth="1"/>
    <col min="266" max="266" width="12.7109375" style="125" customWidth="1"/>
    <col min="267" max="267" width="13.140625" style="125" customWidth="1"/>
    <col min="268" max="268" width="20" style="125" customWidth="1"/>
    <col min="269" max="269" width="13.140625" style="125" customWidth="1"/>
    <col min="270" max="270" width="15.85546875" style="125" customWidth="1"/>
    <col min="271" max="271" width="17.5703125" style="125" customWidth="1"/>
    <col min="272" max="272" width="15.7109375" style="125" customWidth="1"/>
    <col min="273" max="273" width="14" style="125" customWidth="1"/>
    <col min="274" max="274" width="15.7109375" style="125" customWidth="1"/>
    <col min="275" max="275" width="14.140625" style="125" customWidth="1"/>
    <col min="276" max="276" width="12.7109375" style="125" customWidth="1"/>
    <col min="277" max="277" width="17.140625" style="125" customWidth="1"/>
    <col min="278" max="278" width="16.28515625" style="125" customWidth="1"/>
    <col min="279" max="283" width="0" style="125" hidden="1" customWidth="1"/>
    <col min="284" max="511" width="11.5703125" style="125"/>
    <col min="512" max="512" width="6.7109375" style="125" customWidth="1"/>
    <col min="513" max="513" width="15.7109375" style="125" customWidth="1"/>
    <col min="514" max="514" width="26" style="125" customWidth="1"/>
    <col min="515" max="515" width="15.7109375" style="125" customWidth="1"/>
    <col min="516" max="516" width="24.28515625" style="125" customWidth="1"/>
    <col min="517" max="517" width="16.7109375" style="125" customWidth="1"/>
    <col min="518" max="518" width="18.28515625" style="125" customWidth="1"/>
    <col min="519" max="519" width="32.140625" style="125" customWidth="1"/>
    <col min="520" max="520" width="12.5703125" style="125" customWidth="1"/>
    <col min="521" max="521" width="38.140625" style="125" customWidth="1"/>
    <col min="522" max="522" width="12.7109375" style="125" customWidth="1"/>
    <col min="523" max="523" width="13.140625" style="125" customWidth="1"/>
    <col min="524" max="524" width="20" style="125" customWidth="1"/>
    <col min="525" max="525" width="13.140625" style="125" customWidth="1"/>
    <col min="526" max="526" width="15.85546875" style="125" customWidth="1"/>
    <col min="527" max="527" width="17.5703125" style="125" customWidth="1"/>
    <col min="528" max="528" width="15.7109375" style="125" customWidth="1"/>
    <col min="529" max="529" width="14" style="125" customWidth="1"/>
    <col min="530" max="530" width="15.7109375" style="125" customWidth="1"/>
    <col min="531" max="531" width="14.140625" style="125" customWidth="1"/>
    <col min="532" max="532" width="12.7109375" style="125" customWidth="1"/>
    <col min="533" max="533" width="17.140625" style="125" customWidth="1"/>
    <col min="534" max="534" width="16.28515625" style="125" customWidth="1"/>
    <col min="535" max="539" width="0" style="125" hidden="1" customWidth="1"/>
    <col min="540" max="767" width="11.5703125" style="125"/>
    <col min="768" max="768" width="6.7109375" style="125" customWidth="1"/>
    <col min="769" max="769" width="15.7109375" style="125" customWidth="1"/>
    <col min="770" max="770" width="26" style="125" customWidth="1"/>
    <col min="771" max="771" width="15.7109375" style="125" customWidth="1"/>
    <col min="772" max="772" width="24.28515625" style="125" customWidth="1"/>
    <col min="773" max="773" width="16.7109375" style="125" customWidth="1"/>
    <col min="774" max="774" width="18.28515625" style="125" customWidth="1"/>
    <col min="775" max="775" width="32.140625" style="125" customWidth="1"/>
    <col min="776" max="776" width="12.5703125" style="125" customWidth="1"/>
    <col min="777" max="777" width="38.140625" style="125" customWidth="1"/>
    <col min="778" max="778" width="12.7109375" style="125" customWidth="1"/>
    <col min="779" max="779" width="13.140625" style="125" customWidth="1"/>
    <col min="780" max="780" width="20" style="125" customWidth="1"/>
    <col min="781" max="781" width="13.140625" style="125" customWidth="1"/>
    <col min="782" max="782" width="15.85546875" style="125" customWidth="1"/>
    <col min="783" max="783" width="17.5703125" style="125" customWidth="1"/>
    <col min="784" max="784" width="15.7109375" style="125" customWidth="1"/>
    <col min="785" max="785" width="14" style="125" customWidth="1"/>
    <col min="786" max="786" width="15.7109375" style="125" customWidth="1"/>
    <col min="787" max="787" width="14.140625" style="125" customWidth="1"/>
    <col min="788" max="788" width="12.7109375" style="125" customWidth="1"/>
    <col min="789" max="789" width="17.140625" style="125" customWidth="1"/>
    <col min="790" max="790" width="16.28515625" style="125" customWidth="1"/>
    <col min="791" max="795" width="0" style="125" hidden="1" customWidth="1"/>
    <col min="796" max="1023" width="11.5703125" style="125"/>
    <col min="1024" max="1024" width="6.7109375" style="125" customWidth="1"/>
    <col min="1025" max="1025" width="15.7109375" style="125" customWidth="1"/>
    <col min="1026" max="1026" width="26" style="125" customWidth="1"/>
    <col min="1027" max="1027" width="15.7109375" style="125" customWidth="1"/>
    <col min="1028" max="1028" width="24.28515625" style="125" customWidth="1"/>
    <col min="1029" max="1029" width="16.7109375" style="125" customWidth="1"/>
    <col min="1030" max="1030" width="18.28515625" style="125" customWidth="1"/>
    <col min="1031" max="1031" width="32.140625" style="125" customWidth="1"/>
    <col min="1032" max="1032" width="12.5703125" style="125" customWidth="1"/>
    <col min="1033" max="1033" width="38.140625" style="125" customWidth="1"/>
    <col min="1034" max="1034" width="12.7109375" style="125" customWidth="1"/>
    <col min="1035" max="1035" width="13.140625" style="125" customWidth="1"/>
    <col min="1036" max="1036" width="20" style="125" customWidth="1"/>
    <col min="1037" max="1037" width="13.140625" style="125" customWidth="1"/>
    <col min="1038" max="1038" width="15.85546875" style="125" customWidth="1"/>
    <col min="1039" max="1039" width="17.5703125" style="125" customWidth="1"/>
    <col min="1040" max="1040" width="15.7109375" style="125" customWidth="1"/>
    <col min="1041" max="1041" width="14" style="125" customWidth="1"/>
    <col min="1042" max="1042" width="15.7109375" style="125" customWidth="1"/>
    <col min="1043" max="1043" width="14.140625" style="125" customWidth="1"/>
    <col min="1044" max="1044" width="12.7109375" style="125" customWidth="1"/>
    <col min="1045" max="1045" width="17.140625" style="125" customWidth="1"/>
    <col min="1046" max="1046" width="16.28515625" style="125" customWidth="1"/>
    <col min="1047" max="1051" width="0" style="125" hidden="1" customWidth="1"/>
    <col min="1052" max="1279" width="11.5703125" style="125"/>
    <col min="1280" max="1280" width="6.7109375" style="125" customWidth="1"/>
    <col min="1281" max="1281" width="15.7109375" style="125" customWidth="1"/>
    <col min="1282" max="1282" width="26" style="125" customWidth="1"/>
    <col min="1283" max="1283" width="15.7109375" style="125" customWidth="1"/>
    <col min="1284" max="1284" width="24.28515625" style="125" customWidth="1"/>
    <col min="1285" max="1285" width="16.7109375" style="125" customWidth="1"/>
    <col min="1286" max="1286" width="18.28515625" style="125" customWidth="1"/>
    <col min="1287" max="1287" width="32.140625" style="125" customWidth="1"/>
    <col min="1288" max="1288" width="12.5703125" style="125" customWidth="1"/>
    <col min="1289" max="1289" width="38.140625" style="125" customWidth="1"/>
    <col min="1290" max="1290" width="12.7109375" style="125" customWidth="1"/>
    <col min="1291" max="1291" width="13.140625" style="125" customWidth="1"/>
    <col min="1292" max="1292" width="20" style="125" customWidth="1"/>
    <col min="1293" max="1293" width="13.140625" style="125" customWidth="1"/>
    <col min="1294" max="1294" width="15.85546875" style="125" customWidth="1"/>
    <col min="1295" max="1295" width="17.5703125" style="125" customWidth="1"/>
    <col min="1296" max="1296" width="15.7109375" style="125" customWidth="1"/>
    <col min="1297" max="1297" width="14" style="125" customWidth="1"/>
    <col min="1298" max="1298" width="15.7109375" style="125" customWidth="1"/>
    <col min="1299" max="1299" width="14.140625" style="125" customWidth="1"/>
    <col min="1300" max="1300" width="12.7109375" style="125" customWidth="1"/>
    <col min="1301" max="1301" width="17.140625" style="125" customWidth="1"/>
    <col min="1302" max="1302" width="16.28515625" style="125" customWidth="1"/>
    <col min="1303" max="1307" width="0" style="125" hidden="1" customWidth="1"/>
    <col min="1308" max="1535" width="11.5703125" style="125"/>
    <col min="1536" max="1536" width="6.7109375" style="125" customWidth="1"/>
    <col min="1537" max="1537" width="15.7109375" style="125" customWidth="1"/>
    <col min="1538" max="1538" width="26" style="125" customWidth="1"/>
    <col min="1539" max="1539" width="15.7109375" style="125" customWidth="1"/>
    <col min="1540" max="1540" width="24.28515625" style="125" customWidth="1"/>
    <col min="1541" max="1541" width="16.7109375" style="125" customWidth="1"/>
    <col min="1542" max="1542" width="18.28515625" style="125" customWidth="1"/>
    <col min="1543" max="1543" width="32.140625" style="125" customWidth="1"/>
    <col min="1544" max="1544" width="12.5703125" style="125" customWidth="1"/>
    <col min="1545" max="1545" width="38.140625" style="125" customWidth="1"/>
    <col min="1546" max="1546" width="12.7109375" style="125" customWidth="1"/>
    <col min="1547" max="1547" width="13.140625" style="125" customWidth="1"/>
    <col min="1548" max="1548" width="20" style="125" customWidth="1"/>
    <col min="1549" max="1549" width="13.140625" style="125" customWidth="1"/>
    <col min="1550" max="1550" width="15.85546875" style="125" customWidth="1"/>
    <col min="1551" max="1551" width="17.5703125" style="125" customWidth="1"/>
    <col min="1552" max="1552" width="15.7109375" style="125" customWidth="1"/>
    <col min="1553" max="1553" width="14" style="125" customWidth="1"/>
    <col min="1554" max="1554" width="15.7109375" style="125" customWidth="1"/>
    <col min="1555" max="1555" width="14.140625" style="125" customWidth="1"/>
    <col min="1556" max="1556" width="12.7109375" style="125" customWidth="1"/>
    <col min="1557" max="1557" width="17.140625" style="125" customWidth="1"/>
    <col min="1558" max="1558" width="16.28515625" style="125" customWidth="1"/>
    <col min="1559" max="1563" width="0" style="125" hidden="1" customWidth="1"/>
    <col min="1564" max="1791" width="11.5703125" style="125"/>
    <col min="1792" max="1792" width="6.7109375" style="125" customWidth="1"/>
    <col min="1793" max="1793" width="15.7109375" style="125" customWidth="1"/>
    <col min="1794" max="1794" width="26" style="125" customWidth="1"/>
    <col min="1795" max="1795" width="15.7109375" style="125" customWidth="1"/>
    <col min="1796" max="1796" width="24.28515625" style="125" customWidth="1"/>
    <col min="1797" max="1797" width="16.7109375" style="125" customWidth="1"/>
    <col min="1798" max="1798" width="18.28515625" style="125" customWidth="1"/>
    <col min="1799" max="1799" width="32.140625" style="125" customWidth="1"/>
    <col min="1800" max="1800" width="12.5703125" style="125" customWidth="1"/>
    <col min="1801" max="1801" width="38.140625" style="125" customWidth="1"/>
    <col min="1802" max="1802" width="12.7109375" style="125" customWidth="1"/>
    <col min="1803" max="1803" width="13.140625" style="125" customWidth="1"/>
    <col min="1804" max="1804" width="20" style="125" customWidth="1"/>
    <col min="1805" max="1805" width="13.140625" style="125" customWidth="1"/>
    <col min="1806" max="1806" width="15.85546875" style="125" customWidth="1"/>
    <col min="1807" max="1807" width="17.5703125" style="125" customWidth="1"/>
    <col min="1808" max="1808" width="15.7109375" style="125" customWidth="1"/>
    <col min="1809" max="1809" width="14" style="125" customWidth="1"/>
    <col min="1810" max="1810" width="15.7109375" style="125" customWidth="1"/>
    <col min="1811" max="1811" width="14.140625" style="125" customWidth="1"/>
    <col min="1812" max="1812" width="12.7109375" style="125" customWidth="1"/>
    <col min="1813" max="1813" width="17.140625" style="125" customWidth="1"/>
    <col min="1814" max="1814" width="16.28515625" style="125" customWidth="1"/>
    <col min="1815" max="1819" width="0" style="125" hidden="1" customWidth="1"/>
    <col min="1820" max="2047" width="11.5703125" style="125"/>
    <col min="2048" max="2048" width="6.7109375" style="125" customWidth="1"/>
    <col min="2049" max="2049" width="15.7109375" style="125" customWidth="1"/>
    <col min="2050" max="2050" width="26" style="125" customWidth="1"/>
    <col min="2051" max="2051" width="15.7109375" style="125" customWidth="1"/>
    <col min="2052" max="2052" width="24.28515625" style="125" customWidth="1"/>
    <col min="2053" max="2053" width="16.7109375" style="125" customWidth="1"/>
    <col min="2054" max="2054" width="18.28515625" style="125" customWidth="1"/>
    <col min="2055" max="2055" width="32.140625" style="125" customWidth="1"/>
    <col min="2056" max="2056" width="12.5703125" style="125" customWidth="1"/>
    <col min="2057" max="2057" width="38.140625" style="125" customWidth="1"/>
    <col min="2058" max="2058" width="12.7109375" style="125" customWidth="1"/>
    <col min="2059" max="2059" width="13.140625" style="125" customWidth="1"/>
    <col min="2060" max="2060" width="20" style="125" customWidth="1"/>
    <col min="2061" max="2061" width="13.140625" style="125" customWidth="1"/>
    <col min="2062" max="2062" width="15.85546875" style="125" customWidth="1"/>
    <col min="2063" max="2063" width="17.5703125" style="125" customWidth="1"/>
    <col min="2064" max="2064" width="15.7109375" style="125" customWidth="1"/>
    <col min="2065" max="2065" width="14" style="125" customWidth="1"/>
    <col min="2066" max="2066" width="15.7109375" style="125" customWidth="1"/>
    <col min="2067" max="2067" width="14.140625" style="125" customWidth="1"/>
    <col min="2068" max="2068" width="12.7109375" style="125" customWidth="1"/>
    <col min="2069" max="2069" width="17.140625" style="125" customWidth="1"/>
    <col min="2070" max="2070" width="16.28515625" style="125" customWidth="1"/>
    <col min="2071" max="2075" width="0" style="125" hidden="1" customWidth="1"/>
    <col min="2076" max="2303" width="11.5703125" style="125"/>
    <col min="2304" max="2304" width="6.7109375" style="125" customWidth="1"/>
    <col min="2305" max="2305" width="15.7109375" style="125" customWidth="1"/>
    <col min="2306" max="2306" width="26" style="125" customWidth="1"/>
    <col min="2307" max="2307" width="15.7109375" style="125" customWidth="1"/>
    <col min="2308" max="2308" width="24.28515625" style="125" customWidth="1"/>
    <col min="2309" max="2309" width="16.7109375" style="125" customWidth="1"/>
    <col min="2310" max="2310" width="18.28515625" style="125" customWidth="1"/>
    <col min="2311" max="2311" width="32.140625" style="125" customWidth="1"/>
    <col min="2312" max="2312" width="12.5703125" style="125" customWidth="1"/>
    <col min="2313" max="2313" width="38.140625" style="125" customWidth="1"/>
    <col min="2314" max="2314" width="12.7109375" style="125" customWidth="1"/>
    <col min="2315" max="2315" width="13.140625" style="125" customWidth="1"/>
    <col min="2316" max="2316" width="20" style="125" customWidth="1"/>
    <col min="2317" max="2317" width="13.140625" style="125" customWidth="1"/>
    <col min="2318" max="2318" width="15.85546875" style="125" customWidth="1"/>
    <col min="2319" max="2319" width="17.5703125" style="125" customWidth="1"/>
    <col min="2320" max="2320" width="15.7109375" style="125" customWidth="1"/>
    <col min="2321" max="2321" width="14" style="125" customWidth="1"/>
    <col min="2322" max="2322" width="15.7109375" style="125" customWidth="1"/>
    <col min="2323" max="2323" width="14.140625" style="125" customWidth="1"/>
    <col min="2324" max="2324" width="12.7109375" style="125" customWidth="1"/>
    <col min="2325" max="2325" width="17.140625" style="125" customWidth="1"/>
    <col min="2326" max="2326" width="16.28515625" style="125" customWidth="1"/>
    <col min="2327" max="2331" width="0" style="125" hidden="1" customWidth="1"/>
    <col min="2332" max="2559" width="11.5703125" style="125"/>
    <col min="2560" max="2560" width="6.7109375" style="125" customWidth="1"/>
    <col min="2561" max="2561" width="15.7109375" style="125" customWidth="1"/>
    <col min="2562" max="2562" width="26" style="125" customWidth="1"/>
    <col min="2563" max="2563" width="15.7109375" style="125" customWidth="1"/>
    <col min="2564" max="2564" width="24.28515625" style="125" customWidth="1"/>
    <col min="2565" max="2565" width="16.7109375" style="125" customWidth="1"/>
    <col min="2566" max="2566" width="18.28515625" style="125" customWidth="1"/>
    <col min="2567" max="2567" width="32.140625" style="125" customWidth="1"/>
    <col min="2568" max="2568" width="12.5703125" style="125" customWidth="1"/>
    <col min="2569" max="2569" width="38.140625" style="125" customWidth="1"/>
    <col min="2570" max="2570" width="12.7109375" style="125" customWidth="1"/>
    <col min="2571" max="2571" width="13.140625" style="125" customWidth="1"/>
    <col min="2572" max="2572" width="20" style="125" customWidth="1"/>
    <col min="2573" max="2573" width="13.140625" style="125" customWidth="1"/>
    <col min="2574" max="2574" width="15.85546875" style="125" customWidth="1"/>
    <col min="2575" max="2575" width="17.5703125" style="125" customWidth="1"/>
    <col min="2576" max="2576" width="15.7109375" style="125" customWidth="1"/>
    <col min="2577" max="2577" width="14" style="125" customWidth="1"/>
    <col min="2578" max="2578" width="15.7109375" style="125" customWidth="1"/>
    <col min="2579" max="2579" width="14.140625" style="125" customWidth="1"/>
    <col min="2580" max="2580" width="12.7109375" style="125" customWidth="1"/>
    <col min="2581" max="2581" width="17.140625" style="125" customWidth="1"/>
    <col min="2582" max="2582" width="16.28515625" style="125" customWidth="1"/>
    <col min="2583" max="2587" width="0" style="125" hidden="1" customWidth="1"/>
    <col min="2588" max="2815" width="11.5703125" style="125"/>
    <col min="2816" max="2816" width="6.7109375" style="125" customWidth="1"/>
    <col min="2817" max="2817" width="15.7109375" style="125" customWidth="1"/>
    <col min="2818" max="2818" width="26" style="125" customWidth="1"/>
    <col min="2819" max="2819" width="15.7109375" style="125" customWidth="1"/>
    <col min="2820" max="2820" width="24.28515625" style="125" customWidth="1"/>
    <col min="2821" max="2821" width="16.7109375" style="125" customWidth="1"/>
    <col min="2822" max="2822" width="18.28515625" style="125" customWidth="1"/>
    <col min="2823" max="2823" width="32.140625" style="125" customWidth="1"/>
    <col min="2824" max="2824" width="12.5703125" style="125" customWidth="1"/>
    <col min="2825" max="2825" width="38.140625" style="125" customWidth="1"/>
    <col min="2826" max="2826" width="12.7109375" style="125" customWidth="1"/>
    <col min="2827" max="2827" width="13.140625" style="125" customWidth="1"/>
    <col min="2828" max="2828" width="20" style="125" customWidth="1"/>
    <col min="2829" max="2829" width="13.140625" style="125" customWidth="1"/>
    <col min="2830" max="2830" width="15.85546875" style="125" customWidth="1"/>
    <col min="2831" max="2831" width="17.5703125" style="125" customWidth="1"/>
    <col min="2832" max="2832" width="15.7109375" style="125" customWidth="1"/>
    <col min="2833" max="2833" width="14" style="125" customWidth="1"/>
    <col min="2834" max="2834" width="15.7109375" style="125" customWidth="1"/>
    <col min="2835" max="2835" width="14.140625" style="125" customWidth="1"/>
    <col min="2836" max="2836" width="12.7109375" style="125" customWidth="1"/>
    <col min="2837" max="2837" width="17.140625" style="125" customWidth="1"/>
    <col min="2838" max="2838" width="16.28515625" style="125" customWidth="1"/>
    <col min="2839" max="2843" width="0" style="125" hidden="1" customWidth="1"/>
    <col min="2844" max="3071" width="11.5703125" style="125"/>
    <col min="3072" max="3072" width="6.7109375" style="125" customWidth="1"/>
    <col min="3073" max="3073" width="15.7109375" style="125" customWidth="1"/>
    <col min="3074" max="3074" width="26" style="125" customWidth="1"/>
    <col min="3075" max="3075" width="15.7109375" style="125" customWidth="1"/>
    <col min="3076" max="3076" width="24.28515625" style="125" customWidth="1"/>
    <col min="3077" max="3077" width="16.7109375" style="125" customWidth="1"/>
    <col min="3078" max="3078" width="18.28515625" style="125" customWidth="1"/>
    <col min="3079" max="3079" width="32.140625" style="125" customWidth="1"/>
    <col min="3080" max="3080" width="12.5703125" style="125" customWidth="1"/>
    <col min="3081" max="3081" width="38.140625" style="125" customWidth="1"/>
    <col min="3082" max="3082" width="12.7109375" style="125" customWidth="1"/>
    <col min="3083" max="3083" width="13.140625" style="125" customWidth="1"/>
    <col min="3084" max="3084" width="20" style="125" customWidth="1"/>
    <col min="3085" max="3085" width="13.140625" style="125" customWidth="1"/>
    <col min="3086" max="3086" width="15.85546875" style="125" customWidth="1"/>
    <col min="3087" max="3087" width="17.5703125" style="125" customWidth="1"/>
    <col min="3088" max="3088" width="15.7109375" style="125" customWidth="1"/>
    <col min="3089" max="3089" width="14" style="125" customWidth="1"/>
    <col min="3090" max="3090" width="15.7109375" style="125" customWidth="1"/>
    <col min="3091" max="3091" width="14.140625" style="125" customWidth="1"/>
    <col min="3092" max="3092" width="12.7109375" style="125" customWidth="1"/>
    <col min="3093" max="3093" width="17.140625" style="125" customWidth="1"/>
    <col min="3094" max="3094" width="16.28515625" style="125" customWidth="1"/>
    <col min="3095" max="3099" width="0" style="125" hidden="1" customWidth="1"/>
    <col min="3100" max="3327" width="11.5703125" style="125"/>
    <col min="3328" max="3328" width="6.7109375" style="125" customWidth="1"/>
    <col min="3329" max="3329" width="15.7109375" style="125" customWidth="1"/>
    <col min="3330" max="3330" width="26" style="125" customWidth="1"/>
    <col min="3331" max="3331" width="15.7109375" style="125" customWidth="1"/>
    <col min="3332" max="3332" width="24.28515625" style="125" customWidth="1"/>
    <col min="3333" max="3333" width="16.7109375" style="125" customWidth="1"/>
    <col min="3334" max="3334" width="18.28515625" style="125" customWidth="1"/>
    <col min="3335" max="3335" width="32.140625" style="125" customWidth="1"/>
    <col min="3336" max="3336" width="12.5703125" style="125" customWidth="1"/>
    <col min="3337" max="3337" width="38.140625" style="125" customWidth="1"/>
    <col min="3338" max="3338" width="12.7109375" style="125" customWidth="1"/>
    <col min="3339" max="3339" width="13.140625" style="125" customWidth="1"/>
    <col min="3340" max="3340" width="20" style="125" customWidth="1"/>
    <col min="3341" max="3341" width="13.140625" style="125" customWidth="1"/>
    <col min="3342" max="3342" width="15.85546875" style="125" customWidth="1"/>
    <col min="3343" max="3343" width="17.5703125" style="125" customWidth="1"/>
    <col min="3344" max="3344" width="15.7109375" style="125" customWidth="1"/>
    <col min="3345" max="3345" width="14" style="125" customWidth="1"/>
    <col min="3346" max="3346" width="15.7109375" style="125" customWidth="1"/>
    <col min="3347" max="3347" width="14.140625" style="125" customWidth="1"/>
    <col min="3348" max="3348" width="12.7109375" style="125" customWidth="1"/>
    <col min="3349" max="3349" width="17.140625" style="125" customWidth="1"/>
    <col min="3350" max="3350" width="16.28515625" style="125" customWidth="1"/>
    <col min="3351" max="3355" width="0" style="125" hidden="1" customWidth="1"/>
    <col min="3356" max="3583" width="11.5703125" style="125"/>
    <col min="3584" max="3584" width="6.7109375" style="125" customWidth="1"/>
    <col min="3585" max="3585" width="15.7109375" style="125" customWidth="1"/>
    <col min="3586" max="3586" width="26" style="125" customWidth="1"/>
    <col min="3587" max="3587" width="15.7109375" style="125" customWidth="1"/>
    <col min="3588" max="3588" width="24.28515625" style="125" customWidth="1"/>
    <col min="3589" max="3589" width="16.7109375" style="125" customWidth="1"/>
    <col min="3590" max="3590" width="18.28515625" style="125" customWidth="1"/>
    <col min="3591" max="3591" width="32.140625" style="125" customWidth="1"/>
    <col min="3592" max="3592" width="12.5703125" style="125" customWidth="1"/>
    <col min="3593" max="3593" width="38.140625" style="125" customWidth="1"/>
    <col min="3594" max="3594" width="12.7109375" style="125" customWidth="1"/>
    <col min="3595" max="3595" width="13.140625" style="125" customWidth="1"/>
    <col min="3596" max="3596" width="20" style="125" customWidth="1"/>
    <col min="3597" max="3597" width="13.140625" style="125" customWidth="1"/>
    <col min="3598" max="3598" width="15.85546875" style="125" customWidth="1"/>
    <col min="3599" max="3599" width="17.5703125" style="125" customWidth="1"/>
    <col min="3600" max="3600" width="15.7109375" style="125" customWidth="1"/>
    <col min="3601" max="3601" width="14" style="125" customWidth="1"/>
    <col min="3602" max="3602" width="15.7109375" style="125" customWidth="1"/>
    <col min="3603" max="3603" width="14.140625" style="125" customWidth="1"/>
    <col min="3604" max="3604" width="12.7109375" style="125" customWidth="1"/>
    <col min="3605" max="3605" width="17.140625" style="125" customWidth="1"/>
    <col min="3606" max="3606" width="16.28515625" style="125" customWidth="1"/>
    <col min="3607" max="3611" width="0" style="125" hidden="1" customWidth="1"/>
    <col min="3612" max="3839" width="11.5703125" style="125"/>
    <col min="3840" max="3840" width="6.7109375" style="125" customWidth="1"/>
    <col min="3841" max="3841" width="15.7109375" style="125" customWidth="1"/>
    <col min="3842" max="3842" width="26" style="125" customWidth="1"/>
    <col min="3843" max="3843" width="15.7109375" style="125" customWidth="1"/>
    <col min="3844" max="3844" width="24.28515625" style="125" customWidth="1"/>
    <col min="3845" max="3845" width="16.7109375" style="125" customWidth="1"/>
    <col min="3846" max="3846" width="18.28515625" style="125" customWidth="1"/>
    <col min="3847" max="3847" width="32.140625" style="125" customWidth="1"/>
    <col min="3848" max="3848" width="12.5703125" style="125" customWidth="1"/>
    <col min="3849" max="3849" width="38.140625" style="125" customWidth="1"/>
    <col min="3850" max="3850" width="12.7109375" style="125" customWidth="1"/>
    <col min="3851" max="3851" width="13.140625" style="125" customWidth="1"/>
    <col min="3852" max="3852" width="20" style="125" customWidth="1"/>
    <col min="3853" max="3853" width="13.140625" style="125" customWidth="1"/>
    <col min="3854" max="3854" width="15.85546875" style="125" customWidth="1"/>
    <col min="3855" max="3855" width="17.5703125" style="125" customWidth="1"/>
    <col min="3856" max="3856" width="15.7109375" style="125" customWidth="1"/>
    <col min="3857" max="3857" width="14" style="125" customWidth="1"/>
    <col min="3858" max="3858" width="15.7109375" style="125" customWidth="1"/>
    <col min="3859" max="3859" width="14.140625" style="125" customWidth="1"/>
    <col min="3860" max="3860" width="12.7109375" style="125" customWidth="1"/>
    <col min="3861" max="3861" width="17.140625" style="125" customWidth="1"/>
    <col min="3862" max="3862" width="16.28515625" style="125" customWidth="1"/>
    <col min="3863" max="3867" width="0" style="125" hidden="1" customWidth="1"/>
    <col min="3868" max="4095" width="11.5703125" style="125"/>
    <col min="4096" max="4096" width="6.7109375" style="125" customWidth="1"/>
    <col min="4097" max="4097" width="15.7109375" style="125" customWidth="1"/>
    <col min="4098" max="4098" width="26" style="125" customWidth="1"/>
    <col min="4099" max="4099" width="15.7109375" style="125" customWidth="1"/>
    <col min="4100" max="4100" width="24.28515625" style="125" customWidth="1"/>
    <col min="4101" max="4101" width="16.7109375" style="125" customWidth="1"/>
    <col min="4102" max="4102" width="18.28515625" style="125" customWidth="1"/>
    <col min="4103" max="4103" width="32.140625" style="125" customWidth="1"/>
    <col min="4104" max="4104" width="12.5703125" style="125" customWidth="1"/>
    <col min="4105" max="4105" width="38.140625" style="125" customWidth="1"/>
    <col min="4106" max="4106" width="12.7109375" style="125" customWidth="1"/>
    <col min="4107" max="4107" width="13.140625" style="125" customWidth="1"/>
    <col min="4108" max="4108" width="20" style="125" customWidth="1"/>
    <col min="4109" max="4109" width="13.140625" style="125" customWidth="1"/>
    <col min="4110" max="4110" width="15.85546875" style="125" customWidth="1"/>
    <col min="4111" max="4111" width="17.5703125" style="125" customWidth="1"/>
    <col min="4112" max="4112" width="15.7109375" style="125" customWidth="1"/>
    <col min="4113" max="4113" width="14" style="125" customWidth="1"/>
    <col min="4114" max="4114" width="15.7109375" style="125" customWidth="1"/>
    <col min="4115" max="4115" width="14.140625" style="125" customWidth="1"/>
    <col min="4116" max="4116" width="12.7109375" style="125" customWidth="1"/>
    <col min="4117" max="4117" width="17.140625" style="125" customWidth="1"/>
    <col min="4118" max="4118" width="16.28515625" style="125" customWidth="1"/>
    <col min="4119" max="4123" width="0" style="125" hidden="1" customWidth="1"/>
    <col min="4124" max="4351" width="11.5703125" style="125"/>
    <col min="4352" max="4352" width="6.7109375" style="125" customWidth="1"/>
    <col min="4353" max="4353" width="15.7109375" style="125" customWidth="1"/>
    <col min="4354" max="4354" width="26" style="125" customWidth="1"/>
    <col min="4355" max="4355" width="15.7109375" style="125" customWidth="1"/>
    <col min="4356" max="4356" width="24.28515625" style="125" customWidth="1"/>
    <col min="4357" max="4357" width="16.7109375" style="125" customWidth="1"/>
    <col min="4358" max="4358" width="18.28515625" style="125" customWidth="1"/>
    <col min="4359" max="4359" width="32.140625" style="125" customWidth="1"/>
    <col min="4360" max="4360" width="12.5703125" style="125" customWidth="1"/>
    <col min="4361" max="4361" width="38.140625" style="125" customWidth="1"/>
    <col min="4362" max="4362" width="12.7109375" style="125" customWidth="1"/>
    <col min="4363" max="4363" width="13.140625" style="125" customWidth="1"/>
    <col min="4364" max="4364" width="20" style="125" customWidth="1"/>
    <col min="4365" max="4365" width="13.140625" style="125" customWidth="1"/>
    <col min="4366" max="4366" width="15.85546875" style="125" customWidth="1"/>
    <col min="4367" max="4367" width="17.5703125" style="125" customWidth="1"/>
    <col min="4368" max="4368" width="15.7109375" style="125" customWidth="1"/>
    <col min="4369" max="4369" width="14" style="125" customWidth="1"/>
    <col min="4370" max="4370" width="15.7109375" style="125" customWidth="1"/>
    <col min="4371" max="4371" width="14.140625" style="125" customWidth="1"/>
    <col min="4372" max="4372" width="12.7109375" style="125" customWidth="1"/>
    <col min="4373" max="4373" width="17.140625" style="125" customWidth="1"/>
    <col min="4374" max="4374" width="16.28515625" style="125" customWidth="1"/>
    <col min="4375" max="4379" width="0" style="125" hidden="1" customWidth="1"/>
    <col min="4380" max="4607" width="11.5703125" style="125"/>
    <col min="4608" max="4608" width="6.7109375" style="125" customWidth="1"/>
    <col min="4609" max="4609" width="15.7109375" style="125" customWidth="1"/>
    <col min="4610" max="4610" width="26" style="125" customWidth="1"/>
    <col min="4611" max="4611" width="15.7109375" style="125" customWidth="1"/>
    <col min="4612" max="4612" width="24.28515625" style="125" customWidth="1"/>
    <col min="4613" max="4613" width="16.7109375" style="125" customWidth="1"/>
    <col min="4614" max="4614" width="18.28515625" style="125" customWidth="1"/>
    <col min="4615" max="4615" width="32.140625" style="125" customWidth="1"/>
    <col min="4616" max="4616" width="12.5703125" style="125" customWidth="1"/>
    <col min="4617" max="4617" width="38.140625" style="125" customWidth="1"/>
    <col min="4618" max="4618" width="12.7109375" style="125" customWidth="1"/>
    <col min="4619" max="4619" width="13.140625" style="125" customWidth="1"/>
    <col min="4620" max="4620" width="20" style="125" customWidth="1"/>
    <col min="4621" max="4621" width="13.140625" style="125" customWidth="1"/>
    <col min="4622" max="4622" width="15.85546875" style="125" customWidth="1"/>
    <col min="4623" max="4623" width="17.5703125" style="125" customWidth="1"/>
    <col min="4624" max="4624" width="15.7109375" style="125" customWidth="1"/>
    <col min="4625" max="4625" width="14" style="125" customWidth="1"/>
    <col min="4626" max="4626" width="15.7109375" style="125" customWidth="1"/>
    <col min="4627" max="4627" width="14.140625" style="125" customWidth="1"/>
    <col min="4628" max="4628" width="12.7109375" style="125" customWidth="1"/>
    <col min="4629" max="4629" width="17.140625" style="125" customWidth="1"/>
    <col min="4630" max="4630" width="16.28515625" style="125" customWidth="1"/>
    <col min="4631" max="4635" width="0" style="125" hidden="1" customWidth="1"/>
    <col min="4636" max="4863" width="11.5703125" style="125"/>
    <col min="4864" max="4864" width="6.7109375" style="125" customWidth="1"/>
    <col min="4865" max="4865" width="15.7109375" style="125" customWidth="1"/>
    <col min="4866" max="4866" width="26" style="125" customWidth="1"/>
    <col min="4867" max="4867" width="15.7109375" style="125" customWidth="1"/>
    <col min="4868" max="4868" width="24.28515625" style="125" customWidth="1"/>
    <col min="4869" max="4869" width="16.7109375" style="125" customWidth="1"/>
    <col min="4870" max="4870" width="18.28515625" style="125" customWidth="1"/>
    <col min="4871" max="4871" width="32.140625" style="125" customWidth="1"/>
    <col min="4872" max="4872" width="12.5703125" style="125" customWidth="1"/>
    <col min="4873" max="4873" width="38.140625" style="125" customWidth="1"/>
    <col min="4874" max="4874" width="12.7109375" style="125" customWidth="1"/>
    <col min="4875" max="4875" width="13.140625" style="125" customWidth="1"/>
    <col min="4876" max="4876" width="20" style="125" customWidth="1"/>
    <col min="4877" max="4877" width="13.140625" style="125" customWidth="1"/>
    <col min="4878" max="4878" width="15.85546875" style="125" customWidth="1"/>
    <col min="4879" max="4879" width="17.5703125" style="125" customWidth="1"/>
    <col min="4880" max="4880" width="15.7109375" style="125" customWidth="1"/>
    <col min="4881" max="4881" width="14" style="125" customWidth="1"/>
    <col min="4882" max="4882" width="15.7109375" style="125" customWidth="1"/>
    <col min="4883" max="4883" width="14.140625" style="125" customWidth="1"/>
    <col min="4884" max="4884" width="12.7109375" style="125" customWidth="1"/>
    <col min="4885" max="4885" width="17.140625" style="125" customWidth="1"/>
    <col min="4886" max="4886" width="16.28515625" style="125" customWidth="1"/>
    <col min="4887" max="4891" width="0" style="125" hidden="1" customWidth="1"/>
    <col min="4892" max="5119" width="11.5703125" style="125"/>
    <col min="5120" max="5120" width="6.7109375" style="125" customWidth="1"/>
    <col min="5121" max="5121" width="15.7109375" style="125" customWidth="1"/>
    <col min="5122" max="5122" width="26" style="125" customWidth="1"/>
    <col min="5123" max="5123" width="15.7109375" style="125" customWidth="1"/>
    <col min="5124" max="5124" width="24.28515625" style="125" customWidth="1"/>
    <col min="5125" max="5125" width="16.7109375" style="125" customWidth="1"/>
    <col min="5126" max="5126" width="18.28515625" style="125" customWidth="1"/>
    <col min="5127" max="5127" width="32.140625" style="125" customWidth="1"/>
    <col min="5128" max="5128" width="12.5703125" style="125" customWidth="1"/>
    <col min="5129" max="5129" width="38.140625" style="125" customWidth="1"/>
    <col min="5130" max="5130" width="12.7109375" style="125" customWidth="1"/>
    <col min="5131" max="5131" width="13.140625" style="125" customWidth="1"/>
    <col min="5132" max="5132" width="20" style="125" customWidth="1"/>
    <col min="5133" max="5133" width="13.140625" style="125" customWidth="1"/>
    <col min="5134" max="5134" width="15.85546875" style="125" customWidth="1"/>
    <col min="5135" max="5135" width="17.5703125" style="125" customWidth="1"/>
    <col min="5136" max="5136" width="15.7109375" style="125" customWidth="1"/>
    <col min="5137" max="5137" width="14" style="125" customWidth="1"/>
    <col min="5138" max="5138" width="15.7109375" style="125" customWidth="1"/>
    <col min="5139" max="5139" width="14.140625" style="125" customWidth="1"/>
    <col min="5140" max="5140" width="12.7109375" style="125" customWidth="1"/>
    <col min="5141" max="5141" width="17.140625" style="125" customWidth="1"/>
    <col min="5142" max="5142" width="16.28515625" style="125" customWidth="1"/>
    <col min="5143" max="5147" width="0" style="125" hidden="1" customWidth="1"/>
    <col min="5148" max="5375" width="11.5703125" style="125"/>
    <col min="5376" max="5376" width="6.7109375" style="125" customWidth="1"/>
    <col min="5377" max="5377" width="15.7109375" style="125" customWidth="1"/>
    <col min="5378" max="5378" width="26" style="125" customWidth="1"/>
    <col min="5379" max="5379" width="15.7109375" style="125" customWidth="1"/>
    <col min="5380" max="5380" width="24.28515625" style="125" customWidth="1"/>
    <col min="5381" max="5381" width="16.7109375" style="125" customWidth="1"/>
    <col min="5382" max="5382" width="18.28515625" style="125" customWidth="1"/>
    <col min="5383" max="5383" width="32.140625" style="125" customWidth="1"/>
    <col min="5384" max="5384" width="12.5703125" style="125" customWidth="1"/>
    <col min="5385" max="5385" width="38.140625" style="125" customWidth="1"/>
    <col min="5386" max="5386" width="12.7109375" style="125" customWidth="1"/>
    <col min="5387" max="5387" width="13.140625" style="125" customWidth="1"/>
    <col min="5388" max="5388" width="20" style="125" customWidth="1"/>
    <col min="5389" max="5389" width="13.140625" style="125" customWidth="1"/>
    <col min="5390" max="5390" width="15.85546875" style="125" customWidth="1"/>
    <col min="5391" max="5391" width="17.5703125" style="125" customWidth="1"/>
    <col min="5392" max="5392" width="15.7109375" style="125" customWidth="1"/>
    <col min="5393" max="5393" width="14" style="125" customWidth="1"/>
    <col min="5394" max="5394" width="15.7109375" style="125" customWidth="1"/>
    <col min="5395" max="5395" width="14.140625" style="125" customWidth="1"/>
    <col min="5396" max="5396" width="12.7109375" style="125" customWidth="1"/>
    <col min="5397" max="5397" width="17.140625" style="125" customWidth="1"/>
    <col min="5398" max="5398" width="16.28515625" style="125" customWidth="1"/>
    <col min="5399" max="5403" width="0" style="125" hidden="1" customWidth="1"/>
    <col min="5404" max="5631" width="11.5703125" style="125"/>
    <col min="5632" max="5632" width="6.7109375" style="125" customWidth="1"/>
    <col min="5633" max="5633" width="15.7109375" style="125" customWidth="1"/>
    <col min="5634" max="5634" width="26" style="125" customWidth="1"/>
    <col min="5635" max="5635" width="15.7109375" style="125" customWidth="1"/>
    <col min="5636" max="5636" width="24.28515625" style="125" customWidth="1"/>
    <col min="5637" max="5637" width="16.7109375" style="125" customWidth="1"/>
    <col min="5638" max="5638" width="18.28515625" style="125" customWidth="1"/>
    <col min="5639" max="5639" width="32.140625" style="125" customWidth="1"/>
    <col min="5640" max="5640" width="12.5703125" style="125" customWidth="1"/>
    <col min="5641" max="5641" width="38.140625" style="125" customWidth="1"/>
    <col min="5642" max="5642" width="12.7109375" style="125" customWidth="1"/>
    <col min="5643" max="5643" width="13.140625" style="125" customWidth="1"/>
    <col min="5644" max="5644" width="20" style="125" customWidth="1"/>
    <col min="5645" max="5645" width="13.140625" style="125" customWidth="1"/>
    <col min="5646" max="5646" width="15.85546875" style="125" customWidth="1"/>
    <col min="5647" max="5647" width="17.5703125" style="125" customWidth="1"/>
    <col min="5648" max="5648" width="15.7109375" style="125" customWidth="1"/>
    <col min="5649" max="5649" width="14" style="125" customWidth="1"/>
    <col min="5650" max="5650" width="15.7109375" style="125" customWidth="1"/>
    <col min="5651" max="5651" width="14.140625" style="125" customWidth="1"/>
    <col min="5652" max="5652" width="12.7109375" style="125" customWidth="1"/>
    <col min="5653" max="5653" width="17.140625" style="125" customWidth="1"/>
    <col min="5654" max="5654" width="16.28515625" style="125" customWidth="1"/>
    <col min="5655" max="5659" width="0" style="125" hidden="1" customWidth="1"/>
    <col min="5660" max="5887" width="11.5703125" style="125"/>
    <col min="5888" max="5888" width="6.7109375" style="125" customWidth="1"/>
    <col min="5889" max="5889" width="15.7109375" style="125" customWidth="1"/>
    <col min="5890" max="5890" width="26" style="125" customWidth="1"/>
    <col min="5891" max="5891" width="15.7109375" style="125" customWidth="1"/>
    <col min="5892" max="5892" width="24.28515625" style="125" customWidth="1"/>
    <col min="5893" max="5893" width="16.7109375" style="125" customWidth="1"/>
    <col min="5894" max="5894" width="18.28515625" style="125" customWidth="1"/>
    <col min="5895" max="5895" width="32.140625" style="125" customWidth="1"/>
    <col min="5896" max="5896" width="12.5703125" style="125" customWidth="1"/>
    <col min="5897" max="5897" width="38.140625" style="125" customWidth="1"/>
    <col min="5898" max="5898" width="12.7109375" style="125" customWidth="1"/>
    <col min="5899" max="5899" width="13.140625" style="125" customWidth="1"/>
    <col min="5900" max="5900" width="20" style="125" customWidth="1"/>
    <col min="5901" max="5901" width="13.140625" style="125" customWidth="1"/>
    <col min="5902" max="5902" width="15.85546875" style="125" customWidth="1"/>
    <col min="5903" max="5903" width="17.5703125" style="125" customWidth="1"/>
    <col min="5904" max="5904" width="15.7109375" style="125" customWidth="1"/>
    <col min="5905" max="5905" width="14" style="125" customWidth="1"/>
    <col min="5906" max="5906" width="15.7109375" style="125" customWidth="1"/>
    <col min="5907" max="5907" width="14.140625" style="125" customWidth="1"/>
    <col min="5908" max="5908" width="12.7109375" style="125" customWidth="1"/>
    <col min="5909" max="5909" width="17.140625" style="125" customWidth="1"/>
    <col min="5910" max="5910" width="16.28515625" style="125" customWidth="1"/>
    <col min="5911" max="5915" width="0" style="125" hidden="1" customWidth="1"/>
    <col min="5916" max="6143" width="11.5703125" style="125"/>
    <col min="6144" max="6144" width="6.7109375" style="125" customWidth="1"/>
    <col min="6145" max="6145" width="15.7109375" style="125" customWidth="1"/>
    <col min="6146" max="6146" width="26" style="125" customWidth="1"/>
    <col min="6147" max="6147" width="15.7109375" style="125" customWidth="1"/>
    <col min="6148" max="6148" width="24.28515625" style="125" customWidth="1"/>
    <col min="6149" max="6149" width="16.7109375" style="125" customWidth="1"/>
    <col min="6150" max="6150" width="18.28515625" style="125" customWidth="1"/>
    <col min="6151" max="6151" width="32.140625" style="125" customWidth="1"/>
    <col min="6152" max="6152" width="12.5703125" style="125" customWidth="1"/>
    <col min="6153" max="6153" width="38.140625" style="125" customWidth="1"/>
    <col min="6154" max="6154" width="12.7109375" style="125" customWidth="1"/>
    <col min="6155" max="6155" width="13.140625" style="125" customWidth="1"/>
    <col min="6156" max="6156" width="20" style="125" customWidth="1"/>
    <col min="6157" max="6157" width="13.140625" style="125" customWidth="1"/>
    <col min="6158" max="6158" width="15.85546875" style="125" customWidth="1"/>
    <col min="6159" max="6159" width="17.5703125" style="125" customWidth="1"/>
    <col min="6160" max="6160" width="15.7109375" style="125" customWidth="1"/>
    <col min="6161" max="6161" width="14" style="125" customWidth="1"/>
    <col min="6162" max="6162" width="15.7109375" style="125" customWidth="1"/>
    <col min="6163" max="6163" width="14.140625" style="125" customWidth="1"/>
    <col min="6164" max="6164" width="12.7109375" style="125" customWidth="1"/>
    <col min="6165" max="6165" width="17.140625" style="125" customWidth="1"/>
    <col min="6166" max="6166" width="16.28515625" style="125" customWidth="1"/>
    <col min="6167" max="6171" width="0" style="125" hidden="1" customWidth="1"/>
    <col min="6172" max="6399" width="11.5703125" style="125"/>
    <col min="6400" max="6400" width="6.7109375" style="125" customWidth="1"/>
    <col min="6401" max="6401" width="15.7109375" style="125" customWidth="1"/>
    <col min="6402" max="6402" width="26" style="125" customWidth="1"/>
    <col min="6403" max="6403" width="15.7109375" style="125" customWidth="1"/>
    <col min="6404" max="6404" width="24.28515625" style="125" customWidth="1"/>
    <col min="6405" max="6405" width="16.7109375" style="125" customWidth="1"/>
    <col min="6406" max="6406" width="18.28515625" style="125" customWidth="1"/>
    <col min="6407" max="6407" width="32.140625" style="125" customWidth="1"/>
    <col min="6408" max="6408" width="12.5703125" style="125" customWidth="1"/>
    <col min="6409" max="6409" width="38.140625" style="125" customWidth="1"/>
    <col min="6410" max="6410" width="12.7109375" style="125" customWidth="1"/>
    <col min="6411" max="6411" width="13.140625" style="125" customWidth="1"/>
    <col min="6412" max="6412" width="20" style="125" customWidth="1"/>
    <col min="6413" max="6413" width="13.140625" style="125" customWidth="1"/>
    <col min="6414" max="6414" width="15.85546875" style="125" customWidth="1"/>
    <col min="6415" max="6415" width="17.5703125" style="125" customWidth="1"/>
    <col min="6416" max="6416" width="15.7109375" style="125" customWidth="1"/>
    <col min="6417" max="6417" width="14" style="125" customWidth="1"/>
    <col min="6418" max="6418" width="15.7109375" style="125" customWidth="1"/>
    <col min="6419" max="6419" width="14.140625" style="125" customWidth="1"/>
    <col min="6420" max="6420" width="12.7109375" style="125" customWidth="1"/>
    <col min="6421" max="6421" width="17.140625" style="125" customWidth="1"/>
    <col min="6422" max="6422" width="16.28515625" style="125" customWidth="1"/>
    <col min="6423" max="6427" width="0" style="125" hidden="1" customWidth="1"/>
    <col min="6428" max="6655" width="11.5703125" style="125"/>
    <col min="6656" max="6656" width="6.7109375" style="125" customWidth="1"/>
    <col min="6657" max="6657" width="15.7109375" style="125" customWidth="1"/>
    <col min="6658" max="6658" width="26" style="125" customWidth="1"/>
    <col min="6659" max="6659" width="15.7109375" style="125" customWidth="1"/>
    <col min="6660" max="6660" width="24.28515625" style="125" customWidth="1"/>
    <col min="6661" max="6661" width="16.7109375" style="125" customWidth="1"/>
    <col min="6662" max="6662" width="18.28515625" style="125" customWidth="1"/>
    <col min="6663" max="6663" width="32.140625" style="125" customWidth="1"/>
    <col min="6664" max="6664" width="12.5703125" style="125" customWidth="1"/>
    <col min="6665" max="6665" width="38.140625" style="125" customWidth="1"/>
    <col min="6666" max="6666" width="12.7109375" style="125" customWidth="1"/>
    <col min="6667" max="6667" width="13.140625" style="125" customWidth="1"/>
    <col min="6668" max="6668" width="20" style="125" customWidth="1"/>
    <col min="6669" max="6669" width="13.140625" style="125" customWidth="1"/>
    <col min="6670" max="6670" width="15.85546875" style="125" customWidth="1"/>
    <col min="6671" max="6671" width="17.5703125" style="125" customWidth="1"/>
    <col min="6672" max="6672" width="15.7109375" style="125" customWidth="1"/>
    <col min="6673" max="6673" width="14" style="125" customWidth="1"/>
    <col min="6674" max="6674" width="15.7109375" style="125" customWidth="1"/>
    <col min="6675" max="6675" width="14.140625" style="125" customWidth="1"/>
    <col min="6676" max="6676" width="12.7109375" style="125" customWidth="1"/>
    <col min="6677" max="6677" width="17.140625" style="125" customWidth="1"/>
    <col min="6678" max="6678" width="16.28515625" style="125" customWidth="1"/>
    <col min="6679" max="6683" width="0" style="125" hidden="1" customWidth="1"/>
    <col min="6684" max="6911" width="11.5703125" style="125"/>
    <col min="6912" max="6912" width="6.7109375" style="125" customWidth="1"/>
    <col min="6913" max="6913" width="15.7109375" style="125" customWidth="1"/>
    <col min="6914" max="6914" width="26" style="125" customWidth="1"/>
    <col min="6915" max="6915" width="15.7109375" style="125" customWidth="1"/>
    <col min="6916" max="6916" width="24.28515625" style="125" customWidth="1"/>
    <col min="6917" max="6917" width="16.7109375" style="125" customWidth="1"/>
    <col min="6918" max="6918" width="18.28515625" style="125" customWidth="1"/>
    <col min="6919" max="6919" width="32.140625" style="125" customWidth="1"/>
    <col min="6920" max="6920" width="12.5703125" style="125" customWidth="1"/>
    <col min="6921" max="6921" width="38.140625" style="125" customWidth="1"/>
    <col min="6922" max="6922" width="12.7109375" style="125" customWidth="1"/>
    <col min="6923" max="6923" width="13.140625" style="125" customWidth="1"/>
    <col min="6924" max="6924" width="20" style="125" customWidth="1"/>
    <col min="6925" max="6925" width="13.140625" style="125" customWidth="1"/>
    <col min="6926" max="6926" width="15.85546875" style="125" customWidth="1"/>
    <col min="6927" max="6927" width="17.5703125" style="125" customWidth="1"/>
    <col min="6928" max="6928" width="15.7109375" style="125" customWidth="1"/>
    <col min="6929" max="6929" width="14" style="125" customWidth="1"/>
    <col min="6930" max="6930" width="15.7109375" style="125" customWidth="1"/>
    <col min="6931" max="6931" width="14.140625" style="125" customWidth="1"/>
    <col min="6932" max="6932" width="12.7109375" style="125" customWidth="1"/>
    <col min="6933" max="6933" width="17.140625" style="125" customWidth="1"/>
    <col min="6934" max="6934" width="16.28515625" style="125" customWidth="1"/>
    <col min="6935" max="6939" width="0" style="125" hidden="1" customWidth="1"/>
    <col min="6940" max="7167" width="11.5703125" style="125"/>
    <col min="7168" max="7168" width="6.7109375" style="125" customWidth="1"/>
    <col min="7169" max="7169" width="15.7109375" style="125" customWidth="1"/>
    <col min="7170" max="7170" width="26" style="125" customWidth="1"/>
    <col min="7171" max="7171" width="15.7109375" style="125" customWidth="1"/>
    <col min="7172" max="7172" width="24.28515625" style="125" customWidth="1"/>
    <col min="7173" max="7173" width="16.7109375" style="125" customWidth="1"/>
    <col min="7174" max="7174" width="18.28515625" style="125" customWidth="1"/>
    <col min="7175" max="7175" width="32.140625" style="125" customWidth="1"/>
    <col min="7176" max="7176" width="12.5703125" style="125" customWidth="1"/>
    <col min="7177" max="7177" width="38.140625" style="125" customWidth="1"/>
    <col min="7178" max="7178" width="12.7109375" style="125" customWidth="1"/>
    <col min="7179" max="7179" width="13.140625" style="125" customWidth="1"/>
    <col min="7180" max="7180" width="20" style="125" customWidth="1"/>
    <col min="7181" max="7181" width="13.140625" style="125" customWidth="1"/>
    <col min="7182" max="7182" width="15.85546875" style="125" customWidth="1"/>
    <col min="7183" max="7183" width="17.5703125" style="125" customWidth="1"/>
    <col min="7184" max="7184" width="15.7109375" style="125" customWidth="1"/>
    <col min="7185" max="7185" width="14" style="125" customWidth="1"/>
    <col min="7186" max="7186" width="15.7109375" style="125" customWidth="1"/>
    <col min="7187" max="7187" width="14.140625" style="125" customWidth="1"/>
    <col min="7188" max="7188" width="12.7109375" style="125" customWidth="1"/>
    <col min="7189" max="7189" width="17.140625" style="125" customWidth="1"/>
    <col min="7190" max="7190" width="16.28515625" style="125" customWidth="1"/>
    <col min="7191" max="7195" width="0" style="125" hidden="1" customWidth="1"/>
    <col min="7196" max="7423" width="11.5703125" style="125"/>
    <col min="7424" max="7424" width="6.7109375" style="125" customWidth="1"/>
    <col min="7425" max="7425" width="15.7109375" style="125" customWidth="1"/>
    <col min="7426" max="7426" width="26" style="125" customWidth="1"/>
    <col min="7427" max="7427" width="15.7109375" style="125" customWidth="1"/>
    <col min="7428" max="7428" width="24.28515625" style="125" customWidth="1"/>
    <col min="7429" max="7429" width="16.7109375" style="125" customWidth="1"/>
    <col min="7430" max="7430" width="18.28515625" style="125" customWidth="1"/>
    <col min="7431" max="7431" width="32.140625" style="125" customWidth="1"/>
    <col min="7432" max="7432" width="12.5703125" style="125" customWidth="1"/>
    <col min="7433" max="7433" width="38.140625" style="125" customWidth="1"/>
    <col min="7434" max="7434" width="12.7109375" style="125" customWidth="1"/>
    <col min="7435" max="7435" width="13.140625" style="125" customWidth="1"/>
    <col min="7436" max="7436" width="20" style="125" customWidth="1"/>
    <col min="7437" max="7437" width="13.140625" style="125" customWidth="1"/>
    <col min="7438" max="7438" width="15.85546875" style="125" customWidth="1"/>
    <col min="7439" max="7439" width="17.5703125" style="125" customWidth="1"/>
    <col min="7440" max="7440" width="15.7109375" style="125" customWidth="1"/>
    <col min="7441" max="7441" width="14" style="125" customWidth="1"/>
    <col min="7442" max="7442" width="15.7109375" style="125" customWidth="1"/>
    <col min="7443" max="7443" width="14.140625" style="125" customWidth="1"/>
    <col min="7444" max="7444" width="12.7109375" style="125" customWidth="1"/>
    <col min="7445" max="7445" width="17.140625" style="125" customWidth="1"/>
    <col min="7446" max="7446" width="16.28515625" style="125" customWidth="1"/>
    <col min="7447" max="7451" width="0" style="125" hidden="1" customWidth="1"/>
    <col min="7452" max="7679" width="11.5703125" style="125"/>
    <col min="7680" max="7680" width="6.7109375" style="125" customWidth="1"/>
    <col min="7681" max="7681" width="15.7109375" style="125" customWidth="1"/>
    <col min="7682" max="7682" width="26" style="125" customWidth="1"/>
    <col min="7683" max="7683" width="15.7109375" style="125" customWidth="1"/>
    <col min="7684" max="7684" width="24.28515625" style="125" customWidth="1"/>
    <col min="7685" max="7685" width="16.7109375" style="125" customWidth="1"/>
    <col min="7686" max="7686" width="18.28515625" style="125" customWidth="1"/>
    <col min="7687" max="7687" width="32.140625" style="125" customWidth="1"/>
    <col min="7688" max="7688" width="12.5703125" style="125" customWidth="1"/>
    <col min="7689" max="7689" width="38.140625" style="125" customWidth="1"/>
    <col min="7690" max="7690" width="12.7109375" style="125" customWidth="1"/>
    <col min="7691" max="7691" width="13.140625" style="125" customWidth="1"/>
    <col min="7692" max="7692" width="20" style="125" customWidth="1"/>
    <col min="7693" max="7693" width="13.140625" style="125" customWidth="1"/>
    <col min="7694" max="7694" width="15.85546875" style="125" customWidth="1"/>
    <col min="7695" max="7695" width="17.5703125" style="125" customWidth="1"/>
    <col min="7696" max="7696" width="15.7109375" style="125" customWidth="1"/>
    <col min="7697" max="7697" width="14" style="125" customWidth="1"/>
    <col min="7698" max="7698" width="15.7109375" style="125" customWidth="1"/>
    <col min="7699" max="7699" width="14.140625" style="125" customWidth="1"/>
    <col min="7700" max="7700" width="12.7109375" style="125" customWidth="1"/>
    <col min="7701" max="7701" width="17.140625" style="125" customWidth="1"/>
    <col min="7702" max="7702" width="16.28515625" style="125" customWidth="1"/>
    <col min="7703" max="7707" width="0" style="125" hidden="1" customWidth="1"/>
    <col min="7708" max="7935" width="11.5703125" style="125"/>
    <col min="7936" max="7936" width="6.7109375" style="125" customWidth="1"/>
    <col min="7937" max="7937" width="15.7109375" style="125" customWidth="1"/>
    <col min="7938" max="7938" width="26" style="125" customWidth="1"/>
    <col min="7939" max="7939" width="15.7109375" style="125" customWidth="1"/>
    <col min="7940" max="7940" width="24.28515625" style="125" customWidth="1"/>
    <col min="7941" max="7941" width="16.7109375" style="125" customWidth="1"/>
    <col min="7942" max="7942" width="18.28515625" style="125" customWidth="1"/>
    <col min="7943" max="7943" width="32.140625" style="125" customWidth="1"/>
    <col min="7944" max="7944" width="12.5703125" style="125" customWidth="1"/>
    <col min="7945" max="7945" width="38.140625" style="125" customWidth="1"/>
    <col min="7946" max="7946" width="12.7109375" style="125" customWidth="1"/>
    <col min="7947" max="7947" width="13.140625" style="125" customWidth="1"/>
    <col min="7948" max="7948" width="20" style="125" customWidth="1"/>
    <col min="7949" max="7949" width="13.140625" style="125" customWidth="1"/>
    <col min="7950" max="7950" width="15.85546875" style="125" customWidth="1"/>
    <col min="7951" max="7951" width="17.5703125" style="125" customWidth="1"/>
    <col min="7952" max="7952" width="15.7109375" style="125" customWidth="1"/>
    <col min="7953" max="7953" width="14" style="125" customWidth="1"/>
    <col min="7954" max="7954" width="15.7109375" style="125" customWidth="1"/>
    <col min="7955" max="7955" width="14.140625" style="125" customWidth="1"/>
    <col min="7956" max="7956" width="12.7109375" style="125" customWidth="1"/>
    <col min="7957" max="7957" width="17.140625" style="125" customWidth="1"/>
    <col min="7958" max="7958" width="16.28515625" style="125" customWidth="1"/>
    <col min="7959" max="7963" width="0" style="125" hidden="1" customWidth="1"/>
    <col min="7964" max="8191" width="11.5703125" style="125"/>
    <col min="8192" max="8192" width="6.7109375" style="125" customWidth="1"/>
    <col min="8193" max="8193" width="15.7109375" style="125" customWidth="1"/>
    <col min="8194" max="8194" width="26" style="125" customWidth="1"/>
    <col min="8195" max="8195" width="15.7109375" style="125" customWidth="1"/>
    <col min="8196" max="8196" width="24.28515625" style="125" customWidth="1"/>
    <col min="8197" max="8197" width="16.7109375" style="125" customWidth="1"/>
    <col min="8198" max="8198" width="18.28515625" style="125" customWidth="1"/>
    <col min="8199" max="8199" width="32.140625" style="125" customWidth="1"/>
    <col min="8200" max="8200" width="12.5703125" style="125" customWidth="1"/>
    <col min="8201" max="8201" width="38.140625" style="125" customWidth="1"/>
    <col min="8202" max="8202" width="12.7109375" style="125" customWidth="1"/>
    <col min="8203" max="8203" width="13.140625" style="125" customWidth="1"/>
    <col min="8204" max="8204" width="20" style="125" customWidth="1"/>
    <col min="8205" max="8205" width="13.140625" style="125" customWidth="1"/>
    <col min="8206" max="8206" width="15.85546875" style="125" customWidth="1"/>
    <col min="8207" max="8207" width="17.5703125" style="125" customWidth="1"/>
    <col min="8208" max="8208" width="15.7109375" style="125" customWidth="1"/>
    <col min="8209" max="8209" width="14" style="125" customWidth="1"/>
    <col min="8210" max="8210" width="15.7109375" style="125" customWidth="1"/>
    <col min="8211" max="8211" width="14.140625" style="125" customWidth="1"/>
    <col min="8212" max="8212" width="12.7109375" style="125" customWidth="1"/>
    <col min="8213" max="8213" width="17.140625" style="125" customWidth="1"/>
    <col min="8214" max="8214" width="16.28515625" style="125" customWidth="1"/>
    <col min="8215" max="8219" width="0" style="125" hidden="1" customWidth="1"/>
    <col min="8220" max="8447" width="11.5703125" style="125"/>
    <col min="8448" max="8448" width="6.7109375" style="125" customWidth="1"/>
    <col min="8449" max="8449" width="15.7109375" style="125" customWidth="1"/>
    <col min="8450" max="8450" width="26" style="125" customWidth="1"/>
    <col min="8451" max="8451" width="15.7109375" style="125" customWidth="1"/>
    <col min="8452" max="8452" width="24.28515625" style="125" customWidth="1"/>
    <col min="8453" max="8453" width="16.7109375" style="125" customWidth="1"/>
    <col min="8454" max="8454" width="18.28515625" style="125" customWidth="1"/>
    <col min="8455" max="8455" width="32.140625" style="125" customWidth="1"/>
    <col min="8456" max="8456" width="12.5703125" style="125" customWidth="1"/>
    <col min="8457" max="8457" width="38.140625" style="125" customWidth="1"/>
    <col min="8458" max="8458" width="12.7109375" style="125" customWidth="1"/>
    <col min="8459" max="8459" width="13.140625" style="125" customWidth="1"/>
    <col min="8460" max="8460" width="20" style="125" customWidth="1"/>
    <col min="8461" max="8461" width="13.140625" style="125" customWidth="1"/>
    <col min="8462" max="8462" width="15.85546875" style="125" customWidth="1"/>
    <col min="8463" max="8463" width="17.5703125" style="125" customWidth="1"/>
    <col min="8464" max="8464" width="15.7109375" style="125" customWidth="1"/>
    <col min="8465" max="8465" width="14" style="125" customWidth="1"/>
    <col min="8466" max="8466" width="15.7109375" style="125" customWidth="1"/>
    <col min="8467" max="8467" width="14.140625" style="125" customWidth="1"/>
    <col min="8468" max="8468" width="12.7109375" style="125" customWidth="1"/>
    <col min="8469" max="8469" width="17.140625" style="125" customWidth="1"/>
    <col min="8470" max="8470" width="16.28515625" style="125" customWidth="1"/>
    <col min="8471" max="8475" width="0" style="125" hidden="1" customWidth="1"/>
    <col min="8476" max="8703" width="11.5703125" style="125"/>
    <col min="8704" max="8704" width="6.7109375" style="125" customWidth="1"/>
    <col min="8705" max="8705" width="15.7109375" style="125" customWidth="1"/>
    <col min="8706" max="8706" width="26" style="125" customWidth="1"/>
    <col min="8707" max="8707" width="15.7109375" style="125" customWidth="1"/>
    <col min="8708" max="8708" width="24.28515625" style="125" customWidth="1"/>
    <col min="8709" max="8709" width="16.7109375" style="125" customWidth="1"/>
    <col min="8710" max="8710" width="18.28515625" style="125" customWidth="1"/>
    <col min="8711" max="8711" width="32.140625" style="125" customWidth="1"/>
    <col min="8712" max="8712" width="12.5703125" style="125" customWidth="1"/>
    <col min="8713" max="8713" width="38.140625" style="125" customWidth="1"/>
    <col min="8714" max="8714" width="12.7109375" style="125" customWidth="1"/>
    <col min="8715" max="8715" width="13.140625" style="125" customWidth="1"/>
    <col min="8716" max="8716" width="20" style="125" customWidth="1"/>
    <col min="8717" max="8717" width="13.140625" style="125" customWidth="1"/>
    <col min="8718" max="8718" width="15.85546875" style="125" customWidth="1"/>
    <col min="8719" max="8719" width="17.5703125" style="125" customWidth="1"/>
    <col min="8720" max="8720" width="15.7109375" style="125" customWidth="1"/>
    <col min="8721" max="8721" width="14" style="125" customWidth="1"/>
    <col min="8722" max="8722" width="15.7109375" style="125" customWidth="1"/>
    <col min="8723" max="8723" width="14.140625" style="125" customWidth="1"/>
    <col min="8724" max="8724" width="12.7109375" style="125" customWidth="1"/>
    <col min="8725" max="8725" width="17.140625" style="125" customWidth="1"/>
    <col min="8726" max="8726" width="16.28515625" style="125" customWidth="1"/>
    <col min="8727" max="8731" width="0" style="125" hidden="1" customWidth="1"/>
    <col min="8732" max="8959" width="11.5703125" style="125"/>
    <col min="8960" max="8960" width="6.7109375" style="125" customWidth="1"/>
    <col min="8961" max="8961" width="15.7109375" style="125" customWidth="1"/>
    <col min="8962" max="8962" width="26" style="125" customWidth="1"/>
    <col min="8963" max="8963" width="15.7109375" style="125" customWidth="1"/>
    <col min="8964" max="8964" width="24.28515625" style="125" customWidth="1"/>
    <col min="8965" max="8965" width="16.7109375" style="125" customWidth="1"/>
    <col min="8966" max="8966" width="18.28515625" style="125" customWidth="1"/>
    <col min="8967" max="8967" width="32.140625" style="125" customWidth="1"/>
    <col min="8968" max="8968" width="12.5703125" style="125" customWidth="1"/>
    <col min="8969" max="8969" width="38.140625" style="125" customWidth="1"/>
    <col min="8970" max="8970" width="12.7109375" style="125" customWidth="1"/>
    <col min="8971" max="8971" width="13.140625" style="125" customWidth="1"/>
    <col min="8972" max="8972" width="20" style="125" customWidth="1"/>
    <col min="8973" max="8973" width="13.140625" style="125" customWidth="1"/>
    <col min="8974" max="8974" width="15.85546875" style="125" customWidth="1"/>
    <col min="8975" max="8975" width="17.5703125" style="125" customWidth="1"/>
    <col min="8976" max="8976" width="15.7109375" style="125" customWidth="1"/>
    <col min="8977" max="8977" width="14" style="125" customWidth="1"/>
    <col min="8978" max="8978" width="15.7109375" style="125" customWidth="1"/>
    <col min="8979" max="8979" width="14.140625" style="125" customWidth="1"/>
    <col min="8980" max="8980" width="12.7109375" style="125" customWidth="1"/>
    <col min="8981" max="8981" width="17.140625" style="125" customWidth="1"/>
    <col min="8982" max="8982" width="16.28515625" style="125" customWidth="1"/>
    <col min="8983" max="8987" width="0" style="125" hidden="1" customWidth="1"/>
    <col min="8988" max="9215" width="11.5703125" style="125"/>
    <col min="9216" max="9216" width="6.7109375" style="125" customWidth="1"/>
    <col min="9217" max="9217" width="15.7109375" style="125" customWidth="1"/>
    <col min="9218" max="9218" width="26" style="125" customWidth="1"/>
    <col min="9219" max="9219" width="15.7109375" style="125" customWidth="1"/>
    <col min="9220" max="9220" width="24.28515625" style="125" customWidth="1"/>
    <col min="9221" max="9221" width="16.7109375" style="125" customWidth="1"/>
    <col min="9222" max="9222" width="18.28515625" style="125" customWidth="1"/>
    <col min="9223" max="9223" width="32.140625" style="125" customWidth="1"/>
    <col min="9224" max="9224" width="12.5703125" style="125" customWidth="1"/>
    <col min="9225" max="9225" width="38.140625" style="125" customWidth="1"/>
    <col min="9226" max="9226" width="12.7109375" style="125" customWidth="1"/>
    <col min="9227" max="9227" width="13.140625" style="125" customWidth="1"/>
    <col min="9228" max="9228" width="20" style="125" customWidth="1"/>
    <col min="9229" max="9229" width="13.140625" style="125" customWidth="1"/>
    <col min="9230" max="9230" width="15.85546875" style="125" customWidth="1"/>
    <col min="9231" max="9231" width="17.5703125" style="125" customWidth="1"/>
    <col min="9232" max="9232" width="15.7109375" style="125" customWidth="1"/>
    <col min="9233" max="9233" width="14" style="125" customWidth="1"/>
    <col min="9234" max="9234" width="15.7109375" style="125" customWidth="1"/>
    <col min="9235" max="9235" width="14.140625" style="125" customWidth="1"/>
    <col min="9236" max="9236" width="12.7109375" style="125" customWidth="1"/>
    <col min="9237" max="9237" width="17.140625" style="125" customWidth="1"/>
    <col min="9238" max="9238" width="16.28515625" style="125" customWidth="1"/>
    <col min="9239" max="9243" width="0" style="125" hidden="1" customWidth="1"/>
    <col min="9244" max="9471" width="11.5703125" style="125"/>
    <col min="9472" max="9472" width="6.7109375" style="125" customWidth="1"/>
    <col min="9473" max="9473" width="15.7109375" style="125" customWidth="1"/>
    <col min="9474" max="9474" width="26" style="125" customWidth="1"/>
    <col min="9475" max="9475" width="15.7109375" style="125" customWidth="1"/>
    <col min="9476" max="9476" width="24.28515625" style="125" customWidth="1"/>
    <col min="9477" max="9477" width="16.7109375" style="125" customWidth="1"/>
    <col min="9478" max="9478" width="18.28515625" style="125" customWidth="1"/>
    <col min="9479" max="9479" width="32.140625" style="125" customWidth="1"/>
    <col min="9480" max="9480" width="12.5703125" style="125" customWidth="1"/>
    <col min="9481" max="9481" width="38.140625" style="125" customWidth="1"/>
    <col min="9482" max="9482" width="12.7109375" style="125" customWidth="1"/>
    <col min="9483" max="9483" width="13.140625" style="125" customWidth="1"/>
    <col min="9484" max="9484" width="20" style="125" customWidth="1"/>
    <col min="9485" max="9485" width="13.140625" style="125" customWidth="1"/>
    <col min="9486" max="9486" width="15.85546875" style="125" customWidth="1"/>
    <col min="9487" max="9487" width="17.5703125" style="125" customWidth="1"/>
    <col min="9488" max="9488" width="15.7109375" style="125" customWidth="1"/>
    <col min="9489" max="9489" width="14" style="125" customWidth="1"/>
    <col min="9490" max="9490" width="15.7109375" style="125" customWidth="1"/>
    <col min="9491" max="9491" width="14.140625" style="125" customWidth="1"/>
    <col min="9492" max="9492" width="12.7109375" style="125" customWidth="1"/>
    <col min="9493" max="9493" width="17.140625" style="125" customWidth="1"/>
    <col min="9494" max="9494" width="16.28515625" style="125" customWidth="1"/>
    <col min="9495" max="9499" width="0" style="125" hidden="1" customWidth="1"/>
    <col min="9500" max="9727" width="11.5703125" style="125"/>
    <col min="9728" max="9728" width="6.7109375" style="125" customWidth="1"/>
    <col min="9729" max="9729" width="15.7109375" style="125" customWidth="1"/>
    <col min="9730" max="9730" width="26" style="125" customWidth="1"/>
    <col min="9731" max="9731" width="15.7109375" style="125" customWidth="1"/>
    <col min="9732" max="9732" width="24.28515625" style="125" customWidth="1"/>
    <col min="9733" max="9733" width="16.7109375" style="125" customWidth="1"/>
    <col min="9734" max="9734" width="18.28515625" style="125" customWidth="1"/>
    <col min="9735" max="9735" width="32.140625" style="125" customWidth="1"/>
    <col min="9736" max="9736" width="12.5703125" style="125" customWidth="1"/>
    <col min="9737" max="9737" width="38.140625" style="125" customWidth="1"/>
    <col min="9738" max="9738" width="12.7109375" style="125" customWidth="1"/>
    <col min="9739" max="9739" width="13.140625" style="125" customWidth="1"/>
    <col min="9740" max="9740" width="20" style="125" customWidth="1"/>
    <col min="9741" max="9741" width="13.140625" style="125" customWidth="1"/>
    <col min="9742" max="9742" width="15.85546875" style="125" customWidth="1"/>
    <col min="9743" max="9743" width="17.5703125" style="125" customWidth="1"/>
    <col min="9744" max="9744" width="15.7109375" style="125" customWidth="1"/>
    <col min="9745" max="9745" width="14" style="125" customWidth="1"/>
    <col min="9746" max="9746" width="15.7109375" style="125" customWidth="1"/>
    <col min="9747" max="9747" width="14.140625" style="125" customWidth="1"/>
    <col min="9748" max="9748" width="12.7109375" style="125" customWidth="1"/>
    <col min="9749" max="9749" width="17.140625" style="125" customWidth="1"/>
    <col min="9750" max="9750" width="16.28515625" style="125" customWidth="1"/>
    <col min="9751" max="9755" width="0" style="125" hidden="1" customWidth="1"/>
    <col min="9756" max="9983" width="11.5703125" style="125"/>
    <col min="9984" max="9984" width="6.7109375" style="125" customWidth="1"/>
    <col min="9985" max="9985" width="15.7109375" style="125" customWidth="1"/>
    <col min="9986" max="9986" width="26" style="125" customWidth="1"/>
    <col min="9987" max="9987" width="15.7109375" style="125" customWidth="1"/>
    <col min="9988" max="9988" width="24.28515625" style="125" customWidth="1"/>
    <col min="9989" max="9989" width="16.7109375" style="125" customWidth="1"/>
    <col min="9990" max="9990" width="18.28515625" style="125" customWidth="1"/>
    <col min="9991" max="9991" width="32.140625" style="125" customWidth="1"/>
    <col min="9992" max="9992" width="12.5703125" style="125" customWidth="1"/>
    <col min="9993" max="9993" width="38.140625" style="125" customWidth="1"/>
    <col min="9994" max="9994" width="12.7109375" style="125" customWidth="1"/>
    <col min="9995" max="9995" width="13.140625" style="125" customWidth="1"/>
    <col min="9996" max="9996" width="20" style="125" customWidth="1"/>
    <col min="9997" max="9997" width="13.140625" style="125" customWidth="1"/>
    <col min="9998" max="9998" width="15.85546875" style="125" customWidth="1"/>
    <col min="9999" max="9999" width="17.5703125" style="125" customWidth="1"/>
    <col min="10000" max="10000" width="15.7109375" style="125" customWidth="1"/>
    <col min="10001" max="10001" width="14" style="125" customWidth="1"/>
    <col min="10002" max="10002" width="15.7109375" style="125" customWidth="1"/>
    <col min="10003" max="10003" width="14.140625" style="125" customWidth="1"/>
    <col min="10004" max="10004" width="12.7109375" style="125" customWidth="1"/>
    <col min="10005" max="10005" width="17.140625" style="125" customWidth="1"/>
    <col min="10006" max="10006" width="16.28515625" style="125" customWidth="1"/>
    <col min="10007" max="10011" width="0" style="125" hidden="1" customWidth="1"/>
    <col min="10012" max="10239" width="11.5703125" style="125"/>
    <col min="10240" max="10240" width="6.7109375" style="125" customWidth="1"/>
    <col min="10241" max="10241" width="15.7109375" style="125" customWidth="1"/>
    <col min="10242" max="10242" width="26" style="125" customWidth="1"/>
    <col min="10243" max="10243" width="15.7109375" style="125" customWidth="1"/>
    <col min="10244" max="10244" width="24.28515625" style="125" customWidth="1"/>
    <col min="10245" max="10245" width="16.7109375" style="125" customWidth="1"/>
    <col min="10246" max="10246" width="18.28515625" style="125" customWidth="1"/>
    <col min="10247" max="10247" width="32.140625" style="125" customWidth="1"/>
    <col min="10248" max="10248" width="12.5703125" style="125" customWidth="1"/>
    <col min="10249" max="10249" width="38.140625" style="125" customWidth="1"/>
    <col min="10250" max="10250" width="12.7109375" style="125" customWidth="1"/>
    <col min="10251" max="10251" width="13.140625" style="125" customWidth="1"/>
    <col min="10252" max="10252" width="20" style="125" customWidth="1"/>
    <col min="10253" max="10253" width="13.140625" style="125" customWidth="1"/>
    <col min="10254" max="10254" width="15.85546875" style="125" customWidth="1"/>
    <col min="10255" max="10255" width="17.5703125" style="125" customWidth="1"/>
    <col min="10256" max="10256" width="15.7109375" style="125" customWidth="1"/>
    <col min="10257" max="10257" width="14" style="125" customWidth="1"/>
    <col min="10258" max="10258" width="15.7109375" style="125" customWidth="1"/>
    <col min="10259" max="10259" width="14.140625" style="125" customWidth="1"/>
    <col min="10260" max="10260" width="12.7109375" style="125" customWidth="1"/>
    <col min="10261" max="10261" width="17.140625" style="125" customWidth="1"/>
    <col min="10262" max="10262" width="16.28515625" style="125" customWidth="1"/>
    <col min="10263" max="10267" width="0" style="125" hidden="1" customWidth="1"/>
    <col min="10268" max="10495" width="11.5703125" style="125"/>
    <col min="10496" max="10496" width="6.7109375" style="125" customWidth="1"/>
    <col min="10497" max="10497" width="15.7109375" style="125" customWidth="1"/>
    <col min="10498" max="10498" width="26" style="125" customWidth="1"/>
    <col min="10499" max="10499" width="15.7109375" style="125" customWidth="1"/>
    <col min="10500" max="10500" width="24.28515625" style="125" customWidth="1"/>
    <col min="10501" max="10501" width="16.7109375" style="125" customWidth="1"/>
    <col min="10502" max="10502" width="18.28515625" style="125" customWidth="1"/>
    <col min="10503" max="10503" width="32.140625" style="125" customWidth="1"/>
    <col min="10504" max="10504" width="12.5703125" style="125" customWidth="1"/>
    <col min="10505" max="10505" width="38.140625" style="125" customWidth="1"/>
    <col min="10506" max="10506" width="12.7109375" style="125" customWidth="1"/>
    <col min="10507" max="10507" width="13.140625" style="125" customWidth="1"/>
    <col min="10508" max="10508" width="20" style="125" customWidth="1"/>
    <col min="10509" max="10509" width="13.140625" style="125" customWidth="1"/>
    <col min="10510" max="10510" width="15.85546875" style="125" customWidth="1"/>
    <col min="10511" max="10511" width="17.5703125" style="125" customWidth="1"/>
    <col min="10512" max="10512" width="15.7109375" style="125" customWidth="1"/>
    <col min="10513" max="10513" width="14" style="125" customWidth="1"/>
    <col min="10514" max="10514" width="15.7109375" style="125" customWidth="1"/>
    <col min="10515" max="10515" width="14.140625" style="125" customWidth="1"/>
    <col min="10516" max="10516" width="12.7109375" style="125" customWidth="1"/>
    <col min="10517" max="10517" width="17.140625" style="125" customWidth="1"/>
    <col min="10518" max="10518" width="16.28515625" style="125" customWidth="1"/>
    <col min="10519" max="10523" width="0" style="125" hidden="1" customWidth="1"/>
    <col min="10524" max="10751" width="11.5703125" style="125"/>
    <col min="10752" max="10752" width="6.7109375" style="125" customWidth="1"/>
    <col min="10753" max="10753" width="15.7109375" style="125" customWidth="1"/>
    <col min="10754" max="10754" width="26" style="125" customWidth="1"/>
    <col min="10755" max="10755" width="15.7109375" style="125" customWidth="1"/>
    <col min="10756" max="10756" width="24.28515625" style="125" customWidth="1"/>
    <col min="10757" max="10757" width="16.7109375" style="125" customWidth="1"/>
    <col min="10758" max="10758" width="18.28515625" style="125" customWidth="1"/>
    <col min="10759" max="10759" width="32.140625" style="125" customWidth="1"/>
    <col min="10760" max="10760" width="12.5703125" style="125" customWidth="1"/>
    <col min="10761" max="10761" width="38.140625" style="125" customWidth="1"/>
    <col min="10762" max="10762" width="12.7109375" style="125" customWidth="1"/>
    <col min="10763" max="10763" width="13.140625" style="125" customWidth="1"/>
    <col min="10764" max="10764" width="20" style="125" customWidth="1"/>
    <col min="10765" max="10765" width="13.140625" style="125" customWidth="1"/>
    <col min="10766" max="10766" width="15.85546875" style="125" customWidth="1"/>
    <col min="10767" max="10767" width="17.5703125" style="125" customWidth="1"/>
    <col min="10768" max="10768" width="15.7109375" style="125" customWidth="1"/>
    <col min="10769" max="10769" width="14" style="125" customWidth="1"/>
    <col min="10770" max="10770" width="15.7109375" style="125" customWidth="1"/>
    <col min="10771" max="10771" width="14.140625" style="125" customWidth="1"/>
    <col min="10772" max="10772" width="12.7109375" style="125" customWidth="1"/>
    <col min="10773" max="10773" width="17.140625" style="125" customWidth="1"/>
    <col min="10774" max="10774" width="16.28515625" style="125" customWidth="1"/>
    <col min="10775" max="10779" width="0" style="125" hidden="1" customWidth="1"/>
    <col min="10780" max="11007" width="11.5703125" style="125"/>
    <col min="11008" max="11008" width="6.7109375" style="125" customWidth="1"/>
    <col min="11009" max="11009" width="15.7109375" style="125" customWidth="1"/>
    <col min="11010" max="11010" width="26" style="125" customWidth="1"/>
    <col min="11011" max="11011" width="15.7109375" style="125" customWidth="1"/>
    <col min="11012" max="11012" width="24.28515625" style="125" customWidth="1"/>
    <col min="11013" max="11013" width="16.7109375" style="125" customWidth="1"/>
    <col min="11014" max="11014" width="18.28515625" style="125" customWidth="1"/>
    <col min="11015" max="11015" width="32.140625" style="125" customWidth="1"/>
    <col min="11016" max="11016" width="12.5703125" style="125" customWidth="1"/>
    <col min="11017" max="11017" width="38.140625" style="125" customWidth="1"/>
    <col min="11018" max="11018" width="12.7109375" style="125" customWidth="1"/>
    <col min="11019" max="11019" width="13.140625" style="125" customWidth="1"/>
    <col min="11020" max="11020" width="20" style="125" customWidth="1"/>
    <col min="11021" max="11021" width="13.140625" style="125" customWidth="1"/>
    <col min="11022" max="11022" width="15.85546875" style="125" customWidth="1"/>
    <col min="11023" max="11023" width="17.5703125" style="125" customWidth="1"/>
    <col min="11024" max="11024" width="15.7109375" style="125" customWidth="1"/>
    <col min="11025" max="11025" width="14" style="125" customWidth="1"/>
    <col min="11026" max="11026" width="15.7109375" style="125" customWidth="1"/>
    <col min="11027" max="11027" width="14.140625" style="125" customWidth="1"/>
    <col min="11028" max="11028" width="12.7109375" style="125" customWidth="1"/>
    <col min="11029" max="11029" width="17.140625" style="125" customWidth="1"/>
    <col min="11030" max="11030" width="16.28515625" style="125" customWidth="1"/>
    <col min="11031" max="11035" width="0" style="125" hidden="1" customWidth="1"/>
    <col min="11036" max="11263" width="11.5703125" style="125"/>
    <col min="11264" max="11264" width="6.7109375" style="125" customWidth="1"/>
    <col min="11265" max="11265" width="15.7109375" style="125" customWidth="1"/>
    <col min="11266" max="11266" width="26" style="125" customWidth="1"/>
    <col min="11267" max="11267" width="15.7109375" style="125" customWidth="1"/>
    <col min="11268" max="11268" width="24.28515625" style="125" customWidth="1"/>
    <col min="11269" max="11269" width="16.7109375" style="125" customWidth="1"/>
    <col min="11270" max="11270" width="18.28515625" style="125" customWidth="1"/>
    <col min="11271" max="11271" width="32.140625" style="125" customWidth="1"/>
    <col min="11272" max="11272" width="12.5703125" style="125" customWidth="1"/>
    <col min="11273" max="11273" width="38.140625" style="125" customWidth="1"/>
    <col min="11274" max="11274" width="12.7109375" style="125" customWidth="1"/>
    <col min="11275" max="11275" width="13.140625" style="125" customWidth="1"/>
    <col min="11276" max="11276" width="20" style="125" customWidth="1"/>
    <col min="11277" max="11277" width="13.140625" style="125" customWidth="1"/>
    <col min="11278" max="11278" width="15.85546875" style="125" customWidth="1"/>
    <col min="11279" max="11279" width="17.5703125" style="125" customWidth="1"/>
    <col min="11280" max="11280" width="15.7109375" style="125" customWidth="1"/>
    <col min="11281" max="11281" width="14" style="125" customWidth="1"/>
    <col min="11282" max="11282" width="15.7109375" style="125" customWidth="1"/>
    <col min="11283" max="11283" width="14.140625" style="125" customWidth="1"/>
    <col min="11284" max="11284" width="12.7109375" style="125" customWidth="1"/>
    <col min="11285" max="11285" width="17.140625" style="125" customWidth="1"/>
    <col min="11286" max="11286" width="16.28515625" style="125" customWidth="1"/>
    <col min="11287" max="11291" width="0" style="125" hidden="1" customWidth="1"/>
    <col min="11292" max="11519" width="11.5703125" style="125"/>
    <col min="11520" max="11520" width="6.7109375" style="125" customWidth="1"/>
    <col min="11521" max="11521" width="15.7109375" style="125" customWidth="1"/>
    <col min="11522" max="11522" width="26" style="125" customWidth="1"/>
    <col min="11523" max="11523" width="15.7109375" style="125" customWidth="1"/>
    <col min="11524" max="11524" width="24.28515625" style="125" customWidth="1"/>
    <col min="11525" max="11525" width="16.7109375" style="125" customWidth="1"/>
    <col min="11526" max="11526" width="18.28515625" style="125" customWidth="1"/>
    <col min="11527" max="11527" width="32.140625" style="125" customWidth="1"/>
    <col min="11528" max="11528" width="12.5703125" style="125" customWidth="1"/>
    <col min="11529" max="11529" width="38.140625" style="125" customWidth="1"/>
    <col min="11530" max="11530" width="12.7109375" style="125" customWidth="1"/>
    <col min="11531" max="11531" width="13.140625" style="125" customWidth="1"/>
    <col min="11532" max="11532" width="20" style="125" customWidth="1"/>
    <col min="11533" max="11533" width="13.140625" style="125" customWidth="1"/>
    <col min="11534" max="11534" width="15.85546875" style="125" customWidth="1"/>
    <col min="11535" max="11535" width="17.5703125" style="125" customWidth="1"/>
    <col min="11536" max="11536" width="15.7109375" style="125" customWidth="1"/>
    <col min="11537" max="11537" width="14" style="125" customWidth="1"/>
    <col min="11538" max="11538" width="15.7109375" style="125" customWidth="1"/>
    <col min="11539" max="11539" width="14.140625" style="125" customWidth="1"/>
    <col min="11540" max="11540" width="12.7109375" style="125" customWidth="1"/>
    <col min="11541" max="11541" width="17.140625" style="125" customWidth="1"/>
    <col min="11542" max="11542" width="16.28515625" style="125" customWidth="1"/>
    <col min="11543" max="11547" width="0" style="125" hidden="1" customWidth="1"/>
    <col min="11548" max="11775" width="11.5703125" style="125"/>
    <col min="11776" max="11776" width="6.7109375" style="125" customWidth="1"/>
    <col min="11777" max="11777" width="15.7109375" style="125" customWidth="1"/>
    <col min="11778" max="11778" width="26" style="125" customWidth="1"/>
    <col min="11779" max="11779" width="15.7109375" style="125" customWidth="1"/>
    <col min="11780" max="11780" width="24.28515625" style="125" customWidth="1"/>
    <col min="11781" max="11781" width="16.7109375" style="125" customWidth="1"/>
    <col min="11782" max="11782" width="18.28515625" style="125" customWidth="1"/>
    <col min="11783" max="11783" width="32.140625" style="125" customWidth="1"/>
    <col min="11784" max="11784" width="12.5703125" style="125" customWidth="1"/>
    <col min="11785" max="11785" width="38.140625" style="125" customWidth="1"/>
    <col min="11786" max="11786" width="12.7109375" style="125" customWidth="1"/>
    <col min="11787" max="11787" width="13.140625" style="125" customWidth="1"/>
    <col min="11788" max="11788" width="20" style="125" customWidth="1"/>
    <col min="11789" max="11789" width="13.140625" style="125" customWidth="1"/>
    <col min="11790" max="11790" width="15.85546875" style="125" customWidth="1"/>
    <col min="11791" max="11791" width="17.5703125" style="125" customWidth="1"/>
    <col min="11792" max="11792" width="15.7109375" style="125" customWidth="1"/>
    <col min="11793" max="11793" width="14" style="125" customWidth="1"/>
    <col min="11794" max="11794" width="15.7109375" style="125" customWidth="1"/>
    <col min="11795" max="11795" width="14.140625" style="125" customWidth="1"/>
    <col min="11796" max="11796" width="12.7109375" style="125" customWidth="1"/>
    <col min="11797" max="11797" width="17.140625" style="125" customWidth="1"/>
    <col min="11798" max="11798" width="16.28515625" style="125" customWidth="1"/>
    <col min="11799" max="11803" width="0" style="125" hidden="1" customWidth="1"/>
    <col min="11804" max="12031" width="11.5703125" style="125"/>
    <col min="12032" max="12032" width="6.7109375" style="125" customWidth="1"/>
    <col min="12033" max="12033" width="15.7109375" style="125" customWidth="1"/>
    <col min="12034" max="12034" width="26" style="125" customWidth="1"/>
    <col min="12035" max="12035" width="15.7109375" style="125" customWidth="1"/>
    <col min="12036" max="12036" width="24.28515625" style="125" customWidth="1"/>
    <col min="12037" max="12037" width="16.7109375" style="125" customWidth="1"/>
    <col min="12038" max="12038" width="18.28515625" style="125" customWidth="1"/>
    <col min="12039" max="12039" width="32.140625" style="125" customWidth="1"/>
    <col min="12040" max="12040" width="12.5703125" style="125" customWidth="1"/>
    <col min="12041" max="12041" width="38.140625" style="125" customWidth="1"/>
    <col min="12042" max="12042" width="12.7109375" style="125" customWidth="1"/>
    <col min="12043" max="12043" width="13.140625" style="125" customWidth="1"/>
    <col min="12044" max="12044" width="20" style="125" customWidth="1"/>
    <col min="12045" max="12045" width="13.140625" style="125" customWidth="1"/>
    <col min="12046" max="12046" width="15.85546875" style="125" customWidth="1"/>
    <col min="12047" max="12047" width="17.5703125" style="125" customWidth="1"/>
    <col min="12048" max="12048" width="15.7109375" style="125" customWidth="1"/>
    <col min="12049" max="12049" width="14" style="125" customWidth="1"/>
    <col min="12050" max="12050" width="15.7109375" style="125" customWidth="1"/>
    <col min="12051" max="12051" width="14.140625" style="125" customWidth="1"/>
    <col min="12052" max="12052" width="12.7109375" style="125" customWidth="1"/>
    <col min="12053" max="12053" width="17.140625" style="125" customWidth="1"/>
    <col min="12054" max="12054" width="16.28515625" style="125" customWidth="1"/>
    <col min="12055" max="12059" width="0" style="125" hidden="1" customWidth="1"/>
    <col min="12060" max="12287" width="11.5703125" style="125"/>
    <col min="12288" max="12288" width="6.7109375" style="125" customWidth="1"/>
    <col min="12289" max="12289" width="15.7109375" style="125" customWidth="1"/>
    <col min="12290" max="12290" width="26" style="125" customWidth="1"/>
    <col min="12291" max="12291" width="15.7109375" style="125" customWidth="1"/>
    <col min="12292" max="12292" width="24.28515625" style="125" customWidth="1"/>
    <col min="12293" max="12293" width="16.7109375" style="125" customWidth="1"/>
    <col min="12294" max="12294" width="18.28515625" style="125" customWidth="1"/>
    <col min="12295" max="12295" width="32.140625" style="125" customWidth="1"/>
    <col min="12296" max="12296" width="12.5703125" style="125" customWidth="1"/>
    <col min="12297" max="12297" width="38.140625" style="125" customWidth="1"/>
    <col min="12298" max="12298" width="12.7109375" style="125" customWidth="1"/>
    <col min="12299" max="12299" width="13.140625" style="125" customWidth="1"/>
    <col min="12300" max="12300" width="20" style="125" customWidth="1"/>
    <col min="12301" max="12301" width="13.140625" style="125" customWidth="1"/>
    <col min="12302" max="12302" width="15.85546875" style="125" customWidth="1"/>
    <col min="12303" max="12303" width="17.5703125" style="125" customWidth="1"/>
    <col min="12304" max="12304" width="15.7109375" style="125" customWidth="1"/>
    <col min="12305" max="12305" width="14" style="125" customWidth="1"/>
    <col min="12306" max="12306" width="15.7109375" style="125" customWidth="1"/>
    <col min="12307" max="12307" width="14.140625" style="125" customWidth="1"/>
    <col min="12308" max="12308" width="12.7109375" style="125" customWidth="1"/>
    <col min="12309" max="12309" width="17.140625" style="125" customWidth="1"/>
    <col min="12310" max="12310" width="16.28515625" style="125" customWidth="1"/>
    <col min="12311" max="12315" width="0" style="125" hidden="1" customWidth="1"/>
    <col min="12316" max="12543" width="11.5703125" style="125"/>
    <col min="12544" max="12544" width="6.7109375" style="125" customWidth="1"/>
    <col min="12545" max="12545" width="15.7109375" style="125" customWidth="1"/>
    <col min="12546" max="12546" width="26" style="125" customWidth="1"/>
    <col min="12547" max="12547" width="15.7109375" style="125" customWidth="1"/>
    <col min="12548" max="12548" width="24.28515625" style="125" customWidth="1"/>
    <col min="12549" max="12549" width="16.7109375" style="125" customWidth="1"/>
    <col min="12550" max="12550" width="18.28515625" style="125" customWidth="1"/>
    <col min="12551" max="12551" width="32.140625" style="125" customWidth="1"/>
    <col min="12552" max="12552" width="12.5703125" style="125" customWidth="1"/>
    <col min="12553" max="12553" width="38.140625" style="125" customWidth="1"/>
    <col min="12554" max="12554" width="12.7109375" style="125" customWidth="1"/>
    <col min="12555" max="12555" width="13.140625" style="125" customWidth="1"/>
    <col min="12556" max="12556" width="20" style="125" customWidth="1"/>
    <col min="12557" max="12557" width="13.140625" style="125" customWidth="1"/>
    <col min="12558" max="12558" width="15.85546875" style="125" customWidth="1"/>
    <col min="12559" max="12559" width="17.5703125" style="125" customWidth="1"/>
    <col min="12560" max="12560" width="15.7109375" style="125" customWidth="1"/>
    <col min="12561" max="12561" width="14" style="125" customWidth="1"/>
    <col min="12562" max="12562" width="15.7109375" style="125" customWidth="1"/>
    <col min="12563" max="12563" width="14.140625" style="125" customWidth="1"/>
    <col min="12564" max="12564" width="12.7109375" style="125" customWidth="1"/>
    <col min="12565" max="12565" width="17.140625" style="125" customWidth="1"/>
    <col min="12566" max="12566" width="16.28515625" style="125" customWidth="1"/>
    <col min="12567" max="12571" width="0" style="125" hidden="1" customWidth="1"/>
    <col min="12572" max="12799" width="11.5703125" style="125"/>
    <col min="12800" max="12800" width="6.7109375" style="125" customWidth="1"/>
    <col min="12801" max="12801" width="15.7109375" style="125" customWidth="1"/>
    <col min="12802" max="12802" width="26" style="125" customWidth="1"/>
    <col min="12803" max="12803" width="15.7109375" style="125" customWidth="1"/>
    <col min="12804" max="12804" width="24.28515625" style="125" customWidth="1"/>
    <col min="12805" max="12805" width="16.7109375" style="125" customWidth="1"/>
    <col min="12806" max="12806" width="18.28515625" style="125" customWidth="1"/>
    <col min="12807" max="12807" width="32.140625" style="125" customWidth="1"/>
    <col min="12808" max="12808" width="12.5703125" style="125" customWidth="1"/>
    <col min="12809" max="12809" width="38.140625" style="125" customWidth="1"/>
    <col min="12810" max="12810" width="12.7109375" style="125" customWidth="1"/>
    <col min="12811" max="12811" width="13.140625" style="125" customWidth="1"/>
    <col min="12812" max="12812" width="20" style="125" customWidth="1"/>
    <col min="12813" max="12813" width="13.140625" style="125" customWidth="1"/>
    <col min="12814" max="12814" width="15.85546875" style="125" customWidth="1"/>
    <col min="12815" max="12815" width="17.5703125" style="125" customWidth="1"/>
    <col min="12816" max="12816" width="15.7109375" style="125" customWidth="1"/>
    <col min="12817" max="12817" width="14" style="125" customWidth="1"/>
    <col min="12818" max="12818" width="15.7109375" style="125" customWidth="1"/>
    <col min="12819" max="12819" width="14.140625" style="125" customWidth="1"/>
    <col min="12820" max="12820" width="12.7109375" style="125" customWidth="1"/>
    <col min="12821" max="12821" width="17.140625" style="125" customWidth="1"/>
    <col min="12822" max="12822" width="16.28515625" style="125" customWidth="1"/>
    <col min="12823" max="12827" width="0" style="125" hidden="1" customWidth="1"/>
    <col min="12828" max="13055" width="11.5703125" style="125"/>
    <col min="13056" max="13056" width="6.7109375" style="125" customWidth="1"/>
    <col min="13057" max="13057" width="15.7109375" style="125" customWidth="1"/>
    <col min="13058" max="13058" width="26" style="125" customWidth="1"/>
    <col min="13059" max="13059" width="15.7109375" style="125" customWidth="1"/>
    <col min="13060" max="13060" width="24.28515625" style="125" customWidth="1"/>
    <col min="13061" max="13061" width="16.7109375" style="125" customWidth="1"/>
    <col min="13062" max="13062" width="18.28515625" style="125" customWidth="1"/>
    <col min="13063" max="13063" width="32.140625" style="125" customWidth="1"/>
    <col min="13064" max="13064" width="12.5703125" style="125" customWidth="1"/>
    <col min="13065" max="13065" width="38.140625" style="125" customWidth="1"/>
    <col min="13066" max="13066" width="12.7109375" style="125" customWidth="1"/>
    <col min="13067" max="13067" width="13.140625" style="125" customWidth="1"/>
    <col min="13068" max="13068" width="20" style="125" customWidth="1"/>
    <col min="13069" max="13069" width="13.140625" style="125" customWidth="1"/>
    <col min="13070" max="13070" width="15.85546875" style="125" customWidth="1"/>
    <col min="13071" max="13071" width="17.5703125" style="125" customWidth="1"/>
    <col min="13072" max="13072" width="15.7109375" style="125" customWidth="1"/>
    <col min="13073" max="13073" width="14" style="125" customWidth="1"/>
    <col min="13074" max="13074" width="15.7109375" style="125" customWidth="1"/>
    <col min="13075" max="13075" width="14.140625" style="125" customWidth="1"/>
    <col min="13076" max="13076" width="12.7109375" style="125" customWidth="1"/>
    <col min="13077" max="13077" width="17.140625" style="125" customWidth="1"/>
    <col min="13078" max="13078" width="16.28515625" style="125" customWidth="1"/>
    <col min="13079" max="13083" width="0" style="125" hidden="1" customWidth="1"/>
    <col min="13084" max="13311" width="11.5703125" style="125"/>
    <col min="13312" max="13312" width="6.7109375" style="125" customWidth="1"/>
    <col min="13313" max="13313" width="15.7109375" style="125" customWidth="1"/>
    <col min="13314" max="13314" width="26" style="125" customWidth="1"/>
    <col min="13315" max="13315" width="15.7109375" style="125" customWidth="1"/>
    <col min="13316" max="13316" width="24.28515625" style="125" customWidth="1"/>
    <col min="13317" max="13317" width="16.7109375" style="125" customWidth="1"/>
    <col min="13318" max="13318" width="18.28515625" style="125" customWidth="1"/>
    <col min="13319" max="13319" width="32.140625" style="125" customWidth="1"/>
    <col min="13320" max="13320" width="12.5703125" style="125" customWidth="1"/>
    <col min="13321" max="13321" width="38.140625" style="125" customWidth="1"/>
    <col min="13322" max="13322" width="12.7109375" style="125" customWidth="1"/>
    <col min="13323" max="13323" width="13.140625" style="125" customWidth="1"/>
    <col min="13324" max="13324" width="20" style="125" customWidth="1"/>
    <col min="13325" max="13325" width="13.140625" style="125" customWidth="1"/>
    <col min="13326" max="13326" width="15.85546875" style="125" customWidth="1"/>
    <col min="13327" max="13327" width="17.5703125" style="125" customWidth="1"/>
    <col min="13328" max="13328" width="15.7109375" style="125" customWidth="1"/>
    <col min="13329" max="13329" width="14" style="125" customWidth="1"/>
    <col min="13330" max="13330" width="15.7109375" style="125" customWidth="1"/>
    <col min="13331" max="13331" width="14.140625" style="125" customWidth="1"/>
    <col min="13332" max="13332" width="12.7109375" style="125" customWidth="1"/>
    <col min="13333" max="13333" width="17.140625" style="125" customWidth="1"/>
    <col min="13334" max="13334" width="16.28515625" style="125" customWidth="1"/>
    <col min="13335" max="13339" width="0" style="125" hidden="1" customWidth="1"/>
    <col min="13340" max="13567" width="11.5703125" style="125"/>
    <col min="13568" max="13568" width="6.7109375" style="125" customWidth="1"/>
    <col min="13569" max="13569" width="15.7109375" style="125" customWidth="1"/>
    <col min="13570" max="13570" width="26" style="125" customWidth="1"/>
    <col min="13571" max="13571" width="15.7109375" style="125" customWidth="1"/>
    <col min="13572" max="13572" width="24.28515625" style="125" customWidth="1"/>
    <col min="13573" max="13573" width="16.7109375" style="125" customWidth="1"/>
    <col min="13574" max="13574" width="18.28515625" style="125" customWidth="1"/>
    <col min="13575" max="13575" width="32.140625" style="125" customWidth="1"/>
    <col min="13576" max="13576" width="12.5703125" style="125" customWidth="1"/>
    <col min="13577" max="13577" width="38.140625" style="125" customWidth="1"/>
    <col min="13578" max="13578" width="12.7109375" style="125" customWidth="1"/>
    <col min="13579" max="13579" width="13.140625" style="125" customWidth="1"/>
    <col min="13580" max="13580" width="20" style="125" customWidth="1"/>
    <col min="13581" max="13581" width="13.140625" style="125" customWidth="1"/>
    <col min="13582" max="13582" width="15.85546875" style="125" customWidth="1"/>
    <col min="13583" max="13583" width="17.5703125" style="125" customWidth="1"/>
    <col min="13584" max="13584" width="15.7109375" style="125" customWidth="1"/>
    <col min="13585" max="13585" width="14" style="125" customWidth="1"/>
    <col min="13586" max="13586" width="15.7109375" style="125" customWidth="1"/>
    <col min="13587" max="13587" width="14.140625" style="125" customWidth="1"/>
    <col min="13588" max="13588" width="12.7109375" style="125" customWidth="1"/>
    <col min="13589" max="13589" width="17.140625" style="125" customWidth="1"/>
    <col min="13590" max="13590" width="16.28515625" style="125" customWidth="1"/>
    <col min="13591" max="13595" width="0" style="125" hidden="1" customWidth="1"/>
    <col min="13596" max="13823" width="11.5703125" style="125"/>
    <col min="13824" max="13824" width="6.7109375" style="125" customWidth="1"/>
    <col min="13825" max="13825" width="15.7109375" style="125" customWidth="1"/>
    <col min="13826" max="13826" width="26" style="125" customWidth="1"/>
    <col min="13827" max="13827" width="15.7109375" style="125" customWidth="1"/>
    <col min="13828" max="13828" width="24.28515625" style="125" customWidth="1"/>
    <col min="13829" max="13829" width="16.7109375" style="125" customWidth="1"/>
    <col min="13830" max="13830" width="18.28515625" style="125" customWidth="1"/>
    <col min="13831" max="13831" width="32.140625" style="125" customWidth="1"/>
    <col min="13832" max="13832" width="12.5703125" style="125" customWidth="1"/>
    <col min="13833" max="13833" width="38.140625" style="125" customWidth="1"/>
    <col min="13834" max="13834" width="12.7109375" style="125" customWidth="1"/>
    <col min="13835" max="13835" width="13.140625" style="125" customWidth="1"/>
    <col min="13836" max="13836" width="20" style="125" customWidth="1"/>
    <col min="13837" max="13837" width="13.140625" style="125" customWidth="1"/>
    <col min="13838" max="13838" width="15.85546875" style="125" customWidth="1"/>
    <col min="13839" max="13839" width="17.5703125" style="125" customWidth="1"/>
    <col min="13840" max="13840" width="15.7109375" style="125" customWidth="1"/>
    <col min="13841" max="13841" width="14" style="125" customWidth="1"/>
    <col min="13842" max="13842" width="15.7109375" style="125" customWidth="1"/>
    <col min="13843" max="13843" width="14.140625" style="125" customWidth="1"/>
    <col min="13844" max="13844" width="12.7109375" style="125" customWidth="1"/>
    <col min="13845" max="13845" width="17.140625" style="125" customWidth="1"/>
    <col min="13846" max="13846" width="16.28515625" style="125" customWidth="1"/>
    <col min="13847" max="13851" width="0" style="125" hidden="1" customWidth="1"/>
    <col min="13852" max="14079" width="11.5703125" style="125"/>
    <col min="14080" max="14080" width="6.7109375" style="125" customWidth="1"/>
    <col min="14081" max="14081" width="15.7109375" style="125" customWidth="1"/>
    <col min="14082" max="14082" width="26" style="125" customWidth="1"/>
    <col min="14083" max="14083" width="15.7109375" style="125" customWidth="1"/>
    <col min="14084" max="14084" width="24.28515625" style="125" customWidth="1"/>
    <col min="14085" max="14085" width="16.7109375" style="125" customWidth="1"/>
    <col min="14086" max="14086" width="18.28515625" style="125" customWidth="1"/>
    <col min="14087" max="14087" width="32.140625" style="125" customWidth="1"/>
    <col min="14088" max="14088" width="12.5703125" style="125" customWidth="1"/>
    <col min="14089" max="14089" width="38.140625" style="125" customWidth="1"/>
    <col min="14090" max="14090" width="12.7109375" style="125" customWidth="1"/>
    <col min="14091" max="14091" width="13.140625" style="125" customWidth="1"/>
    <col min="14092" max="14092" width="20" style="125" customWidth="1"/>
    <col min="14093" max="14093" width="13.140625" style="125" customWidth="1"/>
    <col min="14094" max="14094" width="15.85546875" style="125" customWidth="1"/>
    <col min="14095" max="14095" width="17.5703125" style="125" customWidth="1"/>
    <col min="14096" max="14096" width="15.7109375" style="125" customWidth="1"/>
    <col min="14097" max="14097" width="14" style="125" customWidth="1"/>
    <col min="14098" max="14098" width="15.7109375" style="125" customWidth="1"/>
    <col min="14099" max="14099" width="14.140625" style="125" customWidth="1"/>
    <col min="14100" max="14100" width="12.7109375" style="125" customWidth="1"/>
    <col min="14101" max="14101" width="17.140625" style="125" customWidth="1"/>
    <col min="14102" max="14102" width="16.28515625" style="125" customWidth="1"/>
    <col min="14103" max="14107" width="0" style="125" hidden="1" customWidth="1"/>
    <col min="14108" max="14335" width="11.5703125" style="125"/>
    <col min="14336" max="14336" width="6.7109375" style="125" customWidth="1"/>
    <col min="14337" max="14337" width="15.7109375" style="125" customWidth="1"/>
    <col min="14338" max="14338" width="26" style="125" customWidth="1"/>
    <col min="14339" max="14339" width="15.7109375" style="125" customWidth="1"/>
    <col min="14340" max="14340" width="24.28515625" style="125" customWidth="1"/>
    <col min="14341" max="14341" width="16.7109375" style="125" customWidth="1"/>
    <col min="14342" max="14342" width="18.28515625" style="125" customWidth="1"/>
    <col min="14343" max="14343" width="32.140625" style="125" customWidth="1"/>
    <col min="14344" max="14344" width="12.5703125" style="125" customWidth="1"/>
    <col min="14345" max="14345" width="38.140625" style="125" customWidth="1"/>
    <col min="14346" max="14346" width="12.7109375" style="125" customWidth="1"/>
    <col min="14347" max="14347" width="13.140625" style="125" customWidth="1"/>
    <col min="14348" max="14348" width="20" style="125" customWidth="1"/>
    <col min="14349" max="14349" width="13.140625" style="125" customWidth="1"/>
    <col min="14350" max="14350" width="15.85546875" style="125" customWidth="1"/>
    <col min="14351" max="14351" width="17.5703125" style="125" customWidth="1"/>
    <col min="14352" max="14352" width="15.7109375" style="125" customWidth="1"/>
    <col min="14353" max="14353" width="14" style="125" customWidth="1"/>
    <col min="14354" max="14354" width="15.7109375" style="125" customWidth="1"/>
    <col min="14355" max="14355" width="14.140625" style="125" customWidth="1"/>
    <col min="14356" max="14356" width="12.7109375" style="125" customWidth="1"/>
    <col min="14357" max="14357" width="17.140625" style="125" customWidth="1"/>
    <col min="14358" max="14358" width="16.28515625" style="125" customWidth="1"/>
    <col min="14359" max="14363" width="0" style="125" hidden="1" customWidth="1"/>
    <col min="14364" max="14591" width="11.5703125" style="125"/>
    <col min="14592" max="14592" width="6.7109375" style="125" customWidth="1"/>
    <col min="14593" max="14593" width="15.7109375" style="125" customWidth="1"/>
    <col min="14594" max="14594" width="26" style="125" customWidth="1"/>
    <col min="14595" max="14595" width="15.7109375" style="125" customWidth="1"/>
    <col min="14596" max="14596" width="24.28515625" style="125" customWidth="1"/>
    <col min="14597" max="14597" width="16.7109375" style="125" customWidth="1"/>
    <col min="14598" max="14598" width="18.28515625" style="125" customWidth="1"/>
    <col min="14599" max="14599" width="32.140625" style="125" customWidth="1"/>
    <col min="14600" max="14600" width="12.5703125" style="125" customWidth="1"/>
    <col min="14601" max="14601" width="38.140625" style="125" customWidth="1"/>
    <col min="14602" max="14602" width="12.7109375" style="125" customWidth="1"/>
    <col min="14603" max="14603" width="13.140625" style="125" customWidth="1"/>
    <col min="14604" max="14604" width="20" style="125" customWidth="1"/>
    <col min="14605" max="14605" width="13.140625" style="125" customWidth="1"/>
    <col min="14606" max="14606" width="15.85546875" style="125" customWidth="1"/>
    <col min="14607" max="14607" width="17.5703125" style="125" customWidth="1"/>
    <col min="14608" max="14608" width="15.7109375" style="125" customWidth="1"/>
    <col min="14609" max="14609" width="14" style="125" customWidth="1"/>
    <col min="14610" max="14610" width="15.7109375" style="125" customWidth="1"/>
    <col min="14611" max="14611" width="14.140625" style="125" customWidth="1"/>
    <col min="14612" max="14612" width="12.7109375" style="125" customWidth="1"/>
    <col min="14613" max="14613" width="17.140625" style="125" customWidth="1"/>
    <col min="14614" max="14614" width="16.28515625" style="125" customWidth="1"/>
    <col min="14615" max="14619" width="0" style="125" hidden="1" customWidth="1"/>
    <col min="14620" max="14847" width="11.5703125" style="125"/>
    <col min="14848" max="14848" width="6.7109375" style="125" customWidth="1"/>
    <col min="14849" max="14849" width="15.7109375" style="125" customWidth="1"/>
    <col min="14850" max="14850" width="26" style="125" customWidth="1"/>
    <col min="14851" max="14851" width="15.7109375" style="125" customWidth="1"/>
    <col min="14852" max="14852" width="24.28515625" style="125" customWidth="1"/>
    <col min="14853" max="14853" width="16.7109375" style="125" customWidth="1"/>
    <col min="14854" max="14854" width="18.28515625" style="125" customWidth="1"/>
    <col min="14855" max="14855" width="32.140625" style="125" customWidth="1"/>
    <col min="14856" max="14856" width="12.5703125" style="125" customWidth="1"/>
    <col min="14857" max="14857" width="38.140625" style="125" customWidth="1"/>
    <col min="14858" max="14858" width="12.7109375" style="125" customWidth="1"/>
    <col min="14859" max="14859" width="13.140625" style="125" customWidth="1"/>
    <col min="14860" max="14860" width="20" style="125" customWidth="1"/>
    <col min="14861" max="14861" width="13.140625" style="125" customWidth="1"/>
    <col min="14862" max="14862" width="15.85546875" style="125" customWidth="1"/>
    <col min="14863" max="14863" width="17.5703125" style="125" customWidth="1"/>
    <col min="14864" max="14864" width="15.7109375" style="125" customWidth="1"/>
    <col min="14865" max="14865" width="14" style="125" customWidth="1"/>
    <col min="14866" max="14866" width="15.7109375" style="125" customWidth="1"/>
    <col min="14867" max="14867" width="14.140625" style="125" customWidth="1"/>
    <col min="14868" max="14868" width="12.7109375" style="125" customWidth="1"/>
    <col min="14869" max="14869" width="17.140625" style="125" customWidth="1"/>
    <col min="14870" max="14870" width="16.28515625" style="125" customWidth="1"/>
    <col min="14871" max="14875" width="0" style="125" hidden="1" customWidth="1"/>
    <col min="14876" max="15103" width="11.5703125" style="125"/>
    <col min="15104" max="15104" width="6.7109375" style="125" customWidth="1"/>
    <col min="15105" max="15105" width="15.7109375" style="125" customWidth="1"/>
    <col min="15106" max="15106" width="26" style="125" customWidth="1"/>
    <col min="15107" max="15107" width="15.7109375" style="125" customWidth="1"/>
    <col min="15108" max="15108" width="24.28515625" style="125" customWidth="1"/>
    <col min="15109" max="15109" width="16.7109375" style="125" customWidth="1"/>
    <col min="15110" max="15110" width="18.28515625" style="125" customWidth="1"/>
    <col min="15111" max="15111" width="32.140625" style="125" customWidth="1"/>
    <col min="15112" max="15112" width="12.5703125" style="125" customWidth="1"/>
    <col min="15113" max="15113" width="38.140625" style="125" customWidth="1"/>
    <col min="15114" max="15114" width="12.7109375" style="125" customWidth="1"/>
    <col min="15115" max="15115" width="13.140625" style="125" customWidth="1"/>
    <col min="15116" max="15116" width="20" style="125" customWidth="1"/>
    <col min="15117" max="15117" width="13.140625" style="125" customWidth="1"/>
    <col min="15118" max="15118" width="15.85546875" style="125" customWidth="1"/>
    <col min="15119" max="15119" width="17.5703125" style="125" customWidth="1"/>
    <col min="15120" max="15120" width="15.7109375" style="125" customWidth="1"/>
    <col min="15121" max="15121" width="14" style="125" customWidth="1"/>
    <col min="15122" max="15122" width="15.7109375" style="125" customWidth="1"/>
    <col min="15123" max="15123" width="14.140625" style="125" customWidth="1"/>
    <col min="15124" max="15124" width="12.7109375" style="125" customWidth="1"/>
    <col min="15125" max="15125" width="17.140625" style="125" customWidth="1"/>
    <col min="15126" max="15126" width="16.28515625" style="125" customWidth="1"/>
    <col min="15127" max="15131" width="0" style="125" hidden="1" customWidth="1"/>
    <col min="15132" max="15359" width="11.5703125" style="125"/>
    <col min="15360" max="15360" width="6.7109375" style="125" customWidth="1"/>
    <col min="15361" max="15361" width="15.7109375" style="125" customWidth="1"/>
    <col min="15362" max="15362" width="26" style="125" customWidth="1"/>
    <col min="15363" max="15363" width="15.7109375" style="125" customWidth="1"/>
    <col min="15364" max="15364" width="24.28515625" style="125" customWidth="1"/>
    <col min="15365" max="15365" width="16.7109375" style="125" customWidth="1"/>
    <col min="15366" max="15366" width="18.28515625" style="125" customWidth="1"/>
    <col min="15367" max="15367" width="32.140625" style="125" customWidth="1"/>
    <col min="15368" max="15368" width="12.5703125" style="125" customWidth="1"/>
    <col min="15369" max="15369" width="38.140625" style="125" customWidth="1"/>
    <col min="15370" max="15370" width="12.7109375" style="125" customWidth="1"/>
    <col min="15371" max="15371" width="13.140625" style="125" customWidth="1"/>
    <col min="15372" max="15372" width="20" style="125" customWidth="1"/>
    <col min="15373" max="15373" width="13.140625" style="125" customWidth="1"/>
    <col min="15374" max="15374" width="15.85546875" style="125" customWidth="1"/>
    <col min="15375" max="15375" width="17.5703125" style="125" customWidth="1"/>
    <col min="15376" max="15376" width="15.7109375" style="125" customWidth="1"/>
    <col min="15377" max="15377" width="14" style="125" customWidth="1"/>
    <col min="15378" max="15378" width="15.7109375" style="125" customWidth="1"/>
    <col min="15379" max="15379" width="14.140625" style="125" customWidth="1"/>
    <col min="15380" max="15380" width="12.7109375" style="125" customWidth="1"/>
    <col min="15381" max="15381" width="17.140625" style="125" customWidth="1"/>
    <col min="15382" max="15382" width="16.28515625" style="125" customWidth="1"/>
    <col min="15383" max="15387" width="0" style="125" hidden="1" customWidth="1"/>
    <col min="15388" max="15615" width="11.5703125" style="125"/>
    <col min="15616" max="15616" width="6.7109375" style="125" customWidth="1"/>
    <col min="15617" max="15617" width="15.7109375" style="125" customWidth="1"/>
    <col min="15618" max="15618" width="26" style="125" customWidth="1"/>
    <col min="15619" max="15619" width="15.7109375" style="125" customWidth="1"/>
    <col min="15620" max="15620" width="24.28515625" style="125" customWidth="1"/>
    <col min="15621" max="15621" width="16.7109375" style="125" customWidth="1"/>
    <col min="15622" max="15622" width="18.28515625" style="125" customWidth="1"/>
    <col min="15623" max="15623" width="32.140625" style="125" customWidth="1"/>
    <col min="15624" max="15624" width="12.5703125" style="125" customWidth="1"/>
    <col min="15625" max="15625" width="38.140625" style="125" customWidth="1"/>
    <col min="15626" max="15626" width="12.7109375" style="125" customWidth="1"/>
    <col min="15627" max="15627" width="13.140625" style="125" customWidth="1"/>
    <col min="15628" max="15628" width="20" style="125" customWidth="1"/>
    <col min="15629" max="15629" width="13.140625" style="125" customWidth="1"/>
    <col min="15630" max="15630" width="15.85546875" style="125" customWidth="1"/>
    <col min="15631" max="15631" width="17.5703125" style="125" customWidth="1"/>
    <col min="15632" max="15632" width="15.7109375" style="125" customWidth="1"/>
    <col min="15633" max="15633" width="14" style="125" customWidth="1"/>
    <col min="15634" max="15634" width="15.7109375" style="125" customWidth="1"/>
    <col min="15635" max="15635" width="14.140625" style="125" customWidth="1"/>
    <col min="15636" max="15636" width="12.7109375" style="125" customWidth="1"/>
    <col min="15637" max="15637" width="17.140625" style="125" customWidth="1"/>
    <col min="15638" max="15638" width="16.28515625" style="125" customWidth="1"/>
    <col min="15639" max="15643" width="0" style="125" hidden="1" customWidth="1"/>
    <col min="15644" max="15871" width="11.5703125" style="125"/>
    <col min="15872" max="15872" width="6.7109375" style="125" customWidth="1"/>
    <col min="15873" max="15873" width="15.7109375" style="125" customWidth="1"/>
    <col min="15874" max="15874" width="26" style="125" customWidth="1"/>
    <col min="15875" max="15875" width="15.7109375" style="125" customWidth="1"/>
    <col min="15876" max="15876" width="24.28515625" style="125" customWidth="1"/>
    <col min="15877" max="15877" width="16.7109375" style="125" customWidth="1"/>
    <col min="15878" max="15878" width="18.28515625" style="125" customWidth="1"/>
    <col min="15879" max="15879" width="32.140625" style="125" customWidth="1"/>
    <col min="15880" max="15880" width="12.5703125" style="125" customWidth="1"/>
    <col min="15881" max="15881" width="38.140625" style="125" customWidth="1"/>
    <col min="15882" max="15882" width="12.7109375" style="125" customWidth="1"/>
    <col min="15883" max="15883" width="13.140625" style="125" customWidth="1"/>
    <col min="15884" max="15884" width="20" style="125" customWidth="1"/>
    <col min="15885" max="15885" width="13.140625" style="125" customWidth="1"/>
    <col min="15886" max="15886" width="15.85546875" style="125" customWidth="1"/>
    <col min="15887" max="15887" width="17.5703125" style="125" customWidth="1"/>
    <col min="15888" max="15888" width="15.7109375" style="125" customWidth="1"/>
    <col min="15889" max="15889" width="14" style="125" customWidth="1"/>
    <col min="15890" max="15890" width="15.7109375" style="125" customWidth="1"/>
    <col min="15891" max="15891" width="14.140625" style="125" customWidth="1"/>
    <col min="15892" max="15892" width="12.7109375" style="125" customWidth="1"/>
    <col min="15893" max="15893" width="17.140625" style="125" customWidth="1"/>
    <col min="15894" max="15894" width="16.28515625" style="125" customWidth="1"/>
    <col min="15895" max="15899" width="0" style="125" hidden="1" customWidth="1"/>
    <col min="15900" max="16127" width="11.5703125" style="125"/>
    <col min="16128" max="16128" width="6.7109375" style="125" customWidth="1"/>
    <col min="16129" max="16129" width="15.7109375" style="125" customWidth="1"/>
    <col min="16130" max="16130" width="26" style="125" customWidth="1"/>
    <col min="16131" max="16131" width="15.7109375" style="125" customWidth="1"/>
    <col min="16132" max="16132" width="24.28515625" style="125" customWidth="1"/>
    <col min="16133" max="16133" width="16.7109375" style="125" customWidth="1"/>
    <col min="16134" max="16134" width="18.28515625" style="125" customWidth="1"/>
    <col min="16135" max="16135" width="32.140625" style="125" customWidth="1"/>
    <col min="16136" max="16136" width="12.5703125" style="125" customWidth="1"/>
    <col min="16137" max="16137" width="38.140625" style="125" customWidth="1"/>
    <col min="16138" max="16138" width="12.7109375" style="125" customWidth="1"/>
    <col min="16139" max="16139" width="13.140625" style="125" customWidth="1"/>
    <col min="16140" max="16140" width="20" style="125" customWidth="1"/>
    <col min="16141" max="16141" width="13.140625" style="125" customWidth="1"/>
    <col min="16142" max="16142" width="15.85546875" style="125" customWidth="1"/>
    <col min="16143" max="16143" width="17.5703125" style="125" customWidth="1"/>
    <col min="16144" max="16144" width="15.7109375" style="125" customWidth="1"/>
    <col min="16145" max="16145" width="14" style="125" customWidth="1"/>
    <col min="16146" max="16146" width="15.7109375" style="125" customWidth="1"/>
    <col min="16147" max="16147" width="14.140625" style="125" customWidth="1"/>
    <col min="16148" max="16148" width="12.7109375" style="125" customWidth="1"/>
    <col min="16149" max="16149" width="17.140625" style="125" customWidth="1"/>
    <col min="16150" max="16150" width="16.28515625" style="125" customWidth="1"/>
    <col min="16151" max="16155" width="0" style="125" hidden="1" customWidth="1"/>
    <col min="16156" max="16384" width="11.5703125" style="125"/>
  </cols>
  <sheetData>
    <row r="1" spans="1:27" s="150" customFormat="1" ht="75" customHeight="1" thickBot="1" x14ac:dyDescent="0.3">
      <c r="A1" s="45" t="s">
        <v>1135</v>
      </c>
      <c r="B1" s="42" t="s">
        <v>1</v>
      </c>
      <c r="C1" s="43" t="s">
        <v>2</v>
      </c>
      <c r="D1" s="186" t="s">
        <v>3</v>
      </c>
      <c r="E1" s="43" t="s">
        <v>4</v>
      </c>
      <c r="F1" s="42" t="s">
        <v>5</v>
      </c>
      <c r="G1" s="42" t="s">
        <v>6</v>
      </c>
      <c r="H1" s="42" t="s">
        <v>7</v>
      </c>
      <c r="I1" s="283" t="s">
        <v>8</v>
      </c>
      <c r="J1" s="283" t="s">
        <v>9</v>
      </c>
      <c r="K1" s="283" t="s">
        <v>1622</v>
      </c>
      <c r="L1" s="283" t="s">
        <v>1623</v>
      </c>
      <c r="M1" s="283" t="s">
        <v>12</v>
      </c>
      <c r="N1" s="283" t="s">
        <v>13</v>
      </c>
      <c r="O1" s="284" t="s">
        <v>14</v>
      </c>
      <c r="P1" s="283" t="s">
        <v>15</v>
      </c>
      <c r="Q1" s="283" t="s">
        <v>16</v>
      </c>
      <c r="R1" s="283" t="s">
        <v>17</v>
      </c>
      <c r="S1" s="283" t="s">
        <v>1624</v>
      </c>
      <c r="T1" s="42" t="s">
        <v>19</v>
      </c>
      <c r="U1" s="44" t="s">
        <v>20</v>
      </c>
      <c r="V1" s="168" t="s">
        <v>793</v>
      </c>
      <c r="W1" s="94" t="s">
        <v>229</v>
      </c>
      <c r="X1" s="95" t="s">
        <v>227</v>
      </c>
      <c r="Y1" s="95" t="s">
        <v>228</v>
      </c>
      <c r="Z1" s="95" t="s">
        <v>428</v>
      </c>
      <c r="AA1" s="95" t="s">
        <v>429</v>
      </c>
    </row>
    <row r="2" spans="1:27" s="37" customFormat="1" ht="75" customHeight="1" x14ac:dyDescent="0.25">
      <c r="A2" s="137">
        <v>1</v>
      </c>
      <c r="B2" s="106" t="s">
        <v>1136</v>
      </c>
      <c r="C2" s="141" t="s">
        <v>1137</v>
      </c>
      <c r="D2" s="91" t="s">
        <v>1138</v>
      </c>
      <c r="E2" s="91" t="s">
        <v>1139</v>
      </c>
      <c r="F2" s="91" t="s">
        <v>1140</v>
      </c>
      <c r="G2" s="91" t="s">
        <v>1141</v>
      </c>
      <c r="H2" s="105" t="s">
        <v>1142</v>
      </c>
      <c r="I2" s="79">
        <v>81111612</v>
      </c>
      <c r="J2" s="4" t="s">
        <v>1143</v>
      </c>
      <c r="K2" s="5">
        <v>42005</v>
      </c>
      <c r="L2" s="80">
        <v>11</v>
      </c>
      <c r="M2" s="4" t="s">
        <v>67</v>
      </c>
      <c r="N2" s="4" t="s">
        <v>1144</v>
      </c>
      <c r="O2" s="90">
        <f t="shared" ref="O2:O13" si="0">+P2</f>
        <v>55517000</v>
      </c>
      <c r="P2" s="90">
        <f t="shared" ref="P2:P10" si="1">+T2*L2</f>
        <v>55517000</v>
      </c>
      <c r="Q2" s="4" t="s">
        <v>1145</v>
      </c>
      <c r="R2" s="4" t="s">
        <v>31</v>
      </c>
      <c r="S2" s="4" t="s">
        <v>1146</v>
      </c>
      <c r="T2" s="81">
        <v>5047000</v>
      </c>
      <c r="U2" s="141" t="s">
        <v>411</v>
      </c>
      <c r="V2" s="34" t="s">
        <v>1147</v>
      </c>
      <c r="W2" s="135" t="s">
        <v>1148</v>
      </c>
      <c r="X2" s="143">
        <v>293</v>
      </c>
      <c r="Y2" s="143">
        <v>359</v>
      </c>
      <c r="Z2" s="136">
        <v>42027</v>
      </c>
      <c r="AA2" s="136">
        <v>42360</v>
      </c>
    </row>
    <row r="3" spans="1:27" s="37" customFormat="1" ht="75" customHeight="1" x14ac:dyDescent="0.25">
      <c r="A3" s="137">
        <v>2</v>
      </c>
      <c r="B3" s="106" t="s">
        <v>1136</v>
      </c>
      <c r="C3" s="141" t="s">
        <v>1137</v>
      </c>
      <c r="D3" s="91" t="s">
        <v>1138</v>
      </c>
      <c r="E3" s="91" t="s">
        <v>1139</v>
      </c>
      <c r="F3" s="91" t="s">
        <v>1140</v>
      </c>
      <c r="G3" s="91" t="s">
        <v>1141</v>
      </c>
      <c r="H3" s="105" t="s">
        <v>1142</v>
      </c>
      <c r="I3" s="79">
        <v>81111612</v>
      </c>
      <c r="J3" s="4" t="s">
        <v>1149</v>
      </c>
      <c r="K3" s="5">
        <v>42005</v>
      </c>
      <c r="L3" s="80">
        <v>11</v>
      </c>
      <c r="M3" s="4" t="s">
        <v>67</v>
      </c>
      <c r="N3" s="4" t="s">
        <v>1144</v>
      </c>
      <c r="O3" s="90">
        <f t="shared" si="0"/>
        <v>23906300</v>
      </c>
      <c r="P3" s="90">
        <f t="shared" si="1"/>
        <v>23906300</v>
      </c>
      <c r="Q3" s="4" t="s">
        <v>1145</v>
      </c>
      <c r="R3" s="4" t="s">
        <v>31</v>
      </c>
      <c r="S3" s="4" t="s">
        <v>1146</v>
      </c>
      <c r="T3" s="81">
        <v>2173300</v>
      </c>
      <c r="U3" s="141" t="s">
        <v>411</v>
      </c>
      <c r="V3" s="34" t="s">
        <v>1150</v>
      </c>
      <c r="W3" s="135" t="s">
        <v>1151</v>
      </c>
      <c r="X3" s="143">
        <v>375</v>
      </c>
      <c r="Y3" s="143">
        <v>313</v>
      </c>
      <c r="Z3" s="136">
        <v>42027</v>
      </c>
      <c r="AA3" s="136">
        <v>42360</v>
      </c>
    </row>
    <row r="4" spans="1:27" s="37" customFormat="1" ht="75" customHeight="1" x14ac:dyDescent="0.25">
      <c r="A4" s="137">
        <v>3</v>
      </c>
      <c r="B4" s="106" t="s">
        <v>1136</v>
      </c>
      <c r="C4" s="141" t="s">
        <v>1137</v>
      </c>
      <c r="D4" s="91" t="s">
        <v>1138</v>
      </c>
      <c r="E4" s="91" t="s">
        <v>1139</v>
      </c>
      <c r="F4" s="91" t="s">
        <v>1140</v>
      </c>
      <c r="G4" s="91" t="s">
        <v>1141</v>
      </c>
      <c r="H4" s="105" t="s">
        <v>1142</v>
      </c>
      <c r="I4" s="79">
        <v>81111612</v>
      </c>
      <c r="J4" s="4" t="s">
        <v>1152</v>
      </c>
      <c r="K4" s="5">
        <v>42005</v>
      </c>
      <c r="L4" s="80">
        <v>11</v>
      </c>
      <c r="M4" s="4" t="s">
        <v>67</v>
      </c>
      <c r="N4" s="4" t="s">
        <v>1144</v>
      </c>
      <c r="O4" s="90">
        <f t="shared" si="0"/>
        <v>23906300</v>
      </c>
      <c r="P4" s="90">
        <f t="shared" si="1"/>
        <v>23906300</v>
      </c>
      <c r="Q4" s="4" t="s">
        <v>1145</v>
      </c>
      <c r="R4" s="4" t="s">
        <v>31</v>
      </c>
      <c r="S4" s="4" t="s">
        <v>1146</v>
      </c>
      <c r="T4" s="81">
        <v>2173300</v>
      </c>
      <c r="U4" s="141" t="s">
        <v>411</v>
      </c>
      <c r="V4" s="34" t="s">
        <v>1153</v>
      </c>
      <c r="W4" s="135" t="s">
        <v>1154</v>
      </c>
      <c r="X4" s="143">
        <v>292</v>
      </c>
      <c r="Y4" s="143">
        <v>146</v>
      </c>
      <c r="Z4" s="144">
        <v>42023</v>
      </c>
      <c r="AA4" s="144">
        <v>42356</v>
      </c>
    </row>
    <row r="5" spans="1:27" s="37" customFormat="1" ht="75" customHeight="1" x14ac:dyDescent="0.25">
      <c r="A5" s="137">
        <v>4</v>
      </c>
      <c r="B5" s="106" t="s">
        <v>1136</v>
      </c>
      <c r="C5" s="141" t="s">
        <v>1137</v>
      </c>
      <c r="D5" s="91" t="s">
        <v>1138</v>
      </c>
      <c r="E5" s="91" t="s">
        <v>1139</v>
      </c>
      <c r="F5" s="91" t="s">
        <v>1140</v>
      </c>
      <c r="G5" s="91" t="s">
        <v>1141</v>
      </c>
      <c r="H5" s="105" t="s">
        <v>1142</v>
      </c>
      <c r="I5" s="79" t="s">
        <v>1155</v>
      </c>
      <c r="J5" s="4" t="s">
        <v>1156</v>
      </c>
      <c r="K5" s="5">
        <v>42005</v>
      </c>
      <c r="L5" s="80">
        <v>10</v>
      </c>
      <c r="M5" s="4" t="s">
        <v>67</v>
      </c>
      <c r="N5" s="4" t="s">
        <v>1144</v>
      </c>
      <c r="O5" s="90">
        <f t="shared" si="0"/>
        <v>20188000</v>
      </c>
      <c r="P5" s="90">
        <f t="shared" si="1"/>
        <v>20188000</v>
      </c>
      <c r="Q5" s="4" t="s">
        <v>1145</v>
      </c>
      <c r="R5" s="4" t="s">
        <v>31</v>
      </c>
      <c r="S5" s="4" t="s">
        <v>1146</v>
      </c>
      <c r="T5" s="81">
        <v>2018800</v>
      </c>
      <c r="U5" s="141" t="s">
        <v>411</v>
      </c>
      <c r="V5" s="34" t="s">
        <v>1157</v>
      </c>
      <c r="W5" s="135" t="s">
        <v>1158</v>
      </c>
      <c r="X5" s="139">
        <v>459</v>
      </c>
      <c r="Y5" s="139">
        <v>625</v>
      </c>
      <c r="Z5" s="136">
        <v>42023</v>
      </c>
      <c r="AA5" s="136">
        <v>42356</v>
      </c>
    </row>
    <row r="6" spans="1:27" s="37" customFormat="1" ht="75" customHeight="1" x14ac:dyDescent="0.25">
      <c r="A6" s="137">
        <v>5</v>
      </c>
      <c r="B6" s="106" t="s">
        <v>1136</v>
      </c>
      <c r="C6" s="141" t="s">
        <v>1137</v>
      </c>
      <c r="D6" s="91" t="s">
        <v>1138</v>
      </c>
      <c r="E6" s="91" t="s">
        <v>1139</v>
      </c>
      <c r="F6" s="91" t="s">
        <v>1140</v>
      </c>
      <c r="G6" s="91" t="s">
        <v>1141</v>
      </c>
      <c r="H6" s="105" t="s">
        <v>1142</v>
      </c>
      <c r="I6" s="79" t="s">
        <v>1155</v>
      </c>
      <c r="J6" s="4" t="s">
        <v>1159</v>
      </c>
      <c r="K6" s="5">
        <v>42005</v>
      </c>
      <c r="L6" s="80">
        <v>10</v>
      </c>
      <c r="M6" s="4" t="s">
        <v>67</v>
      </c>
      <c r="N6" s="4" t="s">
        <v>1144</v>
      </c>
      <c r="O6" s="90">
        <f t="shared" si="0"/>
        <v>21733000</v>
      </c>
      <c r="P6" s="90">
        <f t="shared" si="1"/>
        <v>21733000</v>
      </c>
      <c r="Q6" s="4" t="s">
        <v>1145</v>
      </c>
      <c r="R6" s="4" t="s">
        <v>31</v>
      </c>
      <c r="S6" s="4" t="s">
        <v>1146</v>
      </c>
      <c r="T6" s="81">
        <v>2173300</v>
      </c>
      <c r="U6" s="141" t="s">
        <v>411</v>
      </c>
      <c r="V6" s="34" t="s">
        <v>1160</v>
      </c>
      <c r="W6" s="135" t="s">
        <v>1161</v>
      </c>
      <c r="X6" s="139">
        <v>460</v>
      </c>
      <c r="Y6" s="139">
        <v>699</v>
      </c>
      <c r="Z6" s="140">
        <v>42046</v>
      </c>
      <c r="AA6" s="140">
        <v>42348</v>
      </c>
    </row>
    <row r="7" spans="1:27" s="37" customFormat="1" ht="75" customHeight="1" x14ac:dyDescent="0.25">
      <c r="A7" s="137">
        <v>6</v>
      </c>
      <c r="B7" s="106" t="s">
        <v>1136</v>
      </c>
      <c r="C7" s="141" t="s">
        <v>1137</v>
      </c>
      <c r="D7" s="91" t="s">
        <v>1138</v>
      </c>
      <c r="E7" s="91" t="s">
        <v>1139</v>
      </c>
      <c r="F7" s="91" t="s">
        <v>1140</v>
      </c>
      <c r="G7" s="91" t="s">
        <v>1141</v>
      </c>
      <c r="H7" s="105" t="s">
        <v>1142</v>
      </c>
      <c r="I7" s="79" t="s">
        <v>1155</v>
      </c>
      <c r="J7" s="4" t="s">
        <v>1162</v>
      </c>
      <c r="K7" s="5">
        <v>42005</v>
      </c>
      <c r="L7" s="80">
        <v>11</v>
      </c>
      <c r="M7" s="4" t="s">
        <v>67</v>
      </c>
      <c r="N7" s="4" t="s">
        <v>1144</v>
      </c>
      <c r="O7" s="90">
        <f t="shared" si="0"/>
        <v>22206800</v>
      </c>
      <c r="P7" s="90">
        <f t="shared" si="1"/>
        <v>22206800</v>
      </c>
      <c r="Q7" s="4" t="s">
        <v>1145</v>
      </c>
      <c r="R7" s="4" t="s">
        <v>31</v>
      </c>
      <c r="S7" s="4" t="s">
        <v>1146</v>
      </c>
      <c r="T7" s="81">
        <v>2018800</v>
      </c>
      <c r="U7" s="141" t="s">
        <v>411</v>
      </c>
      <c r="V7" s="34" t="s">
        <v>1163</v>
      </c>
      <c r="W7" s="135" t="s">
        <v>1164</v>
      </c>
      <c r="X7" s="143">
        <v>461</v>
      </c>
      <c r="Y7" s="143">
        <v>206</v>
      </c>
      <c r="Z7" s="136">
        <v>42023</v>
      </c>
      <c r="AA7" s="136">
        <v>42356</v>
      </c>
    </row>
    <row r="8" spans="1:27" s="37" customFormat="1" ht="75" customHeight="1" x14ac:dyDescent="0.25">
      <c r="A8" s="137">
        <v>7</v>
      </c>
      <c r="B8" s="106" t="s">
        <v>1136</v>
      </c>
      <c r="C8" s="141" t="s">
        <v>1137</v>
      </c>
      <c r="D8" s="91" t="s">
        <v>1165</v>
      </c>
      <c r="E8" s="91" t="s">
        <v>1166</v>
      </c>
      <c r="F8" s="91" t="s">
        <v>1140</v>
      </c>
      <c r="G8" s="91" t="s">
        <v>1141</v>
      </c>
      <c r="H8" s="105" t="s">
        <v>1142</v>
      </c>
      <c r="I8" s="79">
        <v>81111705</v>
      </c>
      <c r="J8" s="4" t="s">
        <v>1167</v>
      </c>
      <c r="K8" s="5">
        <v>42005</v>
      </c>
      <c r="L8" s="80">
        <v>11</v>
      </c>
      <c r="M8" s="4" t="s">
        <v>67</v>
      </c>
      <c r="N8" s="4" t="s">
        <v>1144</v>
      </c>
      <c r="O8" s="90">
        <f t="shared" si="0"/>
        <v>71379000</v>
      </c>
      <c r="P8" s="90">
        <f t="shared" si="1"/>
        <v>71379000</v>
      </c>
      <c r="Q8" s="4" t="s">
        <v>1145</v>
      </c>
      <c r="R8" s="4" t="s">
        <v>31</v>
      </c>
      <c r="S8" s="4" t="s">
        <v>1146</v>
      </c>
      <c r="T8" s="81">
        <v>6489000</v>
      </c>
      <c r="U8" s="141" t="s">
        <v>411</v>
      </c>
      <c r="V8" s="34" t="s">
        <v>1168</v>
      </c>
      <c r="W8" s="135" t="s">
        <v>1169</v>
      </c>
      <c r="X8" s="143">
        <v>291</v>
      </c>
      <c r="Y8" s="143">
        <v>197</v>
      </c>
      <c r="Z8" s="136">
        <v>42031</v>
      </c>
      <c r="AA8" s="136">
        <v>42364</v>
      </c>
    </row>
    <row r="9" spans="1:27" s="37" customFormat="1" ht="75" customHeight="1" x14ac:dyDescent="0.25">
      <c r="A9" s="137">
        <v>8</v>
      </c>
      <c r="B9" s="106" t="s">
        <v>1136</v>
      </c>
      <c r="C9" s="141" t="s">
        <v>1137</v>
      </c>
      <c r="D9" s="91" t="s">
        <v>1138</v>
      </c>
      <c r="E9" s="91" t="s">
        <v>1139</v>
      </c>
      <c r="F9" s="91" t="s">
        <v>1140</v>
      </c>
      <c r="G9" s="91" t="s">
        <v>1141</v>
      </c>
      <c r="H9" s="105" t="s">
        <v>1142</v>
      </c>
      <c r="I9" s="79">
        <v>81111820</v>
      </c>
      <c r="J9" s="4" t="s">
        <v>1170</v>
      </c>
      <c r="K9" s="5">
        <v>42005</v>
      </c>
      <c r="L9" s="80">
        <v>11</v>
      </c>
      <c r="M9" s="4" t="s">
        <v>67</v>
      </c>
      <c r="N9" s="4" t="s">
        <v>1144</v>
      </c>
      <c r="O9" s="90">
        <f t="shared" si="0"/>
        <v>23906300</v>
      </c>
      <c r="P9" s="90">
        <f t="shared" si="1"/>
        <v>23906300</v>
      </c>
      <c r="Q9" s="4" t="s">
        <v>1145</v>
      </c>
      <c r="R9" s="4" t="s">
        <v>31</v>
      </c>
      <c r="S9" s="4" t="s">
        <v>1146</v>
      </c>
      <c r="T9" s="81">
        <v>2173300</v>
      </c>
      <c r="U9" s="141" t="s">
        <v>411</v>
      </c>
      <c r="V9" s="34" t="s">
        <v>1171</v>
      </c>
      <c r="W9" s="135" t="s">
        <v>1172</v>
      </c>
      <c r="X9" s="143">
        <v>448</v>
      </c>
      <c r="Y9" s="143">
        <v>207</v>
      </c>
      <c r="Z9" s="136">
        <v>42024</v>
      </c>
      <c r="AA9" s="136">
        <v>42357</v>
      </c>
    </row>
    <row r="10" spans="1:27" s="165" customFormat="1" ht="75" customHeight="1" x14ac:dyDescent="0.25">
      <c r="A10" s="137">
        <v>9</v>
      </c>
      <c r="B10" s="106" t="s">
        <v>1136</v>
      </c>
      <c r="C10" s="141" t="s">
        <v>1137</v>
      </c>
      <c r="D10" s="91" t="s">
        <v>1173</v>
      </c>
      <c r="E10" s="91" t="s">
        <v>1174</v>
      </c>
      <c r="F10" s="91" t="s">
        <v>1140</v>
      </c>
      <c r="G10" s="91" t="s">
        <v>1141</v>
      </c>
      <c r="H10" s="105" t="s">
        <v>1142</v>
      </c>
      <c r="I10" s="79">
        <v>81112213</v>
      </c>
      <c r="J10" s="91" t="s">
        <v>1175</v>
      </c>
      <c r="K10" s="5">
        <v>42339</v>
      </c>
      <c r="L10" s="33">
        <f>1+(9/30)</f>
        <v>1.3</v>
      </c>
      <c r="M10" s="4" t="s">
        <v>67</v>
      </c>
      <c r="N10" s="4" t="s">
        <v>1144</v>
      </c>
      <c r="O10" s="90">
        <f t="shared" si="0"/>
        <v>6561100</v>
      </c>
      <c r="P10" s="90">
        <f t="shared" si="1"/>
        <v>6561100</v>
      </c>
      <c r="Q10" s="4" t="s">
        <v>1145</v>
      </c>
      <c r="R10" s="4" t="s">
        <v>31</v>
      </c>
      <c r="S10" s="4" t="s">
        <v>1146</v>
      </c>
      <c r="T10" s="81">
        <v>5047000</v>
      </c>
      <c r="U10" s="141" t="s">
        <v>411</v>
      </c>
      <c r="V10" s="34" t="s">
        <v>1176</v>
      </c>
      <c r="W10" s="135" t="s">
        <v>1177</v>
      </c>
      <c r="X10" s="143">
        <v>2357</v>
      </c>
      <c r="Y10" s="143">
        <v>2359</v>
      </c>
      <c r="Z10" s="136">
        <v>42354</v>
      </c>
      <c r="AA10" s="136">
        <v>42393</v>
      </c>
    </row>
    <row r="11" spans="1:27" s="37" customFormat="1" ht="75" customHeight="1" x14ac:dyDescent="0.25">
      <c r="A11" s="137">
        <v>10</v>
      </c>
      <c r="B11" s="106" t="s">
        <v>1136</v>
      </c>
      <c r="C11" s="141" t="s">
        <v>1137</v>
      </c>
      <c r="D11" s="91" t="s">
        <v>1173</v>
      </c>
      <c r="E11" s="91" t="s">
        <v>1178</v>
      </c>
      <c r="F11" s="91" t="s">
        <v>412</v>
      </c>
      <c r="G11" s="91" t="s">
        <v>1179</v>
      </c>
      <c r="H11" s="105" t="s">
        <v>1180</v>
      </c>
      <c r="I11" s="79">
        <v>43231500</v>
      </c>
      <c r="J11" s="4" t="s">
        <v>1181</v>
      </c>
      <c r="K11" s="5">
        <v>42156</v>
      </c>
      <c r="L11" s="80">
        <v>2</v>
      </c>
      <c r="M11" s="4" t="s">
        <v>1182</v>
      </c>
      <c r="N11" s="4" t="s">
        <v>1144</v>
      </c>
      <c r="O11" s="90">
        <f t="shared" si="0"/>
        <v>8714442</v>
      </c>
      <c r="P11" s="90">
        <v>8714442</v>
      </c>
      <c r="Q11" s="4" t="s">
        <v>1145</v>
      </c>
      <c r="R11" s="4" t="s">
        <v>31</v>
      </c>
      <c r="S11" s="4" t="s">
        <v>1146</v>
      </c>
      <c r="T11" s="81">
        <f>+P11/L11</f>
        <v>4357221</v>
      </c>
      <c r="U11" s="141" t="s">
        <v>411</v>
      </c>
      <c r="V11" s="34" t="s">
        <v>1183</v>
      </c>
      <c r="W11" s="139" t="s">
        <v>1184</v>
      </c>
      <c r="X11" s="139">
        <v>1374</v>
      </c>
      <c r="Y11" s="139">
        <v>1813</v>
      </c>
      <c r="Z11" s="144">
        <v>42272</v>
      </c>
      <c r="AA11" s="144">
        <v>42332</v>
      </c>
    </row>
    <row r="12" spans="1:27" s="37" customFormat="1" ht="75" customHeight="1" x14ac:dyDescent="0.25">
      <c r="A12" s="137">
        <v>11</v>
      </c>
      <c r="B12" s="106" t="s">
        <v>1136</v>
      </c>
      <c r="C12" s="141" t="s">
        <v>1137</v>
      </c>
      <c r="D12" s="91" t="s">
        <v>1173</v>
      </c>
      <c r="E12" s="91" t="s">
        <v>1174</v>
      </c>
      <c r="F12" s="91" t="s">
        <v>1140</v>
      </c>
      <c r="G12" s="91" t="s">
        <v>1141</v>
      </c>
      <c r="H12" s="105" t="s">
        <v>1142</v>
      </c>
      <c r="I12" s="79">
        <v>43231500</v>
      </c>
      <c r="J12" s="4" t="s">
        <v>1185</v>
      </c>
      <c r="K12" s="5">
        <v>42125</v>
      </c>
      <c r="L12" s="80">
        <v>9</v>
      </c>
      <c r="M12" s="4" t="s">
        <v>67</v>
      </c>
      <c r="N12" s="4" t="s">
        <v>1144</v>
      </c>
      <c r="O12" s="90">
        <f t="shared" si="0"/>
        <v>86211000</v>
      </c>
      <c r="P12" s="90">
        <f>+T12*L12</f>
        <v>86211000</v>
      </c>
      <c r="Q12" s="4" t="s">
        <v>1186</v>
      </c>
      <c r="R12" s="4" t="s">
        <v>31</v>
      </c>
      <c r="S12" s="4" t="s">
        <v>1146</v>
      </c>
      <c r="T12" s="81">
        <v>9579000</v>
      </c>
      <c r="U12" s="141" t="s">
        <v>411</v>
      </c>
      <c r="V12" s="34" t="s">
        <v>1187</v>
      </c>
      <c r="W12" s="135" t="s">
        <v>1188</v>
      </c>
      <c r="X12" s="139">
        <v>1220</v>
      </c>
      <c r="Y12" s="139">
        <v>1148</v>
      </c>
      <c r="Z12" s="144">
        <v>42095</v>
      </c>
      <c r="AA12" s="144">
        <v>42369</v>
      </c>
    </row>
    <row r="13" spans="1:27" s="37" customFormat="1" ht="75" customHeight="1" x14ac:dyDescent="0.25">
      <c r="A13" s="137">
        <v>12</v>
      </c>
      <c r="B13" s="106" t="s">
        <v>1136</v>
      </c>
      <c r="C13" s="141" t="s">
        <v>1137</v>
      </c>
      <c r="D13" s="91" t="s">
        <v>1173</v>
      </c>
      <c r="E13" s="91" t="s">
        <v>1174</v>
      </c>
      <c r="F13" s="91" t="s">
        <v>412</v>
      </c>
      <c r="G13" s="91" t="s">
        <v>1189</v>
      </c>
      <c r="H13" s="105" t="s">
        <v>1190</v>
      </c>
      <c r="I13" s="79">
        <v>81111820</v>
      </c>
      <c r="J13" s="4" t="s">
        <v>1191</v>
      </c>
      <c r="K13" s="5">
        <v>42125</v>
      </c>
      <c r="L13" s="80">
        <v>12</v>
      </c>
      <c r="M13" s="4" t="s">
        <v>67</v>
      </c>
      <c r="N13" s="4" t="s">
        <v>1144</v>
      </c>
      <c r="O13" s="90">
        <f t="shared" si="0"/>
        <v>434120257</v>
      </c>
      <c r="P13" s="90">
        <v>434120257</v>
      </c>
      <c r="Q13" s="21" t="s">
        <v>1145</v>
      </c>
      <c r="R13" s="4" t="s">
        <v>31</v>
      </c>
      <c r="S13" s="4" t="s">
        <v>1146</v>
      </c>
      <c r="T13" s="81" t="s">
        <v>31</v>
      </c>
      <c r="U13" s="141" t="s">
        <v>411</v>
      </c>
      <c r="V13" s="34" t="s">
        <v>1192</v>
      </c>
      <c r="W13" s="135" t="s">
        <v>1193</v>
      </c>
      <c r="X13" s="139">
        <v>1403</v>
      </c>
      <c r="Y13" s="139">
        <v>1598</v>
      </c>
      <c r="Z13" s="144">
        <v>42179</v>
      </c>
      <c r="AA13" s="144">
        <v>42544</v>
      </c>
    </row>
    <row r="14" spans="1:27" s="37" customFormat="1" ht="75" customHeight="1" x14ac:dyDescent="0.25">
      <c r="A14" s="137">
        <v>13</v>
      </c>
      <c r="B14" s="106" t="s">
        <v>1136</v>
      </c>
      <c r="C14" s="141" t="s">
        <v>1137</v>
      </c>
      <c r="D14" s="91" t="s">
        <v>1138</v>
      </c>
      <c r="E14" s="91" t="s">
        <v>1139</v>
      </c>
      <c r="F14" s="91" t="s">
        <v>1140</v>
      </c>
      <c r="G14" s="91" t="s">
        <v>1141</v>
      </c>
      <c r="H14" s="105" t="s">
        <v>1142</v>
      </c>
      <c r="I14" s="79">
        <v>81111612</v>
      </c>
      <c r="J14" s="4" t="s">
        <v>1194</v>
      </c>
      <c r="K14" s="5">
        <v>42339</v>
      </c>
      <c r="L14" s="151">
        <f>21/30</f>
        <v>0.7</v>
      </c>
      <c r="M14" s="4" t="s">
        <v>67</v>
      </c>
      <c r="N14" s="4" t="s">
        <v>1144</v>
      </c>
      <c r="O14" s="90">
        <f>+P14</f>
        <v>3532900</v>
      </c>
      <c r="P14" s="90">
        <f>+T14*L14</f>
        <v>3532900</v>
      </c>
      <c r="Q14" s="4" t="s">
        <v>1145</v>
      </c>
      <c r="R14" s="4" t="s">
        <v>31</v>
      </c>
      <c r="S14" s="4" t="s">
        <v>1146</v>
      </c>
      <c r="T14" s="81">
        <v>5047000</v>
      </c>
      <c r="U14" s="141" t="s">
        <v>411</v>
      </c>
      <c r="V14" s="34" t="s">
        <v>1147</v>
      </c>
      <c r="W14" s="135" t="s">
        <v>1195</v>
      </c>
      <c r="X14" s="139"/>
      <c r="Y14" s="139"/>
      <c r="Z14" s="144">
        <v>42361</v>
      </c>
      <c r="AA14" s="144">
        <v>42382</v>
      </c>
    </row>
    <row r="15" spans="1:27" s="37" customFormat="1" ht="75" customHeight="1" x14ac:dyDescent="0.25">
      <c r="A15" s="137">
        <v>14</v>
      </c>
      <c r="B15" s="106" t="s">
        <v>1136</v>
      </c>
      <c r="C15" s="141" t="s">
        <v>1137</v>
      </c>
      <c r="D15" s="91" t="s">
        <v>1173</v>
      </c>
      <c r="E15" s="91" t="s">
        <v>1174</v>
      </c>
      <c r="F15" s="91" t="s">
        <v>412</v>
      </c>
      <c r="G15" s="91" t="s">
        <v>1179</v>
      </c>
      <c r="H15" s="105" t="s">
        <v>1180</v>
      </c>
      <c r="I15" s="79" t="s">
        <v>1196</v>
      </c>
      <c r="J15" s="4" t="s">
        <v>1197</v>
      </c>
      <c r="K15" s="5">
        <v>42156</v>
      </c>
      <c r="L15" s="80">
        <v>8</v>
      </c>
      <c r="M15" s="4" t="s">
        <v>1182</v>
      </c>
      <c r="N15" s="4" t="s">
        <v>1144</v>
      </c>
      <c r="O15" s="90">
        <f>+P15</f>
        <v>4000000</v>
      </c>
      <c r="P15" s="90">
        <v>4000000</v>
      </c>
      <c r="Q15" s="4" t="s">
        <v>1145</v>
      </c>
      <c r="R15" s="4" t="s">
        <v>31</v>
      </c>
      <c r="S15" s="4" t="s">
        <v>1146</v>
      </c>
      <c r="T15" s="81">
        <v>3333333</v>
      </c>
      <c r="U15" s="141" t="s">
        <v>411</v>
      </c>
      <c r="V15" s="34" t="s">
        <v>1198</v>
      </c>
      <c r="W15" s="135" t="s">
        <v>1199</v>
      </c>
      <c r="X15" s="139">
        <v>1375</v>
      </c>
      <c r="Y15" s="139">
        <v>1603</v>
      </c>
      <c r="Z15" s="144">
        <v>42179</v>
      </c>
      <c r="AA15" s="144">
        <v>42423</v>
      </c>
    </row>
    <row r="16" spans="1:27" s="37" customFormat="1" ht="75" customHeight="1" x14ac:dyDescent="0.25">
      <c r="A16" s="137">
        <v>15</v>
      </c>
      <c r="B16" s="106" t="s">
        <v>1136</v>
      </c>
      <c r="C16" s="141" t="s">
        <v>1137</v>
      </c>
      <c r="D16" s="91" t="s">
        <v>1173</v>
      </c>
      <c r="E16" s="91" t="s">
        <v>1174</v>
      </c>
      <c r="F16" s="91" t="s">
        <v>1140</v>
      </c>
      <c r="G16" s="91" t="s">
        <v>1141</v>
      </c>
      <c r="H16" s="105" t="s">
        <v>1142</v>
      </c>
      <c r="I16" s="79">
        <v>81112213</v>
      </c>
      <c r="J16" s="4" t="s">
        <v>1200</v>
      </c>
      <c r="K16" s="5">
        <v>42005</v>
      </c>
      <c r="L16" s="80">
        <v>11</v>
      </c>
      <c r="M16" s="4" t="s">
        <v>67</v>
      </c>
      <c r="N16" s="4" t="s">
        <v>1144</v>
      </c>
      <c r="O16" s="90">
        <v>55517000</v>
      </c>
      <c r="P16" s="90">
        <f>+T16*L16</f>
        <v>55517000</v>
      </c>
      <c r="Q16" s="4" t="s">
        <v>1145</v>
      </c>
      <c r="R16" s="4" t="s">
        <v>31</v>
      </c>
      <c r="S16" s="4" t="s">
        <v>1146</v>
      </c>
      <c r="T16" s="81">
        <v>5047000</v>
      </c>
      <c r="U16" s="141" t="s">
        <v>411</v>
      </c>
      <c r="V16" s="34" t="s">
        <v>1176</v>
      </c>
      <c r="W16" s="135" t="s">
        <v>1201</v>
      </c>
      <c r="X16" s="143">
        <v>445</v>
      </c>
      <c r="Y16" s="143">
        <v>163</v>
      </c>
      <c r="Z16" s="136">
        <v>42020</v>
      </c>
      <c r="AA16" s="136">
        <v>42353</v>
      </c>
    </row>
    <row r="17" spans="1:27" s="37" customFormat="1" ht="75" customHeight="1" x14ac:dyDescent="0.25">
      <c r="A17" s="137">
        <v>16</v>
      </c>
      <c r="B17" s="106" t="s">
        <v>1136</v>
      </c>
      <c r="C17" s="141" t="s">
        <v>1137</v>
      </c>
      <c r="D17" s="91" t="s">
        <v>1173</v>
      </c>
      <c r="E17" s="91" t="s">
        <v>1174</v>
      </c>
      <c r="F17" s="91" t="s">
        <v>1140</v>
      </c>
      <c r="G17" s="91" t="s">
        <v>1141</v>
      </c>
      <c r="H17" s="105" t="s">
        <v>1142</v>
      </c>
      <c r="I17" s="79" t="s">
        <v>1202</v>
      </c>
      <c r="J17" s="4" t="s">
        <v>1203</v>
      </c>
      <c r="K17" s="5">
        <v>42005</v>
      </c>
      <c r="L17" s="80">
        <v>2.5</v>
      </c>
      <c r="M17" s="4" t="s">
        <v>67</v>
      </c>
      <c r="N17" s="4" t="s">
        <v>1144</v>
      </c>
      <c r="O17" s="90">
        <f t="shared" ref="O17:O26" si="2">+P17</f>
        <v>22145000</v>
      </c>
      <c r="P17" s="90">
        <f>+T17*L17</f>
        <v>22145000</v>
      </c>
      <c r="Q17" s="4" t="s">
        <v>1145</v>
      </c>
      <c r="R17" s="4" t="s">
        <v>31</v>
      </c>
      <c r="S17" s="4" t="s">
        <v>1146</v>
      </c>
      <c r="T17" s="81">
        <v>8858000</v>
      </c>
      <c r="U17" s="141" t="s">
        <v>411</v>
      </c>
      <c r="V17" s="34" t="s">
        <v>1204</v>
      </c>
      <c r="W17" s="135" t="s">
        <v>1205</v>
      </c>
      <c r="X17" s="139">
        <v>1604</v>
      </c>
      <c r="Y17" s="139">
        <v>1671</v>
      </c>
      <c r="Z17" s="140">
        <v>42226</v>
      </c>
      <c r="AA17" s="140">
        <v>42317</v>
      </c>
    </row>
    <row r="18" spans="1:27" s="37" customFormat="1" ht="75" customHeight="1" x14ac:dyDescent="0.25">
      <c r="A18" s="137">
        <v>17</v>
      </c>
      <c r="B18" s="106" t="s">
        <v>1136</v>
      </c>
      <c r="C18" s="141" t="s">
        <v>1137</v>
      </c>
      <c r="D18" s="91" t="s">
        <v>1173</v>
      </c>
      <c r="E18" s="91" t="s">
        <v>1174</v>
      </c>
      <c r="F18" s="91" t="s">
        <v>1140</v>
      </c>
      <c r="G18" s="91" t="s">
        <v>1141</v>
      </c>
      <c r="H18" s="105" t="s">
        <v>1142</v>
      </c>
      <c r="I18" s="79" t="s">
        <v>1206</v>
      </c>
      <c r="J18" s="4" t="s">
        <v>1207</v>
      </c>
      <c r="K18" s="5">
        <v>42005</v>
      </c>
      <c r="L18" s="80">
        <v>11</v>
      </c>
      <c r="M18" s="4" t="s">
        <v>67</v>
      </c>
      <c r="N18" s="4" t="s">
        <v>1144</v>
      </c>
      <c r="O18" s="90">
        <f t="shared" si="2"/>
        <v>38182100</v>
      </c>
      <c r="P18" s="90">
        <f>+T18*L18</f>
        <v>38182100</v>
      </c>
      <c r="Q18" s="4" t="s">
        <v>1145</v>
      </c>
      <c r="R18" s="4" t="s">
        <v>31</v>
      </c>
      <c r="S18" s="4" t="s">
        <v>1146</v>
      </c>
      <c r="T18" s="81">
        <v>3471100</v>
      </c>
      <c r="U18" s="141" t="s">
        <v>411</v>
      </c>
      <c r="V18" s="34" t="s">
        <v>1208</v>
      </c>
      <c r="W18" s="135" t="s">
        <v>1209</v>
      </c>
      <c r="X18" s="143">
        <v>447</v>
      </c>
      <c r="Y18" s="143">
        <v>200</v>
      </c>
      <c r="Z18" s="136">
        <v>42024</v>
      </c>
      <c r="AA18" s="136">
        <v>42357</v>
      </c>
    </row>
    <row r="19" spans="1:27" s="37" customFormat="1" ht="75" customHeight="1" x14ac:dyDescent="0.25">
      <c r="A19" s="137">
        <v>18</v>
      </c>
      <c r="B19" s="106" t="s">
        <v>1136</v>
      </c>
      <c r="C19" s="141" t="s">
        <v>1137</v>
      </c>
      <c r="D19" s="91" t="s">
        <v>1210</v>
      </c>
      <c r="E19" s="91" t="s">
        <v>1211</v>
      </c>
      <c r="F19" s="91" t="s">
        <v>412</v>
      </c>
      <c r="G19" s="91" t="s">
        <v>1179</v>
      </c>
      <c r="H19" s="105" t="s">
        <v>1180</v>
      </c>
      <c r="I19" s="79">
        <v>81111820</v>
      </c>
      <c r="J19" s="4" t="s">
        <v>614</v>
      </c>
      <c r="K19" s="5">
        <v>42125</v>
      </c>
      <c r="L19" s="80">
        <v>1</v>
      </c>
      <c r="M19" s="4" t="s">
        <v>67</v>
      </c>
      <c r="N19" s="4" t="s">
        <v>1144</v>
      </c>
      <c r="O19" s="90">
        <f t="shared" si="2"/>
        <v>807762</v>
      </c>
      <c r="P19" s="90">
        <f>272000000-271192238</f>
        <v>807762</v>
      </c>
      <c r="Q19" s="4" t="s">
        <v>1145</v>
      </c>
      <c r="R19" s="4" t="s">
        <v>31</v>
      </c>
      <c r="S19" s="4" t="s">
        <v>1146</v>
      </c>
      <c r="T19" s="81"/>
      <c r="U19" s="141" t="s">
        <v>186</v>
      </c>
      <c r="V19" s="145"/>
      <c r="W19" s="4" t="s">
        <v>1212</v>
      </c>
      <c r="X19" s="34"/>
      <c r="Y19" s="34"/>
      <c r="Z19" s="197"/>
      <c r="AA19" s="197"/>
    </row>
    <row r="20" spans="1:27" s="37" customFormat="1" ht="75" customHeight="1" x14ac:dyDescent="0.25">
      <c r="A20" s="137">
        <v>19</v>
      </c>
      <c r="B20" s="106" t="s">
        <v>1136</v>
      </c>
      <c r="C20" s="141" t="s">
        <v>1137</v>
      </c>
      <c r="D20" s="91" t="s">
        <v>1173</v>
      </c>
      <c r="E20" s="91" t="s">
        <v>1174</v>
      </c>
      <c r="F20" s="91" t="s">
        <v>1140</v>
      </c>
      <c r="G20" s="91" t="s">
        <v>1141</v>
      </c>
      <c r="H20" s="105" t="s">
        <v>1142</v>
      </c>
      <c r="I20" s="79" t="s">
        <v>1213</v>
      </c>
      <c r="J20" s="4" t="s">
        <v>1214</v>
      </c>
      <c r="K20" s="5">
        <v>42005</v>
      </c>
      <c r="L20" s="80">
        <v>11</v>
      </c>
      <c r="M20" s="4" t="s">
        <v>67</v>
      </c>
      <c r="N20" s="4" t="s">
        <v>1144</v>
      </c>
      <c r="O20" s="90">
        <f t="shared" si="2"/>
        <v>71379000</v>
      </c>
      <c r="P20" s="90">
        <f>+T20*L20</f>
        <v>71379000</v>
      </c>
      <c r="Q20" s="4" t="s">
        <v>1186</v>
      </c>
      <c r="R20" s="4" t="s">
        <v>31</v>
      </c>
      <c r="S20" s="4" t="s">
        <v>1146</v>
      </c>
      <c r="T20" s="81">
        <v>6489000</v>
      </c>
      <c r="U20" s="141" t="s">
        <v>411</v>
      </c>
      <c r="V20" s="34" t="s">
        <v>1215</v>
      </c>
      <c r="W20" s="135" t="s">
        <v>1216</v>
      </c>
      <c r="X20" s="143">
        <v>290</v>
      </c>
      <c r="Y20" s="143">
        <v>150</v>
      </c>
      <c r="Z20" s="136">
        <v>42020</v>
      </c>
      <c r="AA20" s="136">
        <v>42353</v>
      </c>
    </row>
    <row r="21" spans="1:27" s="37" customFormat="1" ht="75" customHeight="1" x14ac:dyDescent="0.25">
      <c r="A21" s="137">
        <v>20</v>
      </c>
      <c r="B21" s="106" t="s">
        <v>1136</v>
      </c>
      <c r="C21" s="141" t="s">
        <v>1137</v>
      </c>
      <c r="D21" s="91" t="s">
        <v>1173</v>
      </c>
      <c r="E21" s="91" t="s">
        <v>1174</v>
      </c>
      <c r="F21" s="91" t="s">
        <v>1140</v>
      </c>
      <c r="G21" s="91" t="s">
        <v>1141</v>
      </c>
      <c r="H21" s="105" t="s">
        <v>1142</v>
      </c>
      <c r="I21" s="79" t="s">
        <v>1196</v>
      </c>
      <c r="J21" s="4" t="s">
        <v>1217</v>
      </c>
      <c r="K21" s="5">
        <v>42005</v>
      </c>
      <c r="L21" s="80">
        <v>10</v>
      </c>
      <c r="M21" s="4" t="s">
        <v>67</v>
      </c>
      <c r="N21" s="4" t="s">
        <v>1144</v>
      </c>
      <c r="O21" s="90">
        <f t="shared" si="2"/>
        <v>64890000</v>
      </c>
      <c r="P21" s="90">
        <f>+T21*L21</f>
        <v>64890000</v>
      </c>
      <c r="Q21" s="4" t="s">
        <v>1145</v>
      </c>
      <c r="R21" s="4" t="s">
        <v>31</v>
      </c>
      <c r="S21" s="4" t="s">
        <v>1146</v>
      </c>
      <c r="T21" s="81">
        <v>6489000</v>
      </c>
      <c r="U21" s="141" t="s">
        <v>411</v>
      </c>
      <c r="V21" s="34" t="s">
        <v>1218</v>
      </c>
      <c r="W21" s="135" t="s">
        <v>1219</v>
      </c>
      <c r="X21" s="139">
        <v>289</v>
      </c>
      <c r="Y21" s="139">
        <v>439</v>
      </c>
      <c r="Z21" s="146">
        <v>42032</v>
      </c>
      <c r="AA21" s="146">
        <v>42335</v>
      </c>
    </row>
    <row r="22" spans="1:27" s="37" customFormat="1" ht="75" customHeight="1" x14ac:dyDescent="0.25">
      <c r="A22" s="137">
        <v>21</v>
      </c>
      <c r="B22" s="106" t="s">
        <v>1136</v>
      </c>
      <c r="C22" s="141" t="s">
        <v>1137</v>
      </c>
      <c r="D22" s="91" t="s">
        <v>1173</v>
      </c>
      <c r="E22" s="91" t="s">
        <v>1174</v>
      </c>
      <c r="F22" s="91" t="s">
        <v>1140</v>
      </c>
      <c r="G22" s="91" t="s">
        <v>1141</v>
      </c>
      <c r="H22" s="105" t="s">
        <v>1142</v>
      </c>
      <c r="I22" s="79">
        <v>81111707</v>
      </c>
      <c r="J22" s="4" t="s">
        <v>1220</v>
      </c>
      <c r="K22" s="5">
        <v>42005</v>
      </c>
      <c r="L22" s="52">
        <f>+P22/T22</f>
        <v>2.866666474604592</v>
      </c>
      <c r="M22" s="4" t="s">
        <v>67</v>
      </c>
      <c r="N22" s="4" t="s">
        <v>1144</v>
      </c>
      <c r="O22" s="90">
        <f t="shared" si="2"/>
        <v>9950486</v>
      </c>
      <c r="P22" s="90">
        <v>9950486</v>
      </c>
      <c r="Q22" s="4" t="s">
        <v>1145</v>
      </c>
      <c r="R22" s="4" t="s">
        <v>31</v>
      </c>
      <c r="S22" s="4" t="s">
        <v>1146</v>
      </c>
      <c r="T22" s="81">
        <v>3471100</v>
      </c>
      <c r="U22" s="141" t="s">
        <v>411</v>
      </c>
      <c r="V22" s="34" t="s">
        <v>1221</v>
      </c>
      <c r="W22" s="135" t="s">
        <v>1222</v>
      </c>
      <c r="X22" s="143">
        <v>449</v>
      </c>
      <c r="Y22" s="143">
        <v>278</v>
      </c>
      <c r="Z22" s="136">
        <v>42025</v>
      </c>
      <c r="AA22" s="136">
        <v>42328</v>
      </c>
    </row>
    <row r="23" spans="1:27" s="37" customFormat="1" ht="75" customHeight="1" x14ac:dyDescent="0.25">
      <c r="A23" s="137">
        <v>22</v>
      </c>
      <c r="B23" s="106" t="s">
        <v>1136</v>
      </c>
      <c r="C23" s="141" t="s">
        <v>1137</v>
      </c>
      <c r="D23" s="91" t="s">
        <v>1173</v>
      </c>
      <c r="E23" s="91" t="s">
        <v>1174</v>
      </c>
      <c r="F23" s="91" t="s">
        <v>1140</v>
      </c>
      <c r="G23" s="91" t="s">
        <v>1141</v>
      </c>
      <c r="H23" s="105" t="s">
        <v>1142</v>
      </c>
      <c r="I23" s="79" t="s">
        <v>1202</v>
      </c>
      <c r="J23" s="4" t="s">
        <v>1223</v>
      </c>
      <c r="K23" s="5">
        <v>42005</v>
      </c>
      <c r="L23" s="80">
        <v>6</v>
      </c>
      <c r="M23" s="4" t="s">
        <v>67</v>
      </c>
      <c r="N23" s="4" t="s">
        <v>1144</v>
      </c>
      <c r="O23" s="90">
        <f t="shared" si="2"/>
        <v>53148000</v>
      </c>
      <c r="P23" s="90">
        <f>+T23*L23</f>
        <v>53148000</v>
      </c>
      <c r="Q23" s="4" t="s">
        <v>1145</v>
      </c>
      <c r="R23" s="4" t="s">
        <v>31</v>
      </c>
      <c r="S23" s="4" t="s">
        <v>1146</v>
      </c>
      <c r="T23" s="81">
        <v>8858000</v>
      </c>
      <c r="U23" s="141" t="s">
        <v>411</v>
      </c>
      <c r="V23" s="34" t="s">
        <v>1204</v>
      </c>
      <c r="W23" s="135" t="s">
        <v>1224</v>
      </c>
      <c r="X23" s="139">
        <v>450</v>
      </c>
      <c r="Y23" s="139">
        <v>713</v>
      </c>
      <c r="Z23" s="140">
        <v>42045</v>
      </c>
      <c r="AA23" s="140">
        <v>42225</v>
      </c>
    </row>
    <row r="24" spans="1:27" s="37" customFormat="1" ht="75" customHeight="1" x14ac:dyDescent="0.25">
      <c r="A24" s="137">
        <v>23</v>
      </c>
      <c r="B24" s="106" t="s">
        <v>1136</v>
      </c>
      <c r="C24" s="141" t="s">
        <v>1137</v>
      </c>
      <c r="D24" s="91" t="s">
        <v>1173</v>
      </c>
      <c r="E24" s="91" t="s">
        <v>1174</v>
      </c>
      <c r="F24" s="91" t="s">
        <v>1140</v>
      </c>
      <c r="G24" s="91" t="s">
        <v>1141</v>
      </c>
      <c r="H24" s="105" t="s">
        <v>1142</v>
      </c>
      <c r="I24" s="79" t="s">
        <v>1206</v>
      </c>
      <c r="J24" s="4" t="s">
        <v>1225</v>
      </c>
      <c r="K24" s="5">
        <v>42005</v>
      </c>
      <c r="L24" s="80">
        <v>11</v>
      </c>
      <c r="M24" s="4" t="s">
        <v>67</v>
      </c>
      <c r="N24" s="4" t="s">
        <v>1144</v>
      </c>
      <c r="O24" s="90">
        <f t="shared" si="2"/>
        <v>55517000</v>
      </c>
      <c r="P24" s="90">
        <f>+T24*L24</f>
        <v>55517000</v>
      </c>
      <c r="Q24" s="4" t="s">
        <v>1145</v>
      </c>
      <c r="R24" s="4" t="s">
        <v>31</v>
      </c>
      <c r="S24" s="4" t="s">
        <v>1146</v>
      </c>
      <c r="T24" s="81">
        <v>5047000</v>
      </c>
      <c r="U24" s="141" t="s">
        <v>411</v>
      </c>
      <c r="V24" s="34" t="s">
        <v>1226</v>
      </c>
      <c r="W24" s="135" t="s">
        <v>1227</v>
      </c>
      <c r="X24" s="139">
        <v>453</v>
      </c>
      <c r="Y24" s="139">
        <v>529</v>
      </c>
      <c r="Z24" s="147">
        <v>42037</v>
      </c>
      <c r="AA24" s="147">
        <v>42370</v>
      </c>
    </row>
    <row r="25" spans="1:27" s="37" customFormat="1" ht="75" customHeight="1" x14ac:dyDescent="0.25">
      <c r="A25" s="137">
        <v>24</v>
      </c>
      <c r="B25" s="106" t="s">
        <v>1136</v>
      </c>
      <c r="C25" s="141" t="s">
        <v>1137</v>
      </c>
      <c r="D25" s="91" t="s">
        <v>1228</v>
      </c>
      <c r="E25" s="91" t="s">
        <v>1229</v>
      </c>
      <c r="F25" s="91" t="s">
        <v>1140</v>
      </c>
      <c r="G25" s="91" t="s">
        <v>1141</v>
      </c>
      <c r="H25" s="105" t="s">
        <v>1142</v>
      </c>
      <c r="I25" s="79">
        <v>81111808</v>
      </c>
      <c r="J25" s="4" t="s">
        <v>1230</v>
      </c>
      <c r="K25" s="5">
        <v>42005</v>
      </c>
      <c r="L25" s="80">
        <v>10</v>
      </c>
      <c r="M25" s="4" t="s">
        <v>67</v>
      </c>
      <c r="N25" s="4" t="s">
        <v>1144</v>
      </c>
      <c r="O25" s="90">
        <f t="shared" si="2"/>
        <v>30797000</v>
      </c>
      <c r="P25" s="90">
        <f>+T25*L25</f>
        <v>30797000</v>
      </c>
      <c r="Q25" s="4" t="s">
        <v>1145</v>
      </c>
      <c r="R25" s="4" t="s">
        <v>31</v>
      </c>
      <c r="S25" s="4" t="s">
        <v>1146</v>
      </c>
      <c r="T25" s="81">
        <v>3079700</v>
      </c>
      <c r="U25" s="141" t="s">
        <v>411</v>
      </c>
      <c r="V25" s="34" t="s">
        <v>1231</v>
      </c>
      <c r="W25" s="135" t="s">
        <v>1232</v>
      </c>
      <c r="X25" s="143">
        <v>470</v>
      </c>
      <c r="Y25" s="143">
        <v>311</v>
      </c>
      <c r="Z25" s="136">
        <v>42025</v>
      </c>
      <c r="AA25" s="136">
        <v>42328</v>
      </c>
    </row>
    <row r="26" spans="1:27" s="37" customFormat="1" ht="75" customHeight="1" x14ac:dyDescent="0.25">
      <c r="A26" s="137">
        <v>25</v>
      </c>
      <c r="B26" s="106" t="s">
        <v>1136</v>
      </c>
      <c r="C26" s="141" t="s">
        <v>1137</v>
      </c>
      <c r="D26" s="91" t="s">
        <v>1228</v>
      </c>
      <c r="E26" s="91" t="s">
        <v>1229</v>
      </c>
      <c r="F26" s="91" t="s">
        <v>1140</v>
      </c>
      <c r="G26" s="91" t="s">
        <v>1141</v>
      </c>
      <c r="H26" s="105" t="s">
        <v>1142</v>
      </c>
      <c r="I26" s="79">
        <v>81111808</v>
      </c>
      <c r="J26" s="4" t="s">
        <v>1233</v>
      </c>
      <c r="K26" s="5">
        <v>42005</v>
      </c>
      <c r="L26" s="80">
        <v>11</v>
      </c>
      <c r="M26" s="4" t="s">
        <v>67</v>
      </c>
      <c r="N26" s="4" t="s">
        <v>1144</v>
      </c>
      <c r="O26" s="90">
        <f t="shared" si="2"/>
        <v>55517000</v>
      </c>
      <c r="P26" s="90">
        <f>+T26*L26</f>
        <v>55517000</v>
      </c>
      <c r="Q26" s="4" t="s">
        <v>1145</v>
      </c>
      <c r="R26" s="4" t="s">
        <v>31</v>
      </c>
      <c r="S26" s="4" t="s">
        <v>1146</v>
      </c>
      <c r="T26" s="81">
        <v>5047000</v>
      </c>
      <c r="U26" s="141" t="s">
        <v>411</v>
      </c>
      <c r="V26" s="34" t="s">
        <v>1234</v>
      </c>
      <c r="W26" s="135" t="s">
        <v>1235</v>
      </c>
      <c r="X26" s="143">
        <v>466</v>
      </c>
      <c r="Y26" s="143">
        <v>171</v>
      </c>
      <c r="Z26" s="136">
        <v>42023</v>
      </c>
      <c r="AA26" s="136">
        <v>42356</v>
      </c>
    </row>
    <row r="27" spans="1:27" s="37" customFormat="1" ht="75" customHeight="1" x14ac:dyDescent="0.25">
      <c r="A27" s="137">
        <v>26</v>
      </c>
      <c r="B27" s="106" t="s">
        <v>1136</v>
      </c>
      <c r="C27" s="141" t="s">
        <v>1137</v>
      </c>
      <c r="D27" s="91" t="s">
        <v>1210</v>
      </c>
      <c r="E27" s="91" t="s">
        <v>1211</v>
      </c>
      <c r="F27" s="91" t="s">
        <v>1140</v>
      </c>
      <c r="G27" s="91" t="s">
        <v>1141</v>
      </c>
      <c r="H27" s="105" t="s">
        <v>1142</v>
      </c>
      <c r="I27" s="79">
        <v>81112204</v>
      </c>
      <c r="J27" s="4" t="s">
        <v>614</v>
      </c>
      <c r="K27" s="5">
        <v>42339</v>
      </c>
      <c r="L27" s="80">
        <v>1</v>
      </c>
      <c r="M27" s="4" t="s">
        <v>67</v>
      </c>
      <c r="N27" s="4" t="s">
        <v>1144</v>
      </c>
      <c r="O27" s="90">
        <f>+P27</f>
        <v>164939</v>
      </c>
      <c r="P27" s="90">
        <v>164939</v>
      </c>
      <c r="Q27" s="4" t="s">
        <v>1236</v>
      </c>
      <c r="R27" s="4" t="s">
        <v>31</v>
      </c>
      <c r="S27" s="4" t="s">
        <v>1146</v>
      </c>
      <c r="T27" s="81"/>
      <c r="U27" s="34" t="s">
        <v>186</v>
      </c>
      <c r="V27" s="34"/>
      <c r="W27" s="4" t="s">
        <v>1212</v>
      </c>
      <c r="X27" s="33"/>
      <c r="Y27" s="33"/>
      <c r="Z27" s="138"/>
      <c r="AA27" s="138"/>
    </row>
    <row r="28" spans="1:27" s="37" customFormat="1" ht="75" customHeight="1" x14ac:dyDescent="0.25">
      <c r="A28" s="137">
        <v>27</v>
      </c>
      <c r="B28" s="106" t="s">
        <v>1136</v>
      </c>
      <c r="C28" s="141" t="s">
        <v>1137</v>
      </c>
      <c r="D28" s="91" t="s">
        <v>1237</v>
      </c>
      <c r="E28" s="91" t="s">
        <v>1238</v>
      </c>
      <c r="F28" s="91" t="s">
        <v>1140</v>
      </c>
      <c r="G28" s="91" t="s">
        <v>1141</v>
      </c>
      <c r="H28" s="105" t="s">
        <v>1142</v>
      </c>
      <c r="I28" s="79">
        <v>81111509</v>
      </c>
      <c r="J28" s="4" t="s">
        <v>1239</v>
      </c>
      <c r="K28" s="5">
        <v>42005</v>
      </c>
      <c r="L28" s="80">
        <v>10</v>
      </c>
      <c r="M28" s="4" t="s">
        <v>67</v>
      </c>
      <c r="N28" s="4" t="s">
        <v>1144</v>
      </c>
      <c r="O28" s="90">
        <f t="shared" ref="O28:O54" si="3">+P28</f>
        <v>59740000</v>
      </c>
      <c r="P28" s="90">
        <f t="shared" ref="P28:P33" si="4">+T28*L28</f>
        <v>59740000</v>
      </c>
      <c r="Q28" s="4" t="s">
        <v>1145</v>
      </c>
      <c r="R28" s="4" t="s">
        <v>31</v>
      </c>
      <c r="S28" s="4" t="s">
        <v>1146</v>
      </c>
      <c r="T28" s="81">
        <v>5974000</v>
      </c>
      <c r="U28" s="141" t="s">
        <v>411</v>
      </c>
      <c r="V28" s="34" t="s">
        <v>1240</v>
      </c>
      <c r="W28" s="135" t="s">
        <v>1241</v>
      </c>
      <c r="X28" s="139">
        <v>452</v>
      </c>
      <c r="Y28" s="139">
        <v>475</v>
      </c>
      <c r="Z28" s="144">
        <v>42037</v>
      </c>
      <c r="AA28" s="144">
        <v>42339</v>
      </c>
    </row>
    <row r="29" spans="1:27" s="37" customFormat="1" ht="75" customHeight="1" x14ac:dyDescent="0.25">
      <c r="A29" s="137">
        <v>28</v>
      </c>
      <c r="B29" s="106" t="s">
        <v>1136</v>
      </c>
      <c r="C29" s="141" t="s">
        <v>1137</v>
      </c>
      <c r="D29" s="91" t="s">
        <v>1210</v>
      </c>
      <c r="E29" s="91" t="s">
        <v>1211</v>
      </c>
      <c r="F29" s="91" t="s">
        <v>1140</v>
      </c>
      <c r="G29" s="91" t="s">
        <v>1141</v>
      </c>
      <c r="H29" s="105" t="s">
        <v>1142</v>
      </c>
      <c r="I29" s="79" t="s">
        <v>1242</v>
      </c>
      <c r="J29" s="4" t="s">
        <v>1243</v>
      </c>
      <c r="K29" s="5">
        <v>42005</v>
      </c>
      <c r="L29" s="80">
        <v>11</v>
      </c>
      <c r="M29" s="4" t="s">
        <v>67</v>
      </c>
      <c r="N29" s="4" t="s">
        <v>1144</v>
      </c>
      <c r="O29" s="90">
        <f t="shared" si="3"/>
        <v>30364400</v>
      </c>
      <c r="P29" s="90">
        <f t="shared" si="4"/>
        <v>30364400</v>
      </c>
      <c r="Q29" s="4" t="s">
        <v>1145</v>
      </c>
      <c r="R29" s="4" t="s">
        <v>31</v>
      </c>
      <c r="S29" s="4" t="s">
        <v>1146</v>
      </c>
      <c r="T29" s="81">
        <v>2760400</v>
      </c>
      <c r="U29" s="141" t="s">
        <v>411</v>
      </c>
      <c r="V29" s="34" t="s">
        <v>1244</v>
      </c>
      <c r="W29" s="135" t="s">
        <v>1245</v>
      </c>
      <c r="X29" s="143">
        <v>505</v>
      </c>
      <c r="Y29" s="143">
        <v>276</v>
      </c>
      <c r="Z29" s="136" t="s">
        <v>1246</v>
      </c>
      <c r="AA29" s="136">
        <v>42358</v>
      </c>
    </row>
    <row r="30" spans="1:27" s="37" customFormat="1" ht="75" customHeight="1" x14ac:dyDescent="0.25">
      <c r="A30" s="137">
        <v>29</v>
      </c>
      <c r="B30" s="106" t="s">
        <v>1136</v>
      </c>
      <c r="C30" s="141" t="s">
        <v>1137</v>
      </c>
      <c r="D30" s="91" t="s">
        <v>1210</v>
      </c>
      <c r="E30" s="91" t="s">
        <v>1211</v>
      </c>
      <c r="F30" s="91" t="s">
        <v>1140</v>
      </c>
      <c r="G30" s="91" t="s">
        <v>1141</v>
      </c>
      <c r="H30" s="105" t="s">
        <v>1142</v>
      </c>
      <c r="I30" s="79">
        <v>81111811</v>
      </c>
      <c r="J30" s="4" t="s">
        <v>1247</v>
      </c>
      <c r="K30" s="5">
        <v>42005</v>
      </c>
      <c r="L30" s="80">
        <v>11</v>
      </c>
      <c r="M30" s="4" t="s">
        <v>67</v>
      </c>
      <c r="N30" s="4" t="s">
        <v>1144</v>
      </c>
      <c r="O30" s="90">
        <f t="shared" si="3"/>
        <v>22206800</v>
      </c>
      <c r="P30" s="90">
        <f t="shared" si="4"/>
        <v>22206800</v>
      </c>
      <c r="Q30" s="4" t="s">
        <v>1236</v>
      </c>
      <c r="R30" s="4" t="s">
        <v>31</v>
      </c>
      <c r="S30" s="4" t="s">
        <v>1146</v>
      </c>
      <c r="T30" s="81">
        <v>2018800</v>
      </c>
      <c r="U30" s="141" t="s">
        <v>411</v>
      </c>
      <c r="V30" s="34" t="s">
        <v>1248</v>
      </c>
      <c r="W30" s="135" t="s">
        <v>1249</v>
      </c>
      <c r="X30" s="139">
        <v>454</v>
      </c>
      <c r="Y30" s="139">
        <v>701</v>
      </c>
      <c r="Z30" s="140">
        <v>42044</v>
      </c>
      <c r="AA30" s="140">
        <v>42377</v>
      </c>
    </row>
    <row r="31" spans="1:27" s="37" customFormat="1" ht="75" customHeight="1" x14ac:dyDescent="0.25">
      <c r="A31" s="137">
        <v>30</v>
      </c>
      <c r="B31" s="106" t="s">
        <v>1136</v>
      </c>
      <c r="C31" s="141" t="s">
        <v>1137</v>
      </c>
      <c r="D31" s="91" t="s">
        <v>1210</v>
      </c>
      <c r="E31" s="91" t="s">
        <v>1211</v>
      </c>
      <c r="F31" s="91" t="s">
        <v>1140</v>
      </c>
      <c r="G31" s="91" t="s">
        <v>1141</v>
      </c>
      <c r="H31" s="105" t="s">
        <v>1142</v>
      </c>
      <c r="I31" s="79">
        <v>81111811</v>
      </c>
      <c r="J31" s="4" t="s">
        <v>1250</v>
      </c>
      <c r="K31" s="5">
        <v>42005</v>
      </c>
      <c r="L31" s="80">
        <v>7</v>
      </c>
      <c r="M31" s="4" t="s">
        <v>67</v>
      </c>
      <c r="N31" s="4" t="s">
        <v>1144</v>
      </c>
      <c r="O31" s="90">
        <f t="shared" si="3"/>
        <v>24297700</v>
      </c>
      <c r="P31" s="90">
        <f t="shared" si="4"/>
        <v>24297700</v>
      </c>
      <c r="Q31" s="4" t="s">
        <v>1236</v>
      </c>
      <c r="R31" s="4" t="s">
        <v>31</v>
      </c>
      <c r="S31" s="4" t="s">
        <v>1146</v>
      </c>
      <c r="T31" s="81">
        <v>3471100</v>
      </c>
      <c r="U31" s="142" t="s">
        <v>411</v>
      </c>
      <c r="V31" s="34" t="s">
        <v>1251</v>
      </c>
      <c r="W31" s="135" t="s">
        <v>1252</v>
      </c>
      <c r="X31" s="143">
        <v>446</v>
      </c>
      <c r="Y31" s="143">
        <v>312</v>
      </c>
      <c r="Z31" s="136">
        <v>42025</v>
      </c>
      <c r="AA31" s="136">
        <v>42236</v>
      </c>
    </row>
    <row r="32" spans="1:27" s="37" customFormat="1" ht="75" customHeight="1" x14ac:dyDescent="0.25">
      <c r="A32" s="137">
        <v>31</v>
      </c>
      <c r="B32" s="106" t="s">
        <v>1136</v>
      </c>
      <c r="C32" s="141" t="s">
        <v>1137</v>
      </c>
      <c r="D32" s="91" t="s">
        <v>1210</v>
      </c>
      <c r="E32" s="91" t="s">
        <v>1211</v>
      </c>
      <c r="F32" s="91" t="s">
        <v>1140</v>
      </c>
      <c r="G32" s="91" t="s">
        <v>1141</v>
      </c>
      <c r="H32" s="105" t="s">
        <v>1142</v>
      </c>
      <c r="I32" s="79">
        <v>81111811</v>
      </c>
      <c r="J32" s="4" t="s">
        <v>1253</v>
      </c>
      <c r="K32" s="5">
        <v>42005</v>
      </c>
      <c r="L32" s="80">
        <v>3.5</v>
      </c>
      <c r="M32" s="4" t="s">
        <v>67</v>
      </c>
      <c r="N32" s="4" t="s">
        <v>1144</v>
      </c>
      <c r="O32" s="90">
        <f t="shared" si="3"/>
        <v>12148850</v>
      </c>
      <c r="P32" s="90">
        <f t="shared" si="4"/>
        <v>12148850</v>
      </c>
      <c r="Q32" s="4" t="s">
        <v>1236</v>
      </c>
      <c r="R32" s="4" t="s">
        <v>31</v>
      </c>
      <c r="S32" s="4" t="s">
        <v>1146</v>
      </c>
      <c r="T32" s="81">
        <v>3471100</v>
      </c>
      <c r="U32" s="34" t="s">
        <v>411</v>
      </c>
      <c r="V32" s="34" t="s">
        <v>1251</v>
      </c>
      <c r="W32" s="148" t="s">
        <v>1254</v>
      </c>
      <c r="X32" s="143">
        <v>1617</v>
      </c>
      <c r="Y32" s="143">
        <v>1740</v>
      </c>
      <c r="Z32" s="136">
        <v>42237</v>
      </c>
      <c r="AA32" s="136">
        <v>42343</v>
      </c>
    </row>
    <row r="33" spans="1:27" s="37" customFormat="1" ht="75" customHeight="1" x14ac:dyDescent="0.25">
      <c r="A33" s="137">
        <v>32</v>
      </c>
      <c r="B33" s="106" t="s">
        <v>1136</v>
      </c>
      <c r="C33" s="141" t="s">
        <v>1137</v>
      </c>
      <c r="D33" s="91" t="s">
        <v>1210</v>
      </c>
      <c r="E33" s="91" t="s">
        <v>1211</v>
      </c>
      <c r="F33" s="91" t="s">
        <v>1140</v>
      </c>
      <c r="G33" s="91" t="s">
        <v>1141</v>
      </c>
      <c r="H33" s="105" t="s">
        <v>1142</v>
      </c>
      <c r="I33" s="79">
        <v>81112204</v>
      </c>
      <c r="J33" s="4" t="s">
        <v>1255</v>
      </c>
      <c r="K33" s="5">
        <v>42005</v>
      </c>
      <c r="L33" s="80">
        <v>9</v>
      </c>
      <c r="M33" s="4" t="s">
        <v>67</v>
      </c>
      <c r="N33" s="4" t="s">
        <v>1144</v>
      </c>
      <c r="O33" s="90">
        <f t="shared" si="3"/>
        <v>58401000</v>
      </c>
      <c r="P33" s="90">
        <f t="shared" si="4"/>
        <v>58401000</v>
      </c>
      <c r="Q33" s="4" t="s">
        <v>1236</v>
      </c>
      <c r="R33" s="4" t="s">
        <v>31</v>
      </c>
      <c r="S33" s="4" t="s">
        <v>1146</v>
      </c>
      <c r="T33" s="81">
        <v>6489000</v>
      </c>
      <c r="U33" s="141" t="s">
        <v>411</v>
      </c>
      <c r="V33" s="34" t="s">
        <v>1256</v>
      </c>
      <c r="W33" s="135" t="s">
        <v>1257</v>
      </c>
      <c r="X33" s="143">
        <v>451</v>
      </c>
      <c r="Y33" s="143">
        <v>271</v>
      </c>
      <c r="Z33" s="136" t="s">
        <v>1246</v>
      </c>
      <c r="AA33" s="136">
        <v>42297</v>
      </c>
    </row>
    <row r="34" spans="1:27" s="37" customFormat="1" ht="75" customHeight="1" x14ac:dyDescent="0.25">
      <c r="A34" s="137">
        <v>33</v>
      </c>
      <c r="B34" s="106" t="s">
        <v>1136</v>
      </c>
      <c r="C34" s="141" t="s">
        <v>1137</v>
      </c>
      <c r="D34" s="91" t="s">
        <v>1210</v>
      </c>
      <c r="E34" s="91" t="s">
        <v>1211</v>
      </c>
      <c r="F34" s="91" t="s">
        <v>412</v>
      </c>
      <c r="G34" s="91" t="s">
        <v>1179</v>
      </c>
      <c r="H34" s="105" t="s">
        <v>1180</v>
      </c>
      <c r="I34" s="79" t="s">
        <v>1258</v>
      </c>
      <c r="J34" s="4" t="s">
        <v>1259</v>
      </c>
      <c r="K34" s="5">
        <v>42125</v>
      </c>
      <c r="L34" s="80">
        <v>2.5</v>
      </c>
      <c r="M34" s="4" t="s">
        <v>1260</v>
      </c>
      <c r="N34" s="4" t="s">
        <v>1144</v>
      </c>
      <c r="O34" s="90">
        <f t="shared" si="3"/>
        <v>271192238</v>
      </c>
      <c r="P34" s="90">
        <v>271192238</v>
      </c>
      <c r="Q34" s="4" t="s">
        <v>1236</v>
      </c>
      <c r="R34" s="4" t="s">
        <v>31</v>
      </c>
      <c r="S34" s="4" t="s">
        <v>1146</v>
      </c>
      <c r="T34" s="81" t="s">
        <v>31</v>
      </c>
      <c r="U34" s="141" t="s">
        <v>411</v>
      </c>
      <c r="V34" s="34" t="s">
        <v>1261</v>
      </c>
      <c r="W34" s="135" t="s">
        <v>1262</v>
      </c>
      <c r="X34" s="139">
        <v>1320</v>
      </c>
      <c r="Y34" s="139">
        <v>1830</v>
      </c>
      <c r="Z34" s="144">
        <v>42278</v>
      </c>
      <c r="AA34" s="144">
        <v>42353</v>
      </c>
    </row>
    <row r="35" spans="1:27" s="37" customFormat="1" ht="75" customHeight="1" x14ac:dyDescent="0.25">
      <c r="A35" s="137">
        <v>34</v>
      </c>
      <c r="B35" s="106" t="s">
        <v>1136</v>
      </c>
      <c r="C35" s="141" t="s">
        <v>1137</v>
      </c>
      <c r="D35" s="91" t="s">
        <v>1210</v>
      </c>
      <c r="E35" s="91" t="s">
        <v>1211</v>
      </c>
      <c r="F35" s="91" t="s">
        <v>412</v>
      </c>
      <c r="G35" s="91" t="s">
        <v>1179</v>
      </c>
      <c r="H35" s="105" t="s">
        <v>1180</v>
      </c>
      <c r="I35" s="79">
        <v>43211501</v>
      </c>
      <c r="J35" s="4" t="s">
        <v>1263</v>
      </c>
      <c r="K35" s="5">
        <v>42156</v>
      </c>
      <c r="L35" s="80">
        <v>3</v>
      </c>
      <c r="M35" s="4" t="s">
        <v>1260</v>
      </c>
      <c r="N35" s="4" t="s">
        <v>1144</v>
      </c>
      <c r="O35" s="90">
        <f t="shared" si="3"/>
        <v>472854717</v>
      </c>
      <c r="P35" s="90">
        <f>600000000-5145283-122000000</f>
        <v>472854717</v>
      </c>
      <c r="Q35" s="4" t="s">
        <v>1236</v>
      </c>
      <c r="R35" s="4" t="s">
        <v>31</v>
      </c>
      <c r="S35" s="4" t="s">
        <v>1146</v>
      </c>
      <c r="T35" s="81" t="s">
        <v>31</v>
      </c>
      <c r="U35" s="141" t="s">
        <v>411</v>
      </c>
      <c r="V35" s="34" t="s">
        <v>1264</v>
      </c>
      <c r="W35" s="135" t="s">
        <v>1265</v>
      </c>
      <c r="X35" s="139">
        <v>1457</v>
      </c>
      <c r="Y35" s="139">
        <v>1733</v>
      </c>
      <c r="Z35" s="144">
        <v>42278</v>
      </c>
      <c r="AA35" s="144">
        <v>42368</v>
      </c>
    </row>
    <row r="36" spans="1:27" s="37" customFormat="1" ht="75" customHeight="1" x14ac:dyDescent="0.25">
      <c r="A36" s="137">
        <v>35</v>
      </c>
      <c r="B36" s="106" t="s">
        <v>1136</v>
      </c>
      <c r="C36" s="141" t="s">
        <v>1137</v>
      </c>
      <c r="D36" s="91" t="s">
        <v>1138</v>
      </c>
      <c r="E36" s="91" t="s">
        <v>1139</v>
      </c>
      <c r="F36" s="91" t="s">
        <v>1140</v>
      </c>
      <c r="G36" s="91" t="s">
        <v>1141</v>
      </c>
      <c r="H36" s="105" t="s">
        <v>1142</v>
      </c>
      <c r="I36" s="79" t="s">
        <v>1155</v>
      </c>
      <c r="J36" s="4" t="s">
        <v>1266</v>
      </c>
      <c r="K36" s="5">
        <v>42339</v>
      </c>
      <c r="L36" s="80">
        <v>1</v>
      </c>
      <c r="M36" s="4" t="s">
        <v>67</v>
      </c>
      <c r="N36" s="4" t="s">
        <v>1144</v>
      </c>
      <c r="O36" s="90">
        <f t="shared" si="3"/>
        <v>2173300</v>
      </c>
      <c r="P36" s="90">
        <f>+T36*L36</f>
        <v>2173300</v>
      </c>
      <c r="Q36" s="4" t="s">
        <v>1145</v>
      </c>
      <c r="R36" s="4" t="s">
        <v>31</v>
      </c>
      <c r="S36" s="4" t="s">
        <v>1146</v>
      </c>
      <c r="T36" s="81">
        <v>2173300</v>
      </c>
      <c r="U36" s="141" t="s">
        <v>411</v>
      </c>
      <c r="V36" s="34" t="s">
        <v>1160</v>
      </c>
      <c r="W36" s="135" t="s">
        <v>1267</v>
      </c>
      <c r="X36" s="139">
        <v>460</v>
      </c>
      <c r="Y36" s="139">
        <v>699</v>
      </c>
      <c r="Z36" s="140">
        <v>42349</v>
      </c>
      <c r="AA36" s="140">
        <v>42348</v>
      </c>
    </row>
    <row r="37" spans="1:27" s="37" customFormat="1" ht="75" customHeight="1" x14ac:dyDescent="0.25">
      <c r="A37" s="137">
        <v>36</v>
      </c>
      <c r="B37" s="106" t="s">
        <v>1136</v>
      </c>
      <c r="C37" s="141" t="s">
        <v>1137</v>
      </c>
      <c r="D37" s="91" t="s">
        <v>1210</v>
      </c>
      <c r="E37" s="91" t="s">
        <v>1211</v>
      </c>
      <c r="F37" s="91" t="s">
        <v>412</v>
      </c>
      <c r="G37" s="91" t="s">
        <v>1179</v>
      </c>
      <c r="H37" s="105" t="s">
        <v>1180</v>
      </c>
      <c r="I37" s="79">
        <v>43211501</v>
      </c>
      <c r="J37" s="4" t="s">
        <v>1268</v>
      </c>
      <c r="K37" s="5">
        <v>42156</v>
      </c>
      <c r="L37" s="80">
        <v>1</v>
      </c>
      <c r="M37" s="4" t="s">
        <v>1144</v>
      </c>
      <c r="N37" s="4" t="s">
        <v>1144</v>
      </c>
      <c r="O37" s="90">
        <f t="shared" si="3"/>
        <v>37445283</v>
      </c>
      <c r="P37" s="81">
        <f>5145283+32300000</f>
        <v>37445283</v>
      </c>
      <c r="Q37" s="4" t="s">
        <v>1236</v>
      </c>
      <c r="R37" s="4" t="s">
        <v>31</v>
      </c>
      <c r="S37" s="4" t="s">
        <v>1146</v>
      </c>
      <c r="T37" s="81">
        <f>+P37/L37</f>
        <v>37445283</v>
      </c>
      <c r="U37" s="141" t="s">
        <v>411</v>
      </c>
      <c r="V37" s="34" t="s">
        <v>1269</v>
      </c>
      <c r="W37" s="135" t="s">
        <v>309</v>
      </c>
      <c r="X37" s="139">
        <v>1581</v>
      </c>
      <c r="Y37" s="139">
        <v>1820</v>
      </c>
      <c r="Z37" s="144">
        <v>42276</v>
      </c>
      <c r="AA37" s="144"/>
    </row>
    <row r="38" spans="1:27" s="37" customFormat="1" ht="75" customHeight="1" x14ac:dyDescent="0.25">
      <c r="A38" s="137">
        <v>37</v>
      </c>
      <c r="B38" s="106" t="s">
        <v>1136</v>
      </c>
      <c r="C38" s="141" t="s">
        <v>1137</v>
      </c>
      <c r="D38" s="91" t="s">
        <v>1173</v>
      </c>
      <c r="E38" s="91" t="s">
        <v>1174</v>
      </c>
      <c r="F38" s="91" t="s">
        <v>1140</v>
      </c>
      <c r="G38" s="91" t="s">
        <v>1141</v>
      </c>
      <c r="H38" s="105" t="s">
        <v>1142</v>
      </c>
      <c r="I38" s="79">
        <v>81111820</v>
      </c>
      <c r="J38" s="4" t="s">
        <v>614</v>
      </c>
      <c r="K38" s="5">
        <v>42278</v>
      </c>
      <c r="L38" s="80">
        <v>1</v>
      </c>
      <c r="M38" s="4" t="s">
        <v>67</v>
      </c>
      <c r="N38" s="4" t="s">
        <v>1144</v>
      </c>
      <c r="O38" s="90">
        <f t="shared" si="3"/>
        <v>52186</v>
      </c>
      <c r="P38" s="90">
        <v>52186</v>
      </c>
      <c r="Q38" s="4" t="s">
        <v>1145</v>
      </c>
      <c r="R38" s="4" t="s">
        <v>31</v>
      </c>
      <c r="S38" s="4" t="s">
        <v>1146</v>
      </c>
      <c r="T38" s="81"/>
      <c r="U38" s="34" t="s">
        <v>186</v>
      </c>
      <c r="V38" s="34"/>
      <c r="W38" s="4" t="s">
        <v>1212</v>
      </c>
      <c r="X38" s="34"/>
      <c r="Y38" s="34"/>
      <c r="Z38" s="197"/>
      <c r="AA38" s="197"/>
    </row>
    <row r="39" spans="1:27" s="37" customFormat="1" ht="75" customHeight="1" x14ac:dyDescent="0.25">
      <c r="A39" s="137">
        <v>38</v>
      </c>
      <c r="B39" s="106" t="s">
        <v>1136</v>
      </c>
      <c r="C39" s="141" t="s">
        <v>1137</v>
      </c>
      <c r="D39" s="91" t="s">
        <v>1138</v>
      </c>
      <c r="E39" s="91" t="s">
        <v>1139</v>
      </c>
      <c r="F39" s="91" t="s">
        <v>1140</v>
      </c>
      <c r="G39" s="91" t="s">
        <v>1141</v>
      </c>
      <c r="H39" s="105" t="s">
        <v>1142</v>
      </c>
      <c r="I39" s="79">
        <v>81111612</v>
      </c>
      <c r="J39" s="4" t="s">
        <v>1270</v>
      </c>
      <c r="K39" s="5">
        <v>42339</v>
      </c>
      <c r="L39" s="80">
        <v>1</v>
      </c>
      <c r="M39" s="4" t="s">
        <v>67</v>
      </c>
      <c r="N39" s="4" t="s">
        <v>1144</v>
      </c>
      <c r="O39" s="90">
        <f>+P39</f>
        <v>2173300</v>
      </c>
      <c r="P39" s="90">
        <f>+T39*L39</f>
        <v>2173300</v>
      </c>
      <c r="Q39" s="21" t="s">
        <v>1145</v>
      </c>
      <c r="R39" s="4" t="s">
        <v>31</v>
      </c>
      <c r="S39" s="4" t="s">
        <v>1146</v>
      </c>
      <c r="T39" s="81">
        <v>2173300</v>
      </c>
      <c r="U39" s="34" t="s">
        <v>411</v>
      </c>
      <c r="V39" s="34" t="s">
        <v>1150</v>
      </c>
      <c r="W39" s="198" t="s">
        <v>1271</v>
      </c>
      <c r="X39" s="139"/>
      <c r="Y39" s="139"/>
      <c r="Z39" s="136">
        <v>42361</v>
      </c>
      <c r="AA39" s="136">
        <v>42391</v>
      </c>
    </row>
    <row r="40" spans="1:27" s="37" customFormat="1" ht="75" customHeight="1" x14ac:dyDescent="0.25">
      <c r="A40" s="137">
        <v>39</v>
      </c>
      <c r="B40" s="106" t="s">
        <v>1136</v>
      </c>
      <c r="C40" s="141" t="s">
        <v>1137</v>
      </c>
      <c r="D40" s="91" t="s">
        <v>1138</v>
      </c>
      <c r="E40" s="91" t="s">
        <v>1139</v>
      </c>
      <c r="F40" s="91" t="s">
        <v>1140</v>
      </c>
      <c r="G40" s="91" t="s">
        <v>1141</v>
      </c>
      <c r="H40" s="105" t="s">
        <v>1142</v>
      </c>
      <c r="I40" s="79">
        <v>81111612</v>
      </c>
      <c r="J40" s="4" t="s">
        <v>1272</v>
      </c>
      <c r="K40" s="5">
        <v>42339</v>
      </c>
      <c r="L40" s="151">
        <f>28/30</f>
        <v>0.93333333333333335</v>
      </c>
      <c r="M40" s="4" t="s">
        <v>67</v>
      </c>
      <c r="N40" s="4" t="s">
        <v>1144</v>
      </c>
      <c r="O40" s="90">
        <f>+P40</f>
        <v>2028413.3333333333</v>
      </c>
      <c r="P40" s="90">
        <f>+T40*L40</f>
        <v>2028413.3333333333</v>
      </c>
      <c r="Q40" s="4" t="s">
        <v>1145</v>
      </c>
      <c r="R40" s="4" t="s">
        <v>31</v>
      </c>
      <c r="S40" s="4" t="s">
        <v>1146</v>
      </c>
      <c r="T40" s="81">
        <v>2173300</v>
      </c>
      <c r="U40" s="34" t="s">
        <v>411</v>
      </c>
      <c r="V40" s="34" t="s">
        <v>1153</v>
      </c>
      <c r="W40" s="198" t="s">
        <v>1273</v>
      </c>
      <c r="X40" s="139"/>
      <c r="Y40" s="139"/>
      <c r="Z40" s="136">
        <v>42357</v>
      </c>
      <c r="AA40" s="136">
        <v>42385</v>
      </c>
    </row>
    <row r="41" spans="1:27" s="37" customFormat="1" ht="75" customHeight="1" x14ac:dyDescent="0.25">
      <c r="A41" s="137">
        <v>40</v>
      </c>
      <c r="B41" s="106" t="s">
        <v>1136</v>
      </c>
      <c r="C41" s="141" t="s">
        <v>1137</v>
      </c>
      <c r="D41" s="91" t="s">
        <v>1173</v>
      </c>
      <c r="E41" s="91" t="s">
        <v>1174</v>
      </c>
      <c r="F41" s="91" t="s">
        <v>1140</v>
      </c>
      <c r="G41" s="91" t="s">
        <v>1141</v>
      </c>
      <c r="H41" s="105" t="s">
        <v>1142</v>
      </c>
      <c r="I41" s="79" t="s">
        <v>1202</v>
      </c>
      <c r="J41" s="4" t="s">
        <v>1274</v>
      </c>
      <c r="K41" s="5">
        <v>42156</v>
      </c>
      <c r="L41" s="80">
        <v>6</v>
      </c>
      <c r="M41" s="4" t="s">
        <v>67</v>
      </c>
      <c r="N41" s="4" t="s">
        <v>1144</v>
      </c>
      <c r="O41" s="90">
        <f t="shared" si="3"/>
        <v>33433800</v>
      </c>
      <c r="P41" s="90">
        <v>33433800</v>
      </c>
      <c r="Q41" s="4" t="s">
        <v>1145</v>
      </c>
      <c r="R41" s="4" t="s">
        <v>31</v>
      </c>
      <c r="S41" s="4" t="s">
        <v>1146</v>
      </c>
      <c r="T41" s="81">
        <f>+P41/L41</f>
        <v>5572300</v>
      </c>
      <c r="U41" s="34" t="s">
        <v>411</v>
      </c>
      <c r="V41" s="34" t="s">
        <v>1275</v>
      </c>
      <c r="W41" s="148" t="s">
        <v>1276</v>
      </c>
      <c r="X41" s="139">
        <v>1510</v>
      </c>
      <c r="Y41" s="139">
        <v>1597</v>
      </c>
      <c r="Z41" s="140"/>
      <c r="AA41" s="140"/>
    </row>
    <row r="42" spans="1:27" s="37" customFormat="1" ht="75" customHeight="1" x14ac:dyDescent="0.25">
      <c r="A42" s="137">
        <v>41</v>
      </c>
      <c r="B42" s="106" t="s">
        <v>1136</v>
      </c>
      <c r="C42" s="141" t="s">
        <v>1137</v>
      </c>
      <c r="D42" s="91" t="s">
        <v>1173</v>
      </c>
      <c r="E42" s="91" t="s">
        <v>1174</v>
      </c>
      <c r="F42" s="91" t="s">
        <v>1140</v>
      </c>
      <c r="G42" s="91" t="s">
        <v>1141</v>
      </c>
      <c r="H42" s="105" t="s">
        <v>1142</v>
      </c>
      <c r="I42" s="79">
        <v>81111707</v>
      </c>
      <c r="J42" s="4" t="s">
        <v>1277</v>
      </c>
      <c r="K42" s="5">
        <v>42005</v>
      </c>
      <c r="L42" s="50">
        <v>8</v>
      </c>
      <c r="M42" s="4" t="s">
        <v>67</v>
      </c>
      <c r="N42" s="4" t="s">
        <v>1144</v>
      </c>
      <c r="O42" s="90">
        <f t="shared" si="3"/>
        <v>17386400</v>
      </c>
      <c r="P42" s="90">
        <f>+L42*T42</f>
        <v>17386400</v>
      </c>
      <c r="Q42" s="4" t="s">
        <v>1145</v>
      </c>
      <c r="R42" s="4" t="s">
        <v>31</v>
      </c>
      <c r="S42" s="4" t="s">
        <v>1146</v>
      </c>
      <c r="T42" s="81">
        <v>2173300</v>
      </c>
      <c r="U42" s="34" t="s">
        <v>411</v>
      </c>
      <c r="V42" s="34" t="s">
        <v>1278</v>
      </c>
      <c r="W42" s="148" t="s">
        <v>1279</v>
      </c>
      <c r="X42" s="143">
        <v>1405</v>
      </c>
      <c r="Y42" s="143">
        <v>1474</v>
      </c>
      <c r="Z42" s="136">
        <v>42161</v>
      </c>
      <c r="AA42" s="136">
        <v>42405</v>
      </c>
    </row>
    <row r="43" spans="1:27" s="37" customFormat="1" ht="75" customHeight="1" x14ac:dyDescent="0.25">
      <c r="A43" s="137">
        <v>42</v>
      </c>
      <c r="B43" s="106" t="s">
        <v>1136</v>
      </c>
      <c r="C43" s="141" t="s">
        <v>1137</v>
      </c>
      <c r="D43" s="91" t="s">
        <v>1210</v>
      </c>
      <c r="E43" s="91" t="s">
        <v>1211</v>
      </c>
      <c r="F43" s="91" t="s">
        <v>1140</v>
      </c>
      <c r="G43" s="91" t="s">
        <v>1141</v>
      </c>
      <c r="H43" s="105" t="s">
        <v>1142</v>
      </c>
      <c r="I43" s="79">
        <v>81112204</v>
      </c>
      <c r="J43" s="4" t="s">
        <v>1280</v>
      </c>
      <c r="K43" s="5">
        <v>42339</v>
      </c>
      <c r="L43" s="80">
        <v>2</v>
      </c>
      <c r="M43" s="4" t="s">
        <v>67</v>
      </c>
      <c r="N43" s="4" t="s">
        <v>1144</v>
      </c>
      <c r="O43" s="90">
        <f t="shared" si="3"/>
        <v>12978000</v>
      </c>
      <c r="P43" s="90">
        <f>+T43*L43</f>
        <v>12978000</v>
      </c>
      <c r="Q43" s="4" t="s">
        <v>1236</v>
      </c>
      <c r="R43" s="4" t="s">
        <v>31</v>
      </c>
      <c r="S43" s="4" t="s">
        <v>1146</v>
      </c>
      <c r="T43" s="81">
        <v>6489000</v>
      </c>
      <c r="U43" s="34" t="s">
        <v>411</v>
      </c>
      <c r="V43" s="34" t="s">
        <v>1256</v>
      </c>
      <c r="W43" s="148" t="s">
        <v>1281</v>
      </c>
      <c r="X43" s="143">
        <v>1618</v>
      </c>
      <c r="Y43" s="143">
        <v>1819</v>
      </c>
      <c r="Z43" s="136">
        <v>42298</v>
      </c>
      <c r="AA43" s="136">
        <v>42358</v>
      </c>
    </row>
    <row r="44" spans="1:27" s="37" customFormat="1" ht="75" customHeight="1" x14ac:dyDescent="0.25">
      <c r="A44" s="137">
        <v>43</v>
      </c>
      <c r="B44" s="106" t="s">
        <v>1136</v>
      </c>
      <c r="C44" s="141" t="s">
        <v>1137</v>
      </c>
      <c r="D44" s="91" t="s">
        <v>1138</v>
      </c>
      <c r="E44" s="91" t="s">
        <v>1139</v>
      </c>
      <c r="F44" s="91" t="s">
        <v>1140</v>
      </c>
      <c r="G44" s="91" t="s">
        <v>1141</v>
      </c>
      <c r="H44" s="105" t="s">
        <v>1142</v>
      </c>
      <c r="I44" s="79" t="s">
        <v>1155</v>
      </c>
      <c r="J44" s="4" t="s">
        <v>1282</v>
      </c>
      <c r="K44" s="5">
        <v>42339</v>
      </c>
      <c r="L44" s="80">
        <v>1</v>
      </c>
      <c r="M44" s="4" t="s">
        <v>67</v>
      </c>
      <c r="N44" s="4" t="s">
        <v>1144</v>
      </c>
      <c r="O44" s="90">
        <f t="shared" si="3"/>
        <v>2018800</v>
      </c>
      <c r="P44" s="90">
        <f>+T44*L44</f>
        <v>2018800</v>
      </c>
      <c r="Q44" s="4" t="s">
        <v>1145</v>
      </c>
      <c r="R44" s="4" t="s">
        <v>31</v>
      </c>
      <c r="S44" s="4" t="s">
        <v>1146</v>
      </c>
      <c r="T44" s="81">
        <v>2018800</v>
      </c>
      <c r="U44" s="34" t="s">
        <v>411</v>
      </c>
      <c r="V44" s="34" t="s">
        <v>1163</v>
      </c>
      <c r="W44" s="148" t="s">
        <v>1283</v>
      </c>
      <c r="X44" s="143">
        <v>2386</v>
      </c>
      <c r="Y44" s="143">
        <v>2407</v>
      </c>
      <c r="Z44" s="136">
        <v>42357</v>
      </c>
      <c r="AA44" s="136">
        <v>42387</v>
      </c>
    </row>
    <row r="45" spans="1:27" s="37" customFormat="1" ht="75" customHeight="1" x14ac:dyDescent="0.25">
      <c r="A45" s="137">
        <v>44</v>
      </c>
      <c r="B45" s="106" t="s">
        <v>1136</v>
      </c>
      <c r="C45" s="141" t="s">
        <v>1137</v>
      </c>
      <c r="D45" s="91" t="s">
        <v>1138</v>
      </c>
      <c r="E45" s="91" t="s">
        <v>1139</v>
      </c>
      <c r="F45" s="91" t="s">
        <v>1140</v>
      </c>
      <c r="G45" s="91" t="s">
        <v>1141</v>
      </c>
      <c r="H45" s="105" t="s">
        <v>1142</v>
      </c>
      <c r="I45" s="79">
        <v>81111820</v>
      </c>
      <c r="J45" s="4" t="s">
        <v>1284</v>
      </c>
      <c r="K45" s="5">
        <v>42339</v>
      </c>
      <c r="L45" s="80">
        <v>1</v>
      </c>
      <c r="M45" s="4" t="s">
        <v>67</v>
      </c>
      <c r="N45" s="4" t="s">
        <v>1144</v>
      </c>
      <c r="O45" s="90">
        <f t="shared" si="3"/>
        <v>2173300</v>
      </c>
      <c r="P45" s="90">
        <f>+T45*L45</f>
        <v>2173300</v>
      </c>
      <c r="Q45" s="4" t="s">
        <v>1145</v>
      </c>
      <c r="R45" s="4" t="s">
        <v>31</v>
      </c>
      <c r="S45" s="4" t="s">
        <v>1146</v>
      </c>
      <c r="T45" s="81">
        <v>2173300</v>
      </c>
      <c r="U45" s="34" t="s">
        <v>411</v>
      </c>
      <c r="V45" s="34" t="s">
        <v>1171</v>
      </c>
      <c r="W45" s="148" t="s">
        <v>1285</v>
      </c>
      <c r="X45" s="143"/>
      <c r="Y45" s="143"/>
      <c r="Z45" s="136">
        <v>42358</v>
      </c>
      <c r="AA45" s="136">
        <v>42388</v>
      </c>
    </row>
    <row r="46" spans="1:27" s="37" customFormat="1" ht="75" customHeight="1" x14ac:dyDescent="0.25">
      <c r="A46" s="137">
        <v>45</v>
      </c>
      <c r="B46" s="106" t="s">
        <v>1136</v>
      </c>
      <c r="C46" s="141" t="s">
        <v>1137</v>
      </c>
      <c r="D46" s="91" t="s">
        <v>1173</v>
      </c>
      <c r="E46" s="91" t="s">
        <v>1174</v>
      </c>
      <c r="F46" s="91" t="s">
        <v>1140</v>
      </c>
      <c r="G46" s="91" t="s">
        <v>1141</v>
      </c>
      <c r="H46" s="105" t="s">
        <v>1142</v>
      </c>
      <c r="I46" s="79" t="s">
        <v>1206</v>
      </c>
      <c r="J46" s="4" t="s">
        <v>1286</v>
      </c>
      <c r="K46" s="5">
        <v>42339</v>
      </c>
      <c r="L46" s="52">
        <f>(20/30)</f>
        <v>0.66666666666666663</v>
      </c>
      <c r="M46" s="4" t="s">
        <v>67</v>
      </c>
      <c r="N46" s="4" t="s">
        <v>1144</v>
      </c>
      <c r="O46" s="90">
        <f t="shared" si="3"/>
        <v>3364666.6666666665</v>
      </c>
      <c r="P46" s="90">
        <f>+T46*L46</f>
        <v>3364666.6666666665</v>
      </c>
      <c r="Q46" s="4" t="s">
        <v>1145</v>
      </c>
      <c r="R46" s="4" t="s">
        <v>31</v>
      </c>
      <c r="S46" s="4" t="s">
        <v>1146</v>
      </c>
      <c r="T46" s="90">
        <v>5047000</v>
      </c>
      <c r="U46" s="34" t="s">
        <v>411</v>
      </c>
      <c r="V46" s="34" t="s">
        <v>1226</v>
      </c>
      <c r="W46" s="198" t="s">
        <v>1287</v>
      </c>
      <c r="X46" s="139"/>
      <c r="Y46" s="139"/>
      <c r="Z46" s="147">
        <v>42402</v>
      </c>
      <c r="AA46" s="147">
        <v>42390</v>
      </c>
    </row>
    <row r="47" spans="1:27" s="37" customFormat="1" ht="75" customHeight="1" x14ac:dyDescent="0.25">
      <c r="A47" s="137">
        <v>46</v>
      </c>
      <c r="B47" s="106" t="s">
        <v>1136</v>
      </c>
      <c r="C47" s="141" t="s">
        <v>1137</v>
      </c>
      <c r="D47" s="91" t="s">
        <v>1173</v>
      </c>
      <c r="E47" s="91" t="s">
        <v>1174</v>
      </c>
      <c r="F47" s="91" t="s">
        <v>1140</v>
      </c>
      <c r="G47" s="91" t="s">
        <v>1141</v>
      </c>
      <c r="H47" s="105" t="s">
        <v>1142</v>
      </c>
      <c r="I47" s="79" t="s">
        <v>1202</v>
      </c>
      <c r="J47" s="4" t="s">
        <v>1288</v>
      </c>
      <c r="K47" s="5">
        <v>42278</v>
      </c>
      <c r="L47" s="50">
        <v>3</v>
      </c>
      <c r="M47" s="4" t="s">
        <v>67</v>
      </c>
      <c r="N47" s="4" t="s">
        <v>1144</v>
      </c>
      <c r="O47" s="90">
        <f t="shared" si="3"/>
        <v>26574000</v>
      </c>
      <c r="P47" s="90">
        <f>+L47*T47</f>
        <v>26574000</v>
      </c>
      <c r="Q47" s="4" t="s">
        <v>1145</v>
      </c>
      <c r="R47" s="4" t="s">
        <v>31</v>
      </c>
      <c r="S47" s="4" t="s">
        <v>1146</v>
      </c>
      <c r="T47" s="90">
        <v>8858000</v>
      </c>
      <c r="U47" s="34" t="s">
        <v>411</v>
      </c>
      <c r="V47" s="34" t="s">
        <v>1289</v>
      </c>
      <c r="W47" s="135" t="s">
        <v>1224</v>
      </c>
      <c r="X47" s="143">
        <v>1829</v>
      </c>
      <c r="Y47" s="143">
        <v>2016</v>
      </c>
      <c r="Z47" s="136">
        <v>42326</v>
      </c>
      <c r="AA47" s="136">
        <v>42417</v>
      </c>
    </row>
    <row r="48" spans="1:27" s="37" customFormat="1" ht="75" customHeight="1" x14ac:dyDescent="0.25">
      <c r="A48" s="137">
        <v>47</v>
      </c>
      <c r="B48" s="106" t="s">
        <v>1136</v>
      </c>
      <c r="C48" s="141" t="s">
        <v>1137</v>
      </c>
      <c r="D48" s="91" t="s">
        <v>1173</v>
      </c>
      <c r="E48" s="91" t="s">
        <v>1174</v>
      </c>
      <c r="F48" s="91" t="s">
        <v>1140</v>
      </c>
      <c r="G48" s="91" t="s">
        <v>1141</v>
      </c>
      <c r="H48" s="105" t="s">
        <v>1142</v>
      </c>
      <c r="I48" s="79" t="s">
        <v>1213</v>
      </c>
      <c r="J48" s="4" t="s">
        <v>1290</v>
      </c>
      <c r="K48" s="5">
        <v>42339</v>
      </c>
      <c r="L48" s="33">
        <f>1+(12/30)</f>
        <v>1.4</v>
      </c>
      <c r="M48" s="4" t="s">
        <v>67</v>
      </c>
      <c r="N48" s="4" t="s">
        <v>1144</v>
      </c>
      <c r="O48" s="90">
        <f t="shared" si="3"/>
        <v>9084600</v>
      </c>
      <c r="P48" s="90">
        <f t="shared" ref="P48:P54" si="5">+T48*L48</f>
        <v>9084600</v>
      </c>
      <c r="Q48" s="4" t="s">
        <v>1186</v>
      </c>
      <c r="R48" s="4" t="s">
        <v>31</v>
      </c>
      <c r="S48" s="4" t="s">
        <v>1146</v>
      </c>
      <c r="T48" s="81">
        <v>6489000</v>
      </c>
      <c r="U48" s="34" t="s">
        <v>411</v>
      </c>
      <c r="V48" s="34" t="s">
        <v>1215</v>
      </c>
      <c r="W48" s="148" t="s">
        <v>1291</v>
      </c>
      <c r="X48" s="143">
        <v>2358</v>
      </c>
      <c r="Y48" s="143">
        <v>2358</v>
      </c>
      <c r="Z48" s="136">
        <v>42354</v>
      </c>
      <c r="AA48" s="136">
        <v>42396</v>
      </c>
    </row>
    <row r="49" spans="1:27" s="37" customFormat="1" ht="75" customHeight="1" x14ac:dyDescent="0.25">
      <c r="A49" s="137">
        <v>48</v>
      </c>
      <c r="B49" s="106" t="s">
        <v>1136</v>
      </c>
      <c r="C49" s="141" t="s">
        <v>1137</v>
      </c>
      <c r="D49" s="91" t="s">
        <v>1210</v>
      </c>
      <c r="E49" s="91" t="s">
        <v>1211</v>
      </c>
      <c r="F49" s="91" t="s">
        <v>1140</v>
      </c>
      <c r="G49" s="91" t="s">
        <v>1141</v>
      </c>
      <c r="H49" s="105" t="s">
        <v>1142</v>
      </c>
      <c r="I49" s="79" t="s">
        <v>1242</v>
      </c>
      <c r="J49" s="4" t="s">
        <v>1292</v>
      </c>
      <c r="K49" s="5">
        <v>42339</v>
      </c>
      <c r="L49" s="80">
        <v>1</v>
      </c>
      <c r="M49" s="4" t="s">
        <v>67</v>
      </c>
      <c r="N49" s="4" t="s">
        <v>1144</v>
      </c>
      <c r="O49" s="90">
        <f>+P49</f>
        <v>2760400</v>
      </c>
      <c r="P49" s="90">
        <f>+T49*L49</f>
        <v>2760400</v>
      </c>
      <c r="Q49" s="4" t="s">
        <v>1145</v>
      </c>
      <c r="R49" s="4" t="s">
        <v>31</v>
      </c>
      <c r="S49" s="4" t="s">
        <v>1146</v>
      </c>
      <c r="T49" s="81">
        <v>2760400</v>
      </c>
      <c r="U49" s="34" t="s">
        <v>411</v>
      </c>
      <c r="V49" s="34" t="s">
        <v>1244</v>
      </c>
      <c r="W49" s="148" t="s">
        <v>1293</v>
      </c>
      <c r="X49" s="143"/>
      <c r="Y49" s="143"/>
      <c r="Z49" s="136">
        <v>42359</v>
      </c>
      <c r="AA49" s="136">
        <v>42389</v>
      </c>
    </row>
    <row r="50" spans="1:27" s="37" customFormat="1" ht="75" customHeight="1" x14ac:dyDescent="0.25">
      <c r="A50" s="137">
        <v>49</v>
      </c>
      <c r="B50" s="106" t="s">
        <v>1136</v>
      </c>
      <c r="C50" s="141" t="s">
        <v>1137</v>
      </c>
      <c r="D50" s="91" t="s">
        <v>1173</v>
      </c>
      <c r="E50" s="91" t="s">
        <v>1174</v>
      </c>
      <c r="F50" s="91" t="s">
        <v>1140</v>
      </c>
      <c r="G50" s="91" t="s">
        <v>1141</v>
      </c>
      <c r="H50" s="105" t="s">
        <v>1142</v>
      </c>
      <c r="I50" s="79">
        <v>43231500</v>
      </c>
      <c r="J50" s="4" t="s">
        <v>1294</v>
      </c>
      <c r="K50" s="5">
        <v>42339</v>
      </c>
      <c r="L50" s="151">
        <f>27/30</f>
        <v>0.9</v>
      </c>
      <c r="M50" s="4" t="s">
        <v>67</v>
      </c>
      <c r="N50" s="4" t="s">
        <v>1144</v>
      </c>
      <c r="O50" s="90">
        <f t="shared" si="3"/>
        <v>8621100</v>
      </c>
      <c r="P50" s="90">
        <f>+T50*L50</f>
        <v>8621100</v>
      </c>
      <c r="Q50" s="4" t="s">
        <v>1186</v>
      </c>
      <c r="R50" s="4" t="s">
        <v>31</v>
      </c>
      <c r="S50" s="4" t="s">
        <v>1146</v>
      </c>
      <c r="T50" s="81">
        <v>9579000</v>
      </c>
      <c r="U50" s="34" t="s">
        <v>411</v>
      </c>
      <c r="V50" s="34" t="s">
        <v>1187</v>
      </c>
      <c r="W50" s="148" t="s">
        <v>1295</v>
      </c>
      <c r="X50" s="139"/>
      <c r="Y50" s="139"/>
      <c r="Z50" s="144">
        <v>42370</v>
      </c>
      <c r="AA50" s="144">
        <v>42396</v>
      </c>
    </row>
    <row r="51" spans="1:27" s="37" customFormat="1" ht="75" customHeight="1" x14ac:dyDescent="0.25">
      <c r="A51" s="137">
        <v>50</v>
      </c>
      <c r="B51" s="106" t="s">
        <v>1136</v>
      </c>
      <c r="C51" s="141" t="s">
        <v>1137</v>
      </c>
      <c r="D51" s="91" t="s">
        <v>1210</v>
      </c>
      <c r="E51" s="91" t="s">
        <v>1211</v>
      </c>
      <c r="F51" s="91" t="s">
        <v>1140</v>
      </c>
      <c r="G51" s="91" t="s">
        <v>1141</v>
      </c>
      <c r="H51" s="105" t="s">
        <v>1142</v>
      </c>
      <c r="I51" s="79">
        <v>81111811</v>
      </c>
      <c r="J51" s="4" t="s">
        <v>1296</v>
      </c>
      <c r="K51" s="5">
        <v>42339</v>
      </c>
      <c r="L51" s="151">
        <f>21/30</f>
        <v>0.7</v>
      </c>
      <c r="M51" s="4" t="s">
        <v>67</v>
      </c>
      <c r="N51" s="4" t="s">
        <v>1144</v>
      </c>
      <c r="O51" s="90">
        <f t="shared" si="3"/>
        <v>1413160</v>
      </c>
      <c r="P51" s="90">
        <f t="shared" si="5"/>
        <v>1413160</v>
      </c>
      <c r="Q51" s="4" t="s">
        <v>1236</v>
      </c>
      <c r="R51" s="4" t="s">
        <v>31</v>
      </c>
      <c r="S51" s="4" t="s">
        <v>1146</v>
      </c>
      <c r="T51" s="81">
        <v>2018800</v>
      </c>
      <c r="U51" s="34" t="s">
        <v>411</v>
      </c>
      <c r="V51" s="34" t="s">
        <v>1248</v>
      </c>
      <c r="W51" s="148" t="s">
        <v>1297</v>
      </c>
      <c r="X51" s="139"/>
      <c r="Y51" s="139"/>
      <c r="Z51" s="140">
        <v>42377</v>
      </c>
      <c r="AA51" s="140">
        <v>42398</v>
      </c>
    </row>
    <row r="52" spans="1:27" s="37" customFormat="1" ht="75" customHeight="1" x14ac:dyDescent="0.25">
      <c r="A52" s="137">
        <v>51</v>
      </c>
      <c r="B52" s="106" t="s">
        <v>1136</v>
      </c>
      <c r="C52" s="141" t="s">
        <v>1137</v>
      </c>
      <c r="D52" s="91" t="s">
        <v>1228</v>
      </c>
      <c r="E52" s="91" t="s">
        <v>1229</v>
      </c>
      <c r="F52" s="91" t="s">
        <v>1140</v>
      </c>
      <c r="G52" s="91" t="s">
        <v>1141</v>
      </c>
      <c r="H52" s="105" t="s">
        <v>1142</v>
      </c>
      <c r="I52" s="79">
        <v>81111808</v>
      </c>
      <c r="J52" s="4" t="s">
        <v>1298</v>
      </c>
      <c r="K52" s="5">
        <v>42339</v>
      </c>
      <c r="L52" s="80">
        <v>1</v>
      </c>
      <c r="M52" s="4" t="s">
        <v>67</v>
      </c>
      <c r="N52" s="4" t="s">
        <v>1144</v>
      </c>
      <c r="O52" s="90">
        <f t="shared" si="3"/>
        <v>3079700</v>
      </c>
      <c r="P52" s="90">
        <f t="shared" si="5"/>
        <v>3079700</v>
      </c>
      <c r="Q52" s="4" t="s">
        <v>1145</v>
      </c>
      <c r="R52" s="4" t="s">
        <v>31</v>
      </c>
      <c r="S52" s="4" t="s">
        <v>1146</v>
      </c>
      <c r="T52" s="81">
        <v>3079700</v>
      </c>
      <c r="U52" s="34" t="s">
        <v>411</v>
      </c>
      <c r="V52" s="34" t="s">
        <v>1231</v>
      </c>
      <c r="W52" s="148" t="s">
        <v>1299</v>
      </c>
      <c r="X52" s="143">
        <v>2211</v>
      </c>
      <c r="Y52" s="143">
        <v>2151</v>
      </c>
      <c r="Z52" s="136">
        <v>42329</v>
      </c>
      <c r="AA52" s="136">
        <v>42358</v>
      </c>
    </row>
    <row r="53" spans="1:27" s="37" customFormat="1" ht="75" customHeight="1" x14ac:dyDescent="0.25">
      <c r="A53" s="137">
        <v>52</v>
      </c>
      <c r="B53" s="106" t="s">
        <v>1136</v>
      </c>
      <c r="C53" s="141" t="s">
        <v>1137</v>
      </c>
      <c r="D53" s="91" t="s">
        <v>1228</v>
      </c>
      <c r="E53" s="91" t="s">
        <v>1229</v>
      </c>
      <c r="F53" s="91" t="s">
        <v>1140</v>
      </c>
      <c r="G53" s="91" t="s">
        <v>1141</v>
      </c>
      <c r="H53" s="105" t="s">
        <v>1142</v>
      </c>
      <c r="I53" s="79">
        <v>81111808</v>
      </c>
      <c r="J53" s="4" t="s">
        <v>1300</v>
      </c>
      <c r="K53" s="5">
        <v>42339</v>
      </c>
      <c r="L53" s="151">
        <f>29/30</f>
        <v>0.96666666666666667</v>
      </c>
      <c r="M53" s="4" t="s">
        <v>67</v>
      </c>
      <c r="N53" s="4" t="s">
        <v>1144</v>
      </c>
      <c r="O53" s="90">
        <f t="shared" si="3"/>
        <v>4878766.666666667</v>
      </c>
      <c r="P53" s="90">
        <f t="shared" si="5"/>
        <v>4878766.666666667</v>
      </c>
      <c r="Q53" s="4" t="s">
        <v>1145</v>
      </c>
      <c r="R53" s="4" t="s">
        <v>31</v>
      </c>
      <c r="S53" s="4" t="s">
        <v>1146</v>
      </c>
      <c r="T53" s="81">
        <v>5047000</v>
      </c>
      <c r="U53" s="34" t="s">
        <v>411</v>
      </c>
      <c r="V53" s="34" t="s">
        <v>1234</v>
      </c>
      <c r="W53" s="148" t="s">
        <v>1301</v>
      </c>
      <c r="X53" s="143"/>
      <c r="Y53" s="143"/>
      <c r="Z53" s="136">
        <v>42362</v>
      </c>
      <c r="AA53" s="136">
        <v>42391</v>
      </c>
    </row>
    <row r="54" spans="1:27" s="37" customFormat="1" ht="75" customHeight="1" x14ac:dyDescent="0.25">
      <c r="A54" s="137">
        <v>53</v>
      </c>
      <c r="B54" s="106" t="s">
        <v>1136</v>
      </c>
      <c r="C54" s="141" t="s">
        <v>1137</v>
      </c>
      <c r="D54" s="91" t="s">
        <v>1210</v>
      </c>
      <c r="E54" s="91" t="s">
        <v>1211</v>
      </c>
      <c r="F54" s="91" t="s">
        <v>1140</v>
      </c>
      <c r="G54" s="91" t="s">
        <v>1141</v>
      </c>
      <c r="H54" s="105" t="s">
        <v>1142</v>
      </c>
      <c r="I54" s="79">
        <v>81112204</v>
      </c>
      <c r="J54" s="4" t="s">
        <v>1302</v>
      </c>
      <c r="K54" s="5">
        <v>42339</v>
      </c>
      <c r="L54" s="80">
        <v>1</v>
      </c>
      <c r="M54" s="4" t="s">
        <v>67</v>
      </c>
      <c r="N54" s="4" t="s">
        <v>1144</v>
      </c>
      <c r="O54" s="90">
        <f t="shared" si="3"/>
        <v>6489000</v>
      </c>
      <c r="P54" s="90">
        <f t="shared" si="5"/>
        <v>6489000</v>
      </c>
      <c r="Q54" s="4" t="s">
        <v>1236</v>
      </c>
      <c r="R54" s="4" t="s">
        <v>31</v>
      </c>
      <c r="S54" s="4" t="s">
        <v>1146</v>
      </c>
      <c r="T54" s="81">
        <v>6489000</v>
      </c>
      <c r="U54" s="34" t="s">
        <v>411</v>
      </c>
      <c r="V54" s="34" t="s">
        <v>1256</v>
      </c>
      <c r="W54" s="148" t="s">
        <v>1303</v>
      </c>
      <c r="X54" s="143"/>
      <c r="Y54" s="143"/>
      <c r="Z54" s="136" t="s">
        <v>1304</v>
      </c>
      <c r="AA54" s="136">
        <v>42389</v>
      </c>
    </row>
    <row r="55" spans="1:27" ht="40.9" customHeight="1" x14ac:dyDescent="0.2">
      <c r="Y55" s="125"/>
    </row>
  </sheetData>
  <sheetProtection password="C921" sheet="1" objects="1" scenarios="1"/>
  <autoFilter ref="A1:AA55" xr:uid="{00000000-0009-0000-0000-000004000000}"/>
  <pageMargins left="0.94488188976377963" right="0.70866141732283472" top="0.31496062992125984" bottom="0.39370078740157483" header="0.31496062992125984" footer="0.31496062992125984"/>
  <pageSetup scale="57" fitToHeight="0" orientation="landscape" horizontalDpi="4294967295" verticalDpi="4294967295"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83"/>
  <sheetViews>
    <sheetView zoomScale="60" zoomScaleNormal="60" workbookViewId="0">
      <pane xSplit="5" ySplit="1" topLeftCell="Q2" activePane="bottomRight" state="frozen"/>
      <selection pane="topRight" activeCell="F1" sqref="F1"/>
      <selection pane="bottomLeft" activeCell="A2" sqref="A2"/>
      <selection pane="bottomRight" activeCell="D11" sqref="D11"/>
    </sheetView>
  </sheetViews>
  <sheetFormatPr baseColWidth="10" defaultRowHeight="14.25" x14ac:dyDescent="0.2"/>
  <cols>
    <col min="1" max="1" width="10.5703125" style="37" customWidth="1"/>
    <col min="2" max="2" width="25.7109375" style="37" customWidth="1"/>
    <col min="3" max="3" width="52.140625" style="37" customWidth="1"/>
    <col min="4" max="4" width="36.7109375" style="37" customWidth="1"/>
    <col min="5" max="5" width="77.140625" style="37" customWidth="1"/>
    <col min="6" max="6" width="18.85546875" style="37" customWidth="1"/>
    <col min="7" max="7" width="27.5703125" style="37" customWidth="1"/>
    <col min="8" max="8" width="41.7109375" style="37" customWidth="1"/>
    <col min="9" max="9" width="13.140625" style="37" customWidth="1"/>
    <col min="10" max="10" width="24.7109375" style="37" customWidth="1"/>
    <col min="11" max="11" width="15.28515625" style="38" customWidth="1"/>
    <col min="12" max="12" width="14.140625" style="37" customWidth="1"/>
    <col min="13" max="13" width="20.28515625" style="37" customWidth="1"/>
    <col min="14" max="14" width="33.5703125" style="37" customWidth="1"/>
    <col min="15" max="15" width="20.28515625" style="37" customWidth="1"/>
    <col min="16" max="16" width="20.140625" style="37" customWidth="1"/>
    <col min="17" max="17" width="17" style="37" customWidth="1"/>
    <col min="18" max="18" width="17.28515625" style="37" customWidth="1"/>
    <col min="19" max="19" width="35.85546875" style="39" customWidth="1"/>
    <col min="20" max="20" width="23.42578125" style="37" customWidth="1"/>
    <col min="21" max="21" width="23.42578125" style="37" hidden="1" customWidth="1"/>
    <col min="22" max="22" width="22.140625" style="37" hidden="1" customWidth="1"/>
    <col min="23" max="16384" width="11.42578125" style="40"/>
  </cols>
  <sheetData>
    <row r="1" spans="1:22" s="185" customFormat="1" ht="75" customHeight="1" x14ac:dyDescent="0.25">
      <c r="A1" s="44" t="s">
        <v>222</v>
      </c>
      <c r="B1" s="44" t="s">
        <v>1</v>
      </c>
      <c r="C1" s="44" t="s">
        <v>2</v>
      </c>
      <c r="D1" s="44" t="s">
        <v>3</v>
      </c>
      <c r="E1" s="44" t="s">
        <v>4</v>
      </c>
      <c r="F1" s="44" t="s">
        <v>5</v>
      </c>
      <c r="G1" s="44" t="s">
        <v>6</v>
      </c>
      <c r="H1" s="44" t="s">
        <v>7</v>
      </c>
      <c r="I1" s="44" t="s">
        <v>8</v>
      </c>
      <c r="J1" s="44" t="s">
        <v>9</v>
      </c>
      <c r="K1" s="184" t="s">
        <v>223</v>
      </c>
      <c r="L1" s="44" t="s">
        <v>224</v>
      </c>
      <c r="M1" s="285" t="s">
        <v>12</v>
      </c>
      <c r="N1" s="285" t="s">
        <v>13</v>
      </c>
      <c r="O1" s="285" t="s">
        <v>225</v>
      </c>
      <c r="P1" s="285" t="s">
        <v>15</v>
      </c>
      <c r="Q1" s="285" t="s">
        <v>16</v>
      </c>
      <c r="R1" s="285" t="s">
        <v>17</v>
      </c>
      <c r="S1" s="285" t="s">
        <v>226</v>
      </c>
      <c r="T1" s="44" t="s">
        <v>19</v>
      </c>
      <c r="U1" s="44" t="s">
        <v>20</v>
      </c>
      <c r="V1" s="44" t="s">
        <v>793</v>
      </c>
    </row>
    <row r="2" spans="1:22" s="47" customFormat="1" ht="75" customHeight="1" x14ac:dyDescent="0.25">
      <c r="A2" s="34">
        <v>1</v>
      </c>
      <c r="B2" s="34" t="s">
        <v>230</v>
      </c>
      <c r="C2" s="34" t="s">
        <v>231</v>
      </c>
      <c r="D2" s="4" t="s">
        <v>232</v>
      </c>
      <c r="E2" s="4" t="s">
        <v>233</v>
      </c>
      <c r="F2" s="4" t="s">
        <v>234</v>
      </c>
      <c r="G2" s="34" t="s">
        <v>235</v>
      </c>
      <c r="H2" s="34" t="s">
        <v>236</v>
      </c>
      <c r="I2" s="34">
        <v>76121900</v>
      </c>
      <c r="J2" s="4" t="s">
        <v>237</v>
      </c>
      <c r="K2" s="5">
        <v>42016</v>
      </c>
      <c r="L2" s="34">
        <v>10</v>
      </c>
      <c r="M2" s="34" t="s">
        <v>238</v>
      </c>
      <c r="N2" s="34" t="s">
        <v>239</v>
      </c>
      <c r="O2" s="46">
        <v>45217000</v>
      </c>
      <c r="P2" s="46">
        <v>45217000</v>
      </c>
      <c r="Q2" s="34" t="s">
        <v>31</v>
      </c>
      <c r="R2" s="34" t="s">
        <v>31</v>
      </c>
      <c r="S2" s="34" t="s">
        <v>240</v>
      </c>
      <c r="T2" s="46">
        <v>4521700</v>
      </c>
      <c r="U2" s="46" t="s">
        <v>411</v>
      </c>
      <c r="V2" s="34" t="s">
        <v>3345</v>
      </c>
    </row>
    <row r="3" spans="1:22" s="47" customFormat="1" ht="75" customHeight="1" x14ac:dyDescent="0.25">
      <c r="A3" s="34">
        <v>2</v>
      </c>
      <c r="B3" s="34" t="s">
        <v>230</v>
      </c>
      <c r="C3" s="34" t="s">
        <v>231</v>
      </c>
      <c r="D3" s="4" t="s">
        <v>232</v>
      </c>
      <c r="E3" s="4" t="s">
        <v>233</v>
      </c>
      <c r="F3" s="4" t="s">
        <v>234</v>
      </c>
      <c r="G3" s="34" t="s">
        <v>235</v>
      </c>
      <c r="H3" s="34" t="s">
        <v>236</v>
      </c>
      <c r="I3" s="34">
        <v>76121900</v>
      </c>
      <c r="J3" s="4" t="s">
        <v>241</v>
      </c>
      <c r="K3" s="5">
        <v>42016</v>
      </c>
      <c r="L3" s="34">
        <v>11</v>
      </c>
      <c r="M3" s="34" t="s">
        <v>238</v>
      </c>
      <c r="N3" s="34" t="s">
        <v>239</v>
      </c>
      <c r="O3" s="46">
        <v>38182100</v>
      </c>
      <c r="P3" s="46">
        <v>38182100</v>
      </c>
      <c r="Q3" s="34" t="s">
        <v>31</v>
      </c>
      <c r="R3" s="34" t="s">
        <v>31</v>
      </c>
      <c r="S3" s="34" t="s">
        <v>240</v>
      </c>
      <c r="T3" s="46">
        <v>3471100</v>
      </c>
      <c r="U3" s="46" t="s">
        <v>411</v>
      </c>
      <c r="V3" s="34" t="s">
        <v>3346</v>
      </c>
    </row>
    <row r="4" spans="1:22" s="47" customFormat="1" ht="75" customHeight="1" x14ac:dyDescent="0.25">
      <c r="A4" s="34">
        <v>3</v>
      </c>
      <c r="B4" s="34" t="s">
        <v>230</v>
      </c>
      <c r="C4" s="34" t="s">
        <v>231</v>
      </c>
      <c r="D4" s="4" t="s">
        <v>232</v>
      </c>
      <c r="E4" s="4" t="s">
        <v>233</v>
      </c>
      <c r="F4" s="4" t="s">
        <v>234</v>
      </c>
      <c r="G4" s="34" t="s">
        <v>235</v>
      </c>
      <c r="H4" s="34" t="s">
        <v>236</v>
      </c>
      <c r="I4" s="34">
        <v>76121900</v>
      </c>
      <c r="J4" s="4" t="s">
        <v>241</v>
      </c>
      <c r="K4" s="5">
        <v>42016</v>
      </c>
      <c r="L4" s="34">
        <v>11</v>
      </c>
      <c r="M4" s="34" t="s">
        <v>238</v>
      </c>
      <c r="N4" s="34" t="s">
        <v>239</v>
      </c>
      <c r="O4" s="46">
        <v>30364400</v>
      </c>
      <c r="P4" s="46">
        <v>30364400</v>
      </c>
      <c r="Q4" s="34" t="s">
        <v>31</v>
      </c>
      <c r="R4" s="34" t="s">
        <v>31</v>
      </c>
      <c r="S4" s="34" t="s">
        <v>240</v>
      </c>
      <c r="T4" s="46">
        <v>2760400</v>
      </c>
      <c r="U4" s="46" t="s">
        <v>411</v>
      </c>
      <c r="V4" s="34" t="s">
        <v>3347</v>
      </c>
    </row>
    <row r="5" spans="1:22" s="47" customFormat="1" ht="75" customHeight="1" x14ac:dyDescent="0.25">
      <c r="A5" s="34">
        <v>4</v>
      </c>
      <c r="B5" s="34" t="s">
        <v>230</v>
      </c>
      <c r="C5" s="34" t="s">
        <v>231</v>
      </c>
      <c r="D5" s="4" t="s">
        <v>232</v>
      </c>
      <c r="E5" s="4" t="s">
        <v>233</v>
      </c>
      <c r="F5" s="4" t="s">
        <v>234</v>
      </c>
      <c r="G5" s="34" t="s">
        <v>235</v>
      </c>
      <c r="H5" s="34" t="s">
        <v>236</v>
      </c>
      <c r="I5" s="34">
        <v>76121900</v>
      </c>
      <c r="J5" s="4" t="s">
        <v>242</v>
      </c>
      <c r="K5" s="5">
        <v>42016</v>
      </c>
      <c r="L5" s="34">
        <v>11</v>
      </c>
      <c r="M5" s="34" t="s">
        <v>238</v>
      </c>
      <c r="N5" s="34" t="s">
        <v>239</v>
      </c>
      <c r="O5" s="46">
        <v>27985100</v>
      </c>
      <c r="P5" s="46">
        <v>27985100</v>
      </c>
      <c r="Q5" s="34" t="s">
        <v>31</v>
      </c>
      <c r="R5" s="34" t="s">
        <v>31</v>
      </c>
      <c r="S5" s="34" t="s">
        <v>240</v>
      </c>
      <c r="T5" s="46">
        <v>2544100</v>
      </c>
      <c r="U5" s="46" t="s">
        <v>411</v>
      </c>
      <c r="V5" s="34" t="s">
        <v>3348</v>
      </c>
    </row>
    <row r="6" spans="1:22" s="47" customFormat="1" ht="75" customHeight="1" x14ac:dyDescent="0.25">
      <c r="A6" s="34">
        <v>5</v>
      </c>
      <c r="B6" s="34" t="s">
        <v>230</v>
      </c>
      <c r="C6" s="34" t="s">
        <v>231</v>
      </c>
      <c r="D6" s="4" t="s">
        <v>232</v>
      </c>
      <c r="E6" s="4" t="s">
        <v>233</v>
      </c>
      <c r="F6" s="4" t="s">
        <v>234</v>
      </c>
      <c r="G6" s="34" t="s">
        <v>235</v>
      </c>
      <c r="H6" s="34" t="s">
        <v>236</v>
      </c>
      <c r="I6" s="34">
        <v>76121900</v>
      </c>
      <c r="J6" s="4" t="s">
        <v>243</v>
      </c>
      <c r="K6" s="5">
        <v>42016</v>
      </c>
      <c r="L6" s="34">
        <v>11</v>
      </c>
      <c r="M6" s="34" t="s">
        <v>238</v>
      </c>
      <c r="N6" s="34" t="s">
        <v>239</v>
      </c>
      <c r="O6" s="46">
        <v>27985100</v>
      </c>
      <c r="P6" s="46">
        <v>27985100</v>
      </c>
      <c r="Q6" s="34" t="s">
        <v>31</v>
      </c>
      <c r="R6" s="34" t="s">
        <v>31</v>
      </c>
      <c r="S6" s="34" t="s">
        <v>240</v>
      </c>
      <c r="T6" s="46">
        <v>2544100</v>
      </c>
      <c r="U6" s="46" t="s">
        <v>411</v>
      </c>
      <c r="V6" s="34" t="s">
        <v>3349</v>
      </c>
    </row>
    <row r="7" spans="1:22" s="47" customFormat="1" ht="75" customHeight="1" x14ac:dyDescent="0.25">
      <c r="A7" s="34">
        <v>6</v>
      </c>
      <c r="B7" s="34" t="s">
        <v>230</v>
      </c>
      <c r="C7" s="34" t="s">
        <v>231</v>
      </c>
      <c r="D7" s="4" t="s">
        <v>232</v>
      </c>
      <c r="E7" s="4" t="s">
        <v>233</v>
      </c>
      <c r="F7" s="4" t="s">
        <v>234</v>
      </c>
      <c r="G7" s="34" t="s">
        <v>235</v>
      </c>
      <c r="H7" s="34" t="s">
        <v>236</v>
      </c>
      <c r="I7" s="34">
        <v>76121900</v>
      </c>
      <c r="J7" s="4" t="s">
        <v>244</v>
      </c>
      <c r="K7" s="5">
        <v>42016</v>
      </c>
      <c r="L7" s="34">
        <v>10</v>
      </c>
      <c r="M7" s="34" t="s">
        <v>238</v>
      </c>
      <c r="N7" s="34" t="s">
        <v>239</v>
      </c>
      <c r="O7" s="46">
        <v>45217000</v>
      </c>
      <c r="P7" s="46">
        <v>45217000</v>
      </c>
      <c r="Q7" s="34" t="s">
        <v>31</v>
      </c>
      <c r="R7" s="34" t="s">
        <v>31</v>
      </c>
      <c r="S7" s="34" t="s">
        <v>240</v>
      </c>
      <c r="T7" s="46">
        <v>4521700</v>
      </c>
      <c r="U7" s="46" t="s">
        <v>411</v>
      </c>
      <c r="V7" s="34" t="s">
        <v>3350</v>
      </c>
    </row>
    <row r="8" spans="1:22" s="47" customFormat="1" ht="75" customHeight="1" x14ac:dyDescent="0.25">
      <c r="A8" s="34">
        <v>7</v>
      </c>
      <c r="B8" s="34" t="s">
        <v>230</v>
      </c>
      <c r="C8" s="34" t="s">
        <v>231</v>
      </c>
      <c r="D8" s="4" t="s">
        <v>232</v>
      </c>
      <c r="E8" s="4" t="s">
        <v>233</v>
      </c>
      <c r="F8" s="4" t="s">
        <v>234</v>
      </c>
      <c r="G8" s="34" t="s">
        <v>235</v>
      </c>
      <c r="H8" s="34" t="s">
        <v>236</v>
      </c>
      <c r="I8" s="34">
        <v>76121900</v>
      </c>
      <c r="J8" s="4" t="s">
        <v>242</v>
      </c>
      <c r="K8" s="5">
        <v>42016</v>
      </c>
      <c r="L8" s="34">
        <v>11</v>
      </c>
      <c r="M8" s="34" t="s">
        <v>238</v>
      </c>
      <c r="N8" s="34" t="s">
        <v>239</v>
      </c>
      <c r="O8" s="46">
        <v>27985100</v>
      </c>
      <c r="P8" s="46">
        <v>27985100</v>
      </c>
      <c r="Q8" s="34" t="s">
        <v>31</v>
      </c>
      <c r="R8" s="34" t="s">
        <v>31</v>
      </c>
      <c r="S8" s="34" t="s">
        <v>240</v>
      </c>
      <c r="T8" s="46">
        <v>2544100</v>
      </c>
      <c r="U8" s="46" t="s">
        <v>411</v>
      </c>
      <c r="V8" s="34" t="s">
        <v>3351</v>
      </c>
    </row>
    <row r="9" spans="1:22" s="47" customFormat="1" ht="75" customHeight="1" x14ac:dyDescent="0.25">
      <c r="A9" s="34">
        <v>8</v>
      </c>
      <c r="B9" s="34" t="s">
        <v>230</v>
      </c>
      <c r="C9" s="34" t="s">
        <v>231</v>
      </c>
      <c r="D9" s="4" t="s">
        <v>232</v>
      </c>
      <c r="E9" s="4" t="s">
        <v>233</v>
      </c>
      <c r="F9" s="4" t="s">
        <v>234</v>
      </c>
      <c r="G9" s="34" t="s">
        <v>235</v>
      </c>
      <c r="H9" s="34" t="s">
        <v>236</v>
      </c>
      <c r="I9" s="34">
        <v>76121900</v>
      </c>
      <c r="J9" s="4" t="s">
        <v>245</v>
      </c>
      <c r="K9" s="5">
        <v>42016</v>
      </c>
      <c r="L9" s="34">
        <v>8.5</v>
      </c>
      <c r="M9" s="34" t="s">
        <v>238</v>
      </c>
      <c r="N9" s="34" t="s">
        <v>239</v>
      </c>
      <c r="O9" s="46">
        <v>26177450</v>
      </c>
      <c r="P9" s="46">
        <v>26177450</v>
      </c>
      <c r="Q9" s="34" t="s">
        <v>31</v>
      </c>
      <c r="R9" s="34" t="s">
        <v>31</v>
      </c>
      <c r="S9" s="34" t="s">
        <v>240</v>
      </c>
      <c r="T9" s="46">
        <v>3079700</v>
      </c>
      <c r="U9" s="46" t="s">
        <v>411</v>
      </c>
      <c r="V9" s="34" t="s">
        <v>3352</v>
      </c>
    </row>
    <row r="10" spans="1:22" s="47" customFormat="1" ht="75" customHeight="1" x14ac:dyDescent="0.25">
      <c r="A10" s="34">
        <v>9</v>
      </c>
      <c r="B10" s="34" t="s">
        <v>230</v>
      </c>
      <c r="C10" s="34" t="s">
        <v>231</v>
      </c>
      <c r="D10" s="4" t="s">
        <v>232</v>
      </c>
      <c r="E10" s="4" t="s">
        <v>233</v>
      </c>
      <c r="F10" s="4" t="s">
        <v>234</v>
      </c>
      <c r="G10" s="34" t="s">
        <v>235</v>
      </c>
      <c r="H10" s="34" t="s">
        <v>236</v>
      </c>
      <c r="I10" s="34">
        <v>76121900</v>
      </c>
      <c r="J10" s="4" t="s">
        <v>242</v>
      </c>
      <c r="K10" s="5">
        <v>42005</v>
      </c>
      <c r="L10" s="34">
        <v>11</v>
      </c>
      <c r="M10" s="34" t="s">
        <v>238</v>
      </c>
      <c r="N10" s="34" t="s">
        <v>239</v>
      </c>
      <c r="O10" s="46">
        <v>27985100</v>
      </c>
      <c r="P10" s="46">
        <v>27985100</v>
      </c>
      <c r="Q10" s="34" t="s">
        <v>31</v>
      </c>
      <c r="R10" s="34" t="s">
        <v>31</v>
      </c>
      <c r="S10" s="34" t="s">
        <v>240</v>
      </c>
      <c r="T10" s="46">
        <v>2544100</v>
      </c>
      <c r="U10" s="46" t="s">
        <v>411</v>
      </c>
      <c r="V10" s="34" t="s">
        <v>3353</v>
      </c>
    </row>
    <row r="11" spans="1:22" s="47" customFormat="1" ht="75" customHeight="1" x14ac:dyDescent="0.25">
      <c r="A11" s="34">
        <v>10</v>
      </c>
      <c r="B11" s="34" t="s">
        <v>230</v>
      </c>
      <c r="C11" s="34" t="s">
        <v>231</v>
      </c>
      <c r="D11" s="4" t="s">
        <v>232</v>
      </c>
      <c r="E11" s="4" t="s">
        <v>233</v>
      </c>
      <c r="F11" s="4" t="s">
        <v>234</v>
      </c>
      <c r="G11" s="34" t="s">
        <v>235</v>
      </c>
      <c r="H11" s="34" t="s">
        <v>236</v>
      </c>
      <c r="I11" s="34">
        <v>76121900</v>
      </c>
      <c r="J11" s="4" t="s">
        <v>246</v>
      </c>
      <c r="K11" s="5">
        <v>42005</v>
      </c>
      <c r="L11" s="34">
        <v>10</v>
      </c>
      <c r="M11" s="34" t="s">
        <v>238</v>
      </c>
      <c r="N11" s="34" t="s">
        <v>239</v>
      </c>
      <c r="O11" s="46">
        <v>45217000</v>
      </c>
      <c r="P11" s="46">
        <v>45217000</v>
      </c>
      <c r="Q11" s="34" t="s">
        <v>31</v>
      </c>
      <c r="R11" s="34" t="s">
        <v>31</v>
      </c>
      <c r="S11" s="34" t="s">
        <v>240</v>
      </c>
      <c r="T11" s="46">
        <v>4521700</v>
      </c>
      <c r="U11" s="46" t="s">
        <v>411</v>
      </c>
      <c r="V11" s="34" t="s">
        <v>3354</v>
      </c>
    </row>
    <row r="12" spans="1:22" s="47" customFormat="1" ht="75" customHeight="1" x14ac:dyDescent="0.25">
      <c r="A12" s="34">
        <v>11</v>
      </c>
      <c r="B12" s="34" t="s">
        <v>230</v>
      </c>
      <c r="C12" s="34" t="s">
        <v>231</v>
      </c>
      <c r="D12" s="4" t="s">
        <v>232</v>
      </c>
      <c r="E12" s="4" t="s">
        <v>233</v>
      </c>
      <c r="F12" s="4" t="s">
        <v>234</v>
      </c>
      <c r="G12" s="34" t="s">
        <v>235</v>
      </c>
      <c r="H12" s="34" t="s">
        <v>236</v>
      </c>
      <c r="I12" s="34">
        <v>76121900</v>
      </c>
      <c r="J12" s="4" t="s">
        <v>247</v>
      </c>
      <c r="K12" s="5">
        <v>42016</v>
      </c>
      <c r="L12" s="34">
        <v>11</v>
      </c>
      <c r="M12" s="34" t="s">
        <v>238</v>
      </c>
      <c r="N12" s="34" t="s">
        <v>239</v>
      </c>
      <c r="O12" s="46">
        <v>38182100</v>
      </c>
      <c r="P12" s="46">
        <v>38182100</v>
      </c>
      <c r="Q12" s="34" t="s">
        <v>31</v>
      </c>
      <c r="R12" s="34" t="s">
        <v>31</v>
      </c>
      <c r="S12" s="34" t="s">
        <v>240</v>
      </c>
      <c r="T12" s="46">
        <v>3471100</v>
      </c>
      <c r="U12" s="46" t="s">
        <v>411</v>
      </c>
      <c r="V12" s="34" t="s">
        <v>3355</v>
      </c>
    </row>
    <row r="13" spans="1:22" s="47" customFormat="1" ht="75" customHeight="1" x14ac:dyDescent="0.25">
      <c r="A13" s="34">
        <v>12</v>
      </c>
      <c r="B13" s="34" t="s">
        <v>230</v>
      </c>
      <c r="C13" s="34" t="s">
        <v>231</v>
      </c>
      <c r="D13" s="4" t="s">
        <v>232</v>
      </c>
      <c r="E13" s="4" t="s">
        <v>233</v>
      </c>
      <c r="F13" s="4" t="s">
        <v>234</v>
      </c>
      <c r="G13" s="34" t="s">
        <v>235</v>
      </c>
      <c r="H13" s="34" t="s">
        <v>236</v>
      </c>
      <c r="I13" s="34">
        <v>76121900</v>
      </c>
      <c r="J13" s="4" t="s">
        <v>242</v>
      </c>
      <c r="K13" s="5">
        <v>42016</v>
      </c>
      <c r="L13" s="34">
        <v>11</v>
      </c>
      <c r="M13" s="34" t="s">
        <v>238</v>
      </c>
      <c r="N13" s="34" t="s">
        <v>239</v>
      </c>
      <c r="O13" s="46">
        <v>27985100</v>
      </c>
      <c r="P13" s="46">
        <v>27985100</v>
      </c>
      <c r="Q13" s="34" t="s">
        <v>31</v>
      </c>
      <c r="R13" s="34" t="s">
        <v>31</v>
      </c>
      <c r="S13" s="34" t="s">
        <v>240</v>
      </c>
      <c r="T13" s="46">
        <v>2544100</v>
      </c>
      <c r="U13" s="46" t="s">
        <v>411</v>
      </c>
      <c r="V13" s="34" t="s">
        <v>3356</v>
      </c>
    </row>
    <row r="14" spans="1:22" s="47" customFormat="1" ht="75" customHeight="1" x14ac:dyDescent="0.25">
      <c r="A14" s="34">
        <v>13</v>
      </c>
      <c r="B14" s="34" t="s">
        <v>230</v>
      </c>
      <c r="C14" s="34" t="s">
        <v>231</v>
      </c>
      <c r="D14" s="4" t="s">
        <v>232</v>
      </c>
      <c r="E14" s="4" t="s">
        <v>233</v>
      </c>
      <c r="F14" s="4" t="s">
        <v>234</v>
      </c>
      <c r="G14" s="34" t="s">
        <v>235</v>
      </c>
      <c r="H14" s="34" t="s">
        <v>236</v>
      </c>
      <c r="I14" s="34">
        <v>76121900</v>
      </c>
      <c r="J14" s="4" t="s">
        <v>248</v>
      </c>
      <c r="K14" s="5">
        <v>42023</v>
      </c>
      <c r="L14" s="34">
        <v>11</v>
      </c>
      <c r="M14" s="34" t="s">
        <v>238</v>
      </c>
      <c r="N14" s="34" t="s">
        <v>239</v>
      </c>
      <c r="O14" s="46">
        <v>27985100</v>
      </c>
      <c r="P14" s="46">
        <v>27985100</v>
      </c>
      <c r="Q14" s="34" t="s">
        <v>31</v>
      </c>
      <c r="R14" s="34" t="s">
        <v>31</v>
      </c>
      <c r="S14" s="34" t="s">
        <v>240</v>
      </c>
      <c r="T14" s="46">
        <v>2544100</v>
      </c>
      <c r="U14" s="46" t="s">
        <v>411</v>
      </c>
      <c r="V14" s="34" t="s">
        <v>3357</v>
      </c>
    </row>
    <row r="15" spans="1:22" s="47" customFormat="1" ht="75" customHeight="1" x14ac:dyDescent="0.25">
      <c r="A15" s="34">
        <v>14</v>
      </c>
      <c r="B15" s="34" t="s">
        <v>230</v>
      </c>
      <c r="C15" s="34" t="s">
        <v>231</v>
      </c>
      <c r="D15" s="4" t="s">
        <v>232</v>
      </c>
      <c r="E15" s="4" t="s">
        <v>233</v>
      </c>
      <c r="F15" s="4" t="s">
        <v>234</v>
      </c>
      <c r="G15" s="34" t="s">
        <v>235</v>
      </c>
      <c r="H15" s="34" t="s">
        <v>236</v>
      </c>
      <c r="I15" s="34">
        <v>76121900</v>
      </c>
      <c r="J15" s="4" t="s">
        <v>246</v>
      </c>
      <c r="K15" s="5">
        <v>42036</v>
      </c>
      <c r="L15" s="34">
        <v>9</v>
      </c>
      <c r="M15" s="34" t="s">
        <v>238</v>
      </c>
      <c r="N15" s="34" t="s">
        <v>239</v>
      </c>
      <c r="O15" s="46">
        <v>40695300</v>
      </c>
      <c r="P15" s="46">
        <v>40695300</v>
      </c>
      <c r="Q15" s="34" t="s">
        <v>31</v>
      </c>
      <c r="R15" s="34" t="s">
        <v>31</v>
      </c>
      <c r="S15" s="34" t="s">
        <v>240</v>
      </c>
      <c r="T15" s="46">
        <v>4521700</v>
      </c>
      <c r="U15" s="46" t="s">
        <v>411</v>
      </c>
      <c r="V15" s="34" t="s">
        <v>3358</v>
      </c>
    </row>
    <row r="16" spans="1:22" s="47" customFormat="1" ht="75" customHeight="1" x14ac:dyDescent="0.25">
      <c r="A16" s="34">
        <v>15</v>
      </c>
      <c r="B16" s="34" t="s">
        <v>230</v>
      </c>
      <c r="C16" s="34" t="s">
        <v>231</v>
      </c>
      <c r="D16" s="4" t="s">
        <v>232</v>
      </c>
      <c r="E16" s="4" t="s">
        <v>249</v>
      </c>
      <c r="F16" s="4" t="s">
        <v>234</v>
      </c>
      <c r="G16" s="34" t="s">
        <v>235</v>
      </c>
      <c r="H16" s="34" t="s">
        <v>236</v>
      </c>
      <c r="I16" s="34">
        <v>76121900</v>
      </c>
      <c r="J16" s="4" t="s">
        <v>250</v>
      </c>
      <c r="K16" s="5">
        <v>42016</v>
      </c>
      <c r="L16" s="34">
        <v>10.5</v>
      </c>
      <c r="M16" s="34" t="s">
        <v>238</v>
      </c>
      <c r="N16" s="34" t="s">
        <v>239</v>
      </c>
      <c r="O16" s="46">
        <v>26713050</v>
      </c>
      <c r="P16" s="46">
        <v>26713050</v>
      </c>
      <c r="Q16" s="34" t="s">
        <v>31</v>
      </c>
      <c r="R16" s="34" t="s">
        <v>31</v>
      </c>
      <c r="S16" s="34" t="s">
        <v>240</v>
      </c>
      <c r="T16" s="46">
        <v>2544100</v>
      </c>
      <c r="U16" s="46" t="s">
        <v>411</v>
      </c>
      <c r="V16" s="34" t="s">
        <v>3359</v>
      </c>
    </row>
    <row r="17" spans="1:22" s="47" customFormat="1" ht="75" customHeight="1" x14ac:dyDescent="0.25">
      <c r="A17" s="34">
        <v>16</v>
      </c>
      <c r="B17" s="34" t="s">
        <v>230</v>
      </c>
      <c r="C17" s="34" t="s">
        <v>231</v>
      </c>
      <c r="D17" s="4" t="s">
        <v>232</v>
      </c>
      <c r="E17" s="4" t="s">
        <v>233</v>
      </c>
      <c r="F17" s="4" t="s">
        <v>234</v>
      </c>
      <c r="G17" s="34" t="s">
        <v>235</v>
      </c>
      <c r="H17" s="34" t="s">
        <v>236</v>
      </c>
      <c r="I17" s="34">
        <v>76121900</v>
      </c>
      <c r="J17" s="4" t="s">
        <v>248</v>
      </c>
      <c r="K17" s="5">
        <v>42016</v>
      </c>
      <c r="L17" s="34">
        <v>11</v>
      </c>
      <c r="M17" s="34" t="s">
        <v>238</v>
      </c>
      <c r="N17" s="34" t="s">
        <v>239</v>
      </c>
      <c r="O17" s="46">
        <v>27985100</v>
      </c>
      <c r="P17" s="46">
        <v>27985100</v>
      </c>
      <c r="Q17" s="34" t="s">
        <v>31</v>
      </c>
      <c r="R17" s="34" t="s">
        <v>31</v>
      </c>
      <c r="S17" s="34" t="s">
        <v>240</v>
      </c>
      <c r="T17" s="46">
        <v>2544100</v>
      </c>
      <c r="U17" s="46" t="s">
        <v>411</v>
      </c>
      <c r="V17" s="34" t="s">
        <v>3360</v>
      </c>
    </row>
    <row r="18" spans="1:22" s="47" customFormat="1" ht="75" customHeight="1" x14ac:dyDescent="0.25">
      <c r="A18" s="34">
        <v>17</v>
      </c>
      <c r="B18" s="34" t="s">
        <v>230</v>
      </c>
      <c r="C18" s="34" t="s">
        <v>231</v>
      </c>
      <c r="D18" s="4" t="s">
        <v>232</v>
      </c>
      <c r="E18" s="4" t="s">
        <v>233</v>
      </c>
      <c r="F18" s="4" t="s">
        <v>234</v>
      </c>
      <c r="G18" s="34" t="s">
        <v>235</v>
      </c>
      <c r="H18" s="34" t="s">
        <v>236</v>
      </c>
      <c r="I18" s="34">
        <v>76121900</v>
      </c>
      <c r="J18" s="4" t="s">
        <v>242</v>
      </c>
      <c r="K18" s="5">
        <v>42016</v>
      </c>
      <c r="L18" s="34">
        <v>11</v>
      </c>
      <c r="M18" s="34" t="s">
        <v>238</v>
      </c>
      <c r="N18" s="34" t="s">
        <v>239</v>
      </c>
      <c r="O18" s="46">
        <v>27985100</v>
      </c>
      <c r="P18" s="46">
        <v>27985100</v>
      </c>
      <c r="Q18" s="34" t="s">
        <v>31</v>
      </c>
      <c r="R18" s="34" t="s">
        <v>31</v>
      </c>
      <c r="S18" s="34" t="s">
        <v>240</v>
      </c>
      <c r="T18" s="46">
        <v>2544100</v>
      </c>
      <c r="U18" s="46" t="s">
        <v>411</v>
      </c>
      <c r="V18" s="34" t="s">
        <v>3361</v>
      </c>
    </row>
    <row r="19" spans="1:22" s="47" customFormat="1" ht="75" customHeight="1" x14ac:dyDescent="0.25">
      <c r="A19" s="34">
        <v>18</v>
      </c>
      <c r="B19" s="34" t="s">
        <v>230</v>
      </c>
      <c r="C19" s="34" t="s">
        <v>231</v>
      </c>
      <c r="D19" s="4" t="s">
        <v>232</v>
      </c>
      <c r="E19" s="4" t="s">
        <v>233</v>
      </c>
      <c r="F19" s="4" t="s">
        <v>234</v>
      </c>
      <c r="G19" s="34" t="s">
        <v>235</v>
      </c>
      <c r="H19" s="34" t="s">
        <v>236</v>
      </c>
      <c r="I19" s="34">
        <v>76121900</v>
      </c>
      <c r="J19" s="4" t="s">
        <v>251</v>
      </c>
      <c r="K19" s="5">
        <v>42023</v>
      </c>
      <c r="L19" s="34">
        <v>10</v>
      </c>
      <c r="M19" s="34" t="s">
        <v>238</v>
      </c>
      <c r="N19" s="34" t="s">
        <v>239</v>
      </c>
      <c r="O19" s="46">
        <v>45217000</v>
      </c>
      <c r="P19" s="46">
        <v>45217000</v>
      </c>
      <c r="Q19" s="34" t="s">
        <v>31</v>
      </c>
      <c r="R19" s="34" t="s">
        <v>31</v>
      </c>
      <c r="S19" s="34" t="s">
        <v>240</v>
      </c>
      <c r="T19" s="46">
        <v>4521700</v>
      </c>
      <c r="U19" s="46" t="s">
        <v>411</v>
      </c>
      <c r="V19" s="34" t="s">
        <v>3362</v>
      </c>
    </row>
    <row r="20" spans="1:22" s="47" customFormat="1" ht="75" customHeight="1" x14ac:dyDescent="0.25">
      <c r="A20" s="34">
        <v>19</v>
      </c>
      <c r="B20" s="34" t="s">
        <v>230</v>
      </c>
      <c r="C20" s="34" t="s">
        <v>231</v>
      </c>
      <c r="D20" s="4" t="s">
        <v>232</v>
      </c>
      <c r="E20" s="4" t="s">
        <v>233</v>
      </c>
      <c r="F20" s="4" t="s">
        <v>234</v>
      </c>
      <c r="G20" s="34" t="s">
        <v>235</v>
      </c>
      <c r="H20" s="34" t="s">
        <v>236</v>
      </c>
      <c r="I20" s="34">
        <v>76121900</v>
      </c>
      <c r="J20" s="4" t="s">
        <v>252</v>
      </c>
      <c r="K20" s="5">
        <v>42016</v>
      </c>
      <c r="L20" s="34">
        <v>11</v>
      </c>
      <c r="M20" s="34" t="s">
        <v>238</v>
      </c>
      <c r="N20" s="34" t="s">
        <v>239</v>
      </c>
      <c r="O20" s="46">
        <v>30364400</v>
      </c>
      <c r="P20" s="46">
        <v>30364400</v>
      </c>
      <c r="Q20" s="34" t="s">
        <v>31</v>
      </c>
      <c r="R20" s="34" t="s">
        <v>31</v>
      </c>
      <c r="S20" s="34" t="s">
        <v>240</v>
      </c>
      <c r="T20" s="46">
        <v>2760400</v>
      </c>
      <c r="U20" s="46" t="s">
        <v>411</v>
      </c>
      <c r="V20" s="34" t="s">
        <v>3363</v>
      </c>
    </row>
    <row r="21" spans="1:22" s="47" customFormat="1" ht="75" customHeight="1" x14ac:dyDescent="0.25">
      <c r="A21" s="34">
        <v>20</v>
      </c>
      <c r="B21" s="34" t="s">
        <v>230</v>
      </c>
      <c r="C21" s="34" t="s">
        <v>231</v>
      </c>
      <c r="D21" s="4" t="s">
        <v>232</v>
      </c>
      <c r="E21" s="4" t="s">
        <v>233</v>
      </c>
      <c r="F21" s="4" t="s">
        <v>234</v>
      </c>
      <c r="G21" s="34" t="s">
        <v>235</v>
      </c>
      <c r="H21" s="34" t="s">
        <v>236</v>
      </c>
      <c r="I21" s="34">
        <v>76121900</v>
      </c>
      <c r="J21" s="4" t="s">
        <v>252</v>
      </c>
      <c r="K21" s="5">
        <v>42016</v>
      </c>
      <c r="L21" s="34">
        <v>11</v>
      </c>
      <c r="M21" s="34" t="s">
        <v>238</v>
      </c>
      <c r="N21" s="34" t="s">
        <v>239</v>
      </c>
      <c r="O21" s="46">
        <v>27985100</v>
      </c>
      <c r="P21" s="46">
        <v>27985100</v>
      </c>
      <c r="Q21" s="34" t="s">
        <v>31</v>
      </c>
      <c r="R21" s="34" t="s">
        <v>31</v>
      </c>
      <c r="S21" s="34" t="s">
        <v>240</v>
      </c>
      <c r="T21" s="46">
        <v>2544100</v>
      </c>
      <c r="U21" s="46" t="s">
        <v>411</v>
      </c>
      <c r="V21" s="34" t="s">
        <v>3364</v>
      </c>
    </row>
    <row r="22" spans="1:22" s="47" customFormat="1" ht="75" customHeight="1" x14ac:dyDescent="0.25">
      <c r="A22" s="34">
        <v>21</v>
      </c>
      <c r="B22" s="34" t="s">
        <v>230</v>
      </c>
      <c r="C22" s="34" t="s">
        <v>231</v>
      </c>
      <c r="D22" s="4" t="s">
        <v>232</v>
      </c>
      <c r="E22" s="4" t="s">
        <v>233</v>
      </c>
      <c r="F22" s="4" t="s">
        <v>234</v>
      </c>
      <c r="G22" s="34" t="s">
        <v>235</v>
      </c>
      <c r="H22" s="34" t="s">
        <v>236</v>
      </c>
      <c r="I22" s="34">
        <v>76121900</v>
      </c>
      <c r="J22" s="4" t="s">
        <v>252</v>
      </c>
      <c r="K22" s="5">
        <v>42016</v>
      </c>
      <c r="L22" s="34">
        <v>11</v>
      </c>
      <c r="M22" s="34" t="s">
        <v>238</v>
      </c>
      <c r="N22" s="34" t="s">
        <v>239</v>
      </c>
      <c r="O22" s="46">
        <v>25945700</v>
      </c>
      <c r="P22" s="46">
        <v>25945700</v>
      </c>
      <c r="Q22" s="34" t="s">
        <v>31</v>
      </c>
      <c r="R22" s="34" t="s">
        <v>31</v>
      </c>
      <c r="S22" s="34" t="s">
        <v>240</v>
      </c>
      <c r="T22" s="46">
        <v>2358700</v>
      </c>
      <c r="U22" s="46" t="s">
        <v>411</v>
      </c>
      <c r="V22" s="34" t="s">
        <v>3365</v>
      </c>
    </row>
    <row r="23" spans="1:22" s="47" customFormat="1" ht="75" customHeight="1" x14ac:dyDescent="0.25">
      <c r="A23" s="34">
        <v>22</v>
      </c>
      <c r="B23" s="34" t="s">
        <v>230</v>
      </c>
      <c r="C23" s="34" t="s">
        <v>231</v>
      </c>
      <c r="D23" s="4" t="s">
        <v>232</v>
      </c>
      <c r="E23" s="4" t="s">
        <v>233</v>
      </c>
      <c r="F23" s="4" t="s">
        <v>234</v>
      </c>
      <c r="G23" s="34" t="s">
        <v>235</v>
      </c>
      <c r="H23" s="34" t="s">
        <v>236</v>
      </c>
      <c r="I23" s="34">
        <v>76121900</v>
      </c>
      <c r="J23" s="4" t="s">
        <v>253</v>
      </c>
      <c r="K23" s="5">
        <v>42016</v>
      </c>
      <c r="L23" s="34">
        <v>11</v>
      </c>
      <c r="M23" s="34" t="s">
        <v>238</v>
      </c>
      <c r="N23" s="34" t="s">
        <v>239</v>
      </c>
      <c r="O23" s="46">
        <v>22206800</v>
      </c>
      <c r="P23" s="46">
        <v>22206800</v>
      </c>
      <c r="Q23" s="34" t="s">
        <v>31</v>
      </c>
      <c r="R23" s="34" t="s">
        <v>31</v>
      </c>
      <c r="S23" s="34" t="s">
        <v>240</v>
      </c>
      <c r="T23" s="46">
        <v>2018800</v>
      </c>
      <c r="U23" s="46" t="s">
        <v>411</v>
      </c>
      <c r="V23" s="34" t="s">
        <v>3366</v>
      </c>
    </row>
    <row r="24" spans="1:22" s="47" customFormat="1" ht="75" customHeight="1" x14ac:dyDescent="0.25">
      <c r="A24" s="34">
        <v>23</v>
      </c>
      <c r="B24" s="34" t="s">
        <v>230</v>
      </c>
      <c r="C24" s="34" t="s">
        <v>231</v>
      </c>
      <c r="D24" s="4" t="s">
        <v>232</v>
      </c>
      <c r="E24" s="4" t="s">
        <v>233</v>
      </c>
      <c r="F24" s="4" t="s">
        <v>234</v>
      </c>
      <c r="G24" s="34" t="s">
        <v>235</v>
      </c>
      <c r="H24" s="34" t="s">
        <v>236</v>
      </c>
      <c r="I24" s="34">
        <v>76121900</v>
      </c>
      <c r="J24" s="4" t="s">
        <v>254</v>
      </c>
      <c r="K24" s="5">
        <v>42030</v>
      </c>
      <c r="L24" s="34">
        <v>11</v>
      </c>
      <c r="M24" s="34" t="s">
        <v>238</v>
      </c>
      <c r="N24" s="34" t="s">
        <v>239</v>
      </c>
      <c r="O24" s="46">
        <v>17448200</v>
      </c>
      <c r="P24" s="46">
        <v>17448200</v>
      </c>
      <c r="Q24" s="34" t="s">
        <v>31</v>
      </c>
      <c r="R24" s="34" t="s">
        <v>31</v>
      </c>
      <c r="S24" s="34" t="s">
        <v>240</v>
      </c>
      <c r="T24" s="46">
        <v>1586200</v>
      </c>
      <c r="U24" s="46" t="s">
        <v>411</v>
      </c>
      <c r="V24" s="34" t="s">
        <v>3367</v>
      </c>
    </row>
    <row r="25" spans="1:22" s="47" customFormat="1" ht="75" customHeight="1" x14ac:dyDescent="0.25">
      <c r="A25" s="34">
        <v>24</v>
      </c>
      <c r="B25" s="34" t="s">
        <v>230</v>
      </c>
      <c r="C25" s="34" t="s">
        <v>231</v>
      </c>
      <c r="D25" s="4" t="s">
        <v>232</v>
      </c>
      <c r="E25" s="4" t="s">
        <v>233</v>
      </c>
      <c r="F25" s="4" t="s">
        <v>234</v>
      </c>
      <c r="G25" s="34" t="s">
        <v>235</v>
      </c>
      <c r="H25" s="34" t="s">
        <v>236</v>
      </c>
      <c r="I25" s="34">
        <v>76121900</v>
      </c>
      <c r="J25" s="4" t="s">
        <v>255</v>
      </c>
      <c r="K25" s="5">
        <v>42023</v>
      </c>
      <c r="L25" s="34">
        <v>11</v>
      </c>
      <c r="M25" s="34" t="s">
        <v>238</v>
      </c>
      <c r="N25" s="34" t="s">
        <v>239</v>
      </c>
      <c r="O25" s="46">
        <v>17448200</v>
      </c>
      <c r="P25" s="46">
        <v>17448200</v>
      </c>
      <c r="Q25" s="34" t="s">
        <v>31</v>
      </c>
      <c r="R25" s="34" t="s">
        <v>31</v>
      </c>
      <c r="S25" s="34" t="s">
        <v>240</v>
      </c>
      <c r="T25" s="46">
        <v>1586200</v>
      </c>
      <c r="U25" s="46" t="s">
        <v>411</v>
      </c>
      <c r="V25" s="34" t="s">
        <v>3368</v>
      </c>
    </row>
    <row r="26" spans="1:22" s="47" customFormat="1" ht="75" customHeight="1" x14ac:dyDescent="0.25">
      <c r="A26" s="34">
        <v>25</v>
      </c>
      <c r="B26" s="34" t="s">
        <v>230</v>
      </c>
      <c r="C26" s="34" t="s">
        <v>231</v>
      </c>
      <c r="D26" s="4" t="s">
        <v>232</v>
      </c>
      <c r="E26" s="4" t="s">
        <v>233</v>
      </c>
      <c r="F26" s="4" t="s">
        <v>234</v>
      </c>
      <c r="G26" s="34" t="s">
        <v>235</v>
      </c>
      <c r="H26" s="34" t="s">
        <v>236</v>
      </c>
      <c r="I26" s="34">
        <v>76121900</v>
      </c>
      <c r="J26" s="4" t="s">
        <v>255</v>
      </c>
      <c r="K26" s="5">
        <v>42064</v>
      </c>
      <c r="L26" s="34">
        <v>10</v>
      </c>
      <c r="M26" s="34" t="s">
        <v>238</v>
      </c>
      <c r="N26" s="34" t="s">
        <v>239</v>
      </c>
      <c r="O26" s="46">
        <v>15862000</v>
      </c>
      <c r="P26" s="46">
        <v>15862000</v>
      </c>
      <c r="Q26" s="34" t="s">
        <v>31</v>
      </c>
      <c r="R26" s="34" t="s">
        <v>31</v>
      </c>
      <c r="S26" s="34" t="s">
        <v>240</v>
      </c>
      <c r="T26" s="46">
        <v>1586200</v>
      </c>
      <c r="U26" s="46" t="s">
        <v>411</v>
      </c>
      <c r="V26" s="34" t="s">
        <v>3369</v>
      </c>
    </row>
    <row r="27" spans="1:22" s="47" customFormat="1" ht="75" customHeight="1" x14ac:dyDescent="0.25">
      <c r="A27" s="34">
        <v>26</v>
      </c>
      <c r="B27" s="34" t="s">
        <v>230</v>
      </c>
      <c r="C27" s="34" t="s">
        <v>231</v>
      </c>
      <c r="D27" s="4" t="s">
        <v>232</v>
      </c>
      <c r="E27" s="4" t="s">
        <v>233</v>
      </c>
      <c r="F27" s="4" t="s">
        <v>234</v>
      </c>
      <c r="G27" s="34" t="s">
        <v>235</v>
      </c>
      <c r="H27" s="34" t="s">
        <v>236</v>
      </c>
      <c r="I27" s="34">
        <v>76121900</v>
      </c>
      <c r="J27" s="4" t="s">
        <v>256</v>
      </c>
      <c r="K27" s="5">
        <v>42016</v>
      </c>
      <c r="L27" s="34">
        <v>11</v>
      </c>
      <c r="M27" s="34" t="s">
        <v>238</v>
      </c>
      <c r="N27" s="34" t="s">
        <v>239</v>
      </c>
      <c r="O27" s="46">
        <v>17448200</v>
      </c>
      <c r="P27" s="46">
        <v>17448200</v>
      </c>
      <c r="Q27" s="34" t="s">
        <v>31</v>
      </c>
      <c r="R27" s="34" t="s">
        <v>31</v>
      </c>
      <c r="S27" s="34" t="s">
        <v>240</v>
      </c>
      <c r="T27" s="46">
        <v>1586200</v>
      </c>
      <c r="U27" s="46" t="s">
        <v>411</v>
      </c>
      <c r="V27" s="34" t="s">
        <v>3370</v>
      </c>
    </row>
    <row r="28" spans="1:22" s="47" customFormat="1" ht="75" customHeight="1" x14ac:dyDescent="0.25">
      <c r="A28" s="34">
        <v>27</v>
      </c>
      <c r="B28" s="34" t="s">
        <v>230</v>
      </c>
      <c r="C28" s="34" t="s">
        <v>231</v>
      </c>
      <c r="D28" s="4" t="s">
        <v>232</v>
      </c>
      <c r="E28" s="4" t="s">
        <v>233</v>
      </c>
      <c r="F28" s="4" t="s">
        <v>234</v>
      </c>
      <c r="G28" s="34" t="s">
        <v>235</v>
      </c>
      <c r="H28" s="34" t="s">
        <v>236</v>
      </c>
      <c r="I28" s="34">
        <v>76121900</v>
      </c>
      <c r="J28" s="4" t="s">
        <v>257</v>
      </c>
      <c r="K28" s="5">
        <v>42016</v>
      </c>
      <c r="L28" s="34">
        <v>11</v>
      </c>
      <c r="M28" s="34" t="s">
        <v>238</v>
      </c>
      <c r="N28" s="34" t="s">
        <v>239</v>
      </c>
      <c r="O28" s="46">
        <v>49738700</v>
      </c>
      <c r="P28" s="46">
        <v>49738700</v>
      </c>
      <c r="Q28" s="34" t="s">
        <v>31</v>
      </c>
      <c r="R28" s="34" t="s">
        <v>31</v>
      </c>
      <c r="S28" s="34" t="s">
        <v>240</v>
      </c>
      <c r="T28" s="46">
        <v>4521700</v>
      </c>
      <c r="U28" s="46" t="s">
        <v>411</v>
      </c>
      <c r="V28" s="34" t="s">
        <v>3371</v>
      </c>
    </row>
    <row r="29" spans="1:22" s="47" customFormat="1" ht="75" customHeight="1" x14ac:dyDescent="0.25">
      <c r="A29" s="34">
        <v>28</v>
      </c>
      <c r="B29" s="34" t="s">
        <v>230</v>
      </c>
      <c r="C29" s="34" t="s">
        <v>231</v>
      </c>
      <c r="D29" s="4" t="s">
        <v>232</v>
      </c>
      <c r="E29" s="4" t="s">
        <v>233</v>
      </c>
      <c r="F29" s="4" t="s">
        <v>234</v>
      </c>
      <c r="G29" s="34" t="s">
        <v>235</v>
      </c>
      <c r="H29" s="34" t="s">
        <v>236</v>
      </c>
      <c r="I29" s="34">
        <v>76121900</v>
      </c>
      <c r="J29" s="4" t="s">
        <v>258</v>
      </c>
      <c r="K29" s="5">
        <v>42016</v>
      </c>
      <c r="L29" s="34">
        <v>11</v>
      </c>
      <c r="M29" s="34" t="s">
        <v>238</v>
      </c>
      <c r="N29" s="34" t="s">
        <v>239</v>
      </c>
      <c r="O29" s="46">
        <v>30364400</v>
      </c>
      <c r="P29" s="46">
        <v>30364400</v>
      </c>
      <c r="Q29" s="34" t="s">
        <v>31</v>
      </c>
      <c r="R29" s="34" t="s">
        <v>31</v>
      </c>
      <c r="S29" s="34" t="s">
        <v>240</v>
      </c>
      <c r="T29" s="46">
        <v>2760400</v>
      </c>
      <c r="U29" s="46" t="s">
        <v>411</v>
      </c>
      <c r="V29" s="34" t="s">
        <v>3372</v>
      </c>
    </row>
    <row r="30" spans="1:22" s="47" customFormat="1" ht="75" customHeight="1" x14ac:dyDescent="0.25">
      <c r="A30" s="34">
        <v>29</v>
      </c>
      <c r="B30" s="34" t="s">
        <v>230</v>
      </c>
      <c r="C30" s="34" t="s">
        <v>231</v>
      </c>
      <c r="D30" s="4" t="s">
        <v>232</v>
      </c>
      <c r="E30" s="4" t="s">
        <v>233</v>
      </c>
      <c r="F30" s="4" t="s">
        <v>234</v>
      </c>
      <c r="G30" s="34" t="s">
        <v>235</v>
      </c>
      <c r="H30" s="34" t="s">
        <v>236</v>
      </c>
      <c r="I30" s="34">
        <v>76121900</v>
      </c>
      <c r="J30" s="4" t="s">
        <v>259</v>
      </c>
      <c r="K30" s="5">
        <v>42016</v>
      </c>
      <c r="L30" s="34">
        <v>9</v>
      </c>
      <c r="M30" s="34" t="s">
        <v>238</v>
      </c>
      <c r="N30" s="34" t="s">
        <v>239</v>
      </c>
      <c r="O30" s="46">
        <v>40695300</v>
      </c>
      <c r="P30" s="46">
        <v>40695300</v>
      </c>
      <c r="Q30" s="34" t="s">
        <v>31</v>
      </c>
      <c r="R30" s="34" t="s">
        <v>31</v>
      </c>
      <c r="S30" s="34" t="s">
        <v>240</v>
      </c>
      <c r="T30" s="46">
        <v>4521700</v>
      </c>
      <c r="U30" s="46" t="s">
        <v>411</v>
      </c>
      <c r="V30" s="34" t="s">
        <v>3373</v>
      </c>
    </row>
    <row r="31" spans="1:22" s="47" customFormat="1" ht="75" customHeight="1" x14ac:dyDescent="0.25">
      <c r="A31" s="34">
        <v>30</v>
      </c>
      <c r="B31" s="34" t="s">
        <v>230</v>
      </c>
      <c r="C31" s="34" t="s">
        <v>231</v>
      </c>
      <c r="D31" s="4" t="s">
        <v>232</v>
      </c>
      <c r="E31" s="4" t="s">
        <v>233</v>
      </c>
      <c r="F31" s="4" t="s">
        <v>234</v>
      </c>
      <c r="G31" s="34" t="s">
        <v>235</v>
      </c>
      <c r="H31" s="34" t="s">
        <v>236</v>
      </c>
      <c r="I31" s="34">
        <v>76121900</v>
      </c>
      <c r="J31" s="4" t="s">
        <v>260</v>
      </c>
      <c r="K31" s="5">
        <v>42023</v>
      </c>
      <c r="L31" s="34">
        <v>11</v>
      </c>
      <c r="M31" s="34" t="s">
        <v>238</v>
      </c>
      <c r="N31" s="34" t="s">
        <v>239</v>
      </c>
      <c r="O31" s="46">
        <v>33876700</v>
      </c>
      <c r="P31" s="46">
        <v>33876700</v>
      </c>
      <c r="Q31" s="34" t="s">
        <v>31</v>
      </c>
      <c r="R31" s="34" t="s">
        <v>31</v>
      </c>
      <c r="S31" s="34" t="s">
        <v>240</v>
      </c>
      <c r="T31" s="46">
        <v>3079700</v>
      </c>
      <c r="U31" s="46" t="s">
        <v>411</v>
      </c>
      <c r="V31" s="34" t="s">
        <v>3374</v>
      </c>
    </row>
    <row r="32" spans="1:22" s="47" customFormat="1" ht="75" customHeight="1" x14ac:dyDescent="0.25">
      <c r="A32" s="34">
        <v>31</v>
      </c>
      <c r="B32" s="34" t="s">
        <v>230</v>
      </c>
      <c r="C32" s="34" t="s">
        <v>231</v>
      </c>
      <c r="D32" s="4" t="s">
        <v>232</v>
      </c>
      <c r="E32" s="4" t="s">
        <v>233</v>
      </c>
      <c r="F32" s="4" t="s">
        <v>234</v>
      </c>
      <c r="G32" s="34" t="s">
        <v>235</v>
      </c>
      <c r="H32" s="34" t="s">
        <v>236</v>
      </c>
      <c r="I32" s="34">
        <v>76121900</v>
      </c>
      <c r="J32" s="4" t="s">
        <v>261</v>
      </c>
      <c r="K32" s="5">
        <v>42030</v>
      </c>
      <c r="L32" s="34">
        <v>11</v>
      </c>
      <c r="M32" s="34" t="s">
        <v>238</v>
      </c>
      <c r="N32" s="34" t="s">
        <v>239</v>
      </c>
      <c r="O32" s="46">
        <v>30364400</v>
      </c>
      <c r="P32" s="46">
        <v>30364400</v>
      </c>
      <c r="Q32" s="34" t="s">
        <v>31</v>
      </c>
      <c r="R32" s="34" t="s">
        <v>31</v>
      </c>
      <c r="S32" s="34" t="s">
        <v>240</v>
      </c>
      <c r="T32" s="46">
        <v>2760400</v>
      </c>
      <c r="U32" s="46" t="s">
        <v>411</v>
      </c>
      <c r="V32" s="34" t="s">
        <v>3375</v>
      </c>
    </row>
    <row r="33" spans="1:22" s="47" customFormat="1" ht="75" customHeight="1" x14ac:dyDescent="0.25">
      <c r="A33" s="34">
        <v>32</v>
      </c>
      <c r="B33" s="34" t="s">
        <v>230</v>
      </c>
      <c r="C33" s="34" t="s">
        <v>231</v>
      </c>
      <c r="D33" s="4" t="s">
        <v>232</v>
      </c>
      <c r="E33" s="4" t="s">
        <v>233</v>
      </c>
      <c r="F33" s="4" t="s">
        <v>234</v>
      </c>
      <c r="G33" s="34" t="s">
        <v>235</v>
      </c>
      <c r="H33" s="34" t="s">
        <v>236</v>
      </c>
      <c r="I33" s="34">
        <v>76121900</v>
      </c>
      <c r="J33" s="4" t="s">
        <v>262</v>
      </c>
      <c r="K33" s="5">
        <v>42030</v>
      </c>
      <c r="L33" s="34">
        <v>11</v>
      </c>
      <c r="M33" s="34" t="s">
        <v>238</v>
      </c>
      <c r="N33" s="34" t="s">
        <v>239</v>
      </c>
      <c r="O33" s="46">
        <v>25945700</v>
      </c>
      <c r="P33" s="46">
        <v>25945700</v>
      </c>
      <c r="Q33" s="34" t="s">
        <v>31</v>
      </c>
      <c r="R33" s="34" t="s">
        <v>31</v>
      </c>
      <c r="S33" s="34" t="s">
        <v>240</v>
      </c>
      <c r="T33" s="46">
        <v>2358700</v>
      </c>
      <c r="U33" s="46" t="s">
        <v>411</v>
      </c>
      <c r="V33" s="34" t="s">
        <v>3376</v>
      </c>
    </row>
    <row r="34" spans="1:22" s="47" customFormat="1" ht="75" customHeight="1" x14ac:dyDescent="0.25">
      <c r="A34" s="34">
        <v>33</v>
      </c>
      <c r="B34" s="34" t="s">
        <v>230</v>
      </c>
      <c r="C34" s="34" t="s">
        <v>231</v>
      </c>
      <c r="D34" s="4" t="s">
        <v>232</v>
      </c>
      <c r="E34" s="4" t="s">
        <v>233</v>
      </c>
      <c r="F34" s="4" t="s">
        <v>234</v>
      </c>
      <c r="G34" s="34" t="s">
        <v>235</v>
      </c>
      <c r="H34" s="34" t="s">
        <v>236</v>
      </c>
      <c r="I34" s="34">
        <v>76121900</v>
      </c>
      <c r="J34" s="4" t="s">
        <v>263</v>
      </c>
      <c r="K34" s="5">
        <v>42030</v>
      </c>
      <c r="L34" s="34">
        <v>10</v>
      </c>
      <c r="M34" s="34" t="s">
        <v>238</v>
      </c>
      <c r="N34" s="34" t="s">
        <v>239</v>
      </c>
      <c r="O34" s="46">
        <v>23587000</v>
      </c>
      <c r="P34" s="46">
        <v>23587000</v>
      </c>
      <c r="Q34" s="34" t="s">
        <v>31</v>
      </c>
      <c r="R34" s="34" t="s">
        <v>31</v>
      </c>
      <c r="S34" s="34" t="s">
        <v>240</v>
      </c>
      <c r="T34" s="46">
        <v>2358700</v>
      </c>
      <c r="U34" s="46" t="s">
        <v>411</v>
      </c>
      <c r="V34" s="34" t="s">
        <v>3377</v>
      </c>
    </row>
    <row r="35" spans="1:22" s="47" customFormat="1" ht="75" customHeight="1" x14ac:dyDescent="0.25">
      <c r="A35" s="34">
        <v>34</v>
      </c>
      <c r="B35" s="34" t="s">
        <v>230</v>
      </c>
      <c r="C35" s="34" t="s">
        <v>231</v>
      </c>
      <c r="D35" s="4" t="s">
        <v>232</v>
      </c>
      <c r="E35" s="4" t="s">
        <v>233</v>
      </c>
      <c r="F35" s="4" t="s">
        <v>234</v>
      </c>
      <c r="G35" s="34" t="s">
        <v>235</v>
      </c>
      <c r="H35" s="34" t="s">
        <v>236</v>
      </c>
      <c r="I35" s="34">
        <v>76121900</v>
      </c>
      <c r="J35" s="4" t="s">
        <v>264</v>
      </c>
      <c r="K35" s="5">
        <v>42030</v>
      </c>
      <c r="L35" s="34">
        <v>11</v>
      </c>
      <c r="M35" s="34" t="s">
        <v>238</v>
      </c>
      <c r="N35" s="34" t="s">
        <v>239</v>
      </c>
      <c r="O35" s="46">
        <v>25945700</v>
      </c>
      <c r="P35" s="46">
        <v>25945700</v>
      </c>
      <c r="Q35" s="34" t="s">
        <v>31</v>
      </c>
      <c r="R35" s="34" t="s">
        <v>31</v>
      </c>
      <c r="S35" s="34" t="s">
        <v>240</v>
      </c>
      <c r="T35" s="46">
        <v>2358700</v>
      </c>
      <c r="U35" s="46" t="s">
        <v>411</v>
      </c>
      <c r="V35" s="34" t="s">
        <v>3378</v>
      </c>
    </row>
    <row r="36" spans="1:22" s="47" customFormat="1" ht="75" customHeight="1" x14ac:dyDescent="0.25">
      <c r="A36" s="34">
        <v>35</v>
      </c>
      <c r="B36" s="34" t="s">
        <v>230</v>
      </c>
      <c r="C36" s="34" t="s">
        <v>231</v>
      </c>
      <c r="D36" s="4" t="s">
        <v>232</v>
      </c>
      <c r="E36" s="4" t="s">
        <v>233</v>
      </c>
      <c r="F36" s="4" t="s">
        <v>234</v>
      </c>
      <c r="G36" s="34" t="s">
        <v>235</v>
      </c>
      <c r="H36" s="34" t="s">
        <v>236</v>
      </c>
      <c r="I36" s="34">
        <v>76121900</v>
      </c>
      <c r="J36" s="4" t="s">
        <v>265</v>
      </c>
      <c r="K36" s="5">
        <v>42016</v>
      </c>
      <c r="L36" s="34">
        <v>11</v>
      </c>
      <c r="M36" s="34" t="s">
        <v>238</v>
      </c>
      <c r="N36" s="34" t="s">
        <v>239</v>
      </c>
      <c r="O36" s="46">
        <v>21877687</v>
      </c>
      <c r="P36" s="46">
        <v>21877687</v>
      </c>
      <c r="Q36" s="34" t="s">
        <v>31</v>
      </c>
      <c r="R36" s="34" t="s">
        <v>31</v>
      </c>
      <c r="S36" s="34" t="s">
        <v>240</v>
      </c>
      <c r="T36" s="46">
        <v>2173300</v>
      </c>
      <c r="U36" s="46" t="s">
        <v>411</v>
      </c>
      <c r="V36" s="34" t="s">
        <v>3379</v>
      </c>
    </row>
    <row r="37" spans="1:22" s="47" customFormat="1" ht="75" customHeight="1" x14ac:dyDescent="0.25">
      <c r="A37" s="34">
        <v>36</v>
      </c>
      <c r="B37" s="34" t="s">
        <v>230</v>
      </c>
      <c r="C37" s="34" t="s">
        <v>231</v>
      </c>
      <c r="D37" s="4" t="s">
        <v>232</v>
      </c>
      <c r="E37" s="4" t="s">
        <v>233</v>
      </c>
      <c r="F37" s="4" t="s">
        <v>234</v>
      </c>
      <c r="G37" s="34" t="s">
        <v>235</v>
      </c>
      <c r="H37" s="34" t="s">
        <v>236</v>
      </c>
      <c r="I37" s="34">
        <v>76121900</v>
      </c>
      <c r="J37" s="4" t="s">
        <v>265</v>
      </c>
      <c r="K37" s="5">
        <v>42030</v>
      </c>
      <c r="L37" s="34">
        <v>11</v>
      </c>
      <c r="M37" s="34" t="s">
        <v>238</v>
      </c>
      <c r="N37" s="34" t="s">
        <v>239</v>
      </c>
      <c r="O37" s="46">
        <v>22206800</v>
      </c>
      <c r="P37" s="46">
        <v>22206800</v>
      </c>
      <c r="Q37" s="34" t="s">
        <v>31</v>
      </c>
      <c r="R37" s="34" t="s">
        <v>31</v>
      </c>
      <c r="S37" s="34" t="s">
        <v>240</v>
      </c>
      <c r="T37" s="46">
        <v>2018800</v>
      </c>
      <c r="U37" s="46" t="s">
        <v>411</v>
      </c>
      <c r="V37" s="34" t="s">
        <v>3380</v>
      </c>
    </row>
    <row r="38" spans="1:22" s="47" customFormat="1" ht="75" customHeight="1" x14ac:dyDescent="0.25">
      <c r="A38" s="34">
        <v>37</v>
      </c>
      <c r="B38" s="34" t="s">
        <v>230</v>
      </c>
      <c r="C38" s="34" t="s">
        <v>231</v>
      </c>
      <c r="D38" s="4" t="s">
        <v>232</v>
      </c>
      <c r="E38" s="4" t="s">
        <v>233</v>
      </c>
      <c r="F38" s="4" t="s">
        <v>234</v>
      </c>
      <c r="G38" s="34" t="s">
        <v>235</v>
      </c>
      <c r="H38" s="34" t="s">
        <v>236</v>
      </c>
      <c r="I38" s="34">
        <v>76121900</v>
      </c>
      <c r="J38" s="4" t="s">
        <v>266</v>
      </c>
      <c r="K38" s="5">
        <v>42016</v>
      </c>
      <c r="L38" s="34">
        <v>11</v>
      </c>
      <c r="M38" s="34" t="s">
        <v>238</v>
      </c>
      <c r="N38" s="34" t="s">
        <v>239</v>
      </c>
      <c r="O38" s="46">
        <v>22206800</v>
      </c>
      <c r="P38" s="46">
        <v>22206800</v>
      </c>
      <c r="Q38" s="34" t="s">
        <v>31</v>
      </c>
      <c r="R38" s="34" t="s">
        <v>31</v>
      </c>
      <c r="S38" s="34" t="s">
        <v>240</v>
      </c>
      <c r="T38" s="46">
        <v>2018800</v>
      </c>
      <c r="U38" s="46" t="s">
        <v>411</v>
      </c>
      <c r="V38" s="34" t="s">
        <v>3381</v>
      </c>
    </row>
    <row r="39" spans="1:22" s="47" customFormat="1" ht="75" customHeight="1" x14ac:dyDescent="0.25">
      <c r="A39" s="34">
        <v>38</v>
      </c>
      <c r="B39" s="34" t="s">
        <v>230</v>
      </c>
      <c r="C39" s="34" t="s">
        <v>231</v>
      </c>
      <c r="D39" s="4" t="s">
        <v>232</v>
      </c>
      <c r="E39" s="4" t="s">
        <v>233</v>
      </c>
      <c r="F39" s="4" t="s">
        <v>234</v>
      </c>
      <c r="G39" s="34" t="s">
        <v>235</v>
      </c>
      <c r="H39" s="34" t="s">
        <v>236</v>
      </c>
      <c r="I39" s="34">
        <v>76121900</v>
      </c>
      <c r="J39" s="4" t="s">
        <v>265</v>
      </c>
      <c r="K39" s="5">
        <v>42016</v>
      </c>
      <c r="L39" s="34">
        <v>11</v>
      </c>
      <c r="M39" s="34" t="s">
        <v>238</v>
      </c>
      <c r="N39" s="34" t="s">
        <v>239</v>
      </c>
      <c r="O39" s="46">
        <v>22206800</v>
      </c>
      <c r="P39" s="46">
        <v>22206800</v>
      </c>
      <c r="Q39" s="34" t="s">
        <v>31</v>
      </c>
      <c r="R39" s="34" t="s">
        <v>31</v>
      </c>
      <c r="S39" s="34" t="s">
        <v>240</v>
      </c>
      <c r="T39" s="46">
        <v>2018800</v>
      </c>
      <c r="U39" s="46" t="s">
        <v>411</v>
      </c>
      <c r="V39" s="34" t="s">
        <v>3382</v>
      </c>
    </row>
    <row r="40" spans="1:22" s="47" customFormat="1" ht="75" customHeight="1" x14ac:dyDescent="0.25">
      <c r="A40" s="34">
        <v>39</v>
      </c>
      <c r="B40" s="34" t="s">
        <v>230</v>
      </c>
      <c r="C40" s="34" t="s">
        <v>231</v>
      </c>
      <c r="D40" s="4" t="s">
        <v>232</v>
      </c>
      <c r="E40" s="4" t="s">
        <v>233</v>
      </c>
      <c r="F40" s="4" t="s">
        <v>234</v>
      </c>
      <c r="G40" s="34" t="s">
        <v>235</v>
      </c>
      <c r="H40" s="34" t="s">
        <v>236</v>
      </c>
      <c r="I40" s="34">
        <v>76121900</v>
      </c>
      <c r="J40" s="4" t="s">
        <v>267</v>
      </c>
      <c r="K40" s="5">
        <v>42030</v>
      </c>
      <c r="L40" s="34">
        <v>11</v>
      </c>
      <c r="M40" s="34" t="s">
        <v>238</v>
      </c>
      <c r="N40" s="34" t="s">
        <v>239</v>
      </c>
      <c r="O40" s="46">
        <v>18807800</v>
      </c>
      <c r="P40" s="46">
        <v>18807800</v>
      </c>
      <c r="Q40" s="34" t="s">
        <v>31</v>
      </c>
      <c r="R40" s="34" t="s">
        <v>31</v>
      </c>
      <c r="S40" s="34" t="s">
        <v>240</v>
      </c>
      <c r="T40" s="46">
        <v>1709800</v>
      </c>
      <c r="U40" s="46" t="s">
        <v>411</v>
      </c>
      <c r="V40" s="34" t="s">
        <v>3383</v>
      </c>
    </row>
    <row r="41" spans="1:22" s="47" customFormat="1" ht="75" customHeight="1" x14ac:dyDescent="0.25">
      <c r="A41" s="34">
        <v>40</v>
      </c>
      <c r="B41" s="34" t="s">
        <v>230</v>
      </c>
      <c r="C41" s="34" t="s">
        <v>231</v>
      </c>
      <c r="D41" s="4" t="s">
        <v>232</v>
      </c>
      <c r="E41" s="4" t="s">
        <v>233</v>
      </c>
      <c r="F41" s="4" t="s">
        <v>234</v>
      </c>
      <c r="G41" s="34" t="s">
        <v>235</v>
      </c>
      <c r="H41" s="34" t="s">
        <v>236</v>
      </c>
      <c r="I41" s="34">
        <v>76121900</v>
      </c>
      <c r="J41" s="4" t="s">
        <v>267</v>
      </c>
      <c r="K41" s="5">
        <v>42016</v>
      </c>
      <c r="L41" s="34">
        <v>11</v>
      </c>
      <c r="M41" s="34" t="s">
        <v>238</v>
      </c>
      <c r="N41" s="34" t="s">
        <v>239</v>
      </c>
      <c r="O41" s="46">
        <v>18807800</v>
      </c>
      <c r="P41" s="46">
        <v>18807800</v>
      </c>
      <c r="Q41" s="34" t="s">
        <v>31</v>
      </c>
      <c r="R41" s="34" t="s">
        <v>31</v>
      </c>
      <c r="S41" s="34" t="s">
        <v>240</v>
      </c>
      <c r="T41" s="46">
        <v>1709800</v>
      </c>
      <c r="U41" s="46" t="s">
        <v>411</v>
      </c>
      <c r="V41" s="34" t="s">
        <v>3384</v>
      </c>
    </row>
    <row r="42" spans="1:22" s="47" customFormat="1" ht="75" customHeight="1" x14ac:dyDescent="0.25">
      <c r="A42" s="34">
        <v>41</v>
      </c>
      <c r="B42" s="34" t="s">
        <v>230</v>
      </c>
      <c r="C42" s="34" t="s">
        <v>231</v>
      </c>
      <c r="D42" s="4" t="s">
        <v>232</v>
      </c>
      <c r="E42" s="4" t="s">
        <v>233</v>
      </c>
      <c r="F42" s="4" t="s">
        <v>234</v>
      </c>
      <c r="G42" s="34" t="s">
        <v>235</v>
      </c>
      <c r="H42" s="34" t="s">
        <v>236</v>
      </c>
      <c r="I42" s="34">
        <v>76121900</v>
      </c>
      <c r="J42" s="4" t="s">
        <v>268</v>
      </c>
      <c r="K42" s="5">
        <v>42016</v>
      </c>
      <c r="L42" s="34">
        <v>11</v>
      </c>
      <c r="M42" s="34" t="s">
        <v>238</v>
      </c>
      <c r="N42" s="34" t="s">
        <v>239</v>
      </c>
      <c r="O42" s="46">
        <v>23906300</v>
      </c>
      <c r="P42" s="46">
        <v>23906300</v>
      </c>
      <c r="Q42" s="34" t="s">
        <v>31</v>
      </c>
      <c r="R42" s="34" t="s">
        <v>31</v>
      </c>
      <c r="S42" s="34" t="s">
        <v>240</v>
      </c>
      <c r="T42" s="46">
        <v>2173300</v>
      </c>
      <c r="U42" s="46" t="s">
        <v>411</v>
      </c>
      <c r="V42" s="34" t="s">
        <v>3385</v>
      </c>
    </row>
    <row r="43" spans="1:22" s="47" customFormat="1" ht="75" customHeight="1" x14ac:dyDescent="0.25">
      <c r="A43" s="34">
        <v>42</v>
      </c>
      <c r="B43" s="34" t="s">
        <v>230</v>
      </c>
      <c r="C43" s="34" t="s">
        <v>231</v>
      </c>
      <c r="D43" s="4" t="s">
        <v>232</v>
      </c>
      <c r="E43" s="4" t="s">
        <v>233</v>
      </c>
      <c r="F43" s="4" t="s">
        <v>234</v>
      </c>
      <c r="G43" s="34" t="s">
        <v>235</v>
      </c>
      <c r="H43" s="34" t="s">
        <v>236</v>
      </c>
      <c r="I43" s="34">
        <v>76121900</v>
      </c>
      <c r="J43" s="4" t="s">
        <v>267</v>
      </c>
      <c r="K43" s="5">
        <v>42030</v>
      </c>
      <c r="L43" s="34">
        <v>11</v>
      </c>
      <c r="M43" s="34" t="s">
        <v>238</v>
      </c>
      <c r="N43" s="34" t="s">
        <v>239</v>
      </c>
      <c r="O43" s="46">
        <v>17448200</v>
      </c>
      <c r="P43" s="46">
        <v>17448200</v>
      </c>
      <c r="Q43" s="34" t="s">
        <v>31</v>
      </c>
      <c r="R43" s="34" t="s">
        <v>31</v>
      </c>
      <c r="S43" s="34" t="s">
        <v>240</v>
      </c>
      <c r="T43" s="46">
        <v>1586200</v>
      </c>
      <c r="U43" s="46" t="s">
        <v>411</v>
      </c>
      <c r="V43" s="34" t="s">
        <v>3386</v>
      </c>
    </row>
    <row r="44" spans="1:22" s="47" customFormat="1" ht="75" customHeight="1" x14ac:dyDescent="0.25">
      <c r="A44" s="34">
        <v>43</v>
      </c>
      <c r="B44" s="34" t="s">
        <v>230</v>
      </c>
      <c r="C44" s="34" t="s">
        <v>231</v>
      </c>
      <c r="D44" s="4" t="s">
        <v>232</v>
      </c>
      <c r="E44" s="4" t="s">
        <v>233</v>
      </c>
      <c r="F44" s="4" t="s">
        <v>234</v>
      </c>
      <c r="G44" s="34" t="s">
        <v>235</v>
      </c>
      <c r="H44" s="34" t="s">
        <v>236</v>
      </c>
      <c r="I44" s="34">
        <v>76121900</v>
      </c>
      <c r="J44" s="4" t="s">
        <v>269</v>
      </c>
      <c r="K44" s="5">
        <v>42030</v>
      </c>
      <c r="L44" s="34">
        <v>11</v>
      </c>
      <c r="M44" s="34" t="s">
        <v>238</v>
      </c>
      <c r="N44" s="34" t="s">
        <v>239</v>
      </c>
      <c r="O44" s="46">
        <v>43960400</v>
      </c>
      <c r="P44" s="46">
        <v>43960400</v>
      </c>
      <c r="Q44" s="34" t="s">
        <v>31</v>
      </c>
      <c r="R44" s="34" t="s">
        <v>31</v>
      </c>
      <c r="S44" s="34" t="s">
        <v>240</v>
      </c>
      <c r="T44" s="46">
        <v>3996400</v>
      </c>
      <c r="U44" s="46" t="s">
        <v>411</v>
      </c>
      <c r="V44" s="34" t="s">
        <v>3387</v>
      </c>
    </row>
    <row r="45" spans="1:22" s="47" customFormat="1" ht="75" customHeight="1" x14ac:dyDescent="0.25">
      <c r="A45" s="34">
        <v>44</v>
      </c>
      <c r="B45" s="34" t="s">
        <v>230</v>
      </c>
      <c r="C45" s="34" t="s">
        <v>231</v>
      </c>
      <c r="D45" s="4" t="s">
        <v>232</v>
      </c>
      <c r="E45" s="4" t="s">
        <v>233</v>
      </c>
      <c r="F45" s="4" t="s">
        <v>234</v>
      </c>
      <c r="G45" s="34" t="s">
        <v>235</v>
      </c>
      <c r="H45" s="34" t="s">
        <v>236</v>
      </c>
      <c r="I45" s="34">
        <v>76121900</v>
      </c>
      <c r="J45" s="4" t="s">
        <v>270</v>
      </c>
      <c r="K45" s="5">
        <v>42016</v>
      </c>
      <c r="L45" s="34">
        <v>11</v>
      </c>
      <c r="M45" s="34" t="s">
        <v>238</v>
      </c>
      <c r="N45" s="34" t="s">
        <v>239</v>
      </c>
      <c r="O45" s="46">
        <v>38182100</v>
      </c>
      <c r="P45" s="46">
        <v>38182100</v>
      </c>
      <c r="Q45" s="34" t="s">
        <v>31</v>
      </c>
      <c r="R45" s="34" t="s">
        <v>31</v>
      </c>
      <c r="S45" s="34" t="s">
        <v>240</v>
      </c>
      <c r="T45" s="46">
        <v>3471100</v>
      </c>
      <c r="U45" s="46" t="s">
        <v>411</v>
      </c>
      <c r="V45" s="34" t="s">
        <v>3388</v>
      </c>
    </row>
    <row r="46" spans="1:22" s="47" customFormat="1" ht="75" customHeight="1" x14ac:dyDescent="0.25">
      <c r="A46" s="34">
        <v>45</v>
      </c>
      <c r="B46" s="34" t="s">
        <v>230</v>
      </c>
      <c r="C46" s="34" t="s">
        <v>231</v>
      </c>
      <c r="D46" s="4" t="s">
        <v>232</v>
      </c>
      <c r="E46" s="4" t="s">
        <v>233</v>
      </c>
      <c r="F46" s="4" t="s">
        <v>234</v>
      </c>
      <c r="G46" s="34" t="s">
        <v>235</v>
      </c>
      <c r="H46" s="34" t="s">
        <v>236</v>
      </c>
      <c r="I46" s="34">
        <v>76121900</v>
      </c>
      <c r="J46" s="4" t="s">
        <v>271</v>
      </c>
      <c r="K46" s="5">
        <v>42016</v>
      </c>
      <c r="L46" s="34">
        <v>11</v>
      </c>
      <c r="M46" s="34" t="s">
        <v>238</v>
      </c>
      <c r="N46" s="34" t="s">
        <v>239</v>
      </c>
      <c r="O46" s="46">
        <v>25945700</v>
      </c>
      <c r="P46" s="46">
        <v>25945700</v>
      </c>
      <c r="Q46" s="34" t="s">
        <v>31</v>
      </c>
      <c r="R46" s="34" t="s">
        <v>31</v>
      </c>
      <c r="S46" s="34" t="s">
        <v>240</v>
      </c>
      <c r="T46" s="46">
        <v>2358700</v>
      </c>
      <c r="U46" s="46" t="s">
        <v>411</v>
      </c>
      <c r="V46" s="34" t="s">
        <v>3389</v>
      </c>
    </row>
    <row r="47" spans="1:22" s="47" customFormat="1" ht="75" customHeight="1" x14ac:dyDescent="0.25">
      <c r="A47" s="34">
        <v>46</v>
      </c>
      <c r="B47" s="34" t="s">
        <v>230</v>
      </c>
      <c r="C47" s="34" t="s">
        <v>231</v>
      </c>
      <c r="D47" s="4" t="s">
        <v>232</v>
      </c>
      <c r="E47" s="4" t="s">
        <v>233</v>
      </c>
      <c r="F47" s="4" t="s">
        <v>234</v>
      </c>
      <c r="G47" s="34" t="s">
        <v>235</v>
      </c>
      <c r="H47" s="34" t="s">
        <v>236</v>
      </c>
      <c r="I47" s="34">
        <v>76121900</v>
      </c>
      <c r="J47" s="4" t="s">
        <v>270</v>
      </c>
      <c r="K47" s="5">
        <v>42016</v>
      </c>
      <c r="L47" s="34">
        <v>11</v>
      </c>
      <c r="M47" s="34" t="s">
        <v>238</v>
      </c>
      <c r="N47" s="34" t="s">
        <v>239</v>
      </c>
      <c r="O47" s="46">
        <v>393117</v>
      </c>
      <c r="P47" s="46">
        <v>393117</v>
      </c>
      <c r="Q47" s="34" t="s">
        <v>31</v>
      </c>
      <c r="R47" s="34" t="s">
        <v>31</v>
      </c>
      <c r="S47" s="34" t="s">
        <v>240</v>
      </c>
      <c r="T47" s="46">
        <v>2358700</v>
      </c>
      <c r="U47" s="46" t="s">
        <v>411</v>
      </c>
      <c r="V47" s="34" t="s">
        <v>3390</v>
      </c>
    </row>
    <row r="48" spans="1:22" s="47" customFormat="1" ht="75" customHeight="1" x14ac:dyDescent="0.25">
      <c r="A48" s="34">
        <v>47</v>
      </c>
      <c r="B48" s="34" t="s">
        <v>230</v>
      </c>
      <c r="C48" s="34" t="s">
        <v>231</v>
      </c>
      <c r="D48" s="4" t="s">
        <v>232</v>
      </c>
      <c r="E48" s="4" t="s">
        <v>233</v>
      </c>
      <c r="F48" s="4" t="s">
        <v>234</v>
      </c>
      <c r="G48" s="34" t="s">
        <v>235</v>
      </c>
      <c r="H48" s="34" t="s">
        <v>236</v>
      </c>
      <c r="I48" s="34">
        <v>76121900</v>
      </c>
      <c r="J48" s="4" t="s">
        <v>272</v>
      </c>
      <c r="K48" s="5">
        <v>42016</v>
      </c>
      <c r="L48" s="34">
        <v>11</v>
      </c>
      <c r="M48" s="34" t="s">
        <v>238</v>
      </c>
      <c r="N48" s="34" t="s">
        <v>239</v>
      </c>
      <c r="O48" s="46">
        <v>49738700</v>
      </c>
      <c r="P48" s="46">
        <v>49738700</v>
      </c>
      <c r="Q48" s="34" t="s">
        <v>31</v>
      </c>
      <c r="R48" s="34" t="s">
        <v>31</v>
      </c>
      <c r="S48" s="34" t="s">
        <v>240</v>
      </c>
      <c r="T48" s="46">
        <v>4521700</v>
      </c>
      <c r="U48" s="46" t="s">
        <v>411</v>
      </c>
      <c r="V48" s="34" t="s">
        <v>3391</v>
      </c>
    </row>
    <row r="49" spans="1:22" s="47" customFormat="1" ht="75" customHeight="1" x14ac:dyDescent="0.25">
      <c r="A49" s="34">
        <v>48</v>
      </c>
      <c r="B49" s="34" t="s">
        <v>230</v>
      </c>
      <c r="C49" s="34" t="s">
        <v>231</v>
      </c>
      <c r="D49" s="4" t="s">
        <v>232</v>
      </c>
      <c r="E49" s="4" t="s">
        <v>233</v>
      </c>
      <c r="F49" s="4" t="s">
        <v>234</v>
      </c>
      <c r="G49" s="34" t="s">
        <v>235</v>
      </c>
      <c r="H49" s="34" t="s">
        <v>236</v>
      </c>
      <c r="I49" s="34">
        <v>76121900</v>
      </c>
      <c r="J49" s="4" t="s">
        <v>273</v>
      </c>
      <c r="K49" s="5">
        <v>42016</v>
      </c>
      <c r="L49" s="34">
        <v>11</v>
      </c>
      <c r="M49" s="34" t="s">
        <v>238</v>
      </c>
      <c r="N49" s="34" t="s">
        <v>239</v>
      </c>
      <c r="O49" s="46">
        <v>43960400</v>
      </c>
      <c r="P49" s="46">
        <v>43960400</v>
      </c>
      <c r="Q49" s="34" t="s">
        <v>31</v>
      </c>
      <c r="R49" s="34" t="s">
        <v>31</v>
      </c>
      <c r="S49" s="34" t="s">
        <v>240</v>
      </c>
      <c r="T49" s="46">
        <v>3996400</v>
      </c>
      <c r="U49" s="46" t="s">
        <v>411</v>
      </c>
      <c r="V49" s="34" t="s">
        <v>3392</v>
      </c>
    </row>
    <row r="50" spans="1:22" s="47" customFormat="1" ht="75" customHeight="1" x14ac:dyDescent="0.25">
      <c r="A50" s="34">
        <v>49</v>
      </c>
      <c r="B50" s="34" t="s">
        <v>230</v>
      </c>
      <c r="C50" s="34" t="s">
        <v>231</v>
      </c>
      <c r="D50" s="4" t="s">
        <v>232</v>
      </c>
      <c r="E50" s="4" t="s">
        <v>233</v>
      </c>
      <c r="F50" s="4" t="s">
        <v>234</v>
      </c>
      <c r="G50" s="34" t="s">
        <v>235</v>
      </c>
      <c r="H50" s="34" t="s">
        <v>236</v>
      </c>
      <c r="I50" s="34">
        <v>76121900</v>
      </c>
      <c r="J50" s="4" t="s">
        <v>274</v>
      </c>
      <c r="K50" s="5">
        <v>42309</v>
      </c>
      <c r="L50" s="34">
        <v>1</v>
      </c>
      <c r="M50" s="34" t="s">
        <v>238</v>
      </c>
      <c r="N50" s="34" t="s">
        <v>239</v>
      </c>
      <c r="O50" s="46">
        <v>0</v>
      </c>
      <c r="P50" s="46">
        <v>0</v>
      </c>
      <c r="Q50" s="34" t="s">
        <v>31</v>
      </c>
      <c r="R50" s="34" t="s">
        <v>31</v>
      </c>
      <c r="S50" s="34" t="s">
        <v>240</v>
      </c>
      <c r="T50" s="46" t="s">
        <v>31</v>
      </c>
      <c r="U50" s="34" t="s">
        <v>186</v>
      </c>
      <c r="V50" s="34"/>
    </row>
    <row r="51" spans="1:22" s="47" customFormat="1" ht="75" customHeight="1" x14ac:dyDescent="0.25">
      <c r="A51" s="34">
        <v>50</v>
      </c>
      <c r="B51" s="34" t="s">
        <v>230</v>
      </c>
      <c r="C51" s="34" t="s">
        <v>231</v>
      </c>
      <c r="D51" s="4" t="s">
        <v>232</v>
      </c>
      <c r="E51" s="4" t="s">
        <v>233</v>
      </c>
      <c r="F51" s="4" t="s">
        <v>234</v>
      </c>
      <c r="G51" s="34" t="s">
        <v>235</v>
      </c>
      <c r="H51" s="34" t="s">
        <v>236</v>
      </c>
      <c r="I51" s="34">
        <v>76121900</v>
      </c>
      <c r="J51" s="4" t="s">
        <v>275</v>
      </c>
      <c r="K51" s="5">
        <v>42016</v>
      </c>
      <c r="L51" s="34">
        <v>11</v>
      </c>
      <c r="M51" s="34" t="s">
        <v>238</v>
      </c>
      <c r="N51" s="34" t="s">
        <v>239</v>
      </c>
      <c r="O51" s="46">
        <v>33876700</v>
      </c>
      <c r="P51" s="46">
        <v>33876700</v>
      </c>
      <c r="Q51" s="34" t="s">
        <v>31</v>
      </c>
      <c r="R51" s="34" t="s">
        <v>31</v>
      </c>
      <c r="S51" s="34" t="s">
        <v>240</v>
      </c>
      <c r="T51" s="46">
        <v>3079700</v>
      </c>
      <c r="U51" s="46" t="s">
        <v>411</v>
      </c>
      <c r="V51" s="34" t="s">
        <v>3393</v>
      </c>
    </row>
    <row r="52" spans="1:22" s="47" customFormat="1" ht="75" customHeight="1" x14ac:dyDescent="0.25">
      <c r="A52" s="34">
        <v>51</v>
      </c>
      <c r="B52" s="34" t="s">
        <v>230</v>
      </c>
      <c r="C52" s="34" t="s">
        <v>231</v>
      </c>
      <c r="D52" s="4" t="s">
        <v>232</v>
      </c>
      <c r="E52" s="4" t="s">
        <v>233</v>
      </c>
      <c r="F52" s="4" t="s">
        <v>234</v>
      </c>
      <c r="G52" s="34" t="s">
        <v>235</v>
      </c>
      <c r="H52" s="34" t="s">
        <v>236</v>
      </c>
      <c r="I52" s="34">
        <v>76121900</v>
      </c>
      <c r="J52" s="4" t="s">
        <v>276</v>
      </c>
      <c r="K52" s="5">
        <v>42016</v>
      </c>
      <c r="L52" s="34">
        <v>11</v>
      </c>
      <c r="M52" s="34" t="s">
        <v>238</v>
      </c>
      <c r="N52" s="34" t="s">
        <v>239</v>
      </c>
      <c r="O52" s="46">
        <v>33876700</v>
      </c>
      <c r="P52" s="46">
        <v>33876700</v>
      </c>
      <c r="Q52" s="34" t="s">
        <v>31</v>
      </c>
      <c r="R52" s="34" t="s">
        <v>31</v>
      </c>
      <c r="S52" s="34" t="s">
        <v>240</v>
      </c>
      <c r="T52" s="46">
        <v>3079700</v>
      </c>
      <c r="U52" s="46" t="s">
        <v>411</v>
      </c>
      <c r="V52" s="34" t="s">
        <v>3394</v>
      </c>
    </row>
    <row r="53" spans="1:22" s="47" customFormat="1" ht="75" customHeight="1" x14ac:dyDescent="0.25">
      <c r="A53" s="34">
        <v>52</v>
      </c>
      <c r="B53" s="34" t="s">
        <v>230</v>
      </c>
      <c r="C53" s="34" t="s">
        <v>231</v>
      </c>
      <c r="D53" s="4" t="s">
        <v>232</v>
      </c>
      <c r="E53" s="4" t="s">
        <v>233</v>
      </c>
      <c r="F53" s="4" t="s">
        <v>234</v>
      </c>
      <c r="G53" s="34" t="s">
        <v>235</v>
      </c>
      <c r="H53" s="34" t="s">
        <v>236</v>
      </c>
      <c r="I53" s="34">
        <v>76121900</v>
      </c>
      <c r="J53" s="4" t="s">
        <v>277</v>
      </c>
      <c r="K53" s="5">
        <v>42016</v>
      </c>
      <c r="L53" s="34">
        <v>11</v>
      </c>
      <c r="M53" s="34" t="s">
        <v>238</v>
      </c>
      <c r="N53" s="34" t="s">
        <v>239</v>
      </c>
      <c r="O53" s="46">
        <v>30364400</v>
      </c>
      <c r="P53" s="46">
        <v>30364400</v>
      </c>
      <c r="Q53" s="34" t="s">
        <v>31</v>
      </c>
      <c r="R53" s="34" t="s">
        <v>31</v>
      </c>
      <c r="S53" s="34" t="s">
        <v>240</v>
      </c>
      <c r="T53" s="46">
        <v>2760400</v>
      </c>
      <c r="U53" s="46" t="s">
        <v>411</v>
      </c>
      <c r="V53" s="34" t="s">
        <v>3395</v>
      </c>
    </row>
    <row r="54" spans="1:22" s="47" customFormat="1" ht="75" customHeight="1" x14ac:dyDescent="0.25">
      <c r="A54" s="34">
        <v>53</v>
      </c>
      <c r="B54" s="34" t="s">
        <v>230</v>
      </c>
      <c r="C54" s="34" t="s">
        <v>231</v>
      </c>
      <c r="D54" s="4" t="s">
        <v>232</v>
      </c>
      <c r="E54" s="4" t="s">
        <v>233</v>
      </c>
      <c r="F54" s="4" t="s">
        <v>234</v>
      </c>
      <c r="G54" s="34" t="s">
        <v>235</v>
      </c>
      <c r="H54" s="34" t="s">
        <v>236</v>
      </c>
      <c r="I54" s="34">
        <v>76121900</v>
      </c>
      <c r="J54" s="4" t="s">
        <v>277</v>
      </c>
      <c r="K54" s="5">
        <v>42016</v>
      </c>
      <c r="L54" s="34">
        <v>11</v>
      </c>
      <c r="M54" s="34" t="s">
        <v>238</v>
      </c>
      <c r="N54" s="34" t="s">
        <v>239</v>
      </c>
      <c r="O54" s="46">
        <v>27985100</v>
      </c>
      <c r="P54" s="46">
        <v>27985100</v>
      </c>
      <c r="Q54" s="34" t="s">
        <v>31</v>
      </c>
      <c r="R54" s="34" t="s">
        <v>31</v>
      </c>
      <c r="S54" s="34" t="s">
        <v>240</v>
      </c>
      <c r="T54" s="46">
        <v>2544100</v>
      </c>
      <c r="U54" s="46" t="s">
        <v>411</v>
      </c>
      <c r="V54" s="34" t="s">
        <v>3396</v>
      </c>
    </row>
    <row r="55" spans="1:22" s="47" customFormat="1" ht="75" customHeight="1" x14ac:dyDescent="0.25">
      <c r="A55" s="34">
        <v>54</v>
      </c>
      <c r="B55" s="34" t="s">
        <v>230</v>
      </c>
      <c r="C55" s="34" t="s">
        <v>231</v>
      </c>
      <c r="D55" s="4" t="s">
        <v>232</v>
      </c>
      <c r="E55" s="4" t="s">
        <v>233</v>
      </c>
      <c r="F55" s="4" t="s">
        <v>234</v>
      </c>
      <c r="G55" s="34" t="s">
        <v>235</v>
      </c>
      <c r="H55" s="34" t="s">
        <v>236</v>
      </c>
      <c r="I55" s="34">
        <v>76121900</v>
      </c>
      <c r="J55" s="4" t="s">
        <v>278</v>
      </c>
      <c r="K55" s="5">
        <v>42016</v>
      </c>
      <c r="L55" s="34">
        <v>11</v>
      </c>
      <c r="M55" s="34" t="s">
        <v>238</v>
      </c>
      <c r="N55" s="34" t="s">
        <v>239</v>
      </c>
      <c r="O55" s="46">
        <v>49738700</v>
      </c>
      <c r="P55" s="46">
        <v>49738700</v>
      </c>
      <c r="Q55" s="34" t="s">
        <v>31</v>
      </c>
      <c r="R55" s="34" t="s">
        <v>31</v>
      </c>
      <c r="S55" s="34" t="s">
        <v>240</v>
      </c>
      <c r="T55" s="46">
        <v>4521700</v>
      </c>
      <c r="U55" s="46" t="s">
        <v>411</v>
      </c>
      <c r="V55" s="34" t="s">
        <v>3397</v>
      </c>
    </row>
    <row r="56" spans="1:22" s="47" customFormat="1" ht="75" customHeight="1" x14ac:dyDescent="0.25">
      <c r="A56" s="34">
        <v>55</v>
      </c>
      <c r="B56" s="34" t="s">
        <v>230</v>
      </c>
      <c r="C56" s="34" t="s">
        <v>231</v>
      </c>
      <c r="D56" s="4" t="s">
        <v>232</v>
      </c>
      <c r="E56" s="4" t="s">
        <v>233</v>
      </c>
      <c r="F56" s="4" t="s">
        <v>234</v>
      </c>
      <c r="G56" s="34" t="s">
        <v>235</v>
      </c>
      <c r="H56" s="34" t="s">
        <v>236</v>
      </c>
      <c r="I56" s="34">
        <v>76121900</v>
      </c>
      <c r="J56" s="4" t="s">
        <v>279</v>
      </c>
      <c r="K56" s="5">
        <v>42016</v>
      </c>
      <c r="L56" s="34">
        <v>11</v>
      </c>
      <c r="M56" s="34" t="s">
        <v>238</v>
      </c>
      <c r="N56" s="34" t="s">
        <v>239</v>
      </c>
      <c r="O56" s="46">
        <v>49738700</v>
      </c>
      <c r="P56" s="46">
        <v>49738700</v>
      </c>
      <c r="Q56" s="34" t="s">
        <v>31</v>
      </c>
      <c r="R56" s="34" t="s">
        <v>31</v>
      </c>
      <c r="S56" s="34" t="s">
        <v>240</v>
      </c>
      <c r="T56" s="46">
        <v>4521700</v>
      </c>
      <c r="U56" s="46" t="s">
        <v>411</v>
      </c>
      <c r="V56" s="34" t="s">
        <v>3398</v>
      </c>
    </row>
    <row r="57" spans="1:22" s="47" customFormat="1" ht="75" customHeight="1" x14ac:dyDescent="0.25">
      <c r="A57" s="34">
        <v>56</v>
      </c>
      <c r="B57" s="34" t="s">
        <v>230</v>
      </c>
      <c r="C57" s="34" t="s">
        <v>231</v>
      </c>
      <c r="D57" s="4" t="s">
        <v>232</v>
      </c>
      <c r="E57" s="4" t="s">
        <v>233</v>
      </c>
      <c r="F57" s="4" t="s">
        <v>234</v>
      </c>
      <c r="G57" s="34" t="s">
        <v>235</v>
      </c>
      <c r="H57" s="34" t="s">
        <v>236</v>
      </c>
      <c r="I57" s="34">
        <v>76121900</v>
      </c>
      <c r="J57" s="4" t="s">
        <v>280</v>
      </c>
      <c r="K57" s="5">
        <v>42016</v>
      </c>
      <c r="L57" s="34">
        <v>11</v>
      </c>
      <c r="M57" s="34" t="s">
        <v>238</v>
      </c>
      <c r="N57" s="34" t="s">
        <v>239</v>
      </c>
      <c r="O57" s="46">
        <v>49738700</v>
      </c>
      <c r="P57" s="46">
        <v>49738700</v>
      </c>
      <c r="Q57" s="34" t="s">
        <v>31</v>
      </c>
      <c r="R57" s="34" t="s">
        <v>31</v>
      </c>
      <c r="S57" s="34" t="s">
        <v>240</v>
      </c>
      <c r="T57" s="46">
        <v>4521700</v>
      </c>
      <c r="U57" s="46" t="s">
        <v>411</v>
      </c>
      <c r="V57" s="34" t="s">
        <v>3399</v>
      </c>
    </row>
    <row r="58" spans="1:22" s="47" customFormat="1" ht="75" customHeight="1" x14ac:dyDescent="0.25">
      <c r="A58" s="34">
        <v>57</v>
      </c>
      <c r="B58" s="34" t="s">
        <v>230</v>
      </c>
      <c r="C58" s="34" t="s">
        <v>231</v>
      </c>
      <c r="D58" s="4" t="s">
        <v>232</v>
      </c>
      <c r="E58" s="4" t="s">
        <v>233</v>
      </c>
      <c r="F58" s="4" t="s">
        <v>234</v>
      </c>
      <c r="G58" s="34" t="s">
        <v>235</v>
      </c>
      <c r="H58" s="34" t="s">
        <v>236</v>
      </c>
      <c r="I58" s="34">
        <v>76121900</v>
      </c>
      <c r="J58" s="4" t="s">
        <v>281</v>
      </c>
      <c r="K58" s="5">
        <v>42064</v>
      </c>
      <c r="L58" s="34">
        <v>8</v>
      </c>
      <c r="M58" s="34" t="s">
        <v>238</v>
      </c>
      <c r="N58" s="34" t="s">
        <v>239</v>
      </c>
      <c r="O58" s="46">
        <v>12962207</v>
      </c>
      <c r="P58" s="46">
        <v>12962207</v>
      </c>
      <c r="Q58" s="34" t="s">
        <v>31</v>
      </c>
      <c r="R58" s="34" t="s">
        <v>31</v>
      </c>
      <c r="S58" s="34" t="s">
        <v>240</v>
      </c>
      <c r="T58" s="46">
        <v>4521700</v>
      </c>
      <c r="U58" s="46" t="s">
        <v>411</v>
      </c>
      <c r="V58" s="34" t="s">
        <v>3400</v>
      </c>
    </row>
    <row r="59" spans="1:22" s="47" customFormat="1" ht="75" customHeight="1" x14ac:dyDescent="0.25">
      <c r="A59" s="34">
        <v>58</v>
      </c>
      <c r="B59" s="34" t="s">
        <v>230</v>
      </c>
      <c r="C59" s="34" t="s">
        <v>231</v>
      </c>
      <c r="D59" s="4" t="s">
        <v>232</v>
      </c>
      <c r="E59" s="4" t="s">
        <v>233</v>
      </c>
      <c r="F59" s="4" t="s">
        <v>234</v>
      </c>
      <c r="G59" s="34" t="s">
        <v>235</v>
      </c>
      <c r="H59" s="34" t="s">
        <v>236</v>
      </c>
      <c r="I59" s="34">
        <v>76121900</v>
      </c>
      <c r="J59" s="4" t="s">
        <v>282</v>
      </c>
      <c r="K59" s="5">
        <v>42016</v>
      </c>
      <c r="L59" s="34">
        <v>10</v>
      </c>
      <c r="M59" s="34" t="s">
        <v>238</v>
      </c>
      <c r="N59" s="34" t="s">
        <v>239</v>
      </c>
      <c r="O59" s="46">
        <v>45217000</v>
      </c>
      <c r="P59" s="46">
        <v>45217000</v>
      </c>
      <c r="Q59" s="34" t="s">
        <v>31</v>
      </c>
      <c r="R59" s="34" t="s">
        <v>31</v>
      </c>
      <c r="S59" s="34" t="s">
        <v>240</v>
      </c>
      <c r="T59" s="46">
        <v>4521700</v>
      </c>
      <c r="U59" s="46" t="s">
        <v>411</v>
      </c>
      <c r="V59" s="34" t="s">
        <v>3401</v>
      </c>
    </row>
    <row r="60" spans="1:22" s="47" customFormat="1" ht="75" customHeight="1" x14ac:dyDescent="0.25">
      <c r="A60" s="34">
        <v>59</v>
      </c>
      <c r="B60" s="34" t="s">
        <v>230</v>
      </c>
      <c r="C60" s="34" t="s">
        <v>231</v>
      </c>
      <c r="D60" s="4" t="s">
        <v>232</v>
      </c>
      <c r="E60" s="4" t="s">
        <v>233</v>
      </c>
      <c r="F60" s="4" t="s">
        <v>234</v>
      </c>
      <c r="G60" s="34" t="s">
        <v>235</v>
      </c>
      <c r="H60" s="34" t="s">
        <v>236</v>
      </c>
      <c r="I60" s="34">
        <v>76121900</v>
      </c>
      <c r="J60" s="4" t="s">
        <v>283</v>
      </c>
      <c r="K60" s="5">
        <v>42036</v>
      </c>
      <c r="L60" s="34">
        <v>10</v>
      </c>
      <c r="M60" s="34" t="s">
        <v>238</v>
      </c>
      <c r="N60" s="34" t="s">
        <v>239</v>
      </c>
      <c r="O60" s="46">
        <v>23587000</v>
      </c>
      <c r="P60" s="46">
        <v>23587000</v>
      </c>
      <c r="Q60" s="34" t="s">
        <v>31</v>
      </c>
      <c r="R60" s="34" t="s">
        <v>31</v>
      </c>
      <c r="S60" s="34" t="s">
        <v>240</v>
      </c>
      <c r="T60" s="46">
        <v>2358700</v>
      </c>
      <c r="U60" s="46" t="s">
        <v>411</v>
      </c>
      <c r="V60" s="34" t="s">
        <v>3402</v>
      </c>
    </row>
    <row r="61" spans="1:22" s="47" customFormat="1" ht="75" customHeight="1" x14ac:dyDescent="0.25">
      <c r="A61" s="34">
        <v>60</v>
      </c>
      <c r="B61" s="34" t="s">
        <v>230</v>
      </c>
      <c r="C61" s="34" t="s">
        <v>231</v>
      </c>
      <c r="D61" s="4" t="s">
        <v>232</v>
      </c>
      <c r="E61" s="4" t="s">
        <v>233</v>
      </c>
      <c r="F61" s="4" t="s">
        <v>234</v>
      </c>
      <c r="G61" s="34" t="s">
        <v>235</v>
      </c>
      <c r="H61" s="34" t="s">
        <v>236</v>
      </c>
      <c r="I61" s="34">
        <v>76121900</v>
      </c>
      <c r="J61" s="4" t="s">
        <v>274</v>
      </c>
      <c r="K61" s="5">
        <v>42339</v>
      </c>
      <c r="L61" s="34">
        <v>1</v>
      </c>
      <c r="M61" s="34" t="s">
        <v>238</v>
      </c>
      <c r="N61" s="34" t="s">
        <v>239</v>
      </c>
      <c r="O61" s="46">
        <v>207485</v>
      </c>
      <c r="P61" s="46">
        <v>207485</v>
      </c>
      <c r="Q61" s="34" t="s">
        <v>31</v>
      </c>
      <c r="R61" s="34" t="s">
        <v>31</v>
      </c>
      <c r="S61" s="34" t="s">
        <v>240</v>
      </c>
      <c r="T61" s="46" t="s">
        <v>31</v>
      </c>
      <c r="U61" s="34" t="s">
        <v>186</v>
      </c>
      <c r="V61" s="34"/>
    </row>
    <row r="62" spans="1:22" s="47" customFormat="1" ht="75" customHeight="1" x14ac:dyDescent="0.25">
      <c r="A62" s="34">
        <v>61</v>
      </c>
      <c r="B62" s="34" t="s">
        <v>230</v>
      </c>
      <c r="C62" s="34" t="s">
        <v>231</v>
      </c>
      <c r="D62" s="4" t="s">
        <v>232</v>
      </c>
      <c r="E62" s="4" t="s">
        <v>284</v>
      </c>
      <c r="F62" s="4" t="s">
        <v>234</v>
      </c>
      <c r="G62" s="34" t="s">
        <v>235</v>
      </c>
      <c r="H62" s="34" t="s">
        <v>236</v>
      </c>
      <c r="I62" s="34">
        <v>76121900</v>
      </c>
      <c r="J62" s="4" t="s">
        <v>285</v>
      </c>
      <c r="K62" s="5">
        <v>42016</v>
      </c>
      <c r="L62" s="34">
        <v>8.5</v>
      </c>
      <c r="M62" s="34" t="s">
        <v>238</v>
      </c>
      <c r="N62" s="34" t="s">
        <v>239</v>
      </c>
      <c r="O62" s="46">
        <v>33969400</v>
      </c>
      <c r="P62" s="46">
        <v>33969400</v>
      </c>
      <c r="Q62" s="34" t="s">
        <v>31</v>
      </c>
      <c r="R62" s="34" t="s">
        <v>31</v>
      </c>
      <c r="S62" s="34" t="s">
        <v>240</v>
      </c>
      <c r="T62" s="46">
        <v>3996400</v>
      </c>
      <c r="U62" s="46" t="s">
        <v>411</v>
      </c>
      <c r="V62" s="34" t="s">
        <v>3403</v>
      </c>
    </row>
    <row r="63" spans="1:22" s="47" customFormat="1" ht="75" customHeight="1" x14ac:dyDescent="0.25">
      <c r="A63" s="34">
        <v>62</v>
      </c>
      <c r="B63" s="34" t="s">
        <v>230</v>
      </c>
      <c r="C63" s="34" t="s">
        <v>231</v>
      </c>
      <c r="D63" s="4" t="s">
        <v>232</v>
      </c>
      <c r="E63" s="4" t="s">
        <v>284</v>
      </c>
      <c r="F63" s="4" t="s">
        <v>234</v>
      </c>
      <c r="G63" s="34" t="s">
        <v>235</v>
      </c>
      <c r="H63" s="34" t="s">
        <v>236</v>
      </c>
      <c r="I63" s="34">
        <v>76121900</v>
      </c>
      <c r="J63" s="4" t="s">
        <v>286</v>
      </c>
      <c r="K63" s="5">
        <v>42020</v>
      </c>
      <c r="L63" s="34">
        <v>10</v>
      </c>
      <c r="M63" s="34" t="s">
        <v>238</v>
      </c>
      <c r="N63" s="34" t="s">
        <v>239</v>
      </c>
      <c r="O63" s="46">
        <v>30797000</v>
      </c>
      <c r="P63" s="46">
        <v>30797000</v>
      </c>
      <c r="Q63" s="34" t="s">
        <v>31</v>
      </c>
      <c r="R63" s="34" t="s">
        <v>31</v>
      </c>
      <c r="S63" s="34" t="s">
        <v>240</v>
      </c>
      <c r="T63" s="46">
        <v>3079700</v>
      </c>
      <c r="U63" s="46" t="s">
        <v>411</v>
      </c>
      <c r="V63" s="34" t="s">
        <v>3404</v>
      </c>
    </row>
    <row r="64" spans="1:22" s="47" customFormat="1" ht="75" customHeight="1" x14ac:dyDescent="0.25">
      <c r="A64" s="34">
        <v>63</v>
      </c>
      <c r="B64" s="34" t="s">
        <v>230</v>
      </c>
      <c r="C64" s="34" t="s">
        <v>231</v>
      </c>
      <c r="D64" s="4" t="s">
        <v>232</v>
      </c>
      <c r="E64" s="4" t="s">
        <v>284</v>
      </c>
      <c r="F64" s="4" t="s">
        <v>234</v>
      </c>
      <c r="G64" s="34" t="s">
        <v>235</v>
      </c>
      <c r="H64" s="34" t="s">
        <v>236</v>
      </c>
      <c r="I64" s="34">
        <v>76121900</v>
      </c>
      <c r="J64" s="4" t="s">
        <v>287</v>
      </c>
      <c r="K64" s="5">
        <v>42016</v>
      </c>
      <c r="L64" s="34">
        <v>10</v>
      </c>
      <c r="M64" s="34" t="s">
        <v>238</v>
      </c>
      <c r="N64" s="34" t="s">
        <v>239</v>
      </c>
      <c r="O64" s="46">
        <v>25441000</v>
      </c>
      <c r="P64" s="46">
        <v>25441000</v>
      </c>
      <c r="Q64" s="34" t="s">
        <v>31</v>
      </c>
      <c r="R64" s="34" t="s">
        <v>31</v>
      </c>
      <c r="S64" s="34" t="s">
        <v>240</v>
      </c>
      <c r="T64" s="46">
        <v>2544100</v>
      </c>
      <c r="U64" s="46" t="s">
        <v>411</v>
      </c>
      <c r="V64" s="34" t="s">
        <v>3405</v>
      </c>
    </row>
    <row r="65" spans="1:22" s="47" customFormat="1" ht="75" customHeight="1" x14ac:dyDescent="0.25">
      <c r="A65" s="34">
        <v>64</v>
      </c>
      <c r="B65" s="34" t="s">
        <v>230</v>
      </c>
      <c r="C65" s="34" t="s">
        <v>231</v>
      </c>
      <c r="D65" s="4" t="s">
        <v>232</v>
      </c>
      <c r="E65" s="4" t="s">
        <v>284</v>
      </c>
      <c r="F65" s="4" t="s">
        <v>234</v>
      </c>
      <c r="G65" s="34" t="s">
        <v>235</v>
      </c>
      <c r="H65" s="34" t="s">
        <v>236</v>
      </c>
      <c r="I65" s="34">
        <v>76121900</v>
      </c>
      <c r="J65" s="4" t="s">
        <v>287</v>
      </c>
      <c r="K65" s="5">
        <v>42016</v>
      </c>
      <c r="L65" s="34">
        <v>9</v>
      </c>
      <c r="M65" s="34" t="s">
        <v>238</v>
      </c>
      <c r="N65" s="34" t="s">
        <v>239</v>
      </c>
      <c r="O65" s="46">
        <v>21228300</v>
      </c>
      <c r="P65" s="46">
        <v>21228300</v>
      </c>
      <c r="Q65" s="34" t="s">
        <v>31</v>
      </c>
      <c r="R65" s="34" t="s">
        <v>31</v>
      </c>
      <c r="S65" s="34" t="s">
        <v>240</v>
      </c>
      <c r="T65" s="46">
        <v>2358700</v>
      </c>
      <c r="U65" s="46" t="s">
        <v>411</v>
      </c>
      <c r="V65" s="34" t="s">
        <v>3406</v>
      </c>
    </row>
    <row r="66" spans="1:22" s="47" customFormat="1" ht="75" customHeight="1" x14ac:dyDescent="0.25">
      <c r="A66" s="34">
        <v>65</v>
      </c>
      <c r="B66" s="34" t="s">
        <v>230</v>
      </c>
      <c r="C66" s="34" t="s">
        <v>231</v>
      </c>
      <c r="D66" s="4" t="s">
        <v>232</v>
      </c>
      <c r="E66" s="4" t="s">
        <v>233</v>
      </c>
      <c r="F66" s="4" t="s">
        <v>234</v>
      </c>
      <c r="G66" s="34" t="s">
        <v>235</v>
      </c>
      <c r="H66" s="34" t="s">
        <v>236</v>
      </c>
      <c r="I66" s="34">
        <v>76121900</v>
      </c>
      <c r="J66" s="4" t="s">
        <v>288</v>
      </c>
      <c r="K66" s="5">
        <v>42339</v>
      </c>
      <c r="L66" s="34">
        <v>1</v>
      </c>
      <c r="M66" s="34" t="s">
        <v>238</v>
      </c>
      <c r="N66" s="34" t="s">
        <v>239</v>
      </c>
      <c r="O66" s="46">
        <v>3996400</v>
      </c>
      <c r="P66" s="46">
        <v>3996400</v>
      </c>
      <c r="Q66" s="34" t="s">
        <v>31</v>
      </c>
      <c r="R66" s="34" t="s">
        <v>31</v>
      </c>
      <c r="S66" s="34" t="s">
        <v>240</v>
      </c>
      <c r="T66" s="46">
        <v>3996400</v>
      </c>
      <c r="U66" s="46" t="s">
        <v>411</v>
      </c>
      <c r="V66" s="34" t="s">
        <v>3392</v>
      </c>
    </row>
    <row r="67" spans="1:22" s="47" customFormat="1" ht="75" customHeight="1" x14ac:dyDescent="0.25">
      <c r="A67" s="34">
        <v>66</v>
      </c>
      <c r="B67" s="34" t="s">
        <v>230</v>
      </c>
      <c r="C67" s="34" t="s">
        <v>231</v>
      </c>
      <c r="D67" s="4" t="s">
        <v>232</v>
      </c>
      <c r="E67" s="4" t="s">
        <v>289</v>
      </c>
      <c r="F67" s="4" t="s">
        <v>234</v>
      </c>
      <c r="G67" s="34" t="s">
        <v>235</v>
      </c>
      <c r="H67" s="34" t="s">
        <v>236</v>
      </c>
      <c r="I67" s="34">
        <v>76121900</v>
      </c>
      <c r="J67" s="4" t="s">
        <v>290</v>
      </c>
      <c r="K67" s="5">
        <v>42016</v>
      </c>
      <c r="L67" s="34">
        <v>11</v>
      </c>
      <c r="M67" s="34" t="s">
        <v>238</v>
      </c>
      <c r="N67" s="34" t="s">
        <v>239</v>
      </c>
      <c r="O67" s="46">
        <v>43960400</v>
      </c>
      <c r="P67" s="46">
        <v>43960400</v>
      </c>
      <c r="Q67" s="34" t="s">
        <v>31</v>
      </c>
      <c r="R67" s="34" t="s">
        <v>31</v>
      </c>
      <c r="S67" s="34" t="s">
        <v>240</v>
      </c>
      <c r="T67" s="46">
        <v>3996400</v>
      </c>
      <c r="U67" s="46" t="s">
        <v>411</v>
      </c>
      <c r="V67" s="34" t="s">
        <v>3407</v>
      </c>
    </row>
    <row r="68" spans="1:22" s="47" customFormat="1" ht="75" customHeight="1" x14ac:dyDescent="0.25">
      <c r="A68" s="34">
        <v>67</v>
      </c>
      <c r="B68" s="34" t="s">
        <v>230</v>
      </c>
      <c r="C68" s="34" t="s">
        <v>231</v>
      </c>
      <c r="D68" s="4" t="s">
        <v>232</v>
      </c>
      <c r="E68" s="4" t="s">
        <v>289</v>
      </c>
      <c r="F68" s="4" t="s">
        <v>234</v>
      </c>
      <c r="G68" s="34" t="s">
        <v>235</v>
      </c>
      <c r="H68" s="34" t="s">
        <v>236</v>
      </c>
      <c r="I68" s="34">
        <v>76121900</v>
      </c>
      <c r="J68" s="4" t="s">
        <v>290</v>
      </c>
      <c r="K68" s="5">
        <v>42016</v>
      </c>
      <c r="L68" s="34">
        <v>11</v>
      </c>
      <c r="M68" s="34" t="s">
        <v>238</v>
      </c>
      <c r="N68" s="34" t="s">
        <v>239</v>
      </c>
      <c r="O68" s="46">
        <v>38182100</v>
      </c>
      <c r="P68" s="46">
        <v>38182100</v>
      </c>
      <c r="Q68" s="34" t="s">
        <v>31</v>
      </c>
      <c r="R68" s="34" t="s">
        <v>31</v>
      </c>
      <c r="S68" s="34" t="s">
        <v>240</v>
      </c>
      <c r="T68" s="46">
        <v>3471100</v>
      </c>
      <c r="U68" s="46" t="s">
        <v>411</v>
      </c>
      <c r="V68" s="34" t="s">
        <v>3408</v>
      </c>
    </row>
    <row r="69" spans="1:22" s="47" customFormat="1" ht="75" customHeight="1" x14ac:dyDescent="0.25">
      <c r="A69" s="34">
        <v>68</v>
      </c>
      <c r="B69" s="34" t="s">
        <v>230</v>
      </c>
      <c r="C69" s="34" t="s">
        <v>231</v>
      </c>
      <c r="D69" s="4" t="s">
        <v>232</v>
      </c>
      <c r="E69" s="4" t="s">
        <v>289</v>
      </c>
      <c r="F69" s="4" t="s">
        <v>234</v>
      </c>
      <c r="G69" s="34" t="s">
        <v>235</v>
      </c>
      <c r="H69" s="34" t="s">
        <v>236</v>
      </c>
      <c r="I69" s="34">
        <v>76121900</v>
      </c>
      <c r="J69" s="4" t="s">
        <v>252</v>
      </c>
      <c r="K69" s="5">
        <v>42016</v>
      </c>
      <c r="L69" s="34">
        <v>11</v>
      </c>
      <c r="M69" s="34" t="s">
        <v>238</v>
      </c>
      <c r="N69" s="34" t="s">
        <v>239</v>
      </c>
      <c r="O69" s="46">
        <v>30364400</v>
      </c>
      <c r="P69" s="46">
        <v>30364400</v>
      </c>
      <c r="Q69" s="34" t="s">
        <v>31</v>
      </c>
      <c r="R69" s="34" t="s">
        <v>31</v>
      </c>
      <c r="S69" s="34" t="s">
        <v>240</v>
      </c>
      <c r="T69" s="46">
        <v>2760400</v>
      </c>
      <c r="U69" s="46" t="s">
        <v>411</v>
      </c>
      <c r="V69" s="34" t="s">
        <v>3409</v>
      </c>
    </row>
    <row r="70" spans="1:22" s="47" customFormat="1" ht="75" customHeight="1" x14ac:dyDescent="0.25">
      <c r="A70" s="34">
        <v>69</v>
      </c>
      <c r="B70" s="34" t="s">
        <v>230</v>
      </c>
      <c r="C70" s="34" t="s">
        <v>231</v>
      </c>
      <c r="D70" s="4" t="s">
        <v>232</v>
      </c>
      <c r="E70" s="4" t="s">
        <v>233</v>
      </c>
      <c r="F70" s="4" t="s">
        <v>234</v>
      </c>
      <c r="G70" s="34" t="s">
        <v>235</v>
      </c>
      <c r="H70" s="34" t="s">
        <v>236</v>
      </c>
      <c r="I70" s="34">
        <v>76121900</v>
      </c>
      <c r="J70" s="4" t="s">
        <v>291</v>
      </c>
      <c r="K70" s="5">
        <v>42339</v>
      </c>
      <c r="L70" s="34">
        <v>2</v>
      </c>
      <c r="M70" s="34" t="s">
        <v>238</v>
      </c>
      <c r="N70" s="34" t="s">
        <v>239</v>
      </c>
      <c r="O70" s="46">
        <v>3172400</v>
      </c>
      <c r="P70" s="46">
        <v>3172400</v>
      </c>
      <c r="Q70" s="34" t="s">
        <v>31</v>
      </c>
      <c r="R70" s="34" t="s">
        <v>31</v>
      </c>
      <c r="S70" s="34" t="s">
        <v>240</v>
      </c>
      <c r="T70" s="46">
        <v>1586200</v>
      </c>
      <c r="U70" s="46" t="s">
        <v>411</v>
      </c>
      <c r="V70" s="34" t="s">
        <v>3370</v>
      </c>
    </row>
    <row r="71" spans="1:22" s="47" customFormat="1" ht="75" customHeight="1" x14ac:dyDescent="0.25">
      <c r="A71" s="34">
        <v>70</v>
      </c>
      <c r="B71" s="34" t="s">
        <v>230</v>
      </c>
      <c r="C71" s="34" t="s">
        <v>231</v>
      </c>
      <c r="D71" s="4" t="s">
        <v>292</v>
      </c>
      <c r="E71" s="4" t="s">
        <v>293</v>
      </c>
      <c r="F71" s="4" t="s">
        <v>234</v>
      </c>
      <c r="G71" s="34" t="s">
        <v>235</v>
      </c>
      <c r="H71" s="34" t="s">
        <v>236</v>
      </c>
      <c r="I71" s="34">
        <v>76121900</v>
      </c>
      <c r="J71" s="4" t="s">
        <v>294</v>
      </c>
      <c r="K71" s="5">
        <v>42016</v>
      </c>
      <c r="L71" s="34">
        <v>11</v>
      </c>
      <c r="M71" s="34" t="s">
        <v>238</v>
      </c>
      <c r="N71" s="34" t="s">
        <v>239</v>
      </c>
      <c r="O71" s="46">
        <v>49738700</v>
      </c>
      <c r="P71" s="46">
        <v>49738700</v>
      </c>
      <c r="Q71" s="34" t="s">
        <v>31</v>
      </c>
      <c r="R71" s="34" t="s">
        <v>31</v>
      </c>
      <c r="S71" s="34" t="s">
        <v>240</v>
      </c>
      <c r="T71" s="46">
        <v>4521700</v>
      </c>
      <c r="U71" s="46" t="s">
        <v>411</v>
      </c>
      <c r="V71" s="34" t="s">
        <v>3410</v>
      </c>
    </row>
    <row r="72" spans="1:22" s="47" customFormat="1" ht="75" customHeight="1" x14ac:dyDescent="0.25">
      <c r="A72" s="34">
        <v>71</v>
      </c>
      <c r="B72" s="34" t="s">
        <v>230</v>
      </c>
      <c r="C72" s="34" t="s">
        <v>231</v>
      </c>
      <c r="D72" s="4" t="s">
        <v>292</v>
      </c>
      <c r="E72" s="4" t="s">
        <v>293</v>
      </c>
      <c r="F72" s="4" t="s">
        <v>234</v>
      </c>
      <c r="G72" s="34" t="s">
        <v>235</v>
      </c>
      <c r="H72" s="34" t="s">
        <v>236</v>
      </c>
      <c r="I72" s="34">
        <v>76121900</v>
      </c>
      <c r="J72" s="4" t="s">
        <v>295</v>
      </c>
      <c r="K72" s="5">
        <v>42023</v>
      </c>
      <c r="L72" s="34">
        <v>11</v>
      </c>
      <c r="M72" s="34" t="s">
        <v>238</v>
      </c>
      <c r="N72" s="34" t="s">
        <v>239</v>
      </c>
      <c r="O72" s="46">
        <v>43960400</v>
      </c>
      <c r="P72" s="46">
        <v>43960400</v>
      </c>
      <c r="Q72" s="34" t="s">
        <v>31</v>
      </c>
      <c r="R72" s="34" t="s">
        <v>31</v>
      </c>
      <c r="S72" s="34" t="s">
        <v>240</v>
      </c>
      <c r="T72" s="46">
        <v>3996400</v>
      </c>
      <c r="U72" s="46" t="s">
        <v>411</v>
      </c>
      <c r="V72" s="34" t="s">
        <v>3411</v>
      </c>
    </row>
    <row r="73" spans="1:22" s="47" customFormat="1" ht="75" customHeight="1" x14ac:dyDescent="0.25">
      <c r="A73" s="34">
        <v>72</v>
      </c>
      <c r="B73" s="34" t="s">
        <v>230</v>
      </c>
      <c r="C73" s="34" t="s">
        <v>231</v>
      </c>
      <c r="D73" s="4" t="s">
        <v>292</v>
      </c>
      <c r="E73" s="4" t="s">
        <v>293</v>
      </c>
      <c r="F73" s="4" t="s">
        <v>234</v>
      </c>
      <c r="G73" s="34" t="s">
        <v>235</v>
      </c>
      <c r="H73" s="34" t="s">
        <v>236</v>
      </c>
      <c r="I73" s="34">
        <v>76121900</v>
      </c>
      <c r="J73" s="4" t="s">
        <v>295</v>
      </c>
      <c r="K73" s="5">
        <v>42023</v>
      </c>
      <c r="L73" s="34">
        <v>11</v>
      </c>
      <c r="M73" s="34" t="s">
        <v>238</v>
      </c>
      <c r="N73" s="34" t="s">
        <v>239</v>
      </c>
      <c r="O73" s="46">
        <v>33876700</v>
      </c>
      <c r="P73" s="46">
        <v>33876700</v>
      </c>
      <c r="Q73" s="34" t="s">
        <v>31</v>
      </c>
      <c r="R73" s="34" t="s">
        <v>31</v>
      </c>
      <c r="S73" s="34" t="s">
        <v>240</v>
      </c>
      <c r="T73" s="46">
        <v>3079700</v>
      </c>
      <c r="U73" s="46" t="s">
        <v>411</v>
      </c>
      <c r="V73" s="34" t="s">
        <v>3412</v>
      </c>
    </row>
    <row r="74" spans="1:22" s="47" customFormat="1" ht="75" customHeight="1" x14ac:dyDescent="0.25">
      <c r="A74" s="34">
        <v>73</v>
      </c>
      <c r="B74" s="34" t="s">
        <v>230</v>
      </c>
      <c r="C74" s="34" t="s">
        <v>231</v>
      </c>
      <c r="D74" s="4" t="s">
        <v>292</v>
      </c>
      <c r="E74" s="4" t="s">
        <v>293</v>
      </c>
      <c r="F74" s="4" t="s">
        <v>234</v>
      </c>
      <c r="G74" s="34" t="s">
        <v>235</v>
      </c>
      <c r="H74" s="34" t="s">
        <v>236</v>
      </c>
      <c r="I74" s="34">
        <v>76121900</v>
      </c>
      <c r="J74" s="4" t="s">
        <v>295</v>
      </c>
      <c r="K74" s="5">
        <v>42005</v>
      </c>
      <c r="L74" s="34">
        <v>10</v>
      </c>
      <c r="M74" s="34" t="s">
        <v>238</v>
      </c>
      <c r="N74" s="34" t="s">
        <v>239</v>
      </c>
      <c r="O74" s="46">
        <v>30797000</v>
      </c>
      <c r="P74" s="46">
        <v>30797000</v>
      </c>
      <c r="Q74" s="34" t="s">
        <v>31</v>
      </c>
      <c r="R74" s="34" t="s">
        <v>31</v>
      </c>
      <c r="S74" s="34" t="s">
        <v>240</v>
      </c>
      <c r="T74" s="46">
        <v>3079700</v>
      </c>
      <c r="U74" s="46" t="s">
        <v>411</v>
      </c>
      <c r="V74" s="34" t="s">
        <v>3413</v>
      </c>
    </row>
    <row r="75" spans="1:22" s="47" customFormat="1" ht="75" customHeight="1" x14ac:dyDescent="0.25">
      <c r="A75" s="34">
        <v>74</v>
      </c>
      <c r="B75" s="34" t="s">
        <v>230</v>
      </c>
      <c r="C75" s="34" t="s">
        <v>231</v>
      </c>
      <c r="D75" s="4" t="s">
        <v>292</v>
      </c>
      <c r="E75" s="4" t="s">
        <v>293</v>
      </c>
      <c r="F75" s="4" t="s">
        <v>234</v>
      </c>
      <c r="G75" s="34" t="s">
        <v>235</v>
      </c>
      <c r="H75" s="34" t="s">
        <v>236</v>
      </c>
      <c r="I75" s="34">
        <v>76121900</v>
      </c>
      <c r="J75" s="4" t="s">
        <v>296</v>
      </c>
      <c r="K75" s="5">
        <v>42016</v>
      </c>
      <c r="L75" s="34">
        <v>11</v>
      </c>
      <c r="M75" s="34" t="s">
        <v>238</v>
      </c>
      <c r="N75" s="34" t="s">
        <v>239</v>
      </c>
      <c r="O75" s="46">
        <v>33876700</v>
      </c>
      <c r="P75" s="46">
        <v>33876700</v>
      </c>
      <c r="Q75" s="34" t="s">
        <v>31</v>
      </c>
      <c r="R75" s="34" t="s">
        <v>31</v>
      </c>
      <c r="S75" s="34" t="s">
        <v>240</v>
      </c>
      <c r="T75" s="46">
        <v>3079700</v>
      </c>
      <c r="U75" s="46" t="s">
        <v>411</v>
      </c>
      <c r="V75" s="34" t="s">
        <v>3414</v>
      </c>
    </row>
    <row r="76" spans="1:22" s="47" customFormat="1" ht="75" customHeight="1" x14ac:dyDescent="0.25">
      <c r="A76" s="34">
        <v>75</v>
      </c>
      <c r="B76" s="34" t="s">
        <v>230</v>
      </c>
      <c r="C76" s="34" t="s">
        <v>231</v>
      </c>
      <c r="D76" s="4" t="s">
        <v>292</v>
      </c>
      <c r="E76" s="4" t="s">
        <v>293</v>
      </c>
      <c r="F76" s="4" t="s">
        <v>234</v>
      </c>
      <c r="G76" s="34" t="s">
        <v>235</v>
      </c>
      <c r="H76" s="34" t="s">
        <v>236</v>
      </c>
      <c r="I76" s="34">
        <v>76121900</v>
      </c>
      <c r="J76" s="4" t="s">
        <v>297</v>
      </c>
      <c r="K76" s="5">
        <v>42030</v>
      </c>
      <c r="L76" s="34">
        <v>11</v>
      </c>
      <c r="M76" s="34" t="s">
        <v>238</v>
      </c>
      <c r="N76" s="34" t="s">
        <v>239</v>
      </c>
      <c r="O76" s="46">
        <v>22206800</v>
      </c>
      <c r="P76" s="46">
        <v>22206800</v>
      </c>
      <c r="Q76" s="34" t="s">
        <v>31</v>
      </c>
      <c r="R76" s="34" t="s">
        <v>31</v>
      </c>
      <c r="S76" s="34" t="s">
        <v>240</v>
      </c>
      <c r="T76" s="46">
        <v>2018800</v>
      </c>
      <c r="U76" s="46" t="s">
        <v>411</v>
      </c>
      <c r="V76" s="34" t="s">
        <v>3415</v>
      </c>
    </row>
    <row r="77" spans="1:22" s="47" customFormat="1" ht="75" customHeight="1" x14ac:dyDescent="0.25">
      <c r="A77" s="34">
        <v>76</v>
      </c>
      <c r="B77" s="34" t="s">
        <v>230</v>
      </c>
      <c r="C77" s="34" t="s">
        <v>231</v>
      </c>
      <c r="D77" s="4" t="s">
        <v>232</v>
      </c>
      <c r="E77" s="4" t="s">
        <v>233</v>
      </c>
      <c r="F77" s="4" t="s">
        <v>234</v>
      </c>
      <c r="G77" s="34" t="s">
        <v>235</v>
      </c>
      <c r="H77" s="34" t="s">
        <v>236</v>
      </c>
      <c r="I77" s="34">
        <v>76121900</v>
      </c>
      <c r="J77" s="4" t="s">
        <v>298</v>
      </c>
      <c r="K77" s="5">
        <v>42339</v>
      </c>
      <c r="L77" s="34">
        <v>1</v>
      </c>
      <c r="M77" s="34" t="s">
        <v>238</v>
      </c>
      <c r="N77" s="34" t="s">
        <v>239</v>
      </c>
      <c r="O77" s="46">
        <v>3471100</v>
      </c>
      <c r="P77" s="46">
        <v>3471100</v>
      </c>
      <c r="Q77" s="34" t="s">
        <v>31</v>
      </c>
      <c r="R77" s="34" t="s">
        <v>31</v>
      </c>
      <c r="S77" s="34" t="s">
        <v>240</v>
      </c>
      <c r="T77" s="46">
        <v>3471100</v>
      </c>
      <c r="U77" s="46" t="s">
        <v>411</v>
      </c>
      <c r="V77" s="34" t="s">
        <v>3346</v>
      </c>
    </row>
    <row r="78" spans="1:22" s="47" customFormat="1" ht="75" customHeight="1" x14ac:dyDescent="0.25">
      <c r="A78" s="34">
        <v>77</v>
      </c>
      <c r="B78" s="34" t="s">
        <v>230</v>
      </c>
      <c r="C78" s="34" t="s">
        <v>231</v>
      </c>
      <c r="D78" s="4" t="s">
        <v>232</v>
      </c>
      <c r="E78" s="4" t="s">
        <v>233</v>
      </c>
      <c r="F78" s="4" t="s">
        <v>234</v>
      </c>
      <c r="G78" s="34" t="s">
        <v>235</v>
      </c>
      <c r="H78" s="34" t="s">
        <v>236</v>
      </c>
      <c r="I78" s="34">
        <v>76121900</v>
      </c>
      <c r="J78" s="4" t="s">
        <v>299</v>
      </c>
      <c r="K78" s="5">
        <v>42339</v>
      </c>
      <c r="L78" s="34">
        <v>1</v>
      </c>
      <c r="M78" s="34" t="s">
        <v>238</v>
      </c>
      <c r="N78" s="34" t="s">
        <v>239</v>
      </c>
      <c r="O78" s="46">
        <v>2358700</v>
      </c>
      <c r="P78" s="46">
        <v>2358700</v>
      </c>
      <c r="Q78" s="34" t="s">
        <v>31</v>
      </c>
      <c r="R78" s="34" t="s">
        <v>31</v>
      </c>
      <c r="S78" s="34" t="s">
        <v>240</v>
      </c>
      <c r="T78" s="46">
        <v>2358700</v>
      </c>
      <c r="U78" s="46" t="s">
        <v>411</v>
      </c>
      <c r="V78" s="34" t="s">
        <v>3377</v>
      </c>
    </row>
    <row r="79" spans="1:22" s="47" customFormat="1" ht="75" customHeight="1" x14ac:dyDescent="0.25">
      <c r="A79" s="34">
        <v>78</v>
      </c>
      <c r="B79" s="34" t="s">
        <v>230</v>
      </c>
      <c r="C79" s="34" t="s">
        <v>231</v>
      </c>
      <c r="D79" s="4" t="s">
        <v>232</v>
      </c>
      <c r="E79" s="4" t="s">
        <v>233</v>
      </c>
      <c r="F79" s="4" t="s">
        <v>70</v>
      </c>
      <c r="G79" s="34" t="s">
        <v>300</v>
      </c>
      <c r="H79" s="34" t="s">
        <v>301</v>
      </c>
      <c r="I79" s="34">
        <v>78111800</v>
      </c>
      <c r="J79" s="4" t="s">
        <v>302</v>
      </c>
      <c r="K79" s="5">
        <v>42125</v>
      </c>
      <c r="L79" s="34">
        <v>11</v>
      </c>
      <c r="M79" s="34" t="s">
        <v>303</v>
      </c>
      <c r="N79" s="34" t="s">
        <v>239</v>
      </c>
      <c r="O79" s="46">
        <v>476885000</v>
      </c>
      <c r="P79" s="46">
        <v>476885000</v>
      </c>
      <c r="Q79" s="34" t="s">
        <v>31</v>
      </c>
      <c r="R79" s="34" t="s">
        <v>31</v>
      </c>
      <c r="S79" s="34" t="s">
        <v>240</v>
      </c>
      <c r="T79" s="46" t="s">
        <v>31</v>
      </c>
      <c r="U79" s="46" t="s">
        <v>411</v>
      </c>
      <c r="V79" s="34" t="s">
        <v>3416</v>
      </c>
    </row>
    <row r="80" spans="1:22" s="47" customFormat="1" ht="75" customHeight="1" x14ac:dyDescent="0.25">
      <c r="A80" s="34">
        <v>79</v>
      </c>
      <c r="B80" s="34" t="s">
        <v>230</v>
      </c>
      <c r="C80" s="34" t="s">
        <v>231</v>
      </c>
      <c r="D80" s="4" t="s">
        <v>232</v>
      </c>
      <c r="E80" s="4" t="s">
        <v>233</v>
      </c>
      <c r="F80" s="4" t="s">
        <v>70</v>
      </c>
      <c r="G80" s="34" t="s">
        <v>305</v>
      </c>
      <c r="H80" s="34" t="s">
        <v>306</v>
      </c>
      <c r="I80" s="34">
        <v>81161801</v>
      </c>
      <c r="J80" s="4" t="s">
        <v>307</v>
      </c>
      <c r="K80" s="5">
        <v>42095</v>
      </c>
      <c r="L80" s="34">
        <v>11</v>
      </c>
      <c r="M80" s="34" t="s">
        <v>238</v>
      </c>
      <c r="N80" s="34" t="s">
        <v>239</v>
      </c>
      <c r="O80" s="46">
        <v>13206646</v>
      </c>
      <c r="P80" s="46">
        <v>13206646</v>
      </c>
      <c r="Q80" s="34" t="s">
        <v>31</v>
      </c>
      <c r="R80" s="34" t="s">
        <v>31</v>
      </c>
      <c r="S80" s="34" t="s">
        <v>240</v>
      </c>
      <c r="T80" s="46" t="s">
        <v>31</v>
      </c>
      <c r="U80" s="46" t="s">
        <v>411</v>
      </c>
      <c r="V80" s="34" t="s">
        <v>3417</v>
      </c>
    </row>
    <row r="81" spans="1:22" s="47" customFormat="1" ht="75" customHeight="1" x14ac:dyDescent="0.25">
      <c r="A81" s="34">
        <v>80</v>
      </c>
      <c r="B81" s="34" t="s">
        <v>230</v>
      </c>
      <c r="C81" s="34" t="s">
        <v>231</v>
      </c>
      <c r="D81" s="4" t="s">
        <v>232</v>
      </c>
      <c r="E81" s="4" t="s">
        <v>233</v>
      </c>
      <c r="F81" s="4" t="s">
        <v>70</v>
      </c>
      <c r="G81" s="34" t="s">
        <v>305</v>
      </c>
      <c r="H81" s="34" t="s">
        <v>306</v>
      </c>
      <c r="I81" s="34">
        <v>48181500</v>
      </c>
      <c r="J81" s="4" t="s">
        <v>308</v>
      </c>
      <c r="K81" s="5">
        <v>42125</v>
      </c>
      <c r="L81" s="34">
        <v>11</v>
      </c>
      <c r="M81" s="34" t="s">
        <v>303</v>
      </c>
      <c r="N81" s="34" t="s">
        <v>239</v>
      </c>
      <c r="O81" s="46">
        <v>6513207</v>
      </c>
      <c r="P81" s="46">
        <v>6513207</v>
      </c>
      <c r="Q81" s="34" t="s">
        <v>31</v>
      </c>
      <c r="R81" s="34" t="s">
        <v>31</v>
      </c>
      <c r="S81" s="34" t="s">
        <v>240</v>
      </c>
      <c r="T81" s="46" t="s">
        <v>31</v>
      </c>
      <c r="U81" s="46" t="s">
        <v>411</v>
      </c>
      <c r="V81" s="34" t="s">
        <v>3418</v>
      </c>
    </row>
    <row r="82" spans="1:22" s="47" customFormat="1" ht="75" customHeight="1" x14ac:dyDescent="0.25">
      <c r="A82" s="34">
        <v>81</v>
      </c>
      <c r="B82" s="34" t="s">
        <v>230</v>
      </c>
      <c r="C82" s="34" t="s">
        <v>231</v>
      </c>
      <c r="D82" s="4" t="s">
        <v>232</v>
      </c>
      <c r="E82" s="4" t="s">
        <v>233</v>
      </c>
      <c r="F82" s="4" t="s">
        <v>70</v>
      </c>
      <c r="G82" s="34" t="s">
        <v>305</v>
      </c>
      <c r="H82" s="34" t="s">
        <v>306</v>
      </c>
      <c r="I82" s="34">
        <v>80141630</v>
      </c>
      <c r="J82" s="4" t="s">
        <v>310</v>
      </c>
      <c r="K82" s="5">
        <v>42079</v>
      </c>
      <c r="L82" s="34">
        <v>11</v>
      </c>
      <c r="M82" s="34" t="s">
        <v>303</v>
      </c>
      <c r="N82" s="34" t="s">
        <v>239</v>
      </c>
      <c r="O82" s="46">
        <v>19973500</v>
      </c>
      <c r="P82" s="46">
        <v>19973500</v>
      </c>
      <c r="Q82" s="34" t="s">
        <v>31</v>
      </c>
      <c r="R82" s="34" t="s">
        <v>31</v>
      </c>
      <c r="S82" s="34" t="s">
        <v>240</v>
      </c>
      <c r="T82" s="46" t="s">
        <v>31</v>
      </c>
      <c r="U82" s="46" t="s">
        <v>411</v>
      </c>
      <c r="V82" s="34" t="s">
        <v>3419</v>
      </c>
    </row>
    <row r="83" spans="1:22" s="47" customFormat="1" ht="75" customHeight="1" x14ac:dyDescent="0.25">
      <c r="A83" s="34">
        <v>82</v>
      </c>
      <c r="B83" s="34" t="s">
        <v>311</v>
      </c>
      <c r="C83" s="34" t="s">
        <v>312</v>
      </c>
      <c r="D83" s="4" t="s">
        <v>313</v>
      </c>
      <c r="E83" s="4" t="s">
        <v>314</v>
      </c>
      <c r="F83" s="4" t="s">
        <v>234</v>
      </c>
      <c r="G83" s="34" t="s">
        <v>235</v>
      </c>
      <c r="H83" s="34" t="s">
        <v>236</v>
      </c>
      <c r="I83" s="34">
        <v>76121900</v>
      </c>
      <c r="J83" s="4" t="s">
        <v>315</v>
      </c>
      <c r="K83" s="5">
        <v>42023</v>
      </c>
      <c r="L83" s="34">
        <v>11</v>
      </c>
      <c r="M83" s="34" t="s">
        <v>238</v>
      </c>
      <c r="N83" s="34" t="s">
        <v>239</v>
      </c>
      <c r="O83" s="46">
        <v>49738700</v>
      </c>
      <c r="P83" s="46">
        <v>49738700</v>
      </c>
      <c r="Q83" s="34" t="s">
        <v>31</v>
      </c>
      <c r="R83" s="34" t="s">
        <v>31</v>
      </c>
      <c r="S83" s="34" t="s">
        <v>240</v>
      </c>
      <c r="T83" s="46">
        <v>4521700</v>
      </c>
      <c r="U83" s="46" t="s">
        <v>411</v>
      </c>
      <c r="V83" s="34" t="s">
        <v>3420</v>
      </c>
    </row>
    <row r="84" spans="1:22" s="47" customFormat="1" ht="75" customHeight="1" x14ac:dyDescent="0.25">
      <c r="A84" s="34">
        <v>83</v>
      </c>
      <c r="B84" s="34" t="s">
        <v>311</v>
      </c>
      <c r="C84" s="34" t="s">
        <v>312</v>
      </c>
      <c r="D84" s="4" t="s">
        <v>313</v>
      </c>
      <c r="E84" s="4" t="s">
        <v>314</v>
      </c>
      <c r="F84" s="4" t="s">
        <v>234</v>
      </c>
      <c r="G84" s="34" t="s">
        <v>235</v>
      </c>
      <c r="H84" s="34" t="s">
        <v>236</v>
      </c>
      <c r="I84" s="34">
        <v>76121900</v>
      </c>
      <c r="J84" s="4" t="s">
        <v>316</v>
      </c>
      <c r="K84" s="5">
        <v>42023</v>
      </c>
      <c r="L84" s="34">
        <v>11</v>
      </c>
      <c r="M84" s="34" t="s">
        <v>238</v>
      </c>
      <c r="N84" s="34" t="s">
        <v>239</v>
      </c>
      <c r="O84" s="46">
        <v>38182100</v>
      </c>
      <c r="P84" s="46">
        <v>38182100</v>
      </c>
      <c r="Q84" s="34" t="s">
        <v>31</v>
      </c>
      <c r="R84" s="34" t="s">
        <v>31</v>
      </c>
      <c r="S84" s="34" t="s">
        <v>240</v>
      </c>
      <c r="T84" s="46">
        <v>3471100</v>
      </c>
      <c r="U84" s="46" t="s">
        <v>411</v>
      </c>
      <c r="V84" s="34" t="s">
        <v>3421</v>
      </c>
    </row>
    <row r="85" spans="1:22" s="47" customFormat="1" ht="75" customHeight="1" x14ac:dyDescent="0.25">
      <c r="A85" s="34">
        <v>84</v>
      </c>
      <c r="B85" s="34" t="s">
        <v>311</v>
      </c>
      <c r="C85" s="34" t="s">
        <v>312</v>
      </c>
      <c r="D85" s="4" t="s">
        <v>313</v>
      </c>
      <c r="E85" s="4" t="s">
        <v>314</v>
      </c>
      <c r="F85" s="4" t="s">
        <v>234</v>
      </c>
      <c r="G85" s="34" t="s">
        <v>235</v>
      </c>
      <c r="H85" s="34" t="s">
        <v>236</v>
      </c>
      <c r="I85" s="34">
        <v>76121900</v>
      </c>
      <c r="J85" s="4" t="s">
        <v>317</v>
      </c>
      <c r="K85" s="5">
        <v>42023</v>
      </c>
      <c r="L85" s="34">
        <v>11</v>
      </c>
      <c r="M85" s="34" t="s">
        <v>238</v>
      </c>
      <c r="N85" s="34" t="s">
        <v>239</v>
      </c>
      <c r="O85" s="46">
        <v>38182100</v>
      </c>
      <c r="P85" s="46">
        <v>38182100</v>
      </c>
      <c r="Q85" s="34" t="s">
        <v>31</v>
      </c>
      <c r="R85" s="34" t="s">
        <v>31</v>
      </c>
      <c r="S85" s="34" t="s">
        <v>240</v>
      </c>
      <c r="T85" s="46">
        <v>3471100</v>
      </c>
      <c r="U85" s="46" t="s">
        <v>411</v>
      </c>
      <c r="V85" s="34" t="s">
        <v>3422</v>
      </c>
    </row>
    <row r="86" spans="1:22" s="47" customFormat="1" ht="75" customHeight="1" x14ac:dyDescent="0.25">
      <c r="A86" s="34">
        <v>85</v>
      </c>
      <c r="B86" s="34" t="s">
        <v>311</v>
      </c>
      <c r="C86" s="34" t="s">
        <v>312</v>
      </c>
      <c r="D86" s="4" t="s">
        <v>313</v>
      </c>
      <c r="E86" s="4" t="s">
        <v>314</v>
      </c>
      <c r="F86" s="4" t="s">
        <v>234</v>
      </c>
      <c r="G86" s="34" t="s">
        <v>235</v>
      </c>
      <c r="H86" s="34" t="s">
        <v>236</v>
      </c>
      <c r="I86" s="34">
        <v>76121900</v>
      </c>
      <c r="J86" s="4" t="s">
        <v>318</v>
      </c>
      <c r="K86" s="5">
        <v>42023</v>
      </c>
      <c r="L86" s="34">
        <v>11</v>
      </c>
      <c r="M86" s="34" t="s">
        <v>238</v>
      </c>
      <c r="N86" s="34" t="s">
        <v>239</v>
      </c>
      <c r="O86" s="46">
        <v>30364400</v>
      </c>
      <c r="P86" s="46">
        <v>30364400</v>
      </c>
      <c r="Q86" s="34" t="s">
        <v>31</v>
      </c>
      <c r="R86" s="34" t="s">
        <v>31</v>
      </c>
      <c r="S86" s="34" t="s">
        <v>240</v>
      </c>
      <c r="T86" s="46">
        <v>2760400</v>
      </c>
      <c r="U86" s="46" t="s">
        <v>411</v>
      </c>
      <c r="V86" s="34" t="s">
        <v>3423</v>
      </c>
    </row>
    <row r="87" spans="1:22" s="47" customFormat="1" ht="75" customHeight="1" x14ac:dyDescent="0.25">
      <c r="A87" s="34">
        <v>86</v>
      </c>
      <c r="B87" s="34" t="s">
        <v>311</v>
      </c>
      <c r="C87" s="34" t="s">
        <v>312</v>
      </c>
      <c r="D87" s="4" t="s">
        <v>313</v>
      </c>
      <c r="E87" s="4" t="s">
        <v>314</v>
      </c>
      <c r="F87" s="4" t="s">
        <v>234</v>
      </c>
      <c r="G87" s="34" t="s">
        <v>235</v>
      </c>
      <c r="H87" s="34" t="s">
        <v>236</v>
      </c>
      <c r="I87" s="34">
        <v>76121900</v>
      </c>
      <c r="J87" s="4" t="s">
        <v>316</v>
      </c>
      <c r="K87" s="5">
        <v>42023</v>
      </c>
      <c r="L87" s="34">
        <v>11</v>
      </c>
      <c r="M87" s="34" t="s">
        <v>238</v>
      </c>
      <c r="N87" s="34" t="s">
        <v>239</v>
      </c>
      <c r="O87" s="46">
        <v>27985100</v>
      </c>
      <c r="P87" s="46">
        <v>27985100</v>
      </c>
      <c r="Q87" s="34" t="s">
        <v>31</v>
      </c>
      <c r="R87" s="34" t="s">
        <v>31</v>
      </c>
      <c r="S87" s="34" t="s">
        <v>240</v>
      </c>
      <c r="T87" s="46">
        <v>2544100</v>
      </c>
      <c r="U87" s="46" t="s">
        <v>411</v>
      </c>
      <c r="V87" s="34" t="s">
        <v>3424</v>
      </c>
    </row>
    <row r="88" spans="1:22" s="47" customFormat="1" ht="75" customHeight="1" x14ac:dyDescent="0.25">
      <c r="A88" s="34">
        <v>87</v>
      </c>
      <c r="B88" s="34" t="s">
        <v>311</v>
      </c>
      <c r="C88" s="34" t="s">
        <v>312</v>
      </c>
      <c r="D88" s="4" t="s">
        <v>313</v>
      </c>
      <c r="E88" s="4" t="s">
        <v>314</v>
      </c>
      <c r="F88" s="4" t="s">
        <v>234</v>
      </c>
      <c r="G88" s="34" t="s">
        <v>235</v>
      </c>
      <c r="H88" s="34" t="s">
        <v>236</v>
      </c>
      <c r="I88" s="34">
        <v>76121900</v>
      </c>
      <c r="J88" s="4" t="s">
        <v>316</v>
      </c>
      <c r="K88" s="5">
        <v>42016</v>
      </c>
      <c r="L88" s="34">
        <v>11</v>
      </c>
      <c r="M88" s="34" t="s">
        <v>238</v>
      </c>
      <c r="N88" s="34" t="s">
        <v>239</v>
      </c>
      <c r="O88" s="46">
        <v>27985100</v>
      </c>
      <c r="P88" s="46">
        <v>27985100</v>
      </c>
      <c r="Q88" s="34" t="s">
        <v>31</v>
      </c>
      <c r="R88" s="34" t="s">
        <v>31</v>
      </c>
      <c r="S88" s="34" t="s">
        <v>240</v>
      </c>
      <c r="T88" s="46">
        <v>2544100</v>
      </c>
      <c r="U88" s="46" t="s">
        <v>411</v>
      </c>
      <c r="V88" s="34" t="s">
        <v>3425</v>
      </c>
    </row>
    <row r="89" spans="1:22" s="47" customFormat="1" ht="75" customHeight="1" x14ac:dyDescent="0.25">
      <c r="A89" s="34">
        <v>88</v>
      </c>
      <c r="B89" s="34" t="s">
        <v>311</v>
      </c>
      <c r="C89" s="34" t="s">
        <v>312</v>
      </c>
      <c r="D89" s="4" t="s">
        <v>313</v>
      </c>
      <c r="E89" s="4" t="s">
        <v>314</v>
      </c>
      <c r="F89" s="4" t="s">
        <v>234</v>
      </c>
      <c r="G89" s="34" t="s">
        <v>235</v>
      </c>
      <c r="H89" s="34" t="s">
        <v>236</v>
      </c>
      <c r="I89" s="34">
        <v>76121900</v>
      </c>
      <c r="J89" s="4" t="s">
        <v>319</v>
      </c>
      <c r="K89" s="5">
        <v>42005</v>
      </c>
      <c r="L89" s="34">
        <v>11</v>
      </c>
      <c r="M89" s="34" t="s">
        <v>238</v>
      </c>
      <c r="N89" s="34" t="s">
        <v>239</v>
      </c>
      <c r="O89" s="46">
        <v>23906300</v>
      </c>
      <c r="P89" s="46">
        <v>23906300</v>
      </c>
      <c r="Q89" s="34" t="s">
        <v>31</v>
      </c>
      <c r="R89" s="34" t="s">
        <v>31</v>
      </c>
      <c r="S89" s="34" t="s">
        <v>240</v>
      </c>
      <c r="T89" s="46">
        <v>2173300</v>
      </c>
      <c r="U89" s="46" t="s">
        <v>411</v>
      </c>
      <c r="V89" s="34" t="s">
        <v>3426</v>
      </c>
    </row>
    <row r="90" spans="1:22" s="47" customFormat="1" ht="75" customHeight="1" x14ac:dyDescent="0.25">
      <c r="A90" s="34">
        <v>89</v>
      </c>
      <c r="B90" s="34" t="s">
        <v>311</v>
      </c>
      <c r="C90" s="34" t="s">
        <v>312</v>
      </c>
      <c r="D90" s="4" t="s">
        <v>313</v>
      </c>
      <c r="E90" s="4" t="s">
        <v>314</v>
      </c>
      <c r="F90" s="4" t="s">
        <v>234</v>
      </c>
      <c r="G90" s="34" t="s">
        <v>235</v>
      </c>
      <c r="H90" s="34" t="s">
        <v>236</v>
      </c>
      <c r="I90" s="34">
        <v>76121900</v>
      </c>
      <c r="J90" s="4" t="s">
        <v>320</v>
      </c>
      <c r="K90" s="5">
        <v>42023</v>
      </c>
      <c r="L90" s="34">
        <v>11</v>
      </c>
      <c r="M90" s="34" t="s">
        <v>238</v>
      </c>
      <c r="N90" s="34" t="s">
        <v>239</v>
      </c>
      <c r="O90" s="46">
        <v>22206800</v>
      </c>
      <c r="P90" s="46">
        <v>22206800</v>
      </c>
      <c r="Q90" s="34" t="s">
        <v>31</v>
      </c>
      <c r="R90" s="34" t="s">
        <v>31</v>
      </c>
      <c r="S90" s="34" t="s">
        <v>240</v>
      </c>
      <c r="T90" s="46">
        <v>2018800</v>
      </c>
      <c r="U90" s="46" t="s">
        <v>411</v>
      </c>
      <c r="V90" s="34" t="s">
        <v>3427</v>
      </c>
    </row>
    <row r="91" spans="1:22" s="47" customFormat="1" ht="75" customHeight="1" x14ac:dyDescent="0.25">
      <c r="A91" s="34">
        <v>90</v>
      </c>
      <c r="B91" s="34" t="s">
        <v>311</v>
      </c>
      <c r="C91" s="34" t="s">
        <v>312</v>
      </c>
      <c r="D91" s="4" t="s">
        <v>313</v>
      </c>
      <c r="E91" s="4" t="s">
        <v>314</v>
      </c>
      <c r="F91" s="4" t="s">
        <v>234</v>
      </c>
      <c r="G91" s="34" t="s">
        <v>235</v>
      </c>
      <c r="H91" s="34" t="s">
        <v>236</v>
      </c>
      <c r="I91" s="34">
        <v>76121900</v>
      </c>
      <c r="J91" s="4" t="s">
        <v>319</v>
      </c>
      <c r="K91" s="5">
        <v>42030</v>
      </c>
      <c r="L91" s="34">
        <v>11</v>
      </c>
      <c r="M91" s="34" t="s">
        <v>238</v>
      </c>
      <c r="N91" s="34" t="s">
        <v>239</v>
      </c>
      <c r="O91" s="46">
        <v>18807800</v>
      </c>
      <c r="P91" s="46">
        <v>18807800</v>
      </c>
      <c r="Q91" s="34" t="s">
        <v>31</v>
      </c>
      <c r="R91" s="34" t="s">
        <v>31</v>
      </c>
      <c r="S91" s="34" t="s">
        <v>240</v>
      </c>
      <c r="T91" s="46">
        <v>1709800</v>
      </c>
      <c r="U91" s="46" t="s">
        <v>411</v>
      </c>
      <c r="V91" s="34" t="s">
        <v>3428</v>
      </c>
    </row>
    <row r="92" spans="1:22" s="47" customFormat="1" ht="75" customHeight="1" x14ac:dyDescent="0.25">
      <c r="A92" s="34">
        <v>91</v>
      </c>
      <c r="B92" s="34" t="s">
        <v>311</v>
      </c>
      <c r="C92" s="34" t="s">
        <v>312</v>
      </c>
      <c r="D92" s="4" t="s">
        <v>313</v>
      </c>
      <c r="E92" s="4" t="s">
        <v>314</v>
      </c>
      <c r="F92" s="4" t="s">
        <v>234</v>
      </c>
      <c r="G92" s="34" t="s">
        <v>235</v>
      </c>
      <c r="H92" s="34" t="s">
        <v>236</v>
      </c>
      <c r="I92" s="34">
        <v>76121900</v>
      </c>
      <c r="J92" s="4" t="s">
        <v>319</v>
      </c>
      <c r="K92" s="5">
        <v>42036</v>
      </c>
      <c r="L92" s="34">
        <v>10</v>
      </c>
      <c r="M92" s="34" t="s">
        <v>238</v>
      </c>
      <c r="N92" s="34" t="s">
        <v>239</v>
      </c>
      <c r="O92" s="46">
        <v>17098000</v>
      </c>
      <c r="P92" s="46">
        <v>17098000</v>
      </c>
      <c r="Q92" s="34" t="s">
        <v>31</v>
      </c>
      <c r="R92" s="34" t="s">
        <v>31</v>
      </c>
      <c r="S92" s="34" t="s">
        <v>240</v>
      </c>
      <c r="T92" s="46">
        <v>1709800</v>
      </c>
      <c r="U92" s="46" t="s">
        <v>411</v>
      </c>
      <c r="V92" s="34" t="s">
        <v>3429</v>
      </c>
    </row>
    <row r="93" spans="1:22" s="47" customFormat="1" ht="75" customHeight="1" x14ac:dyDescent="0.25">
      <c r="A93" s="34">
        <v>92</v>
      </c>
      <c r="B93" s="34" t="s">
        <v>311</v>
      </c>
      <c r="C93" s="34" t="s">
        <v>312</v>
      </c>
      <c r="D93" s="4" t="s">
        <v>313</v>
      </c>
      <c r="E93" s="4" t="s">
        <v>314</v>
      </c>
      <c r="F93" s="4" t="s">
        <v>234</v>
      </c>
      <c r="G93" s="34" t="s">
        <v>235</v>
      </c>
      <c r="H93" s="34" t="s">
        <v>236</v>
      </c>
      <c r="I93" s="34">
        <v>76121900</v>
      </c>
      <c r="J93" s="4" t="s">
        <v>316</v>
      </c>
      <c r="K93" s="5">
        <v>42030</v>
      </c>
      <c r="L93" s="34">
        <v>11</v>
      </c>
      <c r="M93" s="34" t="s">
        <v>238</v>
      </c>
      <c r="N93" s="34" t="s">
        <v>239</v>
      </c>
      <c r="O93" s="46">
        <v>18512534</v>
      </c>
      <c r="P93" s="46">
        <v>18512534</v>
      </c>
      <c r="Q93" s="34" t="s">
        <v>31</v>
      </c>
      <c r="R93" s="34" t="s">
        <v>31</v>
      </c>
      <c r="S93" s="34" t="s">
        <v>240</v>
      </c>
      <c r="T93" s="46">
        <v>3471100</v>
      </c>
      <c r="U93" s="46" t="s">
        <v>411</v>
      </c>
      <c r="V93" s="34" t="s">
        <v>3430</v>
      </c>
    </row>
    <row r="94" spans="1:22" s="47" customFormat="1" ht="75" customHeight="1" x14ac:dyDescent="0.25">
      <c r="A94" s="34">
        <v>93</v>
      </c>
      <c r="B94" s="34" t="s">
        <v>311</v>
      </c>
      <c r="C94" s="34" t="s">
        <v>312</v>
      </c>
      <c r="D94" s="4" t="s">
        <v>313</v>
      </c>
      <c r="E94" s="4" t="s">
        <v>314</v>
      </c>
      <c r="F94" s="4" t="s">
        <v>234</v>
      </c>
      <c r="G94" s="34" t="s">
        <v>235</v>
      </c>
      <c r="H94" s="34" t="s">
        <v>236</v>
      </c>
      <c r="I94" s="34">
        <v>76121900</v>
      </c>
      <c r="J94" s="4" t="s">
        <v>321</v>
      </c>
      <c r="K94" s="5">
        <v>42030</v>
      </c>
      <c r="L94" s="34">
        <v>11</v>
      </c>
      <c r="M94" s="34" t="s">
        <v>238</v>
      </c>
      <c r="N94" s="34" t="s">
        <v>239</v>
      </c>
      <c r="O94" s="46">
        <v>27985100</v>
      </c>
      <c r="P94" s="46">
        <v>27985100</v>
      </c>
      <c r="Q94" s="34" t="s">
        <v>31</v>
      </c>
      <c r="R94" s="34" t="s">
        <v>31</v>
      </c>
      <c r="S94" s="34" t="s">
        <v>240</v>
      </c>
      <c r="T94" s="46">
        <v>2544100</v>
      </c>
      <c r="U94" s="46" t="s">
        <v>411</v>
      </c>
      <c r="V94" s="34" t="s">
        <v>3431</v>
      </c>
    </row>
    <row r="95" spans="1:22" s="47" customFormat="1" ht="75" customHeight="1" x14ac:dyDescent="0.25">
      <c r="A95" s="34">
        <v>94</v>
      </c>
      <c r="B95" s="34" t="s">
        <v>311</v>
      </c>
      <c r="C95" s="34" t="s">
        <v>312</v>
      </c>
      <c r="D95" s="4" t="s">
        <v>313</v>
      </c>
      <c r="E95" s="4" t="s">
        <v>314</v>
      </c>
      <c r="F95" s="4" t="s">
        <v>234</v>
      </c>
      <c r="G95" s="34" t="s">
        <v>235</v>
      </c>
      <c r="H95" s="34" t="s">
        <v>236</v>
      </c>
      <c r="I95" s="34">
        <v>76121900</v>
      </c>
      <c r="J95" s="4" t="s">
        <v>322</v>
      </c>
      <c r="K95" s="5">
        <v>42037</v>
      </c>
      <c r="L95" s="34">
        <v>10</v>
      </c>
      <c r="M95" s="34" t="s">
        <v>238</v>
      </c>
      <c r="N95" s="34" t="s">
        <v>239</v>
      </c>
      <c r="O95" s="46">
        <v>23587000</v>
      </c>
      <c r="P95" s="46">
        <v>23587000</v>
      </c>
      <c r="Q95" s="34" t="s">
        <v>31</v>
      </c>
      <c r="R95" s="34" t="s">
        <v>31</v>
      </c>
      <c r="S95" s="34" t="s">
        <v>240</v>
      </c>
      <c r="T95" s="46">
        <v>2358700</v>
      </c>
      <c r="U95" s="46" t="s">
        <v>411</v>
      </c>
      <c r="V95" s="34" t="s">
        <v>3432</v>
      </c>
    </row>
    <row r="96" spans="1:22" s="47" customFormat="1" ht="75" customHeight="1" x14ac:dyDescent="0.25">
      <c r="A96" s="34">
        <v>95</v>
      </c>
      <c r="B96" s="34" t="s">
        <v>311</v>
      </c>
      <c r="C96" s="34" t="s">
        <v>312</v>
      </c>
      <c r="D96" s="4" t="s">
        <v>313</v>
      </c>
      <c r="E96" s="4" t="s">
        <v>314</v>
      </c>
      <c r="F96" s="4" t="s">
        <v>234</v>
      </c>
      <c r="G96" s="34" t="s">
        <v>235</v>
      </c>
      <c r="H96" s="34" t="s">
        <v>236</v>
      </c>
      <c r="I96" s="34">
        <v>76121900</v>
      </c>
      <c r="J96" s="4" t="s">
        <v>274</v>
      </c>
      <c r="K96" s="5">
        <v>42339</v>
      </c>
      <c r="L96" s="34">
        <v>1</v>
      </c>
      <c r="M96" s="34" t="s">
        <v>238</v>
      </c>
      <c r="N96" s="34" t="s">
        <v>239</v>
      </c>
      <c r="O96" s="46">
        <v>3856066</v>
      </c>
      <c r="P96" s="46">
        <v>3856066</v>
      </c>
      <c r="Q96" s="34" t="s">
        <v>31</v>
      </c>
      <c r="R96" s="34" t="s">
        <v>31</v>
      </c>
      <c r="S96" s="34" t="s">
        <v>240</v>
      </c>
      <c r="T96" s="46" t="s">
        <v>31</v>
      </c>
      <c r="U96" s="34" t="s">
        <v>186</v>
      </c>
      <c r="V96" s="34"/>
    </row>
    <row r="97" spans="1:22" s="47" customFormat="1" ht="75" customHeight="1" x14ac:dyDescent="0.25">
      <c r="A97" s="34">
        <v>96</v>
      </c>
      <c r="B97" s="34" t="s">
        <v>311</v>
      </c>
      <c r="C97" s="34" t="s">
        <v>323</v>
      </c>
      <c r="D97" s="4" t="s">
        <v>324</v>
      </c>
      <c r="E97" s="4" t="s">
        <v>325</v>
      </c>
      <c r="F97" s="4" t="s">
        <v>234</v>
      </c>
      <c r="G97" s="34" t="s">
        <v>235</v>
      </c>
      <c r="H97" s="34" t="s">
        <v>236</v>
      </c>
      <c r="I97" s="34">
        <v>76121900</v>
      </c>
      <c r="J97" s="4" t="s">
        <v>326</v>
      </c>
      <c r="K97" s="5">
        <v>42019</v>
      </c>
      <c r="L97" s="34">
        <v>11</v>
      </c>
      <c r="M97" s="34" t="s">
        <v>238</v>
      </c>
      <c r="N97" s="34" t="s">
        <v>239</v>
      </c>
      <c r="O97" s="46">
        <v>65714000</v>
      </c>
      <c r="P97" s="46">
        <v>65714000</v>
      </c>
      <c r="Q97" s="34" t="s">
        <v>31</v>
      </c>
      <c r="R97" s="34" t="s">
        <v>31</v>
      </c>
      <c r="S97" s="34" t="s">
        <v>327</v>
      </c>
      <c r="T97" s="46">
        <v>5974000</v>
      </c>
      <c r="U97" s="46" t="s">
        <v>411</v>
      </c>
      <c r="V97" s="34" t="s">
        <v>3433</v>
      </c>
    </row>
    <row r="98" spans="1:22" s="47" customFormat="1" ht="75" customHeight="1" x14ac:dyDescent="0.25">
      <c r="A98" s="34">
        <v>97</v>
      </c>
      <c r="B98" s="34" t="s">
        <v>311</v>
      </c>
      <c r="C98" s="34" t="s">
        <v>323</v>
      </c>
      <c r="D98" s="4" t="s">
        <v>324</v>
      </c>
      <c r="E98" s="4" t="s">
        <v>325</v>
      </c>
      <c r="F98" s="4" t="s">
        <v>234</v>
      </c>
      <c r="G98" s="34" t="s">
        <v>235</v>
      </c>
      <c r="H98" s="34" t="s">
        <v>236</v>
      </c>
      <c r="I98" s="34">
        <v>76121900</v>
      </c>
      <c r="J98" s="4" t="s">
        <v>328</v>
      </c>
      <c r="K98" s="5">
        <v>42019</v>
      </c>
      <c r="L98" s="34">
        <v>10</v>
      </c>
      <c r="M98" s="34" t="s">
        <v>238</v>
      </c>
      <c r="N98" s="34" t="s">
        <v>239</v>
      </c>
      <c r="O98" s="46">
        <v>34711000</v>
      </c>
      <c r="P98" s="46">
        <v>34711000</v>
      </c>
      <c r="Q98" s="34" t="s">
        <v>31</v>
      </c>
      <c r="R98" s="34" t="s">
        <v>31</v>
      </c>
      <c r="S98" s="34" t="s">
        <v>327</v>
      </c>
      <c r="T98" s="46">
        <v>3471100</v>
      </c>
      <c r="U98" s="46" t="s">
        <v>411</v>
      </c>
      <c r="V98" s="34" t="s">
        <v>3434</v>
      </c>
    </row>
    <row r="99" spans="1:22" s="47" customFormat="1" ht="75" customHeight="1" x14ac:dyDescent="0.25">
      <c r="A99" s="34">
        <v>98</v>
      </c>
      <c r="B99" s="34" t="s">
        <v>311</v>
      </c>
      <c r="C99" s="34" t="s">
        <v>312</v>
      </c>
      <c r="D99" s="4" t="s">
        <v>324</v>
      </c>
      <c r="E99" s="4" t="s">
        <v>329</v>
      </c>
      <c r="F99" s="4" t="s">
        <v>234</v>
      </c>
      <c r="G99" s="34" t="s">
        <v>235</v>
      </c>
      <c r="H99" s="34" t="s">
        <v>236</v>
      </c>
      <c r="I99" s="34">
        <v>76121900</v>
      </c>
      <c r="J99" s="4" t="s">
        <v>330</v>
      </c>
      <c r="K99" s="5">
        <v>42019</v>
      </c>
      <c r="L99" s="34">
        <v>11</v>
      </c>
      <c r="M99" s="34" t="s">
        <v>238</v>
      </c>
      <c r="N99" s="34" t="s">
        <v>239</v>
      </c>
      <c r="O99" s="46">
        <v>43960400</v>
      </c>
      <c r="P99" s="46">
        <v>43960400</v>
      </c>
      <c r="Q99" s="34" t="s">
        <v>31</v>
      </c>
      <c r="R99" s="34" t="s">
        <v>31</v>
      </c>
      <c r="S99" s="34" t="s">
        <v>327</v>
      </c>
      <c r="T99" s="46">
        <v>3996400</v>
      </c>
      <c r="U99" s="46" t="s">
        <v>411</v>
      </c>
      <c r="V99" s="34" t="s">
        <v>3435</v>
      </c>
    </row>
    <row r="100" spans="1:22" s="47" customFormat="1" ht="75" customHeight="1" x14ac:dyDescent="0.25">
      <c r="A100" s="34">
        <v>99</v>
      </c>
      <c r="B100" s="34" t="s">
        <v>311</v>
      </c>
      <c r="C100" s="34" t="s">
        <v>312</v>
      </c>
      <c r="D100" s="4" t="s">
        <v>324</v>
      </c>
      <c r="E100" s="4" t="s">
        <v>329</v>
      </c>
      <c r="F100" s="4" t="s">
        <v>234</v>
      </c>
      <c r="G100" s="34" t="s">
        <v>235</v>
      </c>
      <c r="H100" s="34" t="s">
        <v>236</v>
      </c>
      <c r="I100" s="34">
        <v>76121900</v>
      </c>
      <c r="J100" s="4" t="s">
        <v>331</v>
      </c>
      <c r="K100" s="5">
        <v>42019</v>
      </c>
      <c r="L100" s="34">
        <v>10</v>
      </c>
      <c r="M100" s="34" t="s">
        <v>238</v>
      </c>
      <c r="N100" s="34" t="s">
        <v>239</v>
      </c>
      <c r="O100" s="46">
        <v>39964000</v>
      </c>
      <c r="P100" s="46">
        <v>39964000</v>
      </c>
      <c r="Q100" s="34" t="s">
        <v>31</v>
      </c>
      <c r="R100" s="34" t="s">
        <v>31</v>
      </c>
      <c r="S100" s="34" t="s">
        <v>327</v>
      </c>
      <c r="T100" s="46">
        <v>3996400</v>
      </c>
      <c r="U100" s="46" t="s">
        <v>411</v>
      </c>
      <c r="V100" s="34" t="s">
        <v>3436</v>
      </c>
    </row>
    <row r="101" spans="1:22" s="47" customFormat="1" ht="75" customHeight="1" x14ac:dyDescent="0.25">
      <c r="A101" s="34">
        <v>100</v>
      </c>
      <c r="B101" s="34" t="s">
        <v>311</v>
      </c>
      <c r="C101" s="34" t="s">
        <v>312</v>
      </c>
      <c r="D101" s="4" t="s">
        <v>324</v>
      </c>
      <c r="E101" s="4" t="s">
        <v>329</v>
      </c>
      <c r="F101" s="4" t="s">
        <v>234</v>
      </c>
      <c r="G101" s="34" t="s">
        <v>235</v>
      </c>
      <c r="H101" s="34" t="s">
        <v>236</v>
      </c>
      <c r="I101" s="34">
        <v>76121900</v>
      </c>
      <c r="J101" s="4" t="s">
        <v>332</v>
      </c>
      <c r="K101" s="5">
        <v>42019</v>
      </c>
      <c r="L101" s="34">
        <v>10</v>
      </c>
      <c r="M101" s="34" t="s">
        <v>238</v>
      </c>
      <c r="N101" s="34" t="s">
        <v>239</v>
      </c>
      <c r="O101" s="46">
        <v>39964000</v>
      </c>
      <c r="P101" s="46">
        <v>39964000</v>
      </c>
      <c r="Q101" s="34" t="s">
        <v>31</v>
      </c>
      <c r="R101" s="34" t="s">
        <v>31</v>
      </c>
      <c r="S101" s="34" t="s">
        <v>327</v>
      </c>
      <c r="T101" s="46">
        <v>3996400</v>
      </c>
      <c r="U101" s="46" t="s">
        <v>411</v>
      </c>
      <c r="V101" s="34" t="s">
        <v>3437</v>
      </c>
    </row>
    <row r="102" spans="1:22" s="47" customFormat="1" ht="75" customHeight="1" x14ac:dyDescent="0.25">
      <c r="A102" s="34">
        <v>101</v>
      </c>
      <c r="B102" s="34" t="s">
        <v>311</v>
      </c>
      <c r="C102" s="34" t="s">
        <v>312</v>
      </c>
      <c r="D102" s="4" t="s">
        <v>324</v>
      </c>
      <c r="E102" s="4" t="s">
        <v>329</v>
      </c>
      <c r="F102" s="4" t="s">
        <v>234</v>
      </c>
      <c r="G102" s="34" t="s">
        <v>235</v>
      </c>
      <c r="H102" s="34" t="s">
        <v>236</v>
      </c>
      <c r="I102" s="34">
        <v>76121900</v>
      </c>
      <c r="J102" s="4" t="s">
        <v>274</v>
      </c>
      <c r="K102" s="5">
        <v>42339</v>
      </c>
      <c r="L102" s="34">
        <v>1</v>
      </c>
      <c r="M102" s="34" t="s">
        <v>238</v>
      </c>
      <c r="N102" s="34" t="s">
        <v>239</v>
      </c>
      <c r="O102" s="46">
        <v>221107</v>
      </c>
      <c r="P102" s="46">
        <v>221107</v>
      </c>
      <c r="Q102" s="34" t="s">
        <v>31</v>
      </c>
      <c r="R102" s="34" t="s">
        <v>31</v>
      </c>
      <c r="S102" s="34" t="s">
        <v>327</v>
      </c>
      <c r="T102" s="46" t="s">
        <v>31</v>
      </c>
      <c r="U102" s="34" t="s">
        <v>186</v>
      </c>
      <c r="V102" s="34"/>
    </row>
    <row r="103" spans="1:22" s="47" customFormat="1" ht="75" customHeight="1" x14ac:dyDescent="0.25">
      <c r="A103" s="34">
        <v>102</v>
      </c>
      <c r="B103" s="34" t="s">
        <v>311</v>
      </c>
      <c r="C103" s="34" t="s">
        <v>312</v>
      </c>
      <c r="D103" s="4" t="s">
        <v>324</v>
      </c>
      <c r="E103" s="4" t="s">
        <v>329</v>
      </c>
      <c r="F103" s="4" t="s">
        <v>234</v>
      </c>
      <c r="G103" s="34" t="s">
        <v>235</v>
      </c>
      <c r="H103" s="34" t="s">
        <v>236</v>
      </c>
      <c r="I103" s="34">
        <v>76121900</v>
      </c>
      <c r="J103" s="4" t="s">
        <v>333</v>
      </c>
      <c r="K103" s="5">
        <v>42019</v>
      </c>
      <c r="L103" s="34">
        <v>10</v>
      </c>
      <c r="M103" s="34" t="s">
        <v>238</v>
      </c>
      <c r="N103" s="34" t="s">
        <v>239</v>
      </c>
      <c r="O103" s="46">
        <v>25801843</v>
      </c>
      <c r="P103" s="46">
        <v>25801843</v>
      </c>
      <c r="Q103" s="34" t="s">
        <v>31</v>
      </c>
      <c r="R103" s="34" t="s">
        <v>31</v>
      </c>
      <c r="S103" s="34" t="s">
        <v>327</v>
      </c>
      <c r="T103" s="46">
        <v>3471100</v>
      </c>
      <c r="U103" s="46" t="s">
        <v>411</v>
      </c>
      <c r="V103" s="34" t="s">
        <v>3438</v>
      </c>
    </row>
    <row r="104" spans="1:22" s="47" customFormat="1" ht="75" customHeight="1" x14ac:dyDescent="0.25">
      <c r="A104" s="34">
        <v>103</v>
      </c>
      <c r="B104" s="34" t="s">
        <v>311</v>
      </c>
      <c r="C104" s="34" t="s">
        <v>312</v>
      </c>
      <c r="D104" s="4" t="s">
        <v>324</v>
      </c>
      <c r="E104" s="4" t="s">
        <v>329</v>
      </c>
      <c r="F104" s="4" t="s">
        <v>234</v>
      </c>
      <c r="G104" s="34" t="s">
        <v>235</v>
      </c>
      <c r="H104" s="34" t="s">
        <v>236</v>
      </c>
      <c r="I104" s="34">
        <v>76121900</v>
      </c>
      <c r="J104" s="4" t="s">
        <v>334</v>
      </c>
      <c r="K104" s="5">
        <v>42019</v>
      </c>
      <c r="L104" s="34">
        <v>11</v>
      </c>
      <c r="M104" s="34" t="s">
        <v>238</v>
      </c>
      <c r="N104" s="34" t="s">
        <v>239</v>
      </c>
      <c r="O104" s="46">
        <v>30364400</v>
      </c>
      <c r="P104" s="46">
        <v>30364400</v>
      </c>
      <c r="Q104" s="34" t="s">
        <v>31</v>
      </c>
      <c r="R104" s="34" t="s">
        <v>31</v>
      </c>
      <c r="S104" s="34" t="s">
        <v>327</v>
      </c>
      <c r="T104" s="46">
        <v>2760400</v>
      </c>
      <c r="U104" s="46" t="s">
        <v>411</v>
      </c>
      <c r="V104" s="34" t="s">
        <v>3439</v>
      </c>
    </row>
    <row r="105" spans="1:22" s="47" customFormat="1" ht="75" customHeight="1" x14ac:dyDescent="0.25">
      <c r="A105" s="34">
        <v>104</v>
      </c>
      <c r="B105" s="34" t="s">
        <v>311</v>
      </c>
      <c r="C105" s="34" t="s">
        <v>312</v>
      </c>
      <c r="D105" s="4" t="s">
        <v>324</v>
      </c>
      <c r="E105" s="4" t="s">
        <v>329</v>
      </c>
      <c r="F105" s="4" t="s">
        <v>234</v>
      </c>
      <c r="G105" s="34" t="s">
        <v>235</v>
      </c>
      <c r="H105" s="34" t="s">
        <v>236</v>
      </c>
      <c r="I105" s="34">
        <v>76121900</v>
      </c>
      <c r="J105" s="4" t="s">
        <v>335</v>
      </c>
      <c r="K105" s="5">
        <v>42019</v>
      </c>
      <c r="L105" s="34">
        <v>10</v>
      </c>
      <c r="M105" s="34" t="s">
        <v>238</v>
      </c>
      <c r="N105" s="34" t="s">
        <v>239</v>
      </c>
      <c r="O105" s="46">
        <v>23587000</v>
      </c>
      <c r="P105" s="46">
        <v>23587000</v>
      </c>
      <c r="Q105" s="34" t="s">
        <v>31</v>
      </c>
      <c r="R105" s="34" t="s">
        <v>31</v>
      </c>
      <c r="S105" s="34" t="s">
        <v>327</v>
      </c>
      <c r="T105" s="46">
        <v>2358700</v>
      </c>
      <c r="U105" s="46" t="s">
        <v>411</v>
      </c>
      <c r="V105" s="34" t="s">
        <v>3440</v>
      </c>
    </row>
    <row r="106" spans="1:22" s="47" customFormat="1" ht="75" customHeight="1" x14ac:dyDescent="0.25">
      <c r="A106" s="34">
        <v>105</v>
      </c>
      <c r="B106" s="34" t="s">
        <v>311</v>
      </c>
      <c r="C106" s="34" t="s">
        <v>312</v>
      </c>
      <c r="D106" s="4" t="s">
        <v>324</v>
      </c>
      <c r="E106" s="4" t="s">
        <v>329</v>
      </c>
      <c r="F106" s="4" t="s">
        <v>234</v>
      </c>
      <c r="G106" s="34" t="s">
        <v>235</v>
      </c>
      <c r="H106" s="34" t="s">
        <v>236</v>
      </c>
      <c r="I106" s="34">
        <v>76121900</v>
      </c>
      <c r="J106" s="4" t="s">
        <v>336</v>
      </c>
      <c r="K106" s="5">
        <v>42019</v>
      </c>
      <c r="L106" s="34">
        <v>11</v>
      </c>
      <c r="M106" s="34" t="s">
        <v>238</v>
      </c>
      <c r="N106" s="34" t="s">
        <v>239</v>
      </c>
      <c r="O106" s="46">
        <v>22206800</v>
      </c>
      <c r="P106" s="46">
        <v>22206800</v>
      </c>
      <c r="Q106" s="34" t="s">
        <v>31</v>
      </c>
      <c r="R106" s="34" t="s">
        <v>31</v>
      </c>
      <c r="S106" s="34" t="s">
        <v>327</v>
      </c>
      <c r="T106" s="46">
        <v>2018800</v>
      </c>
      <c r="U106" s="46" t="s">
        <v>411</v>
      </c>
      <c r="V106" s="34" t="s">
        <v>3441</v>
      </c>
    </row>
    <row r="107" spans="1:22" s="47" customFormat="1" ht="75" customHeight="1" x14ac:dyDescent="0.25">
      <c r="A107" s="34">
        <v>106</v>
      </c>
      <c r="B107" s="34" t="s">
        <v>311</v>
      </c>
      <c r="C107" s="34" t="s">
        <v>312</v>
      </c>
      <c r="D107" s="4" t="s">
        <v>324</v>
      </c>
      <c r="E107" s="4" t="s">
        <v>329</v>
      </c>
      <c r="F107" s="4" t="s">
        <v>234</v>
      </c>
      <c r="G107" s="34" t="s">
        <v>235</v>
      </c>
      <c r="H107" s="34" t="s">
        <v>236</v>
      </c>
      <c r="I107" s="34">
        <v>76121900</v>
      </c>
      <c r="J107" s="4" t="s">
        <v>337</v>
      </c>
      <c r="K107" s="5">
        <v>42019</v>
      </c>
      <c r="L107" s="34">
        <v>10</v>
      </c>
      <c r="M107" s="34" t="s">
        <v>238</v>
      </c>
      <c r="N107" s="34" t="s">
        <v>239</v>
      </c>
      <c r="O107" s="46">
        <v>12978000</v>
      </c>
      <c r="P107" s="46">
        <v>12978000</v>
      </c>
      <c r="Q107" s="34" t="s">
        <v>31</v>
      </c>
      <c r="R107" s="34" t="s">
        <v>31</v>
      </c>
      <c r="S107" s="34" t="s">
        <v>327</v>
      </c>
      <c r="T107" s="46">
        <v>1297800</v>
      </c>
      <c r="U107" s="46" t="s">
        <v>411</v>
      </c>
      <c r="V107" s="34" t="s">
        <v>3442</v>
      </c>
    </row>
    <row r="108" spans="1:22" s="47" customFormat="1" ht="75" customHeight="1" x14ac:dyDescent="0.25">
      <c r="A108" s="34">
        <v>107</v>
      </c>
      <c r="B108" s="34" t="s">
        <v>311</v>
      </c>
      <c r="C108" s="34" t="s">
        <v>323</v>
      </c>
      <c r="D108" s="4" t="s">
        <v>324</v>
      </c>
      <c r="E108" s="4" t="s">
        <v>325</v>
      </c>
      <c r="F108" s="4" t="s">
        <v>70</v>
      </c>
      <c r="G108" s="34" t="s">
        <v>305</v>
      </c>
      <c r="H108" s="34" t="s">
        <v>306</v>
      </c>
      <c r="I108" s="34">
        <v>90111601</v>
      </c>
      <c r="J108" s="4" t="s">
        <v>338</v>
      </c>
      <c r="K108" s="5">
        <v>42019</v>
      </c>
      <c r="L108" s="34">
        <v>11</v>
      </c>
      <c r="M108" s="34" t="s">
        <v>303</v>
      </c>
      <c r="N108" s="34" t="s">
        <v>239</v>
      </c>
      <c r="O108" s="46">
        <v>25000000</v>
      </c>
      <c r="P108" s="46">
        <v>25000000</v>
      </c>
      <c r="Q108" s="34" t="s">
        <v>31</v>
      </c>
      <c r="R108" s="34" t="s">
        <v>31</v>
      </c>
      <c r="S108" s="34" t="s">
        <v>327</v>
      </c>
      <c r="T108" s="46">
        <v>25000000</v>
      </c>
      <c r="U108" s="46" t="s">
        <v>411</v>
      </c>
      <c r="V108" s="34" t="s">
        <v>3419</v>
      </c>
    </row>
    <row r="109" spans="1:22" s="47" customFormat="1" ht="75" customHeight="1" x14ac:dyDescent="0.25">
      <c r="A109" s="34">
        <v>108</v>
      </c>
      <c r="B109" s="34" t="s">
        <v>311</v>
      </c>
      <c r="C109" s="34" t="s">
        <v>312</v>
      </c>
      <c r="D109" s="4" t="s">
        <v>324</v>
      </c>
      <c r="E109" s="4" t="s">
        <v>329</v>
      </c>
      <c r="F109" s="4" t="s">
        <v>70</v>
      </c>
      <c r="G109" s="34" t="s">
        <v>305</v>
      </c>
      <c r="H109" s="34" t="s">
        <v>306</v>
      </c>
      <c r="I109" s="34">
        <v>90111601</v>
      </c>
      <c r="J109" s="4" t="s">
        <v>338</v>
      </c>
      <c r="K109" s="5">
        <v>42019</v>
      </c>
      <c r="L109" s="34">
        <v>11</v>
      </c>
      <c r="M109" s="34" t="s">
        <v>303</v>
      </c>
      <c r="N109" s="34" t="s">
        <v>239</v>
      </c>
      <c r="O109" s="46">
        <v>15000000</v>
      </c>
      <c r="P109" s="46">
        <v>15000000</v>
      </c>
      <c r="Q109" s="34" t="s">
        <v>31</v>
      </c>
      <c r="R109" s="34" t="s">
        <v>31</v>
      </c>
      <c r="S109" s="34" t="s">
        <v>327</v>
      </c>
      <c r="T109" s="46">
        <v>15000000</v>
      </c>
      <c r="U109" s="46" t="s">
        <v>411</v>
      </c>
      <c r="V109" s="34" t="s">
        <v>3419</v>
      </c>
    </row>
    <row r="110" spans="1:22" s="47" customFormat="1" ht="75" customHeight="1" x14ac:dyDescent="0.25">
      <c r="A110" s="34">
        <v>109</v>
      </c>
      <c r="B110" s="34" t="s">
        <v>311</v>
      </c>
      <c r="C110" s="34" t="s">
        <v>312</v>
      </c>
      <c r="D110" s="4" t="s">
        <v>324</v>
      </c>
      <c r="E110" s="4" t="s">
        <v>329</v>
      </c>
      <c r="F110" s="4" t="s">
        <v>70</v>
      </c>
      <c r="G110" s="34" t="s">
        <v>300</v>
      </c>
      <c r="H110" s="34" t="s">
        <v>301</v>
      </c>
      <c r="I110" s="34">
        <v>78111800</v>
      </c>
      <c r="J110" s="4" t="s">
        <v>302</v>
      </c>
      <c r="K110" s="5">
        <v>42019</v>
      </c>
      <c r="L110" s="34">
        <v>11</v>
      </c>
      <c r="M110" s="34" t="s">
        <v>303</v>
      </c>
      <c r="N110" s="34" t="s">
        <v>239</v>
      </c>
      <c r="O110" s="46">
        <v>72000000</v>
      </c>
      <c r="P110" s="46">
        <v>72000000</v>
      </c>
      <c r="Q110" s="34" t="s">
        <v>31</v>
      </c>
      <c r="R110" s="34" t="s">
        <v>31</v>
      </c>
      <c r="S110" s="34" t="s">
        <v>327</v>
      </c>
      <c r="T110" s="46" t="s">
        <v>31</v>
      </c>
      <c r="U110" s="46" t="s">
        <v>411</v>
      </c>
      <c r="V110" s="34" t="s">
        <v>3416</v>
      </c>
    </row>
    <row r="111" spans="1:22" s="47" customFormat="1" ht="75" customHeight="1" x14ac:dyDescent="0.25">
      <c r="A111" s="34">
        <v>110</v>
      </c>
      <c r="B111" s="34" t="s">
        <v>230</v>
      </c>
      <c r="C111" s="34" t="s">
        <v>231</v>
      </c>
      <c r="D111" s="4" t="s">
        <v>232</v>
      </c>
      <c r="E111" s="4" t="s">
        <v>233</v>
      </c>
      <c r="F111" s="4" t="s">
        <v>234</v>
      </c>
      <c r="G111" s="34" t="s">
        <v>235</v>
      </c>
      <c r="H111" s="34" t="s">
        <v>236</v>
      </c>
      <c r="I111" s="34">
        <v>76121900</v>
      </c>
      <c r="J111" s="4" t="s">
        <v>339</v>
      </c>
      <c r="K111" s="5">
        <v>42339</v>
      </c>
      <c r="L111" s="34">
        <v>1</v>
      </c>
      <c r="M111" s="34" t="s">
        <v>238</v>
      </c>
      <c r="N111" s="34" t="s">
        <v>239</v>
      </c>
      <c r="O111" s="46">
        <v>2018800</v>
      </c>
      <c r="P111" s="46">
        <v>2018800</v>
      </c>
      <c r="Q111" s="34" t="s">
        <v>31</v>
      </c>
      <c r="R111" s="34" t="s">
        <v>31</v>
      </c>
      <c r="S111" s="34" t="s">
        <v>240</v>
      </c>
      <c r="T111" s="46">
        <v>2018800</v>
      </c>
      <c r="U111" s="46" t="s">
        <v>411</v>
      </c>
      <c r="V111" s="34" t="s">
        <v>3380</v>
      </c>
    </row>
    <row r="112" spans="1:22" s="47" customFormat="1" ht="75" customHeight="1" x14ac:dyDescent="0.25">
      <c r="A112" s="34">
        <v>111</v>
      </c>
      <c r="B112" s="34" t="s">
        <v>230</v>
      </c>
      <c r="C112" s="34" t="s">
        <v>231</v>
      </c>
      <c r="D112" s="4" t="s">
        <v>232</v>
      </c>
      <c r="E112" s="4" t="s">
        <v>233</v>
      </c>
      <c r="F112" s="4" t="s">
        <v>234</v>
      </c>
      <c r="G112" s="34" t="s">
        <v>235</v>
      </c>
      <c r="H112" s="34" t="s">
        <v>236</v>
      </c>
      <c r="I112" s="34">
        <v>76121900</v>
      </c>
      <c r="J112" s="4" t="s">
        <v>340</v>
      </c>
      <c r="K112" s="5">
        <v>42019</v>
      </c>
      <c r="L112" s="34">
        <v>8.5</v>
      </c>
      <c r="M112" s="34" t="s">
        <v>238</v>
      </c>
      <c r="N112" s="34" t="s">
        <v>239</v>
      </c>
      <c r="O112" s="46">
        <v>29504350</v>
      </c>
      <c r="P112" s="46">
        <v>29504350</v>
      </c>
      <c r="Q112" s="34" t="s">
        <v>31</v>
      </c>
      <c r="R112" s="34" t="s">
        <v>31</v>
      </c>
      <c r="S112" s="34" t="s">
        <v>240</v>
      </c>
      <c r="T112" s="46">
        <v>3471100</v>
      </c>
      <c r="U112" s="46" t="s">
        <v>411</v>
      </c>
      <c r="V112" s="34" t="s">
        <v>3443</v>
      </c>
    </row>
    <row r="113" spans="1:22" s="47" customFormat="1" ht="75" customHeight="1" x14ac:dyDescent="0.25">
      <c r="A113" s="34">
        <v>112</v>
      </c>
      <c r="B113" s="34" t="s">
        <v>230</v>
      </c>
      <c r="C113" s="34" t="s">
        <v>231</v>
      </c>
      <c r="D113" s="4" t="s">
        <v>232</v>
      </c>
      <c r="E113" s="4" t="s">
        <v>341</v>
      </c>
      <c r="F113" s="4" t="s">
        <v>234</v>
      </c>
      <c r="G113" s="34" t="s">
        <v>235</v>
      </c>
      <c r="H113" s="34" t="s">
        <v>236</v>
      </c>
      <c r="I113" s="34">
        <v>76121900</v>
      </c>
      <c r="J113" s="4" t="s">
        <v>342</v>
      </c>
      <c r="K113" s="5">
        <v>42095</v>
      </c>
      <c r="L113" s="34">
        <v>9</v>
      </c>
      <c r="M113" s="34" t="s">
        <v>238</v>
      </c>
      <c r="N113" s="34" t="s">
        <v>239</v>
      </c>
      <c r="O113" s="46">
        <v>15388200</v>
      </c>
      <c r="P113" s="46">
        <v>15388200</v>
      </c>
      <c r="Q113" s="34" t="s">
        <v>31</v>
      </c>
      <c r="R113" s="34" t="s">
        <v>31</v>
      </c>
      <c r="S113" s="34" t="s">
        <v>240</v>
      </c>
      <c r="T113" s="46">
        <v>1709800</v>
      </c>
      <c r="U113" s="46" t="s">
        <v>411</v>
      </c>
      <c r="V113" s="34" t="s">
        <v>3444</v>
      </c>
    </row>
    <row r="114" spans="1:22" s="47" customFormat="1" ht="75" customHeight="1" x14ac:dyDescent="0.25">
      <c r="A114" s="34">
        <v>113</v>
      </c>
      <c r="B114" s="34" t="s">
        <v>230</v>
      </c>
      <c r="C114" s="34" t="s">
        <v>231</v>
      </c>
      <c r="D114" s="4" t="s">
        <v>232</v>
      </c>
      <c r="E114" s="4" t="s">
        <v>233</v>
      </c>
      <c r="F114" s="4" t="s">
        <v>234</v>
      </c>
      <c r="G114" s="34" t="s">
        <v>235</v>
      </c>
      <c r="H114" s="34" t="s">
        <v>236</v>
      </c>
      <c r="I114" s="34">
        <v>76121900</v>
      </c>
      <c r="J114" s="4" t="s">
        <v>343</v>
      </c>
      <c r="K114" s="5">
        <v>42309</v>
      </c>
      <c r="L114" s="34">
        <v>1</v>
      </c>
      <c r="M114" s="34" t="s">
        <v>238</v>
      </c>
      <c r="N114" s="34" t="s">
        <v>239</v>
      </c>
      <c r="O114" s="46">
        <v>3079700</v>
      </c>
      <c r="P114" s="46">
        <v>3079700</v>
      </c>
      <c r="Q114" s="34" t="s">
        <v>31</v>
      </c>
      <c r="R114" s="34" t="s">
        <v>31</v>
      </c>
      <c r="S114" s="34" t="s">
        <v>240</v>
      </c>
      <c r="T114" s="46">
        <v>3079700</v>
      </c>
      <c r="U114" s="46" t="s">
        <v>411</v>
      </c>
      <c r="V114" s="34" t="s">
        <v>3352</v>
      </c>
    </row>
    <row r="115" spans="1:22" s="47" customFormat="1" ht="75" customHeight="1" x14ac:dyDescent="0.25">
      <c r="A115" s="34">
        <v>114</v>
      </c>
      <c r="B115" s="34" t="s">
        <v>230</v>
      </c>
      <c r="C115" s="34" t="s">
        <v>231</v>
      </c>
      <c r="D115" s="4" t="s">
        <v>232</v>
      </c>
      <c r="E115" s="4" t="s">
        <v>233</v>
      </c>
      <c r="F115" s="4" t="s">
        <v>234</v>
      </c>
      <c r="G115" s="34" t="s">
        <v>235</v>
      </c>
      <c r="H115" s="34" t="s">
        <v>236</v>
      </c>
      <c r="I115" s="34">
        <v>76121900</v>
      </c>
      <c r="J115" s="4" t="s">
        <v>344</v>
      </c>
      <c r="K115" s="5">
        <v>42095</v>
      </c>
      <c r="L115" s="34">
        <v>9</v>
      </c>
      <c r="M115" s="34" t="s">
        <v>238</v>
      </c>
      <c r="N115" s="34" t="s">
        <v>239</v>
      </c>
      <c r="O115" s="46">
        <v>40695300</v>
      </c>
      <c r="P115" s="46">
        <v>40695300</v>
      </c>
      <c r="Q115" s="34" t="s">
        <v>31</v>
      </c>
      <c r="R115" s="34" t="s">
        <v>31</v>
      </c>
      <c r="S115" s="34" t="s">
        <v>240</v>
      </c>
      <c r="T115" s="46">
        <v>4521700</v>
      </c>
      <c r="U115" s="46" t="s">
        <v>411</v>
      </c>
      <c r="V115" s="34" t="s">
        <v>3445</v>
      </c>
    </row>
    <row r="116" spans="1:22" s="47" customFormat="1" ht="75" customHeight="1" x14ac:dyDescent="0.25">
      <c r="A116" s="34">
        <v>115</v>
      </c>
      <c r="B116" s="34" t="s">
        <v>230</v>
      </c>
      <c r="C116" s="34" t="s">
        <v>231</v>
      </c>
      <c r="D116" s="4" t="s">
        <v>232</v>
      </c>
      <c r="E116" s="4" t="s">
        <v>233</v>
      </c>
      <c r="F116" s="4" t="s">
        <v>234</v>
      </c>
      <c r="G116" s="34" t="s">
        <v>235</v>
      </c>
      <c r="H116" s="34" t="s">
        <v>236</v>
      </c>
      <c r="I116" s="34">
        <v>76121900</v>
      </c>
      <c r="J116" s="4" t="s">
        <v>345</v>
      </c>
      <c r="K116" s="5">
        <v>42339</v>
      </c>
      <c r="L116" s="34">
        <v>1</v>
      </c>
      <c r="M116" s="34" t="s">
        <v>238</v>
      </c>
      <c r="N116" s="34" t="s">
        <v>239</v>
      </c>
      <c r="O116" s="46">
        <v>2358700</v>
      </c>
      <c r="P116" s="46">
        <v>2358700</v>
      </c>
      <c r="Q116" s="34" t="s">
        <v>31</v>
      </c>
      <c r="R116" s="34" t="s">
        <v>31</v>
      </c>
      <c r="S116" s="34" t="s">
        <v>240</v>
      </c>
      <c r="T116" s="46">
        <v>2358700</v>
      </c>
      <c r="U116" s="46" t="s">
        <v>411</v>
      </c>
      <c r="V116" s="34" t="s">
        <v>3376</v>
      </c>
    </row>
    <row r="117" spans="1:22" s="47" customFormat="1" ht="75" customHeight="1" x14ac:dyDescent="0.25">
      <c r="A117" s="34">
        <v>116</v>
      </c>
      <c r="B117" s="34" t="s">
        <v>230</v>
      </c>
      <c r="C117" s="34" t="s">
        <v>231</v>
      </c>
      <c r="D117" s="4" t="s">
        <v>232</v>
      </c>
      <c r="E117" s="4" t="s">
        <v>233</v>
      </c>
      <c r="F117" s="4" t="s">
        <v>234</v>
      </c>
      <c r="G117" s="34" t="s">
        <v>235</v>
      </c>
      <c r="H117" s="34" t="s">
        <v>236</v>
      </c>
      <c r="I117" s="34">
        <v>76121900</v>
      </c>
      <c r="J117" s="4" t="s">
        <v>346</v>
      </c>
      <c r="K117" s="5">
        <v>42095</v>
      </c>
      <c r="L117" s="34">
        <v>9</v>
      </c>
      <c r="M117" s="34" t="s">
        <v>238</v>
      </c>
      <c r="N117" s="34" t="s">
        <v>239</v>
      </c>
      <c r="O117" s="46">
        <v>27717300</v>
      </c>
      <c r="P117" s="46">
        <v>27717300</v>
      </c>
      <c r="Q117" s="34" t="s">
        <v>31</v>
      </c>
      <c r="R117" s="34" t="s">
        <v>31</v>
      </c>
      <c r="S117" s="34" t="s">
        <v>240</v>
      </c>
      <c r="T117" s="46">
        <v>3079700</v>
      </c>
      <c r="U117" s="46" t="s">
        <v>411</v>
      </c>
      <c r="V117" s="34" t="s">
        <v>3446</v>
      </c>
    </row>
    <row r="118" spans="1:22" s="47" customFormat="1" ht="75" customHeight="1" x14ac:dyDescent="0.25">
      <c r="A118" s="34">
        <v>117</v>
      </c>
      <c r="B118" s="34" t="s">
        <v>230</v>
      </c>
      <c r="C118" s="34" t="s">
        <v>231</v>
      </c>
      <c r="D118" s="4" t="s">
        <v>232</v>
      </c>
      <c r="E118" s="4" t="s">
        <v>233</v>
      </c>
      <c r="F118" s="4" t="s">
        <v>234</v>
      </c>
      <c r="G118" s="34" t="s">
        <v>235</v>
      </c>
      <c r="H118" s="34" t="s">
        <v>236</v>
      </c>
      <c r="I118" s="34">
        <v>76121900</v>
      </c>
      <c r="J118" s="4" t="s">
        <v>347</v>
      </c>
      <c r="K118" s="5">
        <v>42095</v>
      </c>
      <c r="L118" s="34">
        <v>9</v>
      </c>
      <c r="M118" s="34" t="s">
        <v>238</v>
      </c>
      <c r="N118" s="34" t="s">
        <v>239</v>
      </c>
      <c r="O118" s="46">
        <v>24843600</v>
      </c>
      <c r="P118" s="46">
        <v>24843600</v>
      </c>
      <c r="Q118" s="34" t="s">
        <v>31</v>
      </c>
      <c r="R118" s="34" t="s">
        <v>31</v>
      </c>
      <c r="S118" s="34" t="s">
        <v>240</v>
      </c>
      <c r="T118" s="46">
        <v>2760400</v>
      </c>
      <c r="U118" s="46" t="s">
        <v>411</v>
      </c>
      <c r="V118" s="34" t="s">
        <v>3447</v>
      </c>
    </row>
    <row r="119" spans="1:22" s="47" customFormat="1" ht="75" customHeight="1" x14ac:dyDescent="0.25">
      <c r="A119" s="34">
        <v>118</v>
      </c>
      <c r="B119" s="34" t="s">
        <v>230</v>
      </c>
      <c r="C119" s="34" t="s">
        <v>231</v>
      </c>
      <c r="D119" s="4" t="s">
        <v>232</v>
      </c>
      <c r="E119" s="4" t="s">
        <v>233</v>
      </c>
      <c r="F119" s="4" t="s">
        <v>234</v>
      </c>
      <c r="G119" s="34" t="s">
        <v>235</v>
      </c>
      <c r="H119" s="34" t="s">
        <v>236</v>
      </c>
      <c r="I119" s="34">
        <v>76121900</v>
      </c>
      <c r="J119" s="4" t="s">
        <v>348</v>
      </c>
      <c r="K119" s="5">
        <v>42339</v>
      </c>
      <c r="L119" s="34">
        <v>1</v>
      </c>
      <c r="M119" s="34" t="s">
        <v>238</v>
      </c>
      <c r="N119" s="34" t="s">
        <v>239</v>
      </c>
      <c r="O119" s="46">
        <v>2358700</v>
      </c>
      <c r="P119" s="46">
        <v>2358700</v>
      </c>
      <c r="Q119" s="34" t="s">
        <v>31</v>
      </c>
      <c r="R119" s="34" t="s">
        <v>31</v>
      </c>
      <c r="S119" s="34" t="s">
        <v>240</v>
      </c>
      <c r="T119" s="46">
        <v>2358700</v>
      </c>
      <c r="U119" s="46" t="s">
        <v>411</v>
      </c>
      <c r="V119" s="34" t="s">
        <v>3378</v>
      </c>
    </row>
    <row r="120" spans="1:22" s="47" customFormat="1" ht="75" customHeight="1" x14ac:dyDescent="0.25">
      <c r="A120" s="34">
        <v>119</v>
      </c>
      <c r="B120" s="34" t="s">
        <v>230</v>
      </c>
      <c r="C120" s="34" t="s">
        <v>231</v>
      </c>
      <c r="D120" s="4" t="s">
        <v>232</v>
      </c>
      <c r="E120" s="4" t="s">
        <v>233</v>
      </c>
      <c r="F120" s="4" t="s">
        <v>234</v>
      </c>
      <c r="G120" s="34" t="s">
        <v>235</v>
      </c>
      <c r="H120" s="34" t="s">
        <v>236</v>
      </c>
      <c r="I120" s="34">
        <v>76121900</v>
      </c>
      <c r="J120" s="4" t="s">
        <v>349</v>
      </c>
      <c r="K120" s="5">
        <v>42339</v>
      </c>
      <c r="L120" s="34">
        <v>1</v>
      </c>
      <c r="M120" s="34" t="s">
        <v>238</v>
      </c>
      <c r="N120" s="34" t="s">
        <v>239</v>
      </c>
      <c r="O120" s="46">
        <v>4521700</v>
      </c>
      <c r="P120" s="46">
        <v>4521700</v>
      </c>
      <c r="Q120" s="34" t="s">
        <v>31</v>
      </c>
      <c r="R120" s="34" t="s">
        <v>31</v>
      </c>
      <c r="S120" s="34" t="s">
        <v>240</v>
      </c>
      <c r="T120" s="46">
        <v>4521700</v>
      </c>
      <c r="U120" s="46" t="s">
        <v>411</v>
      </c>
      <c r="V120" s="34" t="s">
        <v>3373</v>
      </c>
    </row>
    <row r="121" spans="1:22" s="47" customFormat="1" ht="75" customHeight="1" x14ac:dyDescent="0.25">
      <c r="A121" s="34">
        <v>120</v>
      </c>
      <c r="B121" s="34" t="s">
        <v>311</v>
      </c>
      <c r="C121" s="34" t="s">
        <v>312</v>
      </c>
      <c r="D121" s="4" t="s">
        <v>324</v>
      </c>
      <c r="E121" s="4" t="s">
        <v>329</v>
      </c>
      <c r="F121" s="4" t="s">
        <v>234</v>
      </c>
      <c r="G121" s="34" t="s">
        <v>235</v>
      </c>
      <c r="H121" s="34" t="s">
        <v>236</v>
      </c>
      <c r="I121" s="34">
        <v>76121900</v>
      </c>
      <c r="J121" s="4" t="s">
        <v>350</v>
      </c>
      <c r="K121" s="5">
        <v>42095</v>
      </c>
      <c r="L121" s="34">
        <v>8</v>
      </c>
      <c r="M121" s="34" t="s">
        <v>238</v>
      </c>
      <c r="N121" s="34" t="s">
        <v>239</v>
      </c>
      <c r="O121" s="46">
        <v>18869600</v>
      </c>
      <c r="P121" s="46">
        <v>18869600</v>
      </c>
      <c r="Q121" s="34" t="s">
        <v>31</v>
      </c>
      <c r="R121" s="34" t="s">
        <v>31</v>
      </c>
      <c r="S121" s="34" t="s">
        <v>327</v>
      </c>
      <c r="T121" s="46">
        <v>2358700</v>
      </c>
      <c r="U121" s="46" t="s">
        <v>411</v>
      </c>
      <c r="V121" s="34" t="s">
        <v>3448</v>
      </c>
    </row>
    <row r="122" spans="1:22" s="47" customFormat="1" ht="75" customHeight="1" x14ac:dyDescent="0.25">
      <c r="A122" s="34">
        <v>121</v>
      </c>
      <c r="B122" s="34" t="s">
        <v>230</v>
      </c>
      <c r="C122" s="34" t="s">
        <v>231</v>
      </c>
      <c r="D122" s="4" t="s">
        <v>351</v>
      </c>
      <c r="E122" s="4" t="s">
        <v>284</v>
      </c>
      <c r="F122" s="4" t="s">
        <v>234</v>
      </c>
      <c r="G122" s="34" t="s">
        <v>235</v>
      </c>
      <c r="H122" s="34" t="s">
        <v>236</v>
      </c>
      <c r="I122" s="34">
        <v>76121900</v>
      </c>
      <c r="J122" s="4" t="s">
        <v>352</v>
      </c>
      <c r="K122" s="5">
        <v>42278</v>
      </c>
      <c r="L122" s="34">
        <v>3</v>
      </c>
      <c r="M122" s="34" t="s">
        <v>238</v>
      </c>
      <c r="N122" s="34" t="s">
        <v>239</v>
      </c>
      <c r="O122" s="46">
        <v>7076100</v>
      </c>
      <c r="P122" s="46">
        <v>7076100</v>
      </c>
      <c r="Q122" s="34" t="s">
        <v>31</v>
      </c>
      <c r="R122" s="34" t="s">
        <v>31</v>
      </c>
      <c r="S122" s="34" t="s">
        <v>240</v>
      </c>
      <c r="T122" s="46">
        <v>2358700</v>
      </c>
      <c r="U122" s="46" t="s">
        <v>411</v>
      </c>
      <c r="V122" s="34" t="s">
        <v>3406</v>
      </c>
    </row>
    <row r="123" spans="1:22" s="47" customFormat="1" ht="75" customHeight="1" x14ac:dyDescent="0.25">
      <c r="A123" s="34">
        <v>122</v>
      </c>
      <c r="B123" s="34" t="s">
        <v>230</v>
      </c>
      <c r="C123" s="34" t="s">
        <v>231</v>
      </c>
      <c r="D123" s="4" t="s">
        <v>292</v>
      </c>
      <c r="E123" s="4" t="s">
        <v>293</v>
      </c>
      <c r="F123" s="4" t="s">
        <v>234</v>
      </c>
      <c r="G123" s="34" t="s">
        <v>235</v>
      </c>
      <c r="H123" s="34" t="s">
        <v>236</v>
      </c>
      <c r="I123" s="34">
        <v>76121900</v>
      </c>
      <c r="J123" s="4" t="s">
        <v>353</v>
      </c>
      <c r="K123" s="5">
        <v>42339</v>
      </c>
      <c r="L123" s="34">
        <v>1</v>
      </c>
      <c r="M123" s="34" t="s">
        <v>238</v>
      </c>
      <c r="N123" s="34" t="s">
        <v>239</v>
      </c>
      <c r="O123" s="46">
        <v>3079700</v>
      </c>
      <c r="P123" s="46">
        <v>3079700</v>
      </c>
      <c r="Q123" s="34" t="s">
        <v>31</v>
      </c>
      <c r="R123" s="34" t="s">
        <v>31</v>
      </c>
      <c r="S123" s="34" t="s">
        <v>240</v>
      </c>
      <c r="T123" s="46">
        <v>3079700</v>
      </c>
      <c r="U123" s="46" t="s">
        <v>411</v>
      </c>
      <c r="V123" s="34" t="s">
        <v>3413</v>
      </c>
    </row>
    <row r="124" spans="1:22" s="47" customFormat="1" ht="75" customHeight="1" x14ac:dyDescent="0.25">
      <c r="A124" s="34">
        <v>123</v>
      </c>
      <c r="B124" s="34" t="s">
        <v>230</v>
      </c>
      <c r="C124" s="34" t="s">
        <v>231</v>
      </c>
      <c r="D124" s="4" t="s">
        <v>292</v>
      </c>
      <c r="E124" s="4" t="s">
        <v>293</v>
      </c>
      <c r="F124" s="4" t="s">
        <v>234</v>
      </c>
      <c r="G124" s="34" t="s">
        <v>235</v>
      </c>
      <c r="H124" s="34" t="s">
        <v>236</v>
      </c>
      <c r="I124" s="34">
        <v>76121900</v>
      </c>
      <c r="J124" s="4" t="s">
        <v>354</v>
      </c>
      <c r="K124" s="5">
        <v>42339</v>
      </c>
      <c r="L124" s="34">
        <v>1.5</v>
      </c>
      <c r="M124" s="34" t="s">
        <v>238</v>
      </c>
      <c r="N124" s="34" t="s">
        <v>239</v>
      </c>
      <c r="O124" s="46">
        <v>6782550</v>
      </c>
      <c r="P124" s="46">
        <v>6782550</v>
      </c>
      <c r="Q124" s="34" t="s">
        <v>31</v>
      </c>
      <c r="R124" s="34" t="s">
        <v>31</v>
      </c>
      <c r="S124" s="34" t="s">
        <v>240</v>
      </c>
      <c r="T124" s="46">
        <v>4521700</v>
      </c>
      <c r="U124" s="46" t="s">
        <v>411</v>
      </c>
      <c r="V124" s="34" t="s">
        <v>3410</v>
      </c>
    </row>
    <row r="125" spans="1:22" s="47" customFormat="1" ht="75" customHeight="1" x14ac:dyDescent="0.25">
      <c r="A125" s="34">
        <v>124</v>
      </c>
      <c r="B125" s="34" t="s">
        <v>230</v>
      </c>
      <c r="C125" s="34" t="s">
        <v>231</v>
      </c>
      <c r="D125" s="4" t="s">
        <v>292</v>
      </c>
      <c r="E125" s="4" t="s">
        <v>293</v>
      </c>
      <c r="F125" s="4" t="s">
        <v>234</v>
      </c>
      <c r="G125" s="34" t="s">
        <v>235</v>
      </c>
      <c r="H125" s="34" t="s">
        <v>236</v>
      </c>
      <c r="I125" s="34">
        <v>76121900</v>
      </c>
      <c r="J125" s="4" t="s">
        <v>355</v>
      </c>
      <c r="K125" s="5">
        <v>42339</v>
      </c>
      <c r="L125" s="34">
        <v>1</v>
      </c>
      <c r="M125" s="34" t="s">
        <v>238</v>
      </c>
      <c r="N125" s="34" t="s">
        <v>239</v>
      </c>
      <c r="O125" s="46">
        <v>3079700</v>
      </c>
      <c r="P125" s="46">
        <v>3079700</v>
      </c>
      <c r="Q125" s="34" t="s">
        <v>31</v>
      </c>
      <c r="R125" s="34" t="s">
        <v>31</v>
      </c>
      <c r="S125" s="34" t="s">
        <v>240</v>
      </c>
      <c r="T125" s="46">
        <v>3079700</v>
      </c>
      <c r="U125" s="46" t="s">
        <v>411</v>
      </c>
      <c r="V125" s="34" t="s">
        <v>3414</v>
      </c>
    </row>
    <row r="126" spans="1:22" s="47" customFormat="1" ht="75" customHeight="1" x14ac:dyDescent="0.25">
      <c r="A126" s="34">
        <v>125</v>
      </c>
      <c r="B126" s="34" t="s">
        <v>230</v>
      </c>
      <c r="C126" s="34" t="s">
        <v>231</v>
      </c>
      <c r="D126" s="4" t="s">
        <v>292</v>
      </c>
      <c r="E126" s="4" t="s">
        <v>293</v>
      </c>
      <c r="F126" s="4" t="s">
        <v>234</v>
      </c>
      <c r="G126" s="34" t="s">
        <v>235</v>
      </c>
      <c r="H126" s="34" t="s">
        <v>236</v>
      </c>
      <c r="I126" s="34">
        <v>76121900</v>
      </c>
      <c r="J126" s="4" t="s">
        <v>356</v>
      </c>
      <c r="K126" s="5">
        <v>42339</v>
      </c>
      <c r="L126" s="34">
        <v>1</v>
      </c>
      <c r="M126" s="34" t="s">
        <v>238</v>
      </c>
      <c r="N126" s="34" t="s">
        <v>239</v>
      </c>
      <c r="O126" s="46">
        <v>3996400</v>
      </c>
      <c r="P126" s="46">
        <v>3996400</v>
      </c>
      <c r="Q126" s="34" t="s">
        <v>31</v>
      </c>
      <c r="R126" s="34" t="s">
        <v>31</v>
      </c>
      <c r="S126" s="34" t="s">
        <v>240</v>
      </c>
      <c r="T126" s="46">
        <v>3996400</v>
      </c>
      <c r="U126" s="46" t="s">
        <v>411</v>
      </c>
      <c r="V126" s="34" t="s">
        <v>3411</v>
      </c>
    </row>
    <row r="127" spans="1:22" s="47" customFormat="1" ht="75" customHeight="1" x14ac:dyDescent="0.25">
      <c r="A127" s="34">
        <v>126</v>
      </c>
      <c r="B127" s="34" t="s">
        <v>230</v>
      </c>
      <c r="C127" s="34" t="s">
        <v>231</v>
      </c>
      <c r="D127" s="4" t="s">
        <v>232</v>
      </c>
      <c r="E127" s="4" t="s">
        <v>233</v>
      </c>
      <c r="F127" s="4" t="s">
        <v>234</v>
      </c>
      <c r="G127" s="34" t="s">
        <v>235</v>
      </c>
      <c r="H127" s="34" t="s">
        <v>236</v>
      </c>
      <c r="I127" s="34">
        <v>76121900</v>
      </c>
      <c r="J127" s="4" t="s">
        <v>357</v>
      </c>
      <c r="K127" s="5">
        <v>42339</v>
      </c>
      <c r="L127" s="34">
        <v>1.5</v>
      </c>
      <c r="M127" s="34" t="s">
        <v>238</v>
      </c>
      <c r="N127" s="34" t="s">
        <v>239</v>
      </c>
      <c r="O127" s="46">
        <v>3538050</v>
      </c>
      <c r="P127" s="46">
        <v>3538050</v>
      </c>
      <c r="Q127" s="34" t="s">
        <v>31</v>
      </c>
      <c r="R127" s="34" t="s">
        <v>31</v>
      </c>
      <c r="S127" s="34" t="s">
        <v>240</v>
      </c>
      <c r="T127" s="46">
        <v>2358700</v>
      </c>
      <c r="U127" s="46" t="s">
        <v>411</v>
      </c>
      <c r="V127" s="34" t="s">
        <v>3402</v>
      </c>
    </row>
    <row r="128" spans="1:22" s="47" customFormat="1" ht="75" customHeight="1" x14ac:dyDescent="0.25">
      <c r="A128" s="34">
        <v>127</v>
      </c>
      <c r="B128" s="34" t="s">
        <v>230</v>
      </c>
      <c r="C128" s="34" t="s">
        <v>231</v>
      </c>
      <c r="D128" s="4" t="s">
        <v>232</v>
      </c>
      <c r="E128" s="4" t="s">
        <v>289</v>
      </c>
      <c r="F128" s="4" t="s">
        <v>234</v>
      </c>
      <c r="G128" s="34" t="s">
        <v>235</v>
      </c>
      <c r="H128" s="34" t="s">
        <v>236</v>
      </c>
      <c r="I128" s="34">
        <v>76121900</v>
      </c>
      <c r="J128" s="4" t="s">
        <v>358</v>
      </c>
      <c r="K128" s="5">
        <v>42339</v>
      </c>
      <c r="L128" s="34">
        <v>2</v>
      </c>
      <c r="M128" s="34" t="s">
        <v>238</v>
      </c>
      <c r="N128" s="34" t="s">
        <v>239</v>
      </c>
      <c r="O128" s="46">
        <v>5520800</v>
      </c>
      <c r="P128" s="46">
        <v>5520800</v>
      </c>
      <c r="Q128" s="34" t="s">
        <v>31</v>
      </c>
      <c r="R128" s="34" t="s">
        <v>31</v>
      </c>
      <c r="S128" s="34" t="s">
        <v>240</v>
      </c>
      <c r="T128" s="46">
        <v>2760400</v>
      </c>
      <c r="U128" s="46" t="s">
        <v>411</v>
      </c>
      <c r="V128" s="34" t="s">
        <v>3409</v>
      </c>
    </row>
    <row r="129" spans="1:22" s="47" customFormat="1" ht="75" customHeight="1" x14ac:dyDescent="0.25">
      <c r="A129" s="34">
        <v>128</v>
      </c>
      <c r="B129" s="34" t="s">
        <v>230</v>
      </c>
      <c r="C129" s="34" t="s">
        <v>231</v>
      </c>
      <c r="D129" s="4" t="s">
        <v>232</v>
      </c>
      <c r="E129" s="4" t="s">
        <v>289</v>
      </c>
      <c r="F129" s="4" t="s">
        <v>234</v>
      </c>
      <c r="G129" s="34" t="s">
        <v>235</v>
      </c>
      <c r="H129" s="34" t="s">
        <v>236</v>
      </c>
      <c r="I129" s="34">
        <v>76121900</v>
      </c>
      <c r="J129" s="4" t="s">
        <v>359</v>
      </c>
      <c r="K129" s="5">
        <v>42339</v>
      </c>
      <c r="L129" s="34">
        <v>1.5</v>
      </c>
      <c r="M129" s="34" t="s">
        <v>238</v>
      </c>
      <c r="N129" s="34" t="s">
        <v>239</v>
      </c>
      <c r="O129" s="46">
        <v>5994600</v>
      </c>
      <c r="P129" s="46">
        <v>5994600</v>
      </c>
      <c r="Q129" s="34" t="s">
        <v>31</v>
      </c>
      <c r="R129" s="34" t="s">
        <v>31</v>
      </c>
      <c r="S129" s="34" t="s">
        <v>240</v>
      </c>
      <c r="T129" s="46">
        <v>3996400</v>
      </c>
      <c r="U129" s="46" t="s">
        <v>411</v>
      </c>
      <c r="V129" s="34" t="s">
        <v>3407</v>
      </c>
    </row>
    <row r="130" spans="1:22" s="47" customFormat="1" ht="75" customHeight="1" x14ac:dyDescent="0.25">
      <c r="A130" s="34">
        <v>129</v>
      </c>
      <c r="B130" s="34" t="s">
        <v>230</v>
      </c>
      <c r="C130" s="34" t="s">
        <v>231</v>
      </c>
      <c r="D130" s="4" t="s">
        <v>232</v>
      </c>
      <c r="E130" s="4" t="s">
        <v>233</v>
      </c>
      <c r="F130" s="4" t="s">
        <v>234</v>
      </c>
      <c r="G130" s="34" t="s">
        <v>235</v>
      </c>
      <c r="H130" s="34" t="s">
        <v>236</v>
      </c>
      <c r="I130" s="34">
        <v>76121900</v>
      </c>
      <c r="J130" s="4" t="s">
        <v>360</v>
      </c>
      <c r="K130" s="5">
        <v>42339</v>
      </c>
      <c r="L130" s="34">
        <v>1</v>
      </c>
      <c r="M130" s="34" t="s">
        <v>238</v>
      </c>
      <c r="N130" s="34" t="s">
        <v>239</v>
      </c>
      <c r="O130" s="46">
        <v>2544100</v>
      </c>
      <c r="P130" s="46">
        <v>2544100</v>
      </c>
      <c r="Q130" s="34" t="s">
        <v>31</v>
      </c>
      <c r="R130" s="34" t="s">
        <v>31</v>
      </c>
      <c r="S130" s="34" t="s">
        <v>240</v>
      </c>
      <c r="T130" s="46">
        <v>2544100</v>
      </c>
      <c r="U130" s="46" t="s">
        <v>411</v>
      </c>
      <c r="V130" s="34" t="s">
        <v>3348</v>
      </c>
    </row>
    <row r="131" spans="1:22" s="47" customFormat="1" ht="75" customHeight="1" x14ac:dyDescent="0.25">
      <c r="A131" s="34">
        <v>130</v>
      </c>
      <c r="B131" s="34" t="s">
        <v>230</v>
      </c>
      <c r="C131" s="34" t="s">
        <v>231</v>
      </c>
      <c r="D131" s="4" t="s">
        <v>232</v>
      </c>
      <c r="E131" s="4" t="s">
        <v>233</v>
      </c>
      <c r="F131" s="4" t="s">
        <v>234</v>
      </c>
      <c r="G131" s="34" t="s">
        <v>235</v>
      </c>
      <c r="H131" s="34" t="s">
        <v>236</v>
      </c>
      <c r="I131" s="34">
        <v>76121900</v>
      </c>
      <c r="J131" s="4" t="s">
        <v>361</v>
      </c>
      <c r="K131" s="5">
        <v>42339</v>
      </c>
      <c r="L131" s="34">
        <v>1</v>
      </c>
      <c r="M131" s="34" t="s">
        <v>238</v>
      </c>
      <c r="N131" s="34" t="s">
        <v>239</v>
      </c>
      <c r="O131" s="46">
        <v>3471100</v>
      </c>
      <c r="P131" s="46">
        <v>3471100</v>
      </c>
      <c r="Q131" s="34" t="s">
        <v>31</v>
      </c>
      <c r="R131" s="34" t="s">
        <v>31</v>
      </c>
      <c r="S131" s="34" t="s">
        <v>240</v>
      </c>
      <c r="T131" s="46">
        <v>3471100</v>
      </c>
      <c r="U131" s="46" t="s">
        <v>411</v>
      </c>
      <c r="V131" s="34" t="s">
        <v>3355</v>
      </c>
    </row>
    <row r="132" spans="1:22" s="47" customFormat="1" ht="75" customHeight="1" x14ac:dyDescent="0.25">
      <c r="A132" s="34">
        <v>131</v>
      </c>
      <c r="B132" s="34" t="s">
        <v>230</v>
      </c>
      <c r="C132" s="34" t="s">
        <v>231</v>
      </c>
      <c r="D132" s="4" t="s">
        <v>232</v>
      </c>
      <c r="E132" s="4" t="s">
        <v>233</v>
      </c>
      <c r="F132" s="4" t="s">
        <v>234</v>
      </c>
      <c r="G132" s="34" t="s">
        <v>235</v>
      </c>
      <c r="H132" s="34" t="s">
        <v>236</v>
      </c>
      <c r="I132" s="34">
        <v>76121900</v>
      </c>
      <c r="J132" s="4" t="s">
        <v>362</v>
      </c>
      <c r="K132" s="5">
        <v>42339</v>
      </c>
      <c r="L132" s="34">
        <v>1</v>
      </c>
      <c r="M132" s="34" t="s">
        <v>238</v>
      </c>
      <c r="N132" s="34" t="s">
        <v>239</v>
      </c>
      <c r="O132" s="46">
        <v>2544100</v>
      </c>
      <c r="P132" s="46">
        <v>2544100</v>
      </c>
      <c r="Q132" s="34" t="s">
        <v>31</v>
      </c>
      <c r="R132" s="34" t="s">
        <v>31</v>
      </c>
      <c r="S132" s="34" t="s">
        <v>240</v>
      </c>
      <c r="T132" s="46">
        <v>2544100</v>
      </c>
      <c r="U132" s="46" t="s">
        <v>411</v>
      </c>
      <c r="V132" s="34" t="s">
        <v>3361</v>
      </c>
    </row>
    <row r="133" spans="1:22" s="47" customFormat="1" ht="75" customHeight="1" x14ac:dyDescent="0.25">
      <c r="A133" s="34">
        <v>132</v>
      </c>
      <c r="B133" s="34" t="s">
        <v>230</v>
      </c>
      <c r="C133" s="34" t="s">
        <v>231</v>
      </c>
      <c r="D133" s="4" t="s">
        <v>232</v>
      </c>
      <c r="E133" s="4" t="s">
        <v>233</v>
      </c>
      <c r="F133" s="4" t="s">
        <v>234</v>
      </c>
      <c r="G133" s="34" t="s">
        <v>235</v>
      </c>
      <c r="H133" s="34" t="s">
        <v>236</v>
      </c>
      <c r="I133" s="34">
        <v>76121900</v>
      </c>
      <c r="J133" s="4" t="s">
        <v>363</v>
      </c>
      <c r="K133" s="5">
        <v>42339</v>
      </c>
      <c r="L133" s="34">
        <v>1</v>
      </c>
      <c r="M133" s="34" t="s">
        <v>238</v>
      </c>
      <c r="N133" s="34" t="s">
        <v>239</v>
      </c>
      <c r="O133" s="46">
        <v>2544100</v>
      </c>
      <c r="P133" s="46">
        <v>2544100</v>
      </c>
      <c r="Q133" s="34" t="s">
        <v>31</v>
      </c>
      <c r="R133" s="34" t="s">
        <v>31</v>
      </c>
      <c r="S133" s="34" t="s">
        <v>240</v>
      </c>
      <c r="T133" s="46">
        <v>2544100</v>
      </c>
      <c r="U133" s="46" t="s">
        <v>411</v>
      </c>
      <c r="V133" s="34" t="s">
        <v>3357</v>
      </c>
    </row>
    <row r="134" spans="1:22" s="47" customFormat="1" ht="75" customHeight="1" x14ac:dyDescent="0.25">
      <c r="A134" s="34">
        <v>133</v>
      </c>
      <c r="B134" s="34" t="s">
        <v>230</v>
      </c>
      <c r="C134" s="34" t="s">
        <v>231</v>
      </c>
      <c r="D134" s="4" t="s">
        <v>232</v>
      </c>
      <c r="E134" s="4" t="s">
        <v>233</v>
      </c>
      <c r="F134" s="4" t="s">
        <v>234</v>
      </c>
      <c r="G134" s="34" t="s">
        <v>235</v>
      </c>
      <c r="H134" s="34" t="s">
        <v>236</v>
      </c>
      <c r="I134" s="34">
        <v>76121900</v>
      </c>
      <c r="J134" s="4" t="s">
        <v>364</v>
      </c>
      <c r="K134" s="5">
        <v>42339</v>
      </c>
      <c r="L134" s="34">
        <v>1.5</v>
      </c>
      <c r="M134" s="34" t="s">
        <v>238</v>
      </c>
      <c r="N134" s="34" t="s">
        <v>239</v>
      </c>
      <c r="O134" s="46">
        <v>3816150</v>
      </c>
      <c r="P134" s="46">
        <v>3816150</v>
      </c>
      <c r="Q134" s="34" t="s">
        <v>31</v>
      </c>
      <c r="R134" s="34" t="s">
        <v>31</v>
      </c>
      <c r="S134" s="34" t="s">
        <v>240</v>
      </c>
      <c r="T134" s="46">
        <v>2544100</v>
      </c>
      <c r="U134" s="46" t="s">
        <v>411</v>
      </c>
      <c r="V134" s="34" t="s">
        <v>3349</v>
      </c>
    </row>
    <row r="135" spans="1:22" s="47" customFormat="1" ht="75" customHeight="1" x14ac:dyDescent="0.25">
      <c r="A135" s="34">
        <v>134</v>
      </c>
      <c r="B135" s="34" t="s">
        <v>230</v>
      </c>
      <c r="C135" s="34" t="s">
        <v>231</v>
      </c>
      <c r="D135" s="4" t="s">
        <v>232</v>
      </c>
      <c r="E135" s="4" t="s">
        <v>233</v>
      </c>
      <c r="F135" s="4" t="s">
        <v>234</v>
      </c>
      <c r="G135" s="34" t="s">
        <v>235</v>
      </c>
      <c r="H135" s="34" t="s">
        <v>236</v>
      </c>
      <c r="I135" s="34">
        <v>76121900</v>
      </c>
      <c r="J135" s="4" t="s">
        <v>365</v>
      </c>
      <c r="K135" s="5">
        <v>42339</v>
      </c>
      <c r="L135" s="34">
        <v>1.5</v>
      </c>
      <c r="M135" s="34" t="s">
        <v>238</v>
      </c>
      <c r="N135" s="34" t="s">
        <v>239</v>
      </c>
      <c r="O135" s="46">
        <v>4140600</v>
      </c>
      <c r="P135" s="46">
        <v>4140600</v>
      </c>
      <c r="Q135" s="34" t="s">
        <v>31</v>
      </c>
      <c r="R135" s="34" t="s">
        <v>31</v>
      </c>
      <c r="S135" s="34" t="s">
        <v>240</v>
      </c>
      <c r="T135" s="46">
        <v>2760400</v>
      </c>
      <c r="U135" s="46" t="s">
        <v>411</v>
      </c>
      <c r="V135" s="34" t="s">
        <v>3347</v>
      </c>
    </row>
    <row r="136" spans="1:22" s="47" customFormat="1" ht="75" customHeight="1" x14ac:dyDescent="0.25">
      <c r="A136" s="34">
        <v>135</v>
      </c>
      <c r="B136" s="34" t="s">
        <v>230</v>
      </c>
      <c r="C136" s="34" t="s">
        <v>231</v>
      </c>
      <c r="D136" s="4" t="s">
        <v>232</v>
      </c>
      <c r="E136" s="4" t="s">
        <v>233</v>
      </c>
      <c r="F136" s="4" t="s">
        <v>234</v>
      </c>
      <c r="G136" s="34" t="s">
        <v>235</v>
      </c>
      <c r="H136" s="34" t="s">
        <v>236</v>
      </c>
      <c r="I136" s="34">
        <v>76121900</v>
      </c>
      <c r="J136" s="4" t="s">
        <v>366</v>
      </c>
      <c r="K136" s="5">
        <v>42339</v>
      </c>
      <c r="L136" s="34">
        <v>1.5</v>
      </c>
      <c r="M136" s="34" t="s">
        <v>238</v>
      </c>
      <c r="N136" s="34" t="s">
        <v>239</v>
      </c>
      <c r="O136" s="46">
        <v>5994600</v>
      </c>
      <c r="P136" s="46">
        <v>5994600</v>
      </c>
      <c r="Q136" s="34" t="s">
        <v>31</v>
      </c>
      <c r="R136" s="34" t="s">
        <v>31</v>
      </c>
      <c r="S136" s="34" t="s">
        <v>240</v>
      </c>
      <c r="T136" s="46">
        <v>3996400</v>
      </c>
      <c r="U136" s="46" t="s">
        <v>411</v>
      </c>
      <c r="V136" s="34" t="s">
        <v>3387</v>
      </c>
    </row>
    <row r="137" spans="1:22" s="47" customFormat="1" ht="75" customHeight="1" x14ac:dyDescent="0.25">
      <c r="A137" s="34">
        <v>136</v>
      </c>
      <c r="B137" s="34" t="s">
        <v>230</v>
      </c>
      <c r="C137" s="34" t="s">
        <v>231</v>
      </c>
      <c r="D137" s="4" t="s">
        <v>232</v>
      </c>
      <c r="E137" s="4" t="s">
        <v>233</v>
      </c>
      <c r="F137" s="4" t="s">
        <v>234</v>
      </c>
      <c r="G137" s="34" t="s">
        <v>235</v>
      </c>
      <c r="H137" s="34" t="s">
        <v>236</v>
      </c>
      <c r="I137" s="34">
        <v>76121900</v>
      </c>
      <c r="J137" s="4" t="s">
        <v>367</v>
      </c>
      <c r="K137" s="5">
        <v>42339</v>
      </c>
      <c r="L137" s="34">
        <v>1</v>
      </c>
      <c r="M137" s="34" t="s">
        <v>238</v>
      </c>
      <c r="N137" s="34" t="s">
        <v>239</v>
      </c>
      <c r="O137" s="46">
        <v>4521700</v>
      </c>
      <c r="P137" s="46">
        <v>4521700</v>
      </c>
      <c r="Q137" s="34" t="s">
        <v>31</v>
      </c>
      <c r="R137" s="34" t="s">
        <v>31</v>
      </c>
      <c r="S137" s="34" t="s">
        <v>240</v>
      </c>
      <c r="T137" s="46">
        <v>4521700</v>
      </c>
      <c r="U137" s="46" t="s">
        <v>411</v>
      </c>
      <c r="V137" s="34" t="s">
        <v>3398</v>
      </c>
    </row>
    <row r="138" spans="1:22" s="47" customFormat="1" ht="75" customHeight="1" x14ac:dyDescent="0.25">
      <c r="A138" s="34">
        <v>137</v>
      </c>
      <c r="B138" s="34" t="s">
        <v>230</v>
      </c>
      <c r="C138" s="34" t="s">
        <v>231</v>
      </c>
      <c r="D138" s="4" t="s">
        <v>232</v>
      </c>
      <c r="E138" s="4" t="s">
        <v>233</v>
      </c>
      <c r="F138" s="4" t="s">
        <v>234</v>
      </c>
      <c r="G138" s="34" t="s">
        <v>235</v>
      </c>
      <c r="H138" s="34" t="s">
        <v>236</v>
      </c>
      <c r="I138" s="34">
        <v>76121900</v>
      </c>
      <c r="J138" s="4" t="s">
        <v>368</v>
      </c>
      <c r="K138" s="5">
        <v>42339</v>
      </c>
      <c r="L138" s="34">
        <v>1</v>
      </c>
      <c r="M138" s="34" t="s">
        <v>238</v>
      </c>
      <c r="N138" s="34" t="s">
        <v>239</v>
      </c>
      <c r="O138" s="46">
        <v>2358700</v>
      </c>
      <c r="P138" s="46">
        <v>2358700</v>
      </c>
      <c r="Q138" s="34" t="s">
        <v>31</v>
      </c>
      <c r="R138" s="34" t="s">
        <v>31</v>
      </c>
      <c r="S138" s="34" t="s">
        <v>240</v>
      </c>
      <c r="T138" s="46">
        <v>2358700</v>
      </c>
      <c r="U138" s="46" t="s">
        <v>411</v>
      </c>
      <c r="V138" s="34" t="s">
        <v>3365</v>
      </c>
    </row>
    <row r="139" spans="1:22" s="47" customFormat="1" ht="75" customHeight="1" x14ac:dyDescent="0.25">
      <c r="A139" s="34">
        <v>138</v>
      </c>
      <c r="B139" s="34" t="s">
        <v>230</v>
      </c>
      <c r="C139" s="34" t="s">
        <v>231</v>
      </c>
      <c r="D139" s="4" t="s">
        <v>232</v>
      </c>
      <c r="E139" s="4" t="s">
        <v>233</v>
      </c>
      <c r="F139" s="4" t="s">
        <v>234</v>
      </c>
      <c r="G139" s="34" t="s">
        <v>235</v>
      </c>
      <c r="H139" s="34" t="s">
        <v>236</v>
      </c>
      <c r="I139" s="34">
        <v>76121900</v>
      </c>
      <c r="J139" s="4" t="s">
        <v>369</v>
      </c>
      <c r="K139" s="5">
        <v>42339</v>
      </c>
      <c r="L139" s="34">
        <v>2</v>
      </c>
      <c r="M139" s="34" t="s">
        <v>238</v>
      </c>
      <c r="N139" s="34" t="s">
        <v>239</v>
      </c>
      <c r="O139" s="46">
        <v>5520800</v>
      </c>
      <c r="P139" s="46">
        <v>5520800</v>
      </c>
      <c r="Q139" s="34" t="s">
        <v>31</v>
      </c>
      <c r="R139" s="34" t="s">
        <v>31</v>
      </c>
      <c r="S139" s="34" t="s">
        <v>240</v>
      </c>
      <c r="T139" s="46">
        <v>2760400</v>
      </c>
      <c r="U139" s="46" t="s">
        <v>411</v>
      </c>
      <c r="V139" s="34" t="s">
        <v>3372</v>
      </c>
    </row>
    <row r="140" spans="1:22" s="47" customFormat="1" ht="75" customHeight="1" x14ac:dyDescent="0.25">
      <c r="A140" s="34">
        <v>139</v>
      </c>
      <c r="B140" s="34" t="s">
        <v>230</v>
      </c>
      <c r="C140" s="34" t="s">
        <v>231</v>
      </c>
      <c r="D140" s="4" t="s">
        <v>232</v>
      </c>
      <c r="E140" s="4" t="s">
        <v>233</v>
      </c>
      <c r="F140" s="4" t="s">
        <v>234</v>
      </c>
      <c r="G140" s="34" t="s">
        <v>235</v>
      </c>
      <c r="H140" s="34" t="s">
        <v>236</v>
      </c>
      <c r="I140" s="34">
        <v>76121900</v>
      </c>
      <c r="J140" s="4" t="s">
        <v>370</v>
      </c>
      <c r="K140" s="5">
        <v>42339</v>
      </c>
      <c r="L140" s="34">
        <v>1</v>
      </c>
      <c r="M140" s="34" t="s">
        <v>238</v>
      </c>
      <c r="N140" s="34" t="s">
        <v>239</v>
      </c>
      <c r="O140" s="46">
        <v>4521700</v>
      </c>
      <c r="P140" s="46">
        <v>4521700</v>
      </c>
      <c r="Q140" s="34" t="s">
        <v>31</v>
      </c>
      <c r="R140" s="34" t="s">
        <v>31</v>
      </c>
      <c r="S140" s="34" t="s">
        <v>240</v>
      </c>
      <c r="T140" s="46">
        <v>4521700</v>
      </c>
      <c r="U140" s="46" t="s">
        <v>411</v>
      </c>
      <c r="V140" s="34" t="s">
        <v>3371</v>
      </c>
    </row>
    <row r="141" spans="1:22" s="47" customFormat="1" ht="75" customHeight="1" x14ac:dyDescent="0.25">
      <c r="A141" s="34">
        <v>140</v>
      </c>
      <c r="B141" s="34" t="s">
        <v>230</v>
      </c>
      <c r="C141" s="34" t="s">
        <v>231</v>
      </c>
      <c r="D141" s="4" t="s">
        <v>232</v>
      </c>
      <c r="E141" s="4" t="s">
        <v>233</v>
      </c>
      <c r="F141" s="4" t="s">
        <v>234</v>
      </c>
      <c r="G141" s="34" t="s">
        <v>235</v>
      </c>
      <c r="H141" s="34" t="s">
        <v>236</v>
      </c>
      <c r="I141" s="34">
        <v>76121900</v>
      </c>
      <c r="J141" s="4" t="s">
        <v>371</v>
      </c>
      <c r="K141" s="5">
        <v>42339</v>
      </c>
      <c r="L141" s="34">
        <v>1.5</v>
      </c>
      <c r="M141" s="34" t="s">
        <v>238</v>
      </c>
      <c r="N141" s="34" t="s">
        <v>239</v>
      </c>
      <c r="O141" s="46">
        <v>3259950</v>
      </c>
      <c r="P141" s="46">
        <v>3259950</v>
      </c>
      <c r="Q141" s="34" t="s">
        <v>31</v>
      </c>
      <c r="R141" s="34" t="s">
        <v>31</v>
      </c>
      <c r="S141" s="34" t="s">
        <v>240</v>
      </c>
      <c r="T141" s="46">
        <v>2173300</v>
      </c>
      <c r="U141" s="46" t="s">
        <v>411</v>
      </c>
      <c r="V141" s="34" t="s">
        <v>3385</v>
      </c>
    </row>
    <row r="142" spans="1:22" s="47" customFormat="1" ht="75" customHeight="1" x14ac:dyDescent="0.25">
      <c r="A142" s="34">
        <v>141</v>
      </c>
      <c r="B142" s="34" t="s">
        <v>230</v>
      </c>
      <c r="C142" s="34" t="s">
        <v>231</v>
      </c>
      <c r="D142" s="4" t="s">
        <v>232</v>
      </c>
      <c r="E142" s="4" t="s">
        <v>233</v>
      </c>
      <c r="F142" s="4" t="s">
        <v>234</v>
      </c>
      <c r="G142" s="34" t="s">
        <v>235</v>
      </c>
      <c r="H142" s="34" t="s">
        <v>236</v>
      </c>
      <c r="I142" s="34">
        <v>76121900</v>
      </c>
      <c r="J142" s="4" t="s">
        <v>372</v>
      </c>
      <c r="K142" s="5">
        <v>42339</v>
      </c>
      <c r="L142" s="34">
        <v>1.5</v>
      </c>
      <c r="M142" s="34" t="s">
        <v>238</v>
      </c>
      <c r="N142" s="34" t="s">
        <v>239</v>
      </c>
      <c r="O142" s="46">
        <v>3028200</v>
      </c>
      <c r="P142" s="46">
        <v>3028200</v>
      </c>
      <c r="Q142" s="34" t="s">
        <v>31</v>
      </c>
      <c r="R142" s="34" t="s">
        <v>31</v>
      </c>
      <c r="S142" s="34" t="s">
        <v>240</v>
      </c>
      <c r="T142" s="46">
        <v>2018800</v>
      </c>
      <c r="U142" s="46" t="s">
        <v>411</v>
      </c>
      <c r="V142" s="34" t="s">
        <v>3449</v>
      </c>
    </row>
    <row r="143" spans="1:22" s="47" customFormat="1" ht="75" customHeight="1" x14ac:dyDescent="0.25">
      <c r="A143" s="34">
        <v>142</v>
      </c>
      <c r="B143" s="34" t="s">
        <v>230</v>
      </c>
      <c r="C143" s="34" t="s">
        <v>231</v>
      </c>
      <c r="D143" s="4" t="s">
        <v>232</v>
      </c>
      <c r="E143" s="4" t="s">
        <v>233</v>
      </c>
      <c r="F143" s="4" t="s">
        <v>234</v>
      </c>
      <c r="G143" s="34" t="s">
        <v>235</v>
      </c>
      <c r="H143" s="34" t="s">
        <v>236</v>
      </c>
      <c r="I143" s="34">
        <v>76121900</v>
      </c>
      <c r="J143" s="4" t="s">
        <v>373</v>
      </c>
      <c r="K143" s="5">
        <v>42339</v>
      </c>
      <c r="L143" s="34">
        <v>0.5</v>
      </c>
      <c r="M143" s="34" t="s">
        <v>238</v>
      </c>
      <c r="N143" s="34" t="s">
        <v>239</v>
      </c>
      <c r="O143" s="46">
        <v>793100</v>
      </c>
      <c r="P143" s="46">
        <v>793100</v>
      </c>
      <c r="Q143" s="34" t="s">
        <v>31</v>
      </c>
      <c r="R143" s="34" t="s">
        <v>31</v>
      </c>
      <c r="S143" s="34" t="s">
        <v>240</v>
      </c>
      <c r="T143" s="46">
        <v>1586200</v>
      </c>
      <c r="U143" s="46" t="s">
        <v>411</v>
      </c>
      <c r="V143" s="34" t="s">
        <v>3369</v>
      </c>
    </row>
    <row r="144" spans="1:22" s="47" customFormat="1" ht="75" customHeight="1" x14ac:dyDescent="0.25">
      <c r="A144" s="34">
        <v>143</v>
      </c>
      <c r="B144" s="34" t="s">
        <v>230</v>
      </c>
      <c r="C144" s="34" t="s">
        <v>231</v>
      </c>
      <c r="D144" s="4" t="s">
        <v>232</v>
      </c>
      <c r="E144" s="4" t="s">
        <v>233</v>
      </c>
      <c r="F144" s="4" t="s">
        <v>234</v>
      </c>
      <c r="G144" s="34" t="s">
        <v>235</v>
      </c>
      <c r="H144" s="34" t="s">
        <v>236</v>
      </c>
      <c r="I144" s="34">
        <v>76121900</v>
      </c>
      <c r="J144" s="4" t="s">
        <v>374</v>
      </c>
      <c r="K144" s="5">
        <v>42339</v>
      </c>
      <c r="L144" s="34">
        <v>1.5</v>
      </c>
      <c r="M144" s="34" t="s">
        <v>238</v>
      </c>
      <c r="N144" s="34" t="s">
        <v>239</v>
      </c>
      <c r="O144" s="46">
        <v>3538050</v>
      </c>
      <c r="P144" s="46">
        <v>3538050</v>
      </c>
      <c r="Q144" s="34" t="s">
        <v>31</v>
      </c>
      <c r="R144" s="34" t="s">
        <v>31</v>
      </c>
      <c r="S144" s="34" t="s">
        <v>240</v>
      </c>
      <c r="T144" s="46">
        <v>2358700</v>
      </c>
      <c r="U144" s="46" t="s">
        <v>411</v>
      </c>
      <c r="V144" s="34" t="s">
        <v>3389</v>
      </c>
    </row>
    <row r="145" spans="1:22" s="47" customFormat="1" ht="75" customHeight="1" x14ac:dyDescent="0.25">
      <c r="A145" s="34">
        <v>144</v>
      </c>
      <c r="B145" s="34" t="s">
        <v>230</v>
      </c>
      <c r="C145" s="34" t="s">
        <v>231</v>
      </c>
      <c r="D145" s="4" t="s">
        <v>232</v>
      </c>
      <c r="E145" s="4" t="s">
        <v>233</v>
      </c>
      <c r="F145" s="4" t="s">
        <v>234</v>
      </c>
      <c r="G145" s="34" t="s">
        <v>235</v>
      </c>
      <c r="H145" s="34" t="s">
        <v>236</v>
      </c>
      <c r="I145" s="34">
        <v>76121900</v>
      </c>
      <c r="J145" s="4" t="s">
        <v>375</v>
      </c>
      <c r="K145" s="5">
        <v>42339</v>
      </c>
      <c r="L145" s="34">
        <v>1.5</v>
      </c>
      <c r="M145" s="34" t="s">
        <v>238</v>
      </c>
      <c r="N145" s="34" t="s">
        <v>239</v>
      </c>
      <c r="O145" s="46">
        <v>3028200</v>
      </c>
      <c r="P145" s="46">
        <v>3028200</v>
      </c>
      <c r="Q145" s="34" t="s">
        <v>31</v>
      </c>
      <c r="R145" s="34" t="s">
        <v>31</v>
      </c>
      <c r="S145" s="34" t="s">
        <v>240</v>
      </c>
      <c r="T145" s="46">
        <v>2018800</v>
      </c>
      <c r="U145" s="46" t="s">
        <v>411</v>
      </c>
      <c r="V145" s="34" t="s">
        <v>3381</v>
      </c>
    </row>
    <row r="146" spans="1:22" s="47" customFormat="1" ht="75" customHeight="1" x14ac:dyDescent="0.25">
      <c r="A146" s="34">
        <v>145</v>
      </c>
      <c r="B146" s="34" t="s">
        <v>230</v>
      </c>
      <c r="C146" s="34" t="s">
        <v>231</v>
      </c>
      <c r="D146" s="4" t="s">
        <v>232</v>
      </c>
      <c r="E146" s="4" t="s">
        <v>233</v>
      </c>
      <c r="F146" s="4" t="s">
        <v>234</v>
      </c>
      <c r="G146" s="34" t="s">
        <v>235</v>
      </c>
      <c r="H146" s="34" t="s">
        <v>236</v>
      </c>
      <c r="I146" s="34">
        <v>76121900</v>
      </c>
      <c r="J146" s="4" t="s">
        <v>376</v>
      </c>
      <c r="K146" s="5">
        <v>42339</v>
      </c>
      <c r="L146" s="34">
        <v>1.5</v>
      </c>
      <c r="M146" s="34" t="s">
        <v>238</v>
      </c>
      <c r="N146" s="34" t="s">
        <v>239</v>
      </c>
      <c r="O146" s="46">
        <v>4619550</v>
      </c>
      <c r="P146" s="46">
        <v>4619550</v>
      </c>
      <c r="Q146" s="34" t="s">
        <v>31</v>
      </c>
      <c r="R146" s="34" t="s">
        <v>31</v>
      </c>
      <c r="S146" s="34" t="s">
        <v>240</v>
      </c>
      <c r="T146" s="46">
        <v>3079700</v>
      </c>
      <c r="U146" s="46" t="s">
        <v>411</v>
      </c>
      <c r="V146" s="34" t="s">
        <v>3393</v>
      </c>
    </row>
    <row r="147" spans="1:22" s="47" customFormat="1" ht="75" customHeight="1" x14ac:dyDescent="0.25">
      <c r="A147" s="34">
        <v>146</v>
      </c>
      <c r="B147" s="34" t="s">
        <v>230</v>
      </c>
      <c r="C147" s="34" t="s">
        <v>231</v>
      </c>
      <c r="D147" s="4" t="s">
        <v>232</v>
      </c>
      <c r="E147" s="4" t="s">
        <v>233</v>
      </c>
      <c r="F147" s="4" t="s">
        <v>234</v>
      </c>
      <c r="G147" s="34" t="s">
        <v>235</v>
      </c>
      <c r="H147" s="34" t="s">
        <v>236</v>
      </c>
      <c r="I147" s="34">
        <v>76121900</v>
      </c>
      <c r="J147" s="4" t="s">
        <v>377</v>
      </c>
      <c r="K147" s="5">
        <v>42339</v>
      </c>
      <c r="L147" s="34">
        <v>1</v>
      </c>
      <c r="M147" s="34" t="s">
        <v>238</v>
      </c>
      <c r="N147" s="34" t="s">
        <v>239</v>
      </c>
      <c r="O147" s="46">
        <v>1709800</v>
      </c>
      <c r="P147" s="46">
        <v>1709800</v>
      </c>
      <c r="Q147" s="34" t="s">
        <v>31</v>
      </c>
      <c r="R147" s="34" t="s">
        <v>31</v>
      </c>
      <c r="S147" s="34" t="s">
        <v>240</v>
      </c>
      <c r="T147" s="46">
        <v>1709800</v>
      </c>
      <c r="U147" s="46" t="s">
        <v>411</v>
      </c>
      <c r="V147" s="34" t="s">
        <v>3383</v>
      </c>
    </row>
    <row r="148" spans="1:22" s="47" customFormat="1" ht="75" customHeight="1" x14ac:dyDescent="0.25">
      <c r="A148" s="34">
        <v>147</v>
      </c>
      <c r="B148" s="34" t="s">
        <v>230</v>
      </c>
      <c r="C148" s="34" t="s">
        <v>231</v>
      </c>
      <c r="D148" s="4" t="s">
        <v>232</v>
      </c>
      <c r="E148" s="4" t="s">
        <v>233</v>
      </c>
      <c r="F148" s="4" t="s">
        <v>234</v>
      </c>
      <c r="G148" s="34" t="s">
        <v>235</v>
      </c>
      <c r="H148" s="34" t="s">
        <v>236</v>
      </c>
      <c r="I148" s="34">
        <v>76121900</v>
      </c>
      <c r="J148" s="4" t="s">
        <v>274</v>
      </c>
      <c r="K148" s="5">
        <v>42339</v>
      </c>
      <c r="L148" s="34">
        <v>1</v>
      </c>
      <c r="M148" s="34" t="s">
        <v>238</v>
      </c>
      <c r="N148" s="34" t="s">
        <v>239</v>
      </c>
      <c r="O148" s="46">
        <v>0</v>
      </c>
      <c r="P148" s="46">
        <v>0</v>
      </c>
      <c r="Q148" s="34" t="s">
        <v>31</v>
      </c>
      <c r="R148" s="34" t="s">
        <v>31</v>
      </c>
      <c r="S148" s="34" t="s">
        <v>240</v>
      </c>
      <c r="T148" s="46" t="s">
        <v>31</v>
      </c>
      <c r="U148" s="34" t="s">
        <v>186</v>
      </c>
      <c r="V148" s="34"/>
    </row>
    <row r="149" spans="1:22" s="47" customFormat="1" ht="75" customHeight="1" x14ac:dyDescent="0.25">
      <c r="A149" s="34">
        <v>148</v>
      </c>
      <c r="B149" s="34" t="s">
        <v>230</v>
      </c>
      <c r="C149" s="34" t="s">
        <v>231</v>
      </c>
      <c r="D149" s="4" t="s">
        <v>232</v>
      </c>
      <c r="E149" s="4" t="s">
        <v>284</v>
      </c>
      <c r="F149" s="4" t="s">
        <v>234</v>
      </c>
      <c r="G149" s="34" t="s">
        <v>235</v>
      </c>
      <c r="H149" s="34" t="s">
        <v>236</v>
      </c>
      <c r="I149" s="34">
        <v>76121900</v>
      </c>
      <c r="J149" s="4" t="s">
        <v>378</v>
      </c>
      <c r="K149" s="5">
        <v>42309</v>
      </c>
      <c r="L149" s="34">
        <v>1</v>
      </c>
      <c r="M149" s="34" t="s">
        <v>238</v>
      </c>
      <c r="N149" s="34" t="s">
        <v>239</v>
      </c>
      <c r="O149" s="46">
        <v>2544100</v>
      </c>
      <c r="P149" s="46">
        <v>2544100</v>
      </c>
      <c r="Q149" s="34" t="s">
        <v>31</v>
      </c>
      <c r="R149" s="34" t="s">
        <v>31</v>
      </c>
      <c r="S149" s="34" t="s">
        <v>240</v>
      </c>
      <c r="T149" s="46">
        <v>2544100</v>
      </c>
      <c r="U149" s="46" t="s">
        <v>411</v>
      </c>
      <c r="V149" s="34" t="s">
        <v>3405</v>
      </c>
    </row>
    <row r="150" spans="1:22" s="47" customFormat="1" ht="75" customHeight="1" x14ac:dyDescent="0.25">
      <c r="A150" s="34">
        <v>149</v>
      </c>
      <c r="B150" s="34" t="s">
        <v>230</v>
      </c>
      <c r="C150" s="34" t="s">
        <v>231</v>
      </c>
      <c r="D150" s="4" t="s">
        <v>232</v>
      </c>
      <c r="E150" s="4" t="s">
        <v>233</v>
      </c>
      <c r="F150" s="4" t="s">
        <v>234</v>
      </c>
      <c r="G150" s="34" t="s">
        <v>235</v>
      </c>
      <c r="H150" s="34" t="s">
        <v>236</v>
      </c>
      <c r="I150" s="34">
        <v>76121900</v>
      </c>
      <c r="J150" s="4" t="s">
        <v>379</v>
      </c>
      <c r="K150" s="5">
        <v>42339</v>
      </c>
      <c r="L150" s="34">
        <v>1.5</v>
      </c>
      <c r="M150" s="34" t="s">
        <v>238</v>
      </c>
      <c r="N150" s="34" t="s">
        <v>239</v>
      </c>
      <c r="O150" s="46">
        <v>4140600</v>
      </c>
      <c r="P150" s="46">
        <v>4140600</v>
      </c>
      <c r="Q150" s="34" t="s">
        <v>31</v>
      </c>
      <c r="R150" s="34" t="s">
        <v>31</v>
      </c>
      <c r="S150" s="34" t="s">
        <v>240</v>
      </c>
      <c r="T150" s="46">
        <v>2760400</v>
      </c>
      <c r="U150" s="46" t="s">
        <v>411</v>
      </c>
      <c r="V150" s="34" t="s">
        <v>3375</v>
      </c>
    </row>
    <row r="151" spans="1:22" s="47" customFormat="1" ht="75" customHeight="1" x14ac:dyDescent="0.25">
      <c r="A151" s="34">
        <v>150</v>
      </c>
      <c r="B151" s="34" t="s">
        <v>230</v>
      </c>
      <c r="C151" s="34" t="s">
        <v>231</v>
      </c>
      <c r="D151" s="4" t="s">
        <v>232</v>
      </c>
      <c r="E151" s="4" t="s">
        <v>233</v>
      </c>
      <c r="F151" s="4" t="s">
        <v>234</v>
      </c>
      <c r="G151" s="34" t="s">
        <v>235</v>
      </c>
      <c r="H151" s="34" t="s">
        <v>236</v>
      </c>
      <c r="I151" s="34">
        <v>76121900</v>
      </c>
      <c r="J151" s="4" t="s">
        <v>380</v>
      </c>
      <c r="K151" s="5">
        <v>42339</v>
      </c>
      <c r="L151" s="34">
        <v>1.5</v>
      </c>
      <c r="M151" s="34" t="s">
        <v>238</v>
      </c>
      <c r="N151" s="34" t="s">
        <v>239</v>
      </c>
      <c r="O151" s="46">
        <v>3028200</v>
      </c>
      <c r="P151" s="46">
        <v>3028200</v>
      </c>
      <c r="Q151" s="34" t="s">
        <v>31</v>
      </c>
      <c r="R151" s="34" t="s">
        <v>31</v>
      </c>
      <c r="S151" s="34" t="s">
        <v>240</v>
      </c>
      <c r="T151" s="46">
        <v>2018800</v>
      </c>
      <c r="U151" s="46" t="s">
        <v>411</v>
      </c>
      <c r="V151" s="34" t="s">
        <v>3366</v>
      </c>
    </row>
    <row r="152" spans="1:22" s="47" customFormat="1" ht="75" customHeight="1" x14ac:dyDescent="0.25">
      <c r="A152" s="34">
        <v>151</v>
      </c>
      <c r="B152" s="34" t="s">
        <v>230</v>
      </c>
      <c r="C152" s="34" t="s">
        <v>231</v>
      </c>
      <c r="D152" s="4" t="s">
        <v>232</v>
      </c>
      <c r="E152" s="4" t="s">
        <v>233</v>
      </c>
      <c r="F152" s="4" t="s">
        <v>234</v>
      </c>
      <c r="G152" s="34" t="s">
        <v>235</v>
      </c>
      <c r="H152" s="34" t="s">
        <v>236</v>
      </c>
      <c r="I152" s="34">
        <v>76121900</v>
      </c>
      <c r="J152" s="4" t="s">
        <v>381</v>
      </c>
      <c r="K152" s="5">
        <v>42339</v>
      </c>
      <c r="L152" s="34">
        <v>1.5</v>
      </c>
      <c r="M152" s="34" t="s">
        <v>238</v>
      </c>
      <c r="N152" s="34" t="s">
        <v>239</v>
      </c>
      <c r="O152" s="46">
        <v>3816150</v>
      </c>
      <c r="P152" s="46">
        <v>3816150</v>
      </c>
      <c r="Q152" s="34" t="s">
        <v>31</v>
      </c>
      <c r="R152" s="34" t="s">
        <v>31</v>
      </c>
      <c r="S152" s="34" t="s">
        <v>240</v>
      </c>
      <c r="T152" s="46">
        <v>2544100</v>
      </c>
      <c r="U152" s="46" t="s">
        <v>411</v>
      </c>
      <c r="V152" s="34" t="s">
        <v>3396</v>
      </c>
    </row>
    <row r="153" spans="1:22" s="47" customFormat="1" ht="75" customHeight="1" x14ac:dyDescent="0.25">
      <c r="A153" s="34">
        <v>152</v>
      </c>
      <c r="B153" s="34" t="s">
        <v>230</v>
      </c>
      <c r="C153" s="34" t="s">
        <v>231</v>
      </c>
      <c r="D153" s="4" t="s">
        <v>232</v>
      </c>
      <c r="E153" s="4" t="s">
        <v>233</v>
      </c>
      <c r="F153" s="4" t="s">
        <v>234</v>
      </c>
      <c r="G153" s="34" t="s">
        <v>235</v>
      </c>
      <c r="H153" s="34" t="s">
        <v>236</v>
      </c>
      <c r="I153" s="34">
        <v>76121900</v>
      </c>
      <c r="J153" s="4" t="s">
        <v>382</v>
      </c>
      <c r="K153" s="5">
        <v>42339</v>
      </c>
      <c r="L153" s="34">
        <v>1</v>
      </c>
      <c r="M153" s="34" t="s">
        <v>238</v>
      </c>
      <c r="N153" s="34" t="s">
        <v>239</v>
      </c>
      <c r="O153" s="46">
        <v>1709800</v>
      </c>
      <c r="P153" s="46">
        <v>1709800</v>
      </c>
      <c r="Q153" s="34" t="s">
        <v>31</v>
      </c>
      <c r="R153" s="34" t="s">
        <v>31</v>
      </c>
      <c r="S153" s="34" t="s">
        <v>240</v>
      </c>
      <c r="T153" s="46">
        <v>1709800</v>
      </c>
      <c r="U153" s="46" t="s">
        <v>411</v>
      </c>
      <c r="V153" s="34" t="s">
        <v>3384</v>
      </c>
    </row>
    <row r="154" spans="1:22" s="47" customFormat="1" ht="75" customHeight="1" x14ac:dyDescent="0.25">
      <c r="A154" s="34">
        <v>153</v>
      </c>
      <c r="B154" s="34" t="s">
        <v>230</v>
      </c>
      <c r="C154" s="34" t="s">
        <v>231</v>
      </c>
      <c r="D154" s="4" t="s">
        <v>232</v>
      </c>
      <c r="E154" s="4" t="s">
        <v>233</v>
      </c>
      <c r="F154" s="4" t="s">
        <v>234</v>
      </c>
      <c r="G154" s="34" t="s">
        <v>235</v>
      </c>
      <c r="H154" s="34" t="s">
        <v>236</v>
      </c>
      <c r="I154" s="34">
        <v>76121900</v>
      </c>
      <c r="J154" s="4" t="s">
        <v>383</v>
      </c>
      <c r="K154" s="5">
        <v>42339</v>
      </c>
      <c r="L154" s="34">
        <v>1.5</v>
      </c>
      <c r="M154" s="34" t="s">
        <v>238</v>
      </c>
      <c r="N154" s="34" t="s">
        <v>239</v>
      </c>
      <c r="O154" s="46">
        <v>2379300</v>
      </c>
      <c r="P154" s="46">
        <v>2379300</v>
      </c>
      <c r="Q154" s="34" t="s">
        <v>31</v>
      </c>
      <c r="R154" s="34" t="s">
        <v>31</v>
      </c>
      <c r="S154" s="34" t="s">
        <v>240</v>
      </c>
      <c r="T154" s="46">
        <v>1586200</v>
      </c>
      <c r="U154" s="46" t="s">
        <v>411</v>
      </c>
      <c r="V154" s="34" t="s">
        <v>3386</v>
      </c>
    </row>
    <row r="155" spans="1:22" s="47" customFormat="1" ht="75" customHeight="1" x14ac:dyDescent="0.25">
      <c r="A155" s="34">
        <v>154</v>
      </c>
      <c r="B155" s="34" t="s">
        <v>230</v>
      </c>
      <c r="C155" s="34" t="s">
        <v>231</v>
      </c>
      <c r="D155" s="4" t="s">
        <v>232</v>
      </c>
      <c r="E155" s="4" t="s">
        <v>233</v>
      </c>
      <c r="F155" s="4" t="s">
        <v>234</v>
      </c>
      <c r="G155" s="34" t="s">
        <v>235</v>
      </c>
      <c r="H155" s="34" t="s">
        <v>236</v>
      </c>
      <c r="I155" s="34">
        <v>76121900</v>
      </c>
      <c r="J155" s="4" t="s">
        <v>384</v>
      </c>
      <c r="K155" s="5">
        <v>42339</v>
      </c>
      <c r="L155" s="34">
        <v>1.5</v>
      </c>
      <c r="M155" s="34" t="s">
        <v>238</v>
      </c>
      <c r="N155" s="34" t="s">
        <v>239</v>
      </c>
      <c r="O155" s="46">
        <v>3816150</v>
      </c>
      <c r="P155" s="46">
        <v>3816150</v>
      </c>
      <c r="Q155" s="34" t="s">
        <v>31</v>
      </c>
      <c r="R155" s="34" t="s">
        <v>31</v>
      </c>
      <c r="S155" s="34" t="s">
        <v>240</v>
      </c>
      <c r="T155" s="46">
        <v>2544100</v>
      </c>
      <c r="U155" s="46" t="s">
        <v>411</v>
      </c>
      <c r="V155" s="34" t="s">
        <v>3364</v>
      </c>
    </row>
    <row r="156" spans="1:22" s="47" customFormat="1" ht="75" customHeight="1" x14ac:dyDescent="0.25">
      <c r="A156" s="34">
        <v>155</v>
      </c>
      <c r="B156" s="34" t="s">
        <v>230</v>
      </c>
      <c r="C156" s="34" t="s">
        <v>231</v>
      </c>
      <c r="D156" s="4" t="s">
        <v>232</v>
      </c>
      <c r="E156" s="4" t="s">
        <v>233</v>
      </c>
      <c r="F156" s="4" t="s">
        <v>234</v>
      </c>
      <c r="G156" s="34" t="s">
        <v>235</v>
      </c>
      <c r="H156" s="34" t="s">
        <v>236</v>
      </c>
      <c r="I156" s="34">
        <v>76121900</v>
      </c>
      <c r="J156" s="4" t="s">
        <v>385</v>
      </c>
      <c r="K156" s="5">
        <v>42339</v>
      </c>
      <c r="L156" s="34">
        <v>2</v>
      </c>
      <c r="M156" s="34" t="s">
        <v>238</v>
      </c>
      <c r="N156" s="34" t="s">
        <v>239</v>
      </c>
      <c r="O156" s="46">
        <v>3172400</v>
      </c>
      <c r="P156" s="46">
        <v>3172400</v>
      </c>
      <c r="Q156" s="34" t="s">
        <v>31</v>
      </c>
      <c r="R156" s="34" t="s">
        <v>31</v>
      </c>
      <c r="S156" s="34" t="s">
        <v>240</v>
      </c>
      <c r="T156" s="46">
        <v>1586200</v>
      </c>
      <c r="U156" s="46" t="s">
        <v>411</v>
      </c>
      <c r="V156" s="34" t="s">
        <v>3367</v>
      </c>
    </row>
    <row r="157" spans="1:22" s="47" customFormat="1" ht="75" customHeight="1" x14ac:dyDescent="0.25">
      <c r="A157" s="34">
        <v>156</v>
      </c>
      <c r="B157" s="34" t="s">
        <v>230</v>
      </c>
      <c r="C157" s="34" t="s">
        <v>231</v>
      </c>
      <c r="D157" s="4" t="s">
        <v>232</v>
      </c>
      <c r="E157" s="4" t="s">
        <v>233</v>
      </c>
      <c r="F157" s="4" t="s">
        <v>234</v>
      </c>
      <c r="G157" s="34" t="s">
        <v>235</v>
      </c>
      <c r="H157" s="34" t="s">
        <v>236</v>
      </c>
      <c r="I157" s="34">
        <v>76121900</v>
      </c>
      <c r="J157" s="4" t="s">
        <v>386</v>
      </c>
      <c r="K157" s="5">
        <v>42339</v>
      </c>
      <c r="L157" s="34">
        <v>2</v>
      </c>
      <c r="M157" s="34" t="s">
        <v>238</v>
      </c>
      <c r="N157" s="34" t="s">
        <v>239</v>
      </c>
      <c r="O157" s="46">
        <v>9043400</v>
      </c>
      <c r="P157" s="46">
        <v>9043400</v>
      </c>
      <c r="Q157" s="34" t="s">
        <v>31</v>
      </c>
      <c r="R157" s="34" t="s">
        <v>31</v>
      </c>
      <c r="S157" s="34" t="s">
        <v>240</v>
      </c>
      <c r="T157" s="46">
        <v>4521700</v>
      </c>
      <c r="U157" s="46" t="s">
        <v>411</v>
      </c>
      <c r="V157" s="34" t="s">
        <v>3397</v>
      </c>
    </row>
    <row r="158" spans="1:22" s="47" customFormat="1" ht="75" customHeight="1" x14ac:dyDescent="0.25">
      <c r="A158" s="34">
        <v>157</v>
      </c>
      <c r="B158" s="34" t="s">
        <v>230</v>
      </c>
      <c r="C158" s="34" t="s">
        <v>231</v>
      </c>
      <c r="D158" s="4" t="s">
        <v>232</v>
      </c>
      <c r="E158" s="4" t="s">
        <v>233</v>
      </c>
      <c r="F158" s="4" t="s">
        <v>234</v>
      </c>
      <c r="G158" s="34" t="s">
        <v>235</v>
      </c>
      <c r="H158" s="34" t="s">
        <v>236</v>
      </c>
      <c r="I158" s="34">
        <v>76121900</v>
      </c>
      <c r="J158" s="4" t="s">
        <v>387</v>
      </c>
      <c r="K158" s="5">
        <v>42339</v>
      </c>
      <c r="L158" s="34">
        <v>2</v>
      </c>
      <c r="M158" s="34" t="s">
        <v>238</v>
      </c>
      <c r="N158" s="34" t="s">
        <v>239</v>
      </c>
      <c r="O158" s="46">
        <v>9043400</v>
      </c>
      <c r="P158" s="46">
        <v>9043400</v>
      </c>
      <c r="Q158" s="34" t="s">
        <v>31</v>
      </c>
      <c r="R158" s="34" t="s">
        <v>31</v>
      </c>
      <c r="S158" s="34" t="s">
        <v>240</v>
      </c>
      <c r="T158" s="46">
        <v>4521700</v>
      </c>
      <c r="U158" s="46" t="s">
        <v>411</v>
      </c>
      <c r="V158" s="34" t="s">
        <v>3391</v>
      </c>
    </row>
    <row r="159" spans="1:22" s="47" customFormat="1" ht="75" customHeight="1" x14ac:dyDescent="0.25">
      <c r="A159" s="34">
        <v>158</v>
      </c>
      <c r="B159" s="34" t="s">
        <v>230</v>
      </c>
      <c r="C159" s="34" t="s">
        <v>231</v>
      </c>
      <c r="D159" s="4" t="s">
        <v>232</v>
      </c>
      <c r="E159" s="4" t="s">
        <v>233</v>
      </c>
      <c r="F159" s="4" t="s">
        <v>234</v>
      </c>
      <c r="G159" s="34" t="s">
        <v>235</v>
      </c>
      <c r="H159" s="34" t="s">
        <v>236</v>
      </c>
      <c r="I159" s="34">
        <v>76121900</v>
      </c>
      <c r="J159" s="4" t="s">
        <v>388</v>
      </c>
      <c r="K159" s="5">
        <v>42339</v>
      </c>
      <c r="L159" s="34">
        <v>1.5</v>
      </c>
      <c r="M159" s="34" t="s">
        <v>238</v>
      </c>
      <c r="N159" s="34" t="s">
        <v>239</v>
      </c>
      <c r="O159" s="46">
        <v>6782550</v>
      </c>
      <c r="P159" s="46">
        <v>6782550</v>
      </c>
      <c r="Q159" s="34" t="s">
        <v>31</v>
      </c>
      <c r="R159" s="34" t="s">
        <v>31</v>
      </c>
      <c r="S159" s="34" t="s">
        <v>240</v>
      </c>
      <c r="T159" s="46">
        <v>4521700</v>
      </c>
      <c r="U159" s="46" t="s">
        <v>411</v>
      </c>
      <c r="V159" s="34" t="s">
        <v>3399</v>
      </c>
    </row>
    <row r="160" spans="1:22" s="47" customFormat="1" ht="75" customHeight="1" x14ac:dyDescent="0.25">
      <c r="A160" s="34">
        <v>159</v>
      </c>
      <c r="B160" s="34" t="s">
        <v>230</v>
      </c>
      <c r="C160" s="34" t="s">
        <v>231</v>
      </c>
      <c r="D160" s="4" t="s">
        <v>232</v>
      </c>
      <c r="E160" s="4" t="s">
        <v>233</v>
      </c>
      <c r="F160" s="4" t="s">
        <v>234</v>
      </c>
      <c r="G160" s="34" t="s">
        <v>235</v>
      </c>
      <c r="H160" s="34" t="s">
        <v>236</v>
      </c>
      <c r="I160" s="34">
        <v>76121900</v>
      </c>
      <c r="J160" s="4" t="s">
        <v>274</v>
      </c>
      <c r="K160" s="5">
        <v>42339</v>
      </c>
      <c r="L160" s="34">
        <v>1</v>
      </c>
      <c r="M160" s="34" t="s">
        <v>238</v>
      </c>
      <c r="N160" s="34" t="s">
        <v>239</v>
      </c>
      <c r="O160" s="46">
        <v>0</v>
      </c>
      <c r="P160" s="46">
        <v>0</v>
      </c>
      <c r="Q160" s="34" t="s">
        <v>31</v>
      </c>
      <c r="R160" s="34" t="s">
        <v>31</v>
      </c>
      <c r="S160" s="34" t="s">
        <v>240</v>
      </c>
      <c r="T160" s="46" t="s">
        <v>31</v>
      </c>
      <c r="U160" s="34" t="s">
        <v>186</v>
      </c>
      <c r="V160" s="34"/>
    </row>
    <row r="161" spans="1:22" s="47" customFormat="1" ht="75" customHeight="1" x14ac:dyDescent="0.25">
      <c r="A161" s="34">
        <v>160</v>
      </c>
      <c r="B161" s="34" t="s">
        <v>230</v>
      </c>
      <c r="C161" s="34" t="s">
        <v>231</v>
      </c>
      <c r="D161" s="4" t="s">
        <v>232</v>
      </c>
      <c r="E161" s="4" t="s">
        <v>233</v>
      </c>
      <c r="F161" s="4" t="s">
        <v>234</v>
      </c>
      <c r="G161" s="34" t="s">
        <v>235</v>
      </c>
      <c r="H161" s="34" t="s">
        <v>236</v>
      </c>
      <c r="I161" s="34">
        <v>76121900</v>
      </c>
      <c r="J161" s="4" t="s">
        <v>389</v>
      </c>
      <c r="K161" s="5">
        <v>42339</v>
      </c>
      <c r="L161" s="34">
        <v>2</v>
      </c>
      <c r="M161" s="34" t="s">
        <v>238</v>
      </c>
      <c r="N161" s="34" t="s">
        <v>239</v>
      </c>
      <c r="O161" s="46">
        <v>9043400</v>
      </c>
      <c r="P161" s="46">
        <v>9043400</v>
      </c>
      <c r="Q161" s="34" t="s">
        <v>31</v>
      </c>
      <c r="R161" s="34" t="s">
        <v>31</v>
      </c>
      <c r="S161" s="34" t="s">
        <v>240</v>
      </c>
      <c r="T161" s="46">
        <v>4521700</v>
      </c>
      <c r="U161" s="46" t="s">
        <v>411</v>
      </c>
      <c r="V161" s="34" t="s">
        <v>3401</v>
      </c>
    </row>
    <row r="162" spans="1:22" s="47" customFormat="1" ht="75" customHeight="1" x14ac:dyDescent="0.25">
      <c r="A162" s="34">
        <v>161</v>
      </c>
      <c r="B162" s="34" t="s">
        <v>230</v>
      </c>
      <c r="C162" s="34" t="s">
        <v>231</v>
      </c>
      <c r="D162" s="4" t="s">
        <v>232</v>
      </c>
      <c r="E162" s="4" t="s">
        <v>233</v>
      </c>
      <c r="F162" s="4" t="s">
        <v>234</v>
      </c>
      <c r="G162" s="34" t="s">
        <v>235</v>
      </c>
      <c r="H162" s="34" t="s">
        <v>236</v>
      </c>
      <c r="I162" s="34">
        <v>76121900</v>
      </c>
      <c r="J162" s="4" t="s">
        <v>390</v>
      </c>
      <c r="K162" s="5">
        <v>42309</v>
      </c>
      <c r="L162" s="34">
        <v>3</v>
      </c>
      <c r="M162" s="34" t="s">
        <v>238</v>
      </c>
      <c r="N162" s="34" t="s">
        <v>239</v>
      </c>
      <c r="O162" s="46">
        <v>13565100</v>
      </c>
      <c r="P162" s="46">
        <v>13565100</v>
      </c>
      <c r="Q162" s="34" t="s">
        <v>31</v>
      </c>
      <c r="R162" s="34" t="s">
        <v>31</v>
      </c>
      <c r="S162" s="34" t="s">
        <v>240</v>
      </c>
      <c r="T162" s="46">
        <v>4521700</v>
      </c>
      <c r="U162" s="46" t="s">
        <v>411</v>
      </c>
      <c r="V162" s="34" t="s">
        <v>3362</v>
      </c>
    </row>
    <row r="163" spans="1:22" s="47" customFormat="1" ht="75" customHeight="1" x14ac:dyDescent="0.25">
      <c r="A163" s="34">
        <v>162</v>
      </c>
      <c r="B163" s="34" t="s">
        <v>230</v>
      </c>
      <c r="C163" s="34" t="s">
        <v>231</v>
      </c>
      <c r="D163" s="4" t="s">
        <v>232</v>
      </c>
      <c r="E163" s="4" t="s">
        <v>233</v>
      </c>
      <c r="F163" s="4" t="s">
        <v>234</v>
      </c>
      <c r="G163" s="34" t="s">
        <v>235</v>
      </c>
      <c r="H163" s="34" t="s">
        <v>236</v>
      </c>
      <c r="I163" s="34">
        <v>76121900</v>
      </c>
      <c r="J163" s="4" t="s">
        <v>391</v>
      </c>
      <c r="K163" s="5">
        <v>42278</v>
      </c>
      <c r="L163" s="34">
        <v>2</v>
      </c>
      <c r="M163" s="34" t="s">
        <v>238</v>
      </c>
      <c r="N163" s="34" t="s">
        <v>239</v>
      </c>
      <c r="O163" s="46">
        <v>9043400</v>
      </c>
      <c r="P163" s="46">
        <v>9043400</v>
      </c>
      <c r="Q163" s="34" t="s">
        <v>31</v>
      </c>
      <c r="R163" s="34" t="s">
        <v>31</v>
      </c>
      <c r="S163" s="34" t="s">
        <v>240</v>
      </c>
      <c r="T163" s="46">
        <v>4521700</v>
      </c>
      <c r="U163" s="46" t="s">
        <v>411</v>
      </c>
      <c r="V163" s="34" t="s">
        <v>3373</v>
      </c>
    </row>
    <row r="164" spans="1:22" s="47" customFormat="1" ht="75" customHeight="1" x14ac:dyDescent="0.25">
      <c r="A164" s="34">
        <v>163</v>
      </c>
      <c r="B164" s="34" t="s">
        <v>230</v>
      </c>
      <c r="C164" s="34" t="s">
        <v>231</v>
      </c>
      <c r="D164" s="4" t="s">
        <v>232</v>
      </c>
      <c r="E164" s="4" t="s">
        <v>233</v>
      </c>
      <c r="F164" s="4" t="s">
        <v>234</v>
      </c>
      <c r="G164" s="34" t="s">
        <v>235</v>
      </c>
      <c r="H164" s="34" t="s">
        <v>236</v>
      </c>
      <c r="I164" s="34">
        <v>76121900</v>
      </c>
      <c r="J164" s="4" t="s">
        <v>392</v>
      </c>
      <c r="K164" s="5">
        <v>42309</v>
      </c>
      <c r="L164" s="34">
        <v>2</v>
      </c>
      <c r="M164" s="34" t="s">
        <v>238</v>
      </c>
      <c r="N164" s="34" t="s">
        <v>239</v>
      </c>
      <c r="O164" s="46">
        <v>9043400</v>
      </c>
      <c r="P164" s="46">
        <v>9043400</v>
      </c>
      <c r="Q164" s="34" t="s">
        <v>31</v>
      </c>
      <c r="R164" s="34" t="s">
        <v>31</v>
      </c>
      <c r="S164" s="34" t="s">
        <v>240</v>
      </c>
      <c r="T164" s="46">
        <v>4521700</v>
      </c>
      <c r="U164" s="46" t="s">
        <v>411</v>
      </c>
      <c r="V164" s="34" t="s">
        <v>3350</v>
      </c>
    </row>
    <row r="165" spans="1:22" s="47" customFormat="1" ht="75" customHeight="1" x14ac:dyDescent="0.25">
      <c r="A165" s="34">
        <v>164</v>
      </c>
      <c r="B165" s="34" t="s">
        <v>230</v>
      </c>
      <c r="C165" s="34" t="s">
        <v>231</v>
      </c>
      <c r="D165" s="4" t="s">
        <v>232</v>
      </c>
      <c r="E165" s="4" t="s">
        <v>233</v>
      </c>
      <c r="F165" s="4" t="s">
        <v>234</v>
      </c>
      <c r="G165" s="34" t="s">
        <v>235</v>
      </c>
      <c r="H165" s="34" t="s">
        <v>236</v>
      </c>
      <c r="I165" s="34">
        <v>76121900</v>
      </c>
      <c r="J165" s="4" t="s">
        <v>393</v>
      </c>
      <c r="K165" s="5">
        <v>42309</v>
      </c>
      <c r="L165" s="34">
        <v>2.5</v>
      </c>
      <c r="M165" s="34" t="s">
        <v>238</v>
      </c>
      <c r="N165" s="34" t="s">
        <v>239</v>
      </c>
      <c r="O165" s="46">
        <v>11304250</v>
      </c>
      <c r="P165" s="46">
        <v>11304250</v>
      </c>
      <c r="Q165" s="34" t="s">
        <v>31</v>
      </c>
      <c r="R165" s="34" t="s">
        <v>31</v>
      </c>
      <c r="S165" s="34" t="s">
        <v>240</v>
      </c>
      <c r="T165" s="46">
        <v>4521700</v>
      </c>
      <c r="U165" s="46" t="s">
        <v>411</v>
      </c>
      <c r="V165" s="34" t="s">
        <v>3345</v>
      </c>
    </row>
    <row r="166" spans="1:22" s="47" customFormat="1" ht="75" customHeight="1" x14ac:dyDescent="0.25">
      <c r="A166" s="34">
        <v>165</v>
      </c>
      <c r="B166" s="34" t="s">
        <v>230</v>
      </c>
      <c r="C166" s="34" t="s">
        <v>231</v>
      </c>
      <c r="D166" s="4" t="s">
        <v>232</v>
      </c>
      <c r="E166" s="4" t="s">
        <v>233</v>
      </c>
      <c r="F166" s="4" t="s">
        <v>234</v>
      </c>
      <c r="G166" s="34" t="s">
        <v>235</v>
      </c>
      <c r="H166" s="34" t="s">
        <v>236</v>
      </c>
      <c r="I166" s="34">
        <v>76121900</v>
      </c>
      <c r="J166" s="4" t="s">
        <v>394</v>
      </c>
      <c r="K166" s="5">
        <v>42309</v>
      </c>
      <c r="L166" s="34">
        <v>2.5</v>
      </c>
      <c r="M166" s="34" t="s">
        <v>238</v>
      </c>
      <c r="N166" s="34" t="s">
        <v>239</v>
      </c>
      <c r="O166" s="46">
        <v>11304250</v>
      </c>
      <c r="P166" s="46">
        <v>11304250</v>
      </c>
      <c r="Q166" s="34" t="s">
        <v>31</v>
      </c>
      <c r="R166" s="34" t="s">
        <v>31</v>
      </c>
      <c r="S166" s="34" t="s">
        <v>240</v>
      </c>
      <c r="T166" s="46">
        <v>4521700</v>
      </c>
      <c r="U166" s="46" t="s">
        <v>411</v>
      </c>
      <c r="V166" s="34" t="s">
        <v>3354</v>
      </c>
    </row>
    <row r="167" spans="1:22" s="47" customFormat="1" ht="75" customHeight="1" x14ac:dyDescent="0.25">
      <c r="A167" s="34">
        <v>166</v>
      </c>
      <c r="B167" s="34" t="s">
        <v>230</v>
      </c>
      <c r="C167" s="34" t="s">
        <v>231</v>
      </c>
      <c r="D167" s="4" t="s">
        <v>232</v>
      </c>
      <c r="E167" s="4" t="s">
        <v>233</v>
      </c>
      <c r="F167" s="4" t="s">
        <v>234</v>
      </c>
      <c r="G167" s="34" t="s">
        <v>235</v>
      </c>
      <c r="H167" s="34" t="s">
        <v>236</v>
      </c>
      <c r="I167" s="34">
        <v>76121900</v>
      </c>
      <c r="J167" s="4" t="s">
        <v>395</v>
      </c>
      <c r="K167" s="5">
        <v>42309</v>
      </c>
      <c r="L167" s="34">
        <v>2.5</v>
      </c>
      <c r="M167" s="34" t="s">
        <v>238</v>
      </c>
      <c r="N167" s="34" t="s">
        <v>239</v>
      </c>
      <c r="O167" s="46">
        <v>11304250</v>
      </c>
      <c r="P167" s="46">
        <v>11304250</v>
      </c>
      <c r="Q167" s="34" t="s">
        <v>31</v>
      </c>
      <c r="R167" s="34" t="s">
        <v>31</v>
      </c>
      <c r="S167" s="34" t="s">
        <v>240</v>
      </c>
      <c r="T167" s="46">
        <v>4521700</v>
      </c>
      <c r="U167" s="46" t="s">
        <v>411</v>
      </c>
      <c r="V167" s="34" t="s">
        <v>3358</v>
      </c>
    </row>
    <row r="168" spans="1:22" s="47" customFormat="1" ht="75" customHeight="1" x14ac:dyDescent="0.25">
      <c r="A168" s="34">
        <v>167</v>
      </c>
      <c r="B168" s="34" t="s">
        <v>230</v>
      </c>
      <c r="C168" s="34" t="s">
        <v>231</v>
      </c>
      <c r="D168" s="4" t="s">
        <v>351</v>
      </c>
      <c r="E168" s="4" t="s">
        <v>284</v>
      </c>
      <c r="F168" s="4" t="s">
        <v>234</v>
      </c>
      <c r="G168" s="34" t="s">
        <v>235</v>
      </c>
      <c r="H168" s="34" t="s">
        <v>236</v>
      </c>
      <c r="I168" s="34">
        <v>76121900</v>
      </c>
      <c r="J168" s="4" t="s">
        <v>396</v>
      </c>
      <c r="K168" s="5">
        <v>42339</v>
      </c>
      <c r="L168" s="34">
        <v>1.4</v>
      </c>
      <c r="M168" s="34" t="s">
        <v>238</v>
      </c>
      <c r="N168" s="34" t="s">
        <v>239</v>
      </c>
      <c r="O168" s="46">
        <v>4311580</v>
      </c>
      <c r="P168" s="46">
        <v>4311580</v>
      </c>
      <c r="Q168" s="34" t="s">
        <v>31</v>
      </c>
      <c r="R168" s="34" t="s">
        <v>31</v>
      </c>
      <c r="S168" s="34" t="s">
        <v>240</v>
      </c>
      <c r="T168" s="46">
        <v>3079700</v>
      </c>
      <c r="U168" s="46" t="s">
        <v>411</v>
      </c>
      <c r="V168" s="34" t="s">
        <v>3404</v>
      </c>
    </row>
    <row r="169" spans="1:22" s="47" customFormat="1" ht="75" customHeight="1" x14ac:dyDescent="0.25">
      <c r="A169" s="34">
        <v>168</v>
      </c>
      <c r="B169" s="34" t="s">
        <v>230</v>
      </c>
      <c r="C169" s="34" t="s">
        <v>231</v>
      </c>
      <c r="D169" s="4" t="s">
        <v>351</v>
      </c>
      <c r="E169" s="4" t="s">
        <v>284</v>
      </c>
      <c r="F169" s="4" t="s">
        <v>234</v>
      </c>
      <c r="G169" s="34" t="s">
        <v>235</v>
      </c>
      <c r="H169" s="34" t="s">
        <v>236</v>
      </c>
      <c r="I169" s="34">
        <v>76121900</v>
      </c>
      <c r="J169" s="4" t="s">
        <v>274</v>
      </c>
      <c r="K169" s="5">
        <v>42339</v>
      </c>
      <c r="L169" s="34">
        <v>1</v>
      </c>
      <c r="M169" s="34" t="s">
        <v>238</v>
      </c>
      <c r="N169" s="34" t="s">
        <v>239</v>
      </c>
      <c r="O169" s="46">
        <v>220420</v>
      </c>
      <c r="P169" s="46">
        <v>220420</v>
      </c>
      <c r="Q169" s="34" t="s">
        <v>31</v>
      </c>
      <c r="R169" s="34" t="s">
        <v>31</v>
      </c>
      <c r="S169" s="34" t="s">
        <v>240</v>
      </c>
      <c r="T169" s="46" t="s">
        <v>31</v>
      </c>
      <c r="U169" s="34" t="s">
        <v>186</v>
      </c>
      <c r="V169" s="34"/>
    </row>
    <row r="170" spans="1:22" s="47" customFormat="1" ht="75" customHeight="1" x14ac:dyDescent="0.25">
      <c r="A170" s="34">
        <v>169</v>
      </c>
      <c r="B170" s="34" t="s">
        <v>311</v>
      </c>
      <c r="C170" s="34" t="s">
        <v>312</v>
      </c>
      <c r="D170" s="4" t="s">
        <v>313</v>
      </c>
      <c r="E170" s="4" t="s">
        <v>314</v>
      </c>
      <c r="F170" s="4" t="s">
        <v>234</v>
      </c>
      <c r="G170" s="34" t="s">
        <v>235</v>
      </c>
      <c r="H170" s="34" t="s">
        <v>236</v>
      </c>
      <c r="I170" s="34">
        <v>76121900</v>
      </c>
      <c r="J170" s="4" t="s">
        <v>397</v>
      </c>
      <c r="K170" s="5">
        <v>42339</v>
      </c>
      <c r="L170" s="34">
        <v>1</v>
      </c>
      <c r="M170" s="34" t="s">
        <v>238</v>
      </c>
      <c r="N170" s="34" t="s">
        <v>239</v>
      </c>
      <c r="O170" s="46">
        <v>1709800</v>
      </c>
      <c r="P170" s="46">
        <v>1709800</v>
      </c>
      <c r="Q170" s="34" t="s">
        <v>31</v>
      </c>
      <c r="R170" s="34" t="s">
        <v>31</v>
      </c>
      <c r="S170" s="34" t="s">
        <v>240</v>
      </c>
      <c r="T170" s="46">
        <v>1709800</v>
      </c>
      <c r="U170" s="46" t="s">
        <v>411</v>
      </c>
      <c r="V170" s="34" t="s">
        <v>3429</v>
      </c>
    </row>
    <row r="171" spans="1:22" s="47" customFormat="1" ht="75" customHeight="1" x14ac:dyDescent="0.25">
      <c r="A171" s="34">
        <v>170</v>
      </c>
      <c r="B171" s="34" t="s">
        <v>311</v>
      </c>
      <c r="C171" s="34" t="s">
        <v>312</v>
      </c>
      <c r="D171" s="4" t="s">
        <v>313</v>
      </c>
      <c r="E171" s="4" t="s">
        <v>314</v>
      </c>
      <c r="F171" s="4" t="s">
        <v>234</v>
      </c>
      <c r="G171" s="34" t="s">
        <v>235</v>
      </c>
      <c r="H171" s="34" t="s">
        <v>236</v>
      </c>
      <c r="I171" s="34">
        <v>76121900</v>
      </c>
      <c r="J171" s="4" t="s">
        <v>398</v>
      </c>
      <c r="K171" s="5">
        <v>42339</v>
      </c>
      <c r="L171" s="34">
        <v>1</v>
      </c>
      <c r="M171" s="34" t="s">
        <v>238</v>
      </c>
      <c r="N171" s="34" t="s">
        <v>239</v>
      </c>
      <c r="O171" s="46">
        <v>3471100</v>
      </c>
      <c r="P171" s="46">
        <v>3471100</v>
      </c>
      <c r="Q171" s="34" t="s">
        <v>31</v>
      </c>
      <c r="R171" s="34" t="s">
        <v>31</v>
      </c>
      <c r="S171" s="34" t="s">
        <v>240</v>
      </c>
      <c r="T171" s="46">
        <v>3471100</v>
      </c>
      <c r="U171" s="46" t="s">
        <v>411</v>
      </c>
      <c r="V171" s="34" t="s">
        <v>3422</v>
      </c>
    </row>
    <row r="172" spans="1:22" s="47" customFormat="1" ht="75" customHeight="1" x14ac:dyDescent="0.25">
      <c r="A172" s="34">
        <v>171</v>
      </c>
      <c r="B172" s="34" t="s">
        <v>311</v>
      </c>
      <c r="C172" s="34" t="s">
        <v>312</v>
      </c>
      <c r="D172" s="4" t="s">
        <v>313</v>
      </c>
      <c r="E172" s="4" t="s">
        <v>314</v>
      </c>
      <c r="F172" s="4" t="s">
        <v>234</v>
      </c>
      <c r="G172" s="34" t="s">
        <v>235</v>
      </c>
      <c r="H172" s="34" t="s">
        <v>236</v>
      </c>
      <c r="I172" s="34">
        <v>76121900</v>
      </c>
      <c r="J172" s="4" t="s">
        <v>399</v>
      </c>
      <c r="K172" s="5">
        <v>42339</v>
      </c>
      <c r="L172" s="34">
        <v>1</v>
      </c>
      <c r="M172" s="34" t="s">
        <v>238</v>
      </c>
      <c r="N172" s="34" t="s">
        <v>239</v>
      </c>
      <c r="O172" s="46">
        <v>2018800</v>
      </c>
      <c r="P172" s="46">
        <v>2018800</v>
      </c>
      <c r="Q172" s="34" t="s">
        <v>31</v>
      </c>
      <c r="R172" s="34" t="s">
        <v>31</v>
      </c>
      <c r="S172" s="34" t="s">
        <v>240</v>
      </c>
      <c r="T172" s="46">
        <v>2018800</v>
      </c>
      <c r="U172" s="46" t="s">
        <v>411</v>
      </c>
      <c r="V172" s="34" t="s">
        <v>3427</v>
      </c>
    </row>
    <row r="173" spans="1:22" s="47" customFormat="1" ht="75" customHeight="1" x14ac:dyDescent="0.25">
      <c r="A173" s="34">
        <v>172</v>
      </c>
      <c r="B173" s="34" t="s">
        <v>311</v>
      </c>
      <c r="C173" s="34" t="s">
        <v>312</v>
      </c>
      <c r="D173" s="4" t="s">
        <v>313</v>
      </c>
      <c r="E173" s="4" t="s">
        <v>314</v>
      </c>
      <c r="F173" s="4" t="s">
        <v>234</v>
      </c>
      <c r="G173" s="34" t="s">
        <v>235</v>
      </c>
      <c r="H173" s="34" t="s">
        <v>236</v>
      </c>
      <c r="I173" s="34">
        <v>76121900</v>
      </c>
      <c r="J173" s="4" t="s">
        <v>400</v>
      </c>
      <c r="K173" s="5">
        <v>42339</v>
      </c>
      <c r="L173" s="34">
        <v>1</v>
      </c>
      <c r="M173" s="34" t="s">
        <v>238</v>
      </c>
      <c r="N173" s="34" t="s">
        <v>239</v>
      </c>
      <c r="O173" s="46">
        <v>2358700</v>
      </c>
      <c r="P173" s="46">
        <v>2358700</v>
      </c>
      <c r="Q173" s="34" t="s">
        <v>31</v>
      </c>
      <c r="R173" s="34" t="s">
        <v>31</v>
      </c>
      <c r="S173" s="34" t="s">
        <v>240</v>
      </c>
      <c r="T173" s="46">
        <v>2358700</v>
      </c>
      <c r="U173" s="46" t="s">
        <v>411</v>
      </c>
      <c r="V173" s="34" t="s">
        <v>3432</v>
      </c>
    </row>
    <row r="174" spans="1:22" s="47" customFormat="1" ht="75" customHeight="1" x14ac:dyDescent="0.25">
      <c r="A174" s="34">
        <v>173</v>
      </c>
      <c r="B174" s="34" t="s">
        <v>311</v>
      </c>
      <c r="C174" s="34" t="s">
        <v>312</v>
      </c>
      <c r="D174" s="4" t="s">
        <v>313</v>
      </c>
      <c r="E174" s="4" t="s">
        <v>314</v>
      </c>
      <c r="F174" s="4" t="s">
        <v>234</v>
      </c>
      <c r="G174" s="34" t="s">
        <v>235</v>
      </c>
      <c r="H174" s="34" t="s">
        <v>236</v>
      </c>
      <c r="I174" s="34">
        <v>76121900</v>
      </c>
      <c r="J174" s="4" t="s">
        <v>401</v>
      </c>
      <c r="K174" s="5">
        <v>42339</v>
      </c>
      <c r="L174" s="34">
        <v>1</v>
      </c>
      <c r="M174" s="34" t="s">
        <v>238</v>
      </c>
      <c r="N174" s="34" t="s">
        <v>239</v>
      </c>
      <c r="O174" s="46">
        <v>2544100</v>
      </c>
      <c r="P174" s="46">
        <v>2544100</v>
      </c>
      <c r="Q174" s="34" t="s">
        <v>31</v>
      </c>
      <c r="R174" s="34" t="s">
        <v>31</v>
      </c>
      <c r="S174" s="34" t="s">
        <v>240</v>
      </c>
      <c r="T174" s="46">
        <v>2544100</v>
      </c>
      <c r="U174" s="46" t="s">
        <v>411</v>
      </c>
      <c r="V174" s="34" t="s">
        <v>3425</v>
      </c>
    </row>
    <row r="175" spans="1:22" s="47" customFormat="1" ht="75" customHeight="1" x14ac:dyDescent="0.25">
      <c r="A175" s="34">
        <v>174</v>
      </c>
      <c r="B175" s="34" t="s">
        <v>311</v>
      </c>
      <c r="C175" s="34" t="s">
        <v>312</v>
      </c>
      <c r="D175" s="4" t="s">
        <v>313</v>
      </c>
      <c r="E175" s="4" t="s">
        <v>314</v>
      </c>
      <c r="F175" s="4" t="s">
        <v>234</v>
      </c>
      <c r="G175" s="34" t="s">
        <v>235</v>
      </c>
      <c r="H175" s="34" t="s">
        <v>236</v>
      </c>
      <c r="I175" s="34">
        <v>76121900</v>
      </c>
      <c r="J175" s="4" t="s">
        <v>402</v>
      </c>
      <c r="K175" s="5">
        <v>42339</v>
      </c>
      <c r="L175" s="34">
        <v>1</v>
      </c>
      <c r="M175" s="34" t="s">
        <v>238</v>
      </c>
      <c r="N175" s="34" t="s">
        <v>239</v>
      </c>
      <c r="O175" s="46">
        <v>4521700</v>
      </c>
      <c r="P175" s="46">
        <v>4521700</v>
      </c>
      <c r="Q175" s="34" t="s">
        <v>31</v>
      </c>
      <c r="R175" s="34" t="s">
        <v>31</v>
      </c>
      <c r="S175" s="34" t="s">
        <v>240</v>
      </c>
      <c r="T175" s="46">
        <v>4521700</v>
      </c>
      <c r="U175" s="46" t="s">
        <v>411</v>
      </c>
      <c r="V175" s="34" t="s">
        <v>3420</v>
      </c>
    </row>
    <row r="176" spans="1:22" s="47" customFormat="1" ht="75" customHeight="1" x14ac:dyDescent="0.25">
      <c r="A176" s="34">
        <v>175</v>
      </c>
      <c r="B176" s="34" t="s">
        <v>311</v>
      </c>
      <c r="C176" s="34" t="s">
        <v>312</v>
      </c>
      <c r="D176" s="4" t="s">
        <v>313</v>
      </c>
      <c r="E176" s="4" t="s">
        <v>314</v>
      </c>
      <c r="F176" s="4" t="s">
        <v>234</v>
      </c>
      <c r="G176" s="34" t="s">
        <v>235</v>
      </c>
      <c r="H176" s="34" t="s">
        <v>236</v>
      </c>
      <c r="I176" s="34">
        <v>76121900</v>
      </c>
      <c r="J176" s="4" t="s">
        <v>403</v>
      </c>
      <c r="K176" s="5">
        <v>42339</v>
      </c>
      <c r="L176" s="34">
        <v>1</v>
      </c>
      <c r="M176" s="34" t="s">
        <v>238</v>
      </c>
      <c r="N176" s="34" t="s">
        <v>239</v>
      </c>
      <c r="O176" s="46">
        <v>2544100</v>
      </c>
      <c r="P176" s="46">
        <v>2544100</v>
      </c>
      <c r="Q176" s="34" t="s">
        <v>31</v>
      </c>
      <c r="R176" s="34" t="s">
        <v>31</v>
      </c>
      <c r="S176" s="34" t="s">
        <v>240</v>
      </c>
      <c r="T176" s="46">
        <v>2544100</v>
      </c>
      <c r="U176" s="46" t="s">
        <v>411</v>
      </c>
      <c r="V176" s="34" t="s">
        <v>3424</v>
      </c>
    </row>
    <row r="177" spans="1:22" s="47" customFormat="1" ht="75" customHeight="1" x14ac:dyDescent="0.25">
      <c r="A177" s="34">
        <v>176</v>
      </c>
      <c r="B177" s="34" t="s">
        <v>230</v>
      </c>
      <c r="C177" s="34" t="s">
        <v>231</v>
      </c>
      <c r="D177" s="4" t="s">
        <v>232</v>
      </c>
      <c r="E177" s="4" t="s">
        <v>233</v>
      </c>
      <c r="F177" s="4" t="s">
        <v>234</v>
      </c>
      <c r="G177" s="34" t="s">
        <v>235</v>
      </c>
      <c r="H177" s="34" t="s">
        <v>236</v>
      </c>
      <c r="I177" s="34">
        <v>76121900</v>
      </c>
      <c r="J177" s="4" t="s">
        <v>404</v>
      </c>
      <c r="K177" s="5">
        <v>42339</v>
      </c>
      <c r="L177" s="34">
        <v>1</v>
      </c>
      <c r="M177" s="34" t="s">
        <v>238</v>
      </c>
      <c r="N177" s="34" t="s">
        <v>239</v>
      </c>
      <c r="O177" s="46">
        <v>2544100</v>
      </c>
      <c r="P177" s="46">
        <v>2544100</v>
      </c>
      <c r="Q177" s="34" t="s">
        <v>31</v>
      </c>
      <c r="R177" s="34" t="s">
        <v>31</v>
      </c>
      <c r="S177" s="34" t="s">
        <v>240</v>
      </c>
      <c r="T177" s="46">
        <v>2544100</v>
      </c>
      <c r="U177" s="46" t="s">
        <v>411</v>
      </c>
      <c r="V177" s="34" t="s">
        <v>3360</v>
      </c>
    </row>
    <row r="178" spans="1:22" s="47" customFormat="1" ht="75" customHeight="1" x14ac:dyDescent="0.25">
      <c r="A178" s="34">
        <v>177</v>
      </c>
      <c r="B178" s="34" t="s">
        <v>230</v>
      </c>
      <c r="C178" s="34" t="s">
        <v>231</v>
      </c>
      <c r="D178" s="4" t="s">
        <v>232</v>
      </c>
      <c r="E178" s="4" t="s">
        <v>233</v>
      </c>
      <c r="F178" s="4" t="s">
        <v>234</v>
      </c>
      <c r="G178" s="34" t="s">
        <v>235</v>
      </c>
      <c r="H178" s="34" t="s">
        <v>236</v>
      </c>
      <c r="I178" s="34">
        <v>76121900</v>
      </c>
      <c r="J178" s="4" t="s">
        <v>405</v>
      </c>
      <c r="K178" s="5">
        <v>42339</v>
      </c>
      <c r="L178" s="34">
        <v>2</v>
      </c>
      <c r="M178" s="34" t="s">
        <v>238</v>
      </c>
      <c r="N178" s="34" t="s">
        <v>239</v>
      </c>
      <c r="O178" s="46">
        <v>5088200</v>
      </c>
      <c r="P178" s="46">
        <v>5088200</v>
      </c>
      <c r="Q178" s="34" t="s">
        <v>31</v>
      </c>
      <c r="R178" s="34" t="s">
        <v>31</v>
      </c>
      <c r="S178" s="34" t="s">
        <v>240</v>
      </c>
      <c r="T178" s="46">
        <v>2544100</v>
      </c>
      <c r="U178" s="46" t="s">
        <v>411</v>
      </c>
      <c r="V178" s="34" t="s">
        <v>3353</v>
      </c>
    </row>
    <row r="179" spans="1:22" s="47" customFormat="1" ht="75" customHeight="1" x14ac:dyDescent="0.25">
      <c r="A179" s="34">
        <v>178</v>
      </c>
      <c r="B179" s="34" t="s">
        <v>311</v>
      </c>
      <c r="C179" s="34" t="s">
        <v>312</v>
      </c>
      <c r="D179" s="4" t="s">
        <v>324</v>
      </c>
      <c r="E179" s="4" t="s">
        <v>329</v>
      </c>
      <c r="F179" s="4" t="s">
        <v>234</v>
      </c>
      <c r="G179" s="34" t="s">
        <v>235</v>
      </c>
      <c r="H179" s="34" t="s">
        <v>236</v>
      </c>
      <c r="I179" s="34">
        <v>76121900</v>
      </c>
      <c r="J179" s="4" t="s">
        <v>406</v>
      </c>
      <c r="K179" s="5">
        <v>42339</v>
      </c>
      <c r="L179" s="34">
        <v>1</v>
      </c>
      <c r="M179" s="34" t="s">
        <v>238</v>
      </c>
      <c r="N179" s="34" t="s">
        <v>239</v>
      </c>
      <c r="O179" s="46">
        <v>3996400</v>
      </c>
      <c r="P179" s="46">
        <v>3996400</v>
      </c>
      <c r="Q179" s="34" t="s">
        <v>31</v>
      </c>
      <c r="R179" s="34" t="s">
        <v>31</v>
      </c>
      <c r="S179" s="34" t="s">
        <v>327</v>
      </c>
      <c r="T179" s="46">
        <v>3996400</v>
      </c>
      <c r="U179" s="46" t="s">
        <v>411</v>
      </c>
      <c r="V179" s="34" t="s">
        <v>3435</v>
      </c>
    </row>
    <row r="180" spans="1:22" s="47" customFormat="1" ht="75" customHeight="1" x14ac:dyDescent="0.25">
      <c r="A180" s="34">
        <v>179</v>
      </c>
      <c r="B180" s="34" t="s">
        <v>311</v>
      </c>
      <c r="C180" s="34" t="s">
        <v>312</v>
      </c>
      <c r="D180" s="4" t="s">
        <v>324</v>
      </c>
      <c r="E180" s="4" t="s">
        <v>329</v>
      </c>
      <c r="F180" s="4" t="s">
        <v>234</v>
      </c>
      <c r="G180" s="34" t="s">
        <v>235</v>
      </c>
      <c r="H180" s="34" t="s">
        <v>236</v>
      </c>
      <c r="I180" s="34">
        <v>76121900</v>
      </c>
      <c r="J180" s="4" t="s">
        <v>407</v>
      </c>
      <c r="K180" s="5">
        <v>42339</v>
      </c>
      <c r="L180" s="34">
        <v>1.8</v>
      </c>
      <c r="M180" s="34" t="s">
        <v>238</v>
      </c>
      <c r="N180" s="34" t="s">
        <v>239</v>
      </c>
      <c r="O180" s="46">
        <v>7193520</v>
      </c>
      <c r="P180" s="46">
        <v>7193520</v>
      </c>
      <c r="Q180" s="34" t="s">
        <v>31</v>
      </c>
      <c r="R180" s="34" t="s">
        <v>31</v>
      </c>
      <c r="S180" s="34" t="s">
        <v>327</v>
      </c>
      <c r="T180" s="46">
        <v>3996400</v>
      </c>
      <c r="U180" s="46" t="s">
        <v>411</v>
      </c>
      <c r="V180" s="34" t="s">
        <v>3436</v>
      </c>
    </row>
    <row r="181" spans="1:22" s="47" customFormat="1" ht="75" customHeight="1" x14ac:dyDescent="0.25">
      <c r="A181" s="34">
        <v>180</v>
      </c>
      <c r="B181" s="34" t="s">
        <v>311</v>
      </c>
      <c r="C181" s="34" t="s">
        <v>312</v>
      </c>
      <c r="D181" s="4" t="s">
        <v>324</v>
      </c>
      <c r="E181" s="4" t="s">
        <v>329</v>
      </c>
      <c r="F181" s="4" t="s">
        <v>234</v>
      </c>
      <c r="G181" s="34" t="s">
        <v>235</v>
      </c>
      <c r="H181" s="34" t="s">
        <v>236</v>
      </c>
      <c r="I181" s="34">
        <v>76121900</v>
      </c>
      <c r="J181" s="4" t="s">
        <v>408</v>
      </c>
      <c r="K181" s="5">
        <v>42339</v>
      </c>
      <c r="L181" s="34">
        <v>1.9</v>
      </c>
      <c r="M181" s="34" t="s">
        <v>238</v>
      </c>
      <c r="N181" s="34" t="s">
        <v>239</v>
      </c>
      <c r="O181" s="46">
        <v>4481530</v>
      </c>
      <c r="P181" s="46">
        <v>4481530</v>
      </c>
      <c r="Q181" s="34" t="s">
        <v>31</v>
      </c>
      <c r="R181" s="34" t="s">
        <v>31</v>
      </c>
      <c r="S181" s="34" t="s">
        <v>327</v>
      </c>
      <c r="T181" s="46">
        <v>2358700</v>
      </c>
      <c r="U181" s="46" t="s">
        <v>411</v>
      </c>
      <c r="V181" s="34" t="s">
        <v>3440</v>
      </c>
    </row>
    <row r="182" spans="1:22" s="47" customFormat="1" ht="75" customHeight="1" x14ac:dyDescent="0.25">
      <c r="A182" s="34">
        <v>181</v>
      </c>
      <c r="B182" s="34" t="s">
        <v>311</v>
      </c>
      <c r="C182" s="34" t="s">
        <v>312</v>
      </c>
      <c r="D182" s="4" t="s">
        <v>324</v>
      </c>
      <c r="E182" s="4" t="s">
        <v>329</v>
      </c>
      <c r="F182" s="4" t="s">
        <v>234</v>
      </c>
      <c r="G182" s="34" t="s">
        <v>235</v>
      </c>
      <c r="H182" s="34" t="s">
        <v>236</v>
      </c>
      <c r="I182" s="34">
        <v>76121900</v>
      </c>
      <c r="J182" s="4" t="s">
        <v>409</v>
      </c>
      <c r="K182" s="5">
        <v>42339</v>
      </c>
      <c r="L182" s="34">
        <v>1</v>
      </c>
      <c r="M182" s="34" t="s">
        <v>238</v>
      </c>
      <c r="N182" s="34" t="s">
        <v>239</v>
      </c>
      <c r="O182" s="46">
        <v>2760400</v>
      </c>
      <c r="P182" s="46">
        <v>2760400</v>
      </c>
      <c r="Q182" s="34" t="s">
        <v>31</v>
      </c>
      <c r="R182" s="34" t="s">
        <v>31</v>
      </c>
      <c r="S182" s="34" t="s">
        <v>327</v>
      </c>
      <c r="T182" s="46">
        <v>2760400</v>
      </c>
      <c r="U182" s="46" t="s">
        <v>411</v>
      </c>
      <c r="V182" s="34" t="s">
        <v>3439</v>
      </c>
    </row>
    <row r="183" spans="1:22" s="47" customFormat="1" ht="75" customHeight="1" x14ac:dyDescent="0.25">
      <c r="A183" s="34">
        <v>182</v>
      </c>
      <c r="B183" s="34" t="s">
        <v>311</v>
      </c>
      <c r="C183" s="34" t="s">
        <v>323</v>
      </c>
      <c r="D183" s="4" t="s">
        <v>324</v>
      </c>
      <c r="E183" s="4" t="s">
        <v>325</v>
      </c>
      <c r="F183" s="4" t="s">
        <v>234</v>
      </c>
      <c r="G183" s="34" t="s">
        <v>235</v>
      </c>
      <c r="H183" s="34" t="s">
        <v>236</v>
      </c>
      <c r="I183" s="34">
        <v>76121900</v>
      </c>
      <c r="J183" s="4" t="s">
        <v>410</v>
      </c>
      <c r="K183" s="5">
        <v>42339</v>
      </c>
      <c r="L183" s="34">
        <v>1.9</v>
      </c>
      <c r="M183" s="34" t="s">
        <v>238</v>
      </c>
      <c r="N183" s="34" t="s">
        <v>239</v>
      </c>
      <c r="O183" s="46">
        <v>11350600</v>
      </c>
      <c r="P183" s="46">
        <v>11350600</v>
      </c>
      <c r="Q183" s="34" t="s">
        <v>31</v>
      </c>
      <c r="R183" s="34" t="s">
        <v>31</v>
      </c>
      <c r="S183" s="34" t="s">
        <v>327</v>
      </c>
      <c r="T183" s="46">
        <v>5974000</v>
      </c>
      <c r="U183" s="46" t="s">
        <v>411</v>
      </c>
      <c r="V183" s="34" t="s">
        <v>3433</v>
      </c>
    </row>
  </sheetData>
  <sheetProtection autoFilter="0"/>
  <autoFilter ref="A1:V183" xr:uid="{00000000-0009-0000-0000-000005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498"/>
  <sheetViews>
    <sheetView zoomScale="60" zoomScaleNormal="60" workbookViewId="0">
      <pane xSplit="5" ySplit="1" topLeftCell="R2" activePane="bottomRight" state="frozen"/>
      <selection pane="topRight" activeCell="F1" sqref="F1"/>
      <selection pane="bottomLeft" activeCell="A2" sqref="A2"/>
      <selection pane="bottomRight" activeCell="E7" sqref="E7"/>
    </sheetView>
  </sheetViews>
  <sheetFormatPr baseColWidth="10" defaultRowHeight="14.25" x14ac:dyDescent="0.2"/>
  <cols>
    <col min="1" max="1" width="8.42578125" style="29" customWidth="1"/>
    <col min="2" max="2" width="20.42578125" style="29" customWidth="1"/>
    <col min="3" max="3" width="59" style="29" customWidth="1"/>
    <col min="4" max="4" width="30.28515625" style="29" customWidth="1"/>
    <col min="5" max="5" width="52.5703125" style="29" customWidth="1"/>
    <col min="6" max="6" width="14.85546875" style="29" customWidth="1"/>
    <col min="7" max="7" width="17.28515625" style="29" customWidth="1"/>
    <col min="8" max="8" width="52.42578125" style="29" customWidth="1"/>
    <col min="9" max="9" width="19.5703125" style="29" customWidth="1"/>
    <col min="10" max="10" width="83" style="29" customWidth="1"/>
    <col min="11" max="12" width="11.7109375" style="29" customWidth="1"/>
    <col min="13" max="13" width="21.5703125" style="29" customWidth="1"/>
    <col min="14" max="14" width="20" style="29" customWidth="1"/>
    <col min="15" max="15" width="21.140625" style="29" bestFit="1" customWidth="1"/>
    <col min="16" max="16" width="17.7109375" style="29" bestFit="1" customWidth="1"/>
    <col min="17" max="18" width="11.42578125" style="29" customWidth="1"/>
    <col min="19" max="19" width="42.7109375" style="29" customWidth="1"/>
    <col min="20" max="20" width="17.7109375" style="29" bestFit="1" customWidth="1"/>
    <col min="21" max="21" width="19.5703125" style="29" customWidth="1"/>
    <col min="22" max="22" width="15.7109375" style="205" customWidth="1"/>
    <col min="23" max="254" width="11.42578125" style="205"/>
    <col min="255" max="255" width="11.5703125" style="205" customWidth="1"/>
    <col min="256" max="256" width="27.42578125" style="205" customWidth="1"/>
    <col min="257" max="257" width="59" style="205" customWidth="1"/>
    <col min="258" max="258" width="30.28515625" style="205" customWidth="1"/>
    <col min="259" max="259" width="52.5703125" style="205" customWidth="1"/>
    <col min="260" max="260" width="14.85546875" style="205" customWidth="1"/>
    <col min="261" max="261" width="17.28515625" style="205" customWidth="1"/>
    <col min="262" max="262" width="52.42578125" style="205" customWidth="1"/>
    <col min="263" max="263" width="19.5703125" style="205" customWidth="1"/>
    <col min="264" max="264" width="83" style="205" customWidth="1"/>
    <col min="265" max="266" width="11.7109375" style="205" customWidth="1"/>
    <col min="267" max="267" width="28.42578125" style="205" customWidth="1"/>
    <col min="268" max="268" width="20" style="205" customWidth="1"/>
    <col min="269" max="269" width="21.140625" style="205" bestFit="1" customWidth="1"/>
    <col min="270" max="270" width="17.7109375" style="205" bestFit="1" customWidth="1"/>
    <col min="271" max="272" width="11.42578125" style="205" customWidth="1"/>
    <col min="273" max="273" width="52.42578125" style="205" customWidth="1"/>
    <col min="274" max="274" width="17.7109375" style="205" bestFit="1" customWidth="1"/>
    <col min="275" max="275" width="19.5703125" style="205" customWidth="1"/>
    <col min="276" max="510" width="11.42578125" style="205"/>
    <col min="511" max="511" width="11.5703125" style="205" customWidth="1"/>
    <col min="512" max="512" width="27.42578125" style="205" customWidth="1"/>
    <col min="513" max="513" width="59" style="205" customWidth="1"/>
    <col min="514" max="514" width="30.28515625" style="205" customWidth="1"/>
    <col min="515" max="515" width="52.5703125" style="205" customWidth="1"/>
    <col min="516" max="516" width="14.85546875" style="205" customWidth="1"/>
    <col min="517" max="517" width="17.28515625" style="205" customWidth="1"/>
    <col min="518" max="518" width="52.42578125" style="205" customWidth="1"/>
    <col min="519" max="519" width="19.5703125" style="205" customWidth="1"/>
    <col min="520" max="520" width="83" style="205" customWidth="1"/>
    <col min="521" max="522" width="11.7109375" style="205" customWidth="1"/>
    <col min="523" max="523" width="28.42578125" style="205" customWidth="1"/>
    <col min="524" max="524" width="20" style="205" customWidth="1"/>
    <col min="525" max="525" width="21.140625" style="205" bestFit="1" customWidth="1"/>
    <col min="526" max="526" width="17.7109375" style="205" bestFit="1" customWidth="1"/>
    <col min="527" max="528" width="11.42578125" style="205" customWidth="1"/>
    <col min="529" max="529" width="52.42578125" style="205" customWidth="1"/>
    <col min="530" max="530" width="17.7109375" style="205" bestFit="1" customWidth="1"/>
    <col min="531" max="531" width="19.5703125" style="205" customWidth="1"/>
    <col min="532" max="766" width="11.42578125" style="205"/>
    <col min="767" max="767" width="11.5703125" style="205" customWidth="1"/>
    <col min="768" max="768" width="27.42578125" style="205" customWidth="1"/>
    <col min="769" max="769" width="59" style="205" customWidth="1"/>
    <col min="770" max="770" width="30.28515625" style="205" customWidth="1"/>
    <col min="771" max="771" width="52.5703125" style="205" customWidth="1"/>
    <col min="772" max="772" width="14.85546875" style="205" customWidth="1"/>
    <col min="773" max="773" width="17.28515625" style="205" customWidth="1"/>
    <col min="774" max="774" width="52.42578125" style="205" customWidth="1"/>
    <col min="775" max="775" width="19.5703125" style="205" customWidth="1"/>
    <col min="776" max="776" width="83" style="205" customWidth="1"/>
    <col min="777" max="778" width="11.7109375" style="205" customWidth="1"/>
    <col min="779" max="779" width="28.42578125" style="205" customWidth="1"/>
    <col min="780" max="780" width="20" style="205" customWidth="1"/>
    <col min="781" max="781" width="21.140625" style="205" bestFit="1" customWidth="1"/>
    <col min="782" max="782" width="17.7109375" style="205" bestFit="1" customWidth="1"/>
    <col min="783" max="784" width="11.42578125" style="205" customWidth="1"/>
    <col min="785" max="785" width="52.42578125" style="205" customWidth="1"/>
    <col min="786" max="786" width="17.7109375" style="205" bestFit="1" customWidth="1"/>
    <col min="787" max="787" width="19.5703125" style="205" customWidth="1"/>
    <col min="788" max="1022" width="11.42578125" style="205"/>
    <col min="1023" max="1023" width="11.5703125" style="205" customWidth="1"/>
    <col min="1024" max="1024" width="27.42578125" style="205" customWidth="1"/>
    <col min="1025" max="1025" width="59" style="205" customWidth="1"/>
    <col min="1026" max="1026" width="30.28515625" style="205" customWidth="1"/>
    <col min="1027" max="1027" width="52.5703125" style="205" customWidth="1"/>
    <col min="1028" max="1028" width="14.85546875" style="205" customWidth="1"/>
    <col min="1029" max="1029" width="17.28515625" style="205" customWidth="1"/>
    <col min="1030" max="1030" width="52.42578125" style="205" customWidth="1"/>
    <col min="1031" max="1031" width="19.5703125" style="205" customWidth="1"/>
    <col min="1032" max="1032" width="83" style="205" customWidth="1"/>
    <col min="1033" max="1034" width="11.7109375" style="205" customWidth="1"/>
    <col min="1035" max="1035" width="28.42578125" style="205" customWidth="1"/>
    <col min="1036" max="1036" width="20" style="205" customWidth="1"/>
    <col min="1037" max="1037" width="21.140625" style="205" bestFit="1" customWidth="1"/>
    <col min="1038" max="1038" width="17.7109375" style="205" bestFit="1" customWidth="1"/>
    <col min="1039" max="1040" width="11.42578125" style="205" customWidth="1"/>
    <col min="1041" max="1041" width="52.42578125" style="205" customWidth="1"/>
    <col min="1042" max="1042" width="17.7109375" style="205" bestFit="1" customWidth="1"/>
    <col min="1043" max="1043" width="19.5703125" style="205" customWidth="1"/>
    <col min="1044" max="1278" width="11.42578125" style="205"/>
    <col min="1279" max="1279" width="11.5703125" style="205" customWidth="1"/>
    <col min="1280" max="1280" width="27.42578125" style="205" customWidth="1"/>
    <col min="1281" max="1281" width="59" style="205" customWidth="1"/>
    <col min="1282" max="1282" width="30.28515625" style="205" customWidth="1"/>
    <col min="1283" max="1283" width="52.5703125" style="205" customWidth="1"/>
    <col min="1284" max="1284" width="14.85546875" style="205" customWidth="1"/>
    <col min="1285" max="1285" width="17.28515625" style="205" customWidth="1"/>
    <col min="1286" max="1286" width="52.42578125" style="205" customWidth="1"/>
    <col min="1287" max="1287" width="19.5703125" style="205" customWidth="1"/>
    <col min="1288" max="1288" width="83" style="205" customWidth="1"/>
    <col min="1289" max="1290" width="11.7109375" style="205" customWidth="1"/>
    <col min="1291" max="1291" width="28.42578125" style="205" customWidth="1"/>
    <col min="1292" max="1292" width="20" style="205" customWidth="1"/>
    <col min="1293" max="1293" width="21.140625" style="205" bestFit="1" customWidth="1"/>
    <col min="1294" max="1294" width="17.7109375" style="205" bestFit="1" customWidth="1"/>
    <col min="1295" max="1296" width="11.42578125" style="205" customWidth="1"/>
    <col min="1297" max="1297" width="52.42578125" style="205" customWidth="1"/>
    <col min="1298" max="1298" width="17.7109375" style="205" bestFit="1" customWidth="1"/>
    <col min="1299" max="1299" width="19.5703125" style="205" customWidth="1"/>
    <col min="1300" max="1534" width="11.42578125" style="205"/>
    <col min="1535" max="1535" width="11.5703125" style="205" customWidth="1"/>
    <col min="1536" max="1536" width="27.42578125" style="205" customWidth="1"/>
    <col min="1537" max="1537" width="59" style="205" customWidth="1"/>
    <col min="1538" max="1538" width="30.28515625" style="205" customWidth="1"/>
    <col min="1539" max="1539" width="52.5703125" style="205" customWidth="1"/>
    <col min="1540" max="1540" width="14.85546875" style="205" customWidth="1"/>
    <col min="1541" max="1541" width="17.28515625" style="205" customWidth="1"/>
    <col min="1542" max="1542" width="52.42578125" style="205" customWidth="1"/>
    <col min="1543" max="1543" width="19.5703125" style="205" customWidth="1"/>
    <col min="1544" max="1544" width="83" style="205" customWidth="1"/>
    <col min="1545" max="1546" width="11.7109375" style="205" customWidth="1"/>
    <col min="1547" max="1547" width="28.42578125" style="205" customWidth="1"/>
    <col min="1548" max="1548" width="20" style="205" customWidth="1"/>
    <col min="1549" max="1549" width="21.140625" style="205" bestFit="1" customWidth="1"/>
    <col min="1550" max="1550" width="17.7109375" style="205" bestFit="1" customWidth="1"/>
    <col min="1551" max="1552" width="11.42578125" style="205" customWidth="1"/>
    <col min="1553" max="1553" width="52.42578125" style="205" customWidth="1"/>
    <col min="1554" max="1554" width="17.7109375" style="205" bestFit="1" customWidth="1"/>
    <col min="1555" max="1555" width="19.5703125" style="205" customWidth="1"/>
    <col min="1556" max="1790" width="11.42578125" style="205"/>
    <col min="1791" max="1791" width="11.5703125" style="205" customWidth="1"/>
    <col min="1792" max="1792" width="27.42578125" style="205" customWidth="1"/>
    <col min="1793" max="1793" width="59" style="205" customWidth="1"/>
    <col min="1794" max="1794" width="30.28515625" style="205" customWidth="1"/>
    <col min="1795" max="1795" width="52.5703125" style="205" customWidth="1"/>
    <col min="1796" max="1796" width="14.85546875" style="205" customWidth="1"/>
    <col min="1797" max="1797" width="17.28515625" style="205" customWidth="1"/>
    <col min="1798" max="1798" width="52.42578125" style="205" customWidth="1"/>
    <col min="1799" max="1799" width="19.5703125" style="205" customWidth="1"/>
    <col min="1800" max="1800" width="83" style="205" customWidth="1"/>
    <col min="1801" max="1802" width="11.7109375" style="205" customWidth="1"/>
    <col min="1803" max="1803" width="28.42578125" style="205" customWidth="1"/>
    <col min="1804" max="1804" width="20" style="205" customWidth="1"/>
    <col min="1805" max="1805" width="21.140625" style="205" bestFit="1" customWidth="1"/>
    <col min="1806" max="1806" width="17.7109375" style="205" bestFit="1" customWidth="1"/>
    <col min="1807" max="1808" width="11.42578125" style="205" customWidth="1"/>
    <col min="1809" max="1809" width="52.42578125" style="205" customWidth="1"/>
    <col min="1810" max="1810" width="17.7109375" style="205" bestFit="1" customWidth="1"/>
    <col min="1811" max="1811" width="19.5703125" style="205" customWidth="1"/>
    <col min="1812" max="2046" width="11.42578125" style="205"/>
    <col min="2047" max="2047" width="11.5703125" style="205" customWidth="1"/>
    <col min="2048" max="2048" width="27.42578125" style="205" customWidth="1"/>
    <col min="2049" max="2049" width="59" style="205" customWidth="1"/>
    <col min="2050" max="2050" width="30.28515625" style="205" customWidth="1"/>
    <col min="2051" max="2051" width="52.5703125" style="205" customWidth="1"/>
    <col min="2052" max="2052" width="14.85546875" style="205" customWidth="1"/>
    <col min="2053" max="2053" width="17.28515625" style="205" customWidth="1"/>
    <col min="2054" max="2054" width="52.42578125" style="205" customWidth="1"/>
    <col min="2055" max="2055" width="19.5703125" style="205" customWidth="1"/>
    <col min="2056" max="2056" width="83" style="205" customWidth="1"/>
    <col min="2057" max="2058" width="11.7109375" style="205" customWidth="1"/>
    <col min="2059" max="2059" width="28.42578125" style="205" customWidth="1"/>
    <col min="2060" max="2060" width="20" style="205" customWidth="1"/>
    <col min="2061" max="2061" width="21.140625" style="205" bestFit="1" customWidth="1"/>
    <col min="2062" max="2062" width="17.7109375" style="205" bestFit="1" customWidth="1"/>
    <col min="2063" max="2064" width="11.42578125" style="205" customWidth="1"/>
    <col min="2065" max="2065" width="52.42578125" style="205" customWidth="1"/>
    <col min="2066" max="2066" width="17.7109375" style="205" bestFit="1" customWidth="1"/>
    <col min="2067" max="2067" width="19.5703125" style="205" customWidth="1"/>
    <col min="2068" max="2302" width="11.42578125" style="205"/>
    <col min="2303" max="2303" width="11.5703125" style="205" customWidth="1"/>
    <col min="2304" max="2304" width="27.42578125" style="205" customWidth="1"/>
    <col min="2305" max="2305" width="59" style="205" customWidth="1"/>
    <col min="2306" max="2306" width="30.28515625" style="205" customWidth="1"/>
    <col min="2307" max="2307" width="52.5703125" style="205" customWidth="1"/>
    <col min="2308" max="2308" width="14.85546875" style="205" customWidth="1"/>
    <col min="2309" max="2309" width="17.28515625" style="205" customWidth="1"/>
    <col min="2310" max="2310" width="52.42578125" style="205" customWidth="1"/>
    <col min="2311" max="2311" width="19.5703125" style="205" customWidth="1"/>
    <col min="2312" max="2312" width="83" style="205" customWidth="1"/>
    <col min="2313" max="2314" width="11.7109375" style="205" customWidth="1"/>
    <col min="2315" max="2315" width="28.42578125" style="205" customWidth="1"/>
    <col min="2316" max="2316" width="20" style="205" customWidth="1"/>
    <col min="2317" max="2317" width="21.140625" style="205" bestFit="1" customWidth="1"/>
    <col min="2318" max="2318" width="17.7109375" style="205" bestFit="1" customWidth="1"/>
    <col min="2319" max="2320" width="11.42578125" style="205" customWidth="1"/>
    <col min="2321" max="2321" width="52.42578125" style="205" customWidth="1"/>
    <col min="2322" max="2322" width="17.7109375" style="205" bestFit="1" customWidth="1"/>
    <col min="2323" max="2323" width="19.5703125" style="205" customWidth="1"/>
    <col min="2324" max="2558" width="11.42578125" style="205"/>
    <col min="2559" max="2559" width="11.5703125" style="205" customWidth="1"/>
    <col min="2560" max="2560" width="27.42578125" style="205" customWidth="1"/>
    <col min="2561" max="2561" width="59" style="205" customWidth="1"/>
    <col min="2562" max="2562" width="30.28515625" style="205" customWidth="1"/>
    <col min="2563" max="2563" width="52.5703125" style="205" customWidth="1"/>
    <col min="2564" max="2564" width="14.85546875" style="205" customWidth="1"/>
    <col min="2565" max="2565" width="17.28515625" style="205" customWidth="1"/>
    <col min="2566" max="2566" width="52.42578125" style="205" customWidth="1"/>
    <col min="2567" max="2567" width="19.5703125" style="205" customWidth="1"/>
    <col min="2568" max="2568" width="83" style="205" customWidth="1"/>
    <col min="2569" max="2570" width="11.7109375" style="205" customWidth="1"/>
    <col min="2571" max="2571" width="28.42578125" style="205" customWidth="1"/>
    <col min="2572" max="2572" width="20" style="205" customWidth="1"/>
    <col min="2573" max="2573" width="21.140625" style="205" bestFit="1" customWidth="1"/>
    <col min="2574" max="2574" width="17.7109375" style="205" bestFit="1" customWidth="1"/>
    <col min="2575" max="2576" width="11.42578125" style="205" customWidth="1"/>
    <col min="2577" max="2577" width="52.42578125" style="205" customWidth="1"/>
    <col min="2578" max="2578" width="17.7109375" style="205" bestFit="1" customWidth="1"/>
    <col min="2579" max="2579" width="19.5703125" style="205" customWidth="1"/>
    <col min="2580" max="2814" width="11.42578125" style="205"/>
    <col min="2815" max="2815" width="11.5703125" style="205" customWidth="1"/>
    <col min="2816" max="2816" width="27.42578125" style="205" customWidth="1"/>
    <col min="2817" max="2817" width="59" style="205" customWidth="1"/>
    <col min="2818" max="2818" width="30.28515625" style="205" customWidth="1"/>
    <col min="2819" max="2819" width="52.5703125" style="205" customWidth="1"/>
    <col min="2820" max="2820" width="14.85546875" style="205" customWidth="1"/>
    <col min="2821" max="2821" width="17.28515625" style="205" customWidth="1"/>
    <col min="2822" max="2822" width="52.42578125" style="205" customWidth="1"/>
    <col min="2823" max="2823" width="19.5703125" style="205" customWidth="1"/>
    <col min="2824" max="2824" width="83" style="205" customWidth="1"/>
    <col min="2825" max="2826" width="11.7109375" style="205" customWidth="1"/>
    <col min="2827" max="2827" width="28.42578125" style="205" customWidth="1"/>
    <col min="2828" max="2828" width="20" style="205" customWidth="1"/>
    <col min="2829" max="2829" width="21.140625" style="205" bestFit="1" customWidth="1"/>
    <col min="2830" max="2830" width="17.7109375" style="205" bestFit="1" customWidth="1"/>
    <col min="2831" max="2832" width="11.42578125" style="205" customWidth="1"/>
    <col min="2833" max="2833" width="52.42578125" style="205" customWidth="1"/>
    <col min="2834" max="2834" width="17.7109375" style="205" bestFit="1" customWidth="1"/>
    <col min="2835" max="2835" width="19.5703125" style="205" customWidth="1"/>
    <col min="2836" max="3070" width="11.42578125" style="205"/>
    <col min="3071" max="3071" width="11.5703125" style="205" customWidth="1"/>
    <col min="3072" max="3072" width="27.42578125" style="205" customWidth="1"/>
    <col min="3073" max="3073" width="59" style="205" customWidth="1"/>
    <col min="3074" max="3074" width="30.28515625" style="205" customWidth="1"/>
    <col min="3075" max="3075" width="52.5703125" style="205" customWidth="1"/>
    <col min="3076" max="3076" width="14.85546875" style="205" customWidth="1"/>
    <col min="3077" max="3077" width="17.28515625" style="205" customWidth="1"/>
    <col min="3078" max="3078" width="52.42578125" style="205" customWidth="1"/>
    <col min="3079" max="3079" width="19.5703125" style="205" customWidth="1"/>
    <col min="3080" max="3080" width="83" style="205" customWidth="1"/>
    <col min="3081" max="3082" width="11.7109375" style="205" customWidth="1"/>
    <col min="3083" max="3083" width="28.42578125" style="205" customWidth="1"/>
    <col min="3084" max="3084" width="20" style="205" customWidth="1"/>
    <col min="3085" max="3085" width="21.140625" style="205" bestFit="1" customWidth="1"/>
    <col min="3086" max="3086" width="17.7109375" style="205" bestFit="1" customWidth="1"/>
    <col min="3087" max="3088" width="11.42578125" style="205" customWidth="1"/>
    <col min="3089" max="3089" width="52.42578125" style="205" customWidth="1"/>
    <col min="3090" max="3090" width="17.7109375" style="205" bestFit="1" customWidth="1"/>
    <col min="3091" max="3091" width="19.5703125" style="205" customWidth="1"/>
    <col min="3092" max="3326" width="11.42578125" style="205"/>
    <col min="3327" max="3327" width="11.5703125" style="205" customWidth="1"/>
    <col min="3328" max="3328" width="27.42578125" style="205" customWidth="1"/>
    <col min="3329" max="3329" width="59" style="205" customWidth="1"/>
    <col min="3330" max="3330" width="30.28515625" style="205" customWidth="1"/>
    <col min="3331" max="3331" width="52.5703125" style="205" customWidth="1"/>
    <col min="3332" max="3332" width="14.85546875" style="205" customWidth="1"/>
    <col min="3333" max="3333" width="17.28515625" style="205" customWidth="1"/>
    <col min="3334" max="3334" width="52.42578125" style="205" customWidth="1"/>
    <col min="3335" max="3335" width="19.5703125" style="205" customWidth="1"/>
    <col min="3336" max="3336" width="83" style="205" customWidth="1"/>
    <col min="3337" max="3338" width="11.7109375" style="205" customWidth="1"/>
    <col min="3339" max="3339" width="28.42578125" style="205" customWidth="1"/>
    <col min="3340" max="3340" width="20" style="205" customWidth="1"/>
    <col min="3341" max="3341" width="21.140625" style="205" bestFit="1" customWidth="1"/>
    <col min="3342" max="3342" width="17.7109375" style="205" bestFit="1" customWidth="1"/>
    <col min="3343" max="3344" width="11.42578125" style="205" customWidth="1"/>
    <col min="3345" max="3345" width="52.42578125" style="205" customWidth="1"/>
    <col min="3346" max="3346" width="17.7109375" style="205" bestFit="1" customWidth="1"/>
    <col min="3347" max="3347" width="19.5703125" style="205" customWidth="1"/>
    <col min="3348" max="3582" width="11.42578125" style="205"/>
    <col min="3583" max="3583" width="11.5703125" style="205" customWidth="1"/>
    <col min="3584" max="3584" width="27.42578125" style="205" customWidth="1"/>
    <col min="3585" max="3585" width="59" style="205" customWidth="1"/>
    <col min="3586" max="3586" width="30.28515625" style="205" customWidth="1"/>
    <col min="3587" max="3587" width="52.5703125" style="205" customWidth="1"/>
    <col min="3588" max="3588" width="14.85546875" style="205" customWidth="1"/>
    <col min="3589" max="3589" width="17.28515625" style="205" customWidth="1"/>
    <col min="3590" max="3590" width="52.42578125" style="205" customWidth="1"/>
    <col min="3591" max="3591" width="19.5703125" style="205" customWidth="1"/>
    <col min="3592" max="3592" width="83" style="205" customWidth="1"/>
    <col min="3593" max="3594" width="11.7109375" style="205" customWidth="1"/>
    <col min="3595" max="3595" width="28.42578125" style="205" customWidth="1"/>
    <col min="3596" max="3596" width="20" style="205" customWidth="1"/>
    <col min="3597" max="3597" width="21.140625" style="205" bestFit="1" customWidth="1"/>
    <col min="3598" max="3598" width="17.7109375" style="205" bestFit="1" customWidth="1"/>
    <col min="3599" max="3600" width="11.42578125" style="205" customWidth="1"/>
    <col min="3601" max="3601" width="52.42578125" style="205" customWidth="1"/>
    <col min="3602" max="3602" width="17.7109375" style="205" bestFit="1" customWidth="1"/>
    <col min="3603" max="3603" width="19.5703125" style="205" customWidth="1"/>
    <col min="3604" max="3838" width="11.42578125" style="205"/>
    <col min="3839" max="3839" width="11.5703125" style="205" customWidth="1"/>
    <col min="3840" max="3840" width="27.42578125" style="205" customWidth="1"/>
    <col min="3841" max="3841" width="59" style="205" customWidth="1"/>
    <col min="3842" max="3842" width="30.28515625" style="205" customWidth="1"/>
    <col min="3843" max="3843" width="52.5703125" style="205" customWidth="1"/>
    <col min="3844" max="3844" width="14.85546875" style="205" customWidth="1"/>
    <col min="3845" max="3845" width="17.28515625" style="205" customWidth="1"/>
    <col min="3846" max="3846" width="52.42578125" style="205" customWidth="1"/>
    <col min="3847" max="3847" width="19.5703125" style="205" customWidth="1"/>
    <col min="3848" max="3848" width="83" style="205" customWidth="1"/>
    <col min="3849" max="3850" width="11.7109375" style="205" customWidth="1"/>
    <col min="3851" max="3851" width="28.42578125" style="205" customWidth="1"/>
    <col min="3852" max="3852" width="20" style="205" customWidth="1"/>
    <col min="3853" max="3853" width="21.140625" style="205" bestFit="1" customWidth="1"/>
    <col min="3854" max="3854" width="17.7109375" style="205" bestFit="1" customWidth="1"/>
    <col min="3855" max="3856" width="11.42578125" style="205" customWidth="1"/>
    <col min="3857" max="3857" width="52.42578125" style="205" customWidth="1"/>
    <col min="3858" max="3858" width="17.7109375" style="205" bestFit="1" customWidth="1"/>
    <col min="3859" max="3859" width="19.5703125" style="205" customWidth="1"/>
    <col min="3860" max="4094" width="11.42578125" style="205"/>
    <col min="4095" max="4095" width="11.5703125" style="205" customWidth="1"/>
    <col min="4096" max="4096" width="27.42578125" style="205" customWidth="1"/>
    <col min="4097" max="4097" width="59" style="205" customWidth="1"/>
    <col min="4098" max="4098" width="30.28515625" style="205" customWidth="1"/>
    <col min="4099" max="4099" width="52.5703125" style="205" customWidth="1"/>
    <col min="4100" max="4100" width="14.85546875" style="205" customWidth="1"/>
    <col min="4101" max="4101" width="17.28515625" style="205" customWidth="1"/>
    <col min="4102" max="4102" width="52.42578125" style="205" customWidth="1"/>
    <col min="4103" max="4103" width="19.5703125" style="205" customWidth="1"/>
    <col min="4104" max="4104" width="83" style="205" customWidth="1"/>
    <col min="4105" max="4106" width="11.7109375" style="205" customWidth="1"/>
    <col min="4107" max="4107" width="28.42578125" style="205" customWidth="1"/>
    <col min="4108" max="4108" width="20" style="205" customWidth="1"/>
    <col min="4109" max="4109" width="21.140625" style="205" bestFit="1" customWidth="1"/>
    <col min="4110" max="4110" width="17.7109375" style="205" bestFit="1" customWidth="1"/>
    <col min="4111" max="4112" width="11.42578125" style="205" customWidth="1"/>
    <col min="4113" max="4113" width="52.42578125" style="205" customWidth="1"/>
    <col min="4114" max="4114" width="17.7109375" style="205" bestFit="1" customWidth="1"/>
    <col min="4115" max="4115" width="19.5703125" style="205" customWidth="1"/>
    <col min="4116" max="4350" width="11.42578125" style="205"/>
    <col min="4351" max="4351" width="11.5703125" style="205" customWidth="1"/>
    <col min="4352" max="4352" width="27.42578125" style="205" customWidth="1"/>
    <col min="4353" max="4353" width="59" style="205" customWidth="1"/>
    <col min="4354" max="4354" width="30.28515625" style="205" customWidth="1"/>
    <col min="4355" max="4355" width="52.5703125" style="205" customWidth="1"/>
    <col min="4356" max="4356" width="14.85546875" style="205" customWidth="1"/>
    <col min="4357" max="4357" width="17.28515625" style="205" customWidth="1"/>
    <col min="4358" max="4358" width="52.42578125" style="205" customWidth="1"/>
    <col min="4359" max="4359" width="19.5703125" style="205" customWidth="1"/>
    <col min="4360" max="4360" width="83" style="205" customWidth="1"/>
    <col min="4361" max="4362" width="11.7109375" style="205" customWidth="1"/>
    <col min="4363" max="4363" width="28.42578125" style="205" customWidth="1"/>
    <col min="4364" max="4364" width="20" style="205" customWidth="1"/>
    <col min="4365" max="4365" width="21.140625" style="205" bestFit="1" customWidth="1"/>
    <col min="4366" max="4366" width="17.7109375" style="205" bestFit="1" customWidth="1"/>
    <col min="4367" max="4368" width="11.42578125" style="205" customWidth="1"/>
    <col min="4369" max="4369" width="52.42578125" style="205" customWidth="1"/>
    <col min="4370" max="4370" width="17.7109375" style="205" bestFit="1" customWidth="1"/>
    <col min="4371" max="4371" width="19.5703125" style="205" customWidth="1"/>
    <col min="4372" max="4606" width="11.42578125" style="205"/>
    <col min="4607" max="4607" width="11.5703125" style="205" customWidth="1"/>
    <col min="4608" max="4608" width="27.42578125" style="205" customWidth="1"/>
    <col min="4609" max="4609" width="59" style="205" customWidth="1"/>
    <col min="4610" max="4610" width="30.28515625" style="205" customWidth="1"/>
    <col min="4611" max="4611" width="52.5703125" style="205" customWidth="1"/>
    <col min="4612" max="4612" width="14.85546875" style="205" customWidth="1"/>
    <col min="4613" max="4613" width="17.28515625" style="205" customWidth="1"/>
    <col min="4614" max="4614" width="52.42578125" style="205" customWidth="1"/>
    <col min="4615" max="4615" width="19.5703125" style="205" customWidth="1"/>
    <col min="4616" max="4616" width="83" style="205" customWidth="1"/>
    <col min="4617" max="4618" width="11.7109375" style="205" customWidth="1"/>
    <col min="4619" max="4619" width="28.42578125" style="205" customWidth="1"/>
    <col min="4620" max="4620" width="20" style="205" customWidth="1"/>
    <col min="4621" max="4621" width="21.140625" style="205" bestFit="1" customWidth="1"/>
    <col min="4622" max="4622" width="17.7109375" style="205" bestFit="1" customWidth="1"/>
    <col min="4623" max="4624" width="11.42578125" style="205" customWidth="1"/>
    <col min="4625" max="4625" width="52.42578125" style="205" customWidth="1"/>
    <col min="4626" max="4626" width="17.7109375" style="205" bestFit="1" customWidth="1"/>
    <col min="4627" max="4627" width="19.5703125" style="205" customWidth="1"/>
    <col min="4628" max="4862" width="11.42578125" style="205"/>
    <col min="4863" max="4863" width="11.5703125" style="205" customWidth="1"/>
    <col min="4864" max="4864" width="27.42578125" style="205" customWidth="1"/>
    <col min="4865" max="4865" width="59" style="205" customWidth="1"/>
    <col min="4866" max="4866" width="30.28515625" style="205" customWidth="1"/>
    <col min="4867" max="4867" width="52.5703125" style="205" customWidth="1"/>
    <col min="4868" max="4868" width="14.85546875" style="205" customWidth="1"/>
    <col min="4869" max="4869" width="17.28515625" style="205" customWidth="1"/>
    <col min="4870" max="4870" width="52.42578125" style="205" customWidth="1"/>
    <col min="4871" max="4871" width="19.5703125" style="205" customWidth="1"/>
    <col min="4872" max="4872" width="83" style="205" customWidth="1"/>
    <col min="4873" max="4874" width="11.7109375" style="205" customWidth="1"/>
    <col min="4875" max="4875" width="28.42578125" style="205" customWidth="1"/>
    <col min="4876" max="4876" width="20" style="205" customWidth="1"/>
    <col min="4877" max="4877" width="21.140625" style="205" bestFit="1" customWidth="1"/>
    <col min="4878" max="4878" width="17.7109375" style="205" bestFit="1" customWidth="1"/>
    <col min="4879" max="4880" width="11.42578125" style="205" customWidth="1"/>
    <col min="4881" max="4881" width="52.42578125" style="205" customWidth="1"/>
    <col min="4882" max="4882" width="17.7109375" style="205" bestFit="1" customWidth="1"/>
    <col min="4883" max="4883" width="19.5703125" style="205" customWidth="1"/>
    <col min="4884" max="5118" width="11.42578125" style="205"/>
    <col min="5119" max="5119" width="11.5703125" style="205" customWidth="1"/>
    <col min="5120" max="5120" width="27.42578125" style="205" customWidth="1"/>
    <col min="5121" max="5121" width="59" style="205" customWidth="1"/>
    <col min="5122" max="5122" width="30.28515625" style="205" customWidth="1"/>
    <col min="5123" max="5123" width="52.5703125" style="205" customWidth="1"/>
    <col min="5124" max="5124" width="14.85546875" style="205" customWidth="1"/>
    <col min="5125" max="5125" width="17.28515625" style="205" customWidth="1"/>
    <col min="5126" max="5126" width="52.42578125" style="205" customWidth="1"/>
    <col min="5127" max="5127" width="19.5703125" style="205" customWidth="1"/>
    <col min="5128" max="5128" width="83" style="205" customWidth="1"/>
    <col min="5129" max="5130" width="11.7109375" style="205" customWidth="1"/>
    <col min="5131" max="5131" width="28.42578125" style="205" customWidth="1"/>
    <col min="5132" max="5132" width="20" style="205" customWidth="1"/>
    <col min="5133" max="5133" width="21.140625" style="205" bestFit="1" customWidth="1"/>
    <col min="5134" max="5134" width="17.7109375" style="205" bestFit="1" customWidth="1"/>
    <col min="5135" max="5136" width="11.42578125" style="205" customWidth="1"/>
    <col min="5137" max="5137" width="52.42578125" style="205" customWidth="1"/>
    <col min="5138" max="5138" width="17.7109375" style="205" bestFit="1" customWidth="1"/>
    <col min="5139" max="5139" width="19.5703125" style="205" customWidth="1"/>
    <col min="5140" max="5374" width="11.42578125" style="205"/>
    <col min="5375" max="5375" width="11.5703125" style="205" customWidth="1"/>
    <col min="5376" max="5376" width="27.42578125" style="205" customWidth="1"/>
    <col min="5377" max="5377" width="59" style="205" customWidth="1"/>
    <col min="5378" max="5378" width="30.28515625" style="205" customWidth="1"/>
    <col min="5379" max="5379" width="52.5703125" style="205" customWidth="1"/>
    <col min="5380" max="5380" width="14.85546875" style="205" customWidth="1"/>
    <col min="5381" max="5381" width="17.28515625" style="205" customWidth="1"/>
    <col min="5382" max="5382" width="52.42578125" style="205" customWidth="1"/>
    <col min="5383" max="5383" width="19.5703125" style="205" customWidth="1"/>
    <col min="5384" max="5384" width="83" style="205" customWidth="1"/>
    <col min="5385" max="5386" width="11.7109375" style="205" customWidth="1"/>
    <col min="5387" max="5387" width="28.42578125" style="205" customWidth="1"/>
    <col min="5388" max="5388" width="20" style="205" customWidth="1"/>
    <col min="5389" max="5389" width="21.140625" style="205" bestFit="1" customWidth="1"/>
    <col min="5390" max="5390" width="17.7109375" style="205" bestFit="1" customWidth="1"/>
    <col min="5391" max="5392" width="11.42578125" style="205" customWidth="1"/>
    <col min="5393" max="5393" width="52.42578125" style="205" customWidth="1"/>
    <col min="5394" max="5394" width="17.7109375" style="205" bestFit="1" customWidth="1"/>
    <col min="5395" max="5395" width="19.5703125" style="205" customWidth="1"/>
    <col min="5396" max="5630" width="11.42578125" style="205"/>
    <col min="5631" max="5631" width="11.5703125" style="205" customWidth="1"/>
    <col min="5632" max="5632" width="27.42578125" style="205" customWidth="1"/>
    <col min="5633" max="5633" width="59" style="205" customWidth="1"/>
    <col min="5634" max="5634" width="30.28515625" style="205" customWidth="1"/>
    <col min="5635" max="5635" width="52.5703125" style="205" customWidth="1"/>
    <col min="5636" max="5636" width="14.85546875" style="205" customWidth="1"/>
    <col min="5637" max="5637" width="17.28515625" style="205" customWidth="1"/>
    <col min="5638" max="5638" width="52.42578125" style="205" customWidth="1"/>
    <col min="5639" max="5639" width="19.5703125" style="205" customWidth="1"/>
    <col min="5640" max="5640" width="83" style="205" customWidth="1"/>
    <col min="5641" max="5642" width="11.7109375" style="205" customWidth="1"/>
    <col min="5643" max="5643" width="28.42578125" style="205" customWidth="1"/>
    <col min="5644" max="5644" width="20" style="205" customWidth="1"/>
    <col min="5645" max="5645" width="21.140625" style="205" bestFit="1" customWidth="1"/>
    <col min="5646" max="5646" width="17.7109375" style="205" bestFit="1" customWidth="1"/>
    <col min="5647" max="5648" width="11.42578125" style="205" customWidth="1"/>
    <col min="5649" max="5649" width="52.42578125" style="205" customWidth="1"/>
    <col min="5650" max="5650" width="17.7109375" style="205" bestFit="1" customWidth="1"/>
    <col min="5651" max="5651" width="19.5703125" style="205" customWidth="1"/>
    <col min="5652" max="5886" width="11.42578125" style="205"/>
    <col min="5887" max="5887" width="11.5703125" style="205" customWidth="1"/>
    <col min="5888" max="5888" width="27.42578125" style="205" customWidth="1"/>
    <col min="5889" max="5889" width="59" style="205" customWidth="1"/>
    <col min="5890" max="5890" width="30.28515625" style="205" customWidth="1"/>
    <col min="5891" max="5891" width="52.5703125" style="205" customWidth="1"/>
    <col min="5892" max="5892" width="14.85546875" style="205" customWidth="1"/>
    <col min="5893" max="5893" width="17.28515625" style="205" customWidth="1"/>
    <col min="5894" max="5894" width="52.42578125" style="205" customWidth="1"/>
    <col min="5895" max="5895" width="19.5703125" style="205" customWidth="1"/>
    <col min="5896" max="5896" width="83" style="205" customWidth="1"/>
    <col min="5897" max="5898" width="11.7109375" style="205" customWidth="1"/>
    <col min="5899" max="5899" width="28.42578125" style="205" customWidth="1"/>
    <col min="5900" max="5900" width="20" style="205" customWidth="1"/>
    <col min="5901" max="5901" width="21.140625" style="205" bestFit="1" customWidth="1"/>
    <col min="5902" max="5902" width="17.7109375" style="205" bestFit="1" customWidth="1"/>
    <col min="5903" max="5904" width="11.42578125" style="205" customWidth="1"/>
    <col min="5905" max="5905" width="52.42578125" style="205" customWidth="1"/>
    <col min="5906" max="5906" width="17.7109375" style="205" bestFit="1" customWidth="1"/>
    <col min="5907" max="5907" width="19.5703125" style="205" customWidth="1"/>
    <col min="5908" max="6142" width="11.42578125" style="205"/>
    <col min="6143" max="6143" width="11.5703125" style="205" customWidth="1"/>
    <col min="6144" max="6144" width="27.42578125" style="205" customWidth="1"/>
    <col min="6145" max="6145" width="59" style="205" customWidth="1"/>
    <col min="6146" max="6146" width="30.28515625" style="205" customWidth="1"/>
    <col min="6147" max="6147" width="52.5703125" style="205" customWidth="1"/>
    <col min="6148" max="6148" width="14.85546875" style="205" customWidth="1"/>
    <col min="6149" max="6149" width="17.28515625" style="205" customWidth="1"/>
    <col min="6150" max="6150" width="52.42578125" style="205" customWidth="1"/>
    <col min="6151" max="6151" width="19.5703125" style="205" customWidth="1"/>
    <col min="6152" max="6152" width="83" style="205" customWidth="1"/>
    <col min="6153" max="6154" width="11.7109375" style="205" customWidth="1"/>
    <col min="6155" max="6155" width="28.42578125" style="205" customWidth="1"/>
    <col min="6156" max="6156" width="20" style="205" customWidth="1"/>
    <col min="6157" max="6157" width="21.140625" style="205" bestFit="1" customWidth="1"/>
    <col min="6158" max="6158" width="17.7109375" style="205" bestFit="1" customWidth="1"/>
    <col min="6159" max="6160" width="11.42578125" style="205" customWidth="1"/>
    <col min="6161" max="6161" width="52.42578125" style="205" customWidth="1"/>
    <col min="6162" max="6162" width="17.7109375" style="205" bestFit="1" customWidth="1"/>
    <col min="6163" max="6163" width="19.5703125" style="205" customWidth="1"/>
    <col min="6164" max="6398" width="11.42578125" style="205"/>
    <col min="6399" max="6399" width="11.5703125" style="205" customWidth="1"/>
    <col min="6400" max="6400" width="27.42578125" style="205" customWidth="1"/>
    <col min="6401" max="6401" width="59" style="205" customWidth="1"/>
    <col min="6402" max="6402" width="30.28515625" style="205" customWidth="1"/>
    <col min="6403" max="6403" width="52.5703125" style="205" customWidth="1"/>
    <col min="6404" max="6404" width="14.85546875" style="205" customWidth="1"/>
    <col min="6405" max="6405" width="17.28515625" style="205" customWidth="1"/>
    <col min="6406" max="6406" width="52.42578125" style="205" customWidth="1"/>
    <col min="6407" max="6407" width="19.5703125" style="205" customWidth="1"/>
    <col min="6408" max="6408" width="83" style="205" customWidth="1"/>
    <col min="6409" max="6410" width="11.7109375" style="205" customWidth="1"/>
    <col min="6411" max="6411" width="28.42578125" style="205" customWidth="1"/>
    <col min="6412" max="6412" width="20" style="205" customWidth="1"/>
    <col min="6413" max="6413" width="21.140625" style="205" bestFit="1" customWidth="1"/>
    <col min="6414" max="6414" width="17.7109375" style="205" bestFit="1" customWidth="1"/>
    <col min="6415" max="6416" width="11.42578125" style="205" customWidth="1"/>
    <col min="6417" max="6417" width="52.42578125" style="205" customWidth="1"/>
    <col min="6418" max="6418" width="17.7109375" style="205" bestFit="1" customWidth="1"/>
    <col min="6419" max="6419" width="19.5703125" style="205" customWidth="1"/>
    <col min="6420" max="6654" width="11.42578125" style="205"/>
    <col min="6655" max="6655" width="11.5703125" style="205" customWidth="1"/>
    <col min="6656" max="6656" width="27.42578125" style="205" customWidth="1"/>
    <col min="6657" max="6657" width="59" style="205" customWidth="1"/>
    <col min="6658" max="6658" width="30.28515625" style="205" customWidth="1"/>
    <col min="6659" max="6659" width="52.5703125" style="205" customWidth="1"/>
    <col min="6660" max="6660" width="14.85546875" style="205" customWidth="1"/>
    <col min="6661" max="6661" width="17.28515625" style="205" customWidth="1"/>
    <col min="6662" max="6662" width="52.42578125" style="205" customWidth="1"/>
    <col min="6663" max="6663" width="19.5703125" style="205" customWidth="1"/>
    <col min="6664" max="6664" width="83" style="205" customWidth="1"/>
    <col min="6665" max="6666" width="11.7109375" style="205" customWidth="1"/>
    <col min="6667" max="6667" width="28.42578125" style="205" customWidth="1"/>
    <col min="6668" max="6668" width="20" style="205" customWidth="1"/>
    <col min="6669" max="6669" width="21.140625" style="205" bestFit="1" customWidth="1"/>
    <col min="6670" max="6670" width="17.7109375" style="205" bestFit="1" customWidth="1"/>
    <col min="6671" max="6672" width="11.42578125" style="205" customWidth="1"/>
    <col min="6673" max="6673" width="52.42578125" style="205" customWidth="1"/>
    <col min="6674" max="6674" width="17.7109375" style="205" bestFit="1" customWidth="1"/>
    <col min="6675" max="6675" width="19.5703125" style="205" customWidth="1"/>
    <col min="6676" max="6910" width="11.42578125" style="205"/>
    <col min="6911" max="6911" width="11.5703125" style="205" customWidth="1"/>
    <col min="6912" max="6912" width="27.42578125" style="205" customWidth="1"/>
    <col min="6913" max="6913" width="59" style="205" customWidth="1"/>
    <col min="6914" max="6914" width="30.28515625" style="205" customWidth="1"/>
    <col min="6915" max="6915" width="52.5703125" style="205" customWidth="1"/>
    <col min="6916" max="6916" width="14.85546875" style="205" customWidth="1"/>
    <col min="6917" max="6917" width="17.28515625" style="205" customWidth="1"/>
    <col min="6918" max="6918" width="52.42578125" style="205" customWidth="1"/>
    <col min="6919" max="6919" width="19.5703125" style="205" customWidth="1"/>
    <col min="6920" max="6920" width="83" style="205" customWidth="1"/>
    <col min="6921" max="6922" width="11.7109375" style="205" customWidth="1"/>
    <col min="6923" max="6923" width="28.42578125" style="205" customWidth="1"/>
    <col min="6924" max="6924" width="20" style="205" customWidth="1"/>
    <col min="6925" max="6925" width="21.140625" style="205" bestFit="1" customWidth="1"/>
    <col min="6926" max="6926" width="17.7109375" style="205" bestFit="1" customWidth="1"/>
    <col min="6927" max="6928" width="11.42578125" style="205" customWidth="1"/>
    <col min="6929" max="6929" width="52.42578125" style="205" customWidth="1"/>
    <col min="6930" max="6930" width="17.7109375" style="205" bestFit="1" customWidth="1"/>
    <col min="6931" max="6931" width="19.5703125" style="205" customWidth="1"/>
    <col min="6932" max="7166" width="11.42578125" style="205"/>
    <col min="7167" max="7167" width="11.5703125" style="205" customWidth="1"/>
    <col min="7168" max="7168" width="27.42578125" style="205" customWidth="1"/>
    <col min="7169" max="7169" width="59" style="205" customWidth="1"/>
    <col min="7170" max="7170" width="30.28515625" style="205" customWidth="1"/>
    <col min="7171" max="7171" width="52.5703125" style="205" customWidth="1"/>
    <col min="7172" max="7172" width="14.85546875" style="205" customWidth="1"/>
    <col min="7173" max="7173" width="17.28515625" style="205" customWidth="1"/>
    <col min="7174" max="7174" width="52.42578125" style="205" customWidth="1"/>
    <col min="7175" max="7175" width="19.5703125" style="205" customWidth="1"/>
    <col min="7176" max="7176" width="83" style="205" customWidth="1"/>
    <col min="7177" max="7178" width="11.7109375" style="205" customWidth="1"/>
    <col min="7179" max="7179" width="28.42578125" style="205" customWidth="1"/>
    <col min="7180" max="7180" width="20" style="205" customWidth="1"/>
    <col min="7181" max="7181" width="21.140625" style="205" bestFit="1" customWidth="1"/>
    <col min="7182" max="7182" width="17.7109375" style="205" bestFit="1" customWidth="1"/>
    <col min="7183" max="7184" width="11.42578125" style="205" customWidth="1"/>
    <col min="7185" max="7185" width="52.42578125" style="205" customWidth="1"/>
    <col min="7186" max="7186" width="17.7109375" style="205" bestFit="1" customWidth="1"/>
    <col min="7187" max="7187" width="19.5703125" style="205" customWidth="1"/>
    <col min="7188" max="7422" width="11.42578125" style="205"/>
    <col min="7423" max="7423" width="11.5703125" style="205" customWidth="1"/>
    <col min="7424" max="7424" width="27.42578125" style="205" customWidth="1"/>
    <col min="7425" max="7425" width="59" style="205" customWidth="1"/>
    <col min="7426" max="7426" width="30.28515625" style="205" customWidth="1"/>
    <col min="7427" max="7427" width="52.5703125" style="205" customWidth="1"/>
    <col min="7428" max="7428" width="14.85546875" style="205" customWidth="1"/>
    <col min="7429" max="7429" width="17.28515625" style="205" customWidth="1"/>
    <col min="7430" max="7430" width="52.42578125" style="205" customWidth="1"/>
    <col min="7431" max="7431" width="19.5703125" style="205" customWidth="1"/>
    <col min="7432" max="7432" width="83" style="205" customWidth="1"/>
    <col min="7433" max="7434" width="11.7109375" style="205" customWidth="1"/>
    <col min="7435" max="7435" width="28.42578125" style="205" customWidth="1"/>
    <col min="7436" max="7436" width="20" style="205" customWidth="1"/>
    <col min="7437" max="7437" width="21.140625" style="205" bestFit="1" customWidth="1"/>
    <col min="7438" max="7438" width="17.7109375" style="205" bestFit="1" customWidth="1"/>
    <col min="7439" max="7440" width="11.42578125" style="205" customWidth="1"/>
    <col min="7441" max="7441" width="52.42578125" style="205" customWidth="1"/>
    <col min="7442" max="7442" width="17.7109375" style="205" bestFit="1" customWidth="1"/>
    <col min="7443" max="7443" width="19.5703125" style="205" customWidth="1"/>
    <col min="7444" max="7678" width="11.42578125" style="205"/>
    <col min="7679" max="7679" width="11.5703125" style="205" customWidth="1"/>
    <col min="7680" max="7680" width="27.42578125" style="205" customWidth="1"/>
    <col min="7681" max="7681" width="59" style="205" customWidth="1"/>
    <col min="7682" max="7682" width="30.28515625" style="205" customWidth="1"/>
    <col min="7683" max="7683" width="52.5703125" style="205" customWidth="1"/>
    <col min="7684" max="7684" width="14.85546875" style="205" customWidth="1"/>
    <col min="7685" max="7685" width="17.28515625" style="205" customWidth="1"/>
    <col min="7686" max="7686" width="52.42578125" style="205" customWidth="1"/>
    <col min="7687" max="7687" width="19.5703125" style="205" customWidth="1"/>
    <col min="7688" max="7688" width="83" style="205" customWidth="1"/>
    <col min="7689" max="7690" width="11.7109375" style="205" customWidth="1"/>
    <col min="7691" max="7691" width="28.42578125" style="205" customWidth="1"/>
    <col min="7692" max="7692" width="20" style="205" customWidth="1"/>
    <col min="7693" max="7693" width="21.140625" style="205" bestFit="1" customWidth="1"/>
    <col min="7694" max="7694" width="17.7109375" style="205" bestFit="1" customWidth="1"/>
    <col min="7695" max="7696" width="11.42578125" style="205" customWidth="1"/>
    <col min="7697" max="7697" width="52.42578125" style="205" customWidth="1"/>
    <col min="7698" max="7698" width="17.7109375" style="205" bestFit="1" customWidth="1"/>
    <col min="7699" max="7699" width="19.5703125" style="205" customWidth="1"/>
    <col min="7700" max="7934" width="11.42578125" style="205"/>
    <col min="7935" max="7935" width="11.5703125" style="205" customWidth="1"/>
    <col min="7936" max="7936" width="27.42578125" style="205" customWidth="1"/>
    <col min="7937" max="7937" width="59" style="205" customWidth="1"/>
    <col min="7938" max="7938" width="30.28515625" style="205" customWidth="1"/>
    <col min="7939" max="7939" width="52.5703125" style="205" customWidth="1"/>
    <col min="7940" max="7940" width="14.85546875" style="205" customWidth="1"/>
    <col min="7941" max="7941" width="17.28515625" style="205" customWidth="1"/>
    <col min="7942" max="7942" width="52.42578125" style="205" customWidth="1"/>
    <col min="7943" max="7943" width="19.5703125" style="205" customWidth="1"/>
    <col min="7944" max="7944" width="83" style="205" customWidth="1"/>
    <col min="7945" max="7946" width="11.7109375" style="205" customWidth="1"/>
    <col min="7947" max="7947" width="28.42578125" style="205" customWidth="1"/>
    <col min="7948" max="7948" width="20" style="205" customWidth="1"/>
    <col min="7949" max="7949" width="21.140625" style="205" bestFit="1" customWidth="1"/>
    <col min="7950" max="7950" width="17.7109375" style="205" bestFit="1" customWidth="1"/>
    <col min="7951" max="7952" width="11.42578125" style="205" customWidth="1"/>
    <col min="7953" max="7953" width="52.42578125" style="205" customWidth="1"/>
    <col min="7954" max="7954" width="17.7109375" style="205" bestFit="1" customWidth="1"/>
    <col min="7955" max="7955" width="19.5703125" style="205" customWidth="1"/>
    <col min="7956" max="8190" width="11.42578125" style="205"/>
    <col min="8191" max="8191" width="11.5703125" style="205" customWidth="1"/>
    <col min="8192" max="8192" width="27.42578125" style="205" customWidth="1"/>
    <col min="8193" max="8193" width="59" style="205" customWidth="1"/>
    <col min="8194" max="8194" width="30.28515625" style="205" customWidth="1"/>
    <col min="8195" max="8195" width="52.5703125" style="205" customWidth="1"/>
    <col min="8196" max="8196" width="14.85546875" style="205" customWidth="1"/>
    <col min="8197" max="8197" width="17.28515625" style="205" customWidth="1"/>
    <col min="8198" max="8198" width="52.42578125" style="205" customWidth="1"/>
    <col min="8199" max="8199" width="19.5703125" style="205" customWidth="1"/>
    <col min="8200" max="8200" width="83" style="205" customWidth="1"/>
    <col min="8201" max="8202" width="11.7109375" style="205" customWidth="1"/>
    <col min="8203" max="8203" width="28.42578125" style="205" customWidth="1"/>
    <col min="8204" max="8204" width="20" style="205" customWidth="1"/>
    <col min="8205" max="8205" width="21.140625" style="205" bestFit="1" customWidth="1"/>
    <col min="8206" max="8206" width="17.7109375" style="205" bestFit="1" customWidth="1"/>
    <col min="8207" max="8208" width="11.42578125" style="205" customWidth="1"/>
    <col min="8209" max="8209" width="52.42578125" style="205" customWidth="1"/>
    <col min="8210" max="8210" width="17.7109375" style="205" bestFit="1" customWidth="1"/>
    <col min="8211" max="8211" width="19.5703125" style="205" customWidth="1"/>
    <col min="8212" max="8446" width="11.42578125" style="205"/>
    <col min="8447" max="8447" width="11.5703125" style="205" customWidth="1"/>
    <col min="8448" max="8448" width="27.42578125" style="205" customWidth="1"/>
    <col min="8449" max="8449" width="59" style="205" customWidth="1"/>
    <col min="8450" max="8450" width="30.28515625" style="205" customWidth="1"/>
    <col min="8451" max="8451" width="52.5703125" style="205" customWidth="1"/>
    <col min="8452" max="8452" width="14.85546875" style="205" customWidth="1"/>
    <col min="8453" max="8453" width="17.28515625" style="205" customWidth="1"/>
    <col min="8454" max="8454" width="52.42578125" style="205" customWidth="1"/>
    <col min="8455" max="8455" width="19.5703125" style="205" customWidth="1"/>
    <col min="8456" max="8456" width="83" style="205" customWidth="1"/>
    <col min="8457" max="8458" width="11.7109375" style="205" customWidth="1"/>
    <col min="8459" max="8459" width="28.42578125" style="205" customWidth="1"/>
    <col min="8460" max="8460" width="20" style="205" customWidth="1"/>
    <col min="8461" max="8461" width="21.140625" style="205" bestFit="1" customWidth="1"/>
    <col min="8462" max="8462" width="17.7109375" style="205" bestFit="1" customWidth="1"/>
    <col min="8463" max="8464" width="11.42578125" style="205" customWidth="1"/>
    <col min="8465" max="8465" width="52.42578125" style="205" customWidth="1"/>
    <col min="8466" max="8466" width="17.7109375" style="205" bestFit="1" customWidth="1"/>
    <col min="8467" max="8467" width="19.5703125" style="205" customWidth="1"/>
    <col min="8468" max="8702" width="11.42578125" style="205"/>
    <col min="8703" max="8703" width="11.5703125" style="205" customWidth="1"/>
    <col min="8704" max="8704" width="27.42578125" style="205" customWidth="1"/>
    <col min="8705" max="8705" width="59" style="205" customWidth="1"/>
    <col min="8706" max="8706" width="30.28515625" style="205" customWidth="1"/>
    <col min="8707" max="8707" width="52.5703125" style="205" customWidth="1"/>
    <col min="8708" max="8708" width="14.85546875" style="205" customWidth="1"/>
    <col min="8709" max="8709" width="17.28515625" style="205" customWidth="1"/>
    <col min="8710" max="8710" width="52.42578125" style="205" customWidth="1"/>
    <col min="8711" max="8711" width="19.5703125" style="205" customWidth="1"/>
    <col min="8712" max="8712" width="83" style="205" customWidth="1"/>
    <col min="8713" max="8714" width="11.7109375" style="205" customWidth="1"/>
    <col min="8715" max="8715" width="28.42578125" style="205" customWidth="1"/>
    <col min="8716" max="8716" width="20" style="205" customWidth="1"/>
    <col min="8717" max="8717" width="21.140625" style="205" bestFit="1" customWidth="1"/>
    <col min="8718" max="8718" width="17.7109375" style="205" bestFit="1" customWidth="1"/>
    <col min="8719" max="8720" width="11.42578125" style="205" customWidth="1"/>
    <col min="8721" max="8721" width="52.42578125" style="205" customWidth="1"/>
    <col min="8722" max="8722" width="17.7109375" style="205" bestFit="1" customWidth="1"/>
    <col min="8723" max="8723" width="19.5703125" style="205" customWidth="1"/>
    <col min="8724" max="8958" width="11.42578125" style="205"/>
    <col min="8959" max="8959" width="11.5703125" style="205" customWidth="1"/>
    <col min="8960" max="8960" width="27.42578125" style="205" customWidth="1"/>
    <col min="8961" max="8961" width="59" style="205" customWidth="1"/>
    <col min="8962" max="8962" width="30.28515625" style="205" customWidth="1"/>
    <col min="8963" max="8963" width="52.5703125" style="205" customWidth="1"/>
    <col min="8964" max="8964" width="14.85546875" style="205" customWidth="1"/>
    <col min="8965" max="8965" width="17.28515625" style="205" customWidth="1"/>
    <col min="8966" max="8966" width="52.42578125" style="205" customWidth="1"/>
    <col min="8967" max="8967" width="19.5703125" style="205" customWidth="1"/>
    <col min="8968" max="8968" width="83" style="205" customWidth="1"/>
    <col min="8969" max="8970" width="11.7109375" style="205" customWidth="1"/>
    <col min="8971" max="8971" width="28.42578125" style="205" customWidth="1"/>
    <col min="8972" max="8972" width="20" style="205" customWidth="1"/>
    <col min="8973" max="8973" width="21.140625" style="205" bestFit="1" customWidth="1"/>
    <col min="8974" max="8974" width="17.7109375" style="205" bestFit="1" customWidth="1"/>
    <col min="8975" max="8976" width="11.42578125" style="205" customWidth="1"/>
    <col min="8977" max="8977" width="52.42578125" style="205" customWidth="1"/>
    <col min="8978" max="8978" width="17.7109375" style="205" bestFit="1" customWidth="1"/>
    <col min="8979" max="8979" width="19.5703125" style="205" customWidth="1"/>
    <col min="8980" max="9214" width="11.42578125" style="205"/>
    <col min="9215" max="9215" width="11.5703125" style="205" customWidth="1"/>
    <col min="9216" max="9216" width="27.42578125" style="205" customWidth="1"/>
    <col min="9217" max="9217" width="59" style="205" customWidth="1"/>
    <col min="9218" max="9218" width="30.28515625" style="205" customWidth="1"/>
    <col min="9219" max="9219" width="52.5703125" style="205" customWidth="1"/>
    <col min="9220" max="9220" width="14.85546875" style="205" customWidth="1"/>
    <col min="9221" max="9221" width="17.28515625" style="205" customWidth="1"/>
    <col min="9222" max="9222" width="52.42578125" style="205" customWidth="1"/>
    <col min="9223" max="9223" width="19.5703125" style="205" customWidth="1"/>
    <col min="9224" max="9224" width="83" style="205" customWidth="1"/>
    <col min="9225" max="9226" width="11.7109375" style="205" customWidth="1"/>
    <col min="9227" max="9227" width="28.42578125" style="205" customWidth="1"/>
    <col min="9228" max="9228" width="20" style="205" customWidth="1"/>
    <col min="9229" max="9229" width="21.140625" style="205" bestFit="1" customWidth="1"/>
    <col min="9230" max="9230" width="17.7109375" style="205" bestFit="1" customWidth="1"/>
    <col min="9231" max="9232" width="11.42578125" style="205" customWidth="1"/>
    <col min="9233" max="9233" width="52.42578125" style="205" customWidth="1"/>
    <col min="9234" max="9234" width="17.7109375" style="205" bestFit="1" customWidth="1"/>
    <col min="9235" max="9235" width="19.5703125" style="205" customWidth="1"/>
    <col min="9236" max="9470" width="11.42578125" style="205"/>
    <col min="9471" max="9471" width="11.5703125" style="205" customWidth="1"/>
    <col min="9472" max="9472" width="27.42578125" style="205" customWidth="1"/>
    <col min="9473" max="9473" width="59" style="205" customWidth="1"/>
    <col min="9474" max="9474" width="30.28515625" style="205" customWidth="1"/>
    <col min="9475" max="9475" width="52.5703125" style="205" customWidth="1"/>
    <col min="9476" max="9476" width="14.85546875" style="205" customWidth="1"/>
    <col min="9477" max="9477" width="17.28515625" style="205" customWidth="1"/>
    <col min="9478" max="9478" width="52.42578125" style="205" customWidth="1"/>
    <col min="9479" max="9479" width="19.5703125" style="205" customWidth="1"/>
    <col min="9480" max="9480" width="83" style="205" customWidth="1"/>
    <col min="9481" max="9482" width="11.7109375" style="205" customWidth="1"/>
    <col min="9483" max="9483" width="28.42578125" style="205" customWidth="1"/>
    <col min="9484" max="9484" width="20" style="205" customWidth="1"/>
    <col min="9485" max="9485" width="21.140625" style="205" bestFit="1" customWidth="1"/>
    <col min="9486" max="9486" width="17.7109375" style="205" bestFit="1" customWidth="1"/>
    <col min="9487" max="9488" width="11.42578125" style="205" customWidth="1"/>
    <col min="9489" max="9489" width="52.42578125" style="205" customWidth="1"/>
    <col min="9490" max="9490" width="17.7109375" style="205" bestFit="1" customWidth="1"/>
    <col min="9491" max="9491" width="19.5703125" style="205" customWidth="1"/>
    <col min="9492" max="9726" width="11.42578125" style="205"/>
    <col min="9727" max="9727" width="11.5703125" style="205" customWidth="1"/>
    <col min="9728" max="9728" width="27.42578125" style="205" customWidth="1"/>
    <col min="9729" max="9729" width="59" style="205" customWidth="1"/>
    <col min="9730" max="9730" width="30.28515625" style="205" customWidth="1"/>
    <col min="9731" max="9731" width="52.5703125" style="205" customWidth="1"/>
    <col min="9732" max="9732" width="14.85546875" style="205" customWidth="1"/>
    <col min="9733" max="9733" width="17.28515625" style="205" customWidth="1"/>
    <col min="9734" max="9734" width="52.42578125" style="205" customWidth="1"/>
    <col min="9735" max="9735" width="19.5703125" style="205" customWidth="1"/>
    <col min="9736" max="9736" width="83" style="205" customWidth="1"/>
    <col min="9737" max="9738" width="11.7109375" style="205" customWidth="1"/>
    <col min="9739" max="9739" width="28.42578125" style="205" customWidth="1"/>
    <col min="9740" max="9740" width="20" style="205" customWidth="1"/>
    <col min="9741" max="9741" width="21.140625" style="205" bestFit="1" customWidth="1"/>
    <col min="9742" max="9742" width="17.7109375" style="205" bestFit="1" customWidth="1"/>
    <col min="9743" max="9744" width="11.42578125" style="205" customWidth="1"/>
    <col min="9745" max="9745" width="52.42578125" style="205" customWidth="1"/>
    <col min="9746" max="9746" width="17.7109375" style="205" bestFit="1" customWidth="1"/>
    <col min="9747" max="9747" width="19.5703125" style="205" customWidth="1"/>
    <col min="9748" max="9982" width="11.42578125" style="205"/>
    <col min="9983" max="9983" width="11.5703125" style="205" customWidth="1"/>
    <col min="9984" max="9984" width="27.42578125" style="205" customWidth="1"/>
    <col min="9985" max="9985" width="59" style="205" customWidth="1"/>
    <col min="9986" max="9986" width="30.28515625" style="205" customWidth="1"/>
    <col min="9987" max="9987" width="52.5703125" style="205" customWidth="1"/>
    <col min="9988" max="9988" width="14.85546875" style="205" customWidth="1"/>
    <col min="9989" max="9989" width="17.28515625" style="205" customWidth="1"/>
    <col min="9990" max="9990" width="52.42578125" style="205" customWidth="1"/>
    <col min="9991" max="9991" width="19.5703125" style="205" customWidth="1"/>
    <col min="9992" max="9992" width="83" style="205" customWidth="1"/>
    <col min="9993" max="9994" width="11.7109375" style="205" customWidth="1"/>
    <col min="9995" max="9995" width="28.42578125" style="205" customWidth="1"/>
    <col min="9996" max="9996" width="20" style="205" customWidth="1"/>
    <col min="9997" max="9997" width="21.140625" style="205" bestFit="1" customWidth="1"/>
    <col min="9998" max="9998" width="17.7109375" style="205" bestFit="1" customWidth="1"/>
    <col min="9999" max="10000" width="11.42578125" style="205" customWidth="1"/>
    <col min="10001" max="10001" width="52.42578125" style="205" customWidth="1"/>
    <col min="10002" max="10002" width="17.7109375" style="205" bestFit="1" customWidth="1"/>
    <col min="10003" max="10003" width="19.5703125" style="205" customWidth="1"/>
    <col min="10004" max="10238" width="11.42578125" style="205"/>
    <col min="10239" max="10239" width="11.5703125" style="205" customWidth="1"/>
    <col min="10240" max="10240" width="27.42578125" style="205" customWidth="1"/>
    <col min="10241" max="10241" width="59" style="205" customWidth="1"/>
    <col min="10242" max="10242" width="30.28515625" style="205" customWidth="1"/>
    <col min="10243" max="10243" width="52.5703125" style="205" customWidth="1"/>
    <col min="10244" max="10244" width="14.85546875" style="205" customWidth="1"/>
    <col min="10245" max="10245" width="17.28515625" style="205" customWidth="1"/>
    <col min="10246" max="10246" width="52.42578125" style="205" customWidth="1"/>
    <col min="10247" max="10247" width="19.5703125" style="205" customWidth="1"/>
    <col min="10248" max="10248" width="83" style="205" customWidth="1"/>
    <col min="10249" max="10250" width="11.7109375" style="205" customWidth="1"/>
    <col min="10251" max="10251" width="28.42578125" style="205" customWidth="1"/>
    <col min="10252" max="10252" width="20" style="205" customWidth="1"/>
    <col min="10253" max="10253" width="21.140625" style="205" bestFit="1" customWidth="1"/>
    <col min="10254" max="10254" width="17.7109375" style="205" bestFit="1" customWidth="1"/>
    <col min="10255" max="10256" width="11.42578125" style="205" customWidth="1"/>
    <col min="10257" max="10257" width="52.42578125" style="205" customWidth="1"/>
    <col min="10258" max="10258" width="17.7109375" style="205" bestFit="1" customWidth="1"/>
    <col min="10259" max="10259" width="19.5703125" style="205" customWidth="1"/>
    <col min="10260" max="10494" width="11.42578125" style="205"/>
    <col min="10495" max="10495" width="11.5703125" style="205" customWidth="1"/>
    <col min="10496" max="10496" width="27.42578125" style="205" customWidth="1"/>
    <col min="10497" max="10497" width="59" style="205" customWidth="1"/>
    <col min="10498" max="10498" width="30.28515625" style="205" customWidth="1"/>
    <col min="10499" max="10499" width="52.5703125" style="205" customWidth="1"/>
    <col min="10500" max="10500" width="14.85546875" style="205" customWidth="1"/>
    <col min="10501" max="10501" width="17.28515625" style="205" customWidth="1"/>
    <col min="10502" max="10502" width="52.42578125" style="205" customWidth="1"/>
    <col min="10503" max="10503" width="19.5703125" style="205" customWidth="1"/>
    <col min="10504" max="10504" width="83" style="205" customWidth="1"/>
    <col min="10505" max="10506" width="11.7109375" style="205" customWidth="1"/>
    <col min="10507" max="10507" width="28.42578125" style="205" customWidth="1"/>
    <col min="10508" max="10508" width="20" style="205" customWidth="1"/>
    <col min="10509" max="10509" width="21.140625" style="205" bestFit="1" customWidth="1"/>
    <col min="10510" max="10510" width="17.7109375" style="205" bestFit="1" customWidth="1"/>
    <col min="10511" max="10512" width="11.42578125" style="205" customWidth="1"/>
    <col min="10513" max="10513" width="52.42578125" style="205" customWidth="1"/>
    <col min="10514" max="10514" width="17.7109375" style="205" bestFit="1" customWidth="1"/>
    <col min="10515" max="10515" width="19.5703125" style="205" customWidth="1"/>
    <col min="10516" max="10750" width="11.42578125" style="205"/>
    <col min="10751" max="10751" width="11.5703125" style="205" customWidth="1"/>
    <col min="10752" max="10752" width="27.42578125" style="205" customWidth="1"/>
    <col min="10753" max="10753" width="59" style="205" customWidth="1"/>
    <col min="10754" max="10754" width="30.28515625" style="205" customWidth="1"/>
    <col min="10755" max="10755" width="52.5703125" style="205" customWidth="1"/>
    <col min="10756" max="10756" width="14.85546875" style="205" customWidth="1"/>
    <col min="10757" max="10757" width="17.28515625" style="205" customWidth="1"/>
    <col min="10758" max="10758" width="52.42578125" style="205" customWidth="1"/>
    <col min="10759" max="10759" width="19.5703125" style="205" customWidth="1"/>
    <col min="10760" max="10760" width="83" style="205" customWidth="1"/>
    <col min="10761" max="10762" width="11.7109375" style="205" customWidth="1"/>
    <col min="10763" max="10763" width="28.42578125" style="205" customWidth="1"/>
    <col min="10764" max="10764" width="20" style="205" customWidth="1"/>
    <col min="10765" max="10765" width="21.140625" style="205" bestFit="1" customWidth="1"/>
    <col min="10766" max="10766" width="17.7109375" style="205" bestFit="1" customWidth="1"/>
    <col min="10767" max="10768" width="11.42578125" style="205" customWidth="1"/>
    <col min="10769" max="10769" width="52.42578125" style="205" customWidth="1"/>
    <col min="10770" max="10770" width="17.7109375" style="205" bestFit="1" customWidth="1"/>
    <col min="10771" max="10771" width="19.5703125" style="205" customWidth="1"/>
    <col min="10772" max="11006" width="11.42578125" style="205"/>
    <col min="11007" max="11007" width="11.5703125" style="205" customWidth="1"/>
    <col min="11008" max="11008" width="27.42578125" style="205" customWidth="1"/>
    <col min="11009" max="11009" width="59" style="205" customWidth="1"/>
    <col min="11010" max="11010" width="30.28515625" style="205" customWidth="1"/>
    <col min="11011" max="11011" width="52.5703125" style="205" customWidth="1"/>
    <col min="11012" max="11012" width="14.85546875" style="205" customWidth="1"/>
    <col min="11013" max="11013" width="17.28515625" style="205" customWidth="1"/>
    <col min="11014" max="11014" width="52.42578125" style="205" customWidth="1"/>
    <col min="11015" max="11015" width="19.5703125" style="205" customWidth="1"/>
    <col min="11016" max="11016" width="83" style="205" customWidth="1"/>
    <col min="11017" max="11018" width="11.7109375" style="205" customWidth="1"/>
    <col min="11019" max="11019" width="28.42578125" style="205" customWidth="1"/>
    <col min="11020" max="11020" width="20" style="205" customWidth="1"/>
    <col min="11021" max="11021" width="21.140625" style="205" bestFit="1" customWidth="1"/>
    <col min="11022" max="11022" width="17.7109375" style="205" bestFit="1" customWidth="1"/>
    <col min="11023" max="11024" width="11.42578125" style="205" customWidth="1"/>
    <col min="11025" max="11025" width="52.42578125" style="205" customWidth="1"/>
    <col min="11026" max="11026" width="17.7109375" style="205" bestFit="1" customWidth="1"/>
    <col min="11027" max="11027" width="19.5703125" style="205" customWidth="1"/>
    <col min="11028" max="11262" width="11.42578125" style="205"/>
    <col min="11263" max="11263" width="11.5703125" style="205" customWidth="1"/>
    <col min="11264" max="11264" width="27.42578125" style="205" customWidth="1"/>
    <col min="11265" max="11265" width="59" style="205" customWidth="1"/>
    <col min="11266" max="11266" width="30.28515625" style="205" customWidth="1"/>
    <col min="11267" max="11267" width="52.5703125" style="205" customWidth="1"/>
    <col min="11268" max="11268" width="14.85546875" style="205" customWidth="1"/>
    <col min="11269" max="11269" width="17.28515625" style="205" customWidth="1"/>
    <col min="11270" max="11270" width="52.42578125" style="205" customWidth="1"/>
    <col min="11271" max="11271" width="19.5703125" style="205" customWidth="1"/>
    <col min="11272" max="11272" width="83" style="205" customWidth="1"/>
    <col min="11273" max="11274" width="11.7109375" style="205" customWidth="1"/>
    <col min="11275" max="11275" width="28.42578125" style="205" customWidth="1"/>
    <col min="11276" max="11276" width="20" style="205" customWidth="1"/>
    <col min="11277" max="11277" width="21.140625" style="205" bestFit="1" customWidth="1"/>
    <col min="11278" max="11278" width="17.7109375" style="205" bestFit="1" customWidth="1"/>
    <col min="11279" max="11280" width="11.42578125" style="205" customWidth="1"/>
    <col min="11281" max="11281" width="52.42578125" style="205" customWidth="1"/>
    <col min="11282" max="11282" width="17.7109375" style="205" bestFit="1" customWidth="1"/>
    <col min="11283" max="11283" width="19.5703125" style="205" customWidth="1"/>
    <col min="11284" max="11518" width="11.42578125" style="205"/>
    <col min="11519" max="11519" width="11.5703125" style="205" customWidth="1"/>
    <col min="11520" max="11520" width="27.42578125" style="205" customWidth="1"/>
    <col min="11521" max="11521" width="59" style="205" customWidth="1"/>
    <col min="11522" max="11522" width="30.28515625" style="205" customWidth="1"/>
    <col min="11523" max="11523" width="52.5703125" style="205" customWidth="1"/>
    <col min="11524" max="11524" width="14.85546875" style="205" customWidth="1"/>
    <col min="11525" max="11525" width="17.28515625" style="205" customWidth="1"/>
    <col min="11526" max="11526" width="52.42578125" style="205" customWidth="1"/>
    <col min="11527" max="11527" width="19.5703125" style="205" customWidth="1"/>
    <col min="11528" max="11528" width="83" style="205" customWidth="1"/>
    <col min="11529" max="11530" width="11.7109375" style="205" customWidth="1"/>
    <col min="11531" max="11531" width="28.42578125" style="205" customWidth="1"/>
    <col min="11532" max="11532" width="20" style="205" customWidth="1"/>
    <col min="11533" max="11533" width="21.140625" style="205" bestFit="1" customWidth="1"/>
    <col min="11534" max="11534" width="17.7109375" style="205" bestFit="1" customWidth="1"/>
    <col min="11535" max="11536" width="11.42578125" style="205" customWidth="1"/>
    <col min="11537" max="11537" width="52.42578125" style="205" customWidth="1"/>
    <col min="11538" max="11538" width="17.7109375" style="205" bestFit="1" customWidth="1"/>
    <col min="11539" max="11539" width="19.5703125" style="205" customWidth="1"/>
    <col min="11540" max="11774" width="11.42578125" style="205"/>
    <col min="11775" max="11775" width="11.5703125" style="205" customWidth="1"/>
    <col min="11776" max="11776" width="27.42578125" style="205" customWidth="1"/>
    <col min="11777" max="11777" width="59" style="205" customWidth="1"/>
    <col min="11778" max="11778" width="30.28515625" style="205" customWidth="1"/>
    <col min="11779" max="11779" width="52.5703125" style="205" customWidth="1"/>
    <col min="11780" max="11780" width="14.85546875" style="205" customWidth="1"/>
    <col min="11781" max="11781" width="17.28515625" style="205" customWidth="1"/>
    <col min="11782" max="11782" width="52.42578125" style="205" customWidth="1"/>
    <col min="11783" max="11783" width="19.5703125" style="205" customWidth="1"/>
    <col min="11784" max="11784" width="83" style="205" customWidth="1"/>
    <col min="11785" max="11786" width="11.7109375" style="205" customWidth="1"/>
    <col min="11787" max="11787" width="28.42578125" style="205" customWidth="1"/>
    <col min="11788" max="11788" width="20" style="205" customWidth="1"/>
    <col min="11789" max="11789" width="21.140625" style="205" bestFit="1" customWidth="1"/>
    <col min="11790" max="11790" width="17.7109375" style="205" bestFit="1" customWidth="1"/>
    <col min="11791" max="11792" width="11.42578125" style="205" customWidth="1"/>
    <col min="11793" max="11793" width="52.42578125" style="205" customWidth="1"/>
    <col min="11794" max="11794" width="17.7109375" style="205" bestFit="1" customWidth="1"/>
    <col min="11795" max="11795" width="19.5703125" style="205" customWidth="1"/>
    <col min="11796" max="12030" width="11.42578125" style="205"/>
    <col min="12031" max="12031" width="11.5703125" style="205" customWidth="1"/>
    <col min="12032" max="12032" width="27.42578125" style="205" customWidth="1"/>
    <col min="12033" max="12033" width="59" style="205" customWidth="1"/>
    <col min="12034" max="12034" width="30.28515625" style="205" customWidth="1"/>
    <col min="12035" max="12035" width="52.5703125" style="205" customWidth="1"/>
    <col min="12036" max="12036" width="14.85546875" style="205" customWidth="1"/>
    <col min="12037" max="12037" width="17.28515625" style="205" customWidth="1"/>
    <col min="12038" max="12038" width="52.42578125" style="205" customWidth="1"/>
    <col min="12039" max="12039" width="19.5703125" style="205" customWidth="1"/>
    <col min="12040" max="12040" width="83" style="205" customWidth="1"/>
    <col min="12041" max="12042" width="11.7109375" style="205" customWidth="1"/>
    <col min="12043" max="12043" width="28.42578125" style="205" customWidth="1"/>
    <col min="12044" max="12044" width="20" style="205" customWidth="1"/>
    <col min="12045" max="12045" width="21.140625" style="205" bestFit="1" customWidth="1"/>
    <col min="12046" max="12046" width="17.7109375" style="205" bestFit="1" customWidth="1"/>
    <col min="12047" max="12048" width="11.42578125" style="205" customWidth="1"/>
    <col min="12049" max="12049" width="52.42578125" style="205" customWidth="1"/>
    <col min="12050" max="12050" width="17.7109375" style="205" bestFit="1" customWidth="1"/>
    <col min="12051" max="12051" width="19.5703125" style="205" customWidth="1"/>
    <col min="12052" max="12286" width="11.42578125" style="205"/>
    <col min="12287" max="12287" width="11.5703125" style="205" customWidth="1"/>
    <col min="12288" max="12288" width="27.42578125" style="205" customWidth="1"/>
    <col min="12289" max="12289" width="59" style="205" customWidth="1"/>
    <col min="12290" max="12290" width="30.28515625" style="205" customWidth="1"/>
    <col min="12291" max="12291" width="52.5703125" style="205" customWidth="1"/>
    <col min="12292" max="12292" width="14.85546875" style="205" customWidth="1"/>
    <col min="12293" max="12293" width="17.28515625" style="205" customWidth="1"/>
    <col min="12294" max="12294" width="52.42578125" style="205" customWidth="1"/>
    <col min="12295" max="12295" width="19.5703125" style="205" customWidth="1"/>
    <col min="12296" max="12296" width="83" style="205" customWidth="1"/>
    <col min="12297" max="12298" width="11.7109375" style="205" customWidth="1"/>
    <col min="12299" max="12299" width="28.42578125" style="205" customWidth="1"/>
    <col min="12300" max="12300" width="20" style="205" customWidth="1"/>
    <col min="12301" max="12301" width="21.140625" style="205" bestFit="1" customWidth="1"/>
    <col min="12302" max="12302" width="17.7109375" style="205" bestFit="1" customWidth="1"/>
    <col min="12303" max="12304" width="11.42578125" style="205" customWidth="1"/>
    <col min="12305" max="12305" width="52.42578125" style="205" customWidth="1"/>
    <col min="12306" max="12306" width="17.7109375" style="205" bestFit="1" customWidth="1"/>
    <col min="12307" max="12307" width="19.5703125" style="205" customWidth="1"/>
    <col min="12308" max="12542" width="11.42578125" style="205"/>
    <col min="12543" max="12543" width="11.5703125" style="205" customWidth="1"/>
    <col min="12544" max="12544" width="27.42578125" style="205" customWidth="1"/>
    <col min="12545" max="12545" width="59" style="205" customWidth="1"/>
    <col min="12546" max="12546" width="30.28515625" style="205" customWidth="1"/>
    <col min="12547" max="12547" width="52.5703125" style="205" customWidth="1"/>
    <col min="12548" max="12548" width="14.85546875" style="205" customWidth="1"/>
    <col min="12549" max="12549" width="17.28515625" style="205" customWidth="1"/>
    <col min="12550" max="12550" width="52.42578125" style="205" customWidth="1"/>
    <col min="12551" max="12551" width="19.5703125" style="205" customWidth="1"/>
    <col min="12552" max="12552" width="83" style="205" customWidth="1"/>
    <col min="12553" max="12554" width="11.7109375" style="205" customWidth="1"/>
    <col min="12555" max="12555" width="28.42578125" style="205" customWidth="1"/>
    <col min="12556" max="12556" width="20" style="205" customWidth="1"/>
    <col min="12557" max="12557" width="21.140625" style="205" bestFit="1" customWidth="1"/>
    <col min="12558" max="12558" width="17.7109375" style="205" bestFit="1" customWidth="1"/>
    <col min="12559" max="12560" width="11.42578125" style="205" customWidth="1"/>
    <col min="12561" max="12561" width="52.42578125" style="205" customWidth="1"/>
    <col min="12562" max="12562" width="17.7109375" style="205" bestFit="1" customWidth="1"/>
    <col min="12563" max="12563" width="19.5703125" style="205" customWidth="1"/>
    <col min="12564" max="12798" width="11.42578125" style="205"/>
    <col min="12799" max="12799" width="11.5703125" style="205" customWidth="1"/>
    <col min="12800" max="12800" width="27.42578125" style="205" customWidth="1"/>
    <col min="12801" max="12801" width="59" style="205" customWidth="1"/>
    <col min="12802" max="12802" width="30.28515625" style="205" customWidth="1"/>
    <col min="12803" max="12803" width="52.5703125" style="205" customWidth="1"/>
    <col min="12804" max="12804" width="14.85546875" style="205" customWidth="1"/>
    <col min="12805" max="12805" width="17.28515625" style="205" customWidth="1"/>
    <col min="12806" max="12806" width="52.42578125" style="205" customWidth="1"/>
    <col min="12807" max="12807" width="19.5703125" style="205" customWidth="1"/>
    <col min="12808" max="12808" width="83" style="205" customWidth="1"/>
    <col min="12809" max="12810" width="11.7109375" style="205" customWidth="1"/>
    <col min="12811" max="12811" width="28.42578125" style="205" customWidth="1"/>
    <col min="12812" max="12812" width="20" style="205" customWidth="1"/>
    <col min="12813" max="12813" width="21.140625" style="205" bestFit="1" customWidth="1"/>
    <col min="12814" max="12814" width="17.7109375" style="205" bestFit="1" customWidth="1"/>
    <col min="12815" max="12816" width="11.42578125" style="205" customWidth="1"/>
    <col min="12817" max="12817" width="52.42578125" style="205" customWidth="1"/>
    <col min="12818" max="12818" width="17.7109375" style="205" bestFit="1" customWidth="1"/>
    <col min="12819" max="12819" width="19.5703125" style="205" customWidth="1"/>
    <col min="12820" max="13054" width="11.42578125" style="205"/>
    <col min="13055" max="13055" width="11.5703125" style="205" customWidth="1"/>
    <col min="13056" max="13056" width="27.42578125" style="205" customWidth="1"/>
    <col min="13057" max="13057" width="59" style="205" customWidth="1"/>
    <col min="13058" max="13058" width="30.28515625" style="205" customWidth="1"/>
    <col min="13059" max="13059" width="52.5703125" style="205" customWidth="1"/>
    <col min="13060" max="13060" width="14.85546875" style="205" customWidth="1"/>
    <col min="13061" max="13061" width="17.28515625" style="205" customWidth="1"/>
    <col min="13062" max="13062" width="52.42578125" style="205" customWidth="1"/>
    <col min="13063" max="13063" width="19.5703125" style="205" customWidth="1"/>
    <col min="13064" max="13064" width="83" style="205" customWidth="1"/>
    <col min="13065" max="13066" width="11.7109375" style="205" customWidth="1"/>
    <col min="13067" max="13067" width="28.42578125" style="205" customWidth="1"/>
    <col min="13068" max="13068" width="20" style="205" customWidth="1"/>
    <col min="13069" max="13069" width="21.140625" style="205" bestFit="1" customWidth="1"/>
    <col min="13070" max="13070" width="17.7109375" style="205" bestFit="1" customWidth="1"/>
    <col min="13071" max="13072" width="11.42578125" style="205" customWidth="1"/>
    <col min="13073" max="13073" width="52.42578125" style="205" customWidth="1"/>
    <col min="13074" max="13074" width="17.7109375" style="205" bestFit="1" customWidth="1"/>
    <col min="13075" max="13075" width="19.5703125" style="205" customWidth="1"/>
    <col min="13076" max="13310" width="11.42578125" style="205"/>
    <col min="13311" max="13311" width="11.5703125" style="205" customWidth="1"/>
    <col min="13312" max="13312" width="27.42578125" style="205" customWidth="1"/>
    <col min="13313" max="13313" width="59" style="205" customWidth="1"/>
    <col min="13314" max="13314" width="30.28515625" style="205" customWidth="1"/>
    <col min="13315" max="13315" width="52.5703125" style="205" customWidth="1"/>
    <col min="13316" max="13316" width="14.85546875" style="205" customWidth="1"/>
    <col min="13317" max="13317" width="17.28515625" style="205" customWidth="1"/>
    <col min="13318" max="13318" width="52.42578125" style="205" customWidth="1"/>
    <col min="13319" max="13319" width="19.5703125" style="205" customWidth="1"/>
    <col min="13320" max="13320" width="83" style="205" customWidth="1"/>
    <col min="13321" max="13322" width="11.7109375" style="205" customWidth="1"/>
    <col min="13323" max="13323" width="28.42578125" style="205" customWidth="1"/>
    <col min="13324" max="13324" width="20" style="205" customWidth="1"/>
    <col min="13325" max="13325" width="21.140625" style="205" bestFit="1" customWidth="1"/>
    <col min="13326" max="13326" width="17.7109375" style="205" bestFit="1" customWidth="1"/>
    <col min="13327" max="13328" width="11.42578125" style="205" customWidth="1"/>
    <col min="13329" max="13329" width="52.42578125" style="205" customWidth="1"/>
    <col min="13330" max="13330" width="17.7109375" style="205" bestFit="1" customWidth="1"/>
    <col min="13331" max="13331" width="19.5703125" style="205" customWidth="1"/>
    <col min="13332" max="13566" width="11.42578125" style="205"/>
    <col min="13567" max="13567" width="11.5703125" style="205" customWidth="1"/>
    <col min="13568" max="13568" width="27.42578125" style="205" customWidth="1"/>
    <col min="13569" max="13569" width="59" style="205" customWidth="1"/>
    <col min="13570" max="13570" width="30.28515625" style="205" customWidth="1"/>
    <col min="13571" max="13571" width="52.5703125" style="205" customWidth="1"/>
    <col min="13572" max="13572" width="14.85546875" style="205" customWidth="1"/>
    <col min="13573" max="13573" width="17.28515625" style="205" customWidth="1"/>
    <col min="13574" max="13574" width="52.42578125" style="205" customWidth="1"/>
    <col min="13575" max="13575" width="19.5703125" style="205" customWidth="1"/>
    <col min="13576" max="13576" width="83" style="205" customWidth="1"/>
    <col min="13577" max="13578" width="11.7109375" style="205" customWidth="1"/>
    <col min="13579" max="13579" width="28.42578125" style="205" customWidth="1"/>
    <col min="13580" max="13580" width="20" style="205" customWidth="1"/>
    <col min="13581" max="13581" width="21.140625" style="205" bestFit="1" customWidth="1"/>
    <col min="13582" max="13582" width="17.7109375" style="205" bestFit="1" customWidth="1"/>
    <col min="13583" max="13584" width="11.42578125" style="205" customWidth="1"/>
    <col min="13585" max="13585" width="52.42578125" style="205" customWidth="1"/>
    <col min="13586" max="13586" width="17.7109375" style="205" bestFit="1" customWidth="1"/>
    <col min="13587" max="13587" width="19.5703125" style="205" customWidth="1"/>
    <col min="13588" max="13822" width="11.42578125" style="205"/>
    <col min="13823" max="13823" width="11.5703125" style="205" customWidth="1"/>
    <col min="13824" max="13824" width="27.42578125" style="205" customWidth="1"/>
    <col min="13825" max="13825" width="59" style="205" customWidth="1"/>
    <col min="13826" max="13826" width="30.28515625" style="205" customWidth="1"/>
    <col min="13827" max="13827" width="52.5703125" style="205" customWidth="1"/>
    <col min="13828" max="13828" width="14.85546875" style="205" customWidth="1"/>
    <col min="13829" max="13829" width="17.28515625" style="205" customWidth="1"/>
    <col min="13830" max="13830" width="52.42578125" style="205" customWidth="1"/>
    <col min="13831" max="13831" width="19.5703125" style="205" customWidth="1"/>
    <col min="13832" max="13832" width="83" style="205" customWidth="1"/>
    <col min="13833" max="13834" width="11.7109375" style="205" customWidth="1"/>
    <col min="13835" max="13835" width="28.42578125" style="205" customWidth="1"/>
    <col min="13836" max="13836" width="20" style="205" customWidth="1"/>
    <col min="13837" max="13837" width="21.140625" style="205" bestFit="1" customWidth="1"/>
    <col min="13838" max="13838" width="17.7109375" style="205" bestFit="1" customWidth="1"/>
    <col min="13839" max="13840" width="11.42578125" style="205" customWidth="1"/>
    <col min="13841" max="13841" width="52.42578125" style="205" customWidth="1"/>
    <col min="13842" max="13842" width="17.7109375" style="205" bestFit="1" customWidth="1"/>
    <col min="13843" max="13843" width="19.5703125" style="205" customWidth="1"/>
    <col min="13844" max="14078" width="11.42578125" style="205"/>
    <col min="14079" max="14079" width="11.5703125" style="205" customWidth="1"/>
    <col min="14080" max="14080" width="27.42578125" style="205" customWidth="1"/>
    <col min="14081" max="14081" width="59" style="205" customWidth="1"/>
    <col min="14082" max="14082" width="30.28515625" style="205" customWidth="1"/>
    <col min="14083" max="14083" width="52.5703125" style="205" customWidth="1"/>
    <col min="14084" max="14084" width="14.85546875" style="205" customWidth="1"/>
    <col min="14085" max="14085" width="17.28515625" style="205" customWidth="1"/>
    <col min="14086" max="14086" width="52.42578125" style="205" customWidth="1"/>
    <col min="14087" max="14087" width="19.5703125" style="205" customWidth="1"/>
    <col min="14088" max="14088" width="83" style="205" customWidth="1"/>
    <col min="14089" max="14090" width="11.7109375" style="205" customWidth="1"/>
    <col min="14091" max="14091" width="28.42578125" style="205" customWidth="1"/>
    <col min="14092" max="14092" width="20" style="205" customWidth="1"/>
    <col min="14093" max="14093" width="21.140625" style="205" bestFit="1" customWidth="1"/>
    <col min="14094" max="14094" width="17.7109375" style="205" bestFit="1" customWidth="1"/>
    <col min="14095" max="14096" width="11.42578125" style="205" customWidth="1"/>
    <col min="14097" max="14097" width="52.42578125" style="205" customWidth="1"/>
    <col min="14098" max="14098" width="17.7109375" style="205" bestFit="1" customWidth="1"/>
    <col min="14099" max="14099" width="19.5703125" style="205" customWidth="1"/>
    <col min="14100" max="14334" width="11.42578125" style="205"/>
    <col min="14335" max="14335" width="11.5703125" style="205" customWidth="1"/>
    <col min="14336" max="14336" width="27.42578125" style="205" customWidth="1"/>
    <col min="14337" max="14337" width="59" style="205" customWidth="1"/>
    <col min="14338" max="14338" width="30.28515625" style="205" customWidth="1"/>
    <col min="14339" max="14339" width="52.5703125" style="205" customWidth="1"/>
    <col min="14340" max="14340" width="14.85546875" style="205" customWidth="1"/>
    <col min="14341" max="14341" width="17.28515625" style="205" customWidth="1"/>
    <col min="14342" max="14342" width="52.42578125" style="205" customWidth="1"/>
    <col min="14343" max="14343" width="19.5703125" style="205" customWidth="1"/>
    <col min="14344" max="14344" width="83" style="205" customWidth="1"/>
    <col min="14345" max="14346" width="11.7109375" style="205" customWidth="1"/>
    <col min="14347" max="14347" width="28.42578125" style="205" customWidth="1"/>
    <col min="14348" max="14348" width="20" style="205" customWidth="1"/>
    <col min="14349" max="14349" width="21.140625" style="205" bestFit="1" customWidth="1"/>
    <col min="14350" max="14350" width="17.7109375" style="205" bestFit="1" customWidth="1"/>
    <col min="14351" max="14352" width="11.42578125" style="205" customWidth="1"/>
    <col min="14353" max="14353" width="52.42578125" style="205" customWidth="1"/>
    <col min="14354" max="14354" width="17.7109375" style="205" bestFit="1" customWidth="1"/>
    <col min="14355" max="14355" width="19.5703125" style="205" customWidth="1"/>
    <col min="14356" max="14590" width="11.42578125" style="205"/>
    <col min="14591" max="14591" width="11.5703125" style="205" customWidth="1"/>
    <col min="14592" max="14592" width="27.42578125" style="205" customWidth="1"/>
    <col min="14593" max="14593" width="59" style="205" customWidth="1"/>
    <col min="14594" max="14594" width="30.28515625" style="205" customWidth="1"/>
    <col min="14595" max="14595" width="52.5703125" style="205" customWidth="1"/>
    <col min="14596" max="14596" width="14.85546875" style="205" customWidth="1"/>
    <col min="14597" max="14597" width="17.28515625" style="205" customWidth="1"/>
    <col min="14598" max="14598" width="52.42578125" style="205" customWidth="1"/>
    <col min="14599" max="14599" width="19.5703125" style="205" customWidth="1"/>
    <col min="14600" max="14600" width="83" style="205" customWidth="1"/>
    <col min="14601" max="14602" width="11.7109375" style="205" customWidth="1"/>
    <col min="14603" max="14603" width="28.42578125" style="205" customWidth="1"/>
    <col min="14604" max="14604" width="20" style="205" customWidth="1"/>
    <col min="14605" max="14605" width="21.140625" style="205" bestFit="1" customWidth="1"/>
    <col min="14606" max="14606" width="17.7109375" style="205" bestFit="1" customWidth="1"/>
    <col min="14607" max="14608" width="11.42578125" style="205" customWidth="1"/>
    <col min="14609" max="14609" width="52.42578125" style="205" customWidth="1"/>
    <col min="14610" max="14610" width="17.7109375" style="205" bestFit="1" customWidth="1"/>
    <col min="14611" max="14611" width="19.5703125" style="205" customWidth="1"/>
    <col min="14612" max="14846" width="11.42578125" style="205"/>
    <col min="14847" max="14847" width="11.5703125" style="205" customWidth="1"/>
    <col min="14848" max="14848" width="27.42578125" style="205" customWidth="1"/>
    <col min="14849" max="14849" width="59" style="205" customWidth="1"/>
    <col min="14850" max="14850" width="30.28515625" style="205" customWidth="1"/>
    <col min="14851" max="14851" width="52.5703125" style="205" customWidth="1"/>
    <col min="14852" max="14852" width="14.85546875" style="205" customWidth="1"/>
    <col min="14853" max="14853" width="17.28515625" style="205" customWidth="1"/>
    <col min="14854" max="14854" width="52.42578125" style="205" customWidth="1"/>
    <col min="14855" max="14855" width="19.5703125" style="205" customWidth="1"/>
    <col min="14856" max="14856" width="83" style="205" customWidth="1"/>
    <col min="14857" max="14858" width="11.7109375" style="205" customWidth="1"/>
    <col min="14859" max="14859" width="28.42578125" style="205" customWidth="1"/>
    <col min="14860" max="14860" width="20" style="205" customWidth="1"/>
    <col min="14861" max="14861" width="21.140625" style="205" bestFit="1" customWidth="1"/>
    <col min="14862" max="14862" width="17.7109375" style="205" bestFit="1" customWidth="1"/>
    <col min="14863" max="14864" width="11.42578125" style="205" customWidth="1"/>
    <col min="14865" max="14865" width="52.42578125" style="205" customWidth="1"/>
    <col min="14866" max="14866" width="17.7109375" style="205" bestFit="1" customWidth="1"/>
    <col min="14867" max="14867" width="19.5703125" style="205" customWidth="1"/>
    <col min="14868" max="15102" width="11.42578125" style="205"/>
    <col min="15103" max="15103" width="11.5703125" style="205" customWidth="1"/>
    <col min="15104" max="15104" width="27.42578125" style="205" customWidth="1"/>
    <col min="15105" max="15105" width="59" style="205" customWidth="1"/>
    <col min="15106" max="15106" width="30.28515625" style="205" customWidth="1"/>
    <col min="15107" max="15107" width="52.5703125" style="205" customWidth="1"/>
    <col min="15108" max="15108" width="14.85546875" style="205" customWidth="1"/>
    <col min="15109" max="15109" width="17.28515625" style="205" customWidth="1"/>
    <col min="15110" max="15110" width="52.42578125" style="205" customWidth="1"/>
    <col min="15111" max="15111" width="19.5703125" style="205" customWidth="1"/>
    <col min="15112" max="15112" width="83" style="205" customWidth="1"/>
    <col min="15113" max="15114" width="11.7109375" style="205" customWidth="1"/>
    <col min="15115" max="15115" width="28.42578125" style="205" customWidth="1"/>
    <col min="15116" max="15116" width="20" style="205" customWidth="1"/>
    <col min="15117" max="15117" width="21.140625" style="205" bestFit="1" customWidth="1"/>
    <col min="15118" max="15118" width="17.7109375" style="205" bestFit="1" customWidth="1"/>
    <col min="15119" max="15120" width="11.42578125" style="205" customWidth="1"/>
    <col min="15121" max="15121" width="52.42578125" style="205" customWidth="1"/>
    <col min="15122" max="15122" width="17.7109375" style="205" bestFit="1" customWidth="1"/>
    <col min="15123" max="15123" width="19.5703125" style="205" customWidth="1"/>
    <col min="15124" max="15358" width="11.42578125" style="205"/>
    <col min="15359" max="15359" width="11.5703125" style="205" customWidth="1"/>
    <col min="15360" max="15360" width="27.42578125" style="205" customWidth="1"/>
    <col min="15361" max="15361" width="59" style="205" customWidth="1"/>
    <col min="15362" max="15362" width="30.28515625" style="205" customWidth="1"/>
    <col min="15363" max="15363" width="52.5703125" style="205" customWidth="1"/>
    <col min="15364" max="15364" width="14.85546875" style="205" customWidth="1"/>
    <col min="15365" max="15365" width="17.28515625" style="205" customWidth="1"/>
    <col min="15366" max="15366" width="52.42578125" style="205" customWidth="1"/>
    <col min="15367" max="15367" width="19.5703125" style="205" customWidth="1"/>
    <col min="15368" max="15368" width="83" style="205" customWidth="1"/>
    <col min="15369" max="15370" width="11.7109375" style="205" customWidth="1"/>
    <col min="15371" max="15371" width="28.42578125" style="205" customWidth="1"/>
    <col min="15372" max="15372" width="20" style="205" customWidth="1"/>
    <col min="15373" max="15373" width="21.140625" style="205" bestFit="1" customWidth="1"/>
    <col min="15374" max="15374" width="17.7109375" style="205" bestFit="1" customWidth="1"/>
    <col min="15375" max="15376" width="11.42578125" style="205" customWidth="1"/>
    <col min="15377" max="15377" width="52.42578125" style="205" customWidth="1"/>
    <col min="15378" max="15378" width="17.7109375" style="205" bestFit="1" customWidth="1"/>
    <col min="15379" max="15379" width="19.5703125" style="205" customWidth="1"/>
    <col min="15380" max="15614" width="11.42578125" style="205"/>
    <col min="15615" max="15615" width="11.5703125" style="205" customWidth="1"/>
    <col min="15616" max="15616" width="27.42578125" style="205" customWidth="1"/>
    <col min="15617" max="15617" width="59" style="205" customWidth="1"/>
    <col min="15618" max="15618" width="30.28515625" style="205" customWidth="1"/>
    <col min="15619" max="15619" width="52.5703125" style="205" customWidth="1"/>
    <col min="15620" max="15620" width="14.85546875" style="205" customWidth="1"/>
    <col min="15621" max="15621" width="17.28515625" style="205" customWidth="1"/>
    <col min="15622" max="15622" width="52.42578125" style="205" customWidth="1"/>
    <col min="15623" max="15623" width="19.5703125" style="205" customWidth="1"/>
    <col min="15624" max="15624" width="83" style="205" customWidth="1"/>
    <col min="15625" max="15626" width="11.7109375" style="205" customWidth="1"/>
    <col min="15627" max="15627" width="28.42578125" style="205" customWidth="1"/>
    <col min="15628" max="15628" width="20" style="205" customWidth="1"/>
    <col min="15629" max="15629" width="21.140625" style="205" bestFit="1" customWidth="1"/>
    <col min="15630" max="15630" width="17.7109375" style="205" bestFit="1" customWidth="1"/>
    <col min="15631" max="15632" width="11.42578125" style="205" customWidth="1"/>
    <col min="15633" max="15633" width="52.42578125" style="205" customWidth="1"/>
    <col min="15634" max="15634" width="17.7109375" style="205" bestFit="1" customWidth="1"/>
    <col min="15635" max="15635" width="19.5703125" style="205" customWidth="1"/>
    <col min="15636" max="15870" width="11.42578125" style="205"/>
    <col min="15871" max="15871" width="11.5703125" style="205" customWidth="1"/>
    <col min="15872" max="15872" width="27.42578125" style="205" customWidth="1"/>
    <col min="15873" max="15873" width="59" style="205" customWidth="1"/>
    <col min="15874" max="15874" width="30.28515625" style="205" customWidth="1"/>
    <col min="15875" max="15875" width="52.5703125" style="205" customWidth="1"/>
    <col min="15876" max="15876" width="14.85546875" style="205" customWidth="1"/>
    <col min="15877" max="15877" width="17.28515625" style="205" customWidth="1"/>
    <col min="15878" max="15878" width="52.42578125" style="205" customWidth="1"/>
    <col min="15879" max="15879" width="19.5703125" style="205" customWidth="1"/>
    <col min="15880" max="15880" width="83" style="205" customWidth="1"/>
    <col min="15881" max="15882" width="11.7109375" style="205" customWidth="1"/>
    <col min="15883" max="15883" width="28.42578125" style="205" customWidth="1"/>
    <col min="15884" max="15884" width="20" style="205" customWidth="1"/>
    <col min="15885" max="15885" width="21.140625" style="205" bestFit="1" customWidth="1"/>
    <col min="15886" max="15886" width="17.7109375" style="205" bestFit="1" customWidth="1"/>
    <col min="15887" max="15888" width="11.42578125" style="205" customWidth="1"/>
    <col min="15889" max="15889" width="52.42578125" style="205" customWidth="1"/>
    <col min="15890" max="15890" width="17.7109375" style="205" bestFit="1" customWidth="1"/>
    <col min="15891" max="15891" width="19.5703125" style="205" customWidth="1"/>
    <col min="15892" max="16126" width="11.42578125" style="205"/>
    <col min="16127" max="16127" width="11.5703125" style="205" customWidth="1"/>
    <col min="16128" max="16128" width="27.42578125" style="205" customWidth="1"/>
    <col min="16129" max="16129" width="59" style="205" customWidth="1"/>
    <col min="16130" max="16130" width="30.28515625" style="205" customWidth="1"/>
    <col min="16131" max="16131" width="52.5703125" style="205" customWidth="1"/>
    <col min="16132" max="16132" width="14.85546875" style="205" customWidth="1"/>
    <col min="16133" max="16133" width="17.28515625" style="205" customWidth="1"/>
    <col min="16134" max="16134" width="52.42578125" style="205" customWidth="1"/>
    <col min="16135" max="16135" width="19.5703125" style="205" customWidth="1"/>
    <col min="16136" max="16136" width="83" style="205" customWidth="1"/>
    <col min="16137" max="16138" width="11.7109375" style="205" customWidth="1"/>
    <col min="16139" max="16139" width="28.42578125" style="205" customWidth="1"/>
    <col min="16140" max="16140" width="20" style="205" customWidth="1"/>
    <col min="16141" max="16141" width="21.140625" style="205" bestFit="1" customWidth="1"/>
    <col min="16142" max="16142" width="17.7109375" style="205" bestFit="1" customWidth="1"/>
    <col min="16143" max="16144" width="11.42578125" style="205" customWidth="1"/>
    <col min="16145" max="16145" width="52.42578125" style="205" customWidth="1"/>
    <col min="16146" max="16146" width="17.7109375" style="205" bestFit="1" customWidth="1"/>
    <col min="16147" max="16147" width="19.5703125" style="205" customWidth="1"/>
    <col min="16148" max="16384" width="11.42578125" style="205"/>
  </cols>
  <sheetData>
    <row r="1" spans="1:22" s="202" customFormat="1" ht="75" customHeight="1" x14ac:dyDescent="0.2">
      <c r="A1" s="44" t="s">
        <v>0</v>
      </c>
      <c r="B1" s="53" t="s">
        <v>1</v>
      </c>
      <c r="C1" s="53" t="s">
        <v>2</v>
      </c>
      <c r="D1" s="53" t="s">
        <v>3</v>
      </c>
      <c r="E1" s="53" t="s">
        <v>4</v>
      </c>
      <c r="F1" s="53" t="s">
        <v>5</v>
      </c>
      <c r="G1" s="53" t="s">
        <v>6</v>
      </c>
      <c r="H1" s="53" t="s">
        <v>7</v>
      </c>
      <c r="I1" s="285" t="s">
        <v>8</v>
      </c>
      <c r="J1" s="285" t="s">
        <v>9</v>
      </c>
      <c r="K1" s="287" t="s">
        <v>10</v>
      </c>
      <c r="L1" s="285" t="s">
        <v>1625</v>
      </c>
      <c r="M1" s="285" t="s">
        <v>12</v>
      </c>
      <c r="N1" s="285" t="s">
        <v>13</v>
      </c>
      <c r="O1" s="288" t="s">
        <v>14</v>
      </c>
      <c r="P1" s="288" t="s">
        <v>15</v>
      </c>
      <c r="Q1" s="285" t="s">
        <v>16</v>
      </c>
      <c r="R1" s="285" t="s">
        <v>17</v>
      </c>
      <c r="S1" s="285" t="s">
        <v>18</v>
      </c>
      <c r="T1" s="55" t="s">
        <v>1626</v>
      </c>
      <c r="U1" s="53" t="s">
        <v>20</v>
      </c>
      <c r="V1" s="53" t="s">
        <v>793</v>
      </c>
    </row>
    <row r="2" spans="1:22" ht="75" customHeight="1" x14ac:dyDescent="0.2">
      <c r="A2" s="34">
        <v>1</v>
      </c>
      <c r="B2" s="34" t="s">
        <v>1627</v>
      </c>
      <c r="C2" s="34" t="s">
        <v>1628</v>
      </c>
      <c r="D2" s="4" t="s">
        <v>1629</v>
      </c>
      <c r="E2" s="188" t="s">
        <v>1630</v>
      </c>
      <c r="F2" s="188" t="s">
        <v>1631</v>
      </c>
      <c r="G2" s="188" t="s">
        <v>235</v>
      </c>
      <c r="H2" s="188" t="s">
        <v>1632</v>
      </c>
      <c r="I2" s="34">
        <v>77121500</v>
      </c>
      <c r="J2" s="4" t="s">
        <v>1633</v>
      </c>
      <c r="K2" s="48">
        <v>42019</v>
      </c>
      <c r="L2" s="203">
        <v>11</v>
      </c>
      <c r="M2" s="204" t="s">
        <v>238</v>
      </c>
      <c r="N2" s="204" t="s">
        <v>1634</v>
      </c>
      <c r="O2" s="49">
        <f>+P2</f>
        <v>43960400</v>
      </c>
      <c r="P2" s="49">
        <v>43960400</v>
      </c>
      <c r="Q2" s="34" t="s">
        <v>1635</v>
      </c>
      <c r="R2" s="34" t="s">
        <v>1635</v>
      </c>
      <c r="S2" s="34" t="s">
        <v>1636</v>
      </c>
      <c r="T2" s="49">
        <v>3996400</v>
      </c>
      <c r="U2" s="34" t="s">
        <v>411</v>
      </c>
      <c r="V2" s="33">
        <v>2402015</v>
      </c>
    </row>
    <row r="3" spans="1:22" ht="75" customHeight="1" x14ac:dyDescent="0.2">
      <c r="A3" s="34">
        <v>2</v>
      </c>
      <c r="B3" s="34" t="s">
        <v>1627</v>
      </c>
      <c r="C3" s="34" t="s">
        <v>1628</v>
      </c>
      <c r="D3" s="4" t="s">
        <v>1629</v>
      </c>
      <c r="E3" s="188" t="s">
        <v>1630</v>
      </c>
      <c r="F3" s="188" t="s">
        <v>1631</v>
      </c>
      <c r="G3" s="188" t="s">
        <v>235</v>
      </c>
      <c r="H3" s="188" t="s">
        <v>1632</v>
      </c>
      <c r="I3" s="34">
        <v>77121500</v>
      </c>
      <c r="J3" s="4" t="s">
        <v>1637</v>
      </c>
      <c r="K3" s="48">
        <v>42019</v>
      </c>
      <c r="L3" s="203">
        <v>11</v>
      </c>
      <c r="M3" s="204" t="s">
        <v>238</v>
      </c>
      <c r="N3" s="204" t="s">
        <v>1634</v>
      </c>
      <c r="O3" s="49">
        <f t="shared" ref="O3:O66" si="0">+P3</f>
        <v>25945700</v>
      </c>
      <c r="P3" s="49">
        <v>25945700</v>
      </c>
      <c r="Q3" s="34" t="s">
        <v>1635</v>
      </c>
      <c r="R3" s="34" t="s">
        <v>1635</v>
      </c>
      <c r="S3" s="34" t="s">
        <v>1636</v>
      </c>
      <c r="T3" s="49">
        <v>2358700</v>
      </c>
      <c r="U3" s="34" t="s">
        <v>411</v>
      </c>
      <c r="V3" s="33">
        <v>6412015</v>
      </c>
    </row>
    <row r="4" spans="1:22" ht="75" customHeight="1" x14ac:dyDescent="0.2">
      <c r="A4" s="34">
        <v>3</v>
      </c>
      <c r="B4" s="34" t="s">
        <v>1627</v>
      </c>
      <c r="C4" s="34" t="s">
        <v>1628</v>
      </c>
      <c r="D4" s="4" t="s">
        <v>1629</v>
      </c>
      <c r="E4" s="188" t="s">
        <v>1630</v>
      </c>
      <c r="F4" s="188" t="s">
        <v>1631</v>
      </c>
      <c r="G4" s="188" t="s">
        <v>235</v>
      </c>
      <c r="H4" s="188" t="s">
        <v>1632</v>
      </c>
      <c r="I4" s="34">
        <v>77121500</v>
      </c>
      <c r="J4" s="4" t="s">
        <v>1638</v>
      </c>
      <c r="K4" s="48">
        <v>42019</v>
      </c>
      <c r="L4" s="203">
        <v>11</v>
      </c>
      <c r="M4" s="204" t="s">
        <v>238</v>
      </c>
      <c r="N4" s="204" t="s">
        <v>1634</v>
      </c>
      <c r="O4" s="49">
        <f t="shared" si="0"/>
        <v>49738700</v>
      </c>
      <c r="P4" s="49">
        <v>49738700</v>
      </c>
      <c r="Q4" s="34" t="s">
        <v>1635</v>
      </c>
      <c r="R4" s="34" t="s">
        <v>1635</v>
      </c>
      <c r="S4" s="34" t="s">
        <v>1636</v>
      </c>
      <c r="T4" s="49">
        <v>4521700</v>
      </c>
      <c r="U4" s="34" t="s">
        <v>411</v>
      </c>
      <c r="V4" s="33">
        <v>1962015</v>
      </c>
    </row>
    <row r="5" spans="1:22" ht="75" customHeight="1" x14ac:dyDescent="0.2">
      <c r="A5" s="34">
        <v>4</v>
      </c>
      <c r="B5" s="34" t="s">
        <v>1627</v>
      </c>
      <c r="C5" s="34" t="s">
        <v>1628</v>
      </c>
      <c r="D5" s="4" t="s">
        <v>1629</v>
      </c>
      <c r="E5" s="188" t="s">
        <v>1630</v>
      </c>
      <c r="F5" s="188" t="s">
        <v>1631</v>
      </c>
      <c r="G5" s="188" t="s">
        <v>235</v>
      </c>
      <c r="H5" s="188" t="s">
        <v>1632</v>
      </c>
      <c r="I5" s="34">
        <v>77121500</v>
      </c>
      <c r="J5" s="4" t="s">
        <v>1639</v>
      </c>
      <c r="K5" s="48">
        <v>42019</v>
      </c>
      <c r="L5" s="203">
        <v>11</v>
      </c>
      <c r="M5" s="204" t="s">
        <v>238</v>
      </c>
      <c r="N5" s="204" t="s">
        <v>1634</v>
      </c>
      <c r="O5" s="49">
        <f t="shared" si="0"/>
        <v>43960400</v>
      </c>
      <c r="P5" s="49">
        <v>43960400</v>
      </c>
      <c r="Q5" s="34" t="s">
        <v>1635</v>
      </c>
      <c r="R5" s="34" t="s">
        <v>1635</v>
      </c>
      <c r="S5" s="34" t="s">
        <v>1636</v>
      </c>
      <c r="T5" s="49">
        <v>3996400</v>
      </c>
      <c r="U5" s="34" t="s">
        <v>411</v>
      </c>
      <c r="V5" s="33">
        <v>1892015</v>
      </c>
    </row>
    <row r="6" spans="1:22" ht="75" customHeight="1" x14ac:dyDescent="0.2">
      <c r="A6" s="34">
        <v>5</v>
      </c>
      <c r="B6" s="34" t="s">
        <v>1627</v>
      </c>
      <c r="C6" s="34" t="s">
        <v>1628</v>
      </c>
      <c r="D6" s="4" t="s">
        <v>1629</v>
      </c>
      <c r="E6" s="188" t="s">
        <v>1630</v>
      </c>
      <c r="F6" s="188" t="s">
        <v>1631</v>
      </c>
      <c r="G6" s="188" t="s">
        <v>235</v>
      </c>
      <c r="H6" s="188" t="s">
        <v>1632</v>
      </c>
      <c r="I6" s="34">
        <v>77121500</v>
      </c>
      <c r="J6" s="4" t="s">
        <v>1640</v>
      </c>
      <c r="K6" s="48">
        <v>42019</v>
      </c>
      <c r="L6" s="203">
        <v>11</v>
      </c>
      <c r="M6" s="204" t="s">
        <v>238</v>
      </c>
      <c r="N6" s="204" t="s">
        <v>1634</v>
      </c>
      <c r="O6" s="49">
        <f t="shared" si="0"/>
        <v>43960400</v>
      </c>
      <c r="P6" s="49">
        <v>43960400</v>
      </c>
      <c r="Q6" s="34" t="s">
        <v>1635</v>
      </c>
      <c r="R6" s="34" t="s">
        <v>1635</v>
      </c>
      <c r="S6" s="34" t="s">
        <v>1636</v>
      </c>
      <c r="T6" s="49">
        <v>3996400</v>
      </c>
      <c r="U6" s="34" t="s">
        <v>411</v>
      </c>
      <c r="V6" s="33">
        <v>6262015</v>
      </c>
    </row>
    <row r="7" spans="1:22" ht="75" customHeight="1" x14ac:dyDescent="0.2">
      <c r="A7" s="34">
        <v>6</v>
      </c>
      <c r="B7" s="34" t="s">
        <v>1627</v>
      </c>
      <c r="C7" s="34" t="s">
        <v>1628</v>
      </c>
      <c r="D7" s="4" t="s">
        <v>1629</v>
      </c>
      <c r="E7" s="188" t="s">
        <v>1630</v>
      </c>
      <c r="F7" s="188" t="s">
        <v>1631</v>
      </c>
      <c r="G7" s="188" t="s">
        <v>235</v>
      </c>
      <c r="H7" s="188" t="s">
        <v>1632</v>
      </c>
      <c r="I7" s="34">
        <v>77121500</v>
      </c>
      <c r="J7" s="4" t="s">
        <v>1641</v>
      </c>
      <c r="K7" s="48">
        <v>42019</v>
      </c>
      <c r="L7" s="203">
        <v>11</v>
      </c>
      <c r="M7" s="204" t="s">
        <v>238</v>
      </c>
      <c r="N7" s="204" t="s">
        <v>1634</v>
      </c>
      <c r="O7" s="49">
        <f t="shared" si="0"/>
        <v>61295300</v>
      </c>
      <c r="P7" s="49">
        <v>61295300</v>
      </c>
      <c r="Q7" s="34" t="s">
        <v>1635</v>
      </c>
      <c r="R7" s="34" t="s">
        <v>1635</v>
      </c>
      <c r="S7" s="34" t="s">
        <v>1636</v>
      </c>
      <c r="T7" s="49">
        <v>5572300</v>
      </c>
      <c r="U7" s="34" t="s">
        <v>411</v>
      </c>
      <c r="V7" s="33">
        <v>4432015</v>
      </c>
    </row>
    <row r="8" spans="1:22" ht="75" customHeight="1" x14ac:dyDescent="0.2">
      <c r="A8" s="34">
        <v>7</v>
      </c>
      <c r="B8" s="34" t="s">
        <v>1627</v>
      </c>
      <c r="C8" s="34" t="s">
        <v>1628</v>
      </c>
      <c r="D8" s="4" t="s">
        <v>1629</v>
      </c>
      <c r="E8" s="188" t="s">
        <v>1630</v>
      </c>
      <c r="F8" s="188" t="s">
        <v>1631</v>
      </c>
      <c r="G8" s="188" t="s">
        <v>235</v>
      </c>
      <c r="H8" s="188" t="s">
        <v>1632</v>
      </c>
      <c r="I8" s="34">
        <v>77121500</v>
      </c>
      <c r="J8" s="4" t="s">
        <v>1642</v>
      </c>
      <c r="K8" s="48">
        <v>42019</v>
      </c>
      <c r="L8" s="203">
        <v>11</v>
      </c>
      <c r="M8" s="204" t="s">
        <v>238</v>
      </c>
      <c r="N8" s="204" t="s">
        <v>1634</v>
      </c>
      <c r="O8" s="49">
        <f t="shared" si="0"/>
        <v>25945700</v>
      </c>
      <c r="P8" s="49">
        <v>25945700</v>
      </c>
      <c r="Q8" s="34" t="s">
        <v>1635</v>
      </c>
      <c r="R8" s="34" t="s">
        <v>1635</v>
      </c>
      <c r="S8" s="34" t="s">
        <v>1636</v>
      </c>
      <c r="T8" s="49">
        <v>2358700</v>
      </c>
      <c r="U8" s="34" t="s">
        <v>411</v>
      </c>
      <c r="V8" s="33">
        <v>7172015</v>
      </c>
    </row>
    <row r="9" spans="1:22" ht="75" customHeight="1" x14ac:dyDescent="0.2">
      <c r="A9" s="34">
        <v>8</v>
      </c>
      <c r="B9" s="34" t="s">
        <v>1627</v>
      </c>
      <c r="C9" s="34" t="s">
        <v>1628</v>
      </c>
      <c r="D9" s="4" t="s">
        <v>1629</v>
      </c>
      <c r="E9" s="188" t="s">
        <v>1630</v>
      </c>
      <c r="F9" s="188" t="s">
        <v>1631</v>
      </c>
      <c r="G9" s="188" t="s">
        <v>235</v>
      </c>
      <c r="H9" s="188" t="s">
        <v>1632</v>
      </c>
      <c r="I9" s="34">
        <v>77121500</v>
      </c>
      <c r="J9" s="4" t="s">
        <v>1643</v>
      </c>
      <c r="K9" s="48">
        <v>42019</v>
      </c>
      <c r="L9" s="203">
        <v>9</v>
      </c>
      <c r="M9" s="204" t="s">
        <v>238</v>
      </c>
      <c r="N9" s="204" t="s">
        <v>1634</v>
      </c>
      <c r="O9" s="49">
        <f t="shared" si="0"/>
        <v>35967600</v>
      </c>
      <c r="P9" s="49">
        <v>35967600</v>
      </c>
      <c r="Q9" s="34" t="s">
        <v>1635</v>
      </c>
      <c r="R9" s="34" t="s">
        <v>1635</v>
      </c>
      <c r="S9" s="34" t="s">
        <v>1636</v>
      </c>
      <c r="T9" s="49">
        <v>3996400</v>
      </c>
      <c r="U9" s="34" t="s">
        <v>411</v>
      </c>
      <c r="V9" s="33">
        <v>11222015</v>
      </c>
    </row>
    <row r="10" spans="1:22" ht="75" customHeight="1" x14ac:dyDescent="0.2">
      <c r="A10" s="34">
        <v>10</v>
      </c>
      <c r="B10" s="34" t="s">
        <v>1627</v>
      </c>
      <c r="C10" s="34" t="s">
        <v>1628</v>
      </c>
      <c r="D10" s="4" t="s">
        <v>1644</v>
      </c>
      <c r="E10" s="188" t="s">
        <v>1645</v>
      </c>
      <c r="F10" s="188" t="s">
        <v>1631</v>
      </c>
      <c r="G10" s="188" t="s">
        <v>235</v>
      </c>
      <c r="H10" s="188" t="s">
        <v>1632</v>
      </c>
      <c r="I10" s="34">
        <v>77121500</v>
      </c>
      <c r="J10" s="4" t="s">
        <v>1646</v>
      </c>
      <c r="K10" s="48">
        <v>42019</v>
      </c>
      <c r="L10" s="203">
        <v>11</v>
      </c>
      <c r="M10" s="204" t="s">
        <v>238</v>
      </c>
      <c r="N10" s="204" t="s">
        <v>1634</v>
      </c>
      <c r="O10" s="49">
        <f t="shared" si="0"/>
        <v>30364400</v>
      </c>
      <c r="P10" s="49">
        <v>30364400</v>
      </c>
      <c r="Q10" s="34" t="s">
        <v>1635</v>
      </c>
      <c r="R10" s="34" t="s">
        <v>1635</v>
      </c>
      <c r="S10" s="34" t="s">
        <v>1636</v>
      </c>
      <c r="T10" s="49">
        <v>2760400</v>
      </c>
      <c r="U10" s="34" t="s">
        <v>411</v>
      </c>
      <c r="V10" s="33">
        <v>1672015</v>
      </c>
    </row>
    <row r="11" spans="1:22" ht="75" customHeight="1" x14ac:dyDescent="0.2">
      <c r="A11" s="34">
        <v>11</v>
      </c>
      <c r="B11" s="34" t="s">
        <v>1627</v>
      </c>
      <c r="C11" s="34" t="s">
        <v>1628</v>
      </c>
      <c r="D11" s="4" t="s">
        <v>1644</v>
      </c>
      <c r="E11" s="188" t="s">
        <v>1645</v>
      </c>
      <c r="F11" s="188" t="s">
        <v>1631</v>
      </c>
      <c r="G11" s="188" t="s">
        <v>235</v>
      </c>
      <c r="H11" s="188" t="s">
        <v>1632</v>
      </c>
      <c r="I11" s="34">
        <v>77121500</v>
      </c>
      <c r="J11" s="4" t="s">
        <v>1647</v>
      </c>
      <c r="K11" s="48">
        <v>42019</v>
      </c>
      <c r="L11" s="203">
        <v>11</v>
      </c>
      <c r="M11" s="204" t="s">
        <v>238</v>
      </c>
      <c r="N11" s="204" t="s">
        <v>1634</v>
      </c>
      <c r="O11" s="49">
        <f t="shared" si="0"/>
        <v>30364400</v>
      </c>
      <c r="P11" s="49">
        <v>30364400</v>
      </c>
      <c r="Q11" s="34" t="s">
        <v>1635</v>
      </c>
      <c r="R11" s="34" t="s">
        <v>1635</v>
      </c>
      <c r="S11" s="34" t="s">
        <v>1636</v>
      </c>
      <c r="T11" s="49">
        <v>2760400</v>
      </c>
      <c r="U11" s="34" t="s">
        <v>411</v>
      </c>
      <c r="V11" s="33">
        <v>2412015</v>
      </c>
    </row>
    <row r="12" spans="1:22" ht="75" customHeight="1" x14ac:dyDescent="0.2">
      <c r="A12" s="34">
        <v>12</v>
      </c>
      <c r="B12" s="34" t="s">
        <v>1627</v>
      </c>
      <c r="C12" s="34" t="s">
        <v>1628</v>
      </c>
      <c r="D12" s="4" t="s">
        <v>1644</v>
      </c>
      <c r="E12" s="188" t="s">
        <v>1645</v>
      </c>
      <c r="F12" s="188" t="s">
        <v>1631</v>
      </c>
      <c r="G12" s="188" t="s">
        <v>235</v>
      </c>
      <c r="H12" s="188" t="s">
        <v>1632</v>
      </c>
      <c r="I12" s="34">
        <v>77121500</v>
      </c>
      <c r="J12" s="4" t="s">
        <v>1648</v>
      </c>
      <c r="K12" s="48">
        <v>42019</v>
      </c>
      <c r="L12" s="203">
        <v>11</v>
      </c>
      <c r="M12" s="204" t="s">
        <v>238</v>
      </c>
      <c r="N12" s="204" t="s">
        <v>1634</v>
      </c>
      <c r="O12" s="49">
        <f t="shared" si="0"/>
        <v>30364400</v>
      </c>
      <c r="P12" s="49">
        <v>30364400</v>
      </c>
      <c r="Q12" s="34" t="s">
        <v>1635</v>
      </c>
      <c r="R12" s="34" t="s">
        <v>1635</v>
      </c>
      <c r="S12" s="34" t="s">
        <v>1636</v>
      </c>
      <c r="T12" s="49">
        <v>2760400</v>
      </c>
      <c r="U12" s="34" t="s">
        <v>411</v>
      </c>
      <c r="V12" s="33">
        <v>2582015</v>
      </c>
    </row>
    <row r="13" spans="1:22" ht="75" customHeight="1" x14ac:dyDescent="0.2">
      <c r="A13" s="34">
        <v>13</v>
      </c>
      <c r="B13" s="34" t="s">
        <v>1627</v>
      </c>
      <c r="C13" s="34" t="s">
        <v>1628</v>
      </c>
      <c r="D13" s="4" t="s">
        <v>1644</v>
      </c>
      <c r="E13" s="188" t="s">
        <v>1645</v>
      </c>
      <c r="F13" s="188" t="s">
        <v>1631</v>
      </c>
      <c r="G13" s="188" t="s">
        <v>235</v>
      </c>
      <c r="H13" s="188" t="s">
        <v>1632</v>
      </c>
      <c r="I13" s="34">
        <v>77121500</v>
      </c>
      <c r="J13" s="4" t="s">
        <v>1647</v>
      </c>
      <c r="K13" s="48">
        <v>42019</v>
      </c>
      <c r="L13" s="203">
        <v>11</v>
      </c>
      <c r="M13" s="204" t="s">
        <v>238</v>
      </c>
      <c r="N13" s="204" t="s">
        <v>1634</v>
      </c>
      <c r="O13" s="49">
        <f t="shared" si="0"/>
        <v>30364400</v>
      </c>
      <c r="P13" s="49">
        <v>30364400</v>
      </c>
      <c r="Q13" s="34" t="s">
        <v>1635</v>
      </c>
      <c r="R13" s="34" t="s">
        <v>1635</v>
      </c>
      <c r="S13" s="34" t="s">
        <v>1636</v>
      </c>
      <c r="T13" s="49">
        <v>2760400</v>
      </c>
      <c r="U13" s="34" t="s">
        <v>411</v>
      </c>
      <c r="V13" s="33">
        <v>5162015</v>
      </c>
    </row>
    <row r="14" spans="1:22" ht="75" customHeight="1" x14ac:dyDescent="0.2">
      <c r="A14" s="34">
        <v>14</v>
      </c>
      <c r="B14" s="34" t="s">
        <v>1627</v>
      </c>
      <c r="C14" s="34" t="s">
        <v>1628</v>
      </c>
      <c r="D14" s="4" t="s">
        <v>1644</v>
      </c>
      <c r="E14" s="188" t="s">
        <v>1645</v>
      </c>
      <c r="F14" s="188" t="s">
        <v>1631</v>
      </c>
      <c r="G14" s="188" t="s">
        <v>235</v>
      </c>
      <c r="H14" s="188" t="s">
        <v>1632</v>
      </c>
      <c r="I14" s="34">
        <v>77121500</v>
      </c>
      <c r="J14" s="4" t="s">
        <v>1649</v>
      </c>
      <c r="K14" s="48">
        <v>42019</v>
      </c>
      <c r="L14" s="203">
        <v>11</v>
      </c>
      <c r="M14" s="204" t="s">
        <v>238</v>
      </c>
      <c r="N14" s="204" t="s">
        <v>1634</v>
      </c>
      <c r="O14" s="49">
        <f t="shared" si="0"/>
        <v>30364400</v>
      </c>
      <c r="P14" s="49">
        <v>30364400</v>
      </c>
      <c r="Q14" s="34" t="s">
        <v>1635</v>
      </c>
      <c r="R14" s="34" t="s">
        <v>1635</v>
      </c>
      <c r="S14" s="34" t="s">
        <v>1636</v>
      </c>
      <c r="T14" s="49">
        <v>2760400</v>
      </c>
      <c r="U14" s="34" t="s">
        <v>411</v>
      </c>
      <c r="V14" s="33">
        <v>8582015</v>
      </c>
    </row>
    <row r="15" spans="1:22" ht="75" customHeight="1" x14ac:dyDescent="0.2">
      <c r="A15" s="34">
        <v>15</v>
      </c>
      <c r="B15" s="34" t="s">
        <v>1627</v>
      </c>
      <c r="C15" s="34" t="s">
        <v>1628</v>
      </c>
      <c r="D15" s="4" t="s">
        <v>1644</v>
      </c>
      <c r="E15" s="188" t="s">
        <v>1645</v>
      </c>
      <c r="F15" s="188" t="s">
        <v>1631</v>
      </c>
      <c r="G15" s="188" t="s">
        <v>235</v>
      </c>
      <c r="H15" s="188" t="s">
        <v>1632</v>
      </c>
      <c r="I15" s="34">
        <v>77121500</v>
      </c>
      <c r="J15" s="4" t="s">
        <v>1647</v>
      </c>
      <c r="K15" s="48">
        <v>42019</v>
      </c>
      <c r="L15" s="203">
        <v>11</v>
      </c>
      <c r="M15" s="204" t="s">
        <v>238</v>
      </c>
      <c r="N15" s="204" t="s">
        <v>1634</v>
      </c>
      <c r="O15" s="49">
        <f t="shared" si="0"/>
        <v>25945700</v>
      </c>
      <c r="P15" s="49">
        <v>25945700</v>
      </c>
      <c r="Q15" s="34" t="s">
        <v>1635</v>
      </c>
      <c r="R15" s="34" t="s">
        <v>1635</v>
      </c>
      <c r="S15" s="34" t="s">
        <v>1636</v>
      </c>
      <c r="T15" s="49">
        <v>2358700</v>
      </c>
      <c r="U15" s="34" t="s">
        <v>411</v>
      </c>
      <c r="V15" s="33">
        <v>2972015</v>
      </c>
    </row>
    <row r="16" spans="1:22" ht="75" customHeight="1" x14ac:dyDescent="0.2">
      <c r="A16" s="34">
        <v>16</v>
      </c>
      <c r="B16" s="34" t="s">
        <v>1627</v>
      </c>
      <c r="C16" s="34" t="s">
        <v>1628</v>
      </c>
      <c r="D16" s="4" t="s">
        <v>1644</v>
      </c>
      <c r="E16" s="188" t="s">
        <v>1645</v>
      </c>
      <c r="F16" s="188" t="s">
        <v>1631</v>
      </c>
      <c r="G16" s="188" t="s">
        <v>235</v>
      </c>
      <c r="H16" s="188" t="s">
        <v>1632</v>
      </c>
      <c r="I16" s="34">
        <v>77121500</v>
      </c>
      <c r="J16" s="4" t="s">
        <v>1647</v>
      </c>
      <c r="K16" s="48">
        <v>42019</v>
      </c>
      <c r="L16" s="203">
        <v>11</v>
      </c>
      <c r="M16" s="204" t="s">
        <v>238</v>
      </c>
      <c r="N16" s="204" t="s">
        <v>1634</v>
      </c>
      <c r="O16" s="49">
        <f t="shared" si="0"/>
        <v>25945700</v>
      </c>
      <c r="P16" s="49">
        <v>25945700</v>
      </c>
      <c r="Q16" s="34" t="s">
        <v>1635</v>
      </c>
      <c r="R16" s="34" t="s">
        <v>1635</v>
      </c>
      <c r="S16" s="34" t="s">
        <v>1636</v>
      </c>
      <c r="T16" s="49">
        <v>2358700</v>
      </c>
      <c r="U16" s="34" t="s">
        <v>411</v>
      </c>
      <c r="V16" s="33">
        <v>6022015</v>
      </c>
    </row>
    <row r="17" spans="1:22" ht="75" customHeight="1" x14ac:dyDescent="0.2">
      <c r="A17" s="34">
        <v>17</v>
      </c>
      <c r="B17" s="34" t="s">
        <v>1627</v>
      </c>
      <c r="C17" s="34" t="s">
        <v>1628</v>
      </c>
      <c r="D17" s="4" t="s">
        <v>1644</v>
      </c>
      <c r="E17" s="188" t="s">
        <v>1645</v>
      </c>
      <c r="F17" s="188" t="s">
        <v>1631</v>
      </c>
      <c r="G17" s="188" t="s">
        <v>235</v>
      </c>
      <c r="H17" s="188" t="s">
        <v>1632</v>
      </c>
      <c r="I17" s="34">
        <v>77121500</v>
      </c>
      <c r="J17" s="4" t="s">
        <v>1650</v>
      </c>
      <c r="K17" s="48">
        <v>42019</v>
      </c>
      <c r="L17" s="203">
        <v>11</v>
      </c>
      <c r="M17" s="204" t="s">
        <v>238</v>
      </c>
      <c r="N17" s="204" t="s">
        <v>1634</v>
      </c>
      <c r="O17" s="49">
        <f t="shared" si="0"/>
        <v>22206800</v>
      </c>
      <c r="P17" s="49">
        <v>22206800</v>
      </c>
      <c r="Q17" s="34" t="s">
        <v>1635</v>
      </c>
      <c r="R17" s="34" t="s">
        <v>1635</v>
      </c>
      <c r="S17" s="34" t="s">
        <v>1636</v>
      </c>
      <c r="T17" s="49">
        <v>2018800</v>
      </c>
      <c r="U17" s="34" t="s">
        <v>411</v>
      </c>
      <c r="V17" s="33">
        <v>4492015</v>
      </c>
    </row>
    <row r="18" spans="1:22" ht="75" customHeight="1" x14ac:dyDescent="0.2">
      <c r="A18" s="34">
        <v>18</v>
      </c>
      <c r="B18" s="34" t="s">
        <v>1627</v>
      </c>
      <c r="C18" s="34" t="s">
        <v>1628</v>
      </c>
      <c r="D18" s="4" t="s">
        <v>1644</v>
      </c>
      <c r="E18" s="188" t="s">
        <v>1645</v>
      </c>
      <c r="F18" s="188" t="s">
        <v>1631</v>
      </c>
      <c r="G18" s="188" t="s">
        <v>235</v>
      </c>
      <c r="H18" s="188" t="s">
        <v>1632</v>
      </c>
      <c r="I18" s="34">
        <v>77121500</v>
      </c>
      <c r="J18" s="4" t="s">
        <v>1651</v>
      </c>
      <c r="K18" s="48">
        <v>42019</v>
      </c>
      <c r="L18" s="203">
        <v>11</v>
      </c>
      <c r="M18" s="204" t="s">
        <v>238</v>
      </c>
      <c r="N18" s="204" t="s">
        <v>1634</v>
      </c>
      <c r="O18" s="49">
        <f t="shared" si="0"/>
        <v>38182100</v>
      </c>
      <c r="P18" s="49">
        <v>38182100</v>
      </c>
      <c r="Q18" s="34" t="s">
        <v>1635</v>
      </c>
      <c r="R18" s="34" t="s">
        <v>1635</v>
      </c>
      <c r="S18" s="34" t="s">
        <v>1636</v>
      </c>
      <c r="T18" s="49">
        <v>3471100</v>
      </c>
      <c r="U18" s="34" t="s">
        <v>411</v>
      </c>
      <c r="V18" s="33">
        <v>5562015</v>
      </c>
    </row>
    <row r="19" spans="1:22" ht="75" customHeight="1" x14ac:dyDescent="0.2">
      <c r="A19" s="34">
        <v>19</v>
      </c>
      <c r="B19" s="34" t="s">
        <v>1627</v>
      </c>
      <c r="C19" s="34" t="s">
        <v>1628</v>
      </c>
      <c r="D19" s="4" t="s">
        <v>1644</v>
      </c>
      <c r="E19" s="188" t="s">
        <v>1645</v>
      </c>
      <c r="F19" s="188" t="s">
        <v>1631</v>
      </c>
      <c r="G19" s="188" t="s">
        <v>235</v>
      </c>
      <c r="H19" s="188" t="s">
        <v>1632</v>
      </c>
      <c r="I19" s="34">
        <v>77121500</v>
      </c>
      <c r="J19" s="4" t="s">
        <v>1648</v>
      </c>
      <c r="K19" s="48">
        <v>42019</v>
      </c>
      <c r="L19" s="203">
        <v>11</v>
      </c>
      <c r="M19" s="204" t="s">
        <v>238</v>
      </c>
      <c r="N19" s="204" t="s">
        <v>1634</v>
      </c>
      <c r="O19" s="49">
        <f t="shared" si="0"/>
        <v>25945700</v>
      </c>
      <c r="P19" s="49">
        <v>25945700</v>
      </c>
      <c r="Q19" s="34" t="s">
        <v>1635</v>
      </c>
      <c r="R19" s="34" t="s">
        <v>1635</v>
      </c>
      <c r="S19" s="34" t="s">
        <v>1636</v>
      </c>
      <c r="T19" s="49">
        <v>2358700</v>
      </c>
      <c r="U19" s="34" t="s">
        <v>411</v>
      </c>
      <c r="V19" s="33">
        <v>6092015</v>
      </c>
    </row>
    <row r="20" spans="1:22" ht="75" customHeight="1" x14ac:dyDescent="0.2">
      <c r="A20" s="34">
        <v>20</v>
      </c>
      <c r="B20" s="34" t="s">
        <v>1627</v>
      </c>
      <c r="C20" s="34" t="s">
        <v>1628</v>
      </c>
      <c r="D20" s="4" t="s">
        <v>1644</v>
      </c>
      <c r="E20" s="188" t="s">
        <v>1645</v>
      </c>
      <c r="F20" s="188" t="s">
        <v>1631</v>
      </c>
      <c r="G20" s="188" t="s">
        <v>235</v>
      </c>
      <c r="H20" s="188" t="s">
        <v>1632</v>
      </c>
      <c r="I20" s="34">
        <v>77121500</v>
      </c>
      <c r="J20" s="4" t="s">
        <v>1652</v>
      </c>
      <c r="K20" s="48">
        <v>42019</v>
      </c>
      <c r="L20" s="203">
        <v>10</v>
      </c>
      <c r="M20" s="204" t="s">
        <v>238</v>
      </c>
      <c r="N20" s="204" t="s">
        <v>1634</v>
      </c>
      <c r="O20" s="49">
        <f t="shared" si="0"/>
        <v>27604000</v>
      </c>
      <c r="P20" s="49">
        <v>27604000</v>
      </c>
      <c r="Q20" s="34" t="s">
        <v>1635</v>
      </c>
      <c r="R20" s="34" t="s">
        <v>1635</v>
      </c>
      <c r="S20" s="34" t="s">
        <v>1636</v>
      </c>
      <c r="T20" s="49">
        <v>2760400</v>
      </c>
      <c r="U20" s="34" t="s">
        <v>411</v>
      </c>
      <c r="V20" s="33">
        <v>9262015</v>
      </c>
    </row>
    <row r="21" spans="1:22" ht="75" customHeight="1" x14ac:dyDescent="0.2">
      <c r="A21" s="34">
        <v>21</v>
      </c>
      <c r="B21" s="34" t="s">
        <v>1627</v>
      </c>
      <c r="C21" s="34" t="s">
        <v>1628</v>
      </c>
      <c r="D21" s="4" t="s">
        <v>1644</v>
      </c>
      <c r="E21" s="188" t="s">
        <v>1645</v>
      </c>
      <c r="F21" s="188" t="s">
        <v>1631</v>
      </c>
      <c r="G21" s="188" t="s">
        <v>235</v>
      </c>
      <c r="H21" s="188" t="s">
        <v>1632</v>
      </c>
      <c r="I21" s="34">
        <v>77121500</v>
      </c>
      <c r="J21" s="4" t="s">
        <v>1653</v>
      </c>
      <c r="K21" s="48">
        <v>42019</v>
      </c>
      <c r="L21" s="203">
        <v>11</v>
      </c>
      <c r="M21" s="204" t="s">
        <v>238</v>
      </c>
      <c r="N21" s="204" t="s">
        <v>1634</v>
      </c>
      <c r="O21" s="49">
        <f t="shared" si="0"/>
        <v>22206800</v>
      </c>
      <c r="P21" s="49">
        <v>22206800</v>
      </c>
      <c r="Q21" s="34" t="s">
        <v>1635</v>
      </c>
      <c r="R21" s="34" t="s">
        <v>1635</v>
      </c>
      <c r="S21" s="34" t="s">
        <v>1636</v>
      </c>
      <c r="T21" s="49">
        <v>2018800</v>
      </c>
      <c r="U21" s="34" t="s">
        <v>411</v>
      </c>
      <c r="V21" s="33">
        <v>5572015</v>
      </c>
    </row>
    <row r="22" spans="1:22" ht="75" customHeight="1" x14ac:dyDescent="0.2">
      <c r="A22" s="34">
        <v>22</v>
      </c>
      <c r="B22" s="34" t="s">
        <v>1627</v>
      </c>
      <c r="C22" s="34" t="s">
        <v>1628</v>
      </c>
      <c r="D22" s="4" t="s">
        <v>1644</v>
      </c>
      <c r="E22" s="188" t="s">
        <v>1645</v>
      </c>
      <c r="F22" s="188" t="s">
        <v>1631</v>
      </c>
      <c r="G22" s="188" t="s">
        <v>235</v>
      </c>
      <c r="H22" s="188" t="s">
        <v>1632</v>
      </c>
      <c r="I22" s="34">
        <v>77121500</v>
      </c>
      <c r="J22" s="4" t="s">
        <v>1654</v>
      </c>
      <c r="K22" s="48">
        <v>42019</v>
      </c>
      <c r="L22" s="203">
        <v>11</v>
      </c>
      <c r="M22" s="204" t="s">
        <v>238</v>
      </c>
      <c r="N22" s="204" t="s">
        <v>1634</v>
      </c>
      <c r="O22" s="49">
        <f t="shared" si="0"/>
        <v>17448200</v>
      </c>
      <c r="P22" s="49">
        <v>17448200</v>
      </c>
      <c r="Q22" s="34" t="s">
        <v>1635</v>
      </c>
      <c r="R22" s="34" t="s">
        <v>1635</v>
      </c>
      <c r="S22" s="34" t="s">
        <v>1636</v>
      </c>
      <c r="T22" s="49">
        <v>1586200</v>
      </c>
      <c r="U22" s="34" t="s">
        <v>411</v>
      </c>
      <c r="V22" s="33">
        <v>7932015</v>
      </c>
    </row>
    <row r="23" spans="1:22" ht="75" customHeight="1" x14ac:dyDescent="0.2">
      <c r="A23" s="34">
        <v>23</v>
      </c>
      <c r="B23" s="34" t="s">
        <v>1627</v>
      </c>
      <c r="C23" s="34" t="s">
        <v>1628</v>
      </c>
      <c r="D23" s="4" t="s">
        <v>1644</v>
      </c>
      <c r="E23" s="188" t="s">
        <v>1645</v>
      </c>
      <c r="F23" s="188" t="s">
        <v>1631</v>
      </c>
      <c r="G23" s="188" t="s">
        <v>235</v>
      </c>
      <c r="H23" s="188" t="s">
        <v>1632</v>
      </c>
      <c r="I23" s="34">
        <v>77121500</v>
      </c>
      <c r="J23" s="4" t="s">
        <v>1655</v>
      </c>
      <c r="K23" s="48">
        <v>42019</v>
      </c>
      <c r="L23" s="203">
        <v>9</v>
      </c>
      <c r="M23" s="204" t="s">
        <v>238</v>
      </c>
      <c r="N23" s="204" t="s">
        <v>1634</v>
      </c>
      <c r="O23" s="49">
        <f t="shared" si="0"/>
        <v>27717300</v>
      </c>
      <c r="P23" s="49">
        <v>27717300</v>
      </c>
      <c r="Q23" s="34" t="s">
        <v>1635</v>
      </c>
      <c r="R23" s="34" t="s">
        <v>1635</v>
      </c>
      <c r="S23" s="34" t="s">
        <v>1636</v>
      </c>
      <c r="T23" s="49">
        <v>3079700</v>
      </c>
      <c r="U23" s="34" t="s">
        <v>411</v>
      </c>
      <c r="V23" s="33">
        <v>10772015</v>
      </c>
    </row>
    <row r="24" spans="1:22" ht="75" customHeight="1" x14ac:dyDescent="0.2">
      <c r="A24" s="34">
        <v>24</v>
      </c>
      <c r="B24" s="34" t="s">
        <v>1627</v>
      </c>
      <c r="C24" s="34" t="s">
        <v>1628</v>
      </c>
      <c r="D24" s="4" t="s">
        <v>1644</v>
      </c>
      <c r="E24" s="188" t="s">
        <v>1645</v>
      </c>
      <c r="F24" s="188" t="s">
        <v>1631</v>
      </c>
      <c r="G24" s="188" t="s">
        <v>235</v>
      </c>
      <c r="H24" s="188" t="s">
        <v>1632</v>
      </c>
      <c r="I24" s="34">
        <v>77121500</v>
      </c>
      <c r="J24" s="4" t="s">
        <v>1647</v>
      </c>
      <c r="K24" s="48">
        <v>42019</v>
      </c>
      <c r="L24" s="203">
        <v>11</v>
      </c>
      <c r="M24" s="204" t="s">
        <v>238</v>
      </c>
      <c r="N24" s="204" t="s">
        <v>1634</v>
      </c>
      <c r="O24" s="49">
        <f t="shared" si="0"/>
        <v>33876700</v>
      </c>
      <c r="P24" s="49">
        <v>33876700</v>
      </c>
      <c r="Q24" s="34" t="s">
        <v>1635</v>
      </c>
      <c r="R24" s="34" t="s">
        <v>1635</v>
      </c>
      <c r="S24" s="34" t="s">
        <v>1636</v>
      </c>
      <c r="T24" s="49">
        <v>3079700</v>
      </c>
      <c r="U24" s="34" t="s">
        <v>411</v>
      </c>
      <c r="V24" s="33">
        <v>8722015</v>
      </c>
    </row>
    <row r="25" spans="1:22" ht="75" customHeight="1" x14ac:dyDescent="0.2">
      <c r="A25" s="34">
        <v>25</v>
      </c>
      <c r="B25" s="34" t="s">
        <v>1627</v>
      </c>
      <c r="C25" s="34" t="s">
        <v>1628</v>
      </c>
      <c r="D25" s="4" t="s">
        <v>1644</v>
      </c>
      <c r="E25" s="188" t="s">
        <v>1645</v>
      </c>
      <c r="F25" s="188" t="s">
        <v>1631</v>
      </c>
      <c r="G25" s="188" t="s">
        <v>235</v>
      </c>
      <c r="H25" s="188" t="s">
        <v>1632</v>
      </c>
      <c r="I25" s="34">
        <v>77121500</v>
      </c>
      <c r="J25" s="4" t="s">
        <v>1647</v>
      </c>
      <c r="K25" s="48">
        <v>42019</v>
      </c>
      <c r="L25" s="203">
        <v>11</v>
      </c>
      <c r="M25" s="204" t="s">
        <v>238</v>
      </c>
      <c r="N25" s="204" t="s">
        <v>1634</v>
      </c>
      <c r="O25" s="49">
        <f t="shared" si="0"/>
        <v>25945700</v>
      </c>
      <c r="P25" s="49">
        <v>25945700</v>
      </c>
      <c r="Q25" s="34" t="s">
        <v>1635</v>
      </c>
      <c r="R25" s="34" t="s">
        <v>1635</v>
      </c>
      <c r="S25" s="34" t="s">
        <v>1636</v>
      </c>
      <c r="T25" s="49">
        <v>2358700</v>
      </c>
      <c r="U25" s="34" t="s">
        <v>411</v>
      </c>
      <c r="V25" s="33">
        <v>10922015</v>
      </c>
    </row>
    <row r="26" spans="1:22" ht="75" customHeight="1" x14ac:dyDescent="0.2">
      <c r="A26" s="34">
        <v>26</v>
      </c>
      <c r="B26" s="34" t="s">
        <v>1627</v>
      </c>
      <c r="C26" s="34" t="s">
        <v>1628</v>
      </c>
      <c r="D26" s="4" t="s">
        <v>1644</v>
      </c>
      <c r="E26" s="188" t="s">
        <v>1645</v>
      </c>
      <c r="F26" s="188" t="s">
        <v>1631</v>
      </c>
      <c r="G26" s="188" t="s">
        <v>235</v>
      </c>
      <c r="H26" s="188" t="s">
        <v>1632</v>
      </c>
      <c r="I26" s="34">
        <v>77121500</v>
      </c>
      <c r="J26" s="4" t="s">
        <v>1655</v>
      </c>
      <c r="K26" s="48">
        <v>42019</v>
      </c>
      <c r="L26" s="203">
        <v>11</v>
      </c>
      <c r="M26" s="204" t="s">
        <v>238</v>
      </c>
      <c r="N26" s="204" t="s">
        <v>1634</v>
      </c>
      <c r="O26" s="49">
        <f t="shared" si="0"/>
        <v>30364400</v>
      </c>
      <c r="P26" s="49">
        <v>30364400</v>
      </c>
      <c r="Q26" s="34" t="s">
        <v>1635</v>
      </c>
      <c r="R26" s="34" t="s">
        <v>1635</v>
      </c>
      <c r="S26" s="34" t="s">
        <v>1636</v>
      </c>
      <c r="T26" s="49">
        <v>2760400</v>
      </c>
      <c r="U26" s="34" t="s">
        <v>411</v>
      </c>
      <c r="V26" s="33">
        <v>6302015</v>
      </c>
    </row>
    <row r="27" spans="1:22" ht="75" customHeight="1" x14ac:dyDescent="0.2">
      <c r="A27" s="34">
        <v>27</v>
      </c>
      <c r="B27" s="34" t="s">
        <v>1627</v>
      </c>
      <c r="C27" s="34" t="s">
        <v>1628</v>
      </c>
      <c r="D27" s="4" t="s">
        <v>1644</v>
      </c>
      <c r="E27" s="188" t="s">
        <v>1645</v>
      </c>
      <c r="F27" s="188" t="s">
        <v>1631</v>
      </c>
      <c r="G27" s="188" t="s">
        <v>235</v>
      </c>
      <c r="H27" s="188" t="s">
        <v>1632</v>
      </c>
      <c r="I27" s="34">
        <v>77121500</v>
      </c>
      <c r="J27" s="4" t="s">
        <v>1656</v>
      </c>
      <c r="K27" s="48">
        <v>42019</v>
      </c>
      <c r="L27" s="203">
        <v>11</v>
      </c>
      <c r="M27" s="204" t="s">
        <v>238</v>
      </c>
      <c r="N27" s="204" t="s">
        <v>1634</v>
      </c>
      <c r="O27" s="49">
        <f t="shared" si="0"/>
        <v>33876700</v>
      </c>
      <c r="P27" s="49">
        <v>33876700</v>
      </c>
      <c r="Q27" s="34" t="s">
        <v>1635</v>
      </c>
      <c r="R27" s="34" t="s">
        <v>1635</v>
      </c>
      <c r="S27" s="34" t="s">
        <v>1636</v>
      </c>
      <c r="T27" s="49">
        <v>3079700</v>
      </c>
      <c r="U27" s="34" t="s">
        <v>411</v>
      </c>
      <c r="V27" s="33">
        <v>5742015</v>
      </c>
    </row>
    <row r="28" spans="1:22" ht="75" customHeight="1" x14ac:dyDescent="0.2">
      <c r="A28" s="34">
        <v>28</v>
      </c>
      <c r="B28" s="34" t="s">
        <v>1627</v>
      </c>
      <c r="C28" s="34" t="s">
        <v>1628</v>
      </c>
      <c r="D28" s="4" t="s">
        <v>1644</v>
      </c>
      <c r="E28" s="188" t="s">
        <v>1645</v>
      </c>
      <c r="F28" s="188" t="s">
        <v>1631</v>
      </c>
      <c r="G28" s="188" t="s">
        <v>235</v>
      </c>
      <c r="H28" s="188" t="s">
        <v>1632</v>
      </c>
      <c r="I28" s="34">
        <v>77121500</v>
      </c>
      <c r="J28" s="4" t="s">
        <v>1657</v>
      </c>
      <c r="K28" s="48">
        <v>42019</v>
      </c>
      <c r="L28" s="203">
        <v>11</v>
      </c>
      <c r="M28" s="204" t="s">
        <v>238</v>
      </c>
      <c r="N28" s="204" t="s">
        <v>1634</v>
      </c>
      <c r="O28" s="49">
        <f t="shared" si="0"/>
        <v>38182100</v>
      </c>
      <c r="P28" s="49">
        <v>38182100</v>
      </c>
      <c r="Q28" s="34" t="s">
        <v>1635</v>
      </c>
      <c r="R28" s="34" t="s">
        <v>1635</v>
      </c>
      <c r="S28" s="34" t="s">
        <v>1636</v>
      </c>
      <c r="T28" s="49">
        <v>3471100</v>
      </c>
      <c r="U28" s="34" t="s">
        <v>411</v>
      </c>
      <c r="V28" s="33">
        <v>2752015</v>
      </c>
    </row>
    <row r="29" spans="1:22" ht="75" customHeight="1" x14ac:dyDescent="0.2">
      <c r="A29" s="34">
        <v>29</v>
      </c>
      <c r="B29" s="34" t="s">
        <v>1627</v>
      </c>
      <c r="C29" s="34" t="s">
        <v>1628</v>
      </c>
      <c r="D29" s="4" t="s">
        <v>1644</v>
      </c>
      <c r="E29" s="188" t="s">
        <v>1645</v>
      </c>
      <c r="F29" s="188" t="s">
        <v>1631</v>
      </c>
      <c r="G29" s="188" t="s">
        <v>235</v>
      </c>
      <c r="H29" s="188" t="s">
        <v>1632</v>
      </c>
      <c r="I29" s="34">
        <v>77121500</v>
      </c>
      <c r="J29" s="4" t="s">
        <v>1658</v>
      </c>
      <c r="K29" s="48">
        <v>42019</v>
      </c>
      <c r="L29" s="203">
        <v>11</v>
      </c>
      <c r="M29" s="204" t="s">
        <v>238</v>
      </c>
      <c r="N29" s="204" t="s">
        <v>1634</v>
      </c>
      <c r="O29" s="49">
        <f t="shared" si="0"/>
        <v>22206800</v>
      </c>
      <c r="P29" s="49">
        <v>22206800</v>
      </c>
      <c r="Q29" s="34" t="s">
        <v>1635</v>
      </c>
      <c r="R29" s="34" t="s">
        <v>1635</v>
      </c>
      <c r="S29" s="34" t="s">
        <v>1636</v>
      </c>
      <c r="T29" s="49">
        <v>2018800</v>
      </c>
      <c r="U29" s="34" t="s">
        <v>411</v>
      </c>
      <c r="V29" s="33">
        <v>7332015</v>
      </c>
    </row>
    <row r="30" spans="1:22" ht="75" customHeight="1" x14ac:dyDescent="0.2">
      <c r="A30" s="34">
        <v>30</v>
      </c>
      <c r="B30" s="34" t="s">
        <v>1627</v>
      </c>
      <c r="C30" s="34" t="s">
        <v>1628</v>
      </c>
      <c r="D30" s="4" t="s">
        <v>1644</v>
      </c>
      <c r="E30" s="188" t="s">
        <v>1645</v>
      </c>
      <c r="F30" s="188" t="s">
        <v>1631</v>
      </c>
      <c r="G30" s="188" t="s">
        <v>235</v>
      </c>
      <c r="H30" s="188" t="s">
        <v>1632</v>
      </c>
      <c r="I30" s="34">
        <v>77121500</v>
      </c>
      <c r="J30" s="4" t="s">
        <v>1659</v>
      </c>
      <c r="K30" s="48">
        <v>42019</v>
      </c>
      <c r="L30" s="203">
        <v>11</v>
      </c>
      <c r="M30" s="204" t="s">
        <v>238</v>
      </c>
      <c r="N30" s="204" t="s">
        <v>1634</v>
      </c>
      <c r="O30" s="49">
        <f t="shared" si="0"/>
        <v>55517000</v>
      </c>
      <c r="P30" s="49">
        <v>55517000</v>
      </c>
      <c r="Q30" s="34" t="s">
        <v>1635</v>
      </c>
      <c r="R30" s="34" t="s">
        <v>1635</v>
      </c>
      <c r="S30" s="34" t="s">
        <v>1636</v>
      </c>
      <c r="T30" s="49">
        <v>5047000</v>
      </c>
      <c r="U30" s="34" t="s">
        <v>411</v>
      </c>
      <c r="V30" s="33">
        <v>6942015</v>
      </c>
    </row>
    <row r="31" spans="1:22" ht="75" customHeight="1" x14ac:dyDescent="0.2">
      <c r="A31" s="34">
        <v>31</v>
      </c>
      <c r="B31" s="34" t="s">
        <v>1627</v>
      </c>
      <c r="C31" s="34" t="s">
        <v>1628</v>
      </c>
      <c r="D31" s="4" t="s">
        <v>1644</v>
      </c>
      <c r="E31" s="188" t="s">
        <v>1645</v>
      </c>
      <c r="F31" s="188" t="s">
        <v>1631</v>
      </c>
      <c r="G31" s="188" t="s">
        <v>235</v>
      </c>
      <c r="H31" s="188" t="s">
        <v>1632</v>
      </c>
      <c r="I31" s="34">
        <v>77121500</v>
      </c>
      <c r="J31" s="4" t="s">
        <v>1660</v>
      </c>
      <c r="K31" s="48">
        <v>42019</v>
      </c>
      <c r="L31" s="203">
        <v>11</v>
      </c>
      <c r="M31" s="204" t="s">
        <v>238</v>
      </c>
      <c r="N31" s="204" t="s">
        <v>1634</v>
      </c>
      <c r="O31" s="49">
        <f t="shared" si="0"/>
        <v>43960400</v>
      </c>
      <c r="P31" s="49">
        <v>43960400</v>
      </c>
      <c r="Q31" s="34" t="s">
        <v>1635</v>
      </c>
      <c r="R31" s="34" t="s">
        <v>1635</v>
      </c>
      <c r="S31" s="34" t="s">
        <v>1636</v>
      </c>
      <c r="T31" s="49">
        <v>3996400</v>
      </c>
      <c r="U31" s="34" t="s">
        <v>411</v>
      </c>
      <c r="V31" s="33">
        <v>6002015</v>
      </c>
    </row>
    <row r="32" spans="1:22" ht="75" customHeight="1" x14ac:dyDescent="0.2">
      <c r="A32" s="34">
        <v>32</v>
      </c>
      <c r="B32" s="34" t="s">
        <v>1627</v>
      </c>
      <c r="C32" s="34" t="s">
        <v>1628</v>
      </c>
      <c r="D32" s="4" t="s">
        <v>1644</v>
      </c>
      <c r="E32" s="188" t="s">
        <v>1645</v>
      </c>
      <c r="F32" s="188" t="s">
        <v>1631</v>
      </c>
      <c r="G32" s="188" t="s">
        <v>235</v>
      </c>
      <c r="H32" s="188" t="s">
        <v>1632</v>
      </c>
      <c r="I32" s="34">
        <v>77121500</v>
      </c>
      <c r="J32" s="4" t="s">
        <v>1661</v>
      </c>
      <c r="K32" s="48">
        <v>42019</v>
      </c>
      <c r="L32" s="203">
        <v>11</v>
      </c>
      <c r="M32" s="204" t="s">
        <v>238</v>
      </c>
      <c r="N32" s="204" t="s">
        <v>1634</v>
      </c>
      <c r="O32" s="49">
        <f t="shared" si="0"/>
        <v>61295300</v>
      </c>
      <c r="P32" s="49">
        <v>61295300</v>
      </c>
      <c r="Q32" s="34" t="s">
        <v>1635</v>
      </c>
      <c r="R32" s="34" t="s">
        <v>1635</v>
      </c>
      <c r="S32" s="34" t="s">
        <v>1636</v>
      </c>
      <c r="T32" s="49">
        <v>5572300</v>
      </c>
      <c r="U32" s="34" t="s">
        <v>411</v>
      </c>
      <c r="V32" s="33">
        <v>6382015</v>
      </c>
    </row>
    <row r="33" spans="1:22" ht="75" customHeight="1" x14ac:dyDescent="0.2">
      <c r="A33" s="34">
        <v>33</v>
      </c>
      <c r="B33" s="34" t="s">
        <v>1627</v>
      </c>
      <c r="C33" s="34" t="s">
        <v>1628</v>
      </c>
      <c r="D33" s="4" t="s">
        <v>1644</v>
      </c>
      <c r="E33" s="188" t="s">
        <v>1645</v>
      </c>
      <c r="F33" s="188" t="s">
        <v>1631</v>
      </c>
      <c r="G33" s="188" t="s">
        <v>235</v>
      </c>
      <c r="H33" s="188" t="s">
        <v>1632</v>
      </c>
      <c r="I33" s="34">
        <v>77121500</v>
      </c>
      <c r="J33" s="4" t="s">
        <v>1662</v>
      </c>
      <c r="K33" s="48">
        <v>42019</v>
      </c>
      <c r="L33" s="203">
        <v>11</v>
      </c>
      <c r="M33" s="204" t="s">
        <v>238</v>
      </c>
      <c r="N33" s="204" t="s">
        <v>1634</v>
      </c>
      <c r="O33" s="49">
        <f t="shared" si="0"/>
        <v>23906300</v>
      </c>
      <c r="P33" s="49">
        <v>23906300</v>
      </c>
      <c r="Q33" s="34" t="s">
        <v>1635</v>
      </c>
      <c r="R33" s="34" t="s">
        <v>1635</v>
      </c>
      <c r="S33" s="34" t="s">
        <v>1636</v>
      </c>
      <c r="T33" s="49">
        <v>2173300</v>
      </c>
      <c r="U33" s="34" t="s">
        <v>411</v>
      </c>
      <c r="V33" s="33">
        <v>2082015</v>
      </c>
    </row>
    <row r="34" spans="1:22" ht="75" customHeight="1" x14ac:dyDescent="0.2">
      <c r="A34" s="34">
        <v>34</v>
      </c>
      <c r="B34" s="34" t="s">
        <v>1627</v>
      </c>
      <c r="C34" s="34" t="s">
        <v>1628</v>
      </c>
      <c r="D34" s="4" t="s">
        <v>1644</v>
      </c>
      <c r="E34" s="188" t="s">
        <v>1645</v>
      </c>
      <c r="F34" s="188" t="s">
        <v>1631</v>
      </c>
      <c r="G34" s="188" t="s">
        <v>235</v>
      </c>
      <c r="H34" s="188" t="s">
        <v>1632</v>
      </c>
      <c r="I34" s="34">
        <v>77121500</v>
      </c>
      <c r="J34" s="4" t="s">
        <v>1663</v>
      </c>
      <c r="K34" s="48">
        <v>42019</v>
      </c>
      <c r="L34" s="203">
        <v>11</v>
      </c>
      <c r="M34" s="204" t="s">
        <v>238</v>
      </c>
      <c r="N34" s="204" t="s">
        <v>1634</v>
      </c>
      <c r="O34" s="49">
        <f t="shared" si="0"/>
        <v>18807800</v>
      </c>
      <c r="P34" s="49">
        <v>18807800</v>
      </c>
      <c r="Q34" s="34" t="s">
        <v>1635</v>
      </c>
      <c r="R34" s="34" t="s">
        <v>1635</v>
      </c>
      <c r="S34" s="34" t="s">
        <v>1636</v>
      </c>
      <c r="T34" s="49">
        <v>1709800</v>
      </c>
      <c r="U34" s="34" t="s">
        <v>411</v>
      </c>
      <c r="V34" s="33">
        <v>6072015</v>
      </c>
    </row>
    <row r="35" spans="1:22" ht="75" customHeight="1" x14ac:dyDescent="0.2">
      <c r="A35" s="34">
        <v>36</v>
      </c>
      <c r="B35" s="34" t="s">
        <v>1627</v>
      </c>
      <c r="C35" s="34" t="s">
        <v>1628</v>
      </c>
      <c r="D35" s="4" t="s">
        <v>1644</v>
      </c>
      <c r="E35" s="188" t="s">
        <v>1645</v>
      </c>
      <c r="F35" s="188" t="s">
        <v>412</v>
      </c>
      <c r="G35" s="188" t="s">
        <v>1664</v>
      </c>
      <c r="H35" s="188" t="s">
        <v>1665</v>
      </c>
      <c r="I35" s="34">
        <v>77121500</v>
      </c>
      <c r="J35" s="4" t="s">
        <v>1666</v>
      </c>
      <c r="K35" s="48">
        <v>42054</v>
      </c>
      <c r="L35" s="203">
        <v>1</v>
      </c>
      <c r="M35" s="204" t="s">
        <v>238</v>
      </c>
      <c r="N35" s="204" t="s">
        <v>1634</v>
      </c>
      <c r="O35" s="49">
        <f t="shared" si="0"/>
        <v>5381611</v>
      </c>
      <c r="P35" s="49">
        <v>5381611</v>
      </c>
      <c r="Q35" s="34" t="s">
        <v>1635</v>
      </c>
      <c r="R35" s="34" t="s">
        <v>1635</v>
      </c>
      <c r="S35" s="34" t="s">
        <v>1636</v>
      </c>
      <c r="T35" s="49">
        <f>+P35</f>
        <v>5381611</v>
      </c>
      <c r="U35" s="34" t="s">
        <v>411</v>
      </c>
      <c r="V35" s="33">
        <v>13422015</v>
      </c>
    </row>
    <row r="36" spans="1:22" ht="75" customHeight="1" x14ac:dyDescent="0.2">
      <c r="A36" s="34">
        <v>37</v>
      </c>
      <c r="B36" s="34" t="s">
        <v>1627</v>
      </c>
      <c r="C36" s="34" t="s">
        <v>1667</v>
      </c>
      <c r="D36" s="4" t="s">
        <v>1644</v>
      </c>
      <c r="E36" s="188" t="s">
        <v>1668</v>
      </c>
      <c r="F36" s="188" t="s">
        <v>1631</v>
      </c>
      <c r="G36" s="188" t="s">
        <v>235</v>
      </c>
      <c r="H36" s="188" t="s">
        <v>1632</v>
      </c>
      <c r="I36" s="34">
        <v>77131600</v>
      </c>
      <c r="J36" s="4" t="s">
        <v>1669</v>
      </c>
      <c r="K36" s="48">
        <v>42054</v>
      </c>
      <c r="L36" s="203">
        <v>11</v>
      </c>
      <c r="M36" s="204" t="s">
        <v>238</v>
      </c>
      <c r="N36" s="204" t="s">
        <v>1634</v>
      </c>
      <c r="O36" s="49">
        <f t="shared" si="0"/>
        <v>38182100</v>
      </c>
      <c r="P36" s="49">
        <v>38182100</v>
      </c>
      <c r="Q36" s="34" t="s">
        <v>1635</v>
      </c>
      <c r="R36" s="34" t="s">
        <v>1635</v>
      </c>
      <c r="S36" s="34" t="s">
        <v>1636</v>
      </c>
      <c r="T36" s="49">
        <v>3471100</v>
      </c>
      <c r="U36" s="34" t="s">
        <v>411</v>
      </c>
      <c r="V36" s="33">
        <v>1812015</v>
      </c>
    </row>
    <row r="37" spans="1:22" ht="75" customHeight="1" x14ac:dyDescent="0.2">
      <c r="A37" s="34">
        <v>38</v>
      </c>
      <c r="B37" s="34" t="s">
        <v>1627</v>
      </c>
      <c r="C37" s="34" t="s">
        <v>1667</v>
      </c>
      <c r="D37" s="4" t="s">
        <v>1644</v>
      </c>
      <c r="E37" s="188" t="s">
        <v>1668</v>
      </c>
      <c r="F37" s="188" t="s">
        <v>1631</v>
      </c>
      <c r="G37" s="188" t="s">
        <v>235</v>
      </c>
      <c r="H37" s="188" t="s">
        <v>1632</v>
      </c>
      <c r="I37" s="34">
        <v>77131600</v>
      </c>
      <c r="J37" s="4" t="s">
        <v>1670</v>
      </c>
      <c r="K37" s="48">
        <v>42054</v>
      </c>
      <c r="L37" s="203">
        <v>11</v>
      </c>
      <c r="M37" s="204" t="s">
        <v>238</v>
      </c>
      <c r="N37" s="204" t="s">
        <v>1634</v>
      </c>
      <c r="O37" s="49">
        <f t="shared" si="0"/>
        <v>33876700</v>
      </c>
      <c r="P37" s="49">
        <v>33876700</v>
      </c>
      <c r="Q37" s="34" t="s">
        <v>1635</v>
      </c>
      <c r="R37" s="34" t="s">
        <v>1635</v>
      </c>
      <c r="S37" s="34" t="s">
        <v>1636</v>
      </c>
      <c r="T37" s="49">
        <v>3079700</v>
      </c>
      <c r="U37" s="34" t="s">
        <v>411</v>
      </c>
      <c r="V37" s="33">
        <v>1582015</v>
      </c>
    </row>
    <row r="38" spans="1:22" ht="75" customHeight="1" x14ac:dyDescent="0.2">
      <c r="A38" s="34">
        <v>39</v>
      </c>
      <c r="B38" s="34" t="s">
        <v>1627</v>
      </c>
      <c r="C38" s="34" t="s">
        <v>1667</v>
      </c>
      <c r="D38" s="4" t="s">
        <v>1644</v>
      </c>
      <c r="E38" s="188" t="s">
        <v>1668</v>
      </c>
      <c r="F38" s="188" t="s">
        <v>1631</v>
      </c>
      <c r="G38" s="188" t="s">
        <v>235</v>
      </c>
      <c r="H38" s="188" t="s">
        <v>1632</v>
      </c>
      <c r="I38" s="34">
        <v>77131600</v>
      </c>
      <c r="J38" s="4" t="s">
        <v>1671</v>
      </c>
      <c r="K38" s="48">
        <v>42019</v>
      </c>
      <c r="L38" s="203">
        <v>11</v>
      </c>
      <c r="M38" s="204" t="s">
        <v>238</v>
      </c>
      <c r="N38" s="204" t="s">
        <v>1634</v>
      </c>
      <c r="O38" s="49">
        <f t="shared" si="0"/>
        <v>38182100</v>
      </c>
      <c r="P38" s="49">
        <v>38182100</v>
      </c>
      <c r="Q38" s="34" t="s">
        <v>1635</v>
      </c>
      <c r="R38" s="34" t="s">
        <v>1635</v>
      </c>
      <c r="S38" s="34" t="s">
        <v>1636</v>
      </c>
      <c r="T38" s="49">
        <v>3471100</v>
      </c>
      <c r="U38" s="34" t="s">
        <v>411</v>
      </c>
      <c r="V38" s="33">
        <v>3872015</v>
      </c>
    </row>
    <row r="39" spans="1:22" ht="75" customHeight="1" x14ac:dyDescent="0.2">
      <c r="A39" s="34">
        <v>40</v>
      </c>
      <c r="B39" s="34" t="s">
        <v>1627</v>
      </c>
      <c r="C39" s="34" t="s">
        <v>1667</v>
      </c>
      <c r="D39" s="4" t="s">
        <v>1644</v>
      </c>
      <c r="E39" s="188" t="s">
        <v>1668</v>
      </c>
      <c r="F39" s="188" t="s">
        <v>1631</v>
      </c>
      <c r="G39" s="188" t="s">
        <v>235</v>
      </c>
      <c r="H39" s="188" t="s">
        <v>1632</v>
      </c>
      <c r="I39" s="34">
        <v>77131600</v>
      </c>
      <c r="J39" s="4" t="s">
        <v>1672</v>
      </c>
      <c r="K39" s="48">
        <v>42019</v>
      </c>
      <c r="L39" s="203">
        <v>11</v>
      </c>
      <c r="M39" s="204" t="s">
        <v>238</v>
      </c>
      <c r="N39" s="204" t="s">
        <v>1634</v>
      </c>
      <c r="O39" s="49">
        <f t="shared" si="0"/>
        <v>18807800</v>
      </c>
      <c r="P39" s="49">
        <v>18807800</v>
      </c>
      <c r="Q39" s="34" t="s">
        <v>1635</v>
      </c>
      <c r="R39" s="34" t="s">
        <v>1635</v>
      </c>
      <c r="S39" s="34" t="s">
        <v>1636</v>
      </c>
      <c r="T39" s="49">
        <v>1709800</v>
      </c>
      <c r="U39" s="34" t="s">
        <v>411</v>
      </c>
      <c r="V39" s="33">
        <v>1722015</v>
      </c>
    </row>
    <row r="40" spans="1:22" ht="75" customHeight="1" x14ac:dyDescent="0.2">
      <c r="A40" s="34">
        <v>41</v>
      </c>
      <c r="B40" s="34" t="s">
        <v>1627</v>
      </c>
      <c r="C40" s="34" t="s">
        <v>1667</v>
      </c>
      <c r="D40" s="4" t="s">
        <v>1644</v>
      </c>
      <c r="E40" s="188" t="s">
        <v>1668</v>
      </c>
      <c r="F40" s="188" t="s">
        <v>1631</v>
      </c>
      <c r="G40" s="188" t="s">
        <v>235</v>
      </c>
      <c r="H40" s="188" t="s">
        <v>1632</v>
      </c>
      <c r="I40" s="34">
        <v>77131600</v>
      </c>
      <c r="J40" s="4" t="s">
        <v>1673</v>
      </c>
      <c r="K40" s="48">
        <v>42019</v>
      </c>
      <c r="L40" s="203">
        <v>11</v>
      </c>
      <c r="M40" s="204" t="s">
        <v>238</v>
      </c>
      <c r="N40" s="204" t="s">
        <v>1634</v>
      </c>
      <c r="O40" s="49">
        <f t="shared" si="0"/>
        <v>17448200</v>
      </c>
      <c r="P40" s="49">
        <v>17448200</v>
      </c>
      <c r="Q40" s="34" t="s">
        <v>1635</v>
      </c>
      <c r="R40" s="34" t="s">
        <v>1635</v>
      </c>
      <c r="S40" s="34" t="s">
        <v>1636</v>
      </c>
      <c r="T40" s="49">
        <v>1586200</v>
      </c>
      <c r="U40" s="34" t="s">
        <v>411</v>
      </c>
      <c r="V40" s="33">
        <v>1702015</v>
      </c>
    </row>
    <row r="41" spans="1:22" ht="75" customHeight="1" x14ac:dyDescent="0.2">
      <c r="A41" s="34">
        <v>42</v>
      </c>
      <c r="B41" s="34" t="s">
        <v>1627</v>
      </c>
      <c r="C41" s="34" t="s">
        <v>1667</v>
      </c>
      <c r="D41" s="4" t="s">
        <v>1644</v>
      </c>
      <c r="E41" s="188" t="s">
        <v>1668</v>
      </c>
      <c r="F41" s="188" t="s">
        <v>1631</v>
      </c>
      <c r="G41" s="188" t="s">
        <v>235</v>
      </c>
      <c r="H41" s="188" t="s">
        <v>1632</v>
      </c>
      <c r="I41" s="34">
        <v>77131600</v>
      </c>
      <c r="J41" s="4" t="s">
        <v>1674</v>
      </c>
      <c r="K41" s="48">
        <v>42019</v>
      </c>
      <c r="L41" s="203">
        <v>11</v>
      </c>
      <c r="M41" s="204" t="s">
        <v>238</v>
      </c>
      <c r="N41" s="204" t="s">
        <v>1634</v>
      </c>
      <c r="O41" s="49">
        <f t="shared" si="0"/>
        <v>25945700</v>
      </c>
      <c r="P41" s="49">
        <v>25945700</v>
      </c>
      <c r="Q41" s="34" t="s">
        <v>1635</v>
      </c>
      <c r="R41" s="34" t="s">
        <v>1635</v>
      </c>
      <c r="S41" s="34" t="s">
        <v>1636</v>
      </c>
      <c r="T41" s="49">
        <v>2358700</v>
      </c>
      <c r="U41" s="34" t="s">
        <v>411</v>
      </c>
      <c r="V41" s="33">
        <v>1732015</v>
      </c>
    </row>
    <row r="42" spans="1:22" ht="75" customHeight="1" x14ac:dyDescent="0.2">
      <c r="A42" s="34">
        <v>43</v>
      </c>
      <c r="B42" s="34" t="s">
        <v>1627</v>
      </c>
      <c r="C42" s="34" t="s">
        <v>1667</v>
      </c>
      <c r="D42" s="4" t="s">
        <v>1644</v>
      </c>
      <c r="E42" s="188" t="s">
        <v>1668</v>
      </c>
      <c r="F42" s="188" t="s">
        <v>1631</v>
      </c>
      <c r="G42" s="188" t="s">
        <v>235</v>
      </c>
      <c r="H42" s="188" t="s">
        <v>1632</v>
      </c>
      <c r="I42" s="34">
        <v>77131600</v>
      </c>
      <c r="J42" s="4" t="s">
        <v>1675</v>
      </c>
      <c r="K42" s="48">
        <v>42019</v>
      </c>
      <c r="L42" s="203">
        <v>11</v>
      </c>
      <c r="M42" s="204" t="s">
        <v>238</v>
      </c>
      <c r="N42" s="204" t="s">
        <v>1634</v>
      </c>
      <c r="O42" s="49">
        <f t="shared" si="0"/>
        <v>27985100</v>
      </c>
      <c r="P42" s="49">
        <v>27985100</v>
      </c>
      <c r="Q42" s="34" t="s">
        <v>1635</v>
      </c>
      <c r="R42" s="34" t="s">
        <v>1635</v>
      </c>
      <c r="S42" s="34" t="s">
        <v>1636</v>
      </c>
      <c r="T42" s="49">
        <v>2544100</v>
      </c>
      <c r="U42" s="34" t="s">
        <v>411</v>
      </c>
      <c r="V42" s="33">
        <v>1952015</v>
      </c>
    </row>
    <row r="43" spans="1:22" ht="75" customHeight="1" x14ac:dyDescent="0.2">
      <c r="A43" s="34">
        <v>44</v>
      </c>
      <c r="B43" s="34" t="s">
        <v>1627</v>
      </c>
      <c r="C43" s="34" t="s">
        <v>1667</v>
      </c>
      <c r="D43" s="4" t="s">
        <v>1644</v>
      </c>
      <c r="E43" s="188" t="s">
        <v>1668</v>
      </c>
      <c r="F43" s="188" t="s">
        <v>1631</v>
      </c>
      <c r="G43" s="188" t="s">
        <v>235</v>
      </c>
      <c r="H43" s="188" t="s">
        <v>1632</v>
      </c>
      <c r="I43" s="34">
        <v>77131600</v>
      </c>
      <c r="J43" s="4" t="s">
        <v>1676</v>
      </c>
      <c r="K43" s="48">
        <v>42019</v>
      </c>
      <c r="L43" s="203">
        <v>11</v>
      </c>
      <c r="M43" s="204" t="s">
        <v>238</v>
      </c>
      <c r="N43" s="204" t="s">
        <v>1634</v>
      </c>
      <c r="O43" s="49">
        <f t="shared" si="0"/>
        <v>27985100</v>
      </c>
      <c r="P43" s="49">
        <v>27985100</v>
      </c>
      <c r="Q43" s="34" t="s">
        <v>1635</v>
      </c>
      <c r="R43" s="34" t="s">
        <v>1635</v>
      </c>
      <c r="S43" s="34" t="s">
        <v>1636</v>
      </c>
      <c r="T43" s="49">
        <v>2544100</v>
      </c>
      <c r="U43" s="34" t="s">
        <v>411</v>
      </c>
      <c r="V43" s="33">
        <v>2382015</v>
      </c>
    </row>
    <row r="44" spans="1:22" ht="75" customHeight="1" x14ac:dyDescent="0.2">
      <c r="A44" s="34">
        <v>45</v>
      </c>
      <c r="B44" s="34" t="s">
        <v>1627</v>
      </c>
      <c r="C44" s="34" t="s">
        <v>1667</v>
      </c>
      <c r="D44" s="4" t="s">
        <v>1644</v>
      </c>
      <c r="E44" s="188" t="s">
        <v>1668</v>
      </c>
      <c r="F44" s="188" t="s">
        <v>1631</v>
      </c>
      <c r="G44" s="188" t="s">
        <v>235</v>
      </c>
      <c r="H44" s="188" t="s">
        <v>1632</v>
      </c>
      <c r="I44" s="34">
        <v>77131600</v>
      </c>
      <c r="J44" s="4" t="s">
        <v>1677</v>
      </c>
      <c r="K44" s="48">
        <v>42019</v>
      </c>
      <c r="L44" s="203">
        <v>11</v>
      </c>
      <c r="M44" s="204" t="s">
        <v>238</v>
      </c>
      <c r="N44" s="204" t="s">
        <v>1634</v>
      </c>
      <c r="O44" s="49">
        <f t="shared" si="0"/>
        <v>25945700</v>
      </c>
      <c r="P44" s="49">
        <v>25945700</v>
      </c>
      <c r="Q44" s="34" t="s">
        <v>1635</v>
      </c>
      <c r="R44" s="34" t="s">
        <v>1635</v>
      </c>
      <c r="S44" s="34" t="s">
        <v>1636</v>
      </c>
      <c r="T44" s="49">
        <v>2358700</v>
      </c>
      <c r="U44" s="34" t="s">
        <v>411</v>
      </c>
      <c r="V44" s="33">
        <v>1462015</v>
      </c>
    </row>
    <row r="45" spans="1:22" ht="75" customHeight="1" x14ac:dyDescent="0.2">
      <c r="A45" s="34">
        <v>46</v>
      </c>
      <c r="B45" s="34" t="s">
        <v>1627</v>
      </c>
      <c r="C45" s="34" t="s">
        <v>1667</v>
      </c>
      <c r="D45" s="4" t="s">
        <v>1644</v>
      </c>
      <c r="E45" s="188" t="s">
        <v>1668</v>
      </c>
      <c r="F45" s="188" t="s">
        <v>1631</v>
      </c>
      <c r="G45" s="188" t="s">
        <v>235</v>
      </c>
      <c r="H45" s="188" t="s">
        <v>1632</v>
      </c>
      <c r="I45" s="34">
        <v>77131600</v>
      </c>
      <c r="J45" s="4" t="s">
        <v>1678</v>
      </c>
      <c r="K45" s="48">
        <v>42019</v>
      </c>
      <c r="L45" s="203">
        <v>11</v>
      </c>
      <c r="M45" s="204" t="s">
        <v>238</v>
      </c>
      <c r="N45" s="204" t="s">
        <v>1634</v>
      </c>
      <c r="O45" s="49">
        <f t="shared" si="0"/>
        <v>30364400</v>
      </c>
      <c r="P45" s="49">
        <v>30364400</v>
      </c>
      <c r="Q45" s="34" t="s">
        <v>1635</v>
      </c>
      <c r="R45" s="34" t="s">
        <v>1635</v>
      </c>
      <c r="S45" s="34" t="s">
        <v>1636</v>
      </c>
      <c r="T45" s="49">
        <v>2760400</v>
      </c>
      <c r="U45" s="34" t="s">
        <v>411</v>
      </c>
      <c r="V45" s="33">
        <v>4072015</v>
      </c>
    </row>
    <row r="46" spans="1:22" ht="75" customHeight="1" x14ac:dyDescent="0.2">
      <c r="A46" s="34">
        <v>47</v>
      </c>
      <c r="B46" s="34" t="s">
        <v>1627</v>
      </c>
      <c r="C46" s="34" t="s">
        <v>1667</v>
      </c>
      <c r="D46" s="4" t="s">
        <v>1644</v>
      </c>
      <c r="E46" s="188" t="s">
        <v>1668</v>
      </c>
      <c r="F46" s="188" t="s">
        <v>1631</v>
      </c>
      <c r="G46" s="188" t="s">
        <v>235</v>
      </c>
      <c r="H46" s="188" t="s">
        <v>1632</v>
      </c>
      <c r="I46" s="34">
        <v>77131600</v>
      </c>
      <c r="J46" s="4" t="s">
        <v>1677</v>
      </c>
      <c r="K46" s="48">
        <v>42019</v>
      </c>
      <c r="L46" s="203">
        <v>11</v>
      </c>
      <c r="M46" s="204" t="s">
        <v>238</v>
      </c>
      <c r="N46" s="204" t="s">
        <v>1634</v>
      </c>
      <c r="O46" s="49">
        <f t="shared" si="0"/>
        <v>25945700</v>
      </c>
      <c r="P46" s="49">
        <v>25945700</v>
      </c>
      <c r="Q46" s="34" t="s">
        <v>1635</v>
      </c>
      <c r="R46" s="34" t="s">
        <v>1635</v>
      </c>
      <c r="S46" s="34" t="s">
        <v>1636</v>
      </c>
      <c r="T46" s="49">
        <v>2358700</v>
      </c>
      <c r="U46" s="34" t="s">
        <v>411</v>
      </c>
      <c r="V46" s="33">
        <v>1472015</v>
      </c>
    </row>
    <row r="47" spans="1:22" ht="75" customHeight="1" x14ac:dyDescent="0.2">
      <c r="A47" s="34">
        <v>48</v>
      </c>
      <c r="B47" s="34" t="s">
        <v>1627</v>
      </c>
      <c r="C47" s="34" t="s">
        <v>1667</v>
      </c>
      <c r="D47" s="4" t="s">
        <v>1644</v>
      </c>
      <c r="E47" s="188" t="s">
        <v>1668</v>
      </c>
      <c r="F47" s="188" t="s">
        <v>1631</v>
      </c>
      <c r="G47" s="188" t="s">
        <v>235</v>
      </c>
      <c r="H47" s="188" t="s">
        <v>1632</v>
      </c>
      <c r="I47" s="34">
        <v>77131600</v>
      </c>
      <c r="J47" s="4" t="s">
        <v>1677</v>
      </c>
      <c r="K47" s="48">
        <v>42019</v>
      </c>
      <c r="L47" s="203">
        <v>11</v>
      </c>
      <c r="M47" s="204" t="s">
        <v>238</v>
      </c>
      <c r="N47" s="204" t="s">
        <v>1634</v>
      </c>
      <c r="O47" s="49">
        <f t="shared" si="0"/>
        <v>25945700</v>
      </c>
      <c r="P47" s="49">
        <v>25945700</v>
      </c>
      <c r="Q47" s="34" t="s">
        <v>1635</v>
      </c>
      <c r="R47" s="34" t="s">
        <v>1635</v>
      </c>
      <c r="S47" s="34" t="s">
        <v>1636</v>
      </c>
      <c r="T47" s="49">
        <v>2358700</v>
      </c>
      <c r="U47" s="34" t="s">
        <v>411</v>
      </c>
      <c r="V47" s="33">
        <v>3782015</v>
      </c>
    </row>
    <row r="48" spans="1:22" ht="75" customHeight="1" x14ac:dyDescent="0.2">
      <c r="A48" s="34">
        <v>49</v>
      </c>
      <c r="B48" s="34" t="s">
        <v>1627</v>
      </c>
      <c r="C48" s="34" t="s">
        <v>1667</v>
      </c>
      <c r="D48" s="4" t="s">
        <v>1644</v>
      </c>
      <c r="E48" s="188" t="s">
        <v>1668</v>
      </c>
      <c r="F48" s="188" t="s">
        <v>1631</v>
      </c>
      <c r="G48" s="188" t="s">
        <v>235</v>
      </c>
      <c r="H48" s="188" t="s">
        <v>1632</v>
      </c>
      <c r="I48" s="34">
        <v>77131600</v>
      </c>
      <c r="J48" s="4" t="s">
        <v>1676</v>
      </c>
      <c r="K48" s="48">
        <v>42019</v>
      </c>
      <c r="L48" s="203">
        <v>11</v>
      </c>
      <c r="M48" s="204" t="s">
        <v>238</v>
      </c>
      <c r="N48" s="204" t="s">
        <v>1634</v>
      </c>
      <c r="O48" s="49">
        <f t="shared" si="0"/>
        <v>27985100</v>
      </c>
      <c r="P48" s="49">
        <v>27985100</v>
      </c>
      <c r="Q48" s="34" t="s">
        <v>1635</v>
      </c>
      <c r="R48" s="34" t="s">
        <v>1635</v>
      </c>
      <c r="S48" s="34" t="s">
        <v>1636</v>
      </c>
      <c r="T48" s="49">
        <v>2544100</v>
      </c>
      <c r="U48" s="34" t="s">
        <v>411</v>
      </c>
      <c r="V48" s="33">
        <v>4242015</v>
      </c>
    </row>
    <row r="49" spans="1:22" ht="75" customHeight="1" x14ac:dyDescent="0.2">
      <c r="A49" s="34">
        <v>50</v>
      </c>
      <c r="B49" s="34" t="s">
        <v>1627</v>
      </c>
      <c r="C49" s="34" t="s">
        <v>1667</v>
      </c>
      <c r="D49" s="4" t="s">
        <v>1644</v>
      </c>
      <c r="E49" s="188" t="s">
        <v>1668</v>
      </c>
      <c r="F49" s="188" t="s">
        <v>1631</v>
      </c>
      <c r="G49" s="188" t="s">
        <v>235</v>
      </c>
      <c r="H49" s="188" t="s">
        <v>1632</v>
      </c>
      <c r="I49" s="34">
        <v>77131600</v>
      </c>
      <c r="J49" s="4" t="s">
        <v>1674</v>
      </c>
      <c r="K49" s="48">
        <v>42019</v>
      </c>
      <c r="L49" s="203">
        <v>11</v>
      </c>
      <c r="M49" s="204" t="s">
        <v>238</v>
      </c>
      <c r="N49" s="204" t="s">
        <v>1634</v>
      </c>
      <c r="O49" s="49">
        <f t="shared" si="0"/>
        <v>25945700</v>
      </c>
      <c r="P49" s="49">
        <v>25945700</v>
      </c>
      <c r="Q49" s="34" t="s">
        <v>1635</v>
      </c>
      <c r="R49" s="34" t="s">
        <v>1635</v>
      </c>
      <c r="S49" s="34" t="s">
        <v>1636</v>
      </c>
      <c r="T49" s="49">
        <v>2358700</v>
      </c>
      <c r="U49" s="34" t="s">
        <v>411</v>
      </c>
      <c r="V49" s="33">
        <v>1942015</v>
      </c>
    </row>
    <row r="50" spans="1:22" ht="75" customHeight="1" x14ac:dyDescent="0.2">
      <c r="A50" s="34">
        <v>51</v>
      </c>
      <c r="B50" s="34" t="s">
        <v>1627</v>
      </c>
      <c r="C50" s="34" t="s">
        <v>1667</v>
      </c>
      <c r="D50" s="4" t="s">
        <v>1644</v>
      </c>
      <c r="E50" s="188" t="s">
        <v>1668</v>
      </c>
      <c r="F50" s="188" t="s">
        <v>1631</v>
      </c>
      <c r="G50" s="188" t="s">
        <v>235</v>
      </c>
      <c r="H50" s="188" t="s">
        <v>1632</v>
      </c>
      <c r="I50" s="34">
        <v>77131600</v>
      </c>
      <c r="J50" s="4" t="s">
        <v>1679</v>
      </c>
      <c r="K50" s="48">
        <v>42019</v>
      </c>
      <c r="L50" s="203">
        <v>11</v>
      </c>
      <c r="M50" s="204" t="s">
        <v>238</v>
      </c>
      <c r="N50" s="204" t="s">
        <v>1634</v>
      </c>
      <c r="O50" s="49">
        <f t="shared" si="0"/>
        <v>30364400</v>
      </c>
      <c r="P50" s="49">
        <v>30364400</v>
      </c>
      <c r="Q50" s="34" t="s">
        <v>1635</v>
      </c>
      <c r="R50" s="34" t="s">
        <v>1635</v>
      </c>
      <c r="S50" s="34" t="s">
        <v>1636</v>
      </c>
      <c r="T50" s="49">
        <v>2760400</v>
      </c>
      <c r="U50" s="34" t="s">
        <v>411</v>
      </c>
      <c r="V50" s="33">
        <v>4692015</v>
      </c>
    </row>
    <row r="51" spans="1:22" ht="75" customHeight="1" x14ac:dyDescent="0.2">
      <c r="A51" s="34">
        <v>52</v>
      </c>
      <c r="B51" s="34" t="s">
        <v>1627</v>
      </c>
      <c r="C51" s="34" t="s">
        <v>1667</v>
      </c>
      <c r="D51" s="4" t="s">
        <v>1644</v>
      </c>
      <c r="E51" s="188" t="s">
        <v>1668</v>
      </c>
      <c r="F51" s="188" t="s">
        <v>1631</v>
      </c>
      <c r="G51" s="188" t="s">
        <v>235</v>
      </c>
      <c r="H51" s="188" t="s">
        <v>1632</v>
      </c>
      <c r="I51" s="34">
        <v>77131600</v>
      </c>
      <c r="J51" s="4" t="s">
        <v>1676</v>
      </c>
      <c r="K51" s="48">
        <v>42019</v>
      </c>
      <c r="L51" s="203">
        <v>11</v>
      </c>
      <c r="M51" s="204" t="s">
        <v>238</v>
      </c>
      <c r="N51" s="204" t="s">
        <v>1634</v>
      </c>
      <c r="O51" s="49">
        <f t="shared" si="0"/>
        <v>27985100</v>
      </c>
      <c r="P51" s="49">
        <v>27985100</v>
      </c>
      <c r="Q51" s="34" t="s">
        <v>1635</v>
      </c>
      <c r="R51" s="34" t="s">
        <v>1635</v>
      </c>
      <c r="S51" s="34" t="s">
        <v>1636</v>
      </c>
      <c r="T51" s="49">
        <v>2544100</v>
      </c>
      <c r="U51" s="34" t="s">
        <v>411</v>
      </c>
      <c r="V51" s="33">
        <v>4352015</v>
      </c>
    </row>
    <row r="52" spans="1:22" ht="75" customHeight="1" x14ac:dyDescent="0.2">
      <c r="A52" s="34">
        <v>53</v>
      </c>
      <c r="B52" s="34" t="s">
        <v>1627</v>
      </c>
      <c r="C52" s="34" t="s">
        <v>1667</v>
      </c>
      <c r="D52" s="4" t="s">
        <v>1644</v>
      </c>
      <c r="E52" s="188" t="s">
        <v>1668</v>
      </c>
      <c r="F52" s="188" t="s">
        <v>1631</v>
      </c>
      <c r="G52" s="188" t="s">
        <v>235</v>
      </c>
      <c r="H52" s="188" t="s">
        <v>1632</v>
      </c>
      <c r="I52" s="34">
        <v>77131600</v>
      </c>
      <c r="J52" s="4" t="s">
        <v>1680</v>
      </c>
      <c r="K52" s="48">
        <v>42019</v>
      </c>
      <c r="L52" s="203">
        <v>11</v>
      </c>
      <c r="M52" s="204" t="s">
        <v>238</v>
      </c>
      <c r="N52" s="204" t="s">
        <v>1634</v>
      </c>
      <c r="O52" s="49">
        <f t="shared" si="0"/>
        <v>30364400</v>
      </c>
      <c r="P52" s="49">
        <v>30364400</v>
      </c>
      <c r="Q52" s="34" t="s">
        <v>1635</v>
      </c>
      <c r="R52" s="34" t="s">
        <v>1635</v>
      </c>
      <c r="S52" s="34" t="s">
        <v>1636</v>
      </c>
      <c r="T52" s="49">
        <v>2760400</v>
      </c>
      <c r="U52" s="34" t="s">
        <v>411</v>
      </c>
      <c r="V52" s="33">
        <v>1612015</v>
      </c>
    </row>
    <row r="53" spans="1:22" ht="75" customHeight="1" x14ac:dyDescent="0.2">
      <c r="A53" s="34">
        <v>54</v>
      </c>
      <c r="B53" s="34" t="s">
        <v>1627</v>
      </c>
      <c r="C53" s="34" t="s">
        <v>1667</v>
      </c>
      <c r="D53" s="4" t="s">
        <v>1644</v>
      </c>
      <c r="E53" s="188" t="s">
        <v>1668</v>
      </c>
      <c r="F53" s="188" t="s">
        <v>1631</v>
      </c>
      <c r="G53" s="188" t="s">
        <v>235</v>
      </c>
      <c r="H53" s="188" t="s">
        <v>1632</v>
      </c>
      <c r="I53" s="34">
        <v>77131600</v>
      </c>
      <c r="J53" s="4" t="s">
        <v>1674</v>
      </c>
      <c r="K53" s="48">
        <v>42019</v>
      </c>
      <c r="L53" s="203">
        <v>11</v>
      </c>
      <c r="M53" s="204" t="s">
        <v>238</v>
      </c>
      <c r="N53" s="204" t="s">
        <v>1634</v>
      </c>
      <c r="O53" s="49">
        <f t="shared" si="0"/>
        <v>25945700</v>
      </c>
      <c r="P53" s="49">
        <v>25945700</v>
      </c>
      <c r="Q53" s="34" t="s">
        <v>1635</v>
      </c>
      <c r="R53" s="34" t="s">
        <v>1635</v>
      </c>
      <c r="S53" s="34" t="s">
        <v>1636</v>
      </c>
      <c r="T53" s="49">
        <v>2358700</v>
      </c>
      <c r="U53" s="34" t="s">
        <v>411</v>
      </c>
      <c r="V53" s="33">
        <v>8142015</v>
      </c>
    </row>
    <row r="54" spans="1:22" ht="75" customHeight="1" x14ac:dyDescent="0.2">
      <c r="A54" s="34">
        <v>55</v>
      </c>
      <c r="B54" s="34" t="s">
        <v>1627</v>
      </c>
      <c r="C54" s="34" t="s">
        <v>1667</v>
      </c>
      <c r="D54" s="4" t="s">
        <v>1644</v>
      </c>
      <c r="E54" s="188" t="s">
        <v>1668</v>
      </c>
      <c r="F54" s="188" t="s">
        <v>1631</v>
      </c>
      <c r="G54" s="188" t="s">
        <v>235</v>
      </c>
      <c r="H54" s="188" t="s">
        <v>1632</v>
      </c>
      <c r="I54" s="34">
        <v>77131600</v>
      </c>
      <c r="J54" s="4" t="s">
        <v>1674</v>
      </c>
      <c r="K54" s="48">
        <v>42019</v>
      </c>
      <c r="L54" s="203">
        <v>11</v>
      </c>
      <c r="M54" s="204" t="s">
        <v>238</v>
      </c>
      <c r="N54" s="204" t="s">
        <v>1634</v>
      </c>
      <c r="O54" s="49">
        <f t="shared" si="0"/>
        <v>25945700</v>
      </c>
      <c r="P54" s="49">
        <v>25945700</v>
      </c>
      <c r="Q54" s="34" t="s">
        <v>1635</v>
      </c>
      <c r="R54" s="34" t="s">
        <v>1635</v>
      </c>
      <c r="S54" s="34" t="s">
        <v>1636</v>
      </c>
      <c r="T54" s="49">
        <v>2358700</v>
      </c>
      <c r="U54" s="34" t="s">
        <v>411</v>
      </c>
      <c r="V54" s="33">
        <v>10362015</v>
      </c>
    </row>
    <row r="55" spans="1:22" ht="75" customHeight="1" x14ac:dyDescent="0.2">
      <c r="A55" s="34">
        <v>56</v>
      </c>
      <c r="B55" s="34" t="s">
        <v>1627</v>
      </c>
      <c r="C55" s="34" t="s">
        <v>1667</v>
      </c>
      <c r="D55" s="4" t="s">
        <v>1644</v>
      </c>
      <c r="E55" s="188" t="s">
        <v>1668</v>
      </c>
      <c r="F55" s="188" t="s">
        <v>1631</v>
      </c>
      <c r="G55" s="188" t="s">
        <v>235</v>
      </c>
      <c r="H55" s="188" t="s">
        <v>1632</v>
      </c>
      <c r="I55" s="34">
        <v>77131600</v>
      </c>
      <c r="J55" s="4" t="s">
        <v>1681</v>
      </c>
      <c r="K55" s="48">
        <v>42019</v>
      </c>
      <c r="L55" s="203">
        <v>11</v>
      </c>
      <c r="M55" s="204" t="s">
        <v>238</v>
      </c>
      <c r="N55" s="204" t="s">
        <v>1634</v>
      </c>
      <c r="O55" s="49">
        <f t="shared" si="0"/>
        <v>30364400</v>
      </c>
      <c r="P55" s="49">
        <v>30364400</v>
      </c>
      <c r="Q55" s="34" t="s">
        <v>1635</v>
      </c>
      <c r="R55" s="34" t="s">
        <v>1635</v>
      </c>
      <c r="S55" s="34" t="s">
        <v>1636</v>
      </c>
      <c r="T55" s="49">
        <v>2760400</v>
      </c>
      <c r="U55" s="34" t="s">
        <v>411</v>
      </c>
      <c r="V55" s="33">
        <v>8772015</v>
      </c>
    </row>
    <row r="56" spans="1:22" ht="75" customHeight="1" x14ac:dyDescent="0.2">
      <c r="A56" s="34">
        <v>57</v>
      </c>
      <c r="B56" s="34" t="s">
        <v>1627</v>
      </c>
      <c r="C56" s="34" t="s">
        <v>1667</v>
      </c>
      <c r="D56" s="4" t="s">
        <v>1644</v>
      </c>
      <c r="E56" s="188" t="s">
        <v>1668</v>
      </c>
      <c r="F56" s="188" t="s">
        <v>1631</v>
      </c>
      <c r="G56" s="188" t="s">
        <v>235</v>
      </c>
      <c r="H56" s="188" t="s">
        <v>1632</v>
      </c>
      <c r="I56" s="34">
        <v>77131600</v>
      </c>
      <c r="J56" s="4" t="s">
        <v>1682</v>
      </c>
      <c r="K56" s="48">
        <v>42019</v>
      </c>
      <c r="L56" s="203">
        <v>11</v>
      </c>
      <c r="M56" s="204" t="s">
        <v>238</v>
      </c>
      <c r="N56" s="204" t="s">
        <v>1634</v>
      </c>
      <c r="O56" s="49">
        <f t="shared" si="0"/>
        <v>38182100</v>
      </c>
      <c r="P56" s="49">
        <v>38182100</v>
      </c>
      <c r="Q56" s="34" t="s">
        <v>1635</v>
      </c>
      <c r="R56" s="34" t="s">
        <v>1635</v>
      </c>
      <c r="S56" s="34" t="s">
        <v>1636</v>
      </c>
      <c r="T56" s="49">
        <v>3471100</v>
      </c>
      <c r="U56" s="34" t="s">
        <v>411</v>
      </c>
      <c r="V56" s="33">
        <v>5952015</v>
      </c>
    </row>
    <row r="57" spans="1:22" ht="75" customHeight="1" x14ac:dyDescent="0.2">
      <c r="A57" s="34">
        <v>58</v>
      </c>
      <c r="B57" s="34" t="s">
        <v>1627</v>
      </c>
      <c r="C57" s="34" t="s">
        <v>1667</v>
      </c>
      <c r="D57" s="4" t="s">
        <v>1644</v>
      </c>
      <c r="E57" s="188" t="s">
        <v>1668</v>
      </c>
      <c r="F57" s="188" t="s">
        <v>1631</v>
      </c>
      <c r="G57" s="188" t="s">
        <v>235</v>
      </c>
      <c r="H57" s="188" t="s">
        <v>1632</v>
      </c>
      <c r="I57" s="34">
        <v>77131600</v>
      </c>
      <c r="J57" s="4" t="s">
        <v>1674</v>
      </c>
      <c r="K57" s="48">
        <v>42019</v>
      </c>
      <c r="L57" s="203">
        <v>7</v>
      </c>
      <c r="M57" s="204" t="s">
        <v>238</v>
      </c>
      <c r="N57" s="204" t="s">
        <v>1634</v>
      </c>
      <c r="O57" s="49">
        <f t="shared" si="0"/>
        <v>16510900</v>
      </c>
      <c r="P57" s="49">
        <v>16510900</v>
      </c>
      <c r="Q57" s="34" t="s">
        <v>1635</v>
      </c>
      <c r="R57" s="34" t="s">
        <v>1635</v>
      </c>
      <c r="S57" s="34" t="s">
        <v>1636</v>
      </c>
      <c r="T57" s="49">
        <v>2358700</v>
      </c>
      <c r="U57" s="34" t="s">
        <v>411</v>
      </c>
      <c r="V57" s="33">
        <v>10072015</v>
      </c>
    </row>
    <row r="58" spans="1:22" ht="75" customHeight="1" x14ac:dyDescent="0.2">
      <c r="A58" s="34">
        <v>59</v>
      </c>
      <c r="B58" s="34" t="s">
        <v>1627</v>
      </c>
      <c r="C58" s="34" t="s">
        <v>1667</v>
      </c>
      <c r="D58" s="4" t="s">
        <v>1644</v>
      </c>
      <c r="E58" s="188" t="s">
        <v>1668</v>
      </c>
      <c r="F58" s="188" t="s">
        <v>1631</v>
      </c>
      <c r="G58" s="188" t="s">
        <v>235</v>
      </c>
      <c r="H58" s="188" t="s">
        <v>1632</v>
      </c>
      <c r="I58" s="34">
        <v>77131600</v>
      </c>
      <c r="J58" s="4" t="s">
        <v>1677</v>
      </c>
      <c r="K58" s="48">
        <v>42019</v>
      </c>
      <c r="L58" s="203">
        <v>7</v>
      </c>
      <c r="M58" s="204" t="s">
        <v>238</v>
      </c>
      <c r="N58" s="204" t="s">
        <v>1634</v>
      </c>
      <c r="O58" s="49">
        <f t="shared" si="0"/>
        <v>16510900</v>
      </c>
      <c r="P58" s="49">
        <v>16510900</v>
      </c>
      <c r="Q58" s="34" t="s">
        <v>1635</v>
      </c>
      <c r="R58" s="34" t="s">
        <v>1635</v>
      </c>
      <c r="S58" s="34" t="s">
        <v>1636</v>
      </c>
      <c r="T58" s="49">
        <v>2358700</v>
      </c>
      <c r="U58" s="34" t="s">
        <v>411</v>
      </c>
      <c r="V58" s="33">
        <v>9392015</v>
      </c>
    </row>
    <row r="59" spans="1:22" ht="75" customHeight="1" x14ac:dyDescent="0.2">
      <c r="A59" s="34">
        <v>60</v>
      </c>
      <c r="B59" s="34" t="s">
        <v>1627</v>
      </c>
      <c r="C59" s="34" t="s">
        <v>1667</v>
      </c>
      <c r="D59" s="4" t="s">
        <v>1644</v>
      </c>
      <c r="E59" s="188" t="s">
        <v>1668</v>
      </c>
      <c r="F59" s="188" t="s">
        <v>1631</v>
      </c>
      <c r="G59" s="188" t="s">
        <v>235</v>
      </c>
      <c r="H59" s="188" t="s">
        <v>1632</v>
      </c>
      <c r="I59" s="34">
        <v>77131600</v>
      </c>
      <c r="J59" s="4" t="s">
        <v>1674</v>
      </c>
      <c r="K59" s="48">
        <v>42019</v>
      </c>
      <c r="L59" s="203">
        <v>7</v>
      </c>
      <c r="M59" s="204" t="s">
        <v>238</v>
      </c>
      <c r="N59" s="204" t="s">
        <v>1634</v>
      </c>
      <c r="O59" s="49">
        <f t="shared" si="0"/>
        <v>16510900</v>
      </c>
      <c r="P59" s="49">
        <v>16510900</v>
      </c>
      <c r="Q59" s="34" t="s">
        <v>1635</v>
      </c>
      <c r="R59" s="34" t="s">
        <v>1635</v>
      </c>
      <c r="S59" s="34" t="s">
        <v>1636</v>
      </c>
      <c r="T59" s="49">
        <v>2358700</v>
      </c>
      <c r="U59" s="34" t="s">
        <v>411</v>
      </c>
      <c r="V59" s="33">
        <v>10372015</v>
      </c>
    </row>
    <row r="60" spans="1:22" ht="75" customHeight="1" x14ac:dyDescent="0.2">
      <c r="A60" s="34">
        <v>61</v>
      </c>
      <c r="B60" s="34" t="s">
        <v>1627</v>
      </c>
      <c r="C60" s="34" t="s">
        <v>1667</v>
      </c>
      <c r="D60" s="4" t="s">
        <v>1644</v>
      </c>
      <c r="E60" s="188" t="s">
        <v>1668</v>
      </c>
      <c r="F60" s="188" t="s">
        <v>1631</v>
      </c>
      <c r="G60" s="188" t="s">
        <v>235</v>
      </c>
      <c r="H60" s="188" t="s">
        <v>1632</v>
      </c>
      <c r="I60" s="34">
        <v>77131600</v>
      </c>
      <c r="J60" s="4" t="s">
        <v>1672</v>
      </c>
      <c r="K60" s="48">
        <v>42019</v>
      </c>
      <c r="L60" s="203">
        <v>7</v>
      </c>
      <c r="M60" s="204" t="s">
        <v>238</v>
      </c>
      <c r="N60" s="204" t="s">
        <v>1634</v>
      </c>
      <c r="O60" s="49">
        <f t="shared" si="0"/>
        <v>11968600</v>
      </c>
      <c r="P60" s="49">
        <v>11968600</v>
      </c>
      <c r="Q60" s="34" t="s">
        <v>1635</v>
      </c>
      <c r="R60" s="34" t="s">
        <v>1635</v>
      </c>
      <c r="S60" s="34" t="s">
        <v>1636</v>
      </c>
      <c r="T60" s="49">
        <v>1709800</v>
      </c>
      <c r="U60" s="34" t="s">
        <v>411</v>
      </c>
      <c r="V60" s="33">
        <v>10292015</v>
      </c>
    </row>
    <row r="61" spans="1:22" ht="75" customHeight="1" x14ac:dyDescent="0.2">
      <c r="A61" s="34">
        <v>62</v>
      </c>
      <c r="B61" s="34" t="s">
        <v>1627</v>
      </c>
      <c r="C61" s="34" t="s">
        <v>1667</v>
      </c>
      <c r="D61" s="4" t="s">
        <v>1644</v>
      </c>
      <c r="E61" s="188" t="s">
        <v>1668</v>
      </c>
      <c r="F61" s="188" t="s">
        <v>1631</v>
      </c>
      <c r="G61" s="188" t="s">
        <v>235</v>
      </c>
      <c r="H61" s="188" t="s">
        <v>1632</v>
      </c>
      <c r="I61" s="34">
        <v>77131600</v>
      </c>
      <c r="J61" s="4" t="s">
        <v>1674</v>
      </c>
      <c r="K61" s="48">
        <v>42019</v>
      </c>
      <c r="L61" s="203">
        <v>7</v>
      </c>
      <c r="M61" s="204" t="s">
        <v>238</v>
      </c>
      <c r="N61" s="204" t="s">
        <v>1634</v>
      </c>
      <c r="O61" s="49">
        <f t="shared" si="0"/>
        <v>16510900</v>
      </c>
      <c r="P61" s="49">
        <v>16510900</v>
      </c>
      <c r="Q61" s="34" t="s">
        <v>1635</v>
      </c>
      <c r="R61" s="34" t="s">
        <v>1635</v>
      </c>
      <c r="S61" s="34" t="s">
        <v>1636</v>
      </c>
      <c r="T61" s="49">
        <v>2358700</v>
      </c>
      <c r="U61" s="34" t="s">
        <v>411</v>
      </c>
      <c r="V61" s="33">
        <v>10872015</v>
      </c>
    </row>
    <row r="62" spans="1:22" ht="75" customHeight="1" x14ac:dyDescent="0.2">
      <c r="A62" s="34">
        <v>63</v>
      </c>
      <c r="B62" s="34" t="s">
        <v>1627</v>
      </c>
      <c r="C62" s="34" t="s">
        <v>1667</v>
      </c>
      <c r="D62" s="4" t="s">
        <v>1644</v>
      </c>
      <c r="E62" s="188" t="s">
        <v>1668</v>
      </c>
      <c r="F62" s="188" t="s">
        <v>1631</v>
      </c>
      <c r="G62" s="188" t="s">
        <v>235</v>
      </c>
      <c r="H62" s="188" t="s">
        <v>1632</v>
      </c>
      <c r="I62" s="34">
        <v>77131600</v>
      </c>
      <c r="J62" s="4" t="s">
        <v>1674</v>
      </c>
      <c r="K62" s="48">
        <v>42019</v>
      </c>
      <c r="L62" s="203">
        <v>10</v>
      </c>
      <c r="M62" s="204" t="s">
        <v>238</v>
      </c>
      <c r="N62" s="204" t="s">
        <v>1634</v>
      </c>
      <c r="O62" s="49">
        <f t="shared" si="0"/>
        <v>23587000</v>
      </c>
      <c r="P62" s="49">
        <v>23587000</v>
      </c>
      <c r="Q62" s="34" t="s">
        <v>1635</v>
      </c>
      <c r="R62" s="34" t="s">
        <v>1635</v>
      </c>
      <c r="S62" s="34" t="s">
        <v>1636</v>
      </c>
      <c r="T62" s="49">
        <v>2358700</v>
      </c>
      <c r="U62" s="34" t="s">
        <v>411</v>
      </c>
      <c r="V62" s="33">
        <v>5082015</v>
      </c>
    </row>
    <row r="63" spans="1:22" ht="75" customHeight="1" x14ac:dyDescent="0.2">
      <c r="A63" s="34">
        <v>64</v>
      </c>
      <c r="B63" s="34" t="s">
        <v>1627</v>
      </c>
      <c r="C63" s="34" t="s">
        <v>1667</v>
      </c>
      <c r="D63" s="4" t="s">
        <v>1644</v>
      </c>
      <c r="E63" s="188" t="s">
        <v>1668</v>
      </c>
      <c r="F63" s="188" t="s">
        <v>1631</v>
      </c>
      <c r="G63" s="188" t="s">
        <v>235</v>
      </c>
      <c r="H63" s="188" t="s">
        <v>1632</v>
      </c>
      <c r="I63" s="34">
        <v>77131600</v>
      </c>
      <c r="J63" s="4" t="s">
        <v>1683</v>
      </c>
      <c r="K63" s="48">
        <v>42019</v>
      </c>
      <c r="L63" s="203">
        <v>10</v>
      </c>
      <c r="M63" s="204" t="s">
        <v>238</v>
      </c>
      <c r="N63" s="204" t="s">
        <v>1634</v>
      </c>
      <c r="O63" s="49">
        <f t="shared" si="0"/>
        <v>27604000</v>
      </c>
      <c r="P63" s="49">
        <v>27604000</v>
      </c>
      <c r="Q63" s="34" t="s">
        <v>1635</v>
      </c>
      <c r="R63" s="34" t="s">
        <v>1635</v>
      </c>
      <c r="S63" s="34" t="s">
        <v>1636</v>
      </c>
      <c r="T63" s="49">
        <v>2760400</v>
      </c>
      <c r="U63" s="34" t="s">
        <v>411</v>
      </c>
      <c r="V63" s="33">
        <v>6082015</v>
      </c>
    </row>
    <row r="64" spans="1:22" ht="75" customHeight="1" x14ac:dyDescent="0.2">
      <c r="A64" s="34">
        <v>65</v>
      </c>
      <c r="B64" s="34" t="s">
        <v>1627</v>
      </c>
      <c r="C64" s="34" t="s">
        <v>1667</v>
      </c>
      <c r="D64" s="4" t="s">
        <v>1644</v>
      </c>
      <c r="E64" s="188" t="s">
        <v>1668</v>
      </c>
      <c r="F64" s="188" t="s">
        <v>1631</v>
      </c>
      <c r="G64" s="188" t="s">
        <v>235</v>
      </c>
      <c r="H64" s="188" t="s">
        <v>1632</v>
      </c>
      <c r="I64" s="34">
        <v>77131600</v>
      </c>
      <c r="J64" s="4" t="s">
        <v>1684</v>
      </c>
      <c r="K64" s="48">
        <v>42019</v>
      </c>
      <c r="L64" s="203">
        <v>8</v>
      </c>
      <c r="M64" s="204" t="s">
        <v>238</v>
      </c>
      <c r="N64" s="204" t="s">
        <v>1634</v>
      </c>
      <c r="O64" s="49">
        <f t="shared" si="0"/>
        <v>24637600</v>
      </c>
      <c r="P64" s="49">
        <v>24637600</v>
      </c>
      <c r="Q64" s="34" t="s">
        <v>1635</v>
      </c>
      <c r="R64" s="34" t="s">
        <v>1635</v>
      </c>
      <c r="S64" s="34" t="s">
        <v>1636</v>
      </c>
      <c r="T64" s="49">
        <v>3079700</v>
      </c>
      <c r="U64" s="34" t="s">
        <v>411</v>
      </c>
      <c r="V64" s="33">
        <v>6422015</v>
      </c>
    </row>
    <row r="65" spans="1:22" ht="75" customHeight="1" x14ac:dyDescent="0.2">
      <c r="A65" s="34">
        <v>66</v>
      </c>
      <c r="B65" s="34" t="s">
        <v>1627</v>
      </c>
      <c r="C65" s="34" t="s">
        <v>1667</v>
      </c>
      <c r="D65" s="4" t="s">
        <v>1644</v>
      </c>
      <c r="E65" s="188" t="s">
        <v>1668</v>
      </c>
      <c r="F65" s="188" t="s">
        <v>1631</v>
      </c>
      <c r="G65" s="188" t="s">
        <v>235</v>
      </c>
      <c r="H65" s="188" t="s">
        <v>1632</v>
      </c>
      <c r="I65" s="34">
        <v>77131600</v>
      </c>
      <c r="J65" s="4" t="s">
        <v>1674</v>
      </c>
      <c r="K65" s="48">
        <v>42019</v>
      </c>
      <c r="L65" s="203">
        <v>7</v>
      </c>
      <c r="M65" s="204" t="s">
        <v>238</v>
      </c>
      <c r="N65" s="204" t="s">
        <v>1634</v>
      </c>
      <c r="O65" s="49">
        <f t="shared" si="0"/>
        <v>16510900</v>
      </c>
      <c r="P65" s="49">
        <v>16510900</v>
      </c>
      <c r="Q65" s="34" t="s">
        <v>1635</v>
      </c>
      <c r="R65" s="34" t="s">
        <v>1635</v>
      </c>
      <c r="S65" s="34" t="s">
        <v>1636</v>
      </c>
      <c r="T65" s="49">
        <v>2358700</v>
      </c>
      <c r="U65" s="34" t="s">
        <v>411</v>
      </c>
      <c r="V65" s="33">
        <v>10932015</v>
      </c>
    </row>
    <row r="66" spans="1:22" ht="75" customHeight="1" x14ac:dyDescent="0.2">
      <c r="A66" s="34">
        <v>67</v>
      </c>
      <c r="B66" s="34" t="s">
        <v>1627</v>
      </c>
      <c r="C66" s="34" t="s">
        <v>1667</v>
      </c>
      <c r="D66" s="4" t="s">
        <v>1644</v>
      </c>
      <c r="E66" s="188" t="s">
        <v>1668</v>
      </c>
      <c r="F66" s="188" t="s">
        <v>1631</v>
      </c>
      <c r="G66" s="188" t="s">
        <v>235</v>
      </c>
      <c r="H66" s="188" t="s">
        <v>1632</v>
      </c>
      <c r="I66" s="34">
        <v>77131600</v>
      </c>
      <c r="J66" s="4" t="s">
        <v>1674</v>
      </c>
      <c r="K66" s="48">
        <v>42019</v>
      </c>
      <c r="L66" s="203">
        <v>7</v>
      </c>
      <c r="M66" s="204" t="s">
        <v>238</v>
      </c>
      <c r="N66" s="204" t="s">
        <v>1634</v>
      </c>
      <c r="O66" s="49">
        <f t="shared" si="0"/>
        <v>16510900</v>
      </c>
      <c r="P66" s="49">
        <v>16510900</v>
      </c>
      <c r="Q66" s="34" t="s">
        <v>1635</v>
      </c>
      <c r="R66" s="34" t="s">
        <v>1635</v>
      </c>
      <c r="S66" s="34" t="s">
        <v>1636</v>
      </c>
      <c r="T66" s="49">
        <v>2358700</v>
      </c>
      <c r="U66" s="34" t="s">
        <v>411</v>
      </c>
      <c r="V66" s="33">
        <v>11652015</v>
      </c>
    </row>
    <row r="67" spans="1:22" ht="75" customHeight="1" x14ac:dyDescent="0.2">
      <c r="A67" s="34">
        <v>68</v>
      </c>
      <c r="B67" s="34" t="s">
        <v>1627</v>
      </c>
      <c r="C67" s="34" t="s">
        <v>1667</v>
      </c>
      <c r="D67" s="4" t="s">
        <v>1644</v>
      </c>
      <c r="E67" s="188" t="s">
        <v>1668</v>
      </c>
      <c r="F67" s="188" t="s">
        <v>1631</v>
      </c>
      <c r="G67" s="188" t="s">
        <v>235</v>
      </c>
      <c r="H67" s="188" t="s">
        <v>1632</v>
      </c>
      <c r="I67" s="34">
        <v>77131600</v>
      </c>
      <c r="J67" s="4" t="s">
        <v>1685</v>
      </c>
      <c r="K67" s="48">
        <v>42019</v>
      </c>
      <c r="L67" s="203">
        <v>7.5</v>
      </c>
      <c r="M67" s="204" t="s">
        <v>238</v>
      </c>
      <c r="N67" s="204" t="s">
        <v>1634</v>
      </c>
      <c r="O67" s="49">
        <f t="shared" ref="O67:O130" si="1">+P67</f>
        <v>26033250</v>
      </c>
      <c r="P67" s="49">
        <v>26033250</v>
      </c>
      <c r="Q67" s="34" t="s">
        <v>1635</v>
      </c>
      <c r="R67" s="34" t="s">
        <v>1635</v>
      </c>
      <c r="S67" s="34" t="s">
        <v>1636</v>
      </c>
      <c r="T67" s="49">
        <v>3471100</v>
      </c>
      <c r="U67" s="34" t="s">
        <v>411</v>
      </c>
      <c r="V67" s="33">
        <v>9092015</v>
      </c>
    </row>
    <row r="68" spans="1:22" ht="75" customHeight="1" x14ac:dyDescent="0.2">
      <c r="A68" s="34">
        <v>69</v>
      </c>
      <c r="B68" s="34" t="s">
        <v>1627</v>
      </c>
      <c r="C68" s="34" t="s">
        <v>1667</v>
      </c>
      <c r="D68" s="4" t="s">
        <v>1644</v>
      </c>
      <c r="E68" s="188" t="s">
        <v>1668</v>
      </c>
      <c r="F68" s="188" t="s">
        <v>1631</v>
      </c>
      <c r="G68" s="188" t="s">
        <v>235</v>
      </c>
      <c r="H68" s="188" t="s">
        <v>1632</v>
      </c>
      <c r="I68" s="34">
        <v>77131600</v>
      </c>
      <c r="J68" s="4" t="s">
        <v>1685</v>
      </c>
      <c r="K68" s="48">
        <v>42019</v>
      </c>
      <c r="L68" s="203">
        <v>7.5</v>
      </c>
      <c r="M68" s="204" t="s">
        <v>238</v>
      </c>
      <c r="N68" s="204" t="s">
        <v>1634</v>
      </c>
      <c r="O68" s="49">
        <f t="shared" si="1"/>
        <v>26033250</v>
      </c>
      <c r="P68" s="49">
        <v>26033250</v>
      </c>
      <c r="Q68" s="34" t="s">
        <v>1635</v>
      </c>
      <c r="R68" s="34" t="s">
        <v>1635</v>
      </c>
      <c r="S68" s="34" t="s">
        <v>1636</v>
      </c>
      <c r="T68" s="49">
        <v>3471100</v>
      </c>
      <c r="U68" s="34" t="s">
        <v>411</v>
      </c>
      <c r="V68" s="33">
        <v>9102015</v>
      </c>
    </row>
    <row r="69" spans="1:22" ht="75" customHeight="1" x14ac:dyDescent="0.2">
      <c r="A69" s="34">
        <v>70</v>
      </c>
      <c r="B69" s="34" t="s">
        <v>1627</v>
      </c>
      <c r="C69" s="34" t="s">
        <v>1667</v>
      </c>
      <c r="D69" s="4" t="s">
        <v>1644</v>
      </c>
      <c r="E69" s="188" t="s">
        <v>1668</v>
      </c>
      <c r="F69" s="188" t="s">
        <v>1631</v>
      </c>
      <c r="G69" s="188" t="s">
        <v>235</v>
      </c>
      <c r="H69" s="188" t="s">
        <v>1632</v>
      </c>
      <c r="I69" s="34">
        <v>77131600</v>
      </c>
      <c r="J69" s="4" t="s">
        <v>1677</v>
      </c>
      <c r="K69" s="48">
        <v>42019</v>
      </c>
      <c r="L69" s="203">
        <v>7</v>
      </c>
      <c r="M69" s="204" t="s">
        <v>238</v>
      </c>
      <c r="N69" s="204" t="s">
        <v>1634</v>
      </c>
      <c r="O69" s="49">
        <f t="shared" si="1"/>
        <v>16510900</v>
      </c>
      <c r="P69" s="49">
        <v>16510900</v>
      </c>
      <c r="Q69" s="34" t="s">
        <v>1635</v>
      </c>
      <c r="R69" s="34" t="s">
        <v>1635</v>
      </c>
      <c r="S69" s="34" t="s">
        <v>1636</v>
      </c>
      <c r="T69" s="49">
        <v>2358700</v>
      </c>
      <c r="U69" s="34" t="s">
        <v>411</v>
      </c>
      <c r="V69" s="33">
        <v>10732015</v>
      </c>
    </row>
    <row r="70" spans="1:22" ht="75" customHeight="1" x14ac:dyDescent="0.2">
      <c r="A70" s="34">
        <v>71</v>
      </c>
      <c r="B70" s="34" t="s">
        <v>1627</v>
      </c>
      <c r="C70" s="34" t="s">
        <v>1667</v>
      </c>
      <c r="D70" s="4" t="s">
        <v>1644</v>
      </c>
      <c r="E70" s="188" t="s">
        <v>1668</v>
      </c>
      <c r="F70" s="188" t="s">
        <v>1631</v>
      </c>
      <c r="G70" s="188" t="s">
        <v>235</v>
      </c>
      <c r="H70" s="188" t="s">
        <v>1632</v>
      </c>
      <c r="I70" s="34">
        <v>77131600</v>
      </c>
      <c r="J70" s="4" t="s">
        <v>1686</v>
      </c>
      <c r="K70" s="48">
        <v>42019</v>
      </c>
      <c r="L70" s="203">
        <v>11</v>
      </c>
      <c r="M70" s="204" t="s">
        <v>238</v>
      </c>
      <c r="N70" s="204" t="s">
        <v>1634</v>
      </c>
      <c r="O70" s="49">
        <f t="shared" si="1"/>
        <v>55517000</v>
      </c>
      <c r="P70" s="49">
        <v>55517000</v>
      </c>
      <c r="Q70" s="34" t="s">
        <v>1635</v>
      </c>
      <c r="R70" s="34" t="s">
        <v>1635</v>
      </c>
      <c r="S70" s="34" t="s">
        <v>1636</v>
      </c>
      <c r="T70" s="49">
        <v>5047000</v>
      </c>
      <c r="U70" s="34" t="s">
        <v>411</v>
      </c>
      <c r="V70" s="33">
        <v>3512015</v>
      </c>
    </row>
    <row r="71" spans="1:22" ht="75" customHeight="1" x14ac:dyDescent="0.2">
      <c r="A71" s="34">
        <v>72</v>
      </c>
      <c r="B71" s="34" t="s">
        <v>1627</v>
      </c>
      <c r="C71" s="34" t="s">
        <v>1667</v>
      </c>
      <c r="D71" s="4" t="s">
        <v>1644</v>
      </c>
      <c r="E71" s="188" t="s">
        <v>1668</v>
      </c>
      <c r="F71" s="188" t="s">
        <v>1631</v>
      </c>
      <c r="G71" s="188" t="s">
        <v>235</v>
      </c>
      <c r="H71" s="188" t="s">
        <v>1632</v>
      </c>
      <c r="I71" s="34">
        <v>77131600</v>
      </c>
      <c r="J71" s="4" t="s">
        <v>1687</v>
      </c>
      <c r="K71" s="48">
        <v>42019</v>
      </c>
      <c r="L71" s="203">
        <v>11</v>
      </c>
      <c r="M71" s="204" t="s">
        <v>238</v>
      </c>
      <c r="N71" s="204" t="s">
        <v>1634</v>
      </c>
      <c r="O71" s="49">
        <f t="shared" si="1"/>
        <v>22206800</v>
      </c>
      <c r="P71" s="49">
        <v>22206800</v>
      </c>
      <c r="Q71" s="34" t="s">
        <v>1635</v>
      </c>
      <c r="R71" s="34" t="s">
        <v>1635</v>
      </c>
      <c r="S71" s="34" t="s">
        <v>1636</v>
      </c>
      <c r="T71" s="49">
        <v>2018800</v>
      </c>
      <c r="U71" s="34" t="s">
        <v>411</v>
      </c>
      <c r="V71" s="33">
        <v>1682015</v>
      </c>
    </row>
    <row r="72" spans="1:22" ht="75" customHeight="1" x14ac:dyDescent="0.2">
      <c r="A72" s="34">
        <v>73</v>
      </c>
      <c r="B72" s="34" t="s">
        <v>1627</v>
      </c>
      <c r="C72" s="34" t="s">
        <v>1667</v>
      </c>
      <c r="D72" s="4" t="s">
        <v>1644</v>
      </c>
      <c r="E72" s="188" t="s">
        <v>1668</v>
      </c>
      <c r="F72" s="188" t="s">
        <v>1631</v>
      </c>
      <c r="G72" s="188" t="s">
        <v>235</v>
      </c>
      <c r="H72" s="188" t="s">
        <v>1632</v>
      </c>
      <c r="I72" s="34">
        <v>77131600</v>
      </c>
      <c r="J72" s="4" t="s">
        <v>1688</v>
      </c>
      <c r="K72" s="48">
        <v>42019</v>
      </c>
      <c r="L72" s="203">
        <v>11</v>
      </c>
      <c r="M72" s="204" t="s">
        <v>238</v>
      </c>
      <c r="N72" s="204" t="s">
        <v>1634</v>
      </c>
      <c r="O72" s="49">
        <f t="shared" si="1"/>
        <v>17448200</v>
      </c>
      <c r="P72" s="49">
        <v>17448200</v>
      </c>
      <c r="Q72" s="34" t="s">
        <v>1635</v>
      </c>
      <c r="R72" s="34" t="s">
        <v>1635</v>
      </c>
      <c r="S72" s="34" t="s">
        <v>1636</v>
      </c>
      <c r="T72" s="49">
        <v>1586200</v>
      </c>
      <c r="U72" s="34" t="s">
        <v>411</v>
      </c>
      <c r="V72" s="33">
        <v>1622015</v>
      </c>
    </row>
    <row r="73" spans="1:22" ht="75" customHeight="1" x14ac:dyDescent="0.2">
      <c r="A73" s="34">
        <v>74</v>
      </c>
      <c r="B73" s="34" t="s">
        <v>1627</v>
      </c>
      <c r="C73" s="34" t="s">
        <v>1667</v>
      </c>
      <c r="D73" s="4" t="s">
        <v>1644</v>
      </c>
      <c r="E73" s="188" t="s">
        <v>1668</v>
      </c>
      <c r="F73" s="188" t="s">
        <v>1631</v>
      </c>
      <c r="G73" s="188" t="s">
        <v>235</v>
      </c>
      <c r="H73" s="188" t="s">
        <v>1632</v>
      </c>
      <c r="I73" s="34">
        <v>77131600</v>
      </c>
      <c r="J73" s="4" t="s">
        <v>1689</v>
      </c>
      <c r="K73" s="48">
        <v>42019</v>
      </c>
      <c r="L73" s="203">
        <v>11</v>
      </c>
      <c r="M73" s="204" t="s">
        <v>238</v>
      </c>
      <c r="N73" s="204" t="s">
        <v>1634</v>
      </c>
      <c r="O73" s="49">
        <f t="shared" si="1"/>
        <v>61295300</v>
      </c>
      <c r="P73" s="49">
        <v>61295300</v>
      </c>
      <c r="Q73" s="34" t="s">
        <v>1635</v>
      </c>
      <c r="R73" s="34" t="s">
        <v>1635</v>
      </c>
      <c r="S73" s="34" t="s">
        <v>1636</v>
      </c>
      <c r="T73" s="49">
        <v>5572300</v>
      </c>
      <c r="U73" s="34" t="s">
        <v>411</v>
      </c>
      <c r="V73" s="33">
        <v>1852015</v>
      </c>
    </row>
    <row r="74" spans="1:22" ht="75" customHeight="1" x14ac:dyDescent="0.2">
      <c r="A74" s="34">
        <v>75</v>
      </c>
      <c r="B74" s="34" t="s">
        <v>1627</v>
      </c>
      <c r="C74" s="34" t="s">
        <v>1667</v>
      </c>
      <c r="D74" s="4" t="s">
        <v>1644</v>
      </c>
      <c r="E74" s="188" t="s">
        <v>1668</v>
      </c>
      <c r="F74" s="188" t="s">
        <v>1631</v>
      </c>
      <c r="G74" s="188" t="s">
        <v>235</v>
      </c>
      <c r="H74" s="188" t="s">
        <v>1632</v>
      </c>
      <c r="I74" s="34">
        <v>77131600</v>
      </c>
      <c r="J74" s="4" t="s">
        <v>1690</v>
      </c>
      <c r="K74" s="48">
        <v>42019</v>
      </c>
      <c r="L74" s="203">
        <v>11</v>
      </c>
      <c r="M74" s="204" t="s">
        <v>238</v>
      </c>
      <c r="N74" s="204" t="s">
        <v>1634</v>
      </c>
      <c r="O74" s="49">
        <f t="shared" si="1"/>
        <v>61295300</v>
      </c>
      <c r="P74" s="49">
        <v>61295300</v>
      </c>
      <c r="Q74" s="34" t="s">
        <v>1635</v>
      </c>
      <c r="R74" s="34" t="s">
        <v>1635</v>
      </c>
      <c r="S74" s="34" t="s">
        <v>1636</v>
      </c>
      <c r="T74" s="49">
        <v>5572300</v>
      </c>
      <c r="U74" s="34" t="s">
        <v>411</v>
      </c>
      <c r="V74" s="33">
        <v>3322015</v>
      </c>
    </row>
    <row r="75" spans="1:22" ht="75" customHeight="1" x14ac:dyDescent="0.2">
      <c r="A75" s="34">
        <v>76</v>
      </c>
      <c r="B75" s="34" t="s">
        <v>1627</v>
      </c>
      <c r="C75" s="34" t="s">
        <v>1667</v>
      </c>
      <c r="D75" s="4" t="s">
        <v>1644</v>
      </c>
      <c r="E75" s="188" t="s">
        <v>1668</v>
      </c>
      <c r="F75" s="188" t="s">
        <v>1631</v>
      </c>
      <c r="G75" s="188" t="s">
        <v>235</v>
      </c>
      <c r="H75" s="188" t="s">
        <v>1632</v>
      </c>
      <c r="I75" s="34">
        <v>77131600</v>
      </c>
      <c r="J75" s="4" t="s">
        <v>1691</v>
      </c>
      <c r="K75" s="48">
        <v>42019</v>
      </c>
      <c r="L75" s="203">
        <v>11</v>
      </c>
      <c r="M75" s="204" t="s">
        <v>238</v>
      </c>
      <c r="N75" s="204" t="s">
        <v>1634</v>
      </c>
      <c r="O75" s="49">
        <f t="shared" si="1"/>
        <v>17448200</v>
      </c>
      <c r="P75" s="49">
        <v>17448200</v>
      </c>
      <c r="Q75" s="34" t="s">
        <v>1635</v>
      </c>
      <c r="R75" s="34" t="s">
        <v>1635</v>
      </c>
      <c r="S75" s="34" t="s">
        <v>1636</v>
      </c>
      <c r="T75" s="49">
        <v>1586200</v>
      </c>
      <c r="U75" s="34" t="s">
        <v>411</v>
      </c>
      <c r="V75" s="33">
        <v>2272015</v>
      </c>
    </row>
    <row r="76" spans="1:22" ht="75" customHeight="1" x14ac:dyDescent="0.2">
      <c r="A76" s="34">
        <v>77</v>
      </c>
      <c r="B76" s="34" t="s">
        <v>1627</v>
      </c>
      <c r="C76" s="34" t="s">
        <v>1667</v>
      </c>
      <c r="D76" s="4" t="s">
        <v>1644</v>
      </c>
      <c r="E76" s="188" t="s">
        <v>1668</v>
      </c>
      <c r="F76" s="188" t="s">
        <v>1631</v>
      </c>
      <c r="G76" s="188" t="s">
        <v>235</v>
      </c>
      <c r="H76" s="188" t="s">
        <v>1632</v>
      </c>
      <c r="I76" s="34">
        <v>77131600</v>
      </c>
      <c r="J76" s="4" t="s">
        <v>1691</v>
      </c>
      <c r="K76" s="48">
        <v>42019</v>
      </c>
      <c r="L76" s="203">
        <v>11</v>
      </c>
      <c r="M76" s="204" t="s">
        <v>238</v>
      </c>
      <c r="N76" s="204" t="s">
        <v>1634</v>
      </c>
      <c r="O76" s="49">
        <f t="shared" si="1"/>
        <v>13709300</v>
      </c>
      <c r="P76" s="49">
        <v>13709300</v>
      </c>
      <c r="Q76" s="34" t="s">
        <v>1635</v>
      </c>
      <c r="R76" s="34" t="s">
        <v>1635</v>
      </c>
      <c r="S76" s="34" t="s">
        <v>1636</v>
      </c>
      <c r="T76" s="49">
        <v>1246300</v>
      </c>
      <c r="U76" s="34" t="s">
        <v>411</v>
      </c>
      <c r="V76" s="33">
        <v>2022015</v>
      </c>
    </row>
    <row r="77" spans="1:22" ht="75" customHeight="1" x14ac:dyDescent="0.2">
      <c r="A77" s="34">
        <v>78</v>
      </c>
      <c r="B77" s="34" t="s">
        <v>1627</v>
      </c>
      <c r="C77" s="34" t="s">
        <v>1667</v>
      </c>
      <c r="D77" s="4" t="s">
        <v>1644</v>
      </c>
      <c r="E77" s="188" t="s">
        <v>1668</v>
      </c>
      <c r="F77" s="188" t="s">
        <v>1631</v>
      </c>
      <c r="G77" s="188" t="s">
        <v>235</v>
      </c>
      <c r="H77" s="188" t="s">
        <v>1632</v>
      </c>
      <c r="I77" s="34">
        <v>77131600</v>
      </c>
      <c r="J77" s="4" t="s">
        <v>1692</v>
      </c>
      <c r="K77" s="48">
        <v>42019</v>
      </c>
      <c r="L77" s="203">
        <v>11</v>
      </c>
      <c r="M77" s="204" t="s">
        <v>238</v>
      </c>
      <c r="N77" s="204" t="s">
        <v>1634</v>
      </c>
      <c r="O77" s="49">
        <f t="shared" si="1"/>
        <v>18807800</v>
      </c>
      <c r="P77" s="49">
        <v>18807800</v>
      </c>
      <c r="Q77" s="34" t="s">
        <v>1635</v>
      </c>
      <c r="R77" s="34" t="s">
        <v>1635</v>
      </c>
      <c r="S77" s="34" t="s">
        <v>1636</v>
      </c>
      <c r="T77" s="49">
        <v>1709800</v>
      </c>
      <c r="U77" s="34" t="s">
        <v>411</v>
      </c>
      <c r="V77" s="33">
        <v>1792015</v>
      </c>
    </row>
    <row r="78" spans="1:22" ht="75" customHeight="1" x14ac:dyDescent="0.2">
      <c r="A78" s="34">
        <v>79</v>
      </c>
      <c r="B78" s="34" t="s">
        <v>1627</v>
      </c>
      <c r="C78" s="34" t="s">
        <v>1667</v>
      </c>
      <c r="D78" s="4" t="s">
        <v>1644</v>
      </c>
      <c r="E78" s="188" t="s">
        <v>1668</v>
      </c>
      <c r="F78" s="188" t="s">
        <v>1631</v>
      </c>
      <c r="G78" s="188" t="s">
        <v>235</v>
      </c>
      <c r="H78" s="188" t="s">
        <v>1632</v>
      </c>
      <c r="I78" s="34">
        <v>77131600</v>
      </c>
      <c r="J78" s="4" t="s">
        <v>1693</v>
      </c>
      <c r="K78" s="48">
        <v>42019</v>
      </c>
      <c r="L78" s="203">
        <v>11</v>
      </c>
      <c r="M78" s="204" t="s">
        <v>238</v>
      </c>
      <c r="N78" s="204" t="s">
        <v>1634</v>
      </c>
      <c r="O78" s="49">
        <f t="shared" si="1"/>
        <v>17448200</v>
      </c>
      <c r="P78" s="49">
        <v>17448200</v>
      </c>
      <c r="Q78" s="34" t="s">
        <v>1635</v>
      </c>
      <c r="R78" s="34" t="s">
        <v>1635</v>
      </c>
      <c r="S78" s="34" t="s">
        <v>1636</v>
      </c>
      <c r="T78" s="49">
        <v>1586200</v>
      </c>
      <c r="U78" s="34" t="s">
        <v>411</v>
      </c>
      <c r="V78" s="33">
        <v>3072015</v>
      </c>
    </row>
    <row r="79" spans="1:22" ht="75" customHeight="1" x14ac:dyDescent="0.2">
      <c r="A79" s="34">
        <v>80</v>
      </c>
      <c r="B79" s="34" t="s">
        <v>1627</v>
      </c>
      <c r="C79" s="34" t="s">
        <v>1667</v>
      </c>
      <c r="D79" s="4" t="s">
        <v>1644</v>
      </c>
      <c r="E79" s="188" t="s">
        <v>1668</v>
      </c>
      <c r="F79" s="188" t="s">
        <v>1631</v>
      </c>
      <c r="G79" s="188" t="s">
        <v>235</v>
      </c>
      <c r="H79" s="188" t="s">
        <v>1632</v>
      </c>
      <c r="I79" s="34">
        <v>77131600</v>
      </c>
      <c r="J79" s="4" t="s">
        <v>1694</v>
      </c>
      <c r="K79" s="48">
        <v>42019</v>
      </c>
      <c r="L79" s="203">
        <v>3.5</v>
      </c>
      <c r="M79" s="204" t="s">
        <v>238</v>
      </c>
      <c r="N79" s="204" t="s">
        <v>1634</v>
      </c>
      <c r="O79" s="49">
        <f t="shared" si="1"/>
        <v>8255450</v>
      </c>
      <c r="P79" s="49">
        <v>8255450</v>
      </c>
      <c r="Q79" s="34" t="s">
        <v>1635</v>
      </c>
      <c r="R79" s="34" t="s">
        <v>1635</v>
      </c>
      <c r="S79" s="34" t="s">
        <v>1636</v>
      </c>
      <c r="T79" s="49">
        <v>2358700</v>
      </c>
      <c r="U79" s="34" t="s">
        <v>411</v>
      </c>
      <c r="V79" s="33">
        <v>10072015</v>
      </c>
    </row>
    <row r="80" spans="1:22" ht="75" customHeight="1" x14ac:dyDescent="0.2">
      <c r="A80" s="34">
        <v>81</v>
      </c>
      <c r="B80" s="34" t="s">
        <v>1627</v>
      </c>
      <c r="C80" s="34" t="s">
        <v>1667</v>
      </c>
      <c r="D80" s="4" t="s">
        <v>1644</v>
      </c>
      <c r="E80" s="188" t="s">
        <v>1668</v>
      </c>
      <c r="F80" s="188" t="s">
        <v>1631</v>
      </c>
      <c r="G80" s="188" t="s">
        <v>235</v>
      </c>
      <c r="H80" s="188" t="s">
        <v>1632</v>
      </c>
      <c r="I80" s="34">
        <v>77131600</v>
      </c>
      <c r="J80" s="4" t="s">
        <v>185</v>
      </c>
      <c r="K80" s="48">
        <v>42309</v>
      </c>
      <c r="L80" s="203">
        <v>1</v>
      </c>
      <c r="M80" s="204" t="s">
        <v>238</v>
      </c>
      <c r="N80" s="204" t="s">
        <v>1634</v>
      </c>
      <c r="O80" s="49">
        <f t="shared" si="1"/>
        <v>648900</v>
      </c>
      <c r="P80" s="49">
        <v>648900</v>
      </c>
      <c r="Q80" s="34" t="s">
        <v>1635</v>
      </c>
      <c r="R80" s="34" t="s">
        <v>1635</v>
      </c>
      <c r="S80" s="34" t="s">
        <v>1636</v>
      </c>
      <c r="T80" s="49">
        <v>648900</v>
      </c>
      <c r="U80" s="34" t="s">
        <v>2779</v>
      </c>
      <c r="V80" s="33" t="s">
        <v>1695</v>
      </c>
    </row>
    <row r="81" spans="1:22" ht="75" customHeight="1" x14ac:dyDescent="0.2">
      <c r="A81" s="34">
        <v>82</v>
      </c>
      <c r="B81" s="34" t="s">
        <v>1627</v>
      </c>
      <c r="C81" s="34" t="s">
        <v>1667</v>
      </c>
      <c r="D81" s="4" t="s">
        <v>1644</v>
      </c>
      <c r="E81" s="188" t="s">
        <v>1668</v>
      </c>
      <c r="F81" s="188" t="s">
        <v>412</v>
      </c>
      <c r="G81" s="188" t="s">
        <v>300</v>
      </c>
      <c r="H81" s="188" t="s">
        <v>178</v>
      </c>
      <c r="I81" s="34">
        <v>78101601</v>
      </c>
      <c r="J81" s="4" t="s">
        <v>1696</v>
      </c>
      <c r="K81" s="48">
        <v>42005</v>
      </c>
      <c r="L81" s="203">
        <v>1</v>
      </c>
      <c r="M81" s="204" t="s">
        <v>1697</v>
      </c>
      <c r="N81" s="204" t="s">
        <v>1634</v>
      </c>
      <c r="O81" s="49">
        <f t="shared" si="1"/>
        <v>48245000</v>
      </c>
      <c r="P81" s="49">
        <v>48245000</v>
      </c>
      <c r="Q81" s="34" t="s">
        <v>1635</v>
      </c>
      <c r="R81" s="34" t="s">
        <v>1635</v>
      </c>
      <c r="S81" s="34" t="s">
        <v>1636</v>
      </c>
      <c r="T81" s="49">
        <v>48245000</v>
      </c>
      <c r="U81" s="34" t="s">
        <v>411</v>
      </c>
      <c r="V81" s="33">
        <v>11622015</v>
      </c>
    </row>
    <row r="82" spans="1:22" ht="75" customHeight="1" x14ac:dyDescent="0.2">
      <c r="A82" s="34">
        <v>84</v>
      </c>
      <c r="B82" s="34" t="s">
        <v>1627</v>
      </c>
      <c r="C82" s="34" t="s">
        <v>1667</v>
      </c>
      <c r="D82" s="4" t="s">
        <v>1644</v>
      </c>
      <c r="E82" s="188" t="s">
        <v>1668</v>
      </c>
      <c r="F82" s="188" t="s">
        <v>412</v>
      </c>
      <c r="G82" s="188" t="s">
        <v>1664</v>
      </c>
      <c r="H82" s="188" t="s">
        <v>1665</v>
      </c>
      <c r="I82" s="34">
        <v>77121500</v>
      </c>
      <c r="J82" s="4" t="s">
        <v>1698</v>
      </c>
      <c r="K82" s="48">
        <v>42036</v>
      </c>
      <c r="L82" s="203">
        <v>1</v>
      </c>
      <c r="M82" s="204" t="s">
        <v>238</v>
      </c>
      <c r="N82" s="204" t="s">
        <v>1634</v>
      </c>
      <c r="O82" s="49">
        <f t="shared" si="1"/>
        <v>154181427</v>
      </c>
      <c r="P82" s="49">
        <v>154181427</v>
      </c>
      <c r="Q82" s="34" t="s">
        <v>1635</v>
      </c>
      <c r="R82" s="34" t="s">
        <v>1635</v>
      </c>
      <c r="S82" s="34" t="s">
        <v>1636</v>
      </c>
      <c r="T82" s="49">
        <f>+P82</f>
        <v>154181427</v>
      </c>
      <c r="U82" s="34" t="s">
        <v>411</v>
      </c>
      <c r="V82" s="33">
        <v>12572015</v>
      </c>
    </row>
    <row r="83" spans="1:22" ht="75" customHeight="1" x14ac:dyDescent="0.2">
      <c r="A83" s="34">
        <v>85</v>
      </c>
      <c r="B83" s="34" t="s">
        <v>1627</v>
      </c>
      <c r="C83" s="34" t="s">
        <v>1667</v>
      </c>
      <c r="D83" s="4" t="s">
        <v>1644</v>
      </c>
      <c r="E83" s="188" t="s">
        <v>1699</v>
      </c>
      <c r="F83" s="188" t="s">
        <v>1631</v>
      </c>
      <c r="G83" s="188" t="s">
        <v>235</v>
      </c>
      <c r="H83" s="188" t="s">
        <v>1632</v>
      </c>
      <c r="I83" s="34">
        <v>77131600</v>
      </c>
      <c r="J83" s="4" t="s">
        <v>1700</v>
      </c>
      <c r="K83" s="48">
        <v>42019</v>
      </c>
      <c r="L83" s="203">
        <v>11</v>
      </c>
      <c r="M83" s="204" t="s">
        <v>238</v>
      </c>
      <c r="N83" s="204" t="s">
        <v>1634</v>
      </c>
      <c r="O83" s="49">
        <f t="shared" si="1"/>
        <v>30364400</v>
      </c>
      <c r="P83" s="49">
        <v>30364400</v>
      </c>
      <c r="Q83" s="34" t="s">
        <v>1635</v>
      </c>
      <c r="R83" s="34" t="s">
        <v>1635</v>
      </c>
      <c r="S83" s="34" t="s">
        <v>1636</v>
      </c>
      <c r="T83" s="49">
        <v>2760400</v>
      </c>
      <c r="U83" s="34" t="s">
        <v>411</v>
      </c>
      <c r="V83" s="33">
        <v>5402015</v>
      </c>
    </row>
    <row r="84" spans="1:22" ht="75" customHeight="1" x14ac:dyDescent="0.2">
      <c r="A84" s="34">
        <v>86</v>
      </c>
      <c r="B84" s="34" t="s">
        <v>1627</v>
      </c>
      <c r="C84" s="34" t="s">
        <v>1667</v>
      </c>
      <c r="D84" s="4" t="s">
        <v>1644</v>
      </c>
      <c r="E84" s="188" t="s">
        <v>1699</v>
      </c>
      <c r="F84" s="188" t="s">
        <v>1631</v>
      </c>
      <c r="G84" s="188" t="s">
        <v>235</v>
      </c>
      <c r="H84" s="188" t="s">
        <v>1632</v>
      </c>
      <c r="I84" s="34">
        <v>77131600</v>
      </c>
      <c r="J84" s="4" t="s">
        <v>1701</v>
      </c>
      <c r="K84" s="48">
        <v>42019</v>
      </c>
      <c r="L84" s="203">
        <v>10.5</v>
      </c>
      <c r="M84" s="204" t="s">
        <v>238</v>
      </c>
      <c r="N84" s="204" t="s">
        <v>1634</v>
      </c>
      <c r="O84" s="49">
        <f t="shared" si="1"/>
        <v>24766350</v>
      </c>
      <c r="P84" s="49">
        <v>24766350</v>
      </c>
      <c r="Q84" s="34" t="s">
        <v>1635</v>
      </c>
      <c r="R84" s="34" t="s">
        <v>1635</v>
      </c>
      <c r="S84" s="34" t="s">
        <v>1636</v>
      </c>
      <c r="T84" s="49">
        <v>2358700</v>
      </c>
      <c r="U84" s="34" t="s">
        <v>411</v>
      </c>
      <c r="V84" s="33">
        <v>2392015</v>
      </c>
    </row>
    <row r="85" spans="1:22" ht="75" customHeight="1" x14ac:dyDescent="0.2">
      <c r="A85" s="34">
        <v>88</v>
      </c>
      <c r="B85" s="34" t="s">
        <v>1627</v>
      </c>
      <c r="C85" s="34" t="s">
        <v>1628</v>
      </c>
      <c r="D85" s="4" t="s">
        <v>1644</v>
      </c>
      <c r="E85" s="188" t="s">
        <v>1702</v>
      </c>
      <c r="F85" s="188" t="s">
        <v>1631</v>
      </c>
      <c r="G85" s="188" t="s">
        <v>235</v>
      </c>
      <c r="H85" s="188" t="s">
        <v>1632</v>
      </c>
      <c r="I85" s="34">
        <v>77121500</v>
      </c>
      <c r="J85" s="4" t="s">
        <v>1703</v>
      </c>
      <c r="K85" s="48">
        <v>42019</v>
      </c>
      <c r="L85" s="203">
        <v>11</v>
      </c>
      <c r="M85" s="204" t="s">
        <v>238</v>
      </c>
      <c r="N85" s="204" t="s">
        <v>1634</v>
      </c>
      <c r="O85" s="49">
        <f t="shared" si="1"/>
        <v>30364400</v>
      </c>
      <c r="P85" s="49">
        <v>30364400</v>
      </c>
      <c r="Q85" s="34" t="s">
        <v>1635</v>
      </c>
      <c r="R85" s="34" t="s">
        <v>1635</v>
      </c>
      <c r="S85" s="34" t="s">
        <v>1636</v>
      </c>
      <c r="T85" s="49">
        <f t="shared" ref="T85:T100" si="2">+P85/L85</f>
        <v>2760400</v>
      </c>
      <c r="U85" s="34" t="s">
        <v>411</v>
      </c>
      <c r="V85" s="33">
        <v>1592015</v>
      </c>
    </row>
    <row r="86" spans="1:22" ht="75" customHeight="1" x14ac:dyDescent="0.2">
      <c r="A86" s="34">
        <v>89</v>
      </c>
      <c r="B86" s="34" t="s">
        <v>1627</v>
      </c>
      <c r="C86" s="34" t="s">
        <v>1628</v>
      </c>
      <c r="D86" s="4" t="s">
        <v>1644</v>
      </c>
      <c r="E86" s="188" t="s">
        <v>1702</v>
      </c>
      <c r="F86" s="188" t="s">
        <v>1631</v>
      </c>
      <c r="G86" s="188" t="s">
        <v>235</v>
      </c>
      <c r="H86" s="188" t="s">
        <v>1632</v>
      </c>
      <c r="I86" s="34">
        <v>77121500</v>
      </c>
      <c r="J86" s="4" t="s">
        <v>1704</v>
      </c>
      <c r="K86" s="48">
        <v>42019</v>
      </c>
      <c r="L86" s="203">
        <v>11</v>
      </c>
      <c r="M86" s="204" t="s">
        <v>238</v>
      </c>
      <c r="N86" s="204" t="s">
        <v>1634</v>
      </c>
      <c r="O86" s="49">
        <f t="shared" si="1"/>
        <v>33876700</v>
      </c>
      <c r="P86" s="49">
        <v>33876700</v>
      </c>
      <c r="Q86" s="34" t="s">
        <v>1635</v>
      </c>
      <c r="R86" s="34" t="s">
        <v>1635</v>
      </c>
      <c r="S86" s="34" t="s">
        <v>1636</v>
      </c>
      <c r="T86" s="49">
        <f t="shared" si="2"/>
        <v>3079700</v>
      </c>
      <c r="U86" s="34" t="s">
        <v>411</v>
      </c>
      <c r="V86" s="33">
        <v>1602015</v>
      </c>
    </row>
    <row r="87" spans="1:22" ht="75" customHeight="1" x14ac:dyDescent="0.2">
      <c r="A87" s="34">
        <v>90</v>
      </c>
      <c r="B87" s="34" t="s">
        <v>1627</v>
      </c>
      <c r="C87" s="34" t="s">
        <v>1628</v>
      </c>
      <c r="D87" s="4" t="s">
        <v>1644</v>
      </c>
      <c r="E87" s="188" t="s">
        <v>1702</v>
      </c>
      <c r="F87" s="188" t="s">
        <v>1631</v>
      </c>
      <c r="G87" s="188" t="s">
        <v>235</v>
      </c>
      <c r="H87" s="188" t="s">
        <v>1632</v>
      </c>
      <c r="I87" s="34">
        <v>77121500</v>
      </c>
      <c r="J87" s="4" t="s">
        <v>1705</v>
      </c>
      <c r="K87" s="48">
        <v>42019</v>
      </c>
      <c r="L87" s="203">
        <v>11</v>
      </c>
      <c r="M87" s="204" t="s">
        <v>238</v>
      </c>
      <c r="N87" s="204" t="s">
        <v>1634</v>
      </c>
      <c r="O87" s="49">
        <f t="shared" si="1"/>
        <v>43960400</v>
      </c>
      <c r="P87" s="49">
        <v>43960400</v>
      </c>
      <c r="Q87" s="34" t="s">
        <v>1635</v>
      </c>
      <c r="R87" s="34" t="s">
        <v>1635</v>
      </c>
      <c r="S87" s="34" t="s">
        <v>1636</v>
      </c>
      <c r="T87" s="49">
        <f t="shared" si="2"/>
        <v>3996400</v>
      </c>
      <c r="U87" s="34" t="s">
        <v>411</v>
      </c>
      <c r="V87" s="33">
        <v>3192015</v>
      </c>
    </row>
    <row r="88" spans="1:22" ht="75" customHeight="1" x14ac:dyDescent="0.2">
      <c r="A88" s="34">
        <v>91</v>
      </c>
      <c r="B88" s="34" t="s">
        <v>1627</v>
      </c>
      <c r="C88" s="34" t="s">
        <v>1628</v>
      </c>
      <c r="D88" s="4" t="s">
        <v>1644</v>
      </c>
      <c r="E88" s="188" t="s">
        <v>1702</v>
      </c>
      <c r="F88" s="188" t="s">
        <v>1631</v>
      </c>
      <c r="G88" s="188" t="s">
        <v>235</v>
      </c>
      <c r="H88" s="188" t="s">
        <v>1632</v>
      </c>
      <c r="I88" s="34">
        <v>77121500</v>
      </c>
      <c r="J88" s="4" t="s">
        <v>1706</v>
      </c>
      <c r="K88" s="48">
        <v>42019</v>
      </c>
      <c r="L88" s="203">
        <v>11</v>
      </c>
      <c r="M88" s="204" t="s">
        <v>238</v>
      </c>
      <c r="N88" s="204" t="s">
        <v>1634</v>
      </c>
      <c r="O88" s="49">
        <f t="shared" si="1"/>
        <v>22206800</v>
      </c>
      <c r="P88" s="49">
        <v>22206800</v>
      </c>
      <c r="Q88" s="34" t="s">
        <v>1635</v>
      </c>
      <c r="R88" s="34" t="s">
        <v>1635</v>
      </c>
      <c r="S88" s="34" t="s">
        <v>1636</v>
      </c>
      <c r="T88" s="49">
        <f t="shared" si="2"/>
        <v>2018800</v>
      </c>
      <c r="U88" s="34" t="s">
        <v>411</v>
      </c>
      <c r="V88" s="33">
        <v>5632015</v>
      </c>
    </row>
    <row r="89" spans="1:22" ht="75" customHeight="1" x14ac:dyDescent="0.2">
      <c r="A89" s="34">
        <v>92</v>
      </c>
      <c r="B89" s="34" t="s">
        <v>1627</v>
      </c>
      <c r="C89" s="34" t="s">
        <v>1628</v>
      </c>
      <c r="D89" s="4" t="s">
        <v>1644</v>
      </c>
      <c r="E89" s="188" t="s">
        <v>1702</v>
      </c>
      <c r="F89" s="188" t="s">
        <v>1631</v>
      </c>
      <c r="G89" s="188" t="s">
        <v>235</v>
      </c>
      <c r="H89" s="188" t="s">
        <v>1632</v>
      </c>
      <c r="I89" s="34">
        <v>77121500</v>
      </c>
      <c r="J89" s="4" t="s">
        <v>1707</v>
      </c>
      <c r="K89" s="48">
        <v>42019</v>
      </c>
      <c r="L89" s="203">
        <v>11</v>
      </c>
      <c r="M89" s="204" t="s">
        <v>238</v>
      </c>
      <c r="N89" s="204" t="s">
        <v>1634</v>
      </c>
      <c r="O89" s="49">
        <f t="shared" si="1"/>
        <v>30364400</v>
      </c>
      <c r="P89" s="49">
        <v>30364400</v>
      </c>
      <c r="Q89" s="34" t="s">
        <v>1635</v>
      </c>
      <c r="R89" s="34" t="s">
        <v>1635</v>
      </c>
      <c r="S89" s="34" t="s">
        <v>1636</v>
      </c>
      <c r="T89" s="49">
        <f t="shared" si="2"/>
        <v>2760400</v>
      </c>
      <c r="U89" s="34" t="s">
        <v>411</v>
      </c>
      <c r="V89" s="33">
        <v>1642015</v>
      </c>
    </row>
    <row r="90" spans="1:22" ht="75" customHeight="1" x14ac:dyDescent="0.2">
      <c r="A90" s="34">
        <v>93</v>
      </c>
      <c r="B90" s="34" t="s">
        <v>1627</v>
      </c>
      <c r="C90" s="34" t="s">
        <v>1628</v>
      </c>
      <c r="D90" s="4" t="s">
        <v>1644</v>
      </c>
      <c r="E90" s="188" t="s">
        <v>1702</v>
      </c>
      <c r="F90" s="188" t="s">
        <v>1631</v>
      </c>
      <c r="G90" s="188" t="s">
        <v>235</v>
      </c>
      <c r="H90" s="188" t="s">
        <v>1632</v>
      </c>
      <c r="I90" s="34">
        <v>77121500</v>
      </c>
      <c r="J90" s="4" t="s">
        <v>1708</v>
      </c>
      <c r="K90" s="48">
        <v>42019</v>
      </c>
      <c r="L90" s="203">
        <v>11</v>
      </c>
      <c r="M90" s="204" t="s">
        <v>238</v>
      </c>
      <c r="N90" s="204" t="s">
        <v>1634</v>
      </c>
      <c r="O90" s="49">
        <f t="shared" si="1"/>
        <v>27985100</v>
      </c>
      <c r="P90" s="49">
        <v>27985100</v>
      </c>
      <c r="Q90" s="34" t="s">
        <v>1635</v>
      </c>
      <c r="R90" s="34" t="s">
        <v>1635</v>
      </c>
      <c r="S90" s="34" t="s">
        <v>1636</v>
      </c>
      <c r="T90" s="49">
        <f t="shared" si="2"/>
        <v>2544100</v>
      </c>
      <c r="U90" s="34" t="s">
        <v>411</v>
      </c>
      <c r="V90" s="33">
        <v>6242015</v>
      </c>
    </row>
    <row r="91" spans="1:22" ht="75" customHeight="1" x14ac:dyDescent="0.2">
      <c r="A91" s="34">
        <v>94</v>
      </c>
      <c r="B91" s="34" t="s">
        <v>1627</v>
      </c>
      <c r="C91" s="34" t="s">
        <v>1628</v>
      </c>
      <c r="D91" s="4" t="s">
        <v>1644</v>
      </c>
      <c r="E91" s="188" t="s">
        <v>1702</v>
      </c>
      <c r="F91" s="188" t="s">
        <v>1631</v>
      </c>
      <c r="G91" s="188" t="s">
        <v>235</v>
      </c>
      <c r="H91" s="188" t="s">
        <v>1632</v>
      </c>
      <c r="I91" s="34">
        <v>77121500</v>
      </c>
      <c r="J91" s="4" t="s">
        <v>1709</v>
      </c>
      <c r="K91" s="48">
        <v>42019</v>
      </c>
      <c r="L91" s="203">
        <v>11</v>
      </c>
      <c r="M91" s="204" t="s">
        <v>238</v>
      </c>
      <c r="N91" s="204" t="s">
        <v>1634</v>
      </c>
      <c r="O91" s="49">
        <f t="shared" si="1"/>
        <v>55517000</v>
      </c>
      <c r="P91" s="49">
        <v>55517000</v>
      </c>
      <c r="Q91" s="34" t="s">
        <v>1635</v>
      </c>
      <c r="R91" s="34" t="s">
        <v>1635</v>
      </c>
      <c r="S91" s="34" t="s">
        <v>1636</v>
      </c>
      <c r="T91" s="49">
        <f t="shared" si="2"/>
        <v>5047000</v>
      </c>
      <c r="U91" s="34" t="s">
        <v>411</v>
      </c>
      <c r="V91" s="33">
        <v>4262015</v>
      </c>
    </row>
    <row r="92" spans="1:22" ht="75" customHeight="1" x14ac:dyDescent="0.2">
      <c r="A92" s="34">
        <v>95</v>
      </c>
      <c r="B92" s="34" t="s">
        <v>1627</v>
      </c>
      <c r="C92" s="34" t="s">
        <v>1628</v>
      </c>
      <c r="D92" s="4" t="s">
        <v>1644</v>
      </c>
      <c r="E92" s="188" t="s">
        <v>1702</v>
      </c>
      <c r="F92" s="188" t="s">
        <v>1631</v>
      </c>
      <c r="G92" s="188" t="s">
        <v>235</v>
      </c>
      <c r="H92" s="188" t="s">
        <v>1632</v>
      </c>
      <c r="I92" s="34">
        <v>77121500</v>
      </c>
      <c r="J92" s="4" t="s">
        <v>1710</v>
      </c>
      <c r="K92" s="48">
        <v>42019</v>
      </c>
      <c r="L92" s="203">
        <v>11</v>
      </c>
      <c r="M92" s="204" t="s">
        <v>238</v>
      </c>
      <c r="N92" s="204" t="s">
        <v>1634</v>
      </c>
      <c r="O92" s="49">
        <f t="shared" si="1"/>
        <v>22206800</v>
      </c>
      <c r="P92" s="49">
        <v>22206800</v>
      </c>
      <c r="Q92" s="34" t="s">
        <v>1635</v>
      </c>
      <c r="R92" s="34" t="s">
        <v>1635</v>
      </c>
      <c r="S92" s="34" t="s">
        <v>1636</v>
      </c>
      <c r="T92" s="49">
        <f t="shared" si="2"/>
        <v>2018800</v>
      </c>
      <c r="U92" s="34" t="s">
        <v>411</v>
      </c>
      <c r="V92" s="33">
        <v>5472015</v>
      </c>
    </row>
    <row r="93" spans="1:22" ht="75" customHeight="1" x14ac:dyDescent="0.2">
      <c r="A93" s="34">
        <v>96</v>
      </c>
      <c r="B93" s="34" t="s">
        <v>1627</v>
      </c>
      <c r="C93" s="34" t="s">
        <v>1628</v>
      </c>
      <c r="D93" s="4" t="s">
        <v>1644</v>
      </c>
      <c r="E93" s="188" t="s">
        <v>1702</v>
      </c>
      <c r="F93" s="188" t="s">
        <v>1631</v>
      </c>
      <c r="G93" s="188" t="s">
        <v>235</v>
      </c>
      <c r="H93" s="188" t="s">
        <v>1632</v>
      </c>
      <c r="I93" s="34">
        <v>77121500</v>
      </c>
      <c r="J93" s="4" t="s">
        <v>1711</v>
      </c>
      <c r="K93" s="48">
        <v>42019</v>
      </c>
      <c r="L93" s="203">
        <v>11</v>
      </c>
      <c r="M93" s="204" t="s">
        <v>238</v>
      </c>
      <c r="N93" s="204" t="s">
        <v>1634</v>
      </c>
      <c r="O93" s="49">
        <f t="shared" si="1"/>
        <v>43960400</v>
      </c>
      <c r="P93" s="49">
        <v>43960400</v>
      </c>
      <c r="Q93" s="34" t="s">
        <v>1635</v>
      </c>
      <c r="R93" s="34" t="s">
        <v>1635</v>
      </c>
      <c r="S93" s="34" t="s">
        <v>1636</v>
      </c>
      <c r="T93" s="49">
        <f t="shared" si="2"/>
        <v>3996400</v>
      </c>
      <c r="U93" s="34" t="s">
        <v>411</v>
      </c>
      <c r="V93" s="33">
        <v>3312015</v>
      </c>
    </row>
    <row r="94" spans="1:22" ht="75" customHeight="1" x14ac:dyDescent="0.2">
      <c r="A94" s="34">
        <v>97</v>
      </c>
      <c r="B94" s="34" t="s">
        <v>1627</v>
      </c>
      <c r="C94" s="34" t="s">
        <v>1628</v>
      </c>
      <c r="D94" s="4" t="s">
        <v>1644</v>
      </c>
      <c r="E94" s="188" t="s">
        <v>1702</v>
      </c>
      <c r="F94" s="188" t="s">
        <v>1631</v>
      </c>
      <c r="G94" s="188" t="s">
        <v>235</v>
      </c>
      <c r="H94" s="188" t="s">
        <v>1632</v>
      </c>
      <c r="I94" s="34">
        <v>77121500</v>
      </c>
      <c r="J94" s="4" t="s">
        <v>1712</v>
      </c>
      <c r="K94" s="48">
        <v>42019</v>
      </c>
      <c r="L94" s="203">
        <v>11</v>
      </c>
      <c r="M94" s="204" t="s">
        <v>238</v>
      </c>
      <c r="N94" s="204" t="s">
        <v>1634</v>
      </c>
      <c r="O94" s="49">
        <f t="shared" si="1"/>
        <v>55517000</v>
      </c>
      <c r="P94" s="49">
        <v>55517000</v>
      </c>
      <c r="Q94" s="34" t="s">
        <v>1635</v>
      </c>
      <c r="R94" s="34" t="s">
        <v>1635</v>
      </c>
      <c r="S94" s="34" t="s">
        <v>1636</v>
      </c>
      <c r="T94" s="49">
        <f t="shared" si="2"/>
        <v>5047000</v>
      </c>
      <c r="U94" s="34" t="s">
        <v>411</v>
      </c>
      <c r="V94" s="33">
        <v>9672015</v>
      </c>
    </row>
    <row r="95" spans="1:22" ht="75" customHeight="1" x14ac:dyDescent="0.2">
      <c r="A95" s="34">
        <v>98</v>
      </c>
      <c r="B95" s="34" t="s">
        <v>1627</v>
      </c>
      <c r="C95" s="34" t="s">
        <v>1628</v>
      </c>
      <c r="D95" s="4" t="s">
        <v>1644</v>
      </c>
      <c r="E95" s="188" t="s">
        <v>1702</v>
      </c>
      <c r="F95" s="188" t="s">
        <v>1631</v>
      </c>
      <c r="G95" s="188" t="s">
        <v>235</v>
      </c>
      <c r="H95" s="188" t="s">
        <v>1632</v>
      </c>
      <c r="I95" s="34">
        <v>77121500</v>
      </c>
      <c r="J95" s="4" t="s">
        <v>1713</v>
      </c>
      <c r="K95" s="48">
        <v>42019</v>
      </c>
      <c r="L95" s="203">
        <v>11</v>
      </c>
      <c r="M95" s="204" t="s">
        <v>238</v>
      </c>
      <c r="N95" s="204" t="s">
        <v>1634</v>
      </c>
      <c r="O95" s="49">
        <f t="shared" si="1"/>
        <v>43960400</v>
      </c>
      <c r="P95" s="49">
        <v>43960400</v>
      </c>
      <c r="Q95" s="34" t="s">
        <v>1635</v>
      </c>
      <c r="R95" s="34" t="s">
        <v>1635</v>
      </c>
      <c r="S95" s="34" t="s">
        <v>1636</v>
      </c>
      <c r="T95" s="49">
        <f t="shared" si="2"/>
        <v>3996400</v>
      </c>
      <c r="U95" s="34" t="s">
        <v>411</v>
      </c>
      <c r="V95" s="33">
        <v>9652015</v>
      </c>
    </row>
    <row r="96" spans="1:22" ht="75" customHeight="1" x14ac:dyDescent="0.2">
      <c r="A96" s="34">
        <v>99</v>
      </c>
      <c r="B96" s="34" t="s">
        <v>1627</v>
      </c>
      <c r="C96" s="34" t="s">
        <v>1628</v>
      </c>
      <c r="D96" s="4" t="s">
        <v>1644</v>
      </c>
      <c r="E96" s="188" t="s">
        <v>1702</v>
      </c>
      <c r="F96" s="188" t="s">
        <v>1631</v>
      </c>
      <c r="G96" s="188" t="s">
        <v>235</v>
      </c>
      <c r="H96" s="188" t="s">
        <v>1632</v>
      </c>
      <c r="I96" s="34">
        <v>77121500</v>
      </c>
      <c r="J96" s="4" t="s">
        <v>1714</v>
      </c>
      <c r="K96" s="48">
        <v>42019</v>
      </c>
      <c r="L96" s="203">
        <v>11</v>
      </c>
      <c r="M96" s="204" t="s">
        <v>238</v>
      </c>
      <c r="N96" s="204" t="s">
        <v>1634</v>
      </c>
      <c r="O96" s="49">
        <f t="shared" si="1"/>
        <v>33876700</v>
      </c>
      <c r="P96" s="49">
        <v>33876700</v>
      </c>
      <c r="Q96" s="34" t="s">
        <v>1635</v>
      </c>
      <c r="R96" s="34" t="s">
        <v>1635</v>
      </c>
      <c r="S96" s="34" t="s">
        <v>1636</v>
      </c>
      <c r="T96" s="49">
        <f t="shared" si="2"/>
        <v>3079700</v>
      </c>
      <c r="U96" s="34" t="s">
        <v>411</v>
      </c>
      <c r="V96" s="33">
        <v>1782015</v>
      </c>
    </row>
    <row r="97" spans="1:22" ht="75" customHeight="1" x14ac:dyDescent="0.2">
      <c r="A97" s="34">
        <v>100</v>
      </c>
      <c r="B97" s="34" t="s">
        <v>1627</v>
      </c>
      <c r="C97" s="34" t="s">
        <v>1628</v>
      </c>
      <c r="D97" s="4" t="s">
        <v>1644</v>
      </c>
      <c r="E97" s="188" t="s">
        <v>1702</v>
      </c>
      <c r="F97" s="188" t="s">
        <v>1631</v>
      </c>
      <c r="G97" s="188" t="s">
        <v>235</v>
      </c>
      <c r="H97" s="188" t="s">
        <v>1632</v>
      </c>
      <c r="I97" s="34">
        <v>77121500</v>
      </c>
      <c r="J97" s="4" t="s">
        <v>1715</v>
      </c>
      <c r="K97" s="48">
        <v>42019</v>
      </c>
      <c r="L97" s="203">
        <v>11</v>
      </c>
      <c r="M97" s="204" t="s">
        <v>238</v>
      </c>
      <c r="N97" s="204" t="s">
        <v>1634</v>
      </c>
      <c r="O97" s="49">
        <f t="shared" si="1"/>
        <v>49738700</v>
      </c>
      <c r="P97" s="49">
        <v>49738700</v>
      </c>
      <c r="Q97" s="34" t="s">
        <v>1635</v>
      </c>
      <c r="R97" s="34" t="s">
        <v>1635</v>
      </c>
      <c r="S97" s="34" t="s">
        <v>1636</v>
      </c>
      <c r="T97" s="49">
        <f t="shared" si="2"/>
        <v>4521700</v>
      </c>
      <c r="U97" s="34" t="s">
        <v>411</v>
      </c>
      <c r="V97" s="33">
        <v>3352015</v>
      </c>
    </row>
    <row r="98" spans="1:22" ht="75" customHeight="1" x14ac:dyDescent="0.2">
      <c r="A98" s="34">
        <v>101</v>
      </c>
      <c r="B98" s="34" t="s">
        <v>1627</v>
      </c>
      <c r="C98" s="34" t="s">
        <v>1628</v>
      </c>
      <c r="D98" s="4" t="s">
        <v>1644</v>
      </c>
      <c r="E98" s="188" t="s">
        <v>1702</v>
      </c>
      <c r="F98" s="188" t="s">
        <v>1631</v>
      </c>
      <c r="G98" s="188" t="s">
        <v>235</v>
      </c>
      <c r="H98" s="188" t="s">
        <v>1632</v>
      </c>
      <c r="I98" s="34">
        <v>77121500</v>
      </c>
      <c r="J98" s="4" t="s">
        <v>1716</v>
      </c>
      <c r="K98" s="48">
        <v>42019</v>
      </c>
      <c r="L98" s="203">
        <v>10</v>
      </c>
      <c r="M98" s="204" t="s">
        <v>238</v>
      </c>
      <c r="N98" s="204" t="s">
        <v>1634</v>
      </c>
      <c r="O98" s="49">
        <f t="shared" si="1"/>
        <v>23587000</v>
      </c>
      <c r="P98" s="49">
        <v>23587000</v>
      </c>
      <c r="Q98" s="34" t="s">
        <v>1635</v>
      </c>
      <c r="R98" s="34" t="s">
        <v>1635</v>
      </c>
      <c r="S98" s="34" t="s">
        <v>1636</v>
      </c>
      <c r="T98" s="49">
        <f t="shared" si="2"/>
        <v>2358700</v>
      </c>
      <c r="U98" s="34" t="s">
        <v>411</v>
      </c>
      <c r="V98" s="33">
        <v>5452015</v>
      </c>
    </row>
    <row r="99" spans="1:22" ht="75" customHeight="1" x14ac:dyDescent="0.2">
      <c r="A99" s="34">
        <v>102</v>
      </c>
      <c r="B99" s="34" t="s">
        <v>1627</v>
      </c>
      <c r="C99" s="34" t="s">
        <v>1628</v>
      </c>
      <c r="D99" s="4" t="s">
        <v>1644</v>
      </c>
      <c r="E99" s="188" t="s">
        <v>1702</v>
      </c>
      <c r="F99" s="188" t="s">
        <v>1631</v>
      </c>
      <c r="G99" s="188" t="s">
        <v>235</v>
      </c>
      <c r="H99" s="188" t="s">
        <v>1632</v>
      </c>
      <c r="I99" s="34">
        <v>77121500</v>
      </c>
      <c r="J99" s="4" t="s">
        <v>1717</v>
      </c>
      <c r="K99" s="48">
        <v>42019</v>
      </c>
      <c r="L99" s="203">
        <v>10</v>
      </c>
      <c r="M99" s="204" t="s">
        <v>238</v>
      </c>
      <c r="N99" s="204" t="s">
        <v>1634</v>
      </c>
      <c r="O99" s="49">
        <f t="shared" si="1"/>
        <v>20188000</v>
      </c>
      <c r="P99" s="49">
        <v>20188000</v>
      </c>
      <c r="Q99" s="34" t="s">
        <v>1635</v>
      </c>
      <c r="R99" s="34" t="s">
        <v>1635</v>
      </c>
      <c r="S99" s="34" t="s">
        <v>1636</v>
      </c>
      <c r="T99" s="49">
        <f t="shared" si="2"/>
        <v>2018800</v>
      </c>
      <c r="U99" s="34" t="s">
        <v>411</v>
      </c>
      <c r="V99" s="33">
        <v>9282015</v>
      </c>
    </row>
    <row r="100" spans="1:22" ht="75" customHeight="1" x14ac:dyDescent="0.2">
      <c r="A100" s="34">
        <v>103</v>
      </c>
      <c r="B100" s="34" t="s">
        <v>1627</v>
      </c>
      <c r="C100" s="34" t="s">
        <v>1628</v>
      </c>
      <c r="D100" s="4" t="s">
        <v>1644</v>
      </c>
      <c r="E100" s="188" t="s">
        <v>1702</v>
      </c>
      <c r="F100" s="188" t="s">
        <v>1631</v>
      </c>
      <c r="G100" s="188" t="s">
        <v>235</v>
      </c>
      <c r="H100" s="188" t="s">
        <v>1632</v>
      </c>
      <c r="I100" s="34">
        <v>77121500</v>
      </c>
      <c r="J100" s="4" t="s">
        <v>1718</v>
      </c>
      <c r="K100" s="48">
        <v>42019</v>
      </c>
      <c r="L100" s="203">
        <v>11</v>
      </c>
      <c r="M100" s="204" t="s">
        <v>238</v>
      </c>
      <c r="N100" s="204" t="s">
        <v>1634</v>
      </c>
      <c r="O100" s="49">
        <f t="shared" si="1"/>
        <v>30364400</v>
      </c>
      <c r="P100" s="49">
        <v>30364400</v>
      </c>
      <c r="Q100" s="34" t="s">
        <v>1635</v>
      </c>
      <c r="R100" s="34" t="s">
        <v>1635</v>
      </c>
      <c r="S100" s="34" t="s">
        <v>1636</v>
      </c>
      <c r="T100" s="49">
        <f t="shared" si="2"/>
        <v>2760400</v>
      </c>
      <c r="U100" s="34" t="s">
        <v>411</v>
      </c>
      <c r="V100" s="33">
        <v>1862015</v>
      </c>
    </row>
    <row r="101" spans="1:22" ht="75" customHeight="1" x14ac:dyDescent="0.2">
      <c r="A101" s="34">
        <v>104</v>
      </c>
      <c r="B101" s="34" t="s">
        <v>1627</v>
      </c>
      <c r="C101" s="34" t="s">
        <v>1628</v>
      </c>
      <c r="D101" s="4" t="s">
        <v>1644</v>
      </c>
      <c r="E101" s="188" t="s">
        <v>1702</v>
      </c>
      <c r="F101" s="188" t="s">
        <v>1631</v>
      </c>
      <c r="G101" s="188" t="s">
        <v>235</v>
      </c>
      <c r="H101" s="188" t="s">
        <v>1632</v>
      </c>
      <c r="I101" s="34">
        <v>77121500</v>
      </c>
      <c r="J101" s="4" t="s">
        <v>1719</v>
      </c>
      <c r="K101" s="48">
        <v>42019</v>
      </c>
      <c r="L101" s="203">
        <v>2</v>
      </c>
      <c r="M101" s="204" t="s">
        <v>238</v>
      </c>
      <c r="N101" s="204" t="s">
        <v>1634</v>
      </c>
      <c r="O101" s="49">
        <f t="shared" si="1"/>
        <v>5520800</v>
      </c>
      <c r="P101" s="49">
        <v>5520800</v>
      </c>
      <c r="Q101" s="34" t="s">
        <v>1635</v>
      </c>
      <c r="R101" s="34" t="s">
        <v>1635</v>
      </c>
      <c r="S101" s="34" t="s">
        <v>1636</v>
      </c>
      <c r="T101" s="49">
        <v>2760400</v>
      </c>
      <c r="U101" s="34" t="s">
        <v>411</v>
      </c>
      <c r="V101" s="33">
        <v>1592015</v>
      </c>
    </row>
    <row r="102" spans="1:22" ht="75" customHeight="1" x14ac:dyDescent="0.2">
      <c r="A102" s="34">
        <v>105</v>
      </c>
      <c r="B102" s="34" t="s">
        <v>1627</v>
      </c>
      <c r="C102" s="34" t="s">
        <v>1628</v>
      </c>
      <c r="D102" s="4" t="s">
        <v>1644</v>
      </c>
      <c r="E102" s="188" t="s">
        <v>1702</v>
      </c>
      <c r="F102" s="188" t="s">
        <v>412</v>
      </c>
      <c r="G102" s="188" t="s">
        <v>1664</v>
      </c>
      <c r="H102" s="188" t="s">
        <v>1665</v>
      </c>
      <c r="I102" s="34">
        <v>77121500</v>
      </c>
      <c r="J102" s="4" t="s">
        <v>1720</v>
      </c>
      <c r="K102" s="48">
        <v>42054</v>
      </c>
      <c r="L102" s="203">
        <v>1</v>
      </c>
      <c r="M102" s="204" t="s">
        <v>413</v>
      </c>
      <c r="N102" s="204" t="s">
        <v>1634</v>
      </c>
      <c r="O102" s="49">
        <f t="shared" si="1"/>
        <v>15522985</v>
      </c>
      <c r="P102" s="49">
        <v>15522985</v>
      </c>
      <c r="Q102" s="34" t="s">
        <v>1635</v>
      </c>
      <c r="R102" s="34" t="s">
        <v>1635</v>
      </c>
      <c r="S102" s="34" t="s">
        <v>1636</v>
      </c>
      <c r="T102" s="49">
        <v>3079700</v>
      </c>
      <c r="U102" s="34" t="s">
        <v>2779</v>
      </c>
      <c r="V102" s="33" t="s">
        <v>1695</v>
      </c>
    </row>
    <row r="103" spans="1:22" ht="75" customHeight="1" x14ac:dyDescent="0.2">
      <c r="A103" s="34">
        <v>106</v>
      </c>
      <c r="B103" s="34" t="s">
        <v>1627</v>
      </c>
      <c r="C103" s="34" t="s">
        <v>1628</v>
      </c>
      <c r="D103" s="4" t="s">
        <v>1644</v>
      </c>
      <c r="E103" s="188" t="s">
        <v>1702</v>
      </c>
      <c r="F103" s="188" t="s">
        <v>412</v>
      </c>
      <c r="G103" s="188" t="s">
        <v>1664</v>
      </c>
      <c r="H103" s="188" t="s">
        <v>1665</v>
      </c>
      <c r="I103" s="34">
        <v>77121500</v>
      </c>
      <c r="J103" s="4" t="s">
        <v>1721</v>
      </c>
      <c r="K103" s="48">
        <v>42093</v>
      </c>
      <c r="L103" s="203">
        <v>3</v>
      </c>
      <c r="M103" s="204" t="s">
        <v>1697</v>
      </c>
      <c r="N103" s="204" t="s">
        <v>1634</v>
      </c>
      <c r="O103" s="49">
        <f t="shared" si="1"/>
        <v>235150412</v>
      </c>
      <c r="P103" s="49">
        <v>235150412</v>
      </c>
      <c r="Q103" s="34" t="s">
        <v>1635</v>
      </c>
      <c r="R103" s="34" t="s">
        <v>1635</v>
      </c>
      <c r="S103" s="34" t="s">
        <v>1636</v>
      </c>
      <c r="T103" s="49">
        <f>+O103</f>
        <v>235150412</v>
      </c>
      <c r="U103" s="34" t="s">
        <v>411</v>
      </c>
      <c r="V103" s="33">
        <v>14232015</v>
      </c>
    </row>
    <row r="104" spans="1:22" ht="75" customHeight="1" x14ac:dyDescent="0.2">
      <c r="A104" s="34">
        <v>107</v>
      </c>
      <c r="B104" s="34" t="s">
        <v>1627</v>
      </c>
      <c r="C104" s="34" t="s">
        <v>1628</v>
      </c>
      <c r="D104" s="4" t="s">
        <v>1644</v>
      </c>
      <c r="E104" s="188" t="s">
        <v>1702</v>
      </c>
      <c r="F104" s="188" t="s">
        <v>412</v>
      </c>
      <c r="G104" s="188" t="s">
        <v>1664</v>
      </c>
      <c r="H104" s="188" t="s">
        <v>1665</v>
      </c>
      <c r="I104" s="34">
        <v>77121500</v>
      </c>
      <c r="J104" s="4" t="s">
        <v>185</v>
      </c>
      <c r="K104" s="48">
        <v>42054</v>
      </c>
      <c r="L104" s="203">
        <v>1</v>
      </c>
      <c r="M104" s="204" t="s">
        <v>413</v>
      </c>
      <c r="N104" s="204" t="s">
        <v>1634</v>
      </c>
      <c r="O104" s="49">
        <f t="shared" si="1"/>
        <v>39321966</v>
      </c>
      <c r="P104" s="49">
        <v>39321966</v>
      </c>
      <c r="Q104" s="34" t="s">
        <v>1635</v>
      </c>
      <c r="R104" s="34" t="s">
        <v>1635</v>
      </c>
      <c r="S104" s="34" t="s">
        <v>1636</v>
      </c>
      <c r="T104" s="49">
        <v>3079700</v>
      </c>
      <c r="U104" s="34" t="s">
        <v>2779</v>
      </c>
      <c r="V104" s="33" t="s">
        <v>1695</v>
      </c>
    </row>
    <row r="105" spans="1:22" ht="75" customHeight="1" x14ac:dyDescent="0.2">
      <c r="A105" s="34">
        <v>108</v>
      </c>
      <c r="B105" s="34" t="s">
        <v>1627</v>
      </c>
      <c r="C105" s="34" t="s">
        <v>1628</v>
      </c>
      <c r="D105" s="4" t="s">
        <v>1644</v>
      </c>
      <c r="E105" s="188" t="s">
        <v>1702</v>
      </c>
      <c r="F105" s="188" t="s">
        <v>412</v>
      </c>
      <c r="G105" s="188" t="s">
        <v>1664</v>
      </c>
      <c r="H105" s="188" t="s">
        <v>1665</v>
      </c>
      <c r="I105" s="34">
        <v>77121500</v>
      </c>
      <c r="J105" s="4" t="s">
        <v>1722</v>
      </c>
      <c r="K105" s="48">
        <v>42246</v>
      </c>
      <c r="L105" s="203">
        <v>3</v>
      </c>
      <c r="M105" s="204" t="s">
        <v>238</v>
      </c>
      <c r="N105" s="204" t="s">
        <v>1634</v>
      </c>
      <c r="O105" s="49">
        <f t="shared" si="1"/>
        <v>17185400</v>
      </c>
      <c r="P105" s="49">
        <v>17185400</v>
      </c>
      <c r="Q105" s="34" t="s">
        <v>1635</v>
      </c>
      <c r="R105" s="34" t="s">
        <v>1635</v>
      </c>
      <c r="S105" s="34" t="s">
        <v>1636</v>
      </c>
      <c r="T105" s="49">
        <v>22426533</v>
      </c>
      <c r="U105" s="34" t="s">
        <v>411</v>
      </c>
      <c r="V105" s="33">
        <v>14192015</v>
      </c>
    </row>
    <row r="106" spans="1:22" ht="75" customHeight="1" x14ac:dyDescent="0.2">
      <c r="A106" s="34">
        <v>109</v>
      </c>
      <c r="B106" s="34" t="s">
        <v>1627</v>
      </c>
      <c r="C106" s="34" t="s">
        <v>1628</v>
      </c>
      <c r="D106" s="4" t="s">
        <v>1644</v>
      </c>
      <c r="E106" s="188" t="s">
        <v>1702</v>
      </c>
      <c r="F106" s="188" t="s">
        <v>412</v>
      </c>
      <c r="G106" s="188" t="s">
        <v>1664</v>
      </c>
      <c r="H106" s="188" t="s">
        <v>1665</v>
      </c>
      <c r="I106" s="34">
        <v>77121500</v>
      </c>
      <c r="J106" s="4" t="s">
        <v>1723</v>
      </c>
      <c r="K106" s="48">
        <v>42246</v>
      </c>
      <c r="L106" s="203">
        <v>3</v>
      </c>
      <c r="M106" s="204" t="s">
        <v>238</v>
      </c>
      <c r="N106" s="204" t="s">
        <v>1634</v>
      </c>
      <c r="O106" s="49">
        <f t="shared" si="1"/>
        <v>31587249</v>
      </c>
      <c r="P106" s="49">
        <v>31587249</v>
      </c>
      <c r="Q106" s="34" t="s">
        <v>1635</v>
      </c>
      <c r="R106" s="34" t="s">
        <v>1635</v>
      </c>
      <c r="S106" s="34" t="s">
        <v>1636</v>
      </c>
      <c r="T106" s="49">
        <v>22426533</v>
      </c>
      <c r="U106" s="34" t="s">
        <v>411</v>
      </c>
      <c r="V106" s="33">
        <v>14202015</v>
      </c>
    </row>
    <row r="107" spans="1:22" ht="75" customHeight="1" x14ac:dyDescent="0.2">
      <c r="A107" s="34">
        <v>110</v>
      </c>
      <c r="B107" s="34" t="s">
        <v>1627</v>
      </c>
      <c r="C107" s="34" t="s">
        <v>1628</v>
      </c>
      <c r="D107" s="4" t="s">
        <v>1644</v>
      </c>
      <c r="E107" s="188" t="s">
        <v>1702</v>
      </c>
      <c r="F107" s="188" t="s">
        <v>412</v>
      </c>
      <c r="G107" s="188" t="s">
        <v>1664</v>
      </c>
      <c r="H107" s="188" t="s">
        <v>1665</v>
      </c>
      <c r="I107" s="34">
        <v>77121500</v>
      </c>
      <c r="J107" s="4" t="s">
        <v>1724</v>
      </c>
      <c r="K107" s="48">
        <v>42246</v>
      </c>
      <c r="L107" s="203">
        <v>3</v>
      </c>
      <c r="M107" s="204" t="s">
        <v>238</v>
      </c>
      <c r="N107" s="204" t="s">
        <v>1634</v>
      </c>
      <c r="O107" s="49">
        <f t="shared" si="1"/>
        <v>18432400</v>
      </c>
      <c r="P107" s="49">
        <v>18432400</v>
      </c>
      <c r="Q107" s="34" t="s">
        <v>1635</v>
      </c>
      <c r="R107" s="34" t="s">
        <v>1635</v>
      </c>
      <c r="S107" s="34" t="s">
        <v>1636</v>
      </c>
      <c r="T107" s="49">
        <v>22426533</v>
      </c>
      <c r="U107" s="34" t="s">
        <v>411</v>
      </c>
      <c r="V107" s="33">
        <v>14182015</v>
      </c>
    </row>
    <row r="108" spans="1:22" ht="75" customHeight="1" x14ac:dyDescent="0.2">
      <c r="A108" s="34">
        <v>112</v>
      </c>
      <c r="B108" s="34" t="s">
        <v>1627</v>
      </c>
      <c r="C108" s="34" t="s">
        <v>1725</v>
      </c>
      <c r="D108" s="4" t="s">
        <v>1644</v>
      </c>
      <c r="E108" s="188" t="s">
        <v>1726</v>
      </c>
      <c r="F108" s="188" t="s">
        <v>1631</v>
      </c>
      <c r="G108" s="188" t="s">
        <v>235</v>
      </c>
      <c r="H108" s="188" t="s">
        <v>1632</v>
      </c>
      <c r="I108" s="34">
        <v>77111602</v>
      </c>
      <c r="J108" s="4" t="s">
        <v>1727</v>
      </c>
      <c r="K108" s="48">
        <v>42019</v>
      </c>
      <c r="L108" s="203">
        <v>10.5</v>
      </c>
      <c r="M108" s="204" t="s">
        <v>238</v>
      </c>
      <c r="N108" s="204" t="s">
        <v>1634</v>
      </c>
      <c r="O108" s="49">
        <f t="shared" si="1"/>
        <v>16655100</v>
      </c>
      <c r="P108" s="49">
        <v>16655100</v>
      </c>
      <c r="Q108" s="34" t="s">
        <v>1635</v>
      </c>
      <c r="R108" s="34" t="s">
        <v>1635</v>
      </c>
      <c r="S108" s="34" t="s">
        <v>1636</v>
      </c>
      <c r="T108" s="49">
        <v>2358700</v>
      </c>
      <c r="U108" s="34" t="s">
        <v>411</v>
      </c>
      <c r="V108" s="33">
        <v>5232015</v>
      </c>
    </row>
    <row r="109" spans="1:22" ht="75" customHeight="1" x14ac:dyDescent="0.2">
      <c r="A109" s="34">
        <v>113</v>
      </c>
      <c r="B109" s="34" t="s">
        <v>1627</v>
      </c>
      <c r="C109" s="34" t="s">
        <v>1725</v>
      </c>
      <c r="D109" s="4" t="s">
        <v>1644</v>
      </c>
      <c r="E109" s="188" t="s">
        <v>1726</v>
      </c>
      <c r="F109" s="188" t="s">
        <v>1631</v>
      </c>
      <c r="G109" s="188" t="s">
        <v>235</v>
      </c>
      <c r="H109" s="188" t="s">
        <v>1632</v>
      </c>
      <c r="I109" s="34">
        <v>77111602</v>
      </c>
      <c r="J109" s="4" t="s">
        <v>1728</v>
      </c>
      <c r="K109" s="48">
        <v>42019</v>
      </c>
      <c r="L109" s="203">
        <v>11</v>
      </c>
      <c r="M109" s="204" t="s">
        <v>238</v>
      </c>
      <c r="N109" s="204" t="s">
        <v>1634</v>
      </c>
      <c r="O109" s="49">
        <f t="shared" si="1"/>
        <v>23906300</v>
      </c>
      <c r="P109" s="49">
        <v>23906300</v>
      </c>
      <c r="Q109" s="34" t="s">
        <v>1635</v>
      </c>
      <c r="R109" s="34" t="s">
        <v>1635</v>
      </c>
      <c r="S109" s="34" t="s">
        <v>1636</v>
      </c>
      <c r="T109" s="49">
        <v>2173300</v>
      </c>
      <c r="U109" s="34" t="s">
        <v>411</v>
      </c>
      <c r="V109" s="33">
        <v>3772015</v>
      </c>
    </row>
    <row r="110" spans="1:22" ht="75" customHeight="1" x14ac:dyDescent="0.2">
      <c r="A110" s="34">
        <v>114</v>
      </c>
      <c r="B110" s="34" t="s">
        <v>1627</v>
      </c>
      <c r="C110" s="34" t="s">
        <v>1725</v>
      </c>
      <c r="D110" s="4" t="s">
        <v>1644</v>
      </c>
      <c r="E110" s="188" t="s">
        <v>1726</v>
      </c>
      <c r="F110" s="188" t="s">
        <v>1631</v>
      </c>
      <c r="G110" s="188" t="s">
        <v>235</v>
      </c>
      <c r="H110" s="188" t="s">
        <v>1632</v>
      </c>
      <c r="I110" s="34">
        <v>77111602</v>
      </c>
      <c r="J110" s="4" t="s">
        <v>1729</v>
      </c>
      <c r="K110" s="48">
        <v>42019</v>
      </c>
      <c r="L110" s="203">
        <v>11</v>
      </c>
      <c r="M110" s="204" t="s">
        <v>238</v>
      </c>
      <c r="N110" s="204" t="s">
        <v>1634</v>
      </c>
      <c r="O110" s="49">
        <f t="shared" si="1"/>
        <v>13709300</v>
      </c>
      <c r="P110" s="49">
        <v>13709300</v>
      </c>
      <c r="Q110" s="34" t="s">
        <v>1635</v>
      </c>
      <c r="R110" s="34" t="s">
        <v>1635</v>
      </c>
      <c r="S110" s="34" t="s">
        <v>1636</v>
      </c>
      <c r="T110" s="49">
        <v>1246300</v>
      </c>
      <c r="U110" s="34" t="s">
        <v>411</v>
      </c>
      <c r="V110" s="33">
        <v>3752015</v>
      </c>
    </row>
    <row r="111" spans="1:22" ht="75" customHeight="1" x14ac:dyDescent="0.2">
      <c r="A111" s="34">
        <v>115</v>
      </c>
      <c r="B111" s="34" t="s">
        <v>1627</v>
      </c>
      <c r="C111" s="34" t="s">
        <v>1725</v>
      </c>
      <c r="D111" s="4" t="s">
        <v>1644</v>
      </c>
      <c r="E111" s="188" t="s">
        <v>1726</v>
      </c>
      <c r="F111" s="188" t="s">
        <v>1631</v>
      </c>
      <c r="G111" s="188" t="s">
        <v>235</v>
      </c>
      <c r="H111" s="188" t="s">
        <v>1632</v>
      </c>
      <c r="I111" s="34">
        <v>77111602</v>
      </c>
      <c r="J111" s="4" t="s">
        <v>1730</v>
      </c>
      <c r="K111" s="48">
        <v>42019</v>
      </c>
      <c r="L111" s="203">
        <v>1</v>
      </c>
      <c r="M111" s="204" t="s">
        <v>238</v>
      </c>
      <c r="N111" s="204" t="s">
        <v>1634</v>
      </c>
      <c r="O111" s="49">
        <f t="shared" si="1"/>
        <v>1246300</v>
      </c>
      <c r="P111" s="49">
        <v>1246300</v>
      </c>
      <c r="Q111" s="34" t="s">
        <v>1635</v>
      </c>
      <c r="R111" s="34" t="s">
        <v>1635</v>
      </c>
      <c r="S111" s="34" t="s">
        <v>1636</v>
      </c>
      <c r="T111" s="49">
        <v>1246300</v>
      </c>
      <c r="U111" s="34" t="s">
        <v>411</v>
      </c>
      <c r="V111" s="33">
        <v>3752015</v>
      </c>
    </row>
    <row r="112" spans="1:22" ht="75" customHeight="1" x14ac:dyDescent="0.2">
      <c r="A112" s="34">
        <v>117</v>
      </c>
      <c r="B112" s="34" t="s">
        <v>1627</v>
      </c>
      <c r="C112" s="34" t="s">
        <v>1725</v>
      </c>
      <c r="D112" s="4" t="s">
        <v>1644</v>
      </c>
      <c r="E112" s="188" t="s">
        <v>1726</v>
      </c>
      <c r="F112" s="188" t="s">
        <v>412</v>
      </c>
      <c r="G112" s="188" t="s">
        <v>1664</v>
      </c>
      <c r="H112" s="188" t="s">
        <v>1665</v>
      </c>
      <c r="I112" s="34">
        <v>77121500</v>
      </c>
      <c r="J112" s="4" t="s">
        <v>1731</v>
      </c>
      <c r="K112" s="48">
        <v>42036</v>
      </c>
      <c r="L112" s="203">
        <v>1</v>
      </c>
      <c r="M112" s="204" t="s">
        <v>414</v>
      </c>
      <c r="N112" s="204" t="s">
        <v>1634</v>
      </c>
      <c r="O112" s="49">
        <f t="shared" si="1"/>
        <v>400000000</v>
      </c>
      <c r="P112" s="49">
        <v>400000000</v>
      </c>
      <c r="Q112" s="34" t="s">
        <v>1635</v>
      </c>
      <c r="R112" s="34" t="s">
        <v>1635</v>
      </c>
      <c r="S112" s="34" t="s">
        <v>1636</v>
      </c>
      <c r="T112" s="49">
        <v>400000000</v>
      </c>
      <c r="U112" s="34" t="s">
        <v>411</v>
      </c>
      <c r="V112" s="33">
        <v>11542015</v>
      </c>
    </row>
    <row r="113" spans="1:22" ht="75" customHeight="1" x14ac:dyDescent="0.2">
      <c r="A113" s="34">
        <v>118</v>
      </c>
      <c r="B113" s="34" t="s">
        <v>1627</v>
      </c>
      <c r="C113" s="34" t="s">
        <v>1725</v>
      </c>
      <c r="D113" s="4" t="s">
        <v>1644</v>
      </c>
      <c r="E113" s="188" t="s">
        <v>1732</v>
      </c>
      <c r="F113" s="188" t="s">
        <v>1631</v>
      </c>
      <c r="G113" s="188" t="s">
        <v>235</v>
      </c>
      <c r="H113" s="188" t="s">
        <v>1632</v>
      </c>
      <c r="I113" s="34">
        <v>77111602</v>
      </c>
      <c r="J113" s="4" t="s">
        <v>1733</v>
      </c>
      <c r="K113" s="48">
        <v>42019</v>
      </c>
      <c r="L113" s="203">
        <v>10</v>
      </c>
      <c r="M113" s="204" t="s">
        <v>238</v>
      </c>
      <c r="N113" s="204" t="s">
        <v>1634</v>
      </c>
      <c r="O113" s="49">
        <f t="shared" si="1"/>
        <v>34711000</v>
      </c>
      <c r="P113" s="49">
        <v>34711000</v>
      </c>
      <c r="Q113" s="34" t="s">
        <v>1635</v>
      </c>
      <c r="R113" s="34" t="s">
        <v>1635</v>
      </c>
      <c r="S113" s="34" t="s">
        <v>1636</v>
      </c>
      <c r="T113" s="49">
        <v>3471100</v>
      </c>
      <c r="U113" s="34" t="s">
        <v>411</v>
      </c>
      <c r="V113" s="33">
        <v>1502015</v>
      </c>
    </row>
    <row r="114" spans="1:22" ht="75" customHeight="1" x14ac:dyDescent="0.2">
      <c r="A114" s="34">
        <v>119</v>
      </c>
      <c r="B114" s="34" t="s">
        <v>1627</v>
      </c>
      <c r="C114" s="34" t="s">
        <v>1725</v>
      </c>
      <c r="D114" s="4" t="s">
        <v>1644</v>
      </c>
      <c r="E114" s="188" t="s">
        <v>1732</v>
      </c>
      <c r="F114" s="188" t="s">
        <v>1631</v>
      </c>
      <c r="G114" s="188" t="s">
        <v>235</v>
      </c>
      <c r="H114" s="188" t="s">
        <v>1632</v>
      </c>
      <c r="I114" s="34">
        <v>77111602</v>
      </c>
      <c r="J114" s="4" t="s">
        <v>1734</v>
      </c>
      <c r="K114" s="48">
        <v>42019</v>
      </c>
      <c r="L114" s="203">
        <v>11</v>
      </c>
      <c r="M114" s="204" t="s">
        <v>238</v>
      </c>
      <c r="N114" s="204" t="s">
        <v>1634</v>
      </c>
      <c r="O114" s="49">
        <f t="shared" si="1"/>
        <v>61295300</v>
      </c>
      <c r="P114" s="49">
        <v>61295300</v>
      </c>
      <c r="Q114" s="34" t="s">
        <v>1635</v>
      </c>
      <c r="R114" s="34" t="s">
        <v>1635</v>
      </c>
      <c r="S114" s="34" t="s">
        <v>1636</v>
      </c>
      <c r="T114" s="49">
        <v>5572300</v>
      </c>
      <c r="U114" s="34" t="s">
        <v>411</v>
      </c>
      <c r="V114" s="33">
        <v>8192015</v>
      </c>
    </row>
    <row r="115" spans="1:22" ht="75" customHeight="1" x14ac:dyDescent="0.2">
      <c r="A115" s="34">
        <v>120</v>
      </c>
      <c r="B115" s="34" t="s">
        <v>1627</v>
      </c>
      <c r="C115" s="34" t="s">
        <v>1725</v>
      </c>
      <c r="D115" s="4" t="s">
        <v>1644</v>
      </c>
      <c r="E115" s="188" t="s">
        <v>1732</v>
      </c>
      <c r="F115" s="188" t="s">
        <v>1631</v>
      </c>
      <c r="G115" s="188" t="s">
        <v>235</v>
      </c>
      <c r="H115" s="188" t="s">
        <v>1632</v>
      </c>
      <c r="I115" s="34">
        <v>77111602</v>
      </c>
      <c r="J115" s="4" t="s">
        <v>1735</v>
      </c>
      <c r="K115" s="48">
        <v>42019</v>
      </c>
      <c r="L115" s="203">
        <v>11</v>
      </c>
      <c r="M115" s="204" t="s">
        <v>238</v>
      </c>
      <c r="N115" s="204" t="s">
        <v>1634</v>
      </c>
      <c r="O115" s="49">
        <f t="shared" si="1"/>
        <v>34711000</v>
      </c>
      <c r="P115" s="49">
        <v>34711000</v>
      </c>
      <c r="Q115" s="34" t="s">
        <v>1635</v>
      </c>
      <c r="R115" s="34" t="s">
        <v>1635</v>
      </c>
      <c r="S115" s="34" t="s">
        <v>1636</v>
      </c>
      <c r="T115" s="49">
        <v>3471100</v>
      </c>
      <c r="U115" s="34" t="s">
        <v>411</v>
      </c>
      <c r="V115" s="33">
        <v>2982015</v>
      </c>
    </row>
    <row r="116" spans="1:22" ht="75" customHeight="1" x14ac:dyDescent="0.2">
      <c r="A116" s="34">
        <v>121</v>
      </c>
      <c r="B116" s="34" t="s">
        <v>1627</v>
      </c>
      <c r="C116" s="34" t="s">
        <v>1725</v>
      </c>
      <c r="D116" s="4" t="s">
        <v>1644</v>
      </c>
      <c r="E116" s="188" t="s">
        <v>1732</v>
      </c>
      <c r="F116" s="188" t="s">
        <v>1631</v>
      </c>
      <c r="G116" s="188" t="s">
        <v>235</v>
      </c>
      <c r="H116" s="188" t="s">
        <v>1632</v>
      </c>
      <c r="I116" s="34">
        <v>77111602</v>
      </c>
      <c r="J116" s="4" t="s">
        <v>1736</v>
      </c>
      <c r="K116" s="48">
        <v>42019</v>
      </c>
      <c r="L116" s="203">
        <v>10</v>
      </c>
      <c r="M116" s="204" t="s">
        <v>238</v>
      </c>
      <c r="N116" s="204" t="s">
        <v>1634</v>
      </c>
      <c r="O116" s="49">
        <f t="shared" si="1"/>
        <v>34711000</v>
      </c>
      <c r="P116" s="49">
        <v>34711000</v>
      </c>
      <c r="Q116" s="34" t="s">
        <v>1635</v>
      </c>
      <c r="R116" s="34" t="s">
        <v>1635</v>
      </c>
      <c r="S116" s="34" t="s">
        <v>1636</v>
      </c>
      <c r="T116" s="49">
        <v>3471100</v>
      </c>
      <c r="U116" s="34" t="s">
        <v>411</v>
      </c>
      <c r="V116" s="33">
        <v>3442015</v>
      </c>
    </row>
    <row r="117" spans="1:22" ht="75" customHeight="1" x14ac:dyDescent="0.2">
      <c r="A117" s="34">
        <v>122</v>
      </c>
      <c r="B117" s="34" t="s">
        <v>1627</v>
      </c>
      <c r="C117" s="34" t="s">
        <v>1725</v>
      </c>
      <c r="D117" s="4" t="s">
        <v>1644</v>
      </c>
      <c r="E117" s="188" t="s">
        <v>1732</v>
      </c>
      <c r="F117" s="188" t="s">
        <v>1631</v>
      </c>
      <c r="G117" s="188" t="s">
        <v>235</v>
      </c>
      <c r="H117" s="188" t="s">
        <v>1632</v>
      </c>
      <c r="I117" s="34">
        <v>77111602</v>
      </c>
      <c r="J117" s="4" t="s">
        <v>1737</v>
      </c>
      <c r="K117" s="48">
        <v>42019</v>
      </c>
      <c r="L117" s="203">
        <v>10</v>
      </c>
      <c r="M117" s="204" t="s">
        <v>238</v>
      </c>
      <c r="N117" s="204" t="s">
        <v>1634</v>
      </c>
      <c r="O117" s="49">
        <f t="shared" si="1"/>
        <v>30797000</v>
      </c>
      <c r="P117" s="49">
        <v>30797000</v>
      </c>
      <c r="Q117" s="34" t="s">
        <v>1635</v>
      </c>
      <c r="R117" s="34" t="s">
        <v>1635</v>
      </c>
      <c r="S117" s="34" t="s">
        <v>1636</v>
      </c>
      <c r="T117" s="49">
        <v>3079700</v>
      </c>
      <c r="U117" s="34" t="s">
        <v>411</v>
      </c>
      <c r="V117" s="33">
        <v>4332015</v>
      </c>
    </row>
    <row r="118" spans="1:22" ht="75" customHeight="1" x14ac:dyDescent="0.2">
      <c r="A118" s="34">
        <v>123</v>
      </c>
      <c r="B118" s="34" t="s">
        <v>1627</v>
      </c>
      <c r="C118" s="34" t="s">
        <v>1725</v>
      </c>
      <c r="D118" s="4" t="s">
        <v>1644</v>
      </c>
      <c r="E118" s="188" t="s">
        <v>1732</v>
      </c>
      <c r="F118" s="188" t="s">
        <v>1631</v>
      </c>
      <c r="G118" s="188" t="s">
        <v>235</v>
      </c>
      <c r="H118" s="188" t="s">
        <v>1632</v>
      </c>
      <c r="I118" s="34">
        <v>77111602</v>
      </c>
      <c r="J118" s="4" t="s">
        <v>1738</v>
      </c>
      <c r="K118" s="48">
        <v>42019</v>
      </c>
      <c r="L118" s="203">
        <v>10</v>
      </c>
      <c r="M118" s="204" t="s">
        <v>238</v>
      </c>
      <c r="N118" s="204" t="s">
        <v>1634</v>
      </c>
      <c r="O118" s="49">
        <f t="shared" si="1"/>
        <v>17098000</v>
      </c>
      <c r="P118" s="49">
        <v>17098000</v>
      </c>
      <c r="Q118" s="34" t="s">
        <v>1635</v>
      </c>
      <c r="R118" s="34" t="s">
        <v>1635</v>
      </c>
      <c r="S118" s="34" t="s">
        <v>1636</v>
      </c>
      <c r="T118" s="49">
        <v>1709800</v>
      </c>
      <c r="U118" s="34" t="s">
        <v>411</v>
      </c>
      <c r="V118" s="33">
        <v>4372015</v>
      </c>
    </row>
    <row r="119" spans="1:22" ht="75" customHeight="1" x14ac:dyDescent="0.2">
      <c r="A119" s="34">
        <v>124</v>
      </c>
      <c r="B119" s="34" t="s">
        <v>1627</v>
      </c>
      <c r="C119" s="34" t="s">
        <v>1725</v>
      </c>
      <c r="D119" s="4" t="s">
        <v>1644</v>
      </c>
      <c r="E119" s="188" t="s">
        <v>1732</v>
      </c>
      <c r="F119" s="188" t="s">
        <v>1631</v>
      </c>
      <c r="G119" s="188" t="s">
        <v>235</v>
      </c>
      <c r="H119" s="188" t="s">
        <v>1632</v>
      </c>
      <c r="I119" s="34">
        <v>77111602</v>
      </c>
      <c r="J119" s="4" t="s">
        <v>1739</v>
      </c>
      <c r="K119" s="48">
        <v>42019</v>
      </c>
      <c r="L119" s="203">
        <v>10</v>
      </c>
      <c r="M119" s="204" t="s">
        <v>238</v>
      </c>
      <c r="N119" s="204" t="s">
        <v>1634</v>
      </c>
      <c r="O119" s="49">
        <f t="shared" si="1"/>
        <v>30364400</v>
      </c>
      <c r="P119" s="49">
        <v>30364400</v>
      </c>
      <c r="Q119" s="34" t="s">
        <v>1635</v>
      </c>
      <c r="R119" s="34" t="s">
        <v>1635</v>
      </c>
      <c r="S119" s="34" t="s">
        <v>1636</v>
      </c>
      <c r="T119" s="49">
        <v>2760400</v>
      </c>
      <c r="U119" s="34" t="s">
        <v>411</v>
      </c>
      <c r="V119" s="33">
        <v>3822015</v>
      </c>
    </row>
    <row r="120" spans="1:22" ht="75" customHeight="1" x14ac:dyDescent="0.2">
      <c r="A120" s="34">
        <v>125</v>
      </c>
      <c r="B120" s="34" t="s">
        <v>1627</v>
      </c>
      <c r="C120" s="34" t="s">
        <v>1725</v>
      </c>
      <c r="D120" s="4" t="s">
        <v>1644</v>
      </c>
      <c r="E120" s="188" t="s">
        <v>1732</v>
      </c>
      <c r="F120" s="188" t="s">
        <v>1631</v>
      </c>
      <c r="G120" s="188" t="s">
        <v>235</v>
      </c>
      <c r="H120" s="188" t="s">
        <v>1632</v>
      </c>
      <c r="I120" s="34">
        <v>77111602</v>
      </c>
      <c r="J120" s="4" t="s">
        <v>1740</v>
      </c>
      <c r="K120" s="48">
        <v>42019</v>
      </c>
      <c r="L120" s="203">
        <v>10</v>
      </c>
      <c r="M120" s="204" t="s">
        <v>238</v>
      </c>
      <c r="N120" s="204" t="s">
        <v>1634</v>
      </c>
      <c r="O120" s="49">
        <f t="shared" si="1"/>
        <v>23587000</v>
      </c>
      <c r="P120" s="49">
        <v>23587000</v>
      </c>
      <c r="Q120" s="34" t="s">
        <v>1635</v>
      </c>
      <c r="R120" s="34" t="s">
        <v>1635</v>
      </c>
      <c r="S120" s="34" t="s">
        <v>1636</v>
      </c>
      <c r="T120" s="49">
        <v>2358700</v>
      </c>
      <c r="U120" s="34" t="s">
        <v>411</v>
      </c>
      <c r="V120" s="33">
        <v>3572015</v>
      </c>
    </row>
    <row r="121" spans="1:22" ht="75" customHeight="1" x14ac:dyDescent="0.2">
      <c r="A121" s="34">
        <v>126</v>
      </c>
      <c r="B121" s="34" t="s">
        <v>1627</v>
      </c>
      <c r="C121" s="34" t="s">
        <v>1725</v>
      </c>
      <c r="D121" s="4" t="s">
        <v>1644</v>
      </c>
      <c r="E121" s="188" t="s">
        <v>1732</v>
      </c>
      <c r="F121" s="188" t="s">
        <v>1631</v>
      </c>
      <c r="G121" s="188" t="s">
        <v>235</v>
      </c>
      <c r="H121" s="188" t="s">
        <v>1632</v>
      </c>
      <c r="I121" s="34">
        <v>77111602</v>
      </c>
      <c r="J121" s="4" t="s">
        <v>1741</v>
      </c>
      <c r="K121" s="48">
        <v>42019</v>
      </c>
      <c r="L121" s="203">
        <v>10</v>
      </c>
      <c r="M121" s="204" t="s">
        <v>238</v>
      </c>
      <c r="N121" s="204" t="s">
        <v>1634</v>
      </c>
      <c r="O121" s="49">
        <f t="shared" si="1"/>
        <v>34711000</v>
      </c>
      <c r="P121" s="49">
        <v>34711000</v>
      </c>
      <c r="Q121" s="34" t="s">
        <v>1635</v>
      </c>
      <c r="R121" s="34" t="s">
        <v>1635</v>
      </c>
      <c r="S121" s="34" t="s">
        <v>1636</v>
      </c>
      <c r="T121" s="49">
        <v>3471100</v>
      </c>
      <c r="U121" s="34" t="s">
        <v>411</v>
      </c>
      <c r="V121" s="33">
        <v>5092015</v>
      </c>
    </row>
    <row r="122" spans="1:22" ht="75" customHeight="1" x14ac:dyDescent="0.2">
      <c r="A122" s="34">
        <v>127</v>
      </c>
      <c r="B122" s="34" t="s">
        <v>1627</v>
      </c>
      <c r="C122" s="34" t="s">
        <v>1725</v>
      </c>
      <c r="D122" s="4" t="s">
        <v>1644</v>
      </c>
      <c r="E122" s="188" t="s">
        <v>1732</v>
      </c>
      <c r="F122" s="188" t="s">
        <v>1631</v>
      </c>
      <c r="G122" s="188" t="s">
        <v>235</v>
      </c>
      <c r="H122" s="188" t="s">
        <v>1632</v>
      </c>
      <c r="I122" s="34">
        <v>77111602</v>
      </c>
      <c r="J122" s="4" t="s">
        <v>1742</v>
      </c>
      <c r="K122" s="48">
        <v>42019</v>
      </c>
      <c r="L122" s="203">
        <v>11</v>
      </c>
      <c r="M122" s="204" t="s">
        <v>238</v>
      </c>
      <c r="N122" s="204" t="s">
        <v>1634</v>
      </c>
      <c r="O122" s="49">
        <f t="shared" si="1"/>
        <v>25945700</v>
      </c>
      <c r="P122" s="49">
        <v>25945700</v>
      </c>
      <c r="Q122" s="34" t="s">
        <v>1635</v>
      </c>
      <c r="R122" s="34" t="s">
        <v>1635</v>
      </c>
      <c r="S122" s="34" t="s">
        <v>1636</v>
      </c>
      <c r="T122" s="49">
        <v>2358700</v>
      </c>
      <c r="U122" s="34" t="s">
        <v>411</v>
      </c>
      <c r="V122" s="33">
        <v>5832015</v>
      </c>
    </row>
    <row r="123" spans="1:22" ht="75" customHeight="1" x14ac:dyDescent="0.2">
      <c r="A123" s="34">
        <v>128</v>
      </c>
      <c r="B123" s="34" t="s">
        <v>1627</v>
      </c>
      <c r="C123" s="34" t="s">
        <v>1725</v>
      </c>
      <c r="D123" s="4" t="s">
        <v>1644</v>
      </c>
      <c r="E123" s="188" t="s">
        <v>1732</v>
      </c>
      <c r="F123" s="188" t="s">
        <v>1631</v>
      </c>
      <c r="G123" s="188" t="s">
        <v>235</v>
      </c>
      <c r="H123" s="188" t="s">
        <v>1632</v>
      </c>
      <c r="I123" s="34">
        <v>77111602</v>
      </c>
      <c r="J123" s="4" t="s">
        <v>1743</v>
      </c>
      <c r="K123" s="48">
        <v>42019</v>
      </c>
      <c r="L123" s="203">
        <v>10</v>
      </c>
      <c r="M123" s="204" t="s">
        <v>238</v>
      </c>
      <c r="N123" s="204" t="s">
        <v>1634</v>
      </c>
      <c r="O123" s="49">
        <f t="shared" si="1"/>
        <v>27604000</v>
      </c>
      <c r="P123" s="49">
        <v>27604000</v>
      </c>
      <c r="Q123" s="34" t="s">
        <v>1635</v>
      </c>
      <c r="R123" s="34" t="s">
        <v>1635</v>
      </c>
      <c r="S123" s="34" t="s">
        <v>1636</v>
      </c>
      <c r="T123" s="49">
        <v>2760400</v>
      </c>
      <c r="U123" s="34" t="s">
        <v>411</v>
      </c>
      <c r="V123" s="33">
        <v>5762015</v>
      </c>
    </row>
    <row r="124" spans="1:22" ht="75" customHeight="1" x14ac:dyDescent="0.2">
      <c r="A124" s="34">
        <v>129</v>
      </c>
      <c r="B124" s="34" t="s">
        <v>1627</v>
      </c>
      <c r="C124" s="34" t="s">
        <v>1725</v>
      </c>
      <c r="D124" s="4" t="s">
        <v>1644</v>
      </c>
      <c r="E124" s="188" t="s">
        <v>1732</v>
      </c>
      <c r="F124" s="188" t="s">
        <v>1631</v>
      </c>
      <c r="G124" s="188" t="s">
        <v>235</v>
      </c>
      <c r="H124" s="188" t="s">
        <v>1632</v>
      </c>
      <c r="I124" s="34">
        <v>77111602</v>
      </c>
      <c r="J124" s="4" t="s">
        <v>1742</v>
      </c>
      <c r="K124" s="48">
        <v>42019</v>
      </c>
      <c r="L124" s="203">
        <v>8.5</v>
      </c>
      <c r="M124" s="204" t="s">
        <v>238</v>
      </c>
      <c r="N124" s="204" t="s">
        <v>1634</v>
      </c>
      <c r="O124" s="49">
        <f t="shared" si="1"/>
        <v>20048950</v>
      </c>
      <c r="P124" s="49">
        <v>20048950</v>
      </c>
      <c r="Q124" s="34" t="s">
        <v>1635</v>
      </c>
      <c r="R124" s="34" t="s">
        <v>1635</v>
      </c>
      <c r="S124" s="34" t="s">
        <v>1636</v>
      </c>
      <c r="T124" s="49">
        <v>2358700</v>
      </c>
      <c r="U124" s="34" t="s">
        <v>411</v>
      </c>
      <c r="V124" s="33">
        <v>9472015</v>
      </c>
    </row>
    <row r="125" spans="1:22" ht="75" customHeight="1" x14ac:dyDescent="0.2">
      <c r="A125" s="34">
        <v>130</v>
      </c>
      <c r="B125" s="34" t="s">
        <v>1627</v>
      </c>
      <c r="C125" s="34" t="s">
        <v>1725</v>
      </c>
      <c r="D125" s="4" t="s">
        <v>1644</v>
      </c>
      <c r="E125" s="188" t="s">
        <v>1732</v>
      </c>
      <c r="F125" s="188" t="s">
        <v>1631</v>
      </c>
      <c r="G125" s="188" t="s">
        <v>235</v>
      </c>
      <c r="H125" s="188" t="s">
        <v>1632</v>
      </c>
      <c r="I125" s="34">
        <v>77111602</v>
      </c>
      <c r="J125" s="4" t="s">
        <v>1744</v>
      </c>
      <c r="K125" s="48">
        <v>42019</v>
      </c>
      <c r="L125" s="203">
        <v>11</v>
      </c>
      <c r="M125" s="204" t="s">
        <v>238</v>
      </c>
      <c r="N125" s="204" t="s">
        <v>1634</v>
      </c>
      <c r="O125" s="49">
        <f t="shared" si="1"/>
        <v>49738700</v>
      </c>
      <c r="P125" s="49">
        <v>49738700</v>
      </c>
      <c r="Q125" s="34" t="s">
        <v>1635</v>
      </c>
      <c r="R125" s="34" t="s">
        <v>1635</v>
      </c>
      <c r="S125" s="34" t="s">
        <v>1636</v>
      </c>
      <c r="T125" s="49">
        <v>4521700</v>
      </c>
      <c r="U125" s="34" t="s">
        <v>411</v>
      </c>
      <c r="V125" s="33">
        <v>6622015</v>
      </c>
    </row>
    <row r="126" spans="1:22" ht="75" customHeight="1" x14ac:dyDescent="0.2">
      <c r="A126" s="34">
        <v>131</v>
      </c>
      <c r="B126" s="34" t="s">
        <v>1627</v>
      </c>
      <c r="C126" s="34" t="s">
        <v>1725</v>
      </c>
      <c r="D126" s="4" t="s">
        <v>1644</v>
      </c>
      <c r="E126" s="188" t="s">
        <v>1732</v>
      </c>
      <c r="F126" s="188" t="s">
        <v>1631</v>
      </c>
      <c r="G126" s="188" t="s">
        <v>235</v>
      </c>
      <c r="H126" s="188" t="s">
        <v>1632</v>
      </c>
      <c r="I126" s="34">
        <v>77111602</v>
      </c>
      <c r="J126" s="4" t="s">
        <v>1745</v>
      </c>
      <c r="K126" s="48">
        <v>42019</v>
      </c>
      <c r="L126" s="203">
        <v>11</v>
      </c>
      <c r="M126" s="204" t="s">
        <v>238</v>
      </c>
      <c r="N126" s="204" t="s">
        <v>1634</v>
      </c>
      <c r="O126" s="49">
        <f t="shared" si="1"/>
        <v>43960400</v>
      </c>
      <c r="P126" s="49">
        <v>43960400</v>
      </c>
      <c r="Q126" s="34" t="s">
        <v>1635</v>
      </c>
      <c r="R126" s="34" t="s">
        <v>1635</v>
      </c>
      <c r="S126" s="34" t="s">
        <v>1636</v>
      </c>
      <c r="T126" s="49">
        <v>3996400</v>
      </c>
      <c r="U126" s="34" t="s">
        <v>411</v>
      </c>
      <c r="V126" s="33">
        <v>5032015</v>
      </c>
    </row>
    <row r="127" spans="1:22" ht="75" customHeight="1" x14ac:dyDescent="0.2">
      <c r="A127" s="34">
        <v>132</v>
      </c>
      <c r="B127" s="34" t="s">
        <v>1627</v>
      </c>
      <c r="C127" s="34" t="s">
        <v>1725</v>
      </c>
      <c r="D127" s="4" t="s">
        <v>1644</v>
      </c>
      <c r="E127" s="188" t="s">
        <v>1732</v>
      </c>
      <c r="F127" s="188" t="s">
        <v>1631</v>
      </c>
      <c r="G127" s="188" t="s">
        <v>235</v>
      </c>
      <c r="H127" s="188" t="s">
        <v>1632</v>
      </c>
      <c r="I127" s="34">
        <v>77111602</v>
      </c>
      <c r="J127" s="4" t="s">
        <v>1746</v>
      </c>
      <c r="K127" s="48">
        <v>42019</v>
      </c>
      <c r="L127" s="203">
        <v>9</v>
      </c>
      <c r="M127" s="204" t="s">
        <v>238</v>
      </c>
      <c r="N127" s="204" t="s">
        <v>1634</v>
      </c>
      <c r="O127" s="49">
        <f t="shared" si="1"/>
        <v>21228300</v>
      </c>
      <c r="P127" s="49">
        <v>21228300</v>
      </c>
      <c r="Q127" s="34" t="s">
        <v>1635</v>
      </c>
      <c r="R127" s="34" t="s">
        <v>1635</v>
      </c>
      <c r="S127" s="34" t="s">
        <v>1636</v>
      </c>
      <c r="T127" s="49">
        <v>2358700</v>
      </c>
      <c r="U127" s="34" t="s">
        <v>411</v>
      </c>
      <c r="V127" s="33">
        <v>7992015</v>
      </c>
    </row>
    <row r="128" spans="1:22" ht="75" customHeight="1" x14ac:dyDescent="0.2">
      <c r="A128" s="34">
        <v>133</v>
      </c>
      <c r="B128" s="34" t="s">
        <v>1627</v>
      </c>
      <c r="C128" s="34" t="s">
        <v>1725</v>
      </c>
      <c r="D128" s="4" t="s">
        <v>1644</v>
      </c>
      <c r="E128" s="188" t="s">
        <v>1732</v>
      </c>
      <c r="F128" s="188" t="s">
        <v>1631</v>
      </c>
      <c r="G128" s="188" t="s">
        <v>235</v>
      </c>
      <c r="H128" s="188" t="s">
        <v>1632</v>
      </c>
      <c r="I128" s="34">
        <v>77111602</v>
      </c>
      <c r="J128" s="4" t="s">
        <v>1747</v>
      </c>
      <c r="K128" s="48">
        <v>42019</v>
      </c>
      <c r="L128" s="203">
        <v>11</v>
      </c>
      <c r="M128" s="204" t="s">
        <v>238</v>
      </c>
      <c r="N128" s="204" t="s">
        <v>1634</v>
      </c>
      <c r="O128" s="49">
        <f t="shared" si="1"/>
        <v>25945700</v>
      </c>
      <c r="P128" s="49">
        <v>25945700</v>
      </c>
      <c r="Q128" s="34" t="s">
        <v>1635</v>
      </c>
      <c r="R128" s="34" t="s">
        <v>1635</v>
      </c>
      <c r="S128" s="34" t="s">
        <v>1636</v>
      </c>
      <c r="T128" s="49">
        <v>2358700</v>
      </c>
      <c r="U128" s="34" t="s">
        <v>411</v>
      </c>
      <c r="V128" s="33">
        <v>5242015</v>
      </c>
    </row>
    <row r="129" spans="1:22" ht="75" customHeight="1" x14ac:dyDescent="0.2">
      <c r="A129" s="34">
        <v>134</v>
      </c>
      <c r="B129" s="34" t="s">
        <v>1627</v>
      </c>
      <c r="C129" s="34" t="s">
        <v>1725</v>
      </c>
      <c r="D129" s="4" t="s">
        <v>1644</v>
      </c>
      <c r="E129" s="188" t="s">
        <v>1732</v>
      </c>
      <c r="F129" s="188" t="s">
        <v>1631</v>
      </c>
      <c r="G129" s="188" t="s">
        <v>235</v>
      </c>
      <c r="H129" s="188" t="s">
        <v>1632</v>
      </c>
      <c r="I129" s="34">
        <v>77111602</v>
      </c>
      <c r="J129" s="4" t="s">
        <v>1748</v>
      </c>
      <c r="K129" s="48">
        <v>42019</v>
      </c>
      <c r="L129" s="203">
        <v>10</v>
      </c>
      <c r="M129" s="204" t="s">
        <v>238</v>
      </c>
      <c r="N129" s="204" t="s">
        <v>1634</v>
      </c>
      <c r="O129" s="49">
        <f t="shared" si="1"/>
        <v>27604000</v>
      </c>
      <c r="P129" s="49">
        <v>27604000</v>
      </c>
      <c r="Q129" s="34" t="s">
        <v>1635</v>
      </c>
      <c r="R129" s="34" t="s">
        <v>1635</v>
      </c>
      <c r="S129" s="34" t="s">
        <v>1636</v>
      </c>
      <c r="T129" s="49">
        <v>2760400</v>
      </c>
      <c r="U129" s="34" t="s">
        <v>411</v>
      </c>
      <c r="V129" s="33">
        <v>4282015</v>
      </c>
    </row>
    <row r="130" spans="1:22" ht="75" customHeight="1" x14ac:dyDescent="0.2">
      <c r="A130" s="34">
        <v>135</v>
      </c>
      <c r="B130" s="34" t="s">
        <v>1627</v>
      </c>
      <c r="C130" s="34" t="s">
        <v>1725</v>
      </c>
      <c r="D130" s="4" t="s">
        <v>1644</v>
      </c>
      <c r="E130" s="188" t="s">
        <v>1732</v>
      </c>
      <c r="F130" s="188" t="s">
        <v>1631</v>
      </c>
      <c r="G130" s="188" t="s">
        <v>235</v>
      </c>
      <c r="H130" s="188" t="s">
        <v>1632</v>
      </c>
      <c r="I130" s="34">
        <v>77111602</v>
      </c>
      <c r="J130" s="4" t="s">
        <v>1749</v>
      </c>
      <c r="K130" s="48">
        <v>42019</v>
      </c>
      <c r="L130" s="203">
        <v>10</v>
      </c>
      <c r="M130" s="204" t="s">
        <v>238</v>
      </c>
      <c r="N130" s="204" t="s">
        <v>1634</v>
      </c>
      <c r="O130" s="49">
        <f t="shared" si="1"/>
        <v>23587000</v>
      </c>
      <c r="P130" s="49">
        <v>23587000</v>
      </c>
      <c r="Q130" s="34" t="s">
        <v>1635</v>
      </c>
      <c r="R130" s="34" t="s">
        <v>1635</v>
      </c>
      <c r="S130" s="34" t="s">
        <v>1636</v>
      </c>
      <c r="T130" s="49">
        <v>2358700</v>
      </c>
      <c r="U130" s="34" t="s">
        <v>411</v>
      </c>
      <c r="V130" s="33">
        <v>2592015</v>
      </c>
    </row>
    <row r="131" spans="1:22" ht="75" customHeight="1" x14ac:dyDescent="0.2">
      <c r="A131" s="34">
        <v>136</v>
      </c>
      <c r="B131" s="34" t="s">
        <v>1627</v>
      </c>
      <c r="C131" s="34" t="s">
        <v>1725</v>
      </c>
      <c r="D131" s="4" t="s">
        <v>1644</v>
      </c>
      <c r="E131" s="188" t="s">
        <v>1732</v>
      </c>
      <c r="F131" s="188" t="s">
        <v>1631</v>
      </c>
      <c r="G131" s="188" t="s">
        <v>235</v>
      </c>
      <c r="H131" s="188" t="s">
        <v>1632</v>
      </c>
      <c r="I131" s="34">
        <v>77111602</v>
      </c>
      <c r="J131" s="4" t="s">
        <v>1750</v>
      </c>
      <c r="K131" s="48">
        <v>42019</v>
      </c>
      <c r="L131" s="203">
        <v>10</v>
      </c>
      <c r="M131" s="204" t="s">
        <v>238</v>
      </c>
      <c r="N131" s="204" t="s">
        <v>1634</v>
      </c>
      <c r="O131" s="49">
        <f t="shared" ref="O131:O194" si="3">+P131</f>
        <v>30797000</v>
      </c>
      <c r="P131" s="49">
        <v>30797000</v>
      </c>
      <c r="Q131" s="34" t="s">
        <v>1635</v>
      </c>
      <c r="R131" s="34" t="s">
        <v>1635</v>
      </c>
      <c r="S131" s="34" t="s">
        <v>1636</v>
      </c>
      <c r="T131" s="49">
        <v>3079700</v>
      </c>
      <c r="U131" s="34" t="s">
        <v>411</v>
      </c>
      <c r="V131" s="33">
        <v>1922015</v>
      </c>
    </row>
    <row r="132" spans="1:22" ht="75" customHeight="1" x14ac:dyDescent="0.2">
      <c r="A132" s="34">
        <v>137</v>
      </c>
      <c r="B132" s="34" t="s">
        <v>1627</v>
      </c>
      <c r="C132" s="34" t="s">
        <v>1725</v>
      </c>
      <c r="D132" s="4" t="s">
        <v>1644</v>
      </c>
      <c r="E132" s="188" t="s">
        <v>1732</v>
      </c>
      <c r="F132" s="188" t="s">
        <v>1631</v>
      </c>
      <c r="G132" s="188" t="s">
        <v>235</v>
      </c>
      <c r="H132" s="188" t="s">
        <v>1632</v>
      </c>
      <c r="I132" s="34">
        <v>77111602</v>
      </c>
      <c r="J132" s="4" t="s">
        <v>1751</v>
      </c>
      <c r="K132" s="48">
        <v>42019</v>
      </c>
      <c r="L132" s="203">
        <v>10</v>
      </c>
      <c r="M132" s="204" t="s">
        <v>238</v>
      </c>
      <c r="N132" s="204" t="s">
        <v>1634</v>
      </c>
      <c r="O132" s="49">
        <f t="shared" si="3"/>
        <v>23587000</v>
      </c>
      <c r="P132" s="49">
        <v>23587000</v>
      </c>
      <c r="Q132" s="34" t="s">
        <v>1635</v>
      </c>
      <c r="R132" s="34" t="s">
        <v>1635</v>
      </c>
      <c r="S132" s="34" t="s">
        <v>1636</v>
      </c>
      <c r="T132" s="49">
        <v>2358700</v>
      </c>
      <c r="U132" s="34" t="s">
        <v>411</v>
      </c>
      <c r="V132" s="33">
        <v>3832015</v>
      </c>
    </row>
    <row r="133" spans="1:22" ht="75" customHeight="1" x14ac:dyDescent="0.2">
      <c r="A133" s="34">
        <v>138</v>
      </c>
      <c r="B133" s="34" t="s">
        <v>1627</v>
      </c>
      <c r="C133" s="34" t="s">
        <v>1725</v>
      </c>
      <c r="D133" s="4" t="s">
        <v>1644</v>
      </c>
      <c r="E133" s="188" t="s">
        <v>1732</v>
      </c>
      <c r="F133" s="188" t="s">
        <v>1631</v>
      </c>
      <c r="G133" s="188" t="s">
        <v>235</v>
      </c>
      <c r="H133" s="188" t="s">
        <v>1632</v>
      </c>
      <c r="I133" s="34">
        <v>77111602</v>
      </c>
      <c r="J133" s="4" t="s">
        <v>1747</v>
      </c>
      <c r="K133" s="48">
        <v>42019</v>
      </c>
      <c r="L133" s="203">
        <v>10</v>
      </c>
      <c r="M133" s="204" t="s">
        <v>238</v>
      </c>
      <c r="N133" s="204" t="s">
        <v>1634</v>
      </c>
      <c r="O133" s="49">
        <f t="shared" si="3"/>
        <v>23587000</v>
      </c>
      <c r="P133" s="49">
        <v>23587000</v>
      </c>
      <c r="Q133" s="34" t="s">
        <v>1635</v>
      </c>
      <c r="R133" s="34" t="s">
        <v>1635</v>
      </c>
      <c r="S133" s="34" t="s">
        <v>1636</v>
      </c>
      <c r="T133" s="49">
        <v>2358700</v>
      </c>
      <c r="U133" s="34" t="s">
        <v>411</v>
      </c>
      <c r="V133" s="33">
        <v>4272015</v>
      </c>
    </row>
    <row r="134" spans="1:22" ht="75" customHeight="1" x14ac:dyDescent="0.2">
      <c r="A134" s="34">
        <v>139</v>
      </c>
      <c r="B134" s="34" t="s">
        <v>1627</v>
      </c>
      <c r="C134" s="34" t="s">
        <v>1725</v>
      </c>
      <c r="D134" s="4" t="s">
        <v>1644</v>
      </c>
      <c r="E134" s="188" t="s">
        <v>1732</v>
      </c>
      <c r="F134" s="188" t="s">
        <v>1631</v>
      </c>
      <c r="G134" s="188" t="s">
        <v>235</v>
      </c>
      <c r="H134" s="188" t="s">
        <v>1632</v>
      </c>
      <c r="I134" s="34">
        <v>77111602</v>
      </c>
      <c r="J134" s="4" t="s">
        <v>1752</v>
      </c>
      <c r="K134" s="48">
        <v>42019</v>
      </c>
      <c r="L134" s="203">
        <v>11</v>
      </c>
      <c r="M134" s="204" t="s">
        <v>238</v>
      </c>
      <c r="N134" s="204" t="s">
        <v>1634</v>
      </c>
      <c r="O134" s="49">
        <f t="shared" si="3"/>
        <v>33876700</v>
      </c>
      <c r="P134" s="49">
        <v>33876700</v>
      </c>
      <c r="Q134" s="34" t="s">
        <v>1635</v>
      </c>
      <c r="R134" s="34" t="s">
        <v>1635</v>
      </c>
      <c r="S134" s="34" t="s">
        <v>1636</v>
      </c>
      <c r="T134" s="49">
        <v>3079700</v>
      </c>
      <c r="U134" s="34" t="s">
        <v>411</v>
      </c>
      <c r="V134" s="33">
        <v>2202015</v>
      </c>
    </row>
    <row r="135" spans="1:22" ht="75" customHeight="1" x14ac:dyDescent="0.2">
      <c r="A135" s="34">
        <v>140</v>
      </c>
      <c r="B135" s="34" t="s">
        <v>1627</v>
      </c>
      <c r="C135" s="34" t="s">
        <v>1725</v>
      </c>
      <c r="D135" s="4" t="s">
        <v>1644</v>
      </c>
      <c r="E135" s="188" t="s">
        <v>1732</v>
      </c>
      <c r="F135" s="188" t="s">
        <v>1631</v>
      </c>
      <c r="G135" s="188" t="s">
        <v>235</v>
      </c>
      <c r="H135" s="188" t="s">
        <v>1632</v>
      </c>
      <c r="I135" s="34">
        <v>77111602</v>
      </c>
      <c r="J135" s="4" t="s">
        <v>1747</v>
      </c>
      <c r="K135" s="48">
        <v>42019</v>
      </c>
      <c r="L135" s="203">
        <v>10</v>
      </c>
      <c r="M135" s="204" t="s">
        <v>238</v>
      </c>
      <c r="N135" s="204" t="s">
        <v>1634</v>
      </c>
      <c r="O135" s="49">
        <f t="shared" si="3"/>
        <v>23587000</v>
      </c>
      <c r="P135" s="49">
        <v>23587000</v>
      </c>
      <c r="Q135" s="34" t="s">
        <v>1635</v>
      </c>
      <c r="R135" s="34" t="s">
        <v>1635</v>
      </c>
      <c r="S135" s="34" t="s">
        <v>1636</v>
      </c>
      <c r="T135" s="49">
        <v>2358700</v>
      </c>
      <c r="U135" s="34" t="s">
        <v>411</v>
      </c>
      <c r="V135" s="33">
        <v>4882015</v>
      </c>
    </row>
    <row r="136" spans="1:22" ht="75" customHeight="1" x14ac:dyDescent="0.2">
      <c r="A136" s="34">
        <v>141</v>
      </c>
      <c r="B136" s="34" t="s">
        <v>1627</v>
      </c>
      <c r="C136" s="34" t="s">
        <v>1725</v>
      </c>
      <c r="D136" s="4" t="s">
        <v>1644</v>
      </c>
      <c r="E136" s="188" t="s">
        <v>1732</v>
      </c>
      <c r="F136" s="188" t="s">
        <v>1631</v>
      </c>
      <c r="G136" s="188" t="s">
        <v>235</v>
      </c>
      <c r="H136" s="188" t="s">
        <v>1632</v>
      </c>
      <c r="I136" s="34">
        <v>77111602</v>
      </c>
      <c r="J136" s="4" t="s">
        <v>1753</v>
      </c>
      <c r="K136" s="48">
        <v>42019</v>
      </c>
      <c r="L136" s="203">
        <v>10</v>
      </c>
      <c r="M136" s="204" t="s">
        <v>238</v>
      </c>
      <c r="N136" s="204" t="s">
        <v>1634</v>
      </c>
      <c r="O136" s="49">
        <f t="shared" si="3"/>
        <v>23587000</v>
      </c>
      <c r="P136" s="49">
        <v>23587000</v>
      </c>
      <c r="Q136" s="34" t="s">
        <v>1635</v>
      </c>
      <c r="R136" s="34" t="s">
        <v>1635</v>
      </c>
      <c r="S136" s="34" t="s">
        <v>1636</v>
      </c>
      <c r="T136" s="49">
        <v>2358700</v>
      </c>
      <c r="U136" s="34" t="s">
        <v>411</v>
      </c>
      <c r="V136" s="33">
        <v>6192015</v>
      </c>
    </row>
    <row r="137" spans="1:22" ht="75" customHeight="1" x14ac:dyDescent="0.2">
      <c r="A137" s="34">
        <v>142</v>
      </c>
      <c r="B137" s="34" t="s">
        <v>1627</v>
      </c>
      <c r="C137" s="34" t="s">
        <v>1725</v>
      </c>
      <c r="D137" s="4" t="s">
        <v>1644</v>
      </c>
      <c r="E137" s="188" t="s">
        <v>1732</v>
      </c>
      <c r="F137" s="188" t="s">
        <v>1631</v>
      </c>
      <c r="G137" s="188" t="s">
        <v>235</v>
      </c>
      <c r="H137" s="188" t="s">
        <v>1632</v>
      </c>
      <c r="I137" s="34">
        <v>77111602</v>
      </c>
      <c r="J137" s="4" t="s">
        <v>1754</v>
      </c>
      <c r="K137" s="48">
        <v>42019</v>
      </c>
      <c r="L137" s="203">
        <v>11</v>
      </c>
      <c r="M137" s="204" t="s">
        <v>238</v>
      </c>
      <c r="N137" s="204" t="s">
        <v>1634</v>
      </c>
      <c r="O137" s="49">
        <f t="shared" si="3"/>
        <v>38182100</v>
      </c>
      <c r="P137" s="49">
        <v>38182100</v>
      </c>
      <c r="Q137" s="34" t="s">
        <v>1635</v>
      </c>
      <c r="R137" s="34" t="s">
        <v>1635</v>
      </c>
      <c r="S137" s="34" t="s">
        <v>1636</v>
      </c>
      <c r="T137" s="49">
        <v>3471100</v>
      </c>
      <c r="U137" s="34" t="s">
        <v>411</v>
      </c>
      <c r="V137" s="33">
        <v>2052015</v>
      </c>
    </row>
    <row r="138" spans="1:22" ht="75" customHeight="1" x14ac:dyDescent="0.2">
      <c r="A138" s="34">
        <v>143</v>
      </c>
      <c r="B138" s="34" t="s">
        <v>1627</v>
      </c>
      <c r="C138" s="34" t="s">
        <v>1725</v>
      </c>
      <c r="D138" s="4" t="s">
        <v>1644</v>
      </c>
      <c r="E138" s="188" t="s">
        <v>1732</v>
      </c>
      <c r="F138" s="188" t="s">
        <v>1631</v>
      </c>
      <c r="G138" s="188" t="s">
        <v>235</v>
      </c>
      <c r="H138" s="188" t="s">
        <v>1632</v>
      </c>
      <c r="I138" s="34">
        <v>77111602</v>
      </c>
      <c r="J138" s="4" t="s">
        <v>1755</v>
      </c>
      <c r="K138" s="48">
        <v>42019</v>
      </c>
      <c r="L138" s="203">
        <v>10</v>
      </c>
      <c r="M138" s="204" t="s">
        <v>238</v>
      </c>
      <c r="N138" s="204" t="s">
        <v>1634</v>
      </c>
      <c r="O138" s="49">
        <f t="shared" si="3"/>
        <v>30797000</v>
      </c>
      <c r="P138" s="49">
        <v>30797000</v>
      </c>
      <c r="Q138" s="34" t="s">
        <v>1635</v>
      </c>
      <c r="R138" s="34" t="s">
        <v>1635</v>
      </c>
      <c r="S138" s="34" t="s">
        <v>1636</v>
      </c>
      <c r="T138" s="49">
        <v>3079700</v>
      </c>
      <c r="U138" s="34" t="s">
        <v>411</v>
      </c>
      <c r="V138" s="33">
        <v>4392015</v>
      </c>
    </row>
    <row r="139" spans="1:22" ht="75" customHeight="1" x14ac:dyDescent="0.2">
      <c r="A139" s="34">
        <v>144</v>
      </c>
      <c r="B139" s="34" t="s">
        <v>1627</v>
      </c>
      <c r="C139" s="34" t="s">
        <v>1725</v>
      </c>
      <c r="D139" s="4" t="s">
        <v>1644</v>
      </c>
      <c r="E139" s="188" t="s">
        <v>1732</v>
      </c>
      <c r="F139" s="188" t="s">
        <v>1631</v>
      </c>
      <c r="G139" s="188" t="s">
        <v>235</v>
      </c>
      <c r="H139" s="188" t="s">
        <v>1632</v>
      </c>
      <c r="I139" s="34">
        <v>77111602</v>
      </c>
      <c r="J139" s="4" t="s">
        <v>1756</v>
      </c>
      <c r="K139" s="48">
        <v>42019</v>
      </c>
      <c r="L139" s="203">
        <v>11</v>
      </c>
      <c r="M139" s="204" t="s">
        <v>238</v>
      </c>
      <c r="N139" s="204" t="s">
        <v>1634</v>
      </c>
      <c r="O139" s="49">
        <f t="shared" si="3"/>
        <v>33876700</v>
      </c>
      <c r="P139" s="49">
        <v>33876700</v>
      </c>
      <c r="Q139" s="34" t="s">
        <v>1635</v>
      </c>
      <c r="R139" s="34" t="s">
        <v>1635</v>
      </c>
      <c r="S139" s="34" t="s">
        <v>1636</v>
      </c>
      <c r="T139" s="49">
        <v>3079700</v>
      </c>
      <c r="U139" s="34" t="s">
        <v>411</v>
      </c>
      <c r="V139" s="33">
        <v>5892015</v>
      </c>
    </row>
    <row r="140" spans="1:22" ht="75" customHeight="1" x14ac:dyDescent="0.2">
      <c r="A140" s="34">
        <v>145</v>
      </c>
      <c r="B140" s="34" t="s">
        <v>1627</v>
      </c>
      <c r="C140" s="34" t="s">
        <v>1725</v>
      </c>
      <c r="D140" s="4" t="s">
        <v>1644</v>
      </c>
      <c r="E140" s="188" t="s">
        <v>1732</v>
      </c>
      <c r="F140" s="188" t="s">
        <v>1631</v>
      </c>
      <c r="G140" s="188" t="s">
        <v>235</v>
      </c>
      <c r="H140" s="188" t="s">
        <v>1632</v>
      </c>
      <c r="I140" s="34">
        <v>77111602</v>
      </c>
      <c r="J140" s="4" t="s">
        <v>1757</v>
      </c>
      <c r="K140" s="48">
        <v>42019</v>
      </c>
      <c r="L140" s="203">
        <v>10</v>
      </c>
      <c r="M140" s="204" t="s">
        <v>238</v>
      </c>
      <c r="N140" s="204" t="s">
        <v>1634</v>
      </c>
      <c r="O140" s="49">
        <f t="shared" si="3"/>
        <v>27604000</v>
      </c>
      <c r="P140" s="49">
        <v>27604000</v>
      </c>
      <c r="Q140" s="34" t="s">
        <v>1635</v>
      </c>
      <c r="R140" s="34" t="s">
        <v>1635</v>
      </c>
      <c r="S140" s="34" t="s">
        <v>1636</v>
      </c>
      <c r="T140" s="49">
        <v>2760400</v>
      </c>
      <c r="U140" s="34" t="s">
        <v>411</v>
      </c>
      <c r="V140" s="33">
        <v>4092015</v>
      </c>
    </row>
    <row r="141" spans="1:22" ht="75" customHeight="1" x14ac:dyDescent="0.2">
      <c r="A141" s="34">
        <v>146</v>
      </c>
      <c r="B141" s="34" t="s">
        <v>1627</v>
      </c>
      <c r="C141" s="34" t="s">
        <v>1725</v>
      </c>
      <c r="D141" s="4" t="s">
        <v>1644</v>
      </c>
      <c r="E141" s="188" t="s">
        <v>1732</v>
      </c>
      <c r="F141" s="188" t="s">
        <v>1631</v>
      </c>
      <c r="G141" s="188" t="s">
        <v>235</v>
      </c>
      <c r="H141" s="188" t="s">
        <v>1632</v>
      </c>
      <c r="I141" s="34">
        <v>77111602</v>
      </c>
      <c r="J141" s="4" t="s">
        <v>1758</v>
      </c>
      <c r="K141" s="48">
        <v>42019</v>
      </c>
      <c r="L141" s="203">
        <v>8</v>
      </c>
      <c r="M141" s="204" t="s">
        <v>238</v>
      </c>
      <c r="N141" s="204" t="s">
        <v>1634</v>
      </c>
      <c r="O141" s="49">
        <f t="shared" si="3"/>
        <v>16150400</v>
      </c>
      <c r="P141" s="49">
        <v>16150400</v>
      </c>
      <c r="Q141" s="34" t="s">
        <v>1635</v>
      </c>
      <c r="R141" s="34" t="s">
        <v>1635</v>
      </c>
      <c r="S141" s="34" t="s">
        <v>1636</v>
      </c>
      <c r="T141" s="49">
        <v>2018800</v>
      </c>
      <c r="U141" s="34" t="s">
        <v>411</v>
      </c>
      <c r="V141" s="33">
        <v>6792015</v>
      </c>
    </row>
    <row r="142" spans="1:22" ht="75" customHeight="1" x14ac:dyDescent="0.2">
      <c r="A142" s="34">
        <v>147</v>
      </c>
      <c r="B142" s="34" t="s">
        <v>1627</v>
      </c>
      <c r="C142" s="34" t="s">
        <v>1725</v>
      </c>
      <c r="D142" s="4" t="s">
        <v>1644</v>
      </c>
      <c r="E142" s="188" t="s">
        <v>1732</v>
      </c>
      <c r="F142" s="188" t="s">
        <v>1631</v>
      </c>
      <c r="G142" s="188" t="s">
        <v>235</v>
      </c>
      <c r="H142" s="188" t="s">
        <v>1632</v>
      </c>
      <c r="I142" s="34">
        <v>77111602</v>
      </c>
      <c r="J142" s="4" t="s">
        <v>1759</v>
      </c>
      <c r="K142" s="48">
        <v>42019</v>
      </c>
      <c r="L142" s="203">
        <v>10</v>
      </c>
      <c r="M142" s="204" t="s">
        <v>238</v>
      </c>
      <c r="N142" s="204" t="s">
        <v>1634</v>
      </c>
      <c r="O142" s="49">
        <f t="shared" si="3"/>
        <v>30797000</v>
      </c>
      <c r="P142" s="49">
        <v>30797000</v>
      </c>
      <c r="Q142" s="34" t="s">
        <v>1635</v>
      </c>
      <c r="R142" s="34" t="s">
        <v>1635</v>
      </c>
      <c r="S142" s="34" t="s">
        <v>1636</v>
      </c>
      <c r="T142" s="49">
        <v>3079700</v>
      </c>
      <c r="U142" s="34" t="s">
        <v>411</v>
      </c>
      <c r="V142" s="33">
        <v>7272015</v>
      </c>
    </row>
    <row r="143" spans="1:22" ht="75" customHeight="1" x14ac:dyDescent="0.2">
      <c r="A143" s="34">
        <v>148</v>
      </c>
      <c r="B143" s="34" t="s">
        <v>1627</v>
      </c>
      <c r="C143" s="34" t="s">
        <v>1725</v>
      </c>
      <c r="D143" s="4" t="s">
        <v>1644</v>
      </c>
      <c r="E143" s="188" t="s">
        <v>1732</v>
      </c>
      <c r="F143" s="188" t="s">
        <v>1631</v>
      </c>
      <c r="G143" s="188" t="s">
        <v>235</v>
      </c>
      <c r="H143" s="188" t="s">
        <v>1632</v>
      </c>
      <c r="I143" s="34">
        <v>77111602</v>
      </c>
      <c r="J143" s="4" t="s">
        <v>1760</v>
      </c>
      <c r="K143" s="48">
        <v>42019</v>
      </c>
      <c r="L143" s="203">
        <v>10</v>
      </c>
      <c r="M143" s="204" t="s">
        <v>238</v>
      </c>
      <c r="N143" s="204" t="s">
        <v>1634</v>
      </c>
      <c r="O143" s="49">
        <f t="shared" si="3"/>
        <v>33876700</v>
      </c>
      <c r="P143" s="49">
        <v>33876700</v>
      </c>
      <c r="Q143" s="34" t="s">
        <v>1635</v>
      </c>
      <c r="R143" s="34" t="s">
        <v>1635</v>
      </c>
      <c r="S143" s="34" t="s">
        <v>1636</v>
      </c>
      <c r="T143" s="49">
        <v>3079700</v>
      </c>
      <c r="U143" s="34" t="s">
        <v>411</v>
      </c>
      <c r="V143" s="33">
        <v>6832015</v>
      </c>
    </row>
    <row r="144" spans="1:22" ht="75" customHeight="1" x14ac:dyDescent="0.2">
      <c r="A144" s="34">
        <v>149</v>
      </c>
      <c r="B144" s="34" t="s">
        <v>1627</v>
      </c>
      <c r="C144" s="34" t="s">
        <v>1725</v>
      </c>
      <c r="D144" s="4" t="s">
        <v>1644</v>
      </c>
      <c r="E144" s="188" t="s">
        <v>1732</v>
      </c>
      <c r="F144" s="188" t="s">
        <v>1631</v>
      </c>
      <c r="G144" s="188" t="s">
        <v>235</v>
      </c>
      <c r="H144" s="188" t="s">
        <v>1632</v>
      </c>
      <c r="I144" s="34">
        <v>77111602</v>
      </c>
      <c r="J144" s="4" t="s">
        <v>1761</v>
      </c>
      <c r="K144" s="48">
        <v>42019</v>
      </c>
      <c r="L144" s="203">
        <v>10</v>
      </c>
      <c r="M144" s="204" t="s">
        <v>238</v>
      </c>
      <c r="N144" s="204" t="s">
        <v>1634</v>
      </c>
      <c r="O144" s="49">
        <f t="shared" si="3"/>
        <v>27604000</v>
      </c>
      <c r="P144" s="49">
        <v>27604000</v>
      </c>
      <c r="Q144" s="34" t="s">
        <v>1635</v>
      </c>
      <c r="R144" s="34" t="s">
        <v>1635</v>
      </c>
      <c r="S144" s="34" t="s">
        <v>1636</v>
      </c>
      <c r="T144" s="49">
        <v>2760400</v>
      </c>
      <c r="U144" s="34" t="s">
        <v>411</v>
      </c>
      <c r="V144" s="33">
        <v>10962015</v>
      </c>
    </row>
    <row r="145" spans="1:22" ht="75" customHeight="1" x14ac:dyDescent="0.2">
      <c r="A145" s="34">
        <v>150</v>
      </c>
      <c r="B145" s="34" t="s">
        <v>1627</v>
      </c>
      <c r="C145" s="34" t="s">
        <v>1725</v>
      </c>
      <c r="D145" s="4" t="s">
        <v>1644</v>
      </c>
      <c r="E145" s="188" t="s">
        <v>1732</v>
      </c>
      <c r="F145" s="188" t="s">
        <v>1631</v>
      </c>
      <c r="G145" s="188" t="s">
        <v>235</v>
      </c>
      <c r="H145" s="188" t="s">
        <v>1632</v>
      </c>
      <c r="I145" s="34">
        <v>77111602</v>
      </c>
      <c r="J145" s="4" t="s">
        <v>1762</v>
      </c>
      <c r="K145" s="48">
        <v>42019</v>
      </c>
      <c r="L145" s="203">
        <v>11</v>
      </c>
      <c r="M145" s="204" t="s">
        <v>238</v>
      </c>
      <c r="N145" s="204" t="s">
        <v>1634</v>
      </c>
      <c r="O145" s="49">
        <f t="shared" si="3"/>
        <v>25945700</v>
      </c>
      <c r="P145" s="49">
        <v>25945700</v>
      </c>
      <c r="Q145" s="34" t="s">
        <v>1635</v>
      </c>
      <c r="R145" s="34" t="s">
        <v>1635</v>
      </c>
      <c r="S145" s="34" t="s">
        <v>1636</v>
      </c>
      <c r="T145" s="49">
        <v>2358700</v>
      </c>
      <c r="U145" s="34" t="s">
        <v>411</v>
      </c>
      <c r="V145" s="33">
        <v>10782015</v>
      </c>
    </row>
    <row r="146" spans="1:22" ht="75" customHeight="1" x14ac:dyDescent="0.2">
      <c r="A146" s="34">
        <v>151</v>
      </c>
      <c r="B146" s="34" t="s">
        <v>1627</v>
      </c>
      <c r="C146" s="34" t="s">
        <v>1725</v>
      </c>
      <c r="D146" s="4" t="s">
        <v>1644</v>
      </c>
      <c r="E146" s="188" t="s">
        <v>1732</v>
      </c>
      <c r="F146" s="188" t="s">
        <v>1631</v>
      </c>
      <c r="G146" s="188" t="s">
        <v>235</v>
      </c>
      <c r="H146" s="188" t="s">
        <v>1632</v>
      </c>
      <c r="I146" s="34">
        <v>77111602</v>
      </c>
      <c r="J146" s="4" t="s">
        <v>1763</v>
      </c>
      <c r="K146" s="48">
        <v>42019</v>
      </c>
      <c r="L146" s="203">
        <v>10</v>
      </c>
      <c r="M146" s="204" t="s">
        <v>238</v>
      </c>
      <c r="N146" s="204" t="s">
        <v>1634</v>
      </c>
      <c r="O146" s="49">
        <f t="shared" si="3"/>
        <v>15862000</v>
      </c>
      <c r="P146" s="49">
        <v>15862000</v>
      </c>
      <c r="Q146" s="34" t="s">
        <v>1635</v>
      </c>
      <c r="R146" s="34" t="s">
        <v>1635</v>
      </c>
      <c r="S146" s="34" t="s">
        <v>1636</v>
      </c>
      <c r="T146" s="49">
        <v>1586200</v>
      </c>
      <c r="U146" s="34" t="s">
        <v>411</v>
      </c>
      <c r="V146" s="33">
        <v>2172015</v>
      </c>
    </row>
    <row r="147" spans="1:22" ht="75" customHeight="1" x14ac:dyDescent="0.2">
      <c r="A147" s="34">
        <v>152</v>
      </c>
      <c r="B147" s="34" t="s">
        <v>1627</v>
      </c>
      <c r="C147" s="34" t="s">
        <v>1725</v>
      </c>
      <c r="D147" s="4" t="s">
        <v>1644</v>
      </c>
      <c r="E147" s="188" t="s">
        <v>1732</v>
      </c>
      <c r="F147" s="188" t="s">
        <v>1631</v>
      </c>
      <c r="G147" s="188" t="s">
        <v>235</v>
      </c>
      <c r="H147" s="188" t="s">
        <v>1632</v>
      </c>
      <c r="I147" s="34">
        <v>77111602</v>
      </c>
      <c r="J147" s="4" t="s">
        <v>1764</v>
      </c>
      <c r="K147" s="48">
        <v>42019</v>
      </c>
      <c r="L147" s="203">
        <v>11</v>
      </c>
      <c r="M147" s="204" t="s">
        <v>238</v>
      </c>
      <c r="N147" s="204" t="s">
        <v>1634</v>
      </c>
      <c r="O147" s="49">
        <f t="shared" si="3"/>
        <v>43960400</v>
      </c>
      <c r="P147" s="49">
        <v>43960400</v>
      </c>
      <c r="Q147" s="34" t="s">
        <v>1635</v>
      </c>
      <c r="R147" s="34" t="s">
        <v>1635</v>
      </c>
      <c r="S147" s="34" t="s">
        <v>1636</v>
      </c>
      <c r="T147" s="49">
        <v>3996400</v>
      </c>
      <c r="U147" s="34" t="s">
        <v>411</v>
      </c>
      <c r="V147" s="33">
        <v>4172015</v>
      </c>
    </row>
    <row r="148" spans="1:22" ht="75" customHeight="1" x14ac:dyDescent="0.2">
      <c r="A148" s="34">
        <v>153</v>
      </c>
      <c r="B148" s="34" t="s">
        <v>1627</v>
      </c>
      <c r="C148" s="34" t="s">
        <v>1725</v>
      </c>
      <c r="D148" s="4" t="s">
        <v>1644</v>
      </c>
      <c r="E148" s="188" t="s">
        <v>1732</v>
      </c>
      <c r="F148" s="188" t="s">
        <v>1631</v>
      </c>
      <c r="G148" s="188" t="s">
        <v>235</v>
      </c>
      <c r="H148" s="188" t="s">
        <v>1632</v>
      </c>
      <c r="I148" s="34">
        <v>77111602</v>
      </c>
      <c r="J148" s="4" t="s">
        <v>1765</v>
      </c>
      <c r="K148" s="48">
        <v>42019</v>
      </c>
      <c r="L148" s="203">
        <v>11</v>
      </c>
      <c r="M148" s="204" t="s">
        <v>238</v>
      </c>
      <c r="N148" s="204" t="s">
        <v>1634</v>
      </c>
      <c r="O148" s="49">
        <f t="shared" si="3"/>
        <v>13709300</v>
      </c>
      <c r="P148" s="49">
        <v>13709300</v>
      </c>
      <c r="Q148" s="34" t="s">
        <v>1635</v>
      </c>
      <c r="R148" s="34" t="s">
        <v>1635</v>
      </c>
      <c r="S148" s="34" t="s">
        <v>1636</v>
      </c>
      <c r="T148" s="49">
        <v>1246300</v>
      </c>
      <c r="U148" s="34" t="s">
        <v>411</v>
      </c>
      <c r="V148" s="33">
        <v>4992015</v>
      </c>
    </row>
    <row r="149" spans="1:22" ht="75" customHeight="1" x14ac:dyDescent="0.2">
      <c r="A149" s="34">
        <v>154</v>
      </c>
      <c r="B149" s="34" t="s">
        <v>1627</v>
      </c>
      <c r="C149" s="34" t="s">
        <v>1725</v>
      </c>
      <c r="D149" s="4" t="s">
        <v>1644</v>
      </c>
      <c r="E149" s="188" t="s">
        <v>1732</v>
      </c>
      <c r="F149" s="188" t="s">
        <v>1631</v>
      </c>
      <c r="G149" s="188" t="s">
        <v>235</v>
      </c>
      <c r="H149" s="188" t="s">
        <v>1632</v>
      </c>
      <c r="I149" s="34">
        <v>77111602</v>
      </c>
      <c r="J149" s="4" t="s">
        <v>1766</v>
      </c>
      <c r="K149" s="48">
        <v>42019</v>
      </c>
      <c r="L149" s="203">
        <v>11</v>
      </c>
      <c r="M149" s="204" t="s">
        <v>238</v>
      </c>
      <c r="N149" s="204" t="s">
        <v>1634</v>
      </c>
      <c r="O149" s="49">
        <f t="shared" si="3"/>
        <v>17448200</v>
      </c>
      <c r="P149" s="49">
        <v>17448200</v>
      </c>
      <c r="Q149" s="34" t="s">
        <v>1635</v>
      </c>
      <c r="R149" s="34" t="s">
        <v>1635</v>
      </c>
      <c r="S149" s="34" t="s">
        <v>1636</v>
      </c>
      <c r="T149" s="49">
        <v>1586200</v>
      </c>
      <c r="U149" s="34" t="s">
        <v>411</v>
      </c>
      <c r="V149" s="33">
        <v>2032015</v>
      </c>
    </row>
    <row r="150" spans="1:22" ht="75" customHeight="1" x14ac:dyDescent="0.2">
      <c r="A150" s="34">
        <v>155</v>
      </c>
      <c r="B150" s="34" t="s">
        <v>1627</v>
      </c>
      <c r="C150" s="34" t="s">
        <v>1725</v>
      </c>
      <c r="D150" s="4" t="s">
        <v>1644</v>
      </c>
      <c r="E150" s="188" t="s">
        <v>1732</v>
      </c>
      <c r="F150" s="188" t="s">
        <v>1631</v>
      </c>
      <c r="G150" s="188" t="s">
        <v>235</v>
      </c>
      <c r="H150" s="188" t="s">
        <v>1632</v>
      </c>
      <c r="I150" s="34">
        <v>77111602</v>
      </c>
      <c r="J150" s="4" t="s">
        <v>1767</v>
      </c>
      <c r="K150" s="48">
        <v>42019</v>
      </c>
      <c r="L150" s="203">
        <v>11</v>
      </c>
      <c r="M150" s="204" t="s">
        <v>238</v>
      </c>
      <c r="N150" s="204" t="s">
        <v>1634</v>
      </c>
      <c r="O150" s="49">
        <f t="shared" si="3"/>
        <v>17448200</v>
      </c>
      <c r="P150" s="49">
        <v>17448200</v>
      </c>
      <c r="Q150" s="34" t="s">
        <v>1635</v>
      </c>
      <c r="R150" s="34" t="s">
        <v>1635</v>
      </c>
      <c r="S150" s="34" t="s">
        <v>1636</v>
      </c>
      <c r="T150" s="49">
        <v>1586200</v>
      </c>
      <c r="U150" s="34" t="s">
        <v>411</v>
      </c>
      <c r="V150" s="33">
        <v>2112015</v>
      </c>
    </row>
    <row r="151" spans="1:22" ht="75" customHeight="1" x14ac:dyDescent="0.2">
      <c r="A151" s="34">
        <v>157</v>
      </c>
      <c r="B151" s="34" t="s">
        <v>1627</v>
      </c>
      <c r="C151" s="34" t="s">
        <v>1628</v>
      </c>
      <c r="D151" s="4" t="s">
        <v>1644</v>
      </c>
      <c r="E151" s="188" t="s">
        <v>1768</v>
      </c>
      <c r="F151" s="188" t="s">
        <v>1631</v>
      </c>
      <c r="G151" s="188" t="s">
        <v>235</v>
      </c>
      <c r="H151" s="188" t="s">
        <v>1632</v>
      </c>
      <c r="I151" s="34">
        <v>77121500</v>
      </c>
      <c r="J151" s="4" t="s">
        <v>1769</v>
      </c>
      <c r="K151" s="48">
        <v>42019</v>
      </c>
      <c r="L151" s="203">
        <v>11</v>
      </c>
      <c r="M151" s="204" t="s">
        <v>238</v>
      </c>
      <c r="N151" s="204" t="s">
        <v>1634</v>
      </c>
      <c r="O151" s="49">
        <f t="shared" si="3"/>
        <v>61295300</v>
      </c>
      <c r="P151" s="49">
        <v>61295300</v>
      </c>
      <c r="Q151" s="34" t="s">
        <v>1635</v>
      </c>
      <c r="R151" s="34" t="s">
        <v>1635</v>
      </c>
      <c r="S151" s="34" t="s">
        <v>1636</v>
      </c>
      <c r="T151" s="49">
        <v>5572300</v>
      </c>
      <c r="U151" s="34" t="s">
        <v>411</v>
      </c>
      <c r="V151" s="33">
        <v>6592015</v>
      </c>
    </row>
    <row r="152" spans="1:22" ht="75" customHeight="1" x14ac:dyDescent="0.2">
      <c r="A152" s="34">
        <v>158</v>
      </c>
      <c r="B152" s="34" t="s">
        <v>1627</v>
      </c>
      <c r="C152" s="34" t="s">
        <v>1628</v>
      </c>
      <c r="D152" s="4" t="s">
        <v>1644</v>
      </c>
      <c r="E152" s="188" t="s">
        <v>1768</v>
      </c>
      <c r="F152" s="188" t="s">
        <v>1631</v>
      </c>
      <c r="G152" s="188" t="s">
        <v>235</v>
      </c>
      <c r="H152" s="188" t="s">
        <v>1632</v>
      </c>
      <c r="I152" s="34">
        <v>77121500</v>
      </c>
      <c r="J152" s="4" t="s">
        <v>1770</v>
      </c>
      <c r="K152" s="48">
        <v>42019</v>
      </c>
      <c r="L152" s="203">
        <v>11</v>
      </c>
      <c r="M152" s="204" t="s">
        <v>238</v>
      </c>
      <c r="N152" s="204" t="s">
        <v>1634</v>
      </c>
      <c r="O152" s="49">
        <f t="shared" si="3"/>
        <v>23906300</v>
      </c>
      <c r="P152" s="49">
        <v>23906300</v>
      </c>
      <c r="Q152" s="34" t="s">
        <v>1635</v>
      </c>
      <c r="R152" s="34" t="s">
        <v>1635</v>
      </c>
      <c r="S152" s="34" t="s">
        <v>1636</v>
      </c>
      <c r="T152" s="49">
        <v>2173300</v>
      </c>
      <c r="U152" s="34" t="s">
        <v>411</v>
      </c>
      <c r="V152" s="33">
        <v>5502015</v>
      </c>
    </row>
    <row r="153" spans="1:22" ht="75" customHeight="1" x14ac:dyDescent="0.2">
      <c r="A153" s="34">
        <v>159</v>
      </c>
      <c r="B153" s="34" t="s">
        <v>1627</v>
      </c>
      <c r="C153" s="34" t="s">
        <v>1628</v>
      </c>
      <c r="D153" s="4" t="s">
        <v>1644</v>
      </c>
      <c r="E153" s="188" t="s">
        <v>1768</v>
      </c>
      <c r="F153" s="188" t="s">
        <v>1631</v>
      </c>
      <c r="G153" s="188" t="s">
        <v>235</v>
      </c>
      <c r="H153" s="188" t="s">
        <v>1632</v>
      </c>
      <c r="I153" s="34">
        <v>77121500</v>
      </c>
      <c r="J153" s="4" t="s">
        <v>1771</v>
      </c>
      <c r="K153" s="48">
        <v>42019</v>
      </c>
      <c r="L153" s="203">
        <v>11</v>
      </c>
      <c r="M153" s="204" t="s">
        <v>238</v>
      </c>
      <c r="N153" s="204" t="s">
        <v>1634</v>
      </c>
      <c r="O153" s="49">
        <f t="shared" si="3"/>
        <v>30364400</v>
      </c>
      <c r="P153" s="49">
        <v>30364400</v>
      </c>
      <c r="Q153" s="34" t="s">
        <v>1635</v>
      </c>
      <c r="R153" s="34" t="s">
        <v>1635</v>
      </c>
      <c r="S153" s="34" t="s">
        <v>1636</v>
      </c>
      <c r="T153" s="49">
        <v>2760400</v>
      </c>
      <c r="U153" s="34" t="s">
        <v>411</v>
      </c>
      <c r="V153" s="33">
        <v>1452015</v>
      </c>
    </row>
    <row r="154" spans="1:22" ht="75" customHeight="1" x14ac:dyDescent="0.2">
      <c r="A154" s="34">
        <v>160</v>
      </c>
      <c r="B154" s="34" t="s">
        <v>1627</v>
      </c>
      <c r="C154" s="34" t="s">
        <v>1628</v>
      </c>
      <c r="D154" s="4" t="s">
        <v>1644</v>
      </c>
      <c r="E154" s="188" t="s">
        <v>1768</v>
      </c>
      <c r="F154" s="188" t="s">
        <v>1631</v>
      </c>
      <c r="G154" s="188" t="s">
        <v>235</v>
      </c>
      <c r="H154" s="188" t="s">
        <v>1632</v>
      </c>
      <c r="I154" s="34">
        <v>77121500</v>
      </c>
      <c r="J154" s="4" t="s">
        <v>1772</v>
      </c>
      <c r="K154" s="48">
        <v>42019</v>
      </c>
      <c r="L154" s="203">
        <v>11</v>
      </c>
      <c r="M154" s="204" t="s">
        <v>238</v>
      </c>
      <c r="N154" s="204" t="s">
        <v>1634</v>
      </c>
      <c r="O154" s="49">
        <f t="shared" si="3"/>
        <v>33876700</v>
      </c>
      <c r="P154" s="49">
        <v>33876700</v>
      </c>
      <c r="Q154" s="34" t="s">
        <v>1635</v>
      </c>
      <c r="R154" s="34" t="s">
        <v>1635</v>
      </c>
      <c r="S154" s="34" t="s">
        <v>1636</v>
      </c>
      <c r="T154" s="49">
        <v>3079700</v>
      </c>
      <c r="U154" s="34" t="s">
        <v>411</v>
      </c>
      <c r="V154" s="33">
        <v>1402015</v>
      </c>
    </row>
    <row r="155" spans="1:22" ht="75" customHeight="1" x14ac:dyDescent="0.2">
      <c r="A155" s="34">
        <v>161</v>
      </c>
      <c r="B155" s="34" t="s">
        <v>1627</v>
      </c>
      <c r="C155" s="34" t="s">
        <v>1628</v>
      </c>
      <c r="D155" s="4" t="s">
        <v>1644</v>
      </c>
      <c r="E155" s="188" t="s">
        <v>1768</v>
      </c>
      <c r="F155" s="188" t="s">
        <v>1631</v>
      </c>
      <c r="G155" s="188" t="s">
        <v>235</v>
      </c>
      <c r="H155" s="188" t="s">
        <v>1632</v>
      </c>
      <c r="I155" s="34">
        <v>77121500</v>
      </c>
      <c r="J155" s="4" t="s">
        <v>1773</v>
      </c>
      <c r="K155" s="48">
        <v>42019</v>
      </c>
      <c r="L155" s="203">
        <v>11</v>
      </c>
      <c r="M155" s="204" t="s">
        <v>238</v>
      </c>
      <c r="N155" s="204" t="s">
        <v>1634</v>
      </c>
      <c r="O155" s="49">
        <f t="shared" si="3"/>
        <v>22206800</v>
      </c>
      <c r="P155" s="49">
        <v>22206800</v>
      </c>
      <c r="Q155" s="34" t="s">
        <v>1635</v>
      </c>
      <c r="R155" s="34" t="s">
        <v>1635</v>
      </c>
      <c r="S155" s="34" t="s">
        <v>1636</v>
      </c>
      <c r="T155" s="49">
        <v>2018800</v>
      </c>
      <c r="U155" s="34" t="s">
        <v>411</v>
      </c>
      <c r="V155" s="33">
        <v>1532015</v>
      </c>
    </row>
    <row r="156" spans="1:22" ht="75" customHeight="1" x14ac:dyDescent="0.2">
      <c r="A156" s="34">
        <v>162</v>
      </c>
      <c r="B156" s="34" t="s">
        <v>1627</v>
      </c>
      <c r="C156" s="34" t="s">
        <v>1628</v>
      </c>
      <c r="D156" s="4" t="s">
        <v>1644</v>
      </c>
      <c r="E156" s="188" t="s">
        <v>1768</v>
      </c>
      <c r="F156" s="188" t="s">
        <v>1631</v>
      </c>
      <c r="G156" s="188" t="s">
        <v>235</v>
      </c>
      <c r="H156" s="188" t="s">
        <v>1632</v>
      </c>
      <c r="I156" s="34">
        <v>77121500</v>
      </c>
      <c r="J156" s="4" t="s">
        <v>1774</v>
      </c>
      <c r="K156" s="48">
        <v>42019</v>
      </c>
      <c r="L156" s="203">
        <v>11</v>
      </c>
      <c r="M156" s="204" t="s">
        <v>238</v>
      </c>
      <c r="N156" s="204" t="s">
        <v>1634</v>
      </c>
      <c r="O156" s="49">
        <f t="shared" si="3"/>
        <v>33876700</v>
      </c>
      <c r="P156" s="49">
        <v>33876700</v>
      </c>
      <c r="Q156" s="34" t="s">
        <v>1635</v>
      </c>
      <c r="R156" s="34" t="s">
        <v>1635</v>
      </c>
      <c r="S156" s="34" t="s">
        <v>1636</v>
      </c>
      <c r="T156" s="49">
        <v>3079700</v>
      </c>
      <c r="U156" s="34" t="s">
        <v>411</v>
      </c>
      <c r="V156" s="33">
        <v>2632015</v>
      </c>
    </row>
    <row r="157" spans="1:22" ht="75" customHeight="1" x14ac:dyDescent="0.2">
      <c r="A157" s="34">
        <v>163</v>
      </c>
      <c r="B157" s="34" t="s">
        <v>1627</v>
      </c>
      <c r="C157" s="34" t="s">
        <v>1628</v>
      </c>
      <c r="D157" s="4" t="s">
        <v>1644</v>
      </c>
      <c r="E157" s="188" t="s">
        <v>1768</v>
      </c>
      <c r="F157" s="188" t="s">
        <v>1631</v>
      </c>
      <c r="G157" s="188" t="s">
        <v>235</v>
      </c>
      <c r="H157" s="188" t="s">
        <v>1632</v>
      </c>
      <c r="I157" s="34">
        <v>77121500</v>
      </c>
      <c r="J157" s="4" t="s">
        <v>1774</v>
      </c>
      <c r="K157" s="48">
        <v>42019</v>
      </c>
      <c r="L157" s="203">
        <v>11</v>
      </c>
      <c r="M157" s="204" t="s">
        <v>238</v>
      </c>
      <c r="N157" s="204" t="s">
        <v>1634</v>
      </c>
      <c r="O157" s="49">
        <f t="shared" si="3"/>
        <v>33876700</v>
      </c>
      <c r="P157" s="49">
        <v>33876700</v>
      </c>
      <c r="Q157" s="34" t="s">
        <v>1635</v>
      </c>
      <c r="R157" s="34" t="s">
        <v>1635</v>
      </c>
      <c r="S157" s="34" t="s">
        <v>1636</v>
      </c>
      <c r="T157" s="49">
        <v>3079700</v>
      </c>
      <c r="U157" s="34" t="s">
        <v>411</v>
      </c>
      <c r="V157" s="33">
        <v>3002015</v>
      </c>
    </row>
    <row r="158" spans="1:22" ht="75" customHeight="1" x14ac:dyDescent="0.2">
      <c r="A158" s="34">
        <v>164</v>
      </c>
      <c r="B158" s="34" t="s">
        <v>1627</v>
      </c>
      <c r="C158" s="34" t="s">
        <v>1628</v>
      </c>
      <c r="D158" s="4" t="s">
        <v>1644</v>
      </c>
      <c r="E158" s="188" t="s">
        <v>1768</v>
      </c>
      <c r="F158" s="188" t="s">
        <v>1631</v>
      </c>
      <c r="G158" s="188" t="s">
        <v>235</v>
      </c>
      <c r="H158" s="188" t="s">
        <v>1632</v>
      </c>
      <c r="I158" s="34">
        <v>77121500</v>
      </c>
      <c r="J158" s="4" t="s">
        <v>1775</v>
      </c>
      <c r="K158" s="48">
        <v>42019</v>
      </c>
      <c r="L158" s="203">
        <v>11</v>
      </c>
      <c r="M158" s="204" t="s">
        <v>238</v>
      </c>
      <c r="N158" s="204" t="s">
        <v>1634</v>
      </c>
      <c r="O158" s="49">
        <f t="shared" si="3"/>
        <v>33876700</v>
      </c>
      <c r="P158" s="49">
        <v>33876700</v>
      </c>
      <c r="Q158" s="34" t="s">
        <v>1635</v>
      </c>
      <c r="R158" s="34" t="s">
        <v>1635</v>
      </c>
      <c r="S158" s="34" t="s">
        <v>1636</v>
      </c>
      <c r="T158" s="49">
        <v>3079700</v>
      </c>
      <c r="U158" s="34" t="s">
        <v>411</v>
      </c>
      <c r="V158" s="33">
        <v>5412015</v>
      </c>
    </row>
    <row r="159" spans="1:22" ht="75" customHeight="1" x14ac:dyDescent="0.2">
      <c r="A159" s="34">
        <v>165</v>
      </c>
      <c r="B159" s="34" t="s">
        <v>1627</v>
      </c>
      <c r="C159" s="34" t="s">
        <v>1628</v>
      </c>
      <c r="D159" s="4" t="s">
        <v>1644</v>
      </c>
      <c r="E159" s="188" t="s">
        <v>1768</v>
      </c>
      <c r="F159" s="188" t="s">
        <v>1631</v>
      </c>
      <c r="G159" s="188" t="s">
        <v>235</v>
      </c>
      <c r="H159" s="188" t="s">
        <v>1632</v>
      </c>
      <c r="I159" s="34">
        <v>77121500</v>
      </c>
      <c r="J159" s="4" t="s">
        <v>1776</v>
      </c>
      <c r="K159" s="48">
        <v>42019</v>
      </c>
      <c r="L159" s="203">
        <v>11</v>
      </c>
      <c r="M159" s="204" t="s">
        <v>238</v>
      </c>
      <c r="N159" s="204" t="s">
        <v>1634</v>
      </c>
      <c r="O159" s="49">
        <f t="shared" si="3"/>
        <v>33876700</v>
      </c>
      <c r="P159" s="49">
        <v>33876700</v>
      </c>
      <c r="Q159" s="34" t="s">
        <v>1635</v>
      </c>
      <c r="R159" s="34" t="s">
        <v>1635</v>
      </c>
      <c r="S159" s="34" t="s">
        <v>1636</v>
      </c>
      <c r="T159" s="49">
        <v>3079700</v>
      </c>
      <c r="U159" s="34" t="s">
        <v>411</v>
      </c>
      <c r="V159" s="33">
        <v>1492015</v>
      </c>
    </row>
    <row r="160" spans="1:22" ht="75" customHeight="1" x14ac:dyDescent="0.2">
      <c r="A160" s="34">
        <v>166</v>
      </c>
      <c r="B160" s="34" t="s">
        <v>1627</v>
      </c>
      <c r="C160" s="34" t="s">
        <v>1628</v>
      </c>
      <c r="D160" s="4" t="s">
        <v>1644</v>
      </c>
      <c r="E160" s="188" t="s">
        <v>1768</v>
      </c>
      <c r="F160" s="188" t="s">
        <v>1631</v>
      </c>
      <c r="G160" s="188" t="s">
        <v>235</v>
      </c>
      <c r="H160" s="188" t="s">
        <v>1632</v>
      </c>
      <c r="I160" s="34">
        <v>77121500</v>
      </c>
      <c r="J160" s="4" t="s">
        <v>1777</v>
      </c>
      <c r="K160" s="48">
        <v>42019</v>
      </c>
      <c r="L160" s="203">
        <v>11</v>
      </c>
      <c r="M160" s="204" t="s">
        <v>238</v>
      </c>
      <c r="N160" s="204" t="s">
        <v>1634</v>
      </c>
      <c r="O160" s="49">
        <f t="shared" si="3"/>
        <v>27985100</v>
      </c>
      <c r="P160" s="49">
        <v>27985100</v>
      </c>
      <c r="Q160" s="34" t="s">
        <v>1635</v>
      </c>
      <c r="R160" s="34" t="s">
        <v>1635</v>
      </c>
      <c r="S160" s="34" t="s">
        <v>1636</v>
      </c>
      <c r="T160" s="49">
        <v>2544100</v>
      </c>
      <c r="U160" s="34" t="s">
        <v>411</v>
      </c>
      <c r="V160" s="33">
        <v>2432015</v>
      </c>
    </row>
    <row r="161" spans="1:22" ht="75" customHeight="1" x14ac:dyDescent="0.2">
      <c r="A161" s="34">
        <v>167</v>
      </c>
      <c r="B161" s="34" t="s">
        <v>1627</v>
      </c>
      <c r="C161" s="34" t="s">
        <v>1628</v>
      </c>
      <c r="D161" s="4" t="s">
        <v>1644</v>
      </c>
      <c r="E161" s="188" t="s">
        <v>1768</v>
      </c>
      <c r="F161" s="188" t="s">
        <v>1631</v>
      </c>
      <c r="G161" s="188" t="s">
        <v>235</v>
      </c>
      <c r="H161" s="188" t="s">
        <v>1632</v>
      </c>
      <c r="I161" s="34">
        <v>77121500</v>
      </c>
      <c r="J161" s="4" t="s">
        <v>1778</v>
      </c>
      <c r="K161" s="48">
        <v>42019</v>
      </c>
      <c r="L161" s="203">
        <v>11</v>
      </c>
      <c r="M161" s="204" t="s">
        <v>238</v>
      </c>
      <c r="N161" s="204" t="s">
        <v>1634</v>
      </c>
      <c r="O161" s="49">
        <f t="shared" si="3"/>
        <v>22206800</v>
      </c>
      <c r="P161" s="49">
        <v>22206800</v>
      </c>
      <c r="Q161" s="34" t="s">
        <v>1635</v>
      </c>
      <c r="R161" s="34" t="s">
        <v>1635</v>
      </c>
      <c r="S161" s="34" t="s">
        <v>1636</v>
      </c>
      <c r="T161" s="49">
        <v>2018800</v>
      </c>
      <c r="U161" s="34" t="s">
        <v>411</v>
      </c>
      <c r="V161" s="33">
        <v>1432015</v>
      </c>
    </row>
    <row r="162" spans="1:22" ht="75" customHeight="1" x14ac:dyDescent="0.2">
      <c r="A162" s="34">
        <v>168</v>
      </c>
      <c r="B162" s="34" t="s">
        <v>1627</v>
      </c>
      <c r="C162" s="34" t="s">
        <v>1628</v>
      </c>
      <c r="D162" s="4" t="s">
        <v>1644</v>
      </c>
      <c r="E162" s="188" t="s">
        <v>1768</v>
      </c>
      <c r="F162" s="188" t="s">
        <v>1631</v>
      </c>
      <c r="G162" s="188" t="s">
        <v>235</v>
      </c>
      <c r="H162" s="188" t="s">
        <v>1632</v>
      </c>
      <c r="I162" s="34">
        <v>77121500</v>
      </c>
      <c r="J162" s="4" t="s">
        <v>1779</v>
      </c>
      <c r="K162" s="48">
        <v>42019</v>
      </c>
      <c r="L162" s="203">
        <v>11</v>
      </c>
      <c r="M162" s="204" t="s">
        <v>238</v>
      </c>
      <c r="N162" s="204" t="s">
        <v>1634</v>
      </c>
      <c r="O162" s="49">
        <f t="shared" si="3"/>
        <v>14275800</v>
      </c>
      <c r="P162" s="49">
        <v>14275800</v>
      </c>
      <c r="Q162" s="34" t="s">
        <v>1635</v>
      </c>
      <c r="R162" s="34" t="s">
        <v>1635</v>
      </c>
      <c r="S162" s="34" t="s">
        <v>1636</v>
      </c>
      <c r="T162" s="49">
        <v>1586200</v>
      </c>
      <c r="U162" s="34" t="s">
        <v>411</v>
      </c>
      <c r="V162" s="33">
        <v>8292015</v>
      </c>
    </row>
    <row r="163" spans="1:22" ht="75" customHeight="1" x14ac:dyDescent="0.2">
      <c r="A163" s="34">
        <v>169</v>
      </c>
      <c r="B163" s="34" t="s">
        <v>1627</v>
      </c>
      <c r="C163" s="34" t="s">
        <v>1628</v>
      </c>
      <c r="D163" s="4" t="s">
        <v>1644</v>
      </c>
      <c r="E163" s="188" t="s">
        <v>1768</v>
      </c>
      <c r="F163" s="188" t="s">
        <v>1631</v>
      </c>
      <c r="G163" s="188" t="s">
        <v>235</v>
      </c>
      <c r="H163" s="188" t="s">
        <v>1632</v>
      </c>
      <c r="I163" s="34">
        <v>77121500</v>
      </c>
      <c r="J163" s="4" t="s">
        <v>1780</v>
      </c>
      <c r="K163" s="48">
        <v>42019</v>
      </c>
      <c r="L163" s="203">
        <v>11</v>
      </c>
      <c r="M163" s="204" t="s">
        <v>238</v>
      </c>
      <c r="N163" s="204" t="s">
        <v>1634</v>
      </c>
      <c r="O163" s="49">
        <f t="shared" si="3"/>
        <v>27985100</v>
      </c>
      <c r="P163" s="49">
        <v>27985100</v>
      </c>
      <c r="Q163" s="34" t="s">
        <v>1635</v>
      </c>
      <c r="R163" s="34" t="s">
        <v>1635</v>
      </c>
      <c r="S163" s="34" t="s">
        <v>1636</v>
      </c>
      <c r="T163" s="49">
        <v>2544100</v>
      </c>
      <c r="U163" s="34" t="s">
        <v>411</v>
      </c>
      <c r="V163" s="33">
        <v>5802015</v>
      </c>
    </row>
    <row r="164" spans="1:22" ht="75" customHeight="1" x14ac:dyDescent="0.2">
      <c r="A164" s="34">
        <v>170</v>
      </c>
      <c r="B164" s="34" t="s">
        <v>1627</v>
      </c>
      <c r="C164" s="34" t="s">
        <v>1628</v>
      </c>
      <c r="D164" s="4" t="s">
        <v>1644</v>
      </c>
      <c r="E164" s="188" t="s">
        <v>1768</v>
      </c>
      <c r="F164" s="188" t="s">
        <v>1631</v>
      </c>
      <c r="G164" s="188" t="s">
        <v>235</v>
      </c>
      <c r="H164" s="188" t="s">
        <v>1632</v>
      </c>
      <c r="I164" s="34">
        <v>77121500</v>
      </c>
      <c r="J164" s="4" t="s">
        <v>1781</v>
      </c>
      <c r="K164" s="48">
        <v>42019</v>
      </c>
      <c r="L164" s="203">
        <v>10.5</v>
      </c>
      <c r="M164" s="204" t="s">
        <v>238</v>
      </c>
      <c r="N164" s="204" t="s">
        <v>1634</v>
      </c>
      <c r="O164" s="49">
        <f t="shared" si="3"/>
        <v>24766350</v>
      </c>
      <c r="P164" s="49">
        <v>24766350</v>
      </c>
      <c r="Q164" s="34" t="s">
        <v>1635</v>
      </c>
      <c r="R164" s="34" t="s">
        <v>1635</v>
      </c>
      <c r="S164" s="34" t="s">
        <v>1636</v>
      </c>
      <c r="T164" s="49">
        <v>2358700</v>
      </c>
      <c r="U164" s="34" t="s">
        <v>411</v>
      </c>
      <c r="V164" s="33">
        <v>5432015</v>
      </c>
    </row>
    <row r="165" spans="1:22" ht="75" customHeight="1" x14ac:dyDescent="0.2">
      <c r="A165" s="34">
        <v>171</v>
      </c>
      <c r="B165" s="34" t="s">
        <v>1627</v>
      </c>
      <c r="C165" s="34" t="s">
        <v>1628</v>
      </c>
      <c r="D165" s="4" t="s">
        <v>1644</v>
      </c>
      <c r="E165" s="188" t="s">
        <v>1768</v>
      </c>
      <c r="F165" s="188" t="s">
        <v>1631</v>
      </c>
      <c r="G165" s="188" t="s">
        <v>235</v>
      </c>
      <c r="H165" s="188" t="s">
        <v>1632</v>
      </c>
      <c r="I165" s="34">
        <v>77121500</v>
      </c>
      <c r="J165" s="4" t="s">
        <v>1782</v>
      </c>
      <c r="K165" s="48">
        <v>42019</v>
      </c>
      <c r="L165" s="203">
        <v>11</v>
      </c>
      <c r="M165" s="204" t="s">
        <v>238</v>
      </c>
      <c r="N165" s="204" t="s">
        <v>1634</v>
      </c>
      <c r="O165" s="49">
        <f t="shared" si="3"/>
        <v>30364400</v>
      </c>
      <c r="P165" s="49">
        <v>30364400</v>
      </c>
      <c r="Q165" s="34" t="s">
        <v>1635</v>
      </c>
      <c r="R165" s="34" t="s">
        <v>1635</v>
      </c>
      <c r="S165" s="34" t="s">
        <v>1636</v>
      </c>
      <c r="T165" s="49">
        <v>2760400</v>
      </c>
      <c r="U165" s="34" t="s">
        <v>411</v>
      </c>
      <c r="V165" s="33">
        <v>1992015</v>
      </c>
    </row>
    <row r="166" spans="1:22" ht="75" customHeight="1" x14ac:dyDescent="0.2">
      <c r="A166" s="34">
        <v>172</v>
      </c>
      <c r="B166" s="34" t="s">
        <v>1627</v>
      </c>
      <c r="C166" s="34" t="s">
        <v>1628</v>
      </c>
      <c r="D166" s="4" t="s">
        <v>1644</v>
      </c>
      <c r="E166" s="188" t="s">
        <v>1768</v>
      </c>
      <c r="F166" s="188" t="s">
        <v>1631</v>
      </c>
      <c r="G166" s="188" t="s">
        <v>235</v>
      </c>
      <c r="H166" s="188" t="s">
        <v>1632</v>
      </c>
      <c r="I166" s="34">
        <v>77121500</v>
      </c>
      <c r="J166" s="4" t="s">
        <v>1778</v>
      </c>
      <c r="K166" s="48">
        <v>42019</v>
      </c>
      <c r="L166" s="203">
        <v>11</v>
      </c>
      <c r="M166" s="204" t="s">
        <v>238</v>
      </c>
      <c r="N166" s="204" t="s">
        <v>1634</v>
      </c>
      <c r="O166" s="49">
        <f t="shared" si="3"/>
        <v>22206800</v>
      </c>
      <c r="P166" s="49">
        <v>22206800</v>
      </c>
      <c r="Q166" s="34" t="s">
        <v>1635</v>
      </c>
      <c r="R166" s="34" t="s">
        <v>1635</v>
      </c>
      <c r="S166" s="34" t="s">
        <v>1636</v>
      </c>
      <c r="T166" s="49">
        <v>2018800</v>
      </c>
      <c r="U166" s="34" t="s">
        <v>411</v>
      </c>
      <c r="V166" s="33">
        <v>2372015</v>
      </c>
    </row>
    <row r="167" spans="1:22" ht="75" customHeight="1" x14ac:dyDescent="0.2">
      <c r="A167" s="34">
        <v>173</v>
      </c>
      <c r="B167" s="34" t="s">
        <v>1627</v>
      </c>
      <c r="C167" s="34" t="s">
        <v>1628</v>
      </c>
      <c r="D167" s="4" t="s">
        <v>1644</v>
      </c>
      <c r="E167" s="188" t="s">
        <v>1768</v>
      </c>
      <c r="F167" s="188" t="s">
        <v>1631</v>
      </c>
      <c r="G167" s="188" t="s">
        <v>235</v>
      </c>
      <c r="H167" s="188" t="s">
        <v>1632</v>
      </c>
      <c r="I167" s="34">
        <v>77121500</v>
      </c>
      <c r="J167" s="4" t="s">
        <v>1778</v>
      </c>
      <c r="K167" s="48">
        <v>42019</v>
      </c>
      <c r="L167" s="203">
        <v>11</v>
      </c>
      <c r="M167" s="204" t="s">
        <v>238</v>
      </c>
      <c r="N167" s="204" t="s">
        <v>1634</v>
      </c>
      <c r="O167" s="49">
        <f t="shared" si="3"/>
        <v>23906300</v>
      </c>
      <c r="P167" s="49">
        <v>23906300</v>
      </c>
      <c r="Q167" s="34" t="s">
        <v>1635</v>
      </c>
      <c r="R167" s="34" t="s">
        <v>1635</v>
      </c>
      <c r="S167" s="34" t="s">
        <v>1636</v>
      </c>
      <c r="T167" s="49">
        <v>2173300</v>
      </c>
      <c r="U167" s="34" t="s">
        <v>411</v>
      </c>
      <c r="V167" s="33">
        <v>1442015</v>
      </c>
    </row>
    <row r="168" spans="1:22" ht="75" customHeight="1" x14ac:dyDescent="0.2">
      <c r="A168" s="34">
        <v>174</v>
      </c>
      <c r="B168" s="34" t="s">
        <v>1627</v>
      </c>
      <c r="C168" s="34" t="s">
        <v>1628</v>
      </c>
      <c r="D168" s="4" t="s">
        <v>1644</v>
      </c>
      <c r="E168" s="188" t="s">
        <v>1768</v>
      </c>
      <c r="F168" s="188" t="s">
        <v>1631</v>
      </c>
      <c r="G168" s="188" t="s">
        <v>235</v>
      </c>
      <c r="H168" s="188" t="s">
        <v>1632</v>
      </c>
      <c r="I168" s="34">
        <v>77121500</v>
      </c>
      <c r="J168" s="4" t="s">
        <v>1774</v>
      </c>
      <c r="K168" s="48">
        <v>42019</v>
      </c>
      <c r="L168" s="203">
        <v>11</v>
      </c>
      <c r="M168" s="204" t="s">
        <v>238</v>
      </c>
      <c r="N168" s="204" t="s">
        <v>1634</v>
      </c>
      <c r="O168" s="49">
        <f t="shared" si="3"/>
        <v>33876700</v>
      </c>
      <c r="P168" s="49">
        <v>33876700</v>
      </c>
      <c r="Q168" s="34" t="s">
        <v>1635</v>
      </c>
      <c r="R168" s="34" t="s">
        <v>1635</v>
      </c>
      <c r="S168" s="34" t="s">
        <v>1636</v>
      </c>
      <c r="T168" s="49">
        <v>2760400</v>
      </c>
      <c r="U168" s="34" t="s">
        <v>411</v>
      </c>
      <c r="V168" s="33">
        <v>5772015</v>
      </c>
    </row>
    <row r="169" spans="1:22" ht="75" customHeight="1" x14ac:dyDescent="0.2">
      <c r="A169" s="34">
        <v>175</v>
      </c>
      <c r="B169" s="34" t="s">
        <v>1627</v>
      </c>
      <c r="C169" s="34" t="s">
        <v>1628</v>
      </c>
      <c r="D169" s="4" t="s">
        <v>1644</v>
      </c>
      <c r="E169" s="188" t="s">
        <v>1768</v>
      </c>
      <c r="F169" s="188" t="s">
        <v>1631</v>
      </c>
      <c r="G169" s="188" t="s">
        <v>235</v>
      </c>
      <c r="H169" s="188" t="s">
        <v>1632</v>
      </c>
      <c r="I169" s="34">
        <v>77121500</v>
      </c>
      <c r="J169" s="4" t="s">
        <v>1778</v>
      </c>
      <c r="K169" s="48">
        <v>42019</v>
      </c>
      <c r="L169" s="203">
        <v>11</v>
      </c>
      <c r="M169" s="204" t="s">
        <v>238</v>
      </c>
      <c r="N169" s="204" t="s">
        <v>1634</v>
      </c>
      <c r="O169" s="49">
        <f t="shared" si="3"/>
        <v>22206800</v>
      </c>
      <c r="P169" s="49">
        <v>22206800</v>
      </c>
      <c r="Q169" s="34" t="s">
        <v>1635</v>
      </c>
      <c r="R169" s="34" t="s">
        <v>1635</v>
      </c>
      <c r="S169" s="34" t="s">
        <v>1636</v>
      </c>
      <c r="T169" s="49">
        <v>2018800</v>
      </c>
      <c r="U169" s="34" t="s">
        <v>411</v>
      </c>
      <c r="V169" s="33">
        <v>2502015</v>
      </c>
    </row>
    <row r="170" spans="1:22" ht="75" customHeight="1" x14ac:dyDescent="0.2">
      <c r="A170" s="34">
        <v>176</v>
      </c>
      <c r="B170" s="34" t="s">
        <v>1627</v>
      </c>
      <c r="C170" s="34" t="s">
        <v>1628</v>
      </c>
      <c r="D170" s="4" t="s">
        <v>1644</v>
      </c>
      <c r="E170" s="188" t="s">
        <v>1768</v>
      </c>
      <c r="F170" s="188" t="s">
        <v>1631</v>
      </c>
      <c r="G170" s="188" t="s">
        <v>235</v>
      </c>
      <c r="H170" s="188" t="s">
        <v>1632</v>
      </c>
      <c r="I170" s="34">
        <v>77121500</v>
      </c>
      <c r="J170" s="4" t="s">
        <v>1783</v>
      </c>
      <c r="K170" s="48">
        <v>42019</v>
      </c>
      <c r="L170" s="203">
        <v>11</v>
      </c>
      <c r="M170" s="204" t="s">
        <v>238</v>
      </c>
      <c r="N170" s="204" t="s">
        <v>1634</v>
      </c>
      <c r="O170" s="49">
        <f t="shared" si="3"/>
        <v>18807800</v>
      </c>
      <c r="P170" s="49">
        <v>18807800</v>
      </c>
      <c r="Q170" s="34" t="s">
        <v>1635</v>
      </c>
      <c r="R170" s="34" t="s">
        <v>1635</v>
      </c>
      <c r="S170" s="34" t="s">
        <v>1636</v>
      </c>
      <c r="T170" s="49">
        <v>1709800</v>
      </c>
      <c r="U170" s="34" t="s">
        <v>411</v>
      </c>
      <c r="V170" s="33">
        <v>5372015</v>
      </c>
    </row>
    <row r="171" spans="1:22" ht="75" customHeight="1" x14ac:dyDescent="0.2">
      <c r="A171" s="34">
        <v>177</v>
      </c>
      <c r="B171" s="34" t="s">
        <v>1627</v>
      </c>
      <c r="C171" s="34" t="s">
        <v>1628</v>
      </c>
      <c r="D171" s="4" t="s">
        <v>1644</v>
      </c>
      <c r="E171" s="188" t="s">
        <v>1768</v>
      </c>
      <c r="F171" s="188" t="s">
        <v>1631</v>
      </c>
      <c r="G171" s="188" t="s">
        <v>235</v>
      </c>
      <c r="H171" s="188" t="s">
        <v>1632</v>
      </c>
      <c r="I171" s="34">
        <v>77121500</v>
      </c>
      <c r="J171" s="4" t="s">
        <v>1779</v>
      </c>
      <c r="K171" s="48">
        <v>42019</v>
      </c>
      <c r="L171" s="203">
        <v>11</v>
      </c>
      <c r="M171" s="204" t="s">
        <v>238</v>
      </c>
      <c r="N171" s="204" t="s">
        <v>1634</v>
      </c>
      <c r="O171" s="49">
        <f t="shared" si="3"/>
        <v>18807800</v>
      </c>
      <c r="P171" s="49">
        <v>18807800</v>
      </c>
      <c r="Q171" s="34" t="s">
        <v>1635</v>
      </c>
      <c r="R171" s="34" t="s">
        <v>1635</v>
      </c>
      <c r="S171" s="34" t="s">
        <v>1636</v>
      </c>
      <c r="T171" s="49">
        <v>1709800</v>
      </c>
      <c r="U171" s="34" t="s">
        <v>411</v>
      </c>
      <c r="V171" s="33">
        <v>5552015</v>
      </c>
    </row>
    <row r="172" spans="1:22" ht="75" customHeight="1" x14ac:dyDescent="0.2">
      <c r="A172" s="34">
        <v>178</v>
      </c>
      <c r="B172" s="34" t="s">
        <v>1627</v>
      </c>
      <c r="C172" s="34" t="s">
        <v>1628</v>
      </c>
      <c r="D172" s="4" t="s">
        <v>1644</v>
      </c>
      <c r="E172" s="188" t="s">
        <v>1768</v>
      </c>
      <c r="F172" s="188" t="s">
        <v>1631</v>
      </c>
      <c r="G172" s="188" t="s">
        <v>235</v>
      </c>
      <c r="H172" s="188" t="s">
        <v>1632</v>
      </c>
      <c r="I172" s="34">
        <v>77121500</v>
      </c>
      <c r="J172" s="4" t="s">
        <v>1784</v>
      </c>
      <c r="K172" s="48">
        <v>42019</v>
      </c>
      <c r="L172" s="203">
        <v>11</v>
      </c>
      <c r="M172" s="204" t="s">
        <v>238</v>
      </c>
      <c r="N172" s="204" t="s">
        <v>1634</v>
      </c>
      <c r="O172" s="49">
        <f t="shared" si="3"/>
        <v>30364400</v>
      </c>
      <c r="P172" s="49">
        <v>30364400</v>
      </c>
      <c r="Q172" s="34" t="s">
        <v>1635</v>
      </c>
      <c r="R172" s="34" t="s">
        <v>1635</v>
      </c>
      <c r="S172" s="34" t="s">
        <v>1636</v>
      </c>
      <c r="T172" s="49">
        <v>2760400</v>
      </c>
      <c r="U172" s="34" t="s">
        <v>411</v>
      </c>
      <c r="V172" s="33">
        <v>2442015</v>
      </c>
    </row>
    <row r="173" spans="1:22" ht="75" customHeight="1" x14ac:dyDescent="0.2">
      <c r="A173" s="34">
        <v>179</v>
      </c>
      <c r="B173" s="34" t="s">
        <v>1627</v>
      </c>
      <c r="C173" s="34" t="s">
        <v>1628</v>
      </c>
      <c r="D173" s="4" t="s">
        <v>1644</v>
      </c>
      <c r="E173" s="188" t="s">
        <v>1768</v>
      </c>
      <c r="F173" s="188" t="s">
        <v>1631</v>
      </c>
      <c r="G173" s="188" t="s">
        <v>235</v>
      </c>
      <c r="H173" s="188" t="s">
        <v>1632</v>
      </c>
      <c r="I173" s="34">
        <v>77121500</v>
      </c>
      <c r="J173" s="4" t="s">
        <v>1785</v>
      </c>
      <c r="K173" s="48">
        <v>42019</v>
      </c>
      <c r="L173" s="203">
        <v>11</v>
      </c>
      <c r="M173" s="204" t="s">
        <v>238</v>
      </c>
      <c r="N173" s="204" t="s">
        <v>1634</v>
      </c>
      <c r="O173" s="49">
        <f t="shared" si="3"/>
        <v>25945700</v>
      </c>
      <c r="P173" s="49">
        <v>25945700</v>
      </c>
      <c r="Q173" s="34" t="s">
        <v>1635</v>
      </c>
      <c r="R173" s="34" t="s">
        <v>1635</v>
      </c>
      <c r="S173" s="34" t="s">
        <v>1636</v>
      </c>
      <c r="T173" s="49">
        <v>2358700</v>
      </c>
      <c r="U173" s="34" t="s">
        <v>411</v>
      </c>
      <c r="V173" s="33">
        <v>1482015</v>
      </c>
    </row>
    <row r="174" spans="1:22" ht="75" customHeight="1" x14ac:dyDescent="0.2">
      <c r="A174" s="34">
        <v>180</v>
      </c>
      <c r="B174" s="34" t="s">
        <v>1627</v>
      </c>
      <c r="C174" s="34" t="s">
        <v>1628</v>
      </c>
      <c r="D174" s="4" t="s">
        <v>1644</v>
      </c>
      <c r="E174" s="188" t="s">
        <v>1768</v>
      </c>
      <c r="F174" s="188" t="s">
        <v>1631</v>
      </c>
      <c r="G174" s="188" t="s">
        <v>235</v>
      </c>
      <c r="H174" s="188" t="s">
        <v>1632</v>
      </c>
      <c r="I174" s="34">
        <v>77121500</v>
      </c>
      <c r="J174" s="4" t="s">
        <v>1786</v>
      </c>
      <c r="K174" s="48">
        <v>42019</v>
      </c>
      <c r="L174" s="203">
        <v>11</v>
      </c>
      <c r="M174" s="204" t="s">
        <v>238</v>
      </c>
      <c r="N174" s="204" t="s">
        <v>1634</v>
      </c>
      <c r="O174" s="49">
        <f t="shared" si="3"/>
        <v>25945700</v>
      </c>
      <c r="P174" s="49">
        <v>25945700</v>
      </c>
      <c r="Q174" s="34" t="s">
        <v>1635</v>
      </c>
      <c r="R174" s="34" t="s">
        <v>1635</v>
      </c>
      <c r="S174" s="34" t="s">
        <v>1636</v>
      </c>
      <c r="T174" s="49">
        <v>2358700</v>
      </c>
      <c r="U174" s="34" t="s">
        <v>411</v>
      </c>
      <c r="V174" s="33">
        <v>3682015</v>
      </c>
    </row>
    <row r="175" spans="1:22" ht="75" customHeight="1" x14ac:dyDescent="0.2">
      <c r="A175" s="34">
        <v>181</v>
      </c>
      <c r="B175" s="34" t="s">
        <v>1627</v>
      </c>
      <c r="C175" s="34" t="s">
        <v>1628</v>
      </c>
      <c r="D175" s="4" t="s">
        <v>1644</v>
      </c>
      <c r="E175" s="188" t="s">
        <v>1768</v>
      </c>
      <c r="F175" s="188" t="s">
        <v>1631</v>
      </c>
      <c r="G175" s="188" t="s">
        <v>235</v>
      </c>
      <c r="H175" s="188" t="s">
        <v>1632</v>
      </c>
      <c r="I175" s="34">
        <v>77121500</v>
      </c>
      <c r="J175" s="4" t="s">
        <v>1787</v>
      </c>
      <c r="K175" s="48">
        <v>42019</v>
      </c>
      <c r="L175" s="203">
        <v>11</v>
      </c>
      <c r="M175" s="204" t="s">
        <v>238</v>
      </c>
      <c r="N175" s="204" t="s">
        <v>1634</v>
      </c>
      <c r="O175" s="49">
        <f t="shared" si="3"/>
        <v>25945700</v>
      </c>
      <c r="P175" s="49">
        <v>25945700</v>
      </c>
      <c r="Q175" s="34" t="s">
        <v>1635</v>
      </c>
      <c r="R175" s="34" t="s">
        <v>1635</v>
      </c>
      <c r="S175" s="34" t="s">
        <v>1636</v>
      </c>
      <c r="T175" s="49">
        <v>2358700</v>
      </c>
      <c r="U175" s="34" t="s">
        <v>411</v>
      </c>
      <c r="V175" s="33">
        <v>1842015</v>
      </c>
    </row>
    <row r="176" spans="1:22" ht="75" customHeight="1" x14ac:dyDescent="0.2">
      <c r="A176" s="34">
        <v>182</v>
      </c>
      <c r="B176" s="34" t="s">
        <v>1627</v>
      </c>
      <c r="C176" s="34" t="s">
        <v>1628</v>
      </c>
      <c r="D176" s="4" t="s">
        <v>1644</v>
      </c>
      <c r="E176" s="188" t="s">
        <v>1768</v>
      </c>
      <c r="F176" s="188" t="s">
        <v>1631</v>
      </c>
      <c r="G176" s="188" t="s">
        <v>235</v>
      </c>
      <c r="H176" s="188" t="s">
        <v>1632</v>
      </c>
      <c r="I176" s="34">
        <v>77121500</v>
      </c>
      <c r="J176" s="4" t="s">
        <v>1784</v>
      </c>
      <c r="K176" s="48">
        <v>42019</v>
      </c>
      <c r="L176" s="203">
        <v>11</v>
      </c>
      <c r="M176" s="204" t="s">
        <v>238</v>
      </c>
      <c r="N176" s="204" t="s">
        <v>1634</v>
      </c>
      <c r="O176" s="49">
        <f t="shared" si="3"/>
        <v>30364400</v>
      </c>
      <c r="P176" s="49">
        <v>30364400</v>
      </c>
      <c r="Q176" s="34" t="s">
        <v>1635</v>
      </c>
      <c r="R176" s="34" t="s">
        <v>1635</v>
      </c>
      <c r="S176" s="34" t="s">
        <v>1636</v>
      </c>
      <c r="T176" s="49">
        <v>2760400</v>
      </c>
      <c r="U176" s="34" t="s">
        <v>411</v>
      </c>
      <c r="V176" s="33">
        <v>6162015</v>
      </c>
    </row>
    <row r="177" spans="1:22" ht="75" customHeight="1" x14ac:dyDescent="0.2">
      <c r="A177" s="34">
        <v>183</v>
      </c>
      <c r="B177" s="34" t="s">
        <v>1627</v>
      </c>
      <c r="C177" s="34" t="s">
        <v>1628</v>
      </c>
      <c r="D177" s="4" t="s">
        <v>1644</v>
      </c>
      <c r="E177" s="188" t="s">
        <v>1768</v>
      </c>
      <c r="F177" s="188" t="s">
        <v>1631</v>
      </c>
      <c r="G177" s="188" t="s">
        <v>235</v>
      </c>
      <c r="H177" s="188" t="s">
        <v>1632</v>
      </c>
      <c r="I177" s="34">
        <v>77121500</v>
      </c>
      <c r="J177" s="4" t="s">
        <v>1778</v>
      </c>
      <c r="K177" s="48">
        <v>42019</v>
      </c>
      <c r="L177" s="203">
        <v>11</v>
      </c>
      <c r="M177" s="204" t="s">
        <v>238</v>
      </c>
      <c r="N177" s="204" t="s">
        <v>1634</v>
      </c>
      <c r="O177" s="49">
        <f t="shared" si="3"/>
        <v>22206800</v>
      </c>
      <c r="P177" s="49">
        <v>22206800</v>
      </c>
      <c r="Q177" s="34" t="s">
        <v>1635</v>
      </c>
      <c r="R177" s="34" t="s">
        <v>1635</v>
      </c>
      <c r="S177" s="34" t="s">
        <v>1636</v>
      </c>
      <c r="T177" s="49">
        <v>2018800</v>
      </c>
      <c r="U177" s="34" t="s">
        <v>411</v>
      </c>
      <c r="V177" s="33">
        <v>2512015</v>
      </c>
    </row>
    <row r="178" spans="1:22" ht="75" customHeight="1" x14ac:dyDescent="0.2">
      <c r="A178" s="34">
        <v>184</v>
      </c>
      <c r="B178" s="34" t="s">
        <v>1627</v>
      </c>
      <c r="C178" s="34" t="s">
        <v>1628</v>
      </c>
      <c r="D178" s="4" t="s">
        <v>1644</v>
      </c>
      <c r="E178" s="188" t="s">
        <v>1768</v>
      </c>
      <c r="F178" s="188" t="s">
        <v>1631</v>
      </c>
      <c r="G178" s="188" t="s">
        <v>235</v>
      </c>
      <c r="H178" s="188" t="s">
        <v>1632</v>
      </c>
      <c r="I178" s="34">
        <v>77121500</v>
      </c>
      <c r="J178" s="4" t="s">
        <v>1788</v>
      </c>
      <c r="K178" s="48">
        <v>42019</v>
      </c>
      <c r="L178" s="203">
        <v>11</v>
      </c>
      <c r="M178" s="204" t="s">
        <v>238</v>
      </c>
      <c r="N178" s="204" t="s">
        <v>1634</v>
      </c>
      <c r="O178" s="49">
        <f t="shared" si="3"/>
        <v>43960400</v>
      </c>
      <c r="P178" s="49">
        <v>43960400</v>
      </c>
      <c r="Q178" s="34" t="s">
        <v>1635</v>
      </c>
      <c r="R178" s="34" t="s">
        <v>1635</v>
      </c>
      <c r="S178" s="34" t="s">
        <v>1636</v>
      </c>
      <c r="T178" s="49">
        <v>3996400</v>
      </c>
      <c r="U178" s="34" t="s">
        <v>411</v>
      </c>
      <c r="V178" s="33">
        <v>8532015</v>
      </c>
    </row>
    <row r="179" spans="1:22" ht="75" customHeight="1" x14ac:dyDescent="0.2">
      <c r="A179" s="34">
        <v>185</v>
      </c>
      <c r="B179" s="34" t="s">
        <v>1627</v>
      </c>
      <c r="C179" s="34" t="s">
        <v>1628</v>
      </c>
      <c r="D179" s="4" t="s">
        <v>1644</v>
      </c>
      <c r="E179" s="188" t="s">
        <v>1768</v>
      </c>
      <c r="F179" s="188" t="s">
        <v>1631</v>
      </c>
      <c r="G179" s="188" t="s">
        <v>235</v>
      </c>
      <c r="H179" s="188" t="s">
        <v>1632</v>
      </c>
      <c r="I179" s="34">
        <v>77121500</v>
      </c>
      <c r="J179" s="4" t="s">
        <v>1789</v>
      </c>
      <c r="K179" s="48">
        <v>42019</v>
      </c>
      <c r="L179" s="203">
        <v>11</v>
      </c>
      <c r="M179" s="204" t="s">
        <v>238</v>
      </c>
      <c r="N179" s="204" t="s">
        <v>1634</v>
      </c>
      <c r="O179" s="49">
        <f t="shared" si="3"/>
        <v>18807800</v>
      </c>
      <c r="P179" s="49">
        <v>18807800</v>
      </c>
      <c r="Q179" s="34" t="s">
        <v>1635</v>
      </c>
      <c r="R179" s="34" t="s">
        <v>1635</v>
      </c>
      <c r="S179" s="34" t="s">
        <v>1636</v>
      </c>
      <c r="T179" s="49">
        <v>1709800</v>
      </c>
      <c r="U179" s="34" t="s">
        <v>411</v>
      </c>
      <c r="V179" s="33">
        <v>6572015</v>
      </c>
    </row>
    <row r="180" spans="1:22" ht="75" customHeight="1" x14ac:dyDescent="0.2">
      <c r="A180" s="34">
        <v>186</v>
      </c>
      <c r="B180" s="34" t="s">
        <v>1627</v>
      </c>
      <c r="C180" s="34" t="s">
        <v>1628</v>
      </c>
      <c r="D180" s="4" t="s">
        <v>1644</v>
      </c>
      <c r="E180" s="188" t="s">
        <v>1768</v>
      </c>
      <c r="F180" s="188" t="s">
        <v>1631</v>
      </c>
      <c r="G180" s="188" t="s">
        <v>235</v>
      </c>
      <c r="H180" s="188" t="s">
        <v>1632</v>
      </c>
      <c r="I180" s="34">
        <v>77121500</v>
      </c>
      <c r="J180" s="4" t="s">
        <v>1778</v>
      </c>
      <c r="K180" s="48">
        <v>42019</v>
      </c>
      <c r="L180" s="203">
        <v>11</v>
      </c>
      <c r="M180" s="204" t="s">
        <v>238</v>
      </c>
      <c r="N180" s="204" t="s">
        <v>1634</v>
      </c>
      <c r="O180" s="49">
        <f t="shared" si="3"/>
        <v>18807800</v>
      </c>
      <c r="P180" s="49">
        <v>18807800</v>
      </c>
      <c r="Q180" s="34" t="s">
        <v>1635</v>
      </c>
      <c r="R180" s="34" t="s">
        <v>1635</v>
      </c>
      <c r="S180" s="34" t="s">
        <v>1636</v>
      </c>
      <c r="T180" s="49">
        <v>2018800</v>
      </c>
      <c r="U180" s="34" t="s">
        <v>411</v>
      </c>
      <c r="V180" s="33">
        <v>5532015</v>
      </c>
    </row>
    <row r="181" spans="1:22" ht="75" customHeight="1" x14ac:dyDescent="0.2">
      <c r="A181" s="34">
        <v>187</v>
      </c>
      <c r="B181" s="34" t="s">
        <v>1627</v>
      </c>
      <c r="C181" s="34" t="s">
        <v>1628</v>
      </c>
      <c r="D181" s="4" t="s">
        <v>1644</v>
      </c>
      <c r="E181" s="188" t="s">
        <v>1768</v>
      </c>
      <c r="F181" s="188" t="s">
        <v>1631</v>
      </c>
      <c r="G181" s="188" t="s">
        <v>235</v>
      </c>
      <c r="H181" s="188" t="s">
        <v>1632</v>
      </c>
      <c r="I181" s="34">
        <v>77121500</v>
      </c>
      <c r="J181" s="4" t="s">
        <v>1790</v>
      </c>
      <c r="K181" s="48">
        <v>42019</v>
      </c>
      <c r="L181" s="203">
        <v>11</v>
      </c>
      <c r="M181" s="204" t="s">
        <v>238</v>
      </c>
      <c r="N181" s="204" t="s">
        <v>1634</v>
      </c>
      <c r="O181" s="49">
        <f t="shared" si="3"/>
        <v>18807800</v>
      </c>
      <c r="P181" s="49">
        <v>18807800</v>
      </c>
      <c r="Q181" s="34" t="s">
        <v>1635</v>
      </c>
      <c r="R181" s="34" t="s">
        <v>1635</v>
      </c>
      <c r="S181" s="34" t="s">
        <v>1636</v>
      </c>
      <c r="T181" s="49">
        <v>1709800</v>
      </c>
      <c r="U181" s="34" t="s">
        <v>411</v>
      </c>
      <c r="V181" s="33">
        <v>7212015</v>
      </c>
    </row>
    <row r="182" spans="1:22" ht="75" customHeight="1" x14ac:dyDescent="0.2">
      <c r="A182" s="34">
        <v>188</v>
      </c>
      <c r="B182" s="34" t="s">
        <v>1627</v>
      </c>
      <c r="C182" s="34" t="s">
        <v>1628</v>
      </c>
      <c r="D182" s="4" t="s">
        <v>1644</v>
      </c>
      <c r="E182" s="188" t="s">
        <v>1768</v>
      </c>
      <c r="F182" s="188" t="s">
        <v>1631</v>
      </c>
      <c r="G182" s="188" t="s">
        <v>235</v>
      </c>
      <c r="H182" s="188" t="s">
        <v>1632</v>
      </c>
      <c r="I182" s="34">
        <v>77121500</v>
      </c>
      <c r="J182" s="4" t="s">
        <v>1777</v>
      </c>
      <c r="K182" s="48">
        <v>42019</v>
      </c>
      <c r="L182" s="203">
        <v>8.5</v>
      </c>
      <c r="M182" s="204" t="s">
        <v>238</v>
      </c>
      <c r="N182" s="204" t="s">
        <v>1634</v>
      </c>
      <c r="O182" s="49">
        <f t="shared" si="3"/>
        <v>20048950</v>
      </c>
      <c r="P182" s="49">
        <v>20048950</v>
      </c>
      <c r="Q182" s="34" t="s">
        <v>1635</v>
      </c>
      <c r="R182" s="34" t="s">
        <v>1635</v>
      </c>
      <c r="S182" s="34" t="s">
        <v>1636</v>
      </c>
      <c r="T182" s="49">
        <v>2358700</v>
      </c>
      <c r="U182" s="34" t="s">
        <v>411</v>
      </c>
      <c r="V182" s="33">
        <v>8312015</v>
      </c>
    </row>
    <row r="183" spans="1:22" ht="75" customHeight="1" x14ac:dyDescent="0.2">
      <c r="A183" s="34">
        <v>189</v>
      </c>
      <c r="B183" s="34" t="s">
        <v>1627</v>
      </c>
      <c r="C183" s="34" t="s">
        <v>1628</v>
      </c>
      <c r="D183" s="4" t="s">
        <v>1644</v>
      </c>
      <c r="E183" s="188" t="s">
        <v>1768</v>
      </c>
      <c r="F183" s="188" t="s">
        <v>1631</v>
      </c>
      <c r="G183" s="188" t="s">
        <v>235</v>
      </c>
      <c r="H183" s="188" t="s">
        <v>1632</v>
      </c>
      <c r="I183" s="34">
        <v>77121500</v>
      </c>
      <c r="J183" s="4" t="s">
        <v>1791</v>
      </c>
      <c r="K183" s="48">
        <v>42019</v>
      </c>
      <c r="L183" s="203">
        <v>11</v>
      </c>
      <c r="M183" s="204" t="s">
        <v>238</v>
      </c>
      <c r="N183" s="204" t="s">
        <v>1634</v>
      </c>
      <c r="O183" s="49">
        <f t="shared" si="3"/>
        <v>30364400</v>
      </c>
      <c r="P183" s="49">
        <v>30364400</v>
      </c>
      <c r="Q183" s="34" t="s">
        <v>1635</v>
      </c>
      <c r="R183" s="34" t="s">
        <v>1635</v>
      </c>
      <c r="S183" s="34" t="s">
        <v>1636</v>
      </c>
      <c r="T183" s="49">
        <v>2760400</v>
      </c>
      <c r="U183" s="34" t="s">
        <v>411</v>
      </c>
      <c r="V183" s="33">
        <v>7522015</v>
      </c>
    </row>
    <row r="184" spans="1:22" ht="75" customHeight="1" x14ac:dyDescent="0.2">
      <c r="A184" s="34">
        <v>190</v>
      </c>
      <c r="B184" s="34" t="s">
        <v>1627</v>
      </c>
      <c r="C184" s="34" t="s">
        <v>1628</v>
      </c>
      <c r="D184" s="4" t="s">
        <v>1644</v>
      </c>
      <c r="E184" s="188" t="s">
        <v>1768</v>
      </c>
      <c r="F184" s="188" t="s">
        <v>1631</v>
      </c>
      <c r="G184" s="188" t="s">
        <v>235</v>
      </c>
      <c r="H184" s="188" t="s">
        <v>1632</v>
      </c>
      <c r="I184" s="34">
        <v>77121500</v>
      </c>
      <c r="J184" s="4" t="s">
        <v>1792</v>
      </c>
      <c r="K184" s="48">
        <v>42019</v>
      </c>
      <c r="L184" s="203">
        <v>11</v>
      </c>
      <c r="M184" s="204" t="s">
        <v>238</v>
      </c>
      <c r="N184" s="204" t="s">
        <v>1634</v>
      </c>
      <c r="O184" s="49">
        <f t="shared" si="3"/>
        <v>17448200</v>
      </c>
      <c r="P184" s="49">
        <v>17448200</v>
      </c>
      <c r="Q184" s="34" t="s">
        <v>1635</v>
      </c>
      <c r="R184" s="34" t="s">
        <v>1635</v>
      </c>
      <c r="S184" s="34" t="s">
        <v>1636</v>
      </c>
      <c r="T184" s="49">
        <v>1586200</v>
      </c>
      <c r="U184" s="34" t="s">
        <v>411</v>
      </c>
      <c r="V184" s="33">
        <v>2182015</v>
      </c>
    </row>
    <row r="185" spans="1:22" ht="75" customHeight="1" x14ac:dyDescent="0.2">
      <c r="A185" s="34">
        <v>191</v>
      </c>
      <c r="B185" s="34" t="s">
        <v>1627</v>
      </c>
      <c r="C185" s="34" t="s">
        <v>1628</v>
      </c>
      <c r="D185" s="4" t="s">
        <v>1644</v>
      </c>
      <c r="E185" s="188" t="s">
        <v>1768</v>
      </c>
      <c r="F185" s="188" t="s">
        <v>1631</v>
      </c>
      <c r="G185" s="188" t="s">
        <v>235</v>
      </c>
      <c r="H185" s="188" t="s">
        <v>1632</v>
      </c>
      <c r="I185" s="34">
        <v>77121500</v>
      </c>
      <c r="J185" s="4" t="s">
        <v>1793</v>
      </c>
      <c r="K185" s="48">
        <v>42309</v>
      </c>
      <c r="L185" s="203">
        <v>1.5</v>
      </c>
      <c r="M185" s="204" t="s">
        <v>238</v>
      </c>
      <c r="N185" s="204" t="s">
        <v>1634</v>
      </c>
      <c r="O185" s="49">
        <f t="shared" si="3"/>
        <v>3538050</v>
      </c>
      <c r="P185" s="49">
        <v>3538050</v>
      </c>
      <c r="Q185" s="34" t="s">
        <v>1635</v>
      </c>
      <c r="R185" s="34" t="s">
        <v>1635</v>
      </c>
      <c r="S185" s="34" t="s">
        <v>1636</v>
      </c>
      <c r="T185" s="49">
        <f>+O185/L185</f>
        <v>2358700</v>
      </c>
      <c r="U185" s="34" t="s">
        <v>411</v>
      </c>
      <c r="V185" s="33">
        <v>8312015</v>
      </c>
    </row>
    <row r="186" spans="1:22" ht="75" customHeight="1" x14ac:dyDescent="0.2">
      <c r="A186" s="34">
        <v>192</v>
      </c>
      <c r="B186" s="34" t="s">
        <v>1627</v>
      </c>
      <c r="C186" s="34" t="s">
        <v>1628</v>
      </c>
      <c r="D186" s="4" t="s">
        <v>1644</v>
      </c>
      <c r="E186" s="188" t="s">
        <v>1768</v>
      </c>
      <c r="F186" s="188" t="s">
        <v>412</v>
      </c>
      <c r="G186" s="188" t="s">
        <v>1664</v>
      </c>
      <c r="H186" s="188" t="s">
        <v>1665</v>
      </c>
      <c r="I186" s="34">
        <v>77121500</v>
      </c>
      <c r="J186" s="4" t="s">
        <v>1794</v>
      </c>
      <c r="K186" s="48">
        <v>42036</v>
      </c>
      <c r="L186" s="203">
        <v>8</v>
      </c>
      <c r="M186" s="204" t="s">
        <v>1795</v>
      </c>
      <c r="N186" s="204" t="s">
        <v>1634</v>
      </c>
      <c r="O186" s="49">
        <f t="shared" si="3"/>
        <v>265583912</v>
      </c>
      <c r="P186" s="49">
        <v>265583912</v>
      </c>
      <c r="Q186" s="34" t="s">
        <v>1635</v>
      </c>
      <c r="R186" s="34" t="s">
        <v>1635</v>
      </c>
      <c r="S186" s="34" t="s">
        <v>1636</v>
      </c>
      <c r="T186" s="49">
        <f t="shared" ref="T186:T192" si="4">+P186</f>
        <v>265583912</v>
      </c>
      <c r="U186" s="34" t="s">
        <v>411</v>
      </c>
      <c r="V186" s="33">
        <v>12682015</v>
      </c>
    </row>
    <row r="187" spans="1:22" ht="75" customHeight="1" x14ac:dyDescent="0.2">
      <c r="A187" s="34">
        <v>193</v>
      </c>
      <c r="B187" s="34" t="s">
        <v>1627</v>
      </c>
      <c r="C187" s="34" t="s">
        <v>1628</v>
      </c>
      <c r="D187" s="4" t="s">
        <v>1644</v>
      </c>
      <c r="E187" s="188" t="s">
        <v>1768</v>
      </c>
      <c r="F187" s="188" t="s">
        <v>412</v>
      </c>
      <c r="G187" s="188" t="s">
        <v>1664</v>
      </c>
      <c r="H187" s="188" t="s">
        <v>1665</v>
      </c>
      <c r="I187" s="34">
        <v>77121500</v>
      </c>
      <c r="J187" s="4" t="s">
        <v>1796</v>
      </c>
      <c r="K187" s="48">
        <v>42036</v>
      </c>
      <c r="L187" s="203">
        <v>1</v>
      </c>
      <c r="M187" s="204" t="s">
        <v>238</v>
      </c>
      <c r="N187" s="204" t="s">
        <v>1634</v>
      </c>
      <c r="O187" s="49">
        <f t="shared" si="3"/>
        <v>14349108</v>
      </c>
      <c r="P187" s="49">
        <v>14349108</v>
      </c>
      <c r="Q187" s="34" t="s">
        <v>1635</v>
      </c>
      <c r="R187" s="34" t="s">
        <v>1635</v>
      </c>
      <c r="S187" s="34" t="s">
        <v>1636</v>
      </c>
      <c r="T187" s="49">
        <f t="shared" si="4"/>
        <v>14349108</v>
      </c>
      <c r="U187" s="34" t="s">
        <v>2779</v>
      </c>
      <c r="V187" s="33" t="s">
        <v>1695</v>
      </c>
    </row>
    <row r="188" spans="1:22" ht="75" customHeight="1" x14ac:dyDescent="0.2">
      <c r="A188" s="34">
        <v>194</v>
      </c>
      <c r="B188" s="34" t="s">
        <v>1627</v>
      </c>
      <c r="C188" s="34" t="s">
        <v>1628</v>
      </c>
      <c r="D188" s="4" t="s">
        <v>1644</v>
      </c>
      <c r="E188" s="188" t="s">
        <v>1768</v>
      </c>
      <c r="F188" s="188" t="s">
        <v>412</v>
      </c>
      <c r="G188" s="188" t="s">
        <v>1664</v>
      </c>
      <c r="H188" s="188" t="s">
        <v>1665</v>
      </c>
      <c r="I188" s="34">
        <v>80131500</v>
      </c>
      <c r="J188" s="4" t="s">
        <v>1797</v>
      </c>
      <c r="K188" s="48">
        <v>42005</v>
      </c>
      <c r="L188" s="203">
        <v>11</v>
      </c>
      <c r="M188" s="204" t="s">
        <v>1798</v>
      </c>
      <c r="N188" s="204" t="s">
        <v>1634</v>
      </c>
      <c r="O188" s="49">
        <f t="shared" si="3"/>
        <v>137170000</v>
      </c>
      <c r="P188" s="49">
        <v>137170000</v>
      </c>
      <c r="Q188" s="34" t="s">
        <v>1635</v>
      </c>
      <c r="R188" s="34" t="s">
        <v>1635</v>
      </c>
      <c r="S188" s="34" t="s">
        <v>1636</v>
      </c>
      <c r="T188" s="49">
        <f t="shared" si="4"/>
        <v>137170000</v>
      </c>
      <c r="U188" s="34" t="s">
        <v>411</v>
      </c>
      <c r="V188" s="33">
        <v>4932015</v>
      </c>
    </row>
    <row r="189" spans="1:22" ht="75" customHeight="1" x14ac:dyDescent="0.2">
      <c r="A189" s="34">
        <v>195</v>
      </c>
      <c r="B189" s="34" t="s">
        <v>1627</v>
      </c>
      <c r="C189" s="34" t="s">
        <v>1628</v>
      </c>
      <c r="D189" s="4" t="s">
        <v>1644</v>
      </c>
      <c r="E189" s="188" t="s">
        <v>1768</v>
      </c>
      <c r="F189" s="188" t="s">
        <v>412</v>
      </c>
      <c r="G189" s="188" t="s">
        <v>1664</v>
      </c>
      <c r="H189" s="188" t="s">
        <v>1665</v>
      </c>
      <c r="I189" s="34">
        <v>77121500</v>
      </c>
      <c r="J189" s="4" t="s">
        <v>1799</v>
      </c>
      <c r="K189" s="48">
        <v>42005</v>
      </c>
      <c r="L189" s="203">
        <v>6</v>
      </c>
      <c r="M189" s="204" t="s">
        <v>415</v>
      </c>
      <c r="N189" s="204" t="s">
        <v>1634</v>
      </c>
      <c r="O189" s="49">
        <f t="shared" si="3"/>
        <v>19704920</v>
      </c>
      <c r="P189" s="49">
        <v>19704920</v>
      </c>
      <c r="Q189" s="34" t="s">
        <v>1635</v>
      </c>
      <c r="R189" s="34" t="s">
        <v>1635</v>
      </c>
      <c r="S189" s="34" t="s">
        <v>1636</v>
      </c>
      <c r="T189" s="49">
        <f t="shared" si="4"/>
        <v>19704920</v>
      </c>
      <c r="U189" s="34" t="s">
        <v>411</v>
      </c>
      <c r="V189" s="33">
        <v>13882015</v>
      </c>
    </row>
    <row r="190" spans="1:22" ht="75" customHeight="1" x14ac:dyDescent="0.2">
      <c r="A190" s="34">
        <v>196</v>
      </c>
      <c r="B190" s="34" t="s">
        <v>1627</v>
      </c>
      <c r="C190" s="34" t="s">
        <v>1628</v>
      </c>
      <c r="D190" s="4" t="s">
        <v>1644</v>
      </c>
      <c r="E190" s="188" t="s">
        <v>1768</v>
      </c>
      <c r="F190" s="188" t="s">
        <v>412</v>
      </c>
      <c r="G190" s="188" t="s">
        <v>1664</v>
      </c>
      <c r="H190" s="188" t="s">
        <v>1665</v>
      </c>
      <c r="I190" s="34">
        <v>77121500</v>
      </c>
      <c r="J190" s="4" t="s">
        <v>1800</v>
      </c>
      <c r="K190" s="48">
        <v>42005</v>
      </c>
      <c r="L190" s="203">
        <v>4</v>
      </c>
      <c r="M190" s="204" t="s">
        <v>415</v>
      </c>
      <c r="N190" s="204" t="s">
        <v>1634</v>
      </c>
      <c r="O190" s="49">
        <f t="shared" si="3"/>
        <v>11249100</v>
      </c>
      <c r="P190" s="49">
        <v>11249100</v>
      </c>
      <c r="Q190" s="34" t="s">
        <v>1635</v>
      </c>
      <c r="R190" s="34" t="s">
        <v>1635</v>
      </c>
      <c r="S190" s="34" t="s">
        <v>1636</v>
      </c>
      <c r="T190" s="49">
        <f t="shared" si="4"/>
        <v>11249100</v>
      </c>
      <c r="U190" s="34" t="s">
        <v>411</v>
      </c>
      <c r="V190" s="33">
        <v>1274</v>
      </c>
    </row>
    <row r="191" spans="1:22" ht="75" customHeight="1" x14ac:dyDescent="0.2">
      <c r="A191" s="34">
        <v>198</v>
      </c>
      <c r="B191" s="34" t="s">
        <v>1627</v>
      </c>
      <c r="C191" s="34" t="s">
        <v>1628</v>
      </c>
      <c r="D191" s="4" t="s">
        <v>1644</v>
      </c>
      <c r="E191" s="188" t="s">
        <v>1768</v>
      </c>
      <c r="F191" s="188" t="s">
        <v>412</v>
      </c>
      <c r="G191" s="188" t="s">
        <v>1664</v>
      </c>
      <c r="H191" s="188" t="s">
        <v>1665</v>
      </c>
      <c r="I191" s="34">
        <v>77121500</v>
      </c>
      <c r="J191" s="4" t="s">
        <v>1666</v>
      </c>
      <c r="K191" s="48">
        <v>42005</v>
      </c>
      <c r="L191" s="203">
        <v>3</v>
      </c>
      <c r="M191" s="204" t="s">
        <v>238</v>
      </c>
      <c r="N191" s="204" t="s">
        <v>1634</v>
      </c>
      <c r="O191" s="49">
        <f t="shared" si="3"/>
        <v>18835639</v>
      </c>
      <c r="P191" s="49">
        <v>18835639</v>
      </c>
      <c r="Q191" s="34" t="s">
        <v>1635</v>
      </c>
      <c r="R191" s="34" t="s">
        <v>1635</v>
      </c>
      <c r="S191" s="34" t="s">
        <v>1636</v>
      </c>
      <c r="T191" s="49">
        <f t="shared" si="4"/>
        <v>18835639</v>
      </c>
      <c r="U191" s="34" t="s">
        <v>411</v>
      </c>
      <c r="V191" s="33">
        <v>13422015</v>
      </c>
    </row>
    <row r="192" spans="1:22" ht="75" customHeight="1" x14ac:dyDescent="0.2">
      <c r="A192" s="34">
        <v>199</v>
      </c>
      <c r="B192" s="34" t="s">
        <v>1627</v>
      </c>
      <c r="C192" s="34" t="s">
        <v>1628</v>
      </c>
      <c r="D192" s="4" t="s">
        <v>1644</v>
      </c>
      <c r="E192" s="188" t="s">
        <v>1768</v>
      </c>
      <c r="F192" s="188" t="s">
        <v>412</v>
      </c>
      <c r="G192" s="188" t="s">
        <v>1664</v>
      </c>
      <c r="H192" s="188" t="s">
        <v>1665</v>
      </c>
      <c r="I192" s="34">
        <v>77121500</v>
      </c>
      <c r="J192" s="4" t="s">
        <v>416</v>
      </c>
      <c r="K192" s="48">
        <v>42005</v>
      </c>
      <c r="L192" s="203">
        <v>1</v>
      </c>
      <c r="M192" s="204" t="s">
        <v>238</v>
      </c>
      <c r="N192" s="204" t="s">
        <v>1634</v>
      </c>
      <c r="O192" s="49">
        <f t="shared" si="3"/>
        <v>27265521</v>
      </c>
      <c r="P192" s="49">
        <v>27265521</v>
      </c>
      <c r="Q192" s="34" t="s">
        <v>1635</v>
      </c>
      <c r="R192" s="34" t="s">
        <v>1635</v>
      </c>
      <c r="S192" s="34" t="s">
        <v>1636</v>
      </c>
      <c r="T192" s="49">
        <f t="shared" si="4"/>
        <v>27265521</v>
      </c>
      <c r="U192" s="34" t="s">
        <v>411</v>
      </c>
      <c r="V192" s="33">
        <v>9452015</v>
      </c>
    </row>
    <row r="193" spans="1:22" ht="75" customHeight="1" x14ac:dyDescent="0.2">
      <c r="A193" s="34">
        <v>200</v>
      </c>
      <c r="B193" s="34" t="s">
        <v>1627</v>
      </c>
      <c r="C193" s="34" t="s">
        <v>1628</v>
      </c>
      <c r="D193" s="4" t="s">
        <v>1801</v>
      </c>
      <c r="E193" s="188" t="s">
        <v>1802</v>
      </c>
      <c r="F193" s="188" t="s">
        <v>1631</v>
      </c>
      <c r="G193" s="188" t="s">
        <v>235</v>
      </c>
      <c r="H193" s="188" t="s">
        <v>1632</v>
      </c>
      <c r="I193" s="34">
        <v>77121504</v>
      </c>
      <c r="J193" s="4" t="s">
        <v>1803</v>
      </c>
      <c r="K193" s="48">
        <v>42005</v>
      </c>
      <c r="L193" s="203">
        <v>8</v>
      </c>
      <c r="M193" s="204" t="s">
        <v>238</v>
      </c>
      <c r="N193" s="204" t="s">
        <v>1634</v>
      </c>
      <c r="O193" s="49">
        <f t="shared" si="3"/>
        <v>27768800</v>
      </c>
      <c r="P193" s="49">
        <v>27768800</v>
      </c>
      <c r="Q193" s="34" t="s">
        <v>1635</v>
      </c>
      <c r="R193" s="34" t="s">
        <v>1635</v>
      </c>
      <c r="S193" s="34" t="s">
        <v>1636</v>
      </c>
      <c r="T193" s="49">
        <v>3471100</v>
      </c>
      <c r="U193" s="34" t="s">
        <v>411</v>
      </c>
      <c r="V193" s="33">
        <v>12882015</v>
      </c>
    </row>
    <row r="194" spans="1:22" ht="75" customHeight="1" x14ac:dyDescent="0.2">
      <c r="A194" s="34">
        <v>201</v>
      </c>
      <c r="B194" s="34" t="s">
        <v>1627</v>
      </c>
      <c r="C194" s="34" t="s">
        <v>1628</v>
      </c>
      <c r="D194" s="4" t="s">
        <v>1801</v>
      </c>
      <c r="E194" s="188" t="s">
        <v>1802</v>
      </c>
      <c r="F194" s="188" t="s">
        <v>1631</v>
      </c>
      <c r="G194" s="188" t="s">
        <v>235</v>
      </c>
      <c r="H194" s="188" t="s">
        <v>1632</v>
      </c>
      <c r="I194" s="34">
        <v>77121504</v>
      </c>
      <c r="J194" s="4" t="s">
        <v>1804</v>
      </c>
      <c r="K194" s="48">
        <v>42005</v>
      </c>
      <c r="L194" s="203">
        <v>11</v>
      </c>
      <c r="M194" s="204" t="s">
        <v>238</v>
      </c>
      <c r="N194" s="204" t="s">
        <v>1634</v>
      </c>
      <c r="O194" s="49">
        <f t="shared" si="3"/>
        <v>30364400</v>
      </c>
      <c r="P194" s="49">
        <v>30364400</v>
      </c>
      <c r="Q194" s="34" t="s">
        <v>1635</v>
      </c>
      <c r="R194" s="34" t="s">
        <v>1635</v>
      </c>
      <c r="S194" s="34" t="s">
        <v>1636</v>
      </c>
      <c r="T194" s="49">
        <v>2760400</v>
      </c>
      <c r="U194" s="34" t="s">
        <v>411</v>
      </c>
      <c r="V194" s="33">
        <v>7752015</v>
      </c>
    </row>
    <row r="195" spans="1:22" ht="75" customHeight="1" x14ac:dyDescent="0.2">
      <c r="A195" s="34">
        <v>202</v>
      </c>
      <c r="B195" s="34" t="s">
        <v>1627</v>
      </c>
      <c r="C195" s="34" t="s">
        <v>1628</v>
      </c>
      <c r="D195" s="4" t="s">
        <v>1801</v>
      </c>
      <c r="E195" s="188" t="s">
        <v>1802</v>
      </c>
      <c r="F195" s="188" t="s">
        <v>1631</v>
      </c>
      <c r="G195" s="188" t="s">
        <v>235</v>
      </c>
      <c r="H195" s="188" t="s">
        <v>1632</v>
      </c>
      <c r="I195" s="34">
        <v>77121504</v>
      </c>
      <c r="J195" s="4" t="s">
        <v>1805</v>
      </c>
      <c r="K195" s="48">
        <v>42005</v>
      </c>
      <c r="L195" s="203">
        <v>11</v>
      </c>
      <c r="M195" s="204" t="s">
        <v>238</v>
      </c>
      <c r="N195" s="204" t="s">
        <v>1634</v>
      </c>
      <c r="O195" s="49">
        <f t="shared" ref="O195:O258" si="5">+P195</f>
        <v>38182100</v>
      </c>
      <c r="P195" s="49">
        <v>38182100</v>
      </c>
      <c r="Q195" s="34" t="s">
        <v>1635</v>
      </c>
      <c r="R195" s="34" t="s">
        <v>1635</v>
      </c>
      <c r="S195" s="34" t="s">
        <v>1636</v>
      </c>
      <c r="T195" s="49">
        <v>3471100</v>
      </c>
      <c r="U195" s="34" t="s">
        <v>411</v>
      </c>
      <c r="V195" s="33">
        <v>4342015</v>
      </c>
    </row>
    <row r="196" spans="1:22" ht="75" customHeight="1" x14ac:dyDescent="0.2">
      <c r="A196" s="34">
        <v>203</v>
      </c>
      <c r="B196" s="34" t="s">
        <v>1627</v>
      </c>
      <c r="C196" s="34" t="s">
        <v>1628</v>
      </c>
      <c r="D196" s="4" t="s">
        <v>1801</v>
      </c>
      <c r="E196" s="188" t="s">
        <v>1802</v>
      </c>
      <c r="F196" s="188" t="s">
        <v>1631</v>
      </c>
      <c r="G196" s="188" t="s">
        <v>235</v>
      </c>
      <c r="H196" s="188" t="s">
        <v>1632</v>
      </c>
      <c r="I196" s="34">
        <v>77121504</v>
      </c>
      <c r="J196" s="4" t="s">
        <v>1806</v>
      </c>
      <c r="K196" s="48">
        <v>42005</v>
      </c>
      <c r="L196" s="203">
        <v>11</v>
      </c>
      <c r="M196" s="204" t="s">
        <v>238</v>
      </c>
      <c r="N196" s="204" t="s">
        <v>1634</v>
      </c>
      <c r="O196" s="49">
        <f t="shared" si="5"/>
        <v>30364400</v>
      </c>
      <c r="P196" s="49">
        <v>30364400</v>
      </c>
      <c r="Q196" s="34" t="s">
        <v>1635</v>
      </c>
      <c r="R196" s="34" t="s">
        <v>1635</v>
      </c>
      <c r="S196" s="34" t="s">
        <v>1636</v>
      </c>
      <c r="T196" s="49">
        <v>2760400</v>
      </c>
      <c r="U196" s="34" t="s">
        <v>411</v>
      </c>
      <c r="V196" s="33">
        <v>4122015</v>
      </c>
    </row>
    <row r="197" spans="1:22" ht="75" customHeight="1" x14ac:dyDescent="0.2">
      <c r="A197" s="34">
        <v>204</v>
      </c>
      <c r="B197" s="34" t="s">
        <v>1627</v>
      </c>
      <c r="C197" s="34" t="s">
        <v>1628</v>
      </c>
      <c r="D197" s="4" t="s">
        <v>1801</v>
      </c>
      <c r="E197" s="188" t="s">
        <v>1802</v>
      </c>
      <c r="F197" s="188" t="s">
        <v>1631</v>
      </c>
      <c r="G197" s="188" t="s">
        <v>235</v>
      </c>
      <c r="H197" s="188" t="s">
        <v>1632</v>
      </c>
      <c r="I197" s="34">
        <v>77121504</v>
      </c>
      <c r="J197" s="4" t="s">
        <v>1807</v>
      </c>
      <c r="K197" s="48">
        <v>42005</v>
      </c>
      <c r="L197" s="203">
        <v>11</v>
      </c>
      <c r="M197" s="204" t="s">
        <v>238</v>
      </c>
      <c r="N197" s="204" t="s">
        <v>1634</v>
      </c>
      <c r="O197" s="49">
        <f t="shared" si="5"/>
        <v>30364400</v>
      </c>
      <c r="P197" s="49">
        <v>30364400</v>
      </c>
      <c r="Q197" s="34" t="s">
        <v>1635</v>
      </c>
      <c r="R197" s="34" t="s">
        <v>1635</v>
      </c>
      <c r="S197" s="34" t="s">
        <v>1636</v>
      </c>
      <c r="T197" s="49">
        <v>2760400</v>
      </c>
      <c r="U197" s="34" t="s">
        <v>411</v>
      </c>
      <c r="V197" s="33">
        <v>9042015</v>
      </c>
    </row>
    <row r="198" spans="1:22" ht="75" customHeight="1" x14ac:dyDescent="0.2">
      <c r="A198" s="34">
        <v>205</v>
      </c>
      <c r="B198" s="34" t="s">
        <v>1627</v>
      </c>
      <c r="C198" s="34" t="s">
        <v>1628</v>
      </c>
      <c r="D198" s="4" t="s">
        <v>1801</v>
      </c>
      <c r="E198" s="188" t="s">
        <v>1802</v>
      </c>
      <c r="F198" s="188" t="s">
        <v>1631</v>
      </c>
      <c r="G198" s="188" t="s">
        <v>235</v>
      </c>
      <c r="H198" s="188" t="s">
        <v>1632</v>
      </c>
      <c r="I198" s="34">
        <v>77121504</v>
      </c>
      <c r="J198" s="4" t="s">
        <v>1808</v>
      </c>
      <c r="K198" s="48">
        <v>42005</v>
      </c>
      <c r="L198" s="203">
        <v>9</v>
      </c>
      <c r="M198" s="204" t="s">
        <v>238</v>
      </c>
      <c r="N198" s="204" t="s">
        <v>1634</v>
      </c>
      <c r="O198" s="49">
        <f t="shared" si="5"/>
        <v>24843600</v>
      </c>
      <c r="P198" s="49">
        <v>24843600</v>
      </c>
      <c r="Q198" s="34" t="s">
        <v>1635</v>
      </c>
      <c r="R198" s="34" t="s">
        <v>1635</v>
      </c>
      <c r="S198" s="34" t="s">
        <v>1636</v>
      </c>
      <c r="T198" s="49">
        <v>2760400</v>
      </c>
      <c r="U198" s="34" t="s">
        <v>411</v>
      </c>
      <c r="V198" s="33">
        <v>11512015</v>
      </c>
    </row>
    <row r="199" spans="1:22" ht="75" customHeight="1" x14ac:dyDescent="0.2">
      <c r="A199" s="34">
        <v>206</v>
      </c>
      <c r="B199" s="34" t="s">
        <v>1627</v>
      </c>
      <c r="C199" s="34" t="s">
        <v>1628</v>
      </c>
      <c r="D199" s="4" t="s">
        <v>1801</v>
      </c>
      <c r="E199" s="188" t="s">
        <v>1802</v>
      </c>
      <c r="F199" s="188" t="s">
        <v>1631</v>
      </c>
      <c r="G199" s="188" t="s">
        <v>235</v>
      </c>
      <c r="H199" s="188" t="s">
        <v>1632</v>
      </c>
      <c r="I199" s="34">
        <v>77121504</v>
      </c>
      <c r="J199" s="4" t="s">
        <v>1809</v>
      </c>
      <c r="K199" s="48">
        <v>42005</v>
      </c>
      <c r="L199" s="203">
        <v>11</v>
      </c>
      <c r="M199" s="204" t="s">
        <v>238</v>
      </c>
      <c r="N199" s="204" t="s">
        <v>1634</v>
      </c>
      <c r="O199" s="49">
        <f t="shared" si="5"/>
        <v>43960400</v>
      </c>
      <c r="P199" s="49">
        <v>43960400</v>
      </c>
      <c r="Q199" s="34" t="s">
        <v>1635</v>
      </c>
      <c r="R199" s="34" t="s">
        <v>1635</v>
      </c>
      <c r="S199" s="34" t="s">
        <v>1636</v>
      </c>
      <c r="T199" s="49">
        <v>3996400</v>
      </c>
      <c r="U199" s="34" t="s">
        <v>411</v>
      </c>
      <c r="V199" s="33">
        <v>5962015</v>
      </c>
    </row>
    <row r="200" spans="1:22" ht="75" customHeight="1" x14ac:dyDescent="0.2">
      <c r="A200" s="34">
        <v>207</v>
      </c>
      <c r="B200" s="34" t="s">
        <v>1627</v>
      </c>
      <c r="C200" s="34" t="s">
        <v>1628</v>
      </c>
      <c r="D200" s="4" t="s">
        <v>1801</v>
      </c>
      <c r="E200" s="188" t="s">
        <v>1802</v>
      </c>
      <c r="F200" s="188" t="s">
        <v>1631</v>
      </c>
      <c r="G200" s="188" t="s">
        <v>235</v>
      </c>
      <c r="H200" s="188" t="s">
        <v>1632</v>
      </c>
      <c r="I200" s="34">
        <v>77121504</v>
      </c>
      <c r="J200" s="4" t="s">
        <v>1810</v>
      </c>
      <c r="K200" s="48">
        <v>42005</v>
      </c>
      <c r="L200" s="203">
        <v>11</v>
      </c>
      <c r="M200" s="204" t="s">
        <v>238</v>
      </c>
      <c r="N200" s="204" t="s">
        <v>1634</v>
      </c>
      <c r="O200" s="49">
        <f t="shared" si="5"/>
        <v>38182100</v>
      </c>
      <c r="P200" s="49">
        <v>38182100</v>
      </c>
      <c r="Q200" s="34" t="s">
        <v>1635</v>
      </c>
      <c r="R200" s="34" t="s">
        <v>1635</v>
      </c>
      <c r="S200" s="34" t="s">
        <v>1636</v>
      </c>
      <c r="T200" s="49">
        <v>3471100</v>
      </c>
      <c r="U200" s="34" t="s">
        <v>411</v>
      </c>
      <c r="V200" s="33">
        <v>9052015</v>
      </c>
    </row>
    <row r="201" spans="1:22" ht="75" customHeight="1" x14ac:dyDescent="0.2">
      <c r="A201" s="34">
        <v>208</v>
      </c>
      <c r="B201" s="34" t="s">
        <v>1627</v>
      </c>
      <c r="C201" s="34" t="s">
        <v>1628</v>
      </c>
      <c r="D201" s="4" t="s">
        <v>1801</v>
      </c>
      <c r="E201" s="188" t="s">
        <v>1802</v>
      </c>
      <c r="F201" s="188" t="s">
        <v>1631</v>
      </c>
      <c r="G201" s="188" t="s">
        <v>235</v>
      </c>
      <c r="H201" s="188" t="s">
        <v>1632</v>
      </c>
      <c r="I201" s="34">
        <v>77121504</v>
      </c>
      <c r="J201" s="4" t="s">
        <v>1811</v>
      </c>
      <c r="K201" s="48">
        <v>42005</v>
      </c>
      <c r="L201" s="203">
        <v>11</v>
      </c>
      <c r="M201" s="204" t="s">
        <v>238</v>
      </c>
      <c r="N201" s="204" t="s">
        <v>1634</v>
      </c>
      <c r="O201" s="49">
        <f t="shared" si="5"/>
        <v>23906300</v>
      </c>
      <c r="P201" s="49">
        <v>23906300</v>
      </c>
      <c r="Q201" s="34" t="s">
        <v>1635</v>
      </c>
      <c r="R201" s="34" t="s">
        <v>1635</v>
      </c>
      <c r="S201" s="34" t="s">
        <v>1636</v>
      </c>
      <c r="T201" s="49">
        <v>2173300</v>
      </c>
      <c r="U201" s="34" t="s">
        <v>411</v>
      </c>
      <c r="V201" s="33">
        <v>4232015</v>
      </c>
    </row>
    <row r="202" spans="1:22" ht="75" customHeight="1" x14ac:dyDescent="0.2">
      <c r="A202" s="34">
        <v>209</v>
      </c>
      <c r="B202" s="34" t="s">
        <v>1627</v>
      </c>
      <c r="C202" s="34" t="s">
        <v>1628</v>
      </c>
      <c r="D202" s="4" t="s">
        <v>1801</v>
      </c>
      <c r="E202" s="188" t="s">
        <v>1802</v>
      </c>
      <c r="F202" s="188" t="s">
        <v>1631</v>
      </c>
      <c r="G202" s="188" t="s">
        <v>235</v>
      </c>
      <c r="H202" s="188" t="s">
        <v>1632</v>
      </c>
      <c r="I202" s="34">
        <v>77121504</v>
      </c>
      <c r="J202" s="4" t="s">
        <v>1812</v>
      </c>
      <c r="K202" s="48">
        <v>42005</v>
      </c>
      <c r="L202" s="203">
        <v>11</v>
      </c>
      <c r="M202" s="204" t="s">
        <v>238</v>
      </c>
      <c r="N202" s="204" t="s">
        <v>1634</v>
      </c>
      <c r="O202" s="49">
        <f t="shared" si="5"/>
        <v>65714000</v>
      </c>
      <c r="P202" s="49">
        <v>65714000</v>
      </c>
      <c r="Q202" s="34" t="s">
        <v>1635</v>
      </c>
      <c r="R202" s="34" t="s">
        <v>1635</v>
      </c>
      <c r="S202" s="34" t="s">
        <v>1636</v>
      </c>
      <c r="T202" s="49">
        <f>+O202/L202</f>
        <v>5974000</v>
      </c>
      <c r="U202" s="34" t="s">
        <v>411</v>
      </c>
      <c r="V202" s="33">
        <v>9122015</v>
      </c>
    </row>
    <row r="203" spans="1:22" ht="75" customHeight="1" x14ac:dyDescent="0.2">
      <c r="A203" s="34">
        <v>210</v>
      </c>
      <c r="B203" s="34" t="s">
        <v>1627</v>
      </c>
      <c r="C203" s="34" t="s">
        <v>1628</v>
      </c>
      <c r="D203" s="4" t="s">
        <v>1801</v>
      </c>
      <c r="E203" s="188" t="s">
        <v>1802</v>
      </c>
      <c r="F203" s="188" t="s">
        <v>1631</v>
      </c>
      <c r="G203" s="188" t="s">
        <v>235</v>
      </c>
      <c r="H203" s="188" t="s">
        <v>1632</v>
      </c>
      <c r="I203" s="34">
        <v>77121504</v>
      </c>
      <c r="J203" s="4" t="s">
        <v>1813</v>
      </c>
      <c r="K203" s="48">
        <v>42005</v>
      </c>
      <c r="L203" s="203">
        <v>1.5</v>
      </c>
      <c r="M203" s="204" t="s">
        <v>238</v>
      </c>
      <c r="N203" s="204" t="s">
        <v>1634</v>
      </c>
      <c r="O203" s="49">
        <f t="shared" si="5"/>
        <v>3496506</v>
      </c>
      <c r="P203" s="49">
        <v>3496506</v>
      </c>
      <c r="Q203" s="34" t="s">
        <v>1635</v>
      </c>
      <c r="R203" s="34" t="s">
        <v>1635</v>
      </c>
      <c r="S203" s="34" t="s">
        <v>1636</v>
      </c>
      <c r="T203" s="49">
        <f>+P203/L203</f>
        <v>2331004</v>
      </c>
      <c r="U203" s="34" t="s">
        <v>411</v>
      </c>
      <c r="V203" s="33">
        <v>7752015</v>
      </c>
    </row>
    <row r="204" spans="1:22" ht="75" customHeight="1" x14ac:dyDescent="0.2">
      <c r="A204" s="34">
        <v>213</v>
      </c>
      <c r="B204" s="34" t="s">
        <v>1627</v>
      </c>
      <c r="C204" s="34" t="s">
        <v>1628</v>
      </c>
      <c r="D204" s="4" t="s">
        <v>1801</v>
      </c>
      <c r="E204" s="188" t="s">
        <v>1814</v>
      </c>
      <c r="F204" s="188" t="s">
        <v>1631</v>
      </c>
      <c r="G204" s="188" t="s">
        <v>235</v>
      </c>
      <c r="H204" s="188" t="s">
        <v>1632</v>
      </c>
      <c r="I204" s="34">
        <v>77101706</v>
      </c>
      <c r="J204" s="4" t="s">
        <v>1815</v>
      </c>
      <c r="K204" s="48">
        <v>42005</v>
      </c>
      <c r="L204" s="203">
        <v>11</v>
      </c>
      <c r="M204" s="204" t="s">
        <v>238</v>
      </c>
      <c r="N204" s="204" t="s">
        <v>1634</v>
      </c>
      <c r="O204" s="49">
        <f t="shared" si="5"/>
        <v>25945700</v>
      </c>
      <c r="P204" s="49">
        <v>25945700</v>
      </c>
      <c r="Q204" s="34" t="s">
        <v>1635</v>
      </c>
      <c r="R204" s="34" t="s">
        <v>1635</v>
      </c>
      <c r="S204" s="34" t="s">
        <v>1636</v>
      </c>
      <c r="T204" s="49">
        <v>2358700</v>
      </c>
      <c r="U204" s="34" t="s">
        <v>411</v>
      </c>
      <c r="V204" s="33">
        <v>1152015</v>
      </c>
    </row>
    <row r="205" spans="1:22" ht="75" customHeight="1" x14ac:dyDescent="0.2">
      <c r="A205" s="34">
        <v>214</v>
      </c>
      <c r="B205" s="34" t="s">
        <v>1627</v>
      </c>
      <c r="C205" s="34" t="s">
        <v>1628</v>
      </c>
      <c r="D205" s="4" t="s">
        <v>1801</v>
      </c>
      <c r="E205" s="188" t="s">
        <v>1814</v>
      </c>
      <c r="F205" s="188" t="s">
        <v>1631</v>
      </c>
      <c r="G205" s="188" t="s">
        <v>235</v>
      </c>
      <c r="H205" s="188" t="s">
        <v>1632</v>
      </c>
      <c r="I205" s="34">
        <v>77101706</v>
      </c>
      <c r="J205" s="4" t="s">
        <v>1816</v>
      </c>
      <c r="K205" s="48">
        <v>42005</v>
      </c>
      <c r="L205" s="203">
        <v>10.5</v>
      </c>
      <c r="M205" s="204" t="s">
        <v>238</v>
      </c>
      <c r="N205" s="204" t="s">
        <v>1634</v>
      </c>
      <c r="O205" s="49">
        <f t="shared" si="5"/>
        <v>24766350</v>
      </c>
      <c r="P205" s="49">
        <v>24766350</v>
      </c>
      <c r="Q205" s="34" t="s">
        <v>1635</v>
      </c>
      <c r="R205" s="34" t="s">
        <v>1635</v>
      </c>
      <c r="S205" s="34" t="s">
        <v>1636</v>
      </c>
      <c r="T205" s="49">
        <v>2358700</v>
      </c>
      <c r="U205" s="34" t="s">
        <v>411</v>
      </c>
      <c r="V205" s="33">
        <v>8812015</v>
      </c>
    </row>
    <row r="206" spans="1:22" ht="75" customHeight="1" x14ac:dyDescent="0.2">
      <c r="A206" s="34">
        <v>215</v>
      </c>
      <c r="B206" s="34" t="s">
        <v>1627</v>
      </c>
      <c r="C206" s="34" t="s">
        <v>1628</v>
      </c>
      <c r="D206" s="4" t="s">
        <v>1801</v>
      </c>
      <c r="E206" s="188" t="s">
        <v>1814</v>
      </c>
      <c r="F206" s="188" t="s">
        <v>1631</v>
      </c>
      <c r="G206" s="188" t="s">
        <v>235</v>
      </c>
      <c r="H206" s="188" t="s">
        <v>1632</v>
      </c>
      <c r="I206" s="34">
        <v>77101706</v>
      </c>
      <c r="J206" s="4" t="s">
        <v>1816</v>
      </c>
      <c r="K206" s="48">
        <v>42005</v>
      </c>
      <c r="L206" s="203">
        <v>10</v>
      </c>
      <c r="M206" s="204" t="s">
        <v>238</v>
      </c>
      <c r="N206" s="204" t="s">
        <v>1634</v>
      </c>
      <c r="O206" s="49">
        <f t="shared" si="5"/>
        <v>39964000</v>
      </c>
      <c r="P206" s="49">
        <v>39964000</v>
      </c>
      <c r="Q206" s="34" t="s">
        <v>1635</v>
      </c>
      <c r="R206" s="34" t="s">
        <v>1635</v>
      </c>
      <c r="S206" s="34" t="s">
        <v>1636</v>
      </c>
      <c r="T206" s="49">
        <v>3996400</v>
      </c>
      <c r="U206" s="34" t="s">
        <v>411</v>
      </c>
      <c r="V206" s="33">
        <v>8802015</v>
      </c>
    </row>
    <row r="207" spans="1:22" ht="75" customHeight="1" x14ac:dyDescent="0.2">
      <c r="A207" s="34">
        <v>216</v>
      </c>
      <c r="B207" s="34" t="s">
        <v>1627</v>
      </c>
      <c r="C207" s="34" t="s">
        <v>1628</v>
      </c>
      <c r="D207" s="4" t="s">
        <v>1801</v>
      </c>
      <c r="E207" s="188" t="s">
        <v>1814</v>
      </c>
      <c r="F207" s="188" t="s">
        <v>412</v>
      </c>
      <c r="G207" s="188" t="s">
        <v>1664</v>
      </c>
      <c r="H207" s="188" t="s">
        <v>1665</v>
      </c>
      <c r="I207" s="34">
        <v>77101706</v>
      </c>
      <c r="J207" s="4" t="s">
        <v>1817</v>
      </c>
      <c r="K207" s="48">
        <v>42036</v>
      </c>
      <c r="L207" s="203">
        <v>1</v>
      </c>
      <c r="M207" s="204" t="s">
        <v>1697</v>
      </c>
      <c r="N207" s="204" t="s">
        <v>1634</v>
      </c>
      <c r="O207" s="49">
        <f t="shared" si="5"/>
        <v>153252240</v>
      </c>
      <c r="P207" s="49">
        <v>153252240</v>
      </c>
      <c r="Q207" s="34" t="s">
        <v>1635</v>
      </c>
      <c r="R207" s="34" t="s">
        <v>1635</v>
      </c>
      <c r="S207" s="34" t="s">
        <v>1636</v>
      </c>
      <c r="T207" s="49">
        <f>+P207</f>
        <v>153252240</v>
      </c>
      <c r="U207" s="34" t="s">
        <v>411</v>
      </c>
      <c r="V207" s="33">
        <v>14262015</v>
      </c>
    </row>
    <row r="208" spans="1:22" ht="75" customHeight="1" x14ac:dyDescent="0.2">
      <c r="A208" s="34">
        <v>217</v>
      </c>
      <c r="B208" s="34" t="s">
        <v>1627</v>
      </c>
      <c r="C208" s="34" t="s">
        <v>1628</v>
      </c>
      <c r="D208" s="4" t="s">
        <v>1801</v>
      </c>
      <c r="E208" s="188" t="s">
        <v>1818</v>
      </c>
      <c r="F208" s="188" t="s">
        <v>1631</v>
      </c>
      <c r="G208" s="188" t="s">
        <v>235</v>
      </c>
      <c r="H208" s="188" t="s">
        <v>1632</v>
      </c>
      <c r="I208" s="34">
        <v>77121504</v>
      </c>
      <c r="J208" s="4" t="s">
        <v>1819</v>
      </c>
      <c r="K208" s="48">
        <v>42005</v>
      </c>
      <c r="L208" s="203">
        <v>2</v>
      </c>
      <c r="M208" s="204" t="s">
        <v>238</v>
      </c>
      <c r="N208" s="204" t="s">
        <v>1634</v>
      </c>
      <c r="O208" s="49">
        <f t="shared" si="5"/>
        <v>7904563</v>
      </c>
      <c r="P208" s="49">
        <v>7904563</v>
      </c>
      <c r="Q208" s="34" t="s">
        <v>1635</v>
      </c>
      <c r="R208" s="34" t="s">
        <v>1635</v>
      </c>
      <c r="S208" s="34" t="s">
        <v>1636</v>
      </c>
      <c r="T208" s="49">
        <v>3996400</v>
      </c>
      <c r="U208" s="34" t="s">
        <v>411</v>
      </c>
      <c r="V208" s="33">
        <v>4192015</v>
      </c>
    </row>
    <row r="209" spans="1:22" ht="75" customHeight="1" x14ac:dyDescent="0.2">
      <c r="A209" s="34">
        <v>218</v>
      </c>
      <c r="B209" s="34" t="s">
        <v>1627</v>
      </c>
      <c r="C209" s="34" t="s">
        <v>1628</v>
      </c>
      <c r="D209" s="4" t="s">
        <v>1801</v>
      </c>
      <c r="E209" s="188" t="s">
        <v>1818</v>
      </c>
      <c r="F209" s="188" t="s">
        <v>1631</v>
      </c>
      <c r="G209" s="188" t="s">
        <v>235</v>
      </c>
      <c r="H209" s="188" t="s">
        <v>1632</v>
      </c>
      <c r="I209" s="34">
        <v>77121504</v>
      </c>
      <c r="J209" s="4" t="s">
        <v>1819</v>
      </c>
      <c r="K209" s="48">
        <v>42005</v>
      </c>
      <c r="L209" s="203">
        <v>11</v>
      </c>
      <c r="M209" s="204" t="s">
        <v>238</v>
      </c>
      <c r="N209" s="204" t="s">
        <v>1634</v>
      </c>
      <c r="O209" s="49">
        <f t="shared" si="5"/>
        <v>33876700</v>
      </c>
      <c r="P209" s="49">
        <v>33876700</v>
      </c>
      <c r="Q209" s="34" t="s">
        <v>1635</v>
      </c>
      <c r="R209" s="34" t="s">
        <v>1635</v>
      </c>
      <c r="S209" s="34" t="s">
        <v>1636</v>
      </c>
      <c r="T209" s="49">
        <v>3079700</v>
      </c>
      <c r="U209" s="34" t="s">
        <v>411</v>
      </c>
      <c r="V209" s="33">
        <v>4222015</v>
      </c>
    </row>
    <row r="210" spans="1:22" ht="75" customHeight="1" x14ac:dyDescent="0.2">
      <c r="A210" s="34">
        <v>219</v>
      </c>
      <c r="B210" s="34" t="s">
        <v>1627</v>
      </c>
      <c r="C210" s="34" t="s">
        <v>1628</v>
      </c>
      <c r="D210" s="4" t="s">
        <v>1801</v>
      </c>
      <c r="E210" s="188" t="s">
        <v>1818</v>
      </c>
      <c r="F210" s="188" t="s">
        <v>1631</v>
      </c>
      <c r="G210" s="188" t="s">
        <v>235</v>
      </c>
      <c r="H210" s="188" t="s">
        <v>1632</v>
      </c>
      <c r="I210" s="34">
        <v>77121504</v>
      </c>
      <c r="J210" s="4" t="s">
        <v>1820</v>
      </c>
      <c r="K210" s="48">
        <v>42005</v>
      </c>
      <c r="L210" s="203">
        <v>11</v>
      </c>
      <c r="M210" s="204" t="s">
        <v>238</v>
      </c>
      <c r="N210" s="204" t="s">
        <v>1634</v>
      </c>
      <c r="O210" s="49">
        <f t="shared" si="5"/>
        <v>25945700</v>
      </c>
      <c r="P210" s="49">
        <v>25945700</v>
      </c>
      <c r="Q210" s="34" t="s">
        <v>1635</v>
      </c>
      <c r="R210" s="34" t="s">
        <v>1635</v>
      </c>
      <c r="S210" s="34" t="s">
        <v>1636</v>
      </c>
      <c r="T210" s="49">
        <v>2358700</v>
      </c>
      <c r="U210" s="34" t="s">
        <v>411</v>
      </c>
      <c r="V210" s="33">
        <v>6452015</v>
      </c>
    </row>
    <row r="211" spans="1:22" ht="75" customHeight="1" x14ac:dyDescent="0.2">
      <c r="A211" s="34">
        <v>220</v>
      </c>
      <c r="B211" s="34" t="s">
        <v>1627</v>
      </c>
      <c r="C211" s="34" t="s">
        <v>1628</v>
      </c>
      <c r="D211" s="4" t="s">
        <v>1801</v>
      </c>
      <c r="E211" s="188" t="s">
        <v>1818</v>
      </c>
      <c r="F211" s="188" t="s">
        <v>1631</v>
      </c>
      <c r="G211" s="188" t="s">
        <v>235</v>
      </c>
      <c r="H211" s="188" t="s">
        <v>1632</v>
      </c>
      <c r="I211" s="34">
        <v>77121504</v>
      </c>
      <c r="J211" s="4" t="s">
        <v>1819</v>
      </c>
      <c r="K211" s="48">
        <v>42005</v>
      </c>
      <c r="L211" s="203">
        <v>11</v>
      </c>
      <c r="M211" s="204" t="s">
        <v>238</v>
      </c>
      <c r="N211" s="204" t="s">
        <v>1634</v>
      </c>
      <c r="O211" s="49">
        <f t="shared" si="5"/>
        <v>33876700</v>
      </c>
      <c r="P211" s="49">
        <v>33876700</v>
      </c>
      <c r="Q211" s="34" t="s">
        <v>1635</v>
      </c>
      <c r="R211" s="34" t="s">
        <v>1635</v>
      </c>
      <c r="S211" s="34" t="s">
        <v>1636</v>
      </c>
      <c r="T211" s="49">
        <v>3079700</v>
      </c>
      <c r="U211" s="34" t="s">
        <v>411</v>
      </c>
      <c r="V211" s="33">
        <v>9482015</v>
      </c>
    </row>
    <row r="212" spans="1:22" ht="75" customHeight="1" x14ac:dyDescent="0.2">
      <c r="A212" s="34">
        <v>221</v>
      </c>
      <c r="B212" s="34" t="s">
        <v>1627</v>
      </c>
      <c r="C212" s="34" t="s">
        <v>1628</v>
      </c>
      <c r="D212" s="4" t="s">
        <v>1801</v>
      </c>
      <c r="E212" s="188" t="s">
        <v>1818</v>
      </c>
      <c r="F212" s="188" t="s">
        <v>1631</v>
      </c>
      <c r="G212" s="188" t="s">
        <v>235</v>
      </c>
      <c r="H212" s="188" t="s">
        <v>1632</v>
      </c>
      <c r="I212" s="34">
        <v>77121504</v>
      </c>
      <c r="J212" s="4" t="s">
        <v>1819</v>
      </c>
      <c r="K212" s="48">
        <v>42005</v>
      </c>
      <c r="L212" s="203">
        <v>9</v>
      </c>
      <c r="M212" s="204" t="s">
        <v>238</v>
      </c>
      <c r="N212" s="204" t="s">
        <v>1634</v>
      </c>
      <c r="O212" s="49">
        <f t="shared" si="5"/>
        <v>24843600</v>
      </c>
      <c r="P212" s="49">
        <v>24843600</v>
      </c>
      <c r="Q212" s="34" t="s">
        <v>1635</v>
      </c>
      <c r="R212" s="34" t="s">
        <v>1635</v>
      </c>
      <c r="S212" s="34" t="s">
        <v>1636</v>
      </c>
      <c r="T212" s="49">
        <v>2760400</v>
      </c>
      <c r="U212" s="34" t="s">
        <v>411</v>
      </c>
      <c r="V212" s="33">
        <v>11592015</v>
      </c>
    </row>
    <row r="213" spans="1:22" ht="75" customHeight="1" x14ac:dyDescent="0.2">
      <c r="A213" s="34">
        <v>222</v>
      </c>
      <c r="B213" s="34" t="s">
        <v>1627</v>
      </c>
      <c r="C213" s="34" t="s">
        <v>1628</v>
      </c>
      <c r="D213" s="4" t="s">
        <v>1801</v>
      </c>
      <c r="E213" s="188" t="s">
        <v>1818</v>
      </c>
      <c r="F213" s="188" t="s">
        <v>1631</v>
      </c>
      <c r="G213" s="188" t="s">
        <v>235</v>
      </c>
      <c r="H213" s="188" t="s">
        <v>1632</v>
      </c>
      <c r="I213" s="34">
        <v>77121504</v>
      </c>
      <c r="J213" s="4" t="s">
        <v>1819</v>
      </c>
      <c r="K213" s="48">
        <v>42005</v>
      </c>
      <c r="L213" s="203">
        <v>9</v>
      </c>
      <c r="M213" s="204" t="s">
        <v>238</v>
      </c>
      <c r="N213" s="204" t="s">
        <v>1634</v>
      </c>
      <c r="O213" s="49">
        <f t="shared" si="5"/>
        <v>35967600</v>
      </c>
      <c r="P213" s="49">
        <v>35967600</v>
      </c>
      <c r="Q213" s="34" t="s">
        <v>1635</v>
      </c>
      <c r="R213" s="34" t="s">
        <v>1635</v>
      </c>
      <c r="S213" s="34" t="s">
        <v>1636</v>
      </c>
      <c r="T213" s="49">
        <v>3996400</v>
      </c>
      <c r="U213" s="34" t="s">
        <v>411</v>
      </c>
      <c r="V213" s="33">
        <v>11252015</v>
      </c>
    </row>
    <row r="214" spans="1:22" ht="75" customHeight="1" x14ac:dyDescent="0.2">
      <c r="A214" s="34">
        <v>224</v>
      </c>
      <c r="B214" s="34" t="s">
        <v>1627</v>
      </c>
      <c r="C214" s="34" t="s">
        <v>1628</v>
      </c>
      <c r="D214" s="4" t="s">
        <v>1801</v>
      </c>
      <c r="E214" s="188" t="s">
        <v>1818</v>
      </c>
      <c r="F214" s="188" t="s">
        <v>1631</v>
      </c>
      <c r="G214" s="188" t="s">
        <v>235</v>
      </c>
      <c r="H214" s="188" t="s">
        <v>1632</v>
      </c>
      <c r="I214" s="34">
        <v>77121504</v>
      </c>
      <c r="J214" s="4" t="s">
        <v>1821</v>
      </c>
      <c r="K214" s="48">
        <v>42005</v>
      </c>
      <c r="L214" s="203">
        <v>1</v>
      </c>
      <c r="M214" s="204" t="s">
        <v>238</v>
      </c>
      <c r="N214" s="204" t="s">
        <v>1634</v>
      </c>
      <c r="O214" s="49">
        <f t="shared" si="5"/>
        <v>3079700</v>
      </c>
      <c r="P214" s="49">
        <v>3079700</v>
      </c>
      <c r="Q214" s="34" t="s">
        <v>1635</v>
      </c>
      <c r="R214" s="34" t="s">
        <v>1635</v>
      </c>
      <c r="S214" s="34" t="s">
        <v>1636</v>
      </c>
      <c r="T214" s="49">
        <v>6021400</v>
      </c>
      <c r="U214" s="34" t="s">
        <v>411</v>
      </c>
      <c r="V214" s="33">
        <v>4222015</v>
      </c>
    </row>
    <row r="215" spans="1:22" ht="75" customHeight="1" x14ac:dyDescent="0.2">
      <c r="A215" s="34">
        <v>225</v>
      </c>
      <c r="B215" s="34" t="s">
        <v>1627</v>
      </c>
      <c r="C215" s="34" t="s">
        <v>1628</v>
      </c>
      <c r="D215" s="4" t="s">
        <v>1644</v>
      </c>
      <c r="E215" s="188" t="s">
        <v>1822</v>
      </c>
      <c r="F215" s="188" t="s">
        <v>1631</v>
      </c>
      <c r="G215" s="188" t="s">
        <v>235</v>
      </c>
      <c r="H215" s="188" t="s">
        <v>1632</v>
      </c>
      <c r="I215" s="34">
        <v>77101706</v>
      </c>
      <c r="J215" s="4" t="s">
        <v>1823</v>
      </c>
      <c r="K215" s="48">
        <v>42005</v>
      </c>
      <c r="L215" s="203">
        <v>11</v>
      </c>
      <c r="M215" s="204" t="s">
        <v>238</v>
      </c>
      <c r="N215" s="204" t="s">
        <v>1634</v>
      </c>
      <c r="O215" s="49">
        <f t="shared" si="5"/>
        <v>55517000</v>
      </c>
      <c r="P215" s="49">
        <v>55517000</v>
      </c>
      <c r="Q215" s="34" t="s">
        <v>1635</v>
      </c>
      <c r="R215" s="34" t="s">
        <v>1635</v>
      </c>
      <c r="S215" s="34" t="s">
        <v>1636</v>
      </c>
      <c r="T215" s="49">
        <v>5047000</v>
      </c>
      <c r="U215" s="34" t="s">
        <v>411</v>
      </c>
      <c r="V215" s="33">
        <v>1412015</v>
      </c>
    </row>
    <row r="216" spans="1:22" ht="75" customHeight="1" x14ac:dyDescent="0.2">
      <c r="A216" s="34">
        <v>226</v>
      </c>
      <c r="B216" s="34" t="s">
        <v>1627</v>
      </c>
      <c r="C216" s="34" t="s">
        <v>1628</v>
      </c>
      <c r="D216" s="4" t="s">
        <v>1644</v>
      </c>
      <c r="E216" s="188" t="s">
        <v>1822</v>
      </c>
      <c r="F216" s="188" t="s">
        <v>1631</v>
      </c>
      <c r="G216" s="188" t="s">
        <v>235</v>
      </c>
      <c r="H216" s="188" t="s">
        <v>1632</v>
      </c>
      <c r="I216" s="34">
        <v>77101706</v>
      </c>
      <c r="J216" s="4" t="s">
        <v>1824</v>
      </c>
      <c r="K216" s="48">
        <v>42005</v>
      </c>
      <c r="L216" s="203">
        <v>11</v>
      </c>
      <c r="M216" s="204" t="s">
        <v>238</v>
      </c>
      <c r="N216" s="204" t="s">
        <v>1634</v>
      </c>
      <c r="O216" s="49">
        <f t="shared" si="5"/>
        <v>43960400</v>
      </c>
      <c r="P216" s="49">
        <v>43960400</v>
      </c>
      <c r="Q216" s="34" t="s">
        <v>1635</v>
      </c>
      <c r="R216" s="34" t="s">
        <v>1635</v>
      </c>
      <c r="S216" s="34" t="s">
        <v>1636</v>
      </c>
      <c r="T216" s="49">
        <v>3996400</v>
      </c>
      <c r="U216" s="34" t="s">
        <v>411</v>
      </c>
      <c r="V216" s="33">
        <v>1692015</v>
      </c>
    </row>
    <row r="217" spans="1:22" ht="75" customHeight="1" x14ac:dyDescent="0.2">
      <c r="A217" s="34">
        <v>227</v>
      </c>
      <c r="B217" s="34" t="s">
        <v>1627</v>
      </c>
      <c r="C217" s="34" t="s">
        <v>1628</v>
      </c>
      <c r="D217" s="4" t="s">
        <v>1644</v>
      </c>
      <c r="E217" s="188" t="s">
        <v>1822</v>
      </c>
      <c r="F217" s="188" t="s">
        <v>1631</v>
      </c>
      <c r="G217" s="188" t="s">
        <v>235</v>
      </c>
      <c r="H217" s="188" t="s">
        <v>1632</v>
      </c>
      <c r="I217" s="34">
        <v>77101706</v>
      </c>
      <c r="J217" s="4" t="s">
        <v>1825</v>
      </c>
      <c r="K217" s="48">
        <v>42005</v>
      </c>
      <c r="L217" s="203">
        <v>11</v>
      </c>
      <c r="M217" s="204" t="s">
        <v>238</v>
      </c>
      <c r="N217" s="204" t="s">
        <v>1634</v>
      </c>
      <c r="O217" s="49">
        <f t="shared" si="5"/>
        <v>49738700</v>
      </c>
      <c r="P217" s="49">
        <v>49738700</v>
      </c>
      <c r="Q217" s="34" t="s">
        <v>1635</v>
      </c>
      <c r="R217" s="34" t="s">
        <v>1635</v>
      </c>
      <c r="S217" s="34" t="s">
        <v>1636</v>
      </c>
      <c r="T217" s="49">
        <v>4521700</v>
      </c>
      <c r="U217" s="34" t="s">
        <v>411</v>
      </c>
      <c r="V217" s="33">
        <v>1562015</v>
      </c>
    </row>
    <row r="218" spans="1:22" ht="75" customHeight="1" x14ac:dyDescent="0.2">
      <c r="A218" s="34">
        <v>228</v>
      </c>
      <c r="B218" s="34" t="s">
        <v>1627</v>
      </c>
      <c r="C218" s="34" t="s">
        <v>1628</v>
      </c>
      <c r="D218" s="4" t="s">
        <v>1644</v>
      </c>
      <c r="E218" s="188" t="s">
        <v>1822</v>
      </c>
      <c r="F218" s="188" t="s">
        <v>1631</v>
      </c>
      <c r="G218" s="188" t="s">
        <v>235</v>
      </c>
      <c r="H218" s="188" t="s">
        <v>1632</v>
      </c>
      <c r="I218" s="34">
        <v>77101706</v>
      </c>
      <c r="J218" s="4" t="s">
        <v>1826</v>
      </c>
      <c r="K218" s="48">
        <v>42005</v>
      </c>
      <c r="L218" s="203">
        <v>8.042625982431808</v>
      </c>
      <c r="M218" s="204" t="s">
        <v>238</v>
      </c>
      <c r="N218" s="204" t="s">
        <v>1634</v>
      </c>
      <c r="O218" s="49">
        <f t="shared" si="5"/>
        <v>52188600</v>
      </c>
      <c r="P218" s="49">
        <v>52188600</v>
      </c>
      <c r="Q218" s="34" t="s">
        <v>1635</v>
      </c>
      <c r="R218" s="34" t="s">
        <v>1635</v>
      </c>
      <c r="S218" s="34" t="s">
        <v>1636</v>
      </c>
      <c r="T218" s="49">
        <v>6489000</v>
      </c>
      <c r="U218" s="34" t="s">
        <v>411</v>
      </c>
      <c r="V218" s="33">
        <v>7922015</v>
      </c>
    </row>
    <row r="219" spans="1:22" ht="75" customHeight="1" x14ac:dyDescent="0.2">
      <c r="A219" s="34">
        <v>229</v>
      </c>
      <c r="B219" s="34" t="s">
        <v>1627</v>
      </c>
      <c r="C219" s="34" t="s">
        <v>1628</v>
      </c>
      <c r="D219" s="4" t="s">
        <v>1644</v>
      </c>
      <c r="E219" s="188" t="s">
        <v>1822</v>
      </c>
      <c r="F219" s="188" t="s">
        <v>1631</v>
      </c>
      <c r="G219" s="188" t="s">
        <v>235</v>
      </c>
      <c r="H219" s="188" t="s">
        <v>1632</v>
      </c>
      <c r="I219" s="34">
        <v>77101706</v>
      </c>
      <c r="J219" s="4" t="s">
        <v>1827</v>
      </c>
      <c r="K219" s="48">
        <v>42005</v>
      </c>
      <c r="L219" s="203">
        <v>11</v>
      </c>
      <c r="M219" s="204" t="s">
        <v>238</v>
      </c>
      <c r="N219" s="204" t="s">
        <v>1634</v>
      </c>
      <c r="O219" s="49">
        <f t="shared" si="5"/>
        <v>38182100</v>
      </c>
      <c r="P219" s="49">
        <v>38182100</v>
      </c>
      <c r="Q219" s="34" t="s">
        <v>1635</v>
      </c>
      <c r="R219" s="34" t="s">
        <v>1635</v>
      </c>
      <c r="S219" s="34" t="s">
        <v>1636</v>
      </c>
      <c r="T219" s="49">
        <v>3471100</v>
      </c>
      <c r="U219" s="34" t="s">
        <v>411</v>
      </c>
      <c r="V219" s="33">
        <v>5322015</v>
      </c>
    </row>
    <row r="220" spans="1:22" ht="75" customHeight="1" x14ac:dyDescent="0.2">
      <c r="A220" s="34">
        <v>230</v>
      </c>
      <c r="B220" s="34" t="s">
        <v>1627</v>
      </c>
      <c r="C220" s="34" t="s">
        <v>1628</v>
      </c>
      <c r="D220" s="4" t="s">
        <v>1644</v>
      </c>
      <c r="E220" s="188" t="s">
        <v>1822</v>
      </c>
      <c r="F220" s="188" t="s">
        <v>412</v>
      </c>
      <c r="G220" s="188" t="s">
        <v>1664</v>
      </c>
      <c r="H220" s="188" t="s">
        <v>1665</v>
      </c>
      <c r="I220" s="34">
        <v>77101706</v>
      </c>
      <c r="J220" s="4" t="s">
        <v>1828</v>
      </c>
      <c r="K220" s="48">
        <v>42005</v>
      </c>
      <c r="L220" s="203">
        <v>1</v>
      </c>
      <c r="M220" s="204" t="s">
        <v>1697</v>
      </c>
      <c r="N220" s="204" t="s">
        <v>1634</v>
      </c>
      <c r="O220" s="49">
        <f t="shared" si="5"/>
        <v>20000000</v>
      </c>
      <c r="P220" s="49">
        <v>20000000</v>
      </c>
      <c r="Q220" s="34" t="s">
        <v>1635</v>
      </c>
      <c r="R220" s="34" t="s">
        <v>1635</v>
      </c>
      <c r="S220" s="34" t="s">
        <v>1636</v>
      </c>
      <c r="T220" s="49">
        <f>+P220</f>
        <v>20000000</v>
      </c>
      <c r="U220" s="34" t="s">
        <v>411</v>
      </c>
      <c r="V220" s="33">
        <v>13562015</v>
      </c>
    </row>
    <row r="221" spans="1:22" ht="75" customHeight="1" x14ac:dyDescent="0.2">
      <c r="A221" s="34">
        <v>231</v>
      </c>
      <c r="B221" s="34" t="s">
        <v>1627</v>
      </c>
      <c r="C221" s="34" t="s">
        <v>1628</v>
      </c>
      <c r="D221" s="4" t="s">
        <v>1644</v>
      </c>
      <c r="E221" s="188" t="s">
        <v>1822</v>
      </c>
      <c r="F221" s="188" t="s">
        <v>412</v>
      </c>
      <c r="G221" s="188" t="s">
        <v>1664</v>
      </c>
      <c r="H221" s="188" t="s">
        <v>1665</v>
      </c>
      <c r="I221" s="34">
        <v>77101706</v>
      </c>
      <c r="J221" s="4" t="s">
        <v>1829</v>
      </c>
      <c r="K221" s="48">
        <v>42005</v>
      </c>
      <c r="L221" s="203">
        <v>8</v>
      </c>
      <c r="M221" s="204" t="s">
        <v>1830</v>
      </c>
      <c r="N221" s="204" t="s">
        <v>1634</v>
      </c>
      <c r="O221" s="49">
        <f t="shared" si="5"/>
        <v>24000000</v>
      </c>
      <c r="P221" s="49">
        <v>24000000</v>
      </c>
      <c r="Q221" s="34" t="s">
        <v>1635</v>
      </c>
      <c r="R221" s="34" t="s">
        <v>1635</v>
      </c>
      <c r="S221" s="34" t="s">
        <v>1636</v>
      </c>
      <c r="T221" s="49">
        <f>+P221</f>
        <v>24000000</v>
      </c>
      <c r="U221" s="34" t="s">
        <v>411</v>
      </c>
      <c r="V221" s="33">
        <v>12602015</v>
      </c>
    </row>
    <row r="222" spans="1:22" ht="75" customHeight="1" x14ac:dyDescent="0.2">
      <c r="A222" s="34">
        <v>232</v>
      </c>
      <c r="B222" s="34" t="s">
        <v>1627</v>
      </c>
      <c r="C222" s="34" t="s">
        <v>1628</v>
      </c>
      <c r="D222" s="4" t="s">
        <v>1644</v>
      </c>
      <c r="E222" s="188" t="s">
        <v>1822</v>
      </c>
      <c r="F222" s="188" t="s">
        <v>412</v>
      </c>
      <c r="G222" s="188" t="s">
        <v>1664</v>
      </c>
      <c r="H222" s="188" t="s">
        <v>1665</v>
      </c>
      <c r="I222" s="34">
        <v>77101706</v>
      </c>
      <c r="J222" s="4" t="s">
        <v>417</v>
      </c>
      <c r="K222" s="48">
        <v>42005</v>
      </c>
      <c r="L222" s="203">
        <v>1</v>
      </c>
      <c r="M222" s="204" t="s">
        <v>1830</v>
      </c>
      <c r="N222" s="204" t="s">
        <v>1634</v>
      </c>
      <c r="O222" s="49">
        <f t="shared" si="5"/>
        <v>28280555</v>
      </c>
      <c r="P222" s="49">
        <v>28280555</v>
      </c>
      <c r="Q222" s="34" t="s">
        <v>1635</v>
      </c>
      <c r="R222" s="34" t="s">
        <v>1635</v>
      </c>
      <c r="S222" s="34" t="s">
        <v>1636</v>
      </c>
      <c r="T222" s="49">
        <f>+P222</f>
        <v>28280555</v>
      </c>
      <c r="U222" s="34" t="s">
        <v>411</v>
      </c>
      <c r="V222" s="33">
        <v>13832015</v>
      </c>
    </row>
    <row r="223" spans="1:22" ht="75" customHeight="1" x14ac:dyDescent="0.2">
      <c r="A223" s="34">
        <v>233</v>
      </c>
      <c r="B223" s="34" t="s">
        <v>1627</v>
      </c>
      <c r="C223" s="34" t="s">
        <v>1628</v>
      </c>
      <c r="D223" s="4" t="s">
        <v>1644</v>
      </c>
      <c r="E223" s="188" t="s">
        <v>1822</v>
      </c>
      <c r="F223" s="188" t="s">
        <v>412</v>
      </c>
      <c r="G223" s="188" t="s">
        <v>300</v>
      </c>
      <c r="H223" s="188" t="s">
        <v>178</v>
      </c>
      <c r="I223" s="34">
        <v>78101601</v>
      </c>
      <c r="J223" s="4" t="s">
        <v>1696</v>
      </c>
      <c r="K223" s="48">
        <v>42005</v>
      </c>
      <c r="L223" s="203">
        <v>1</v>
      </c>
      <c r="M223" s="204" t="s">
        <v>1697</v>
      </c>
      <c r="N223" s="204" t="s">
        <v>1634</v>
      </c>
      <c r="O223" s="49">
        <f t="shared" si="5"/>
        <v>75000000</v>
      </c>
      <c r="P223" s="49">
        <v>75000000</v>
      </c>
      <c r="Q223" s="34" t="s">
        <v>1635</v>
      </c>
      <c r="R223" s="34" t="s">
        <v>1635</v>
      </c>
      <c r="S223" s="34" t="s">
        <v>1636</v>
      </c>
      <c r="T223" s="49">
        <v>75000000</v>
      </c>
      <c r="U223" s="34" t="s">
        <v>411</v>
      </c>
      <c r="V223" s="33">
        <v>11622015</v>
      </c>
    </row>
    <row r="224" spans="1:22" ht="75" customHeight="1" x14ac:dyDescent="0.2">
      <c r="A224" s="34">
        <v>234</v>
      </c>
      <c r="B224" s="34" t="s">
        <v>1627</v>
      </c>
      <c r="C224" s="34" t="s">
        <v>1628</v>
      </c>
      <c r="D224" s="4" t="s">
        <v>1644</v>
      </c>
      <c r="E224" s="188" t="s">
        <v>1822</v>
      </c>
      <c r="F224" s="188" t="s">
        <v>1631</v>
      </c>
      <c r="G224" s="188" t="s">
        <v>235</v>
      </c>
      <c r="H224" s="188" t="s">
        <v>1632</v>
      </c>
      <c r="I224" s="34">
        <v>77101706</v>
      </c>
      <c r="J224" s="4" t="s">
        <v>1831</v>
      </c>
      <c r="K224" s="48">
        <v>42005</v>
      </c>
      <c r="L224" s="203">
        <v>11</v>
      </c>
      <c r="M224" s="204" t="s">
        <v>238</v>
      </c>
      <c r="N224" s="204" t="s">
        <v>1634</v>
      </c>
      <c r="O224" s="49">
        <f t="shared" si="5"/>
        <v>55517000</v>
      </c>
      <c r="P224" s="49">
        <v>55517000</v>
      </c>
      <c r="Q224" s="34" t="s">
        <v>1635</v>
      </c>
      <c r="R224" s="34" t="s">
        <v>1635</v>
      </c>
      <c r="S224" s="34" t="s">
        <v>1636</v>
      </c>
      <c r="T224" s="49">
        <v>6489000</v>
      </c>
      <c r="U224" s="34" t="s">
        <v>411</v>
      </c>
      <c r="V224" s="33">
        <v>8272015</v>
      </c>
    </row>
    <row r="225" spans="1:22" ht="75" customHeight="1" x14ac:dyDescent="0.2">
      <c r="A225" s="34">
        <v>235</v>
      </c>
      <c r="B225" s="34" t="s">
        <v>1627</v>
      </c>
      <c r="C225" s="34" t="s">
        <v>1628</v>
      </c>
      <c r="D225" s="4" t="s">
        <v>1644</v>
      </c>
      <c r="E225" s="188" t="s">
        <v>1822</v>
      </c>
      <c r="F225" s="188" t="s">
        <v>1631</v>
      </c>
      <c r="G225" s="188" t="s">
        <v>235</v>
      </c>
      <c r="H225" s="188" t="s">
        <v>1632</v>
      </c>
      <c r="I225" s="34">
        <v>77101706</v>
      </c>
      <c r="J225" s="4" t="s">
        <v>1832</v>
      </c>
      <c r="K225" s="48">
        <v>42005</v>
      </c>
      <c r="L225" s="203">
        <v>11</v>
      </c>
      <c r="M225" s="204" t="s">
        <v>238</v>
      </c>
      <c r="N225" s="204" t="s">
        <v>1833</v>
      </c>
      <c r="O225" s="49">
        <f t="shared" si="5"/>
        <v>71379000</v>
      </c>
      <c r="P225" s="49">
        <v>71379000</v>
      </c>
      <c r="Q225" s="34" t="s">
        <v>1635</v>
      </c>
      <c r="R225" s="34" t="s">
        <v>1635</v>
      </c>
      <c r="S225" s="34" t="s">
        <v>1636</v>
      </c>
      <c r="T225" s="49">
        <v>6489000</v>
      </c>
      <c r="U225" s="34" t="s">
        <v>411</v>
      </c>
      <c r="V225" s="33">
        <v>5752015</v>
      </c>
    </row>
    <row r="226" spans="1:22" ht="75" customHeight="1" x14ac:dyDescent="0.2">
      <c r="A226" s="34">
        <v>236</v>
      </c>
      <c r="B226" s="34" t="s">
        <v>1627</v>
      </c>
      <c r="C226" s="34" t="s">
        <v>1628</v>
      </c>
      <c r="D226" s="4" t="s">
        <v>1644</v>
      </c>
      <c r="E226" s="188" t="s">
        <v>1822</v>
      </c>
      <c r="F226" s="188" t="s">
        <v>1631</v>
      </c>
      <c r="G226" s="188" t="s">
        <v>235</v>
      </c>
      <c r="H226" s="188" t="s">
        <v>1632</v>
      </c>
      <c r="I226" s="34">
        <v>77101706</v>
      </c>
      <c r="J226" s="4" t="s">
        <v>1834</v>
      </c>
      <c r="K226" s="48">
        <v>42005</v>
      </c>
      <c r="L226" s="203">
        <v>11</v>
      </c>
      <c r="M226" s="204" t="s">
        <v>238</v>
      </c>
      <c r="N226" s="204" t="s">
        <v>1833</v>
      </c>
      <c r="O226" s="49">
        <f t="shared" si="5"/>
        <v>55517000</v>
      </c>
      <c r="P226" s="49">
        <v>55517000</v>
      </c>
      <c r="Q226" s="34" t="s">
        <v>1635</v>
      </c>
      <c r="R226" s="34" t="s">
        <v>1635</v>
      </c>
      <c r="S226" s="34" t="s">
        <v>1636</v>
      </c>
      <c r="T226" s="49">
        <v>5047000</v>
      </c>
      <c r="U226" s="34" t="s">
        <v>411</v>
      </c>
      <c r="V226" s="33">
        <v>6372015</v>
      </c>
    </row>
    <row r="227" spans="1:22" ht="75" customHeight="1" x14ac:dyDescent="0.2">
      <c r="A227" s="34">
        <v>237</v>
      </c>
      <c r="B227" s="34" t="s">
        <v>1627</v>
      </c>
      <c r="C227" s="34" t="s">
        <v>1628</v>
      </c>
      <c r="D227" s="4" t="s">
        <v>1644</v>
      </c>
      <c r="E227" s="188" t="s">
        <v>1822</v>
      </c>
      <c r="F227" s="188" t="s">
        <v>1631</v>
      </c>
      <c r="G227" s="188" t="s">
        <v>235</v>
      </c>
      <c r="H227" s="188" t="s">
        <v>1632</v>
      </c>
      <c r="I227" s="34">
        <v>77101706</v>
      </c>
      <c r="J227" s="4" t="s">
        <v>1835</v>
      </c>
      <c r="K227" s="48">
        <v>42005</v>
      </c>
      <c r="L227" s="203">
        <v>10</v>
      </c>
      <c r="M227" s="204" t="s">
        <v>238</v>
      </c>
      <c r="N227" s="204" t="s">
        <v>1833</v>
      </c>
      <c r="O227" s="49">
        <f t="shared" si="5"/>
        <v>50470000</v>
      </c>
      <c r="P227" s="49">
        <v>50470000</v>
      </c>
      <c r="Q227" s="34" t="s">
        <v>1635</v>
      </c>
      <c r="R227" s="34" t="s">
        <v>1635</v>
      </c>
      <c r="S227" s="34" t="s">
        <v>1636</v>
      </c>
      <c r="T227" s="49">
        <v>5047000</v>
      </c>
      <c r="U227" s="34" t="s">
        <v>411</v>
      </c>
      <c r="V227" s="33">
        <v>11122015</v>
      </c>
    </row>
    <row r="228" spans="1:22" ht="75" customHeight="1" x14ac:dyDescent="0.2">
      <c r="A228" s="34">
        <v>238</v>
      </c>
      <c r="B228" s="34" t="s">
        <v>1627</v>
      </c>
      <c r="C228" s="34" t="s">
        <v>1628</v>
      </c>
      <c r="D228" s="4" t="s">
        <v>1644</v>
      </c>
      <c r="E228" s="188" t="s">
        <v>1822</v>
      </c>
      <c r="F228" s="188" t="s">
        <v>1631</v>
      </c>
      <c r="G228" s="188" t="s">
        <v>235</v>
      </c>
      <c r="H228" s="188" t="s">
        <v>1632</v>
      </c>
      <c r="I228" s="34">
        <v>77101706</v>
      </c>
      <c r="J228" s="4" t="s">
        <v>1836</v>
      </c>
      <c r="K228" s="48">
        <v>42005</v>
      </c>
      <c r="L228" s="203">
        <v>11</v>
      </c>
      <c r="M228" s="204" t="s">
        <v>238</v>
      </c>
      <c r="N228" s="204" t="s">
        <v>1833</v>
      </c>
      <c r="O228" s="49">
        <f t="shared" si="5"/>
        <v>25945700</v>
      </c>
      <c r="P228" s="49">
        <v>25945700</v>
      </c>
      <c r="Q228" s="34" t="s">
        <v>1635</v>
      </c>
      <c r="R228" s="34" t="s">
        <v>1635</v>
      </c>
      <c r="S228" s="34" t="s">
        <v>1636</v>
      </c>
      <c r="T228" s="49">
        <v>2358700</v>
      </c>
      <c r="U228" s="34" t="s">
        <v>411</v>
      </c>
      <c r="V228" s="33">
        <v>8332015</v>
      </c>
    </row>
    <row r="229" spans="1:22" ht="75" customHeight="1" x14ac:dyDescent="0.2">
      <c r="A229" s="34">
        <v>240</v>
      </c>
      <c r="B229" s="34" t="s">
        <v>1627</v>
      </c>
      <c r="C229" s="34" t="s">
        <v>1628</v>
      </c>
      <c r="D229" s="4" t="s">
        <v>1644</v>
      </c>
      <c r="E229" s="188" t="s">
        <v>1822</v>
      </c>
      <c r="F229" s="188" t="s">
        <v>1631</v>
      </c>
      <c r="G229" s="188" t="s">
        <v>235</v>
      </c>
      <c r="H229" s="188" t="s">
        <v>1632</v>
      </c>
      <c r="I229" s="34">
        <v>77101706</v>
      </c>
      <c r="J229" s="4" t="s">
        <v>1837</v>
      </c>
      <c r="K229" s="48">
        <v>42005</v>
      </c>
      <c r="L229" s="203">
        <v>11</v>
      </c>
      <c r="M229" s="204" t="s">
        <v>238</v>
      </c>
      <c r="N229" s="204" t="s">
        <v>1833</v>
      </c>
      <c r="O229" s="49">
        <f t="shared" si="5"/>
        <v>43960400</v>
      </c>
      <c r="P229" s="49">
        <v>43960400</v>
      </c>
      <c r="Q229" s="34" t="s">
        <v>1635</v>
      </c>
      <c r="R229" s="34" t="s">
        <v>1635</v>
      </c>
      <c r="S229" s="34" t="s">
        <v>1636</v>
      </c>
      <c r="T229" s="49">
        <v>3996400</v>
      </c>
      <c r="U229" s="34" t="s">
        <v>411</v>
      </c>
      <c r="V229" s="33">
        <v>9912015</v>
      </c>
    </row>
    <row r="230" spans="1:22" ht="75" customHeight="1" x14ac:dyDescent="0.2">
      <c r="A230" s="34">
        <v>241</v>
      </c>
      <c r="B230" s="34" t="s">
        <v>1627</v>
      </c>
      <c r="C230" s="34" t="s">
        <v>1628</v>
      </c>
      <c r="D230" s="4" t="s">
        <v>1644</v>
      </c>
      <c r="E230" s="188" t="s">
        <v>1822</v>
      </c>
      <c r="F230" s="188" t="s">
        <v>1631</v>
      </c>
      <c r="G230" s="188" t="s">
        <v>235</v>
      </c>
      <c r="H230" s="188" t="s">
        <v>1632</v>
      </c>
      <c r="I230" s="34">
        <v>77101706</v>
      </c>
      <c r="J230" s="4" t="s">
        <v>1831</v>
      </c>
      <c r="K230" s="48">
        <v>42005</v>
      </c>
      <c r="L230" s="203">
        <v>11</v>
      </c>
      <c r="M230" s="204" t="s">
        <v>238</v>
      </c>
      <c r="N230" s="204" t="s">
        <v>1833</v>
      </c>
      <c r="O230" s="49">
        <f t="shared" si="5"/>
        <v>55517000</v>
      </c>
      <c r="P230" s="49">
        <v>55517000</v>
      </c>
      <c r="Q230" s="34" t="s">
        <v>1635</v>
      </c>
      <c r="R230" s="34" t="s">
        <v>1635</v>
      </c>
      <c r="S230" s="34" t="s">
        <v>1636</v>
      </c>
      <c r="T230" s="49">
        <v>5047000</v>
      </c>
      <c r="U230" s="34" t="s">
        <v>411</v>
      </c>
      <c r="V230" s="33">
        <v>7002015</v>
      </c>
    </row>
    <row r="231" spans="1:22" ht="75" customHeight="1" x14ac:dyDescent="0.2">
      <c r="A231" s="34">
        <v>242</v>
      </c>
      <c r="B231" s="34" t="s">
        <v>1627</v>
      </c>
      <c r="C231" s="34" t="s">
        <v>1628</v>
      </c>
      <c r="D231" s="4" t="s">
        <v>1644</v>
      </c>
      <c r="E231" s="188" t="s">
        <v>1822</v>
      </c>
      <c r="F231" s="188" t="s">
        <v>1631</v>
      </c>
      <c r="G231" s="188" t="s">
        <v>235</v>
      </c>
      <c r="H231" s="188" t="s">
        <v>1632</v>
      </c>
      <c r="I231" s="34">
        <v>77101706</v>
      </c>
      <c r="J231" s="4" t="s">
        <v>1838</v>
      </c>
      <c r="K231" s="48">
        <v>42005</v>
      </c>
      <c r="L231" s="203">
        <v>11</v>
      </c>
      <c r="M231" s="204" t="s">
        <v>238</v>
      </c>
      <c r="N231" s="204" t="s">
        <v>1634</v>
      </c>
      <c r="O231" s="49">
        <f t="shared" si="5"/>
        <v>25945700</v>
      </c>
      <c r="P231" s="49">
        <v>25945700</v>
      </c>
      <c r="Q231" s="34" t="s">
        <v>1635</v>
      </c>
      <c r="R231" s="34" t="s">
        <v>1635</v>
      </c>
      <c r="S231" s="34" t="s">
        <v>1636</v>
      </c>
      <c r="T231" s="49">
        <v>2358700</v>
      </c>
      <c r="U231" s="34" t="s">
        <v>411</v>
      </c>
      <c r="V231" s="33">
        <v>5482015</v>
      </c>
    </row>
    <row r="232" spans="1:22" ht="75" customHeight="1" x14ac:dyDescent="0.2">
      <c r="A232" s="34">
        <v>243</v>
      </c>
      <c r="B232" s="34" t="s">
        <v>1627</v>
      </c>
      <c r="C232" s="34" t="s">
        <v>1628</v>
      </c>
      <c r="D232" s="4" t="s">
        <v>1644</v>
      </c>
      <c r="E232" s="188" t="s">
        <v>1822</v>
      </c>
      <c r="F232" s="188" t="s">
        <v>1631</v>
      </c>
      <c r="G232" s="188" t="s">
        <v>235</v>
      </c>
      <c r="H232" s="188" t="s">
        <v>1632</v>
      </c>
      <c r="I232" s="34">
        <v>77101706</v>
      </c>
      <c r="J232" s="4" t="s">
        <v>1839</v>
      </c>
      <c r="K232" s="48">
        <v>42005</v>
      </c>
      <c r="L232" s="203">
        <v>8</v>
      </c>
      <c r="M232" s="204" t="s">
        <v>238</v>
      </c>
      <c r="N232" s="204" t="s">
        <v>1833</v>
      </c>
      <c r="O232" s="49">
        <f t="shared" si="5"/>
        <v>16150400</v>
      </c>
      <c r="P232" s="49">
        <v>16150400</v>
      </c>
      <c r="Q232" s="34" t="s">
        <v>1635</v>
      </c>
      <c r="R232" s="34" t="s">
        <v>1635</v>
      </c>
      <c r="S232" s="34" t="s">
        <v>1636</v>
      </c>
      <c r="T232" s="49">
        <v>2018800</v>
      </c>
      <c r="U232" s="34" t="s">
        <v>411</v>
      </c>
      <c r="V232" s="33">
        <v>12322015</v>
      </c>
    </row>
    <row r="233" spans="1:22" ht="75" customHeight="1" x14ac:dyDescent="0.2">
      <c r="A233" s="34">
        <v>244</v>
      </c>
      <c r="B233" s="34" t="s">
        <v>1627</v>
      </c>
      <c r="C233" s="34" t="s">
        <v>1628</v>
      </c>
      <c r="D233" s="4" t="s">
        <v>1644</v>
      </c>
      <c r="E233" s="188" t="s">
        <v>1822</v>
      </c>
      <c r="F233" s="188" t="s">
        <v>1631</v>
      </c>
      <c r="G233" s="188" t="s">
        <v>235</v>
      </c>
      <c r="H233" s="188" t="s">
        <v>1632</v>
      </c>
      <c r="I233" s="34">
        <v>77101706</v>
      </c>
      <c r="J233" s="4" t="s">
        <v>1840</v>
      </c>
      <c r="K233" s="48">
        <v>42005</v>
      </c>
      <c r="L233" s="203">
        <v>11</v>
      </c>
      <c r="M233" s="204" t="s">
        <v>238</v>
      </c>
      <c r="N233" s="204" t="s">
        <v>1634</v>
      </c>
      <c r="O233" s="49">
        <f t="shared" si="5"/>
        <v>22206800</v>
      </c>
      <c r="P233" s="49">
        <v>22206800</v>
      </c>
      <c r="Q233" s="34" t="s">
        <v>1635</v>
      </c>
      <c r="R233" s="34" t="s">
        <v>1635</v>
      </c>
      <c r="S233" s="34" t="s">
        <v>1636</v>
      </c>
      <c r="T233" s="49">
        <v>2018800</v>
      </c>
      <c r="U233" s="34" t="s">
        <v>411</v>
      </c>
      <c r="V233" s="33">
        <v>9072015</v>
      </c>
    </row>
    <row r="234" spans="1:22" ht="75" customHeight="1" x14ac:dyDescent="0.2">
      <c r="A234" s="34">
        <v>245</v>
      </c>
      <c r="B234" s="34" t="s">
        <v>1627</v>
      </c>
      <c r="C234" s="34" t="s">
        <v>1628</v>
      </c>
      <c r="D234" s="4" t="s">
        <v>1644</v>
      </c>
      <c r="E234" s="188" t="s">
        <v>1822</v>
      </c>
      <c r="F234" s="188" t="s">
        <v>1631</v>
      </c>
      <c r="G234" s="188" t="s">
        <v>235</v>
      </c>
      <c r="H234" s="188" t="s">
        <v>1632</v>
      </c>
      <c r="I234" s="34">
        <v>77101706</v>
      </c>
      <c r="J234" s="4" t="s">
        <v>1841</v>
      </c>
      <c r="K234" s="48">
        <v>42005</v>
      </c>
      <c r="L234" s="203">
        <v>11</v>
      </c>
      <c r="M234" s="204" t="s">
        <v>238</v>
      </c>
      <c r="N234" s="204" t="s">
        <v>1634</v>
      </c>
      <c r="O234" s="49">
        <f t="shared" si="5"/>
        <v>23906300</v>
      </c>
      <c r="P234" s="49">
        <v>23906300</v>
      </c>
      <c r="Q234" s="34" t="s">
        <v>1635</v>
      </c>
      <c r="R234" s="34" t="s">
        <v>1635</v>
      </c>
      <c r="S234" s="34" t="s">
        <v>1636</v>
      </c>
      <c r="T234" s="49">
        <v>2173300</v>
      </c>
      <c r="U234" s="34" t="s">
        <v>411</v>
      </c>
      <c r="V234" s="33">
        <v>8172015</v>
      </c>
    </row>
    <row r="235" spans="1:22" ht="75" customHeight="1" x14ac:dyDescent="0.2">
      <c r="A235" s="34">
        <v>246</v>
      </c>
      <c r="B235" s="34" t="s">
        <v>1627</v>
      </c>
      <c r="C235" s="34" t="s">
        <v>1628</v>
      </c>
      <c r="D235" s="4" t="s">
        <v>1644</v>
      </c>
      <c r="E235" s="188" t="s">
        <v>1822</v>
      </c>
      <c r="F235" s="188" t="s">
        <v>1631</v>
      </c>
      <c r="G235" s="188" t="s">
        <v>235</v>
      </c>
      <c r="H235" s="188" t="s">
        <v>1632</v>
      </c>
      <c r="I235" s="34">
        <v>77101706</v>
      </c>
      <c r="J235" s="4" t="s">
        <v>1842</v>
      </c>
      <c r="K235" s="48">
        <v>42005</v>
      </c>
      <c r="L235" s="203">
        <v>11</v>
      </c>
      <c r="M235" s="204" t="s">
        <v>238</v>
      </c>
      <c r="N235" s="204" t="s">
        <v>1634</v>
      </c>
      <c r="O235" s="49">
        <f t="shared" si="5"/>
        <v>17448200</v>
      </c>
      <c r="P235" s="49">
        <v>17448200</v>
      </c>
      <c r="Q235" s="34" t="s">
        <v>1635</v>
      </c>
      <c r="R235" s="34" t="s">
        <v>1635</v>
      </c>
      <c r="S235" s="34" t="s">
        <v>1636</v>
      </c>
      <c r="T235" s="49">
        <v>1586200</v>
      </c>
      <c r="U235" s="34" t="s">
        <v>411</v>
      </c>
      <c r="V235" s="33">
        <v>1292015</v>
      </c>
    </row>
    <row r="236" spans="1:22" ht="75" customHeight="1" x14ac:dyDescent="0.2">
      <c r="A236" s="34">
        <v>247</v>
      </c>
      <c r="B236" s="34" t="s">
        <v>1627</v>
      </c>
      <c r="C236" s="34" t="s">
        <v>1628</v>
      </c>
      <c r="D236" s="4" t="s">
        <v>1644</v>
      </c>
      <c r="E236" s="188" t="s">
        <v>1822</v>
      </c>
      <c r="F236" s="188" t="s">
        <v>1631</v>
      </c>
      <c r="G236" s="188" t="s">
        <v>235</v>
      </c>
      <c r="H236" s="188" t="s">
        <v>1632</v>
      </c>
      <c r="I236" s="34">
        <v>77101706</v>
      </c>
      <c r="J236" s="4" t="s">
        <v>1843</v>
      </c>
      <c r="K236" s="48">
        <v>42005</v>
      </c>
      <c r="L236" s="203">
        <v>11</v>
      </c>
      <c r="M236" s="204" t="s">
        <v>238</v>
      </c>
      <c r="N236" s="204" t="s">
        <v>1634</v>
      </c>
      <c r="O236" s="49">
        <f t="shared" si="5"/>
        <v>18807800</v>
      </c>
      <c r="P236" s="49">
        <v>18807800</v>
      </c>
      <c r="Q236" s="34" t="s">
        <v>1635</v>
      </c>
      <c r="R236" s="34" t="s">
        <v>1635</v>
      </c>
      <c r="S236" s="34" t="s">
        <v>1636</v>
      </c>
      <c r="T236" s="49">
        <v>1709800</v>
      </c>
      <c r="U236" s="34" t="s">
        <v>411</v>
      </c>
      <c r="V236" s="33">
        <v>2622015</v>
      </c>
    </row>
    <row r="237" spans="1:22" ht="75" customHeight="1" x14ac:dyDescent="0.2">
      <c r="A237" s="34">
        <v>248</v>
      </c>
      <c r="B237" s="34" t="s">
        <v>1627</v>
      </c>
      <c r="C237" s="34" t="s">
        <v>1628</v>
      </c>
      <c r="D237" s="4" t="s">
        <v>1644</v>
      </c>
      <c r="E237" s="188" t="s">
        <v>1822</v>
      </c>
      <c r="F237" s="188" t="s">
        <v>1631</v>
      </c>
      <c r="G237" s="188" t="s">
        <v>235</v>
      </c>
      <c r="H237" s="188" t="s">
        <v>1632</v>
      </c>
      <c r="I237" s="34">
        <v>77101706</v>
      </c>
      <c r="J237" s="4" t="s">
        <v>1844</v>
      </c>
      <c r="K237" s="48">
        <v>42005</v>
      </c>
      <c r="L237" s="203">
        <v>11</v>
      </c>
      <c r="M237" s="204" t="s">
        <v>238</v>
      </c>
      <c r="N237" s="204" t="s">
        <v>1634</v>
      </c>
      <c r="O237" s="49">
        <f t="shared" si="5"/>
        <v>17448200</v>
      </c>
      <c r="P237" s="49">
        <v>17448200</v>
      </c>
      <c r="Q237" s="34" t="s">
        <v>1635</v>
      </c>
      <c r="R237" s="34" t="s">
        <v>1635</v>
      </c>
      <c r="S237" s="34" t="s">
        <v>1636</v>
      </c>
      <c r="T237" s="49">
        <v>1586200</v>
      </c>
      <c r="U237" s="34" t="s">
        <v>411</v>
      </c>
      <c r="V237" s="33">
        <v>3332015</v>
      </c>
    </row>
    <row r="238" spans="1:22" ht="75" customHeight="1" x14ac:dyDescent="0.2">
      <c r="A238" s="34">
        <v>249</v>
      </c>
      <c r="B238" s="34" t="s">
        <v>1627</v>
      </c>
      <c r="C238" s="34" t="s">
        <v>1628</v>
      </c>
      <c r="D238" s="4" t="s">
        <v>1644</v>
      </c>
      <c r="E238" s="188" t="s">
        <v>1822</v>
      </c>
      <c r="F238" s="188" t="s">
        <v>1631</v>
      </c>
      <c r="G238" s="188" t="s">
        <v>235</v>
      </c>
      <c r="H238" s="188" t="s">
        <v>1632</v>
      </c>
      <c r="I238" s="34">
        <v>77101706</v>
      </c>
      <c r="J238" s="4" t="s">
        <v>1845</v>
      </c>
      <c r="K238" s="48">
        <v>42005</v>
      </c>
      <c r="L238" s="203">
        <v>9</v>
      </c>
      <c r="M238" s="204" t="s">
        <v>238</v>
      </c>
      <c r="N238" s="204" t="s">
        <v>1634</v>
      </c>
      <c r="O238" s="49">
        <f t="shared" si="5"/>
        <v>14275800</v>
      </c>
      <c r="P238" s="49">
        <v>14275800</v>
      </c>
      <c r="Q238" s="34" t="s">
        <v>1635</v>
      </c>
      <c r="R238" s="34" t="s">
        <v>1635</v>
      </c>
      <c r="S238" s="34" t="s">
        <v>1636</v>
      </c>
      <c r="T238" s="49">
        <v>1586200</v>
      </c>
      <c r="U238" s="34" t="s">
        <v>411</v>
      </c>
      <c r="V238" s="33">
        <v>10882015</v>
      </c>
    </row>
    <row r="239" spans="1:22" ht="75" customHeight="1" x14ac:dyDescent="0.2">
      <c r="A239" s="34">
        <v>250</v>
      </c>
      <c r="B239" s="34" t="s">
        <v>1627</v>
      </c>
      <c r="C239" s="34" t="s">
        <v>1628</v>
      </c>
      <c r="D239" s="4" t="s">
        <v>1644</v>
      </c>
      <c r="E239" s="188" t="s">
        <v>1822</v>
      </c>
      <c r="F239" s="188" t="s">
        <v>1631</v>
      </c>
      <c r="G239" s="188" t="s">
        <v>235</v>
      </c>
      <c r="H239" s="188" t="s">
        <v>1632</v>
      </c>
      <c r="I239" s="34">
        <v>77101706</v>
      </c>
      <c r="J239" s="4" t="s">
        <v>1846</v>
      </c>
      <c r="K239" s="48">
        <v>42005</v>
      </c>
      <c r="L239" s="203">
        <v>11</v>
      </c>
      <c r="M239" s="204" t="s">
        <v>238</v>
      </c>
      <c r="N239" s="204" t="s">
        <v>1634</v>
      </c>
      <c r="O239" s="49">
        <f t="shared" si="5"/>
        <v>17448200</v>
      </c>
      <c r="P239" s="49">
        <v>17448200</v>
      </c>
      <c r="Q239" s="34" t="s">
        <v>1635</v>
      </c>
      <c r="R239" s="34" t="s">
        <v>1635</v>
      </c>
      <c r="S239" s="34" t="s">
        <v>1636</v>
      </c>
      <c r="T239" s="49">
        <v>1586200</v>
      </c>
      <c r="U239" s="34" t="s">
        <v>411</v>
      </c>
      <c r="V239" s="33">
        <v>9272015</v>
      </c>
    </row>
    <row r="240" spans="1:22" ht="75" customHeight="1" x14ac:dyDescent="0.2">
      <c r="A240" s="34">
        <v>252</v>
      </c>
      <c r="B240" s="34" t="s">
        <v>1627</v>
      </c>
      <c r="C240" s="34" t="s">
        <v>1628</v>
      </c>
      <c r="D240" s="4" t="s">
        <v>1644</v>
      </c>
      <c r="E240" s="188" t="s">
        <v>1822</v>
      </c>
      <c r="F240" s="188" t="s">
        <v>1631</v>
      </c>
      <c r="G240" s="188" t="s">
        <v>235</v>
      </c>
      <c r="H240" s="188" t="s">
        <v>1632</v>
      </c>
      <c r="I240" s="34">
        <v>77101706</v>
      </c>
      <c r="J240" s="4" t="s">
        <v>1847</v>
      </c>
      <c r="K240" s="48">
        <v>42005</v>
      </c>
      <c r="L240" s="203">
        <v>11</v>
      </c>
      <c r="M240" s="204" t="s">
        <v>238</v>
      </c>
      <c r="N240" s="204" t="s">
        <v>1833</v>
      </c>
      <c r="O240" s="49">
        <f t="shared" si="5"/>
        <v>65714000</v>
      </c>
      <c r="P240" s="49">
        <v>65714000</v>
      </c>
      <c r="Q240" s="34" t="s">
        <v>1635</v>
      </c>
      <c r="R240" s="34" t="s">
        <v>1635</v>
      </c>
      <c r="S240" s="34" t="s">
        <v>1636</v>
      </c>
      <c r="T240" s="49">
        <v>5974000</v>
      </c>
      <c r="U240" s="34" t="s">
        <v>411</v>
      </c>
      <c r="V240" s="33">
        <v>5982015</v>
      </c>
    </row>
    <row r="241" spans="1:22" ht="75" customHeight="1" x14ac:dyDescent="0.2">
      <c r="A241" s="34">
        <v>253</v>
      </c>
      <c r="B241" s="34" t="s">
        <v>1627</v>
      </c>
      <c r="C241" s="34" t="s">
        <v>1628</v>
      </c>
      <c r="D241" s="4" t="s">
        <v>1644</v>
      </c>
      <c r="E241" s="188" t="s">
        <v>1822</v>
      </c>
      <c r="F241" s="188" t="s">
        <v>1631</v>
      </c>
      <c r="G241" s="188" t="s">
        <v>235</v>
      </c>
      <c r="H241" s="188" t="s">
        <v>1632</v>
      </c>
      <c r="I241" s="34">
        <v>77101706</v>
      </c>
      <c r="J241" s="4" t="s">
        <v>1848</v>
      </c>
      <c r="K241" s="48">
        <v>42005</v>
      </c>
      <c r="L241" s="203">
        <v>11</v>
      </c>
      <c r="M241" s="204" t="s">
        <v>238</v>
      </c>
      <c r="N241" s="204" t="s">
        <v>1833</v>
      </c>
      <c r="O241" s="49">
        <f t="shared" si="5"/>
        <v>55517000</v>
      </c>
      <c r="P241" s="49">
        <v>55517000</v>
      </c>
      <c r="Q241" s="34" t="s">
        <v>1635</v>
      </c>
      <c r="R241" s="34" t="s">
        <v>1635</v>
      </c>
      <c r="S241" s="34" t="s">
        <v>1636</v>
      </c>
      <c r="T241" s="49">
        <v>5047000</v>
      </c>
      <c r="U241" s="34" t="s">
        <v>411</v>
      </c>
      <c r="V241" s="33">
        <v>3532015</v>
      </c>
    </row>
    <row r="242" spans="1:22" ht="75" customHeight="1" x14ac:dyDescent="0.2">
      <c r="A242" s="34">
        <v>254</v>
      </c>
      <c r="B242" s="34" t="s">
        <v>1627</v>
      </c>
      <c r="C242" s="34" t="s">
        <v>1628</v>
      </c>
      <c r="D242" s="4" t="s">
        <v>1644</v>
      </c>
      <c r="E242" s="188" t="s">
        <v>1822</v>
      </c>
      <c r="F242" s="188" t="s">
        <v>1631</v>
      </c>
      <c r="G242" s="188" t="s">
        <v>235</v>
      </c>
      <c r="H242" s="188" t="s">
        <v>1632</v>
      </c>
      <c r="I242" s="34">
        <v>77101706</v>
      </c>
      <c r="J242" s="4" t="s">
        <v>1849</v>
      </c>
      <c r="K242" s="48">
        <v>42005</v>
      </c>
      <c r="L242" s="203">
        <v>11</v>
      </c>
      <c r="M242" s="204" t="s">
        <v>238</v>
      </c>
      <c r="N242" s="204" t="s">
        <v>1833</v>
      </c>
      <c r="O242" s="49">
        <f t="shared" si="5"/>
        <v>0</v>
      </c>
      <c r="P242" s="49">
        <v>0</v>
      </c>
      <c r="Q242" s="34" t="s">
        <v>1635</v>
      </c>
      <c r="R242" s="34" t="s">
        <v>1635</v>
      </c>
      <c r="S242" s="34" t="s">
        <v>1636</v>
      </c>
      <c r="T242" s="49">
        <v>5572300</v>
      </c>
      <c r="U242" s="34" t="s">
        <v>2779</v>
      </c>
      <c r="V242" s="33" t="s">
        <v>1695</v>
      </c>
    </row>
    <row r="243" spans="1:22" ht="75" customHeight="1" x14ac:dyDescent="0.2">
      <c r="A243" s="34">
        <v>255</v>
      </c>
      <c r="B243" s="34" t="s">
        <v>1627</v>
      </c>
      <c r="C243" s="34" t="s">
        <v>1628</v>
      </c>
      <c r="D243" s="4" t="s">
        <v>1644</v>
      </c>
      <c r="E243" s="188" t="s">
        <v>1822</v>
      </c>
      <c r="F243" s="188" t="s">
        <v>1631</v>
      </c>
      <c r="G243" s="188" t="s">
        <v>235</v>
      </c>
      <c r="H243" s="188" t="s">
        <v>1632</v>
      </c>
      <c r="I243" s="34">
        <v>77101706</v>
      </c>
      <c r="J243" s="4" t="s">
        <v>1850</v>
      </c>
      <c r="K243" s="48">
        <v>42005</v>
      </c>
      <c r="L243" s="203">
        <v>10</v>
      </c>
      <c r="M243" s="204" t="s">
        <v>238</v>
      </c>
      <c r="N243" s="204" t="s">
        <v>1634</v>
      </c>
      <c r="O243" s="49">
        <f t="shared" si="5"/>
        <v>23587000</v>
      </c>
      <c r="P243" s="49">
        <v>23587000</v>
      </c>
      <c r="Q243" s="34" t="s">
        <v>1635</v>
      </c>
      <c r="R243" s="34" t="s">
        <v>1635</v>
      </c>
      <c r="S243" s="34" t="s">
        <v>1636</v>
      </c>
      <c r="T243" s="49">
        <v>2358700</v>
      </c>
      <c r="U243" s="34" t="s">
        <v>411</v>
      </c>
      <c r="V243" s="33">
        <v>10942015</v>
      </c>
    </row>
    <row r="244" spans="1:22" ht="75" customHeight="1" x14ac:dyDescent="0.2">
      <c r="A244" s="34">
        <v>256</v>
      </c>
      <c r="B244" s="34" t="s">
        <v>1627</v>
      </c>
      <c r="C244" s="34" t="s">
        <v>1628</v>
      </c>
      <c r="D244" s="4" t="s">
        <v>1644</v>
      </c>
      <c r="E244" s="188" t="s">
        <v>1822</v>
      </c>
      <c r="F244" s="188" t="s">
        <v>1631</v>
      </c>
      <c r="G244" s="188" t="s">
        <v>235</v>
      </c>
      <c r="H244" s="188" t="s">
        <v>1632</v>
      </c>
      <c r="I244" s="34">
        <v>77101706</v>
      </c>
      <c r="J244" s="4" t="s">
        <v>1851</v>
      </c>
      <c r="K244" s="48">
        <v>42005</v>
      </c>
      <c r="L244" s="203">
        <v>11</v>
      </c>
      <c r="M244" s="204" t="s">
        <v>238</v>
      </c>
      <c r="N244" s="204" t="s">
        <v>1634</v>
      </c>
      <c r="O244" s="49">
        <f t="shared" si="5"/>
        <v>61295300</v>
      </c>
      <c r="P244" s="49">
        <v>61295300</v>
      </c>
      <c r="Q244" s="34" t="s">
        <v>1635</v>
      </c>
      <c r="R244" s="34" t="s">
        <v>1635</v>
      </c>
      <c r="S244" s="34" t="s">
        <v>1636</v>
      </c>
      <c r="T244" s="49">
        <v>5572300</v>
      </c>
      <c r="U244" s="34" t="s">
        <v>411</v>
      </c>
      <c r="V244" s="33">
        <v>8562015</v>
      </c>
    </row>
    <row r="245" spans="1:22" ht="75" customHeight="1" x14ac:dyDescent="0.2">
      <c r="A245" s="34">
        <v>257</v>
      </c>
      <c r="B245" s="34" t="s">
        <v>1627</v>
      </c>
      <c r="C245" s="34" t="s">
        <v>1628</v>
      </c>
      <c r="D245" s="4" t="s">
        <v>1644</v>
      </c>
      <c r="E245" s="188" t="s">
        <v>1822</v>
      </c>
      <c r="F245" s="188" t="s">
        <v>1631</v>
      </c>
      <c r="G245" s="188" t="s">
        <v>235</v>
      </c>
      <c r="H245" s="188" t="s">
        <v>1632</v>
      </c>
      <c r="I245" s="34">
        <v>77101706</v>
      </c>
      <c r="J245" s="4" t="s">
        <v>1852</v>
      </c>
      <c r="K245" s="48">
        <v>42005</v>
      </c>
      <c r="L245" s="203">
        <v>11</v>
      </c>
      <c r="M245" s="204" t="s">
        <v>238</v>
      </c>
      <c r="N245" s="204" t="s">
        <v>1833</v>
      </c>
      <c r="O245" s="49">
        <f t="shared" si="5"/>
        <v>17448200</v>
      </c>
      <c r="P245" s="49">
        <v>17448200</v>
      </c>
      <c r="Q245" s="34" t="s">
        <v>1635</v>
      </c>
      <c r="R245" s="34" t="s">
        <v>1635</v>
      </c>
      <c r="S245" s="34" t="s">
        <v>1636</v>
      </c>
      <c r="T245" s="49">
        <v>1586200</v>
      </c>
      <c r="U245" s="34" t="s">
        <v>411</v>
      </c>
      <c r="V245" s="33">
        <v>7042015</v>
      </c>
    </row>
    <row r="246" spans="1:22" ht="75" customHeight="1" x14ac:dyDescent="0.2">
      <c r="A246" s="34">
        <v>258</v>
      </c>
      <c r="B246" s="34" t="s">
        <v>1627</v>
      </c>
      <c r="C246" s="34" t="s">
        <v>1628</v>
      </c>
      <c r="D246" s="4" t="s">
        <v>1644</v>
      </c>
      <c r="E246" s="188" t="s">
        <v>1822</v>
      </c>
      <c r="F246" s="188" t="s">
        <v>1631</v>
      </c>
      <c r="G246" s="188" t="s">
        <v>235</v>
      </c>
      <c r="H246" s="188" t="s">
        <v>1632</v>
      </c>
      <c r="I246" s="34">
        <v>77101706</v>
      </c>
      <c r="J246" s="4" t="s">
        <v>1853</v>
      </c>
      <c r="K246" s="48">
        <v>42005</v>
      </c>
      <c r="L246" s="203">
        <v>10</v>
      </c>
      <c r="M246" s="204" t="s">
        <v>238</v>
      </c>
      <c r="N246" s="204" t="s">
        <v>1634</v>
      </c>
      <c r="O246" s="49">
        <f t="shared" si="5"/>
        <v>82400000</v>
      </c>
      <c r="P246" s="49">
        <v>82400000</v>
      </c>
      <c r="Q246" s="34" t="s">
        <v>1635</v>
      </c>
      <c r="R246" s="34" t="s">
        <v>1635</v>
      </c>
      <c r="S246" s="34" t="s">
        <v>1636</v>
      </c>
      <c r="T246" s="49">
        <v>8240000</v>
      </c>
      <c r="U246" s="34" t="s">
        <v>411</v>
      </c>
      <c r="V246" s="33">
        <v>11032015</v>
      </c>
    </row>
    <row r="247" spans="1:22" ht="75" customHeight="1" x14ac:dyDescent="0.2">
      <c r="A247" s="34">
        <v>259</v>
      </c>
      <c r="B247" s="34" t="s">
        <v>1627</v>
      </c>
      <c r="C247" s="34" t="s">
        <v>1628</v>
      </c>
      <c r="D247" s="4" t="s">
        <v>1644</v>
      </c>
      <c r="E247" s="188" t="s">
        <v>1822</v>
      </c>
      <c r="F247" s="188" t="s">
        <v>1631</v>
      </c>
      <c r="G247" s="188" t="s">
        <v>235</v>
      </c>
      <c r="H247" s="188" t="s">
        <v>1632</v>
      </c>
      <c r="I247" s="34">
        <v>77101706</v>
      </c>
      <c r="J247" s="4" t="s">
        <v>1854</v>
      </c>
      <c r="K247" s="48">
        <v>42005</v>
      </c>
      <c r="L247" s="203">
        <v>11</v>
      </c>
      <c r="M247" s="204" t="s">
        <v>238</v>
      </c>
      <c r="N247" s="204" t="s">
        <v>1634</v>
      </c>
      <c r="O247" s="49">
        <f t="shared" si="5"/>
        <v>25945700</v>
      </c>
      <c r="P247" s="49">
        <v>25945700</v>
      </c>
      <c r="Q247" s="34" t="s">
        <v>1635</v>
      </c>
      <c r="R247" s="34" t="s">
        <v>1635</v>
      </c>
      <c r="S247" s="34" t="s">
        <v>1636</v>
      </c>
      <c r="T247" s="49">
        <v>2358700</v>
      </c>
      <c r="U247" s="34" t="s">
        <v>411</v>
      </c>
      <c r="V247" s="33">
        <v>9312015</v>
      </c>
    </row>
    <row r="248" spans="1:22" ht="75" customHeight="1" x14ac:dyDescent="0.2">
      <c r="A248" s="34">
        <v>260</v>
      </c>
      <c r="B248" s="34" t="s">
        <v>1627</v>
      </c>
      <c r="C248" s="34" t="s">
        <v>1628</v>
      </c>
      <c r="D248" s="4" t="s">
        <v>1644</v>
      </c>
      <c r="E248" s="188" t="s">
        <v>1822</v>
      </c>
      <c r="F248" s="188" t="s">
        <v>1631</v>
      </c>
      <c r="G248" s="188" t="s">
        <v>235</v>
      </c>
      <c r="H248" s="188" t="s">
        <v>1632</v>
      </c>
      <c r="I248" s="34">
        <v>77101706</v>
      </c>
      <c r="J248" s="4" t="s">
        <v>1855</v>
      </c>
      <c r="K248" s="48">
        <v>42005</v>
      </c>
      <c r="L248" s="203">
        <v>2</v>
      </c>
      <c r="M248" s="204" t="s">
        <v>238</v>
      </c>
      <c r="N248" s="204" t="s">
        <v>1833</v>
      </c>
      <c r="O248" s="49">
        <f t="shared" si="5"/>
        <v>3172400</v>
      </c>
      <c r="P248" s="49">
        <v>3172400</v>
      </c>
      <c r="Q248" s="34" t="s">
        <v>1635</v>
      </c>
      <c r="R248" s="34" t="s">
        <v>1635</v>
      </c>
      <c r="S248" s="34" t="s">
        <v>1636</v>
      </c>
      <c r="T248" s="49">
        <f>+O248/L248</f>
        <v>1586200</v>
      </c>
      <c r="U248" s="34" t="s">
        <v>411</v>
      </c>
      <c r="V248" s="33">
        <v>1292015</v>
      </c>
    </row>
    <row r="249" spans="1:22" ht="75" customHeight="1" x14ac:dyDescent="0.2">
      <c r="A249" s="34">
        <v>261</v>
      </c>
      <c r="B249" s="34" t="s">
        <v>1627</v>
      </c>
      <c r="C249" s="34" t="s">
        <v>1628</v>
      </c>
      <c r="D249" s="4" t="s">
        <v>1644</v>
      </c>
      <c r="E249" s="188" t="s">
        <v>1822</v>
      </c>
      <c r="F249" s="188" t="s">
        <v>1631</v>
      </c>
      <c r="G249" s="188" t="s">
        <v>235</v>
      </c>
      <c r="H249" s="188" t="s">
        <v>1632</v>
      </c>
      <c r="I249" s="34">
        <v>77101706</v>
      </c>
      <c r="J249" s="4" t="s">
        <v>1856</v>
      </c>
      <c r="K249" s="48">
        <v>42005</v>
      </c>
      <c r="L249" s="203">
        <v>11</v>
      </c>
      <c r="M249" s="204" t="s">
        <v>238</v>
      </c>
      <c r="N249" s="204" t="s">
        <v>1634</v>
      </c>
      <c r="O249" s="49">
        <f t="shared" si="5"/>
        <v>44578400</v>
      </c>
      <c r="P249" s="49">
        <v>44578400</v>
      </c>
      <c r="Q249" s="34" t="s">
        <v>1635</v>
      </c>
      <c r="R249" s="34" t="s">
        <v>1635</v>
      </c>
      <c r="S249" s="34" t="s">
        <v>1636</v>
      </c>
      <c r="T249" s="49">
        <v>3471100</v>
      </c>
      <c r="U249" s="34" t="s">
        <v>411</v>
      </c>
      <c r="V249" s="33">
        <v>11752015</v>
      </c>
    </row>
    <row r="250" spans="1:22" ht="75" customHeight="1" x14ac:dyDescent="0.2">
      <c r="A250" s="34">
        <v>262</v>
      </c>
      <c r="B250" s="34" t="s">
        <v>1627</v>
      </c>
      <c r="C250" s="34" t="s">
        <v>1628</v>
      </c>
      <c r="D250" s="4" t="s">
        <v>1644</v>
      </c>
      <c r="E250" s="188" t="s">
        <v>1822</v>
      </c>
      <c r="F250" s="188" t="s">
        <v>1631</v>
      </c>
      <c r="G250" s="188" t="s">
        <v>235</v>
      </c>
      <c r="H250" s="188" t="s">
        <v>1632</v>
      </c>
      <c r="I250" s="34">
        <v>77101706</v>
      </c>
      <c r="J250" s="4" t="s">
        <v>1857</v>
      </c>
      <c r="K250" s="48">
        <v>42005</v>
      </c>
      <c r="L250" s="203">
        <v>10</v>
      </c>
      <c r="M250" s="204" t="s">
        <v>238</v>
      </c>
      <c r="N250" s="204" t="s">
        <v>1833</v>
      </c>
      <c r="O250" s="49">
        <f t="shared" si="5"/>
        <v>64890000</v>
      </c>
      <c r="P250" s="49">
        <v>64890000</v>
      </c>
      <c r="Q250" s="34" t="s">
        <v>1635</v>
      </c>
      <c r="R250" s="34" t="s">
        <v>1635</v>
      </c>
      <c r="S250" s="34" t="s">
        <v>1636</v>
      </c>
      <c r="T250" s="49">
        <f>+O250/L250</f>
        <v>6489000</v>
      </c>
      <c r="U250" s="34" t="s">
        <v>411</v>
      </c>
      <c r="V250" s="33">
        <v>9442015</v>
      </c>
    </row>
    <row r="251" spans="1:22" ht="75" customHeight="1" x14ac:dyDescent="0.2">
      <c r="A251" s="34">
        <v>263</v>
      </c>
      <c r="B251" s="34" t="s">
        <v>1627</v>
      </c>
      <c r="C251" s="34" t="s">
        <v>1628</v>
      </c>
      <c r="D251" s="4" t="s">
        <v>1644</v>
      </c>
      <c r="E251" s="188" t="s">
        <v>1822</v>
      </c>
      <c r="F251" s="188" t="s">
        <v>1631</v>
      </c>
      <c r="G251" s="188" t="s">
        <v>235</v>
      </c>
      <c r="H251" s="188" t="s">
        <v>1632</v>
      </c>
      <c r="I251" s="34">
        <v>77101706</v>
      </c>
      <c r="J251" s="4" t="s">
        <v>1858</v>
      </c>
      <c r="K251" s="48">
        <v>42005</v>
      </c>
      <c r="L251" s="203">
        <v>11</v>
      </c>
      <c r="M251" s="204" t="s">
        <v>238</v>
      </c>
      <c r="N251" s="204" t="s">
        <v>1833</v>
      </c>
      <c r="O251" s="49">
        <f t="shared" si="5"/>
        <v>27985100</v>
      </c>
      <c r="P251" s="49">
        <v>27985100</v>
      </c>
      <c r="Q251" s="34" t="s">
        <v>1635</v>
      </c>
      <c r="R251" s="34" t="s">
        <v>1635</v>
      </c>
      <c r="S251" s="34" t="s">
        <v>1636</v>
      </c>
      <c r="T251" s="49">
        <f>+O251/L251</f>
        <v>2544100</v>
      </c>
      <c r="U251" s="34" t="s">
        <v>411</v>
      </c>
      <c r="V251" s="33">
        <v>8612015</v>
      </c>
    </row>
    <row r="252" spans="1:22" ht="75" customHeight="1" x14ac:dyDescent="0.2">
      <c r="A252" s="34">
        <v>264</v>
      </c>
      <c r="B252" s="34" t="s">
        <v>1627</v>
      </c>
      <c r="C252" s="34" t="s">
        <v>1628</v>
      </c>
      <c r="D252" s="4" t="s">
        <v>1644</v>
      </c>
      <c r="E252" s="188" t="s">
        <v>1822</v>
      </c>
      <c r="F252" s="188" t="s">
        <v>1631</v>
      </c>
      <c r="G252" s="188" t="s">
        <v>235</v>
      </c>
      <c r="H252" s="188" t="s">
        <v>1632</v>
      </c>
      <c r="I252" s="34">
        <v>77101706</v>
      </c>
      <c r="J252" s="4" t="s">
        <v>1858</v>
      </c>
      <c r="K252" s="48">
        <v>42005</v>
      </c>
      <c r="L252" s="203">
        <v>11</v>
      </c>
      <c r="M252" s="204" t="s">
        <v>238</v>
      </c>
      <c r="N252" s="204" t="s">
        <v>1833</v>
      </c>
      <c r="O252" s="49">
        <f t="shared" si="5"/>
        <v>77044000</v>
      </c>
      <c r="P252" s="49">
        <v>77044000</v>
      </c>
      <c r="Q252" s="34" t="s">
        <v>1635</v>
      </c>
      <c r="R252" s="34" t="s">
        <v>1635</v>
      </c>
      <c r="S252" s="34" t="s">
        <v>1636</v>
      </c>
      <c r="T252" s="49">
        <f>+O252/L252</f>
        <v>7004000</v>
      </c>
      <c r="U252" s="34" t="s">
        <v>411</v>
      </c>
      <c r="V252" s="33">
        <v>4662015</v>
      </c>
    </row>
    <row r="253" spans="1:22" ht="75" customHeight="1" x14ac:dyDescent="0.2">
      <c r="A253" s="34">
        <v>265</v>
      </c>
      <c r="B253" s="34" t="s">
        <v>1627</v>
      </c>
      <c r="C253" s="34" t="s">
        <v>1628</v>
      </c>
      <c r="D253" s="4" t="s">
        <v>1644</v>
      </c>
      <c r="E253" s="188" t="s">
        <v>1822</v>
      </c>
      <c r="F253" s="188" t="s">
        <v>1631</v>
      </c>
      <c r="G253" s="188" t="s">
        <v>235</v>
      </c>
      <c r="H253" s="188" t="s">
        <v>1632</v>
      </c>
      <c r="I253" s="34">
        <v>77101706</v>
      </c>
      <c r="J253" s="4" t="s">
        <v>1859</v>
      </c>
      <c r="K253" s="48">
        <v>42005</v>
      </c>
      <c r="L253" s="203">
        <v>11</v>
      </c>
      <c r="M253" s="204" t="s">
        <v>238</v>
      </c>
      <c r="N253" s="204" t="s">
        <v>1634</v>
      </c>
      <c r="O253" s="49">
        <f t="shared" si="5"/>
        <v>105369000</v>
      </c>
      <c r="P253" s="49">
        <v>105369000</v>
      </c>
      <c r="Q253" s="34" t="s">
        <v>1635</v>
      </c>
      <c r="R253" s="34" t="s">
        <v>1635</v>
      </c>
      <c r="S253" s="34" t="s">
        <v>1636</v>
      </c>
      <c r="T253" s="49">
        <v>9579000</v>
      </c>
      <c r="U253" s="34" t="s">
        <v>411</v>
      </c>
      <c r="V253" s="33">
        <v>8242015</v>
      </c>
    </row>
    <row r="254" spans="1:22" ht="75" customHeight="1" x14ac:dyDescent="0.2">
      <c r="A254" s="34">
        <v>266</v>
      </c>
      <c r="B254" s="34" t="s">
        <v>1627</v>
      </c>
      <c r="C254" s="34" t="s">
        <v>1628</v>
      </c>
      <c r="D254" s="4" t="s">
        <v>1644</v>
      </c>
      <c r="E254" s="188" t="s">
        <v>1822</v>
      </c>
      <c r="F254" s="188" t="s">
        <v>1631</v>
      </c>
      <c r="G254" s="188" t="s">
        <v>235</v>
      </c>
      <c r="H254" s="188" t="s">
        <v>1632</v>
      </c>
      <c r="I254" s="34">
        <v>77101706</v>
      </c>
      <c r="J254" s="4" t="s">
        <v>1860</v>
      </c>
      <c r="K254" s="48">
        <v>42005</v>
      </c>
      <c r="L254" s="203">
        <v>10</v>
      </c>
      <c r="M254" s="204" t="s">
        <v>238</v>
      </c>
      <c r="N254" s="204" t="s">
        <v>1634</v>
      </c>
      <c r="O254" s="49">
        <f t="shared" si="5"/>
        <v>39960000</v>
      </c>
      <c r="P254" s="49">
        <v>39960000</v>
      </c>
      <c r="Q254" s="34" t="s">
        <v>1635</v>
      </c>
      <c r="R254" s="34" t="s">
        <v>1635</v>
      </c>
      <c r="S254" s="34" t="s">
        <v>1636</v>
      </c>
      <c r="T254" s="49">
        <v>3996000</v>
      </c>
      <c r="U254" s="34" t="s">
        <v>411</v>
      </c>
      <c r="V254" s="33">
        <v>10812015</v>
      </c>
    </row>
    <row r="255" spans="1:22" ht="75" customHeight="1" x14ac:dyDescent="0.2">
      <c r="A255" s="34">
        <v>267</v>
      </c>
      <c r="B255" s="34" t="s">
        <v>1627</v>
      </c>
      <c r="C255" s="34" t="s">
        <v>1628</v>
      </c>
      <c r="D255" s="4" t="s">
        <v>1644</v>
      </c>
      <c r="E255" s="188" t="s">
        <v>1822</v>
      </c>
      <c r="F255" s="188" t="s">
        <v>1631</v>
      </c>
      <c r="G255" s="188" t="s">
        <v>235</v>
      </c>
      <c r="H255" s="188" t="s">
        <v>1632</v>
      </c>
      <c r="I255" s="34">
        <v>77101706</v>
      </c>
      <c r="J255" s="4" t="s">
        <v>1861</v>
      </c>
      <c r="K255" s="48">
        <v>42005</v>
      </c>
      <c r="L255" s="203">
        <v>7</v>
      </c>
      <c r="M255" s="204" t="s">
        <v>238</v>
      </c>
      <c r="N255" s="204" t="s">
        <v>1634</v>
      </c>
      <c r="O255" s="49">
        <f t="shared" si="5"/>
        <v>45423000</v>
      </c>
      <c r="P255" s="49">
        <v>45423000</v>
      </c>
      <c r="Q255" s="34" t="s">
        <v>1635</v>
      </c>
      <c r="R255" s="34" t="s">
        <v>1635</v>
      </c>
      <c r="S255" s="34" t="s">
        <v>1636</v>
      </c>
      <c r="T255" s="49">
        <v>6489000</v>
      </c>
      <c r="U255" s="34" t="s">
        <v>411</v>
      </c>
      <c r="V255" s="33">
        <v>11372015</v>
      </c>
    </row>
    <row r="256" spans="1:22" ht="75" customHeight="1" x14ac:dyDescent="0.2">
      <c r="A256" s="34">
        <v>268</v>
      </c>
      <c r="B256" s="34" t="s">
        <v>1627</v>
      </c>
      <c r="C256" s="34" t="s">
        <v>1628</v>
      </c>
      <c r="D256" s="4" t="s">
        <v>1644</v>
      </c>
      <c r="E256" s="188" t="s">
        <v>1822</v>
      </c>
      <c r="F256" s="188" t="s">
        <v>1631</v>
      </c>
      <c r="G256" s="188" t="s">
        <v>235</v>
      </c>
      <c r="H256" s="188" t="s">
        <v>1632</v>
      </c>
      <c r="I256" s="34">
        <v>77101706</v>
      </c>
      <c r="J256" s="4" t="s">
        <v>1861</v>
      </c>
      <c r="K256" s="48">
        <v>42005</v>
      </c>
      <c r="L256" s="203">
        <v>11</v>
      </c>
      <c r="M256" s="204" t="s">
        <v>238</v>
      </c>
      <c r="N256" s="204" t="s">
        <v>1634</v>
      </c>
      <c r="O256" s="49">
        <f t="shared" si="5"/>
        <v>71379000</v>
      </c>
      <c r="P256" s="49">
        <v>71379000</v>
      </c>
      <c r="Q256" s="34" t="s">
        <v>1635</v>
      </c>
      <c r="R256" s="34" t="s">
        <v>1635</v>
      </c>
      <c r="S256" s="34" t="s">
        <v>1636</v>
      </c>
      <c r="T256" s="49">
        <v>6489000</v>
      </c>
      <c r="U256" s="34" t="s">
        <v>411</v>
      </c>
      <c r="V256" s="33">
        <v>9542015</v>
      </c>
    </row>
    <row r="257" spans="1:22" ht="75" customHeight="1" x14ac:dyDescent="0.2">
      <c r="A257" s="34">
        <v>271</v>
      </c>
      <c r="B257" s="34" t="s">
        <v>1627</v>
      </c>
      <c r="C257" s="34" t="s">
        <v>1628</v>
      </c>
      <c r="D257" s="4" t="s">
        <v>1644</v>
      </c>
      <c r="E257" s="188" t="s">
        <v>1822</v>
      </c>
      <c r="F257" s="188" t="s">
        <v>1631</v>
      </c>
      <c r="G257" s="188" t="s">
        <v>235</v>
      </c>
      <c r="H257" s="188" t="s">
        <v>1632</v>
      </c>
      <c r="I257" s="34">
        <v>77101706</v>
      </c>
      <c r="J257" s="4" t="s">
        <v>1856</v>
      </c>
      <c r="K257" s="48">
        <v>42005</v>
      </c>
      <c r="L257" s="203">
        <v>11</v>
      </c>
      <c r="M257" s="204" t="s">
        <v>238</v>
      </c>
      <c r="N257" s="204" t="s">
        <v>1833</v>
      </c>
      <c r="O257" s="49">
        <f t="shared" si="5"/>
        <v>22206800</v>
      </c>
      <c r="P257" s="49">
        <v>22206800</v>
      </c>
      <c r="Q257" s="34" t="s">
        <v>1635</v>
      </c>
      <c r="R257" s="34" t="s">
        <v>1635</v>
      </c>
      <c r="S257" s="34" t="s">
        <v>1636</v>
      </c>
      <c r="T257" s="49">
        <f>+O257/L257</f>
        <v>2018800</v>
      </c>
      <c r="U257" s="34" t="s">
        <v>411</v>
      </c>
      <c r="V257" s="33">
        <v>6642015</v>
      </c>
    </row>
    <row r="258" spans="1:22" ht="75" customHeight="1" x14ac:dyDescent="0.2">
      <c r="A258" s="34">
        <v>272</v>
      </c>
      <c r="B258" s="34" t="s">
        <v>1627</v>
      </c>
      <c r="C258" s="34" t="s">
        <v>1628</v>
      </c>
      <c r="D258" s="4" t="s">
        <v>1644</v>
      </c>
      <c r="E258" s="188" t="s">
        <v>1822</v>
      </c>
      <c r="F258" s="188" t="s">
        <v>1631</v>
      </c>
      <c r="G258" s="188" t="s">
        <v>235</v>
      </c>
      <c r="H258" s="188" t="s">
        <v>1632</v>
      </c>
      <c r="I258" s="34">
        <v>77101706</v>
      </c>
      <c r="J258" s="4" t="s">
        <v>1862</v>
      </c>
      <c r="K258" s="48">
        <v>42005</v>
      </c>
      <c r="L258" s="203">
        <v>11</v>
      </c>
      <c r="M258" s="204" t="s">
        <v>238</v>
      </c>
      <c r="N258" s="204" t="s">
        <v>1634</v>
      </c>
      <c r="O258" s="49">
        <f t="shared" si="5"/>
        <v>65714000</v>
      </c>
      <c r="P258" s="49">
        <v>65714000</v>
      </c>
      <c r="Q258" s="34" t="s">
        <v>1635</v>
      </c>
      <c r="R258" s="34" t="s">
        <v>1635</v>
      </c>
      <c r="S258" s="34" t="s">
        <v>1636</v>
      </c>
      <c r="T258" s="49">
        <v>5974000</v>
      </c>
      <c r="U258" s="34" t="s">
        <v>411</v>
      </c>
      <c r="V258" s="33">
        <v>3632015</v>
      </c>
    </row>
    <row r="259" spans="1:22" ht="75" customHeight="1" x14ac:dyDescent="0.2">
      <c r="A259" s="34">
        <v>273</v>
      </c>
      <c r="B259" s="34" t="s">
        <v>1627</v>
      </c>
      <c r="C259" s="34" t="s">
        <v>1628</v>
      </c>
      <c r="D259" s="4" t="s">
        <v>1644</v>
      </c>
      <c r="E259" s="188" t="s">
        <v>1822</v>
      </c>
      <c r="F259" s="188" t="s">
        <v>1631</v>
      </c>
      <c r="G259" s="188" t="s">
        <v>235</v>
      </c>
      <c r="H259" s="188" t="s">
        <v>1632</v>
      </c>
      <c r="I259" s="34">
        <v>77101706</v>
      </c>
      <c r="J259" s="4" t="s">
        <v>1863</v>
      </c>
      <c r="K259" s="48">
        <v>42005</v>
      </c>
      <c r="L259" s="203">
        <v>9</v>
      </c>
      <c r="M259" s="204" t="s">
        <v>238</v>
      </c>
      <c r="N259" s="204" t="s">
        <v>1634</v>
      </c>
      <c r="O259" s="49">
        <f t="shared" ref="O259:O322" si="6">+P259</f>
        <v>21228300</v>
      </c>
      <c r="P259" s="49">
        <v>21228300</v>
      </c>
      <c r="Q259" s="34" t="s">
        <v>1635</v>
      </c>
      <c r="R259" s="34" t="s">
        <v>1635</v>
      </c>
      <c r="S259" s="34" t="s">
        <v>1636</v>
      </c>
      <c r="T259" s="49">
        <v>2358700</v>
      </c>
      <c r="U259" s="34" t="s">
        <v>411</v>
      </c>
      <c r="V259" s="33">
        <v>11152015</v>
      </c>
    </row>
    <row r="260" spans="1:22" ht="75" customHeight="1" x14ac:dyDescent="0.2">
      <c r="A260" s="34">
        <v>274</v>
      </c>
      <c r="B260" s="34" t="s">
        <v>1627</v>
      </c>
      <c r="C260" s="34" t="s">
        <v>1628</v>
      </c>
      <c r="D260" s="4" t="s">
        <v>1644</v>
      </c>
      <c r="E260" s="188" t="s">
        <v>1822</v>
      </c>
      <c r="F260" s="188" t="s">
        <v>1631</v>
      </c>
      <c r="G260" s="188" t="s">
        <v>235</v>
      </c>
      <c r="H260" s="188" t="s">
        <v>1632</v>
      </c>
      <c r="I260" s="34">
        <v>77101706</v>
      </c>
      <c r="J260" s="4" t="s">
        <v>1864</v>
      </c>
      <c r="K260" s="48">
        <v>42005</v>
      </c>
      <c r="L260" s="203">
        <v>2.9573740175681924</v>
      </c>
      <c r="M260" s="204" t="s">
        <v>238</v>
      </c>
      <c r="N260" s="204" t="s">
        <v>1833</v>
      </c>
      <c r="O260" s="49">
        <f t="shared" si="6"/>
        <v>19190400</v>
      </c>
      <c r="P260" s="49">
        <v>19190400</v>
      </c>
      <c r="Q260" s="34" t="s">
        <v>1635</v>
      </c>
      <c r="R260" s="34" t="s">
        <v>1635</v>
      </c>
      <c r="S260" s="34" t="s">
        <v>1636</v>
      </c>
      <c r="T260" s="49">
        <f>+O260/L260</f>
        <v>6489000</v>
      </c>
      <c r="U260" s="34" t="s">
        <v>411</v>
      </c>
      <c r="V260" s="33">
        <v>7922015</v>
      </c>
    </row>
    <row r="261" spans="1:22" ht="75" customHeight="1" x14ac:dyDescent="0.2">
      <c r="A261" s="34">
        <v>275</v>
      </c>
      <c r="B261" s="34" t="s">
        <v>1627</v>
      </c>
      <c r="C261" s="34" t="s">
        <v>1667</v>
      </c>
      <c r="D261" s="4" t="s">
        <v>1644</v>
      </c>
      <c r="E261" s="188" t="s">
        <v>1699</v>
      </c>
      <c r="F261" s="188" t="s">
        <v>1631</v>
      </c>
      <c r="G261" s="188" t="s">
        <v>235</v>
      </c>
      <c r="H261" s="188" t="s">
        <v>1632</v>
      </c>
      <c r="I261" s="34">
        <v>77131600</v>
      </c>
      <c r="J261" s="4" t="s">
        <v>1865</v>
      </c>
      <c r="K261" s="48">
        <v>42019</v>
      </c>
      <c r="L261" s="203">
        <v>1.5</v>
      </c>
      <c r="M261" s="204" t="s">
        <v>238</v>
      </c>
      <c r="N261" s="204" t="s">
        <v>1634</v>
      </c>
      <c r="O261" s="49">
        <f t="shared" si="6"/>
        <v>3538050</v>
      </c>
      <c r="P261" s="49">
        <v>3538050</v>
      </c>
      <c r="Q261" s="34" t="s">
        <v>1635</v>
      </c>
      <c r="R261" s="34" t="s">
        <v>1635</v>
      </c>
      <c r="S261" s="34" t="s">
        <v>1636</v>
      </c>
      <c r="T261" s="49">
        <v>2358700</v>
      </c>
      <c r="U261" s="34" t="s">
        <v>411</v>
      </c>
      <c r="V261" s="33">
        <v>2392015</v>
      </c>
    </row>
    <row r="262" spans="1:22" ht="75" customHeight="1" x14ac:dyDescent="0.2">
      <c r="A262" s="34">
        <v>276</v>
      </c>
      <c r="B262" s="34" t="s">
        <v>1627</v>
      </c>
      <c r="C262" s="34" t="s">
        <v>1725</v>
      </c>
      <c r="D262" s="4" t="s">
        <v>1644</v>
      </c>
      <c r="E262" s="188" t="s">
        <v>1732</v>
      </c>
      <c r="F262" s="188" t="s">
        <v>1631</v>
      </c>
      <c r="G262" s="188" t="s">
        <v>235</v>
      </c>
      <c r="H262" s="188" t="s">
        <v>1632</v>
      </c>
      <c r="I262" s="34">
        <v>77111602</v>
      </c>
      <c r="J262" s="4" t="s">
        <v>1866</v>
      </c>
      <c r="K262" s="48">
        <v>42278</v>
      </c>
      <c r="L262" s="203">
        <v>2.5</v>
      </c>
      <c r="M262" s="204" t="s">
        <v>238</v>
      </c>
      <c r="N262" s="204" t="s">
        <v>1634</v>
      </c>
      <c r="O262" s="49">
        <f t="shared" si="6"/>
        <v>5047000</v>
      </c>
      <c r="P262" s="49">
        <v>5047000</v>
      </c>
      <c r="Q262" s="34" t="s">
        <v>1635</v>
      </c>
      <c r="R262" s="34" t="s">
        <v>1635</v>
      </c>
      <c r="S262" s="34" t="s">
        <v>1636</v>
      </c>
      <c r="T262" s="49">
        <v>2018800</v>
      </c>
      <c r="U262" s="34" t="s">
        <v>411</v>
      </c>
      <c r="V262" s="33">
        <v>6792015</v>
      </c>
    </row>
    <row r="263" spans="1:22" ht="75" customHeight="1" x14ac:dyDescent="0.2">
      <c r="A263" s="34">
        <v>277</v>
      </c>
      <c r="B263" s="34" t="s">
        <v>1627</v>
      </c>
      <c r="C263" s="34" t="s">
        <v>1628</v>
      </c>
      <c r="D263" s="4" t="s">
        <v>1801</v>
      </c>
      <c r="E263" s="188" t="s">
        <v>1802</v>
      </c>
      <c r="F263" s="188" t="s">
        <v>1631</v>
      </c>
      <c r="G263" s="188" t="s">
        <v>235</v>
      </c>
      <c r="H263" s="188" t="s">
        <v>1632</v>
      </c>
      <c r="I263" s="34">
        <v>77121504</v>
      </c>
      <c r="J263" s="4" t="s">
        <v>1867</v>
      </c>
      <c r="K263" s="48">
        <v>42005</v>
      </c>
      <c r="L263" s="203">
        <v>1</v>
      </c>
      <c r="M263" s="204" t="s">
        <v>238</v>
      </c>
      <c r="N263" s="204" t="s">
        <v>1634</v>
      </c>
      <c r="O263" s="49">
        <f t="shared" si="6"/>
        <v>3584400</v>
      </c>
      <c r="P263" s="49">
        <v>3584400</v>
      </c>
      <c r="Q263" s="34" t="s">
        <v>1635</v>
      </c>
      <c r="R263" s="34" t="s">
        <v>1635</v>
      </c>
      <c r="S263" s="34" t="s">
        <v>1636</v>
      </c>
      <c r="T263" s="49">
        <f>+P263/L263</f>
        <v>3584400</v>
      </c>
      <c r="U263" s="34" t="s">
        <v>411</v>
      </c>
      <c r="V263" s="33">
        <v>9122015</v>
      </c>
    </row>
    <row r="264" spans="1:22" ht="75" customHeight="1" x14ac:dyDescent="0.2">
      <c r="A264" s="34">
        <v>278</v>
      </c>
      <c r="B264" s="34" t="s">
        <v>1627</v>
      </c>
      <c r="C264" s="34" t="s">
        <v>1628</v>
      </c>
      <c r="D264" s="4" t="s">
        <v>1801</v>
      </c>
      <c r="E264" s="188" t="s">
        <v>1814</v>
      </c>
      <c r="F264" s="188" t="s">
        <v>1631</v>
      </c>
      <c r="G264" s="188" t="s">
        <v>235</v>
      </c>
      <c r="H264" s="188" t="s">
        <v>1632</v>
      </c>
      <c r="I264" s="34">
        <v>77101706</v>
      </c>
      <c r="J264" s="4" t="s">
        <v>1868</v>
      </c>
      <c r="K264" s="48">
        <v>42005</v>
      </c>
      <c r="L264" s="203">
        <v>1</v>
      </c>
      <c r="M264" s="204" t="s">
        <v>238</v>
      </c>
      <c r="N264" s="204" t="s">
        <v>1634</v>
      </c>
      <c r="O264" s="49">
        <f t="shared" si="6"/>
        <v>2358700</v>
      </c>
      <c r="P264" s="49">
        <v>2358700</v>
      </c>
      <c r="Q264" s="34" t="s">
        <v>1635</v>
      </c>
      <c r="R264" s="34" t="s">
        <v>1635</v>
      </c>
      <c r="S264" s="34" t="s">
        <v>1636</v>
      </c>
      <c r="T264" s="49">
        <v>2358700</v>
      </c>
      <c r="U264" s="34" t="s">
        <v>411</v>
      </c>
      <c r="V264" s="33">
        <v>1152015</v>
      </c>
    </row>
    <row r="265" spans="1:22" ht="75" customHeight="1" x14ac:dyDescent="0.2">
      <c r="A265" s="34">
        <v>279</v>
      </c>
      <c r="B265" s="34" t="s">
        <v>1627</v>
      </c>
      <c r="C265" s="34" t="s">
        <v>1628</v>
      </c>
      <c r="D265" s="4" t="s">
        <v>1644</v>
      </c>
      <c r="E265" s="188" t="s">
        <v>1822</v>
      </c>
      <c r="F265" s="188" t="s">
        <v>1631</v>
      </c>
      <c r="G265" s="188" t="s">
        <v>235</v>
      </c>
      <c r="H265" s="188" t="s">
        <v>1632</v>
      </c>
      <c r="I265" s="34">
        <v>77101706</v>
      </c>
      <c r="J265" s="4" t="s">
        <v>1869</v>
      </c>
      <c r="K265" s="48">
        <v>42005</v>
      </c>
      <c r="L265" s="203">
        <v>1</v>
      </c>
      <c r="M265" s="204" t="s">
        <v>238</v>
      </c>
      <c r="N265" s="204" t="s">
        <v>1833</v>
      </c>
      <c r="O265" s="49">
        <f t="shared" si="6"/>
        <v>6705300</v>
      </c>
      <c r="P265" s="49">
        <v>6705300</v>
      </c>
      <c r="Q265" s="34" t="s">
        <v>1635</v>
      </c>
      <c r="R265" s="34" t="s">
        <v>1635</v>
      </c>
      <c r="S265" s="34" t="s">
        <v>1636</v>
      </c>
      <c r="T265" s="49">
        <f>+P265/L265</f>
        <v>6705300</v>
      </c>
      <c r="U265" s="34" t="s">
        <v>411</v>
      </c>
      <c r="V265" s="33">
        <v>8242015</v>
      </c>
    </row>
    <row r="266" spans="1:22" ht="75" customHeight="1" x14ac:dyDescent="0.2">
      <c r="A266" s="34">
        <v>281</v>
      </c>
      <c r="B266" s="34" t="s">
        <v>1627</v>
      </c>
      <c r="C266" s="34" t="s">
        <v>1628</v>
      </c>
      <c r="D266" s="4" t="s">
        <v>1644</v>
      </c>
      <c r="E266" s="188" t="s">
        <v>1702</v>
      </c>
      <c r="F266" s="188" t="s">
        <v>412</v>
      </c>
      <c r="G266" s="188" t="s">
        <v>1664</v>
      </c>
      <c r="H266" s="188" t="s">
        <v>1665</v>
      </c>
      <c r="I266" s="34">
        <v>77121500</v>
      </c>
      <c r="J266" s="4" t="s">
        <v>1870</v>
      </c>
      <c r="K266" s="48">
        <v>42246</v>
      </c>
      <c r="L266" s="203">
        <v>3</v>
      </c>
      <c r="M266" s="204" t="s">
        <v>238</v>
      </c>
      <c r="N266" s="204" t="s">
        <v>1634</v>
      </c>
      <c r="O266" s="49">
        <f t="shared" si="6"/>
        <v>11997394</v>
      </c>
      <c r="P266" s="49">
        <v>11997394</v>
      </c>
      <c r="Q266" s="34" t="s">
        <v>1635</v>
      </c>
      <c r="R266" s="34" t="s">
        <v>1635</v>
      </c>
      <c r="S266" s="34" t="s">
        <v>1636</v>
      </c>
      <c r="T266" s="49">
        <v>11997394</v>
      </c>
      <c r="U266" s="34" t="s">
        <v>2779</v>
      </c>
      <c r="V266" s="33" t="s">
        <v>1695</v>
      </c>
    </row>
    <row r="267" spans="1:22" ht="75" customHeight="1" x14ac:dyDescent="0.2">
      <c r="A267" s="34">
        <v>282</v>
      </c>
      <c r="B267" s="34" t="s">
        <v>1627</v>
      </c>
      <c r="C267" s="34" t="s">
        <v>1628</v>
      </c>
      <c r="D267" s="4" t="s">
        <v>1644</v>
      </c>
      <c r="E267" s="188" t="s">
        <v>1702</v>
      </c>
      <c r="F267" s="188" t="s">
        <v>412</v>
      </c>
      <c r="G267" s="188" t="s">
        <v>1664</v>
      </c>
      <c r="H267" s="188" t="s">
        <v>1665</v>
      </c>
      <c r="I267" s="34">
        <v>77121500</v>
      </c>
      <c r="J267" s="4" t="s">
        <v>1871</v>
      </c>
      <c r="K267" s="48">
        <v>42054</v>
      </c>
      <c r="L267" s="203">
        <v>11</v>
      </c>
      <c r="M267" s="204" t="s">
        <v>238</v>
      </c>
      <c r="N267" s="204" t="s">
        <v>1634</v>
      </c>
      <c r="O267" s="49">
        <f t="shared" si="6"/>
        <v>63800000</v>
      </c>
      <c r="P267" s="49">
        <v>63800000</v>
      </c>
      <c r="Q267" s="34" t="s">
        <v>1635</v>
      </c>
      <c r="R267" s="34" t="s">
        <v>1635</v>
      </c>
      <c r="S267" s="34" t="s">
        <v>1636</v>
      </c>
      <c r="T267" s="49">
        <f>+P267</f>
        <v>63800000</v>
      </c>
      <c r="U267" s="34" t="s">
        <v>411</v>
      </c>
      <c r="V267" s="33">
        <v>12432015</v>
      </c>
    </row>
    <row r="268" spans="1:22" ht="75" customHeight="1" x14ac:dyDescent="0.2">
      <c r="A268" s="34">
        <v>283</v>
      </c>
      <c r="B268" s="34" t="s">
        <v>1627</v>
      </c>
      <c r="C268" s="34" t="s">
        <v>1628</v>
      </c>
      <c r="D268" s="4" t="s">
        <v>1644</v>
      </c>
      <c r="E268" s="188" t="s">
        <v>1702</v>
      </c>
      <c r="F268" s="188" t="s">
        <v>412</v>
      </c>
      <c r="G268" s="188" t="s">
        <v>1664</v>
      </c>
      <c r="H268" s="188" t="s">
        <v>1665</v>
      </c>
      <c r="I268" s="34">
        <v>77121500</v>
      </c>
      <c r="J268" s="4" t="s">
        <v>417</v>
      </c>
      <c r="K268" s="48">
        <v>42054</v>
      </c>
      <c r="L268" s="203">
        <v>3</v>
      </c>
      <c r="M268" s="204" t="s">
        <v>1830</v>
      </c>
      <c r="N268" s="204" t="s">
        <v>1634</v>
      </c>
      <c r="O268" s="49">
        <f t="shared" si="6"/>
        <v>18093492</v>
      </c>
      <c r="P268" s="49">
        <v>18093492</v>
      </c>
      <c r="Q268" s="34" t="s">
        <v>1635</v>
      </c>
      <c r="R268" s="34" t="s">
        <v>1635</v>
      </c>
      <c r="S268" s="34" t="s">
        <v>1636</v>
      </c>
      <c r="T268" s="49">
        <f>+P268</f>
        <v>18093492</v>
      </c>
      <c r="U268" s="34" t="s">
        <v>411</v>
      </c>
      <c r="V268" s="33">
        <v>13832015</v>
      </c>
    </row>
    <row r="269" spans="1:22" ht="75" customHeight="1" x14ac:dyDescent="0.2">
      <c r="A269" s="34">
        <v>284</v>
      </c>
      <c r="B269" s="34" t="s">
        <v>1627</v>
      </c>
      <c r="C269" s="34" t="s">
        <v>1628</v>
      </c>
      <c r="D269" s="4" t="s">
        <v>1644</v>
      </c>
      <c r="E269" s="188" t="s">
        <v>1702</v>
      </c>
      <c r="F269" s="188" t="s">
        <v>418</v>
      </c>
      <c r="G269" s="188" t="s">
        <v>419</v>
      </c>
      <c r="H269" s="188" t="s">
        <v>1872</v>
      </c>
      <c r="I269" s="34">
        <v>77121500</v>
      </c>
      <c r="J269" s="4" t="s">
        <v>1873</v>
      </c>
      <c r="K269" s="48">
        <v>42093</v>
      </c>
      <c r="L269" s="203">
        <v>3</v>
      </c>
      <c r="M269" s="204" t="s">
        <v>238</v>
      </c>
      <c r="N269" s="204" t="s">
        <v>1634</v>
      </c>
      <c r="O269" s="49">
        <f t="shared" si="6"/>
        <v>7932776</v>
      </c>
      <c r="P269" s="49">
        <v>7932776</v>
      </c>
      <c r="Q269" s="34" t="s">
        <v>1635</v>
      </c>
      <c r="R269" s="34" t="s">
        <v>1635</v>
      </c>
      <c r="S269" s="34" t="s">
        <v>1636</v>
      </c>
      <c r="T269" s="49">
        <v>10931420</v>
      </c>
      <c r="U269" s="34" t="s">
        <v>411</v>
      </c>
      <c r="V269" s="33">
        <v>13572015</v>
      </c>
    </row>
    <row r="270" spans="1:22" ht="75" customHeight="1" x14ac:dyDescent="0.2">
      <c r="A270" s="34">
        <v>285</v>
      </c>
      <c r="B270" s="34" t="s">
        <v>1627</v>
      </c>
      <c r="C270" s="34" t="s">
        <v>1628</v>
      </c>
      <c r="D270" s="4" t="s">
        <v>1644</v>
      </c>
      <c r="E270" s="188" t="s">
        <v>1702</v>
      </c>
      <c r="F270" s="188" t="s">
        <v>1631</v>
      </c>
      <c r="G270" s="188" t="s">
        <v>235</v>
      </c>
      <c r="H270" s="188" t="s">
        <v>1632</v>
      </c>
      <c r="I270" s="34">
        <v>77121500</v>
      </c>
      <c r="J270" s="4" t="s">
        <v>1874</v>
      </c>
      <c r="K270" s="48">
        <v>42170</v>
      </c>
      <c r="L270" s="203">
        <v>1</v>
      </c>
      <c r="M270" s="204" t="s">
        <v>415</v>
      </c>
      <c r="N270" s="204" t="s">
        <v>1875</v>
      </c>
      <c r="O270" s="49">
        <f t="shared" si="6"/>
        <v>5880000</v>
      </c>
      <c r="P270" s="49">
        <v>5880000</v>
      </c>
      <c r="Q270" s="34" t="s">
        <v>1635</v>
      </c>
      <c r="R270" s="34" t="s">
        <v>1635</v>
      </c>
      <c r="S270" s="34" t="s">
        <v>1636</v>
      </c>
      <c r="T270" s="49">
        <f>+P270</f>
        <v>5880000</v>
      </c>
      <c r="U270" s="34" t="s">
        <v>411</v>
      </c>
      <c r="V270" s="33">
        <v>13892015</v>
      </c>
    </row>
    <row r="271" spans="1:22" ht="75" customHeight="1" x14ac:dyDescent="0.2">
      <c r="A271" s="34">
        <v>288</v>
      </c>
      <c r="B271" s="34" t="s">
        <v>1627</v>
      </c>
      <c r="C271" s="34" t="s">
        <v>1628</v>
      </c>
      <c r="D271" s="4" t="s">
        <v>1644</v>
      </c>
      <c r="E271" s="188" t="s">
        <v>1768</v>
      </c>
      <c r="F271" s="188" t="s">
        <v>412</v>
      </c>
      <c r="G271" s="188" t="s">
        <v>1664</v>
      </c>
      <c r="H271" s="188" t="s">
        <v>1665</v>
      </c>
      <c r="I271" s="34">
        <v>77121500</v>
      </c>
      <c r="J271" s="4" t="s">
        <v>1876</v>
      </c>
      <c r="K271" s="48">
        <v>42005</v>
      </c>
      <c r="L271" s="203">
        <v>1</v>
      </c>
      <c r="M271" s="204" t="s">
        <v>238</v>
      </c>
      <c r="N271" s="204" t="s">
        <v>1634</v>
      </c>
      <c r="O271" s="49">
        <f t="shared" si="6"/>
        <v>9280000</v>
      </c>
      <c r="P271" s="49">
        <v>9280000</v>
      </c>
      <c r="Q271" s="34" t="s">
        <v>1635</v>
      </c>
      <c r="R271" s="34" t="s">
        <v>1635</v>
      </c>
      <c r="S271" s="34" t="s">
        <v>1636</v>
      </c>
      <c r="T271" s="49">
        <f>+P271</f>
        <v>9280000</v>
      </c>
      <c r="U271" s="34" t="s">
        <v>411</v>
      </c>
      <c r="V271" s="33">
        <v>12272015</v>
      </c>
    </row>
    <row r="272" spans="1:22" ht="75" customHeight="1" x14ac:dyDescent="0.2">
      <c r="A272" s="34">
        <v>289</v>
      </c>
      <c r="B272" s="34" t="s">
        <v>1627</v>
      </c>
      <c r="C272" s="34" t="s">
        <v>1628</v>
      </c>
      <c r="D272" s="4" t="s">
        <v>1644</v>
      </c>
      <c r="E272" s="188" t="s">
        <v>1645</v>
      </c>
      <c r="F272" s="188" t="s">
        <v>412</v>
      </c>
      <c r="G272" s="188" t="s">
        <v>1664</v>
      </c>
      <c r="H272" s="188" t="s">
        <v>1665</v>
      </c>
      <c r="I272" s="34">
        <v>77121500</v>
      </c>
      <c r="J272" s="4" t="s">
        <v>1877</v>
      </c>
      <c r="K272" s="48">
        <v>42054</v>
      </c>
      <c r="L272" s="203">
        <v>1</v>
      </c>
      <c r="M272" s="204" t="s">
        <v>415</v>
      </c>
      <c r="N272" s="204" t="s">
        <v>1634</v>
      </c>
      <c r="O272" s="49">
        <f t="shared" si="6"/>
        <v>12738000</v>
      </c>
      <c r="P272" s="49">
        <v>12738000</v>
      </c>
      <c r="Q272" s="34" t="s">
        <v>1635</v>
      </c>
      <c r="R272" s="34" t="s">
        <v>1635</v>
      </c>
      <c r="S272" s="34" t="s">
        <v>1636</v>
      </c>
      <c r="T272" s="49">
        <f>+P272</f>
        <v>12738000</v>
      </c>
      <c r="U272" s="34" t="s">
        <v>411</v>
      </c>
      <c r="V272" s="33">
        <v>11842015</v>
      </c>
    </row>
    <row r="273" spans="1:22" ht="75" customHeight="1" x14ac:dyDescent="0.2">
      <c r="A273" s="34">
        <v>290</v>
      </c>
      <c r="B273" s="34" t="s">
        <v>1627</v>
      </c>
      <c r="C273" s="34" t="s">
        <v>1628</v>
      </c>
      <c r="D273" s="4" t="s">
        <v>1644</v>
      </c>
      <c r="E273" s="188" t="s">
        <v>1645</v>
      </c>
      <c r="F273" s="188" t="s">
        <v>412</v>
      </c>
      <c r="G273" s="188" t="s">
        <v>1664</v>
      </c>
      <c r="H273" s="188" t="s">
        <v>1665</v>
      </c>
      <c r="I273" s="34">
        <v>77121500</v>
      </c>
      <c r="J273" s="4" t="s">
        <v>1799</v>
      </c>
      <c r="K273" s="48">
        <v>42054</v>
      </c>
      <c r="L273" s="203">
        <v>1</v>
      </c>
      <c r="M273" s="204" t="s">
        <v>415</v>
      </c>
      <c r="N273" s="204" t="s">
        <v>1634</v>
      </c>
      <c r="O273" s="49">
        <f t="shared" si="6"/>
        <v>6698667</v>
      </c>
      <c r="P273" s="49">
        <v>6698667</v>
      </c>
      <c r="Q273" s="34" t="s">
        <v>1635</v>
      </c>
      <c r="R273" s="34" t="s">
        <v>1635</v>
      </c>
      <c r="S273" s="34" t="s">
        <v>1636</v>
      </c>
      <c r="T273" s="49">
        <f>+P273</f>
        <v>6698667</v>
      </c>
      <c r="U273" s="34" t="s">
        <v>2779</v>
      </c>
      <c r="V273" s="33" t="s">
        <v>1695</v>
      </c>
    </row>
    <row r="274" spans="1:22" ht="75" customHeight="1" x14ac:dyDescent="0.2">
      <c r="A274" s="34">
        <v>291</v>
      </c>
      <c r="B274" s="34" t="s">
        <v>1627</v>
      </c>
      <c r="C274" s="34" t="s">
        <v>1725</v>
      </c>
      <c r="D274" s="4" t="s">
        <v>1644</v>
      </c>
      <c r="E274" s="188" t="s">
        <v>1732</v>
      </c>
      <c r="F274" s="188" t="s">
        <v>1631</v>
      </c>
      <c r="G274" s="188" t="s">
        <v>235</v>
      </c>
      <c r="H274" s="188" t="s">
        <v>1632</v>
      </c>
      <c r="I274" s="34">
        <v>77111602</v>
      </c>
      <c r="J274" s="4" t="s">
        <v>1729</v>
      </c>
      <c r="K274" s="48">
        <v>42019</v>
      </c>
      <c r="L274" s="203">
        <v>7</v>
      </c>
      <c r="M274" s="204" t="s">
        <v>238</v>
      </c>
      <c r="N274" s="204" t="s">
        <v>1634</v>
      </c>
      <c r="O274" s="49">
        <f t="shared" si="6"/>
        <v>8724100</v>
      </c>
      <c r="P274" s="49">
        <v>8724100</v>
      </c>
      <c r="Q274" s="34" t="s">
        <v>1635</v>
      </c>
      <c r="R274" s="34" t="s">
        <v>1635</v>
      </c>
      <c r="S274" s="34" t="s">
        <v>1636</v>
      </c>
      <c r="T274" s="49">
        <v>1246300</v>
      </c>
      <c r="U274" s="34" t="s">
        <v>411</v>
      </c>
      <c r="V274" s="33">
        <v>11092015</v>
      </c>
    </row>
    <row r="275" spans="1:22" ht="75" customHeight="1" x14ac:dyDescent="0.2">
      <c r="A275" s="34">
        <v>292</v>
      </c>
      <c r="B275" s="34" t="s">
        <v>1627</v>
      </c>
      <c r="C275" s="34" t="s">
        <v>1725</v>
      </c>
      <c r="D275" s="4" t="s">
        <v>1644</v>
      </c>
      <c r="E275" s="188" t="s">
        <v>1732</v>
      </c>
      <c r="F275" s="188" t="s">
        <v>1631</v>
      </c>
      <c r="G275" s="188" t="s">
        <v>235</v>
      </c>
      <c r="H275" s="188" t="s">
        <v>1632</v>
      </c>
      <c r="I275" s="34">
        <v>77111602</v>
      </c>
      <c r="J275" s="4" t="s">
        <v>1878</v>
      </c>
      <c r="K275" s="48">
        <v>42019</v>
      </c>
      <c r="L275" s="203">
        <v>7</v>
      </c>
      <c r="M275" s="204" t="s">
        <v>238</v>
      </c>
      <c r="N275" s="204" t="s">
        <v>1634</v>
      </c>
      <c r="O275" s="49">
        <f t="shared" si="6"/>
        <v>21557900</v>
      </c>
      <c r="P275" s="49">
        <v>21557900</v>
      </c>
      <c r="Q275" s="34" t="s">
        <v>1635</v>
      </c>
      <c r="R275" s="34" t="s">
        <v>1635</v>
      </c>
      <c r="S275" s="34" t="s">
        <v>1636</v>
      </c>
      <c r="T275" s="49">
        <v>3079700</v>
      </c>
      <c r="U275" s="34" t="s">
        <v>411</v>
      </c>
      <c r="V275" s="33">
        <v>11112015</v>
      </c>
    </row>
    <row r="276" spans="1:22" ht="75" customHeight="1" x14ac:dyDescent="0.2">
      <c r="A276" s="34">
        <v>293</v>
      </c>
      <c r="B276" s="34" t="s">
        <v>1627</v>
      </c>
      <c r="C276" s="34" t="s">
        <v>1725</v>
      </c>
      <c r="D276" s="4" t="s">
        <v>1644</v>
      </c>
      <c r="E276" s="188" t="s">
        <v>1732</v>
      </c>
      <c r="F276" s="188" t="s">
        <v>1631</v>
      </c>
      <c r="G276" s="188" t="s">
        <v>235</v>
      </c>
      <c r="H276" s="188" t="s">
        <v>1632</v>
      </c>
      <c r="I276" s="34">
        <v>77111602</v>
      </c>
      <c r="J276" s="4" t="s">
        <v>1767</v>
      </c>
      <c r="K276" s="48">
        <v>42019</v>
      </c>
      <c r="L276" s="203">
        <v>7</v>
      </c>
      <c r="M276" s="204" t="s">
        <v>238</v>
      </c>
      <c r="N276" s="204" t="s">
        <v>1634</v>
      </c>
      <c r="O276" s="49">
        <f t="shared" si="6"/>
        <v>21557900</v>
      </c>
      <c r="P276" s="49">
        <v>21557900</v>
      </c>
      <c r="Q276" s="34" t="s">
        <v>1635</v>
      </c>
      <c r="R276" s="34" t="s">
        <v>1635</v>
      </c>
      <c r="S276" s="34" t="s">
        <v>1636</v>
      </c>
      <c r="T276" s="49">
        <v>3079700</v>
      </c>
      <c r="U276" s="34" t="s">
        <v>411</v>
      </c>
      <c r="V276" s="33">
        <v>11412015</v>
      </c>
    </row>
    <row r="277" spans="1:22" ht="75" customHeight="1" x14ac:dyDescent="0.2">
      <c r="A277" s="34">
        <v>294</v>
      </c>
      <c r="B277" s="34" t="s">
        <v>1627</v>
      </c>
      <c r="C277" s="34" t="s">
        <v>1725</v>
      </c>
      <c r="D277" s="4" t="s">
        <v>1644</v>
      </c>
      <c r="E277" s="188" t="s">
        <v>1732</v>
      </c>
      <c r="F277" s="188" t="s">
        <v>1631</v>
      </c>
      <c r="G277" s="188" t="s">
        <v>235</v>
      </c>
      <c r="H277" s="188" t="s">
        <v>1632</v>
      </c>
      <c r="I277" s="34">
        <v>77111602</v>
      </c>
      <c r="J277" s="4" t="s">
        <v>1879</v>
      </c>
      <c r="K277" s="48">
        <v>42019</v>
      </c>
      <c r="L277" s="203">
        <v>7</v>
      </c>
      <c r="M277" s="204" t="s">
        <v>238</v>
      </c>
      <c r="N277" s="204" t="s">
        <v>1634</v>
      </c>
      <c r="O277" s="49">
        <f t="shared" si="6"/>
        <v>16510900</v>
      </c>
      <c r="P277" s="49">
        <v>16510900</v>
      </c>
      <c r="Q277" s="34" t="s">
        <v>1635</v>
      </c>
      <c r="R277" s="34" t="s">
        <v>1635</v>
      </c>
      <c r="S277" s="34" t="s">
        <v>1636</v>
      </c>
      <c r="T277" s="49">
        <v>2358700</v>
      </c>
      <c r="U277" s="34" t="s">
        <v>411</v>
      </c>
      <c r="V277" s="33">
        <v>10562015</v>
      </c>
    </row>
    <row r="278" spans="1:22" ht="75" customHeight="1" x14ac:dyDescent="0.2">
      <c r="A278" s="34">
        <v>295</v>
      </c>
      <c r="B278" s="34" t="s">
        <v>1627</v>
      </c>
      <c r="C278" s="34" t="s">
        <v>1725</v>
      </c>
      <c r="D278" s="4" t="s">
        <v>1644</v>
      </c>
      <c r="E278" s="188" t="s">
        <v>1732</v>
      </c>
      <c r="F278" s="188" t="s">
        <v>1631</v>
      </c>
      <c r="G278" s="188" t="s">
        <v>235</v>
      </c>
      <c r="H278" s="188" t="s">
        <v>1632</v>
      </c>
      <c r="I278" s="34">
        <v>77111602</v>
      </c>
      <c r="J278" s="4" t="s">
        <v>1879</v>
      </c>
      <c r="K278" s="48">
        <v>42019</v>
      </c>
      <c r="L278" s="203">
        <v>7</v>
      </c>
      <c r="M278" s="204" t="s">
        <v>238</v>
      </c>
      <c r="N278" s="204" t="s">
        <v>1634</v>
      </c>
      <c r="O278" s="49">
        <f t="shared" si="6"/>
        <v>16510900</v>
      </c>
      <c r="P278" s="49">
        <v>16510900</v>
      </c>
      <c r="Q278" s="34" t="s">
        <v>1635</v>
      </c>
      <c r="R278" s="34" t="s">
        <v>1635</v>
      </c>
      <c r="S278" s="34" t="s">
        <v>1636</v>
      </c>
      <c r="T278" s="49">
        <v>2358700</v>
      </c>
      <c r="U278" s="34" t="s">
        <v>411</v>
      </c>
      <c r="V278" s="33">
        <v>10582015</v>
      </c>
    </row>
    <row r="279" spans="1:22" ht="75" customHeight="1" x14ac:dyDescent="0.2">
      <c r="A279" s="34">
        <v>296</v>
      </c>
      <c r="B279" s="34" t="s">
        <v>1627</v>
      </c>
      <c r="C279" s="34" t="s">
        <v>1725</v>
      </c>
      <c r="D279" s="4" t="s">
        <v>1644</v>
      </c>
      <c r="E279" s="188" t="s">
        <v>1732</v>
      </c>
      <c r="F279" s="188" t="s">
        <v>1631</v>
      </c>
      <c r="G279" s="188" t="s">
        <v>235</v>
      </c>
      <c r="H279" s="188" t="s">
        <v>1632</v>
      </c>
      <c r="I279" s="34">
        <v>77111602</v>
      </c>
      <c r="J279" s="4" t="s">
        <v>1879</v>
      </c>
      <c r="K279" s="48">
        <v>42019</v>
      </c>
      <c r="L279" s="203">
        <v>7</v>
      </c>
      <c r="M279" s="204" t="s">
        <v>238</v>
      </c>
      <c r="N279" s="204" t="s">
        <v>1634</v>
      </c>
      <c r="O279" s="49">
        <f t="shared" si="6"/>
        <v>16510900</v>
      </c>
      <c r="P279" s="49">
        <v>16510900</v>
      </c>
      <c r="Q279" s="34" t="s">
        <v>1635</v>
      </c>
      <c r="R279" s="34" t="s">
        <v>1635</v>
      </c>
      <c r="S279" s="34" t="s">
        <v>1636</v>
      </c>
      <c r="T279" s="49">
        <v>2358700</v>
      </c>
      <c r="U279" s="34" t="s">
        <v>411</v>
      </c>
      <c r="V279" s="33">
        <v>10592015</v>
      </c>
    </row>
    <row r="280" spans="1:22" ht="75" customHeight="1" x14ac:dyDescent="0.2">
      <c r="A280" s="34">
        <v>297</v>
      </c>
      <c r="B280" s="34" t="s">
        <v>1627</v>
      </c>
      <c r="C280" s="34" t="s">
        <v>1725</v>
      </c>
      <c r="D280" s="4" t="s">
        <v>1644</v>
      </c>
      <c r="E280" s="188" t="s">
        <v>1732</v>
      </c>
      <c r="F280" s="188" t="s">
        <v>1631</v>
      </c>
      <c r="G280" s="188" t="s">
        <v>235</v>
      </c>
      <c r="H280" s="188" t="s">
        <v>1632</v>
      </c>
      <c r="I280" s="34">
        <v>77111602</v>
      </c>
      <c r="J280" s="4" t="s">
        <v>1879</v>
      </c>
      <c r="K280" s="48">
        <v>42019</v>
      </c>
      <c r="L280" s="203">
        <v>7</v>
      </c>
      <c r="M280" s="204" t="s">
        <v>238</v>
      </c>
      <c r="N280" s="204" t="s">
        <v>1634</v>
      </c>
      <c r="O280" s="49">
        <f t="shared" si="6"/>
        <v>16510900</v>
      </c>
      <c r="P280" s="49">
        <v>16510900</v>
      </c>
      <c r="Q280" s="34" t="s">
        <v>1635</v>
      </c>
      <c r="R280" s="34" t="s">
        <v>1635</v>
      </c>
      <c r="S280" s="34" t="s">
        <v>1636</v>
      </c>
      <c r="T280" s="49">
        <v>2358700</v>
      </c>
      <c r="U280" s="34" t="s">
        <v>411</v>
      </c>
      <c r="V280" s="33">
        <v>10602015</v>
      </c>
    </row>
    <row r="281" spans="1:22" ht="75" customHeight="1" x14ac:dyDescent="0.2">
      <c r="A281" s="34">
        <v>298</v>
      </c>
      <c r="B281" s="34" t="s">
        <v>1627</v>
      </c>
      <c r="C281" s="34" t="s">
        <v>1725</v>
      </c>
      <c r="D281" s="4" t="s">
        <v>1644</v>
      </c>
      <c r="E281" s="188" t="s">
        <v>1732</v>
      </c>
      <c r="F281" s="188" t="s">
        <v>1631</v>
      </c>
      <c r="G281" s="188" t="s">
        <v>235</v>
      </c>
      <c r="H281" s="188" t="s">
        <v>1632</v>
      </c>
      <c r="I281" s="34">
        <v>77111602</v>
      </c>
      <c r="J281" s="4" t="s">
        <v>1879</v>
      </c>
      <c r="K281" s="48">
        <v>42019</v>
      </c>
      <c r="L281" s="203">
        <v>7</v>
      </c>
      <c r="M281" s="204" t="s">
        <v>238</v>
      </c>
      <c r="N281" s="204" t="s">
        <v>1634</v>
      </c>
      <c r="O281" s="49">
        <f t="shared" si="6"/>
        <v>16510900</v>
      </c>
      <c r="P281" s="49">
        <v>16510900</v>
      </c>
      <c r="Q281" s="34" t="s">
        <v>1635</v>
      </c>
      <c r="R281" s="34" t="s">
        <v>1635</v>
      </c>
      <c r="S281" s="34" t="s">
        <v>1636</v>
      </c>
      <c r="T281" s="49">
        <v>2358700</v>
      </c>
      <c r="U281" s="34" t="s">
        <v>411</v>
      </c>
      <c r="V281" s="33">
        <v>10622015</v>
      </c>
    </row>
    <row r="282" spans="1:22" ht="75" customHeight="1" x14ac:dyDescent="0.2">
      <c r="A282" s="34">
        <v>299</v>
      </c>
      <c r="B282" s="34" t="s">
        <v>1627</v>
      </c>
      <c r="C282" s="34" t="s">
        <v>1725</v>
      </c>
      <c r="D282" s="4" t="s">
        <v>1644</v>
      </c>
      <c r="E282" s="188" t="s">
        <v>1732</v>
      </c>
      <c r="F282" s="188" t="s">
        <v>1631</v>
      </c>
      <c r="G282" s="188" t="s">
        <v>235</v>
      </c>
      <c r="H282" s="188" t="s">
        <v>1632</v>
      </c>
      <c r="I282" s="34">
        <v>77111602</v>
      </c>
      <c r="J282" s="4" t="s">
        <v>1880</v>
      </c>
      <c r="K282" s="48">
        <v>42019</v>
      </c>
      <c r="L282" s="203">
        <v>7</v>
      </c>
      <c r="M282" s="204" t="s">
        <v>238</v>
      </c>
      <c r="N282" s="204" t="s">
        <v>1634</v>
      </c>
      <c r="O282" s="49">
        <f t="shared" si="6"/>
        <v>16510900</v>
      </c>
      <c r="P282" s="49">
        <v>16510900</v>
      </c>
      <c r="Q282" s="34" t="s">
        <v>1635</v>
      </c>
      <c r="R282" s="34" t="s">
        <v>1635</v>
      </c>
      <c r="S282" s="34" t="s">
        <v>1636</v>
      </c>
      <c r="T282" s="49">
        <v>2358700</v>
      </c>
      <c r="U282" s="34" t="s">
        <v>411</v>
      </c>
      <c r="V282" s="33">
        <v>10642015</v>
      </c>
    </row>
    <row r="283" spans="1:22" ht="75" customHeight="1" x14ac:dyDescent="0.2">
      <c r="A283" s="34">
        <v>300</v>
      </c>
      <c r="B283" s="34" t="s">
        <v>1627</v>
      </c>
      <c r="C283" s="34" t="s">
        <v>1725</v>
      </c>
      <c r="D283" s="4" t="s">
        <v>1644</v>
      </c>
      <c r="E283" s="188" t="s">
        <v>1732</v>
      </c>
      <c r="F283" s="188" t="s">
        <v>1631</v>
      </c>
      <c r="G283" s="188" t="s">
        <v>235</v>
      </c>
      <c r="H283" s="188" t="s">
        <v>1632</v>
      </c>
      <c r="I283" s="34">
        <v>77111602</v>
      </c>
      <c r="J283" s="4" t="s">
        <v>1881</v>
      </c>
      <c r="K283" s="48">
        <v>42019</v>
      </c>
      <c r="L283" s="203">
        <v>7</v>
      </c>
      <c r="M283" s="204" t="s">
        <v>238</v>
      </c>
      <c r="N283" s="204" t="s">
        <v>1634</v>
      </c>
      <c r="O283" s="49">
        <f t="shared" si="6"/>
        <v>16510900</v>
      </c>
      <c r="P283" s="49">
        <v>16510900</v>
      </c>
      <c r="Q283" s="34" t="s">
        <v>1635</v>
      </c>
      <c r="R283" s="34" t="s">
        <v>1635</v>
      </c>
      <c r="S283" s="34" t="s">
        <v>1636</v>
      </c>
      <c r="T283" s="49">
        <v>2358700</v>
      </c>
      <c r="U283" s="34" t="s">
        <v>411</v>
      </c>
      <c r="V283" s="33">
        <v>10762015</v>
      </c>
    </row>
    <row r="284" spans="1:22" ht="75" customHeight="1" x14ac:dyDescent="0.2">
      <c r="A284" s="34">
        <v>301</v>
      </c>
      <c r="B284" s="34" t="s">
        <v>1627</v>
      </c>
      <c r="C284" s="34" t="s">
        <v>1725</v>
      </c>
      <c r="D284" s="4" t="s">
        <v>1644</v>
      </c>
      <c r="E284" s="188" t="s">
        <v>1732</v>
      </c>
      <c r="F284" s="188" t="s">
        <v>1631</v>
      </c>
      <c r="G284" s="188" t="s">
        <v>235</v>
      </c>
      <c r="H284" s="188" t="s">
        <v>1632</v>
      </c>
      <c r="I284" s="34">
        <v>77111602</v>
      </c>
      <c r="J284" s="4" t="s">
        <v>1882</v>
      </c>
      <c r="K284" s="48">
        <v>42019</v>
      </c>
      <c r="L284" s="203">
        <v>7</v>
      </c>
      <c r="M284" s="204" t="s">
        <v>238</v>
      </c>
      <c r="N284" s="204" t="s">
        <v>1634</v>
      </c>
      <c r="O284" s="49">
        <f t="shared" si="6"/>
        <v>16510900</v>
      </c>
      <c r="P284" s="49">
        <v>16510900</v>
      </c>
      <c r="Q284" s="34" t="s">
        <v>1635</v>
      </c>
      <c r="R284" s="34" t="s">
        <v>1635</v>
      </c>
      <c r="S284" s="34" t="s">
        <v>1636</v>
      </c>
      <c r="T284" s="49">
        <v>2358700</v>
      </c>
      <c r="U284" s="34" t="s">
        <v>411</v>
      </c>
      <c r="V284" s="33">
        <v>10822015</v>
      </c>
    </row>
    <row r="285" spans="1:22" ht="75" customHeight="1" x14ac:dyDescent="0.2">
      <c r="A285" s="34">
        <v>302</v>
      </c>
      <c r="B285" s="34" t="s">
        <v>1627</v>
      </c>
      <c r="C285" s="34" t="s">
        <v>1725</v>
      </c>
      <c r="D285" s="4" t="s">
        <v>1644</v>
      </c>
      <c r="E285" s="188" t="s">
        <v>1732</v>
      </c>
      <c r="F285" s="188" t="s">
        <v>1631</v>
      </c>
      <c r="G285" s="188" t="s">
        <v>235</v>
      </c>
      <c r="H285" s="188" t="s">
        <v>1632</v>
      </c>
      <c r="I285" s="34">
        <v>77111602</v>
      </c>
      <c r="J285" s="4" t="s">
        <v>1882</v>
      </c>
      <c r="K285" s="48">
        <v>42019</v>
      </c>
      <c r="L285" s="203">
        <v>7</v>
      </c>
      <c r="M285" s="204" t="s">
        <v>238</v>
      </c>
      <c r="N285" s="204" t="s">
        <v>1634</v>
      </c>
      <c r="O285" s="49">
        <f t="shared" si="6"/>
        <v>16510900</v>
      </c>
      <c r="P285" s="49">
        <v>16510900</v>
      </c>
      <c r="Q285" s="34" t="s">
        <v>1635</v>
      </c>
      <c r="R285" s="34" t="s">
        <v>1635</v>
      </c>
      <c r="S285" s="34" t="s">
        <v>1636</v>
      </c>
      <c r="T285" s="49">
        <v>2358700</v>
      </c>
      <c r="U285" s="34" t="s">
        <v>411</v>
      </c>
      <c r="V285" s="33">
        <v>10862015</v>
      </c>
    </row>
    <row r="286" spans="1:22" ht="75" customHeight="1" x14ac:dyDescent="0.2">
      <c r="A286" s="34">
        <v>303</v>
      </c>
      <c r="B286" s="34" t="s">
        <v>1627</v>
      </c>
      <c r="C286" s="34" t="s">
        <v>1725</v>
      </c>
      <c r="D286" s="4" t="s">
        <v>1644</v>
      </c>
      <c r="E286" s="188" t="s">
        <v>1732</v>
      </c>
      <c r="F286" s="188" t="s">
        <v>1631</v>
      </c>
      <c r="G286" s="188" t="s">
        <v>235</v>
      </c>
      <c r="H286" s="188" t="s">
        <v>1632</v>
      </c>
      <c r="I286" s="34">
        <v>77111602</v>
      </c>
      <c r="J286" s="4" t="s">
        <v>1882</v>
      </c>
      <c r="K286" s="48">
        <v>42019</v>
      </c>
      <c r="L286" s="203">
        <v>7</v>
      </c>
      <c r="M286" s="204" t="s">
        <v>238</v>
      </c>
      <c r="N286" s="204" t="s">
        <v>1634</v>
      </c>
      <c r="O286" s="49">
        <f t="shared" si="6"/>
        <v>16510900</v>
      </c>
      <c r="P286" s="49">
        <v>16510900</v>
      </c>
      <c r="Q286" s="34" t="s">
        <v>1635</v>
      </c>
      <c r="R286" s="34" t="s">
        <v>1635</v>
      </c>
      <c r="S286" s="34" t="s">
        <v>1636</v>
      </c>
      <c r="T286" s="49">
        <v>2358700</v>
      </c>
      <c r="U286" s="34" t="s">
        <v>411</v>
      </c>
      <c r="V286" s="33">
        <v>10972015</v>
      </c>
    </row>
    <row r="287" spans="1:22" ht="75" customHeight="1" x14ac:dyDescent="0.2">
      <c r="A287" s="34">
        <v>304</v>
      </c>
      <c r="B287" s="34" t="s">
        <v>1627</v>
      </c>
      <c r="C287" s="34" t="s">
        <v>1725</v>
      </c>
      <c r="D287" s="4" t="s">
        <v>1644</v>
      </c>
      <c r="E287" s="188" t="s">
        <v>1732</v>
      </c>
      <c r="F287" s="188" t="s">
        <v>1631</v>
      </c>
      <c r="G287" s="188" t="s">
        <v>235</v>
      </c>
      <c r="H287" s="188" t="s">
        <v>1632</v>
      </c>
      <c r="I287" s="34">
        <v>77111602</v>
      </c>
      <c r="J287" s="4" t="s">
        <v>1882</v>
      </c>
      <c r="K287" s="48">
        <v>42019</v>
      </c>
      <c r="L287" s="203">
        <v>7</v>
      </c>
      <c r="M287" s="204" t="s">
        <v>238</v>
      </c>
      <c r="N287" s="204" t="s">
        <v>1634</v>
      </c>
      <c r="O287" s="49">
        <f t="shared" si="6"/>
        <v>16510900</v>
      </c>
      <c r="P287" s="49">
        <v>16510900</v>
      </c>
      <c r="Q287" s="34" t="s">
        <v>1635</v>
      </c>
      <c r="R287" s="34" t="s">
        <v>1635</v>
      </c>
      <c r="S287" s="34" t="s">
        <v>1636</v>
      </c>
      <c r="T287" s="49">
        <v>2358700</v>
      </c>
      <c r="U287" s="34" t="s">
        <v>411</v>
      </c>
      <c r="V287" s="33">
        <v>11272015</v>
      </c>
    </row>
    <row r="288" spans="1:22" ht="75" customHeight="1" x14ac:dyDescent="0.2">
      <c r="A288" s="34">
        <v>305</v>
      </c>
      <c r="B288" s="34" t="s">
        <v>1627</v>
      </c>
      <c r="C288" s="34" t="s">
        <v>1628</v>
      </c>
      <c r="D288" s="4" t="s">
        <v>1644</v>
      </c>
      <c r="E288" s="188" t="s">
        <v>1822</v>
      </c>
      <c r="F288" s="188" t="s">
        <v>1631</v>
      </c>
      <c r="G288" s="188" t="s">
        <v>235</v>
      </c>
      <c r="H288" s="188" t="s">
        <v>1632</v>
      </c>
      <c r="I288" s="34">
        <v>77101706</v>
      </c>
      <c r="J288" s="4" t="s">
        <v>1883</v>
      </c>
      <c r="K288" s="48">
        <v>42005</v>
      </c>
      <c r="L288" s="203">
        <v>8</v>
      </c>
      <c r="M288" s="204" t="s">
        <v>238</v>
      </c>
      <c r="N288" s="204" t="s">
        <v>1634</v>
      </c>
      <c r="O288" s="49">
        <f t="shared" si="6"/>
        <v>18869600</v>
      </c>
      <c r="P288" s="49">
        <v>18869600</v>
      </c>
      <c r="Q288" s="34" t="s">
        <v>1635</v>
      </c>
      <c r="R288" s="34" t="s">
        <v>1635</v>
      </c>
      <c r="S288" s="34" t="s">
        <v>1636</v>
      </c>
      <c r="T288" s="49">
        <f>+P288/L288</f>
        <v>2358700</v>
      </c>
      <c r="U288" s="34" t="s">
        <v>411</v>
      </c>
      <c r="V288" s="33">
        <v>12302015</v>
      </c>
    </row>
    <row r="289" spans="1:22" ht="75" customHeight="1" x14ac:dyDescent="0.2">
      <c r="A289" s="34">
        <v>306</v>
      </c>
      <c r="B289" s="34" t="s">
        <v>1627</v>
      </c>
      <c r="C289" s="34" t="s">
        <v>1628</v>
      </c>
      <c r="D289" s="4" t="s">
        <v>1644</v>
      </c>
      <c r="E289" s="188" t="s">
        <v>1822</v>
      </c>
      <c r="F289" s="188" t="s">
        <v>1631</v>
      </c>
      <c r="G289" s="188" t="s">
        <v>235</v>
      </c>
      <c r="H289" s="188" t="s">
        <v>1632</v>
      </c>
      <c r="I289" s="34">
        <v>77101706</v>
      </c>
      <c r="J289" s="4" t="s">
        <v>1883</v>
      </c>
      <c r="K289" s="48">
        <v>42005</v>
      </c>
      <c r="L289" s="203">
        <v>8</v>
      </c>
      <c r="M289" s="204" t="s">
        <v>238</v>
      </c>
      <c r="N289" s="204" t="s">
        <v>1634</v>
      </c>
      <c r="O289" s="49">
        <f t="shared" si="6"/>
        <v>18869600</v>
      </c>
      <c r="P289" s="49">
        <v>18869600</v>
      </c>
      <c r="Q289" s="34" t="s">
        <v>1635</v>
      </c>
      <c r="R289" s="34" t="s">
        <v>1635</v>
      </c>
      <c r="S289" s="34" t="s">
        <v>1636</v>
      </c>
      <c r="T289" s="49">
        <f>+P289/L289</f>
        <v>2358700</v>
      </c>
      <c r="U289" s="34" t="s">
        <v>411</v>
      </c>
      <c r="V289" s="33">
        <v>12542015</v>
      </c>
    </row>
    <row r="290" spans="1:22" ht="75" customHeight="1" x14ac:dyDescent="0.2">
      <c r="A290" s="34">
        <v>308</v>
      </c>
      <c r="B290" s="34" t="s">
        <v>1627</v>
      </c>
      <c r="C290" s="34" t="s">
        <v>1628</v>
      </c>
      <c r="D290" s="4" t="s">
        <v>1644</v>
      </c>
      <c r="E290" s="188" t="s">
        <v>1822</v>
      </c>
      <c r="F290" s="188" t="s">
        <v>1631</v>
      </c>
      <c r="G290" s="188" t="s">
        <v>235</v>
      </c>
      <c r="H290" s="188" t="s">
        <v>1632</v>
      </c>
      <c r="I290" s="34">
        <v>77101706</v>
      </c>
      <c r="J290" s="4" t="s">
        <v>1883</v>
      </c>
      <c r="K290" s="48">
        <v>42005</v>
      </c>
      <c r="L290" s="203">
        <v>8</v>
      </c>
      <c r="M290" s="204" t="s">
        <v>238</v>
      </c>
      <c r="N290" s="204" t="s">
        <v>1634</v>
      </c>
      <c r="O290" s="49">
        <f t="shared" si="6"/>
        <v>18869600</v>
      </c>
      <c r="P290" s="49">
        <v>18869600</v>
      </c>
      <c r="Q290" s="34" t="s">
        <v>1635</v>
      </c>
      <c r="R290" s="34" t="s">
        <v>1635</v>
      </c>
      <c r="S290" s="34" t="s">
        <v>1636</v>
      </c>
      <c r="T290" s="49">
        <f>+P290/L290</f>
        <v>2358700</v>
      </c>
      <c r="U290" s="34" t="s">
        <v>411</v>
      </c>
      <c r="V290" s="33">
        <v>12722015</v>
      </c>
    </row>
    <row r="291" spans="1:22" ht="75" customHeight="1" x14ac:dyDescent="0.2">
      <c r="A291" s="34">
        <v>309</v>
      </c>
      <c r="B291" s="34" t="s">
        <v>1627</v>
      </c>
      <c r="C291" s="34" t="s">
        <v>1628</v>
      </c>
      <c r="D291" s="4" t="s">
        <v>1644</v>
      </c>
      <c r="E291" s="188" t="s">
        <v>1822</v>
      </c>
      <c r="F291" s="188" t="s">
        <v>1631</v>
      </c>
      <c r="G291" s="188" t="s">
        <v>235</v>
      </c>
      <c r="H291" s="188" t="s">
        <v>1632</v>
      </c>
      <c r="I291" s="34">
        <v>77101706</v>
      </c>
      <c r="J291" s="4" t="s">
        <v>1884</v>
      </c>
      <c r="K291" s="48">
        <v>42005</v>
      </c>
      <c r="L291" s="203">
        <v>8</v>
      </c>
      <c r="M291" s="204" t="s">
        <v>238</v>
      </c>
      <c r="N291" s="204" t="s">
        <v>1833</v>
      </c>
      <c r="O291" s="49">
        <f t="shared" si="6"/>
        <v>13678400</v>
      </c>
      <c r="P291" s="49">
        <v>13678400</v>
      </c>
      <c r="Q291" s="34" t="s">
        <v>1635</v>
      </c>
      <c r="R291" s="34" t="s">
        <v>1635</v>
      </c>
      <c r="S291" s="34" t="s">
        <v>1636</v>
      </c>
      <c r="T291" s="49">
        <f t="shared" ref="T291:T301" si="7">+O291/L291</f>
        <v>1709800</v>
      </c>
      <c r="U291" s="34" t="s">
        <v>411</v>
      </c>
      <c r="V291" s="33">
        <v>12312015</v>
      </c>
    </row>
    <row r="292" spans="1:22" ht="75" customHeight="1" x14ac:dyDescent="0.2">
      <c r="A292" s="34">
        <v>310</v>
      </c>
      <c r="B292" s="34" t="s">
        <v>1627</v>
      </c>
      <c r="C292" s="34" t="s">
        <v>1628</v>
      </c>
      <c r="D292" s="4" t="s">
        <v>1644</v>
      </c>
      <c r="E292" s="188" t="s">
        <v>1822</v>
      </c>
      <c r="F292" s="188" t="s">
        <v>1631</v>
      </c>
      <c r="G292" s="188" t="s">
        <v>235</v>
      </c>
      <c r="H292" s="188" t="s">
        <v>1632</v>
      </c>
      <c r="I292" s="34">
        <v>77101706</v>
      </c>
      <c r="J292" s="4" t="s">
        <v>1884</v>
      </c>
      <c r="K292" s="48">
        <v>42005</v>
      </c>
      <c r="L292" s="203">
        <v>8</v>
      </c>
      <c r="M292" s="204" t="s">
        <v>238</v>
      </c>
      <c r="N292" s="204" t="s">
        <v>1833</v>
      </c>
      <c r="O292" s="49">
        <f t="shared" si="6"/>
        <v>13678400</v>
      </c>
      <c r="P292" s="49">
        <v>13678400</v>
      </c>
      <c r="Q292" s="34" t="s">
        <v>1635</v>
      </c>
      <c r="R292" s="34" t="s">
        <v>1635</v>
      </c>
      <c r="S292" s="34" t="s">
        <v>1636</v>
      </c>
      <c r="T292" s="49">
        <f t="shared" si="7"/>
        <v>1709800</v>
      </c>
      <c r="U292" s="34" t="s">
        <v>411</v>
      </c>
      <c r="V292" s="33">
        <v>12332015</v>
      </c>
    </row>
    <row r="293" spans="1:22" ht="75" customHeight="1" x14ac:dyDescent="0.2">
      <c r="A293" s="34">
        <v>311</v>
      </c>
      <c r="B293" s="34" t="s">
        <v>1627</v>
      </c>
      <c r="C293" s="34" t="s">
        <v>1628</v>
      </c>
      <c r="D293" s="4" t="s">
        <v>1644</v>
      </c>
      <c r="E293" s="188" t="s">
        <v>1822</v>
      </c>
      <c r="F293" s="188" t="s">
        <v>1631</v>
      </c>
      <c r="G293" s="188" t="s">
        <v>235</v>
      </c>
      <c r="H293" s="188" t="s">
        <v>1632</v>
      </c>
      <c r="I293" s="34">
        <v>77101706</v>
      </c>
      <c r="J293" s="4" t="s">
        <v>1884</v>
      </c>
      <c r="K293" s="48">
        <v>42005</v>
      </c>
      <c r="L293" s="203">
        <v>8</v>
      </c>
      <c r="M293" s="204" t="s">
        <v>238</v>
      </c>
      <c r="N293" s="204" t="s">
        <v>1833</v>
      </c>
      <c r="O293" s="49">
        <f t="shared" si="6"/>
        <v>13678400</v>
      </c>
      <c r="P293" s="49">
        <v>13678400</v>
      </c>
      <c r="Q293" s="34" t="s">
        <v>1635</v>
      </c>
      <c r="R293" s="34" t="s">
        <v>1635</v>
      </c>
      <c r="S293" s="34" t="s">
        <v>1636</v>
      </c>
      <c r="T293" s="49">
        <f t="shared" si="7"/>
        <v>1709800</v>
      </c>
      <c r="U293" s="34" t="s">
        <v>411</v>
      </c>
      <c r="V293" s="33">
        <v>12282015</v>
      </c>
    </row>
    <row r="294" spans="1:22" ht="75" customHeight="1" x14ac:dyDescent="0.2">
      <c r="A294" s="34">
        <v>312</v>
      </c>
      <c r="B294" s="34" t="s">
        <v>1627</v>
      </c>
      <c r="C294" s="34" t="s">
        <v>1628</v>
      </c>
      <c r="D294" s="4" t="s">
        <v>1644</v>
      </c>
      <c r="E294" s="188" t="s">
        <v>1822</v>
      </c>
      <c r="F294" s="188" t="s">
        <v>1631</v>
      </c>
      <c r="G294" s="188" t="s">
        <v>235</v>
      </c>
      <c r="H294" s="188" t="s">
        <v>1632</v>
      </c>
      <c r="I294" s="34">
        <v>77101706</v>
      </c>
      <c r="J294" s="4" t="s">
        <v>1884</v>
      </c>
      <c r="K294" s="48">
        <v>42005</v>
      </c>
      <c r="L294" s="203">
        <v>8</v>
      </c>
      <c r="M294" s="204" t="s">
        <v>238</v>
      </c>
      <c r="N294" s="204" t="s">
        <v>1833</v>
      </c>
      <c r="O294" s="49">
        <f t="shared" si="6"/>
        <v>13678400</v>
      </c>
      <c r="P294" s="49">
        <v>13678400</v>
      </c>
      <c r="Q294" s="34" t="s">
        <v>1635</v>
      </c>
      <c r="R294" s="34" t="s">
        <v>1635</v>
      </c>
      <c r="S294" s="34" t="s">
        <v>1636</v>
      </c>
      <c r="T294" s="49">
        <f t="shared" si="7"/>
        <v>1709800</v>
      </c>
      <c r="U294" s="34" t="s">
        <v>411</v>
      </c>
      <c r="V294" s="33">
        <v>12292015</v>
      </c>
    </row>
    <row r="295" spans="1:22" ht="75" customHeight="1" x14ac:dyDescent="0.2">
      <c r="A295" s="34">
        <v>313</v>
      </c>
      <c r="B295" s="34" t="s">
        <v>1627</v>
      </c>
      <c r="C295" s="34" t="s">
        <v>1628</v>
      </c>
      <c r="D295" s="4" t="s">
        <v>1644</v>
      </c>
      <c r="E295" s="188" t="s">
        <v>1822</v>
      </c>
      <c r="F295" s="188" t="s">
        <v>1631</v>
      </c>
      <c r="G295" s="188" t="s">
        <v>235</v>
      </c>
      <c r="H295" s="188" t="s">
        <v>1632</v>
      </c>
      <c r="I295" s="34">
        <v>77101706</v>
      </c>
      <c r="J295" s="4" t="s">
        <v>1884</v>
      </c>
      <c r="K295" s="48">
        <v>42005</v>
      </c>
      <c r="L295" s="203">
        <v>8</v>
      </c>
      <c r="M295" s="204" t="s">
        <v>238</v>
      </c>
      <c r="N295" s="204" t="s">
        <v>1833</v>
      </c>
      <c r="O295" s="49">
        <f t="shared" si="6"/>
        <v>13678400</v>
      </c>
      <c r="P295" s="49">
        <v>13678400</v>
      </c>
      <c r="Q295" s="34" t="s">
        <v>1635</v>
      </c>
      <c r="R295" s="34" t="s">
        <v>1635</v>
      </c>
      <c r="S295" s="34" t="s">
        <v>1636</v>
      </c>
      <c r="T295" s="49">
        <f t="shared" si="7"/>
        <v>1709800</v>
      </c>
      <c r="U295" s="34" t="s">
        <v>411</v>
      </c>
      <c r="V295" s="33">
        <v>12362015</v>
      </c>
    </row>
    <row r="296" spans="1:22" ht="75" customHeight="1" x14ac:dyDescent="0.2">
      <c r="A296" s="34">
        <v>314</v>
      </c>
      <c r="B296" s="34" t="s">
        <v>1627</v>
      </c>
      <c r="C296" s="34" t="s">
        <v>1628</v>
      </c>
      <c r="D296" s="4" t="s">
        <v>1644</v>
      </c>
      <c r="E296" s="188" t="s">
        <v>1822</v>
      </c>
      <c r="F296" s="188" t="s">
        <v>1631</v>
      </c>
      <c r="G296" s="188" t="s">
        <v>235</v>
      </c>
      <c r="H296" s="188" t="s">
        <v>1632</v>
      </c>
      <c r="I296" s="34">
        <v>77101706</v>
      </c>
      <c r="J296" s="4" t="s">
        <v>1884</v>
      </c>
      <c r="K296" s="48">
        <v>42005</v>
      </c>
      <c r="L296" s="203">
        <v>8</v>
      </c>
      <c r="M296" s="204" t="s">
        <v>238</v>
      </c>
      <c r="N296" s="204" t="s">
        <v>1833</v>
      </c>
      <c r="O296" s="49">
        <f t="shared" si="6"/>
        <v>13678400</v>
      </c>
      <c r="P296" s="49">
        <v>13678400</v>
      </c>
      <c r="Q296" s="34" t="s">
        <v>1635</v>
      </c>
      <c r="R296" s="34" t="s">
        <v>1635</v>
      </c>
      <c r="S296" s="34" t="s">
        <v>1636</v>
      </c>
      <c r="T296" s="49">
        <f t="shared" si="7"/>
        <v>1709800</v>
      </c>
      <c r="U296" s="34" t="s">
        <v>411</v>
      </c>
      <c r="V296" s="33">
        <v>12712015</v>
      </c>
    </row>
    <row r="297" spans="1:22" ht="75" customHeight="1" x14ac:dyDescent="0.2">
      <c r="A297" s="34">
        <v>315</v>
      </c>
      <c r="B297" s="34" t="s">
        <v>1627</v>
      </c>
      <c r="C297" s="34" t="s">
        <v>1628</v>
      </c>
      <c r="D297" s="4" t="s">
        <v>1644</v>
      </c>
      <c r="E297" s="188" t="s">
        <v>1822</v>
      </c>
      <c r="F297" s="188" t="s">
        <v>1631</v>
      </c>
      <c r="G297" s="188" t="s">
        <v>235</v>
      </c>
      <c r="H297" s="188" t="s">
        <v>1632</v>
      </c>
      <c r="I297" s="34">
        <v>77101706</v>
      </c>
      <c r="J297" s="4" t="s">
        <v>1884</v>
      </c>
      <c r="K297" s="48">
        <v>42005</v>
      </c>
      <c r="L297" s="203">
        <v>8</v>
      </c>
      <c r="M297" s="204" t="s">
        <v>238</v>
      </c>
      <c r="N297" s="204" t="s">
        <v>1833</v>
      </c>
      <c r="O297" s="49">
        <f t="shared" si="6"/>
        <v>13678400</v>
      </c>
      <c r="P297" s="49">
        <v>13678400</v>
      </c>
      <c r="Q297" s="34" t="s">
        <v>1635</v>
      </c>
      <c r="R297" s="34" t="s">
        <v>1635</v>
      </c>
      <c r="S297" s="34" t="s">
        <v>1636</v>
      </c>
      <c r="T297" s="49">
        <f t="shared" si="7"/>
        <v>1709800</v>
      </c>
      <c r="U297" s="34" t="s">
        <v>411</v>
      </c>
      <c r="V297" s="33">
        <v>12892015</v>
      </c>
    </row>
    <row r="298" spans="1:22" ht="75" customHeight="1" x14ac:dyDescent="0.2">
      <c r="A298" s="34">
        <v>316</v>
      </c>
      <c r="B298" s="34" t="s">
        <v>1627</v>
      </c>
      <c r="C298" s="34" t="s">
        <v>1628</v>
      </c>
      <c r="D298" s="4" t="s">
        <v>1644</v>
      </c>
      <c r="E298" s="188" t="s">
        <v>1822</v>
      </c>
      <c r="F298" s="188" t="s">
        <v>1631</v>
      </c>
      <c r="G298" s="188" t="s">
        <v>235</v>
      </c>
      <c r="H298" s="188" t="s">
        <v>1632</v>
      </c>
      <c r="I298" s="34">
        <v>77101706</v>
      </c>
      <c r="J298" s="4" t="s">
        <v>1884</v>
      </c>
      <c r="K298" s="48">
        <v>42005</v>
      </c>
      <c r="L298" s="203">
        <v>8</v>
      </c>
      <c r="M298" s="204" t="s">
        <v>238</v>
      </c>
      <c r="N298" s="204" t="s">
        <v>1833</v>
      </c>
      <c r="O298" s="49">
        <f t="shared" si="6"/>
        <v>13678400</v>
      </c>
      <c r="P298" s="49">
        <v>13678400</v>
      </c>
      <c r="Q298" s="34" t="s">
        <v>1635</v>
      </c>
      <c r="R298" s="34" t="s">
        <v>1635</v>
      </c>
      <c r="S298" s="34" t="s">
        <v>1636</v>
      </c>
      <c r="T298" s="49">
        <f t="shared" si="7"/>
        <v>1709800</v>
      </c>
      <c r="U298" s="34" t="s">
        <v>411</v>
      </c>
      <c r="V298" s="33">
        <v>13292015</v>
      </c>
    </row>
    <row r="299" spans="1:22" ht="75" customHeight="1" x14ac:dyDescent="0.2">
      <c r="A299" s="34">
        <v>317</v>
      </c>
      <c r="B299" s="34" t="s">
        <v>1627</v>
      </c>
      <c r="C299" s="34" t="s">
        <v>1628</v>
      </c>
      <c r="D299" s="4" t="s">
        <v>1644</v>
      </c>
      <c r="E299" s="188" t="s">
        <v>1822</v>
      </c>
      <c r="F299" s="188" t="s">
        <v>1631</v>
      </c>
      <c r="G299" s="188" t="s">
        <v>235</v>
      </c>
      <c r="H299" s="188" t="s">
        <v>1632</v>
      </c>
      <c r="I299" s="34">
        <v>77101706</v>
      </c>
      <c r="J299" s="4" t="s">
        <v>1885</v>
      </c>
      <c r="K299" s="48">
        <v>42005</v>
      </c>
      <c r="L299" s="203">
        <v>2</v>
      </c>
      <c r="M299" s="204" t="s">
        <v>238</v>
      </c>
      <c r="N299" s="204" t="s">
        <v>1833</v>
      </c>
      <c r="O299" s="49">
        <f t="shared" si="6"/>
        <v>3172400</v>
      </c>
      <c r="P299" s="49">
        <v>3172400</v>
      </c>
      <c r="Q299" s="34" t="s">
        <v>1635</v>
      </c>
      <c r="R299" s="34" t="s">
        <v>1635</v>
      </c>
      <c r="S299" s="34" t="s">
        <v>1636</v>
      </c>
      <c r="T299" s="49">
        <f t="shared" si="7"/>
        <v>1586200</v>
      </c>
      <c r="U299" s="34" t="s">
        <v>411</v>
      </c>
      <c r="V299" s="33">
        <v>3332015</v>
      </c>
    </row>
    <row r="300" spans="1:22" ht="75" customHeight="1" x14ac:dyDescent="0.2">
      <c r="A300" s="34">
        <v>318</v>
      </c>
      <c r="B300" s="34" t="s">
        <v>1627</v>
      </c>
      <c r="C300" s="34" t="s">
        <v>1628</v>
      </c>
      <c r="D300" s="4" t="s">
        <v>1644</v>
      </c>
      <c r="E300" s="188" t="s">
        <v>1822</v>
      </c>
      <c r="F300" s="188" t="s">
        <v>1631</v>
      </c>
      <c r="G300" s="188" t="s">
        <v>235</v>
      </c>
      <c r="H300" s="188" t="s">
        <v>1632</v>
      </c>
      <c r="I300" s="34">
        <v>77101706</v>
      </c>
      <c r="J300" s="4" t="s">
        <v>1886</v>
      </c>
      <c r="K300" s="48">
        <v>42005</v>
      </c>
      <c r="L300" s="203">
        <v>2</v>
      </c>
      <c r="M300" s="204" t="s">
        <v>238</v>
      </c>
      <c r="N300" s="204" t="s">
        <v>1833</v>
      </c>
      <c r="O300" s="49">
        <f t="shared" si="6"/>
        <v>10094000</v>
      </c>
      <c r="P300" s="49">
        <v>10094000</v>
      </c>
      <c r="Q300" s="34" t="s">
        <v>1635</v>
      </c>
      <c r="R300" s="34" t="s">
        <v>1635</v>
      </c>
      <c r="S300" s="34" t="s">
        <v>1636</v>
      </c>
      <c r="T300" s="49">
        <f t="shared" si="7"/>
        <v>5047000</v>
      </c>
      <c r="U300" s="34" t="s">
        <v>411</v>
      </c>
      <c r="V300" s="33">
        <v>3532015</v>
      </c>
    </row>
    <row r="301" spans="1:22" ht="75" customHeight="1" x14ac:dyDescent="0.2">
      <c r="A301" s="34">
        <v>319</v>
      </c>
      <c r="B301" s="34" t="s">
        <v>1627</v>
      </c>
      <c r="C301" s="34" t="s">
        <v>1628</v>
      </c>
      <c r="D301" s="4" t="s">
        <v>1644</v>
      </c>
      <c r="E301" s="188" t="s">
        <v>1822</v>
      </c>
      <c r="F301" s="188" t="s">
        <v>1631</v>
      </c>
      <c r="G301" s="188" t="s">
        <v>235</v>
      </c>
      <c r="H301" s="188" t="s">
        <v>1632</v>
      </c>
      <c r="I301" s="34">
        <v>77101706</v>
      </c>
      <c r="J301" s="4" t="s">
        <v>1887</v>
      </c>
      <c r="K301" s="48">
        <v>42005</v>
      </c>
      <c r="L301" s="203">
        <v>2</v>
      </c>
      <c r="M301" s="204" t="s">
        <v>238</v>
      </c>
      <c r="N301" s="204" t="s">
        <v>1833</v>
      </c>
      <c r="O301" s="49">
        <f t="shared" si="6"/>
        <v>12840666</v>
      </c>
      <c r="P301" s="49">
        <v>12840666</v>
      </c>
      <c r="Q301" s="34" t="s">
        <v>1635</v>
      </c>
      <c r="R301" s="34" t="s">
        <v>1635</v>
      </c>
      <c r="S301" s="34" t="s">
        <v>1636</v>
      </c>
      <c r="T301" s="49">
        <f t="shared" si="7"/>
        <v>6420333</v>
      </c>
      <c r="U301" s="34" t="s">
        <v>411</v>
      </c>
      <c r="V301" s="33">
        <v>4662015</v>
      </c>
    </row>
    <row r="302" spans="1:22" ht="75" customHeight="1" x14ac:dyDescent="0.2">
      <c r="A302" s="34">
        <v>320</v>
      </c>
      <c r="B302" s="34" t="s">
        <v>1627</v>
      </c>
      <c r="C302" s="34" t="s">
        <v>1628</v>
      </c>
      <c r="D302" s="4" t="s">
        <v>1801</v>
      </c>
      <c r="E302" s="188" t="s">
        <v>1802</v>
      </c>
      <c r="F302" s="188" t="s">
        <v>1631</v>
      </c>
      <c r="G302" s="188" t="s">
        <v>235</v>
      </c>
      <c r="H302" s="188" t="s">
        <v>1632</v>
      </c>
      <c r="I302" s="34">
        <v>77121504</v>
      </c>
      <c r="J302" s="4" t="s">
        <v>1888</v>
      </c>
      <c r="K302" s="48">
        <v>42125</v>
      </c>
      <c r="L302" s="203">
        <v>1</v>
      </c>
      <c r="M302" s="204" t="s">
        <v>238</v>
      </c>
      <c r="N302" s="204" t="s">
        <v>1634</v>
      </c>
      <c r="O302" s="49">
        <f t="shared" si="6"/>
        <v>1472213</v>
      </c>
      <c r="P302" s="49">
        <v>1472213</v>
      </c>
      <c r="Q302" s="34" t="s">
        <v>1635</v>
      </c>
      <c r="R302" s="34" t="s">
        <v>1635</v>
      </c>
      <c r="S302" s="34" t="s">
        <v>1636</v>
      </c>
      <c r="T302" s="49">
        <f>+P302/L302</f>
        <v>1472213</v>
      </c>
      <c r="U302" s="34" t="s">
        <v>411</v>
      </c>
      <c r="V302" s="33">
        <v>11512015</v>
      </c>
    </row>
    <row r="303" spans="1:22" ht="75" customHeight="1" x14ac:dyDescent="0.2">
      <c r="A303" s="34">
        <v>321</v>
      </c>
      <c r="B303" s="34" t="s">
        <v>1627</v>
      </c>
      <c r="C303" s="34" t="s">
        <v>1628</v>
      </c>
      <c r="D303" s="4" t="s">
        <v>1644</v>
      </c>
      <c r="E303" s="188" t="s">
        <v>1822</v>
      </c>
      <c r="F303" s="188" t="s">
        <v>1631</v>
      </c>
      <c r="G303" s="188" t="s">
        <v>235</v>
      </c>
      <c r="H303" s="188" t="s">
        <v>1632</v>
      </c>
      <c r="I303" s="34">
        <v>77121504</v>
      </c>
      <c r="J303" s="4" t="s">
        <v>1842</v>
      </c>
      <c r="K303" s="48">
        <v>42005</v>
      </c>
      <c r="L303" s="203">
        <v>8</v>
      </c>
      <c r="M303" s="204" t="s">
        <v>238</v>
      </c>
      <c r="N303" s="204" t="s">
        <v>1833</v>
      </c>
      <c r="O303" s="49">
        <f t="shared" si="6"/>
        <v>16150400</v>
      </c>
      <c r="P303" s="49">
        <v>16150400</v>
      </c>
      <c r="Q303" s="34" t="s">
        <v>1635</v>
      </c>
      <c r="R303" s="34" t="s">
        <v>1635</v>
      </c>
      <c r="S303" s="34" t="s">
        <v>1636</v>
      </c>
      <c r="T303" s="49">
        <f>+O303/L303</f>
        <v>2018800</v>
      </c>
      <c r="U303" s="34" t="s">
        <v>411</v>
      </c>
      <c r="V303" s="33">
        <v>12612015</v>
      </c>
    </row>
    <row r="304" spans="1:22" ht="75" customHeight="1" x14ac:dyDescent="0.2">
      <c r="A304" s="34">
        <v>322</v>
      </c>
      <c r="B304" s="34" t="s">
        <v>1627</v>
      </c>
      <c r="C304" s="34" t="s">
        <v>1628</v>
      </c>
      <c r="D304" s="4" t="s">
        <v>1644</v>
      </c>
      <c r="E304" s="188" t="s">
        <v>1822</v>
      </c>
      <c r="F304" s="188" t="s">
        <v>1631</v>
      </c>
      <c r="G304" s="188" t="s">
        <v>235</v>
      </c>
      <c r="H304" s="188" t="s">
        <v>1632</v>
      </c>
      <c r="I304" s="34">
        <v>77121504</v>
      </c>
      <c r="J304" s="4" t="s">
        <v>1889</v>
      </c>
      <c r="K304" s="48">
        <v>42005</v>
      </c>
      <c r="L304" s="203">
        <v>8</v>
      </c>
      <c r="M304" s="204" t="s">
        <v>238</v>
      </c>
      <c r="N304" s="204" t="s">
        <v>1833</v>
      </c>
      <c r="O304" s="49">
        <f t="shared" si="6"/>
        <v>12689600</v>
      </c>
      <c r="P304" s="49">
        <v>12689600</v>
      </c>
      <c r="Q304" s="34" t="s">
        <v>1635</v>
      </c>
      <c r="R304" s="34" t="s">
        <v>1635</v>
      </c>
      <c r="S304" s="34" t="s">
        <v>1636</v>
      </c>
      <c r="T304" s="49">
        <f>+O304/L304</f>
        <v>1586200</v>
      </c>
      <c r="U304" s="34" t="s">
        <v>411</v>
      </c>
      <c r="V304" s="33">
        <v>12562015</v>
      </c>
    </row>
    <row r="305" spans="1:22" ht="75" customHeight="1" x14ac:dyDescent="0.2">
      <c r="A305" s="34">
        <v>324</v>
      </c>
      <c r="B305" s="34" t="s">
        <v>1627</v>
      </c>
      <c r="C305" s="34" t="s">
        <v>1628</v>
      </c>
      <c r="D305" s="4" t="s">
        <v>1644</v>
      </c>
      <c r="E305" s="188" t="s">
        <v>1702</v>
      </c>
      <c r="F305" s="188" t="s">
        <v>412</v>
      </c>
      <c r="G305" s="188" t="s">
        <v>1664</v>
      </c>
      <c r="H305" s="188" t="s">
        <v>1665</v>
      </c>
      <c r="I305" s="34">
        <v>77121500</v>
      </c>
      <c r="J305" s="4" t="s">
        <v>1799</v>
      </c>
      <c r="K305" s="48">
        <v>42054</v>
      </c>
      <c r="L305" s="203">
        <v>1</v>
      </c>
      <c r="M305" s="204" t="s">
        <v>415</v>
      </c>
      <c r="N305" s="204" t="s">
        <v>1634</v>
      </c>
      <c r="O305" s="49">
        <f t="shared" si="6"/>
        <v>4980356</v>
      </c>
      <c r="P305" s="49">
        <v>4980356</v>
      </c>
      <c r="Q305" s="34" t="s">
        <v>1635</v>
      </c>
      <c r="R305" s="34" t="s">
        <v>1635</v>
      </c>
      <c r="S305" s="34" t="s">
        <v>1636</v>
      </c>
      <c r="T305" s="49">
        <f>+P305</f>
        <v>4980356</v>
      </c>
      <c r="U305" s="34" t="s">
        <v>2779</v>
      </c>
      <c r="V305" s="33" t="s">
        <v>1695</v>
      </c>
    </row>
    <row r="306" spans="1:22" ht="75" customHeight="1" x14ac:dyDescent="0.2">
      <c r="A306" s="34">
        <v>325</v>
      </c>
      <c r="B306" s="34" t="s">
        <v>1627</v>
      </c>
      <c r="C306" s="34" t="s">
        <v>1628</v>
      </c>
      <c r="D306" s="4" t="s">
        <v>1629</v>
      </c>
      <c r="E306" s="188" t="s">
        <v>1630</v>
      </c>
      <c r="F306" s="188" t="s">
        <v>1631</v>
      </c>
      <c r="G306" s="188" t="s">
        <v>235</v>
      </c>
      <c r="H306" s="188" t="s">
        <v>1632</v>
      </c>
      <c r="I306" s="34">
        <v>77121500</v>
      </c>
      <c r="J306" s="4" t="s">
        <v>1890</v>
      </c>
      <c r="K306" s="48">
        <v>42170</v>
      </c>
      <c r="L306" s="203">
        <v>6</v>
      </c>
      <c r="M306" s="204" t="s">
        <v>238</v>
      </c>
      <c r="N306" s="204" t="s">
        <v>1875</v>
      </c>
      <c r="O306" s="49">
        <f t="shared" si="6"/>
        <v>14152200</v>
      </c>
      <c r="P306" s="49">
        <v>14152200</v>
      </c>
      <c r="Q306" s="34" t="s">
        <v>1635</v>
      </c>
      <c r="R306" s="34" t="s">
        <v>1635</v>
      </c>
      <c r="S306" s="34" t="s">
        <v>1636</v>
      </c>
      <c r="T306" s="49">
        <v>2358700</v>
      </c>
      <c r="U306" s="34" t="s">
        <v>411</v>
      </c>
      <c r="V306" s="33">
        <v>13242015</v>
      </c>
    </row>
    <row r="307" spans="1:22" ht="75" customHeight="1" x14ac:dyDescent="0.2">
      <c r="A307" s="34">
        <v>326</v>
      </c>
      <c r="B307" s="34" t="s">
        <v>1627</v>
      </c>
      <c r="C307" s="34" t="s">
        <v>1628</v>
      </c>
      <c r="D307" s="4" t="s">
        <v>1629</v>
      </c>
      <c r="E307" s="188" t="s">
        <v>1630</v>
      </c>
      <c r="F307" s="188" t="s">
        <v>1631</v>
      </c>
      <c r="G307" s="188" t="s">
        <v>235</v>
      </c>
      <c r="H307" s="188" t="s">
        <v>1632</v>
      </c>
      <c r="I307" s="34">
        <v>77121500</v>
      </c>
      <c r="J307" s="4" t="s">
        <v>1891</v>
      </c>
      <c r="K307" s="48">
        <v>42170</v>
      </c>
      <c r="L307" s="203">
        <v>6</v>
      </c>
      <c r="M307" s="204" t="s">
        <v>238</v>
      </c>
      <c r="N307" s="204" t="s">
        <v>1875</v>
      </c>
      <c r="O307" s="49">
        <f t="shared" si="6"/>
        <v>12112800</v>
      </c>
      <c r="P307" s="49">
        <v>12112800</v>
      </c>
      <c r="Q307" s="34" t="s">
        <v>1635</v>
      </c>
      <c r="R307" s="34" t="s">
        <v>1635</v>
      </c>
      <c r="S307" s="34" t="s">
        <v>1636</v>
      </c>
      <c r="T307" s="49">
        <v>2018800</v>
      </c>
      <c r="U307" s="34" t="s">
        <v>411</v>
      </c>
      <c r="V307" s="33">
        <v>13172015</v>
      </c>
    </row>
    <row r="308" spans="1:22" ht="75" customHeight="1" x14ac:dyDescent="0.2">
      <c r="A308" s="34">
        <v>327</v>
      </c>
      <c r="B308" s="34" t="s">
        <v>1627</v>
      </c>
      <c r="C308" s="34" t="s">
        <v>1628</v>
      </c>
      <c r="D308" s="4" t="s">
        <v>1629</v>
      </c>
      <c r="E308" s="188" t="s">
        <v>1630</v>
      </c>
      <c r="F308" s="188" t="s">
        <v>1631</v>
      </c>
      <c r="G308" s="188" t="s">
        <v>235</v>
      </c>
      <c r="H308" s="188" t="s">
        <v>1632</v>
      </c>
      <c r="I308" s="34">
        <v>77121500</v>
      </c>
      <c r="J308" s="4" t="s">
        <v>1892</v>
      </c>
      <c r="K308" s="48">
        <v>42170</v>
      </c>
      <c r="L308" s="203">
        <v>6</v>
      </c>
      <c r="M308" s="204" t="s">
        <v>238</v>
      </c>
      <c r="N308" s="204" t="s">
        <v>1875</v>
      </c>
      <c r="O308" s="49">
        <f t="shared" si="6"/>
        <v>10258800</v>
      </c>
      <c r="P308" s="49">
        <v>10258800</v>
      </c>
      <c r="Q308" s="34" t="s">
        <v>1635</v>
      </c>
      <c r="R308" s="34" t="s">
        <v>1635</v>
      </c>
      <c r="S308" s="34" t="s">
        <v>1636</v>
      </c>
      <c r="T308" s="49">
        <v>1709800</v>
      </c>
      <c r="U308" s="34" t="s">
        <v>411</v>
      </c>
      <c r="V308" s="33">
        <v>13202015</v>
      </c>
    </row>
    <row r="309" spans="1:22" ht="75" customHeight="1" x14ac:dyDescent="0.2">
      <c r="A309" s="34">
        <v>328</v>
      </c>
      <c r="B309" s="34" t="s">
        <v>1627</v>
      </c>
      <c r="C309" s="34" t="s">
        <v>1628</v>
      </c>
      <c r="D309" s="4" t="s">
        <v>1644</v>
      </c>
      <c r="E309" s="188" t="s">
        <v>1645</v>
      </c>
      <c r="F309" s="188" t="s">
        <v>1631</v>
      </c>
      <c r="G309" s="188" t="s">
        <v>235</v>
      </c>
      <c r="H309" s="188" t="s">
        <v>1632</v>
      </c>
      <c r="I309" s="34">
        <v>77121500</v>
      </c>
      <c r="J309" s="4" t="s">
        <v>1647</v>
      </c>
      <c r="K309" s="48">
        <v>42170</v>
      </c>
      <c r="L309" s="203">
        <v>6</v>
      </c>
      <c r="M309" s="204" t="s">
        <v>238</v>
      </c>
      <c r="N309" s="204" t="s">
        <v>1875</v>
      </c>
      <c r="O309" s="49">
        <f t="shared" si="6"/>
        <v>14152200</v>
      </c>
      <c r="P309" s="49">
        <v>14152200</v>
      </c>
      <c r="Q309" s="34" t="s">
        <v>1635</v>
      </c>
      <c r="R309" s="34" t="s">
        <v>1635</v>
      </c>
      <c r="S309" s="34" t="s">
        <v>1636</v>
      </c>
      <c r="T309" s="49">
        <v>2358700</v>
      </c>
      <c r="U309" s="34" t="s">
        <v>411</v>
      </c>
      <c r="V309" s="33">
        <v>12142015</v>
      </c>
    </row>
    <row r="310" spans="1:22" ht="75" customHeight="1" x14ac:dyDescent="0.2">
      <c r="A310" s="34">
        <v>329</v>
      </c>
      <c r="B310" s="34" t="s">
        <v>1627</v>
      </c>
      <c r="C310" s="34" t="s">
        <v>1628</v>
      </c>
      <c r="D310" s="4" t="s">
        <v>1644</v>
      </c>
      <c r="E310" s="188" t="s">
        <v>1645</v>
      </c>
      <c r="F310" s="188" t="s">
        <v>1631</v>
      </c>
      <c r="G310" s="188" t="s">
        <v>235</v>
      </c>
      <c r="H310" s="188" t="s">
        <v>1632</v>
      </c>
      <c r="I310" s="34">
        <v>77121500</v>
      </c>
      <c r="J310" s="4" t="s">
        <v>1647</v>
      </c>
      <c r="K310" s="48">
        <v>42170</v>
      </c>
      <c r="L310" s="203">
        <v>6</v>
      </c>
      <c r="M310" s="204" t="s">
        <v>238</v>
      </c>
      <c r="N310" s="204" t="s">
        <v>1875</v>
      </c>
      <c r="O310" s="49">
        <f t="shared" si="6"/>
        <v>14152200</v>
      </c>
      <c r="P310" s="49">
        <v>14152200</v>
      </c>
      <c r="Q310" s="34" t="s">
        <v>1635</v>
      </c>
      <c r="R310" s="34" t="s">
        <v>1635</v>
      </c>
      <c r="S310" s="34" t="s">
        <v>1636</v>
      </c>
      <c r="T310" s="49">
        <v>2358700</v>
      </c>
      <c r="U310" s="34" t="s">
        <v>411</v>
      </c>
      <c r="V310" s="33">
        <v>13162015</v>
      </c>
    </row>
    <row r="311" spans="1:22" ht="75" customHeight="1" x14ac:dyDescent="0.2">
      <c r="A311" s="34">
        <v>330</v>
      </c>
      <c r="B311" s="34" t="s">
        <v>1627</v>
      </c>
      <c r="C311" s="34" t="s">
        <v>1628</v>
      </c>
      <c r="D311" s="4" t="s">
        <v>1644</v>
      </c>
      <c r="E311" s="188" t="s">
        <v>1645</v>
      </c>
      <c r="F311" s="188" t="s">
        <v>1631</v>
      </c>
      <c r="G311" s="188" t="s">
        <v>235</v>
      </c>
      <c r="H311" s="188" t="s">
        <v>1632</v>
      </c>
      <c r="I311" s="34">
        <v>77121500</v>
      </c>
      <c r="J311" s="4" t="s">
        <v>1647</v>
      </c>
      <c r="K311" s="48">
        <v>42170</v>
      </c>
      <c r="L311" s="203">
        <v>6</v>
      </c>
      <c r="M311" s="204" t="s">
        <v>238</v>
      </c>
      <c r="N311" s="204" t="s">
        <v>1875</v>
      </c>
      <c r="O311" s="49">
        <f t="shared" si="6"/>
        <v>14152200</v>
      </c>
      <c r="P311" s="49">
        <v>14152200</v>
      </c>
      <c r="Q311" s="34" t="s">
        <v>1635</v>
      </c>
      <c r="R311" s="34" t="s">
        <v>1635</v>
      </c>
      <c r="S311" s="34" t="s">
        <v>1636</v>
      </c>
      <c r="T311" s="49">
        <v>2358700</v>
      </c>
      <c r="U311" s="34" t="s">
        <v>411</v>
      </c>
      <c r="V311" s="33">
        <v>13312015</v>
      </c>
    </row>
    <row r="312" spans="1:22" ht="75" customHeight="1" x14ac:dyDescent="0.2">
      <c r="A312" s="34">
        <v>331</v>
      </c>
      <c r="B312" s="34" t="s">
        <v>1627</v>
      </c>
      <c r="C312" s="34" t="s">
        <v>1628</v>
      </c>
      <c r="D312" s="4" t="s">
        <v>1644</v>
      </c>
      <c r="E312" s="188" t="s">
        <v>1645</v>
      </c>
      <c r="F312" s="188" t="s">
        <v>1631</v>
      </c>
      <c r="G312" s="188" t="s">
        <v>235</v>
      </c>
      <c r="H312" s="188" t="s">
        <v>1632</v>
      </c>
      <c r="I312" s="34">
        <v>77121500</v>
      </c>
      <c r="J312" s="4" t="s">
        <v>1893</v>
      </c>
      <c r="K312" s="48">
        <v>42170</v>
      </c>
      <c r="L312" s="203">
        <v>6</v>
      </c>
      <c r="M312" s="204" t="s">
        <v>238</v>
      </c>
      <c r="N312" s="204" t="s">
        <v>1875</v>
      </c>
      <c r="O312" s="49">
        <f t="shared" si="6"/>
        <v>16562400</v>
      </c>
      <c r="P312" s="49">
        <v>16562400</v>
      </c>
      <c r="Q312" s="34" t="s">
        <v>1635</v>
      </c>
      <c r="R312" s="34" t="s">
        <v>1635</v>
      </c>
      <c r="S312" s="34" t="s">
        <v>1636</v>
      </c>
      <c r="T312" s="49">
        <v>2760400</v>
      </c>
      <c r="U312" s="34" t="s">
        <v>411</v>
      </c>
      <c r="V312" s="33">
        <v>13082015</v>
      </c>
    </row>
    <row r="313" spans="1:22" ht="75" customHeight="1" x14ac:dyDescent="0.2">
      <c r="A313" s="34">
        <v>332</v>
      </c>
      <c r="B313" s="34" t="s">
        <v>1627</v>
      </c>
      <c r="C313" s="34" t="s">
        <v>1628</v>
      </c>
      <c r="D313" s="4" t="s">
        <v>1644</v>
      </c>
      <c r="E313" s="188" t="s">
        <v>1645</v>
      </c>
      <c r="F313" s="188" t="s">
        <v>1631</v>
      </c>
      <c r="G313" s="188" t="s">
        <v>235</v>
      </c>
      <c r="H313" s="188" t="s">
        <v>1632</v>
      </c>
      <c r="I313" s="34">
        <v>77121500</v>
      </c>
      <c r="J313" s="4" t="s">
        <v>1893</v>
      </c>
      <c r="K313" s="48">
        <v>42170</v>
      </c>
      <c r="L313" s="203">
        <v>6</v>
      </c>
      <c r="M313" s="204" t="s">
        <v>238</v>
      </c>
      <c r="N313" s="204" t="s">
        <v>1875</v>
      </c>
      <c r="O313" s="49">
        <f t="shared" si="6"/>
        <v>16562400</v>
      </c>
      <c r="P313" s="49">
        <v>16562400</v>
      </c>
      <c r="Q313" s="34" t="s">
        <v>1635</v>
      </c>
      <c r="R313" s="34" t="s">
        <v>1635</v>
      </c>
      <c r="S313" s="34" t="s">
        <v>1636</v>
      </c>
      <c r="T313" s="49">
        <v>2760400</v>
      </c>
      <c r="U313" s="34" t="s">
        <v>411</v>
      </c>
      <c r="V313" s="33">
        <v>13472015</v>
      </c>
    </row>
    <row r="314" spans="1:22" ht="75" customHeight="1" x14ac:dyDescent="0.2">
      <c r="A314" s="34">
        <v>333</v>
      </c>
      <c r="B314" s="34" t="s">
        <v>1627</v>
      </c>
      <c r="C314" s="34" t="s">
        <v>1628</v>
      </c>
      <c r="D314" s="4" t="s">
        <v>1644</v>
      </c>
      <c r="E314" s="188" t="s">
        <v>1768</v>
      </c>
      <c r="F314" s="188" t="s">
        <v>1631</v>
      </c>
      <c r="G314" s="188" t="s">
        <v>235</v>
      </c>
      <c r="H314" s="188" t="s">
        <v>1632</v>
      </c>
      <c r="I314" s="34">
        <v>77121500</v>
      </c>
      <c r="J314" s="4" t="s">
        <v>1894</v>
      </c>
      <c r="K314" s="48">
        <v>42170</v>
      </c>
      <c r="L314" s="203">
        <v>6</v>
      </c>
      <c r="M314" s="204" t="s">
        <v>238</v>
      </c>
      <c r="N314" s="204" t="s">
        <v>1875</v>
      </c>
      <c r="O314" s="49">
        <f t="shared" si="6"/>
        <v>14152200</v>
      </c>
      <c r="P314" s="49">
        <v>14152200</v>
      </c>
      <c r="Q314" s="34" t="s">
        <v>1635</v>
      </c>
      <c r="R314" s="34" t="s">
        <v>1635</v>
      </c>
      <c r="S314" s="34" t="s">
        <v>1636</v>
      </c>
      <c r="T314" s="49">
        <v>2358700</v>
      </c>
      <c r="U314" s="34" t="s">
        <v>411</v>
      </c>
      <c r="V314" s="33">
        <v>13252015</v>
      </c>
    </row>
    <row r="315" spans="1:22" ht="75" customHeight="1" x14ac:dyDescent="0.2">
      <c r="A315" s="34">
        <v>334</v>
      </c>
      <c r="B315" s="34" t="s">
        <v>1627</v>
      </c>
      <c r="C315" s="34" t="s">
        <v>1628</v>
      </c>
      <c r="D315" s="4" t="s">
        <v>1644</v>
      </c>
      <c r="E315" s="188" t="s">
        <v>1768</v>
      </c>
      <c r="F315" s="188" t="s">
        <v>1631</v>
      </c>
      <c r="G315" s="188" t="s">
        <v>235</v>
      </c>
      <c r="H315" s="188" t="s">
        <v>1632</v>
      </c>
      <c r="I315" s="34">
        <v>77121500</v>
      </c>
      <c r="J315" s="4" t="s">
        <v>1895</v>
      </c>
      <c r="K315" s="48">
        <v>42170</v>
      </c>
      <c r="L315" s="203">
        <v>1.7</v>
      </c>
      <c r="M315" s="204" t="s">
        <v>238</v>
      </c>
      <c r="N315" s="204" t="s">
        <v>1875</v>
      </c>
      <c r="O315" s="49">
        <f t="shared" si="6"/>
        <v>5132834</v>
      </c>
      <c r="P315" s="49">
        <v>5132834</v>
      </c>
      <c r="Q315" s="34" t="s">
        <v>1635</v>
      </c>
      <c r="R315" s="34" t="s">
        <v>1635</v>
      </c>
      <c r="S315" s="34" t="s">
        <v>1636</v>
      </c>
      <c r="T315" s="49">
        <f>+O315/L315</f>
        <v>3019314.1176470588</v>
      </c>
      <c r="U315" s="34" t="s">
        <v>411</v>
      </c>
      <c r="V315" s="33">
        <v>1402015</v>
      </c>
    </row>
    <row r="316" spans="1:22" ht="75" customHeight="1" x14ac:dyDescent="0.2">
      <c r="A316" s="34">
        <v>335</v>
      </c>
      <c r="B316" s="34" t="s">
        <v>1627</v>
      </c>
      <c r="C316" s="34" t="s">
        <v>1628</v>
      </c>
      <c r="D316" s="4" t="s">
        <v>1644</v>
      </c>
      <c r="E316" s="188" t="s">
        <v>1768</v>
      </c>
      <c r="F316" s="188" t="s">
        <v>1631</v>
      </c>
      <c r="G316" s="188" t="s">
        <v>235</v>
      </c>
      <c r="H316" s="188" t="s">
        <v>1632</v>
      </c>
      <c r="I316" s="34">
        <v>77121500</v>
      </c>
      <c r="J316" s="4" t="s">
        <v>1896</v>
      </c>
      <c r="K316" s="48">
        <v>42309</v>
      </c>
      <c r="L316" s="203">
        <v>1.7</v>
      </c>
      <c r="M316" s="204" t="s">
        <v>238</v>
      </c>
      <c r="N316" s="204" t="s">
        <v>1875</v>
      </c>
      <c r="O316" s="49">
        <f t="shared" si="6"/>
        <v>4600667</v>
      </c>
      <c r="P316" s="49">
        <v>4600667</v>
      </c>
      <c r="Q316" s="34" t="s">
        <v>1635</v>
      </c>
      <c r="R316" s="34" t="s">
        <v>1635</v>
      </c>
      <c r="S316" s="34" t="s">
        <v>1636</v>
      </c>
      <c r="T316" s="49">
        <v>2760400</v>
      </c>
      <c r="U316" s="34" t="s">
        <v>411</v>
      </c>
      <c r="V316" s="33">
        <v>1452015</v>
      </c>
    </row>
    <row r="317" spans="1:22" ht="75" customHeight="1" x14ac:dyDescent="0.2">
      <c r="A317" s="34">
        <v>336</v>
      </c>
      <c r="B317" s="34" t="s">
        <v>1627</v>
      </c>
      <c r="C317" s="34" t="s">
        <v>1628</v>
      </c>
      <c r="D317" s="4" t="s">
        <v>1644</v>
      </c>
      <c r="E317" s="188" t="s">
        <v>1702</v>
      </c>
      <c r="F317" s="188" t="s">
        <v>1631</v>
      </c>
      <c r="G317" s="188" t="s">
        <v>235</v>
      </c>
      <c r="H317" s="188" t="s">
        <v>1632</v>
      </c>
      <c r="I317" s="34">
        <v>77121500</v>
      </c>
      <c r="J317" s="4" t="s">
        <v>1897</v>
      </c>
      <c r="K317" s="48">
        <v>42170</v>
      </c>
      <c r="L317" s="203">
        <v>3</v>
      </c>
      <c r="M317" s="204" t="s">
        <v>238</v>
      </c>
      <c r="N317" s="204" t="s">
        <v>1875</v>
      </c>
      <c r="O317" s="49">
        <f t="shared" si="6"/>
        <v>13565100</v>
      </c>
      <c r="P317" s="49">
        <v>13565100</v>
      </c>
      <c r="Q317" s="34" t="s">
        <v>1635</v>
      </c>
      <c r="R317" s="34" t="s">
        <v>1635</v>
      </c>
      <c r="S317" s="34" t="s">
        <v>1636</v>
      </c>
      <c r="T317" s="49">
        <f>+P317/L317</f>
        <v>4521700</v>
      </c>
      <c r="U317" s="34" t="s">
        <v>411</v>
      </c>
      <c r="V317" s="33">
        <v>14502015</v>
      </c>
    </row>
    <row r="318" spans="1:22" ht="75" customHeight="1" x14ac:dyDescent="0.2">
      <c r="A318" s="34">
        <v>337</v>
      </c>
      <c r="B318" s="34" t="s">
        <v>1627</v>
      </c>
      <c r="C318" s="34" t="s">
        <v>1628</v>
      </c>
      <c r="D318" s="4" t="s">
        <v>1644</v>
      </c>
      <c r="E318" s="188" t="s">
        <v>1768</v>
      </c>
      <c r="F318" s="188" t="s">
        <v>1631</v>
      </c>
      <c r="G318" s="188" t="s">
        <v>235</v>
      </c>
      <c r="H318" s="188" t="s">
        <v>1632</v>
      </c>
      <c r="I318" s="34">
        <v>77121500</v>
      </c>
      <c r="J318" s="4" t="s">
        <v>1898</v>
      </c>
      <c r="K318" s="48">
        <v>42170</v>
      </c>
      <c r="L318" s="203">
        <v>5</v>
      </c>
      <c r="M318" s="204" t="s">
        <v>238</v>
      </c>
      <c r="N318" s="204" t="s">
        <v>1634</v>
      </c>
      <c r="O318" s="49">
        <f t="shared" si="6"/>
        <v>2000000</v>
      </c>
      <c r="P318" s="49">
        <v>2000000</v>
      </c>
      <c r="Q318" s="34" t="s">
        <v>1635</v>
      </c>
      <c r="R318" s="34" t="s">
        <v>1635</v>
      </c>
      <c r="S318" s="34" t="s">
        <v>1636</v>
      </c>
      <c r="T318" s="49">
        <v>2358700</v>
      </c>
      <c r="U318" s="34" t="s">
        <v>411</v>
      </c>
      <c r="V318" s="33">
        <v>1235</v>
      </c>
    </row>
    <row r="319" spans="1:22" ht="75" customHeight="1" x14ac:dyDescent="0.2">
      <c r="A319" s="34">
        <v>338</v>
      </c>
      <c r="B319" s="34" t="s">
        <v>1627</v>
      </c>
      <c r="C319" s="34" t="s">
        <v>1628</v>
      </c>
      <c r="D319" s="4" t="s">
        <v>1644</v>
      </c>
      <c r="E319" s="188" t="s">
        <v>1768</v>
      </c>
      <c r="F319" s="188" t="s">
        <v>1631</v>
      </c>
      <c r="G319" s="188" t="s">
        <v>235</v>
      </c>
      <c r="H319" s="188" t="s">
        <v>1632</v>
      </c>
      <c r="I319" s="34">
        <v>77121500</v>
      </c>
      <c r="J319" s="4" t="s">
        <v>185</v>
      </c>
      <c r="K319" s="48">
        <v>42170</v>
      </c>
      <c r="L319" s="203">
        <v>5</v>
      </c>
      <c r="M319" s="204" t="s">
        <v>238</v>
      </c>
      <c r="N319" s="204" t="s">
        <v>1875</v>
      </c>
      <c r="O319" s="49">
        <f t="shared" si="6"/>
        <v>666700</v>
      </c>
      <c r="P319" s="49">
        <v>666700</v>
      </c>
      <c r="Q319" s="34" t="s">
        <v>1635</v>
      </c>
      <c r="R319" s="34" t="s">
        <v>1635</v>
      </c>
      <c r="S319" s="34" t="s">
        <v>1636</v>
      </c>
      <c r="T319" s="49">
        <f>+P319</f>
        <v>666700</v>
      </c>
      <c r="U319" s="34" t="s">
        <v>2779</v>
      </c>
      <c r="V319" s="33" t="s">
        <v>1695</v>
      </c>
    </row>
    <row r="320" spans="1:22" ht="75" customHeight="1" x14ac:dyDescent="0.2">
      <c r="A320" s="34">
        <v>343</v>
      </c>
      <c r="B320" s="34" t="s">
        <v>1627</v>
      </c>
      <c r="C320" s="34" t="s">
        <v>1628</v>
      </c>
      <c r="D320" s="4" t="s">
        <v>1644</v>
      </c>
      <c r="E320" s="188" t="s">
        <v>1768</v>
      </c>
      <c r="F320" s="188" t="s">
        <v>1631</v>
      </c>
      <c r="G320" s="188" t="s">
        <v>235</v>
      </c>
      <c r="H320" s="188" t="s">
        <v>1632</v>
      </c>
      <c r="I320" s="34">
        <v>77121500</v>
      </c>
      <c r="J320" s="4" t="s">
        <v>1899</v>
      </c>
      <c r="K320" s="48">
        <v>42019</v>
      </c>
      <c r="L320" s="203">
        <v>1</v>
      </c>
      <c r="M320" s="204" t="s">
        <v>238</v>
      </c>
      <c r="N320" s="204" t="s">
        <v>1634</v>
      </c>
      <c r="O320" s="49">
        <f t="shared" si="6"/>
        <v>121086</v>
      </c>
      <c r="P320" s="49">
        <v>121086</v>
      </c>
      <c r="Q320" s="34" t="s">
        <v>1635</v>
      </c>
      <c r="R320" s="34" t="s">
        <v>1635</v>
      </c>
      <c r="S320" s="34" t="s">
        <v>1636</v>
      </c>
      <c r="T320" s="49">
        <f>+P320</f>
        <v>121086</v>
      </c>
      <c r="U320" s="34" t="s">
        <v>411</v>
      </c>
      <c r="V320" s="33" t="s">
        <v>1900</v>
      </c>
    </row>
    <row r="321" spans="1:22" ht="75" customHeight="1" x14ac:dyDescent="0.2">
      <c r="A321" s="34">
        <v>344</v>
      </c>
      <c r="B321" s="34" t="s">
        <v>1627</v>
      </c>
      <c r="C321" s="34" t="s">
        <v>1628</v>
      </c>
      <c r="D321" s="4" t="s">
        <v>1644</v>
      </c>
      <c r="E321" s="188" t="s">
        <v>1645</v>
      </c>
      <c r="F321" s="188" t="s">
        <v>1631</v>
      </c>
      <c r="G321" s="188" t="s">
        <v>235</v>
      </c>
      <c r="H321" s="188" t="s">
        <v>1632</v>
      </c>
      <c r="I321" s="34">
        <v>77121500</v>
      </c>
      <c r="J321" s="4" t="s">
        <v>1901</v>
      </c>
      <c r="K321" s="48">
        <v>42019</v>
      </c>
      <c r="L321" s="203">
        <v>1</v>
      </c>
      <c r="M321" s="204" t="s">
        <v>238</v>
      </c>
      <c r="N321" s="204" t="s">
        <v>1634</v>
      </c>
      <c r="O321" s="49">
        <f t="shared" si="6"/>
        <v>2173300</v>
      </c>
      <c r="P321" s="49">
        <v>2173300</v>
      </c>
      <c r="Q321" s="34" t="s">
        <v>1635</v>
      </c>
      <c r="R321" s="34" t="s">
        <v>1635</v>
      </c>
      <c r="S321" s="34" t="s">
        <v>1636</v>
      </c>
      <c r="T321" s="49">
        <v>2173300</v>
      </c>
      <c r="U321" s="34" t="s">
        <v>411</v>
      </c>
      <c r="V321" s="33">
        <v>2082015</v>
      </c>
    </row>
    <row r="322" spans="1:22" ht="75" customHeight="1" x14ac:dyDescent="0.2">
      <c r="A322" s="34">
        <v>346</v>
      </c>
      <c r="B322" s="34" t="s">
        <v>1627</v>
      </c>
      <c r="C322" s="34" t="s">
        <v>1628</v>
      </c>
      <c r="D322" s="4" t="s">
        <v>1801</v>
      </c>
      <c r="E322" s="188" t="s">
        <v>1814</v>
      </c>
      <c r="F322" s="188" t="s">
        <v>1631</v>
      </c>
      <c r="G322" s="188" t="s">
        <v>235</v>
      </c>
      <c r="H322" s="188" t="s">
        <v>1632</v>
      </c>
      <c r="I322" s="34">
        <v>77101706</v>
      </c>
      <c r="J322" s="4" t="s">
        <v>1902</v>
      </c>
      <c r="K322" s="48">
        <v>42036</v>
      </c>
      <c r="L322" s="203">
        <v>1</v>
      </c>
      <c r="M322" s="204" t="s">
        <v>238</v>
      </c>
      <c r="N322" s="204" t="s">
        <v>1634</v>
      </c>
      <c r="O322" s="49">
        <f t="shared" si="6"/>
        <v>3996400</v>
      </c>
      <c r="P322" s="49">
        <v>3996400</v>
      </c>
      <c r="Q322" s="34" t="s">
        <v>1635</v>
      </c>
      <c r="R322" s="34" t="s">
        <v>1635</v>
      </c>
      <c r="S322" s="34" t="s">
        <v>1636</v>
      </c>
      <c r="T322" s="49">
        <v>3996400</v>
      </c>
      <c r="U322" s="34" t="s">
        <v>411</v>
      </c>
      <c r="V322" s="33">
        <v>8802015</v>
      </c>
    </row>
    <row r="323" spans="1:22" ht="75" customHeight="1" x14ac:dyDescent="0.2">
      <c r="A323" s="34">
        <v>347</v>
      </c>
      <c r="B323" s="34" t="s">
        <v>1627</v>
      </c>
      <c r="C323" s="34" t="s">
        <v>1628</v>
      </c>
      <c r="D323" s="4" t="s">
        <v>1644</v>
      </c>
      <c r="E323" s="188" t="s">
        <v>1702</v>
      </c>
      <c r="F323" s="188" t="s">
        <v>412</v>
      </c>
      <c r="G323" s="188" t="s">
        <v>1664</v>
      </c>
      <c r="H323" s="188" t="s">
        <v>1665</v>
      </c>
      <c r="I323" s="34">
        <v>77121500</v>
      </c>
      <c r="J323" s="4" t="s">
        <v>1903</v>
      </c>
      <c r="K323" s="48">
        <v>42246</v>
      </c>
      <c r="L323" s="203">
        <v>3</v>
      </c>
      <c r="M323" s="204" t="s">
        <v>238</v>
      </c>
      <c r="N323" s="204" t="s">
        <v>1634</v>
      </c>
      <c r="O323" s="49">
        <f t="shared" ref="O323:O386" si="8">+P323</f>
        <v>10928346</v>
      </c>
      <c r="P323" s="49">
        <v>10928346</v>
      </c>
      <c r="Q323" s="34" t="s">
        <v>1635</v>
      </c>
      <c r="R323" s="34" t="s">
        <v>1635</v>
      </c>
      <c r="S323" s="34" t="s">
        <v>1636</v>
      </c>
      <c r="T323" s="49">
        <v>10853796</v>
      </c>
      <c r="U323" s="34" t="s">
        <v>2779</v>
      </c>
      <c r="V323" s="33" t="s">
        <v>1695</v>
      </c>
    </row>
    <row r="324" spans="1:22" ht="75" customHeight="1" x14ac:dyDescent="0.2">
      <c r="A324" s="34">
        <v>348</v>
      </c>
      <c r="B324" s="34" t="s">
        <v>1627</v>
      </c>
      <c r="C324" s="34" t="s">
        <v>1628</v>
      </c>
      <c r="D324" s="4" t="s">
        <v>1644</v>
      </c>
      <c r="E324" s="188" t="s">
        <v>1702</v>
      </c>
      <c r="F324" s="188" t="s">
        <v>412</v>
      </c>
      <c r="G324" s="188" t="s">
        <v>1664</v>
      </c>
      <c r="H324" s="188" t="s">
        <v>1665</v>
      </c>
      <c r="I324" s="34">
        <v>77121500</v>
      </c>
      <c r="J324" s="4" t="s">
        <v>1904</v>
      </c>
      <c r="K324" s="48">
        <v>42061</v>
      </c>
      <c r="L324" s="203">
        <v>3</v>
      </c>
      <c r="M324" s="204" t="s">
        <v>238</v>
      </c>
      <c r="N324" s="204" t="s">
        <v>1634</v>
      </c>
      <c r="O324" s="49">
        <f t="shared" si="8"/>
        <v>75000000</v>
      </c>
      <c r="P324" s="49">
        <v>75000000</v>
      </c>
      <c r="Q324" s="34" t="s">
        <v>1635</v>
      </c>
      <c r="R324" s="34" t="s">
        <v>1635</v>
      </c>
      <c r="S324" s="34" t="s">
        <v>1636</v>
      </c>
      <c r="T324" s="49">
        <v>75000000</v>
      </c>
      <c r="U324" s="34" t="s">
        <v>2779</v>
      </c>
      <c r="V324" s="33" t="s">
        <v>1695</v>
      </c>
    </row>
    <row r="325" spans="1:22" ht="75" customHeight="1" x14ac:dyDescent="0.2">
      <c r="A325" s="34">
        <v>349</v>
      </c>
      <c r="B325" s="34" t="s">
        <v>1627</v>
      </c>
      <c r="C325" s="34" t="s">
        <v>1628</v>
      </c>
      <c r="D325" s="4" t="s">
        <v>1644</v>
      </c>
      <c r="E325" s="188" t="s">
        <v>1822</v>
      </c>
      <c r="F325" s="188" t="s">
        <v>1631</v>
      </c>
      <c r="G325" s="188" t="s">
        <v>235</v>
      </c>
      <c r="H325" s="188" t="s">
        <v>1632</v>
      </c>
      <c r="I325" s="34">
        <v>77101706</v>
      </c>
      <c r="J325" s="4" t="s">
        <v>1905</v>
      </c>
      <c r="K325" s="48">
        <v>42005</v>
      </c>
      <c r="L325" s="203">
        <v>8</v>
      </c>
      <c r="M325" s="204" t="s">
        <v>238</v>
      </c>
      <c r="N325" s="204" t="s">
        <v>1634</v>
      </c>
      <c r="O325" s="49">
        <f t="shared" si="8"/>
        <v>18869600</v>
      </c>
      <c r="P325" s="49">
        <v>18869600</v>
      </c>
      <c r="Q325" s="34" t="s">
        <v>1635</v>
      </c>
      <c r="R325" s="34" t="s">
        <v>1635</v>
      </c>
      <c r="S325" s="34" t="s">
        <v>1636</v>
      </c>
      <c r="T325" s="49">
        <f>+P325/L325</f>
        <v>2358700</v>
      </c>
      <c r="U325" s="34" t="s">
        <v>411</v>
      </c>
      <c r="V325" s="33">
        <v>12732015</v>
      </c>
    </row>
    <row r="326" spans="1:22" ht="75" customHeight="1" x14ac:dyDescent="0.2">
      <c r="A326" s="34">
        <v>352</v>
      </c>
      <c r="B326" s="34" t="s">
        <v>1627</v>
      </c>
      <c r="C326" s="34" t="s">
        <v>1667</v>
      </c>
      <c r="D326" s="4" t="s">
        <v>1644</v>
      </c>
      <c r="E326" s="188" t="s">
        <v>1668</v>
      </c>
      <c r="F326" s="188" t="s">
        <v>1631</v>
      </c>
      <c r="G326" s="188" t="s">
        <v>235</v>
      </c>
      <c r="H326" s="188" t="s">
        <v>1632</v>
      </c>
      <c r="I326" s="34">
        <v>77131600</v>
      </c>
      <c r="J326" s="4" t="s">
        <v>1906</v>
      </c>
      <c r="K326" s="48">
        <v>42019</v>
      </c>
      <c r="L326" s="203">
        <v>3.5</v>
      </c>
      <c r="M326" s="204" t="s">
        <v>238</v>
      </c>
      <c r="N326" s="204" t="s">
        <v>1634</v>
      </c>
      <c r="O326" s="49">
        <f t="shared" si="8"/>
        <v>8255450</v>
      </c>
      <c r="P326" s="49">
        <v>8255450</v>
      </c>
      <c r="Q326" s="34" t="s">
        <v>1635</v>
      </c>
      <c r="R326" s="34" t="s">
        <v>1635</v>
      </c>
      <c r="S326" s="34" t="s">
        <v>1636</v>
      </c>
      <c r="T326" s="49">
        <v>2358700</v>
      </c>
      <c r="U326" s="34" t="s">
        <v>411</v>
      </c>
      <c r="V326" s="33">
        <v>9392015</v>
      </c>
    </row>
    <row r="327" spans="1:22" ht="75" customHeight="1" x14ac:dyDescent="0.2">
      <c r="A327" s="34">
        <v>353</v>
      </c>
      <c r="B327" s="34" t="s">
        <v>1627</v>
      </c>
      <c r="C327" s="34" t="s">
        <v>1667</v>
      </c>
      <c r="D327" s="4" t="s">
        <v>1644</v>
      </c>
      <c r="E327" s="188" t="s">
        <v>1668</v>
      </c>
      <c r="F327" s="188" t="s">
        <v>1631</v>
      </c>
      <c r="G327" s="188" t="s">
        <v>235</v>
      </c>
      <c r="H327" s="188" t="s">
        <v>1632</v>
      </c>
      <c r="I327" s="34">
        <v>77131600</v>
      </c>
      <c r="J327" s="4" t="s">
        <v>1907</v>
      </c>
      <c r="K327" s="48">
        <v>42019</v>
      </c>
      <c r="L327" s="203">
        <v>3</v>
      </c>
      <c r="M327" s="204" t="s">
        <v>238</v>
      </c>
      <c r="N327" s="204" t="s">
        <v>1634</v>
      </c>
      <c r="O327" s="49">
        <f t="shared" si="8"/>
        <v>10413300</v>
      </c>
      <c r="P327" s="49">
        <v>10413300</v>
      </c>
      <c r="Q327" s="34" t="s">
        <v>1635</v>
      </c>
      <c r="R327" s="34" t="s">
        <v>1635</v>
      </c>
      <c r="S327" s="34" t="s">
        <v>1636</v>
      </c>
      <c r="T327" s="49">
        <f>+O327/3</f>
        <v>3471100</v>
      </c>
      <c r="U327" s="34" t="s">
        <v>411</v>
      </c>
      <c r="V327" s="33">
        <v>9092015</v>
      </c>
    </row>
    <row r="328" spans="1:22" ht="75" customHeight="1" x14ac:dyDescent="0.2">
      <c r="A328" s="34">
        <v>354</v>
      </c>
      <c r="B328" s="34" t="s">
        <v>1627</v>
      </c>
      <c r="C328" s="34" t="s">
        <v>1628</v>
      </c>
      <c r="D328" s="4" t="s">
        <v>1629</v>
      </c>
      <c r="E328" s="188" t="s">
        <v>1630</v>
      </c>
      <c r="F328" s="188" t="s">
        <v>412</v>
      </c>
      <c r="G328" s="188" t="s">
        <v>1664</v>
      </c>
      <c r="H328" s="188" t="s">
        <v>1665</v>
      </c>
      <c r="I328" s="34">
        <v>77121500</v>
      </c>
      <c r="J328" s="4" t="s">
        <v>1908</v>
      </c>
      <c r="K328" s="48">
        <v>42005</v>
      </c>
      <c r="L328" s="203">
        <v>1</v>
      </c>
      <c r="M328" s="204" t="s">
        <v>238</v>
      </c>
      <c r="N328" s="204" t="s">
        <v>1634</v>
      </c>
      <c r="O328" s="49">
        <f t="shared" si="8"/>
        <v>1833333</v>
      </c>
      <c r="P328" s="49">
        <v>1833333</v>
      </c>
      <c r="Q328" s="34" t="s">
        <v>1635</v>
      </c>
      <c r="R328" s="34" t="s">
        <v>1635</v>
      </c>
      <c r="S328" s="34" t="s">
        <v>1636</v>
      </c>
      <c r="T328" s="49">
        <f>+P328</f>
        <v>1833333</v>
      </c>
      <c r="U328" s="34" t="s">
        <v>2779</v>
      </c>
      <c r="V328" s="33" t="s">
        <v>1695</v>
      </c>
    </row>
    <row r="329" spans="1:22" ht="75" customHeight="1" x14ac:dyDescent="0.2">
      <c r="A329" s="34">
        <v>355</v>
      </c>
      <c r="B329" s="34" t="s">
        <v>1627</v>
      </c>
      <c r="C329" s="34" t="s">
        <v>1628</v>
      </c>
      <c r="D329" s="4" t="s">
        <v>1644</v>
      </c>
      <c r="E329" s="188" t="s">
        <v>1702</v>
      </c>
      <c r="F329" s="188" t="s">
        <v>1631</v>
      </c>
      <c r="G329" s="188" t="s">
        <v>235</v>
      </c>
      <c r="H329" s="188" t="s">
        <v>1632</v>
      </c>
      <c r="I329" s="34">
        <v>77121500</v>
      </c>
      <c r="J329" s="4" t="s">
        <v>1909</v>
      </c>
      <c r="K329" s="48">
        <v>42170</v>
      </c>
      <c r="L329" s="203">
        <v>1.3333299999999999</v>
      </c>
      <c r="M329" s="204" t="s">
        <v>238</v>
      </c>
      <c r="N329" s="204" t="s">
        <v>1875</v>
      </c>
      <c r="O329" s="49">
        <f t="shared" si="8"/>
        <v>2691734</v>
      </c>
      <c r="P329" s="49">
        <v>2691734</v>
      </c>
      <c r="Q329" s="34" t="s">
        <v>1635</v>
      </c>
      <c r="R329" s="34" t="s">
        <v>1635</v>
      </c>
      <c r="S329" s="34" t="s">
        <v>1636</v>
      </c>
      <c r="T329" s="49">
        <f>+P329/L329</f>
        <v>2018805.5470138676</v>
      </c>
      <c r="U329" s="34" t="s">
        <v>2779</v>
      </c>
      <c r="V329" s="33" t="s">
        <v>1695</v>
      </c>
    </row>
    <row r="330" spans="1:22" ht="75" customHeight="1" x14ac:dyDescent="0.2">
      <c r="A330" s="34">
        <v>357</v>
      </c>
      <c r="B330" s="34" t="s">
        <v>1627</v>
      </c>
      <c r="C330" s="34" t="s">
        <v>1628</v>
      </c>
      <c r="D330" s="4" t="s">
        <v>1644</v>
      </c>
      <c r="E330" s="188" t="s">
        <v>1768</v>
      </c>
      <c r="F330" s="188" t="s">
        <v>1631</v>
      </c>
      <c r="G330" s="188" t="s">
        <v>235</v>
      </c>
      <c r="H330" s="188" t="s">
        <v>1632</v>
      </c>
      <c r="I330" s="34">
        <v>77121500</v>
      </c>
      <c r="J330" s="4" t="s">
        <v>1910</v>
      </c>
      <c r="K330" s="48">
        <v>42019</v>
      </c>
      <c r="L330" s="203">
        <v>1</v>
      </c>
      <c r="M330" s="204" t="s">
        <v>238</v>
      </c>
      <c r="N330" s="204" t="s">
        <v>1634</v>
      </c>
      <c r="O330" s="49">
        <f t="shared" si="8"/>
        <v>2173300</v>
      </c>
      <c r="P330" s="49">
        <v>2173300</v>
      </c>
      <c r="Q330" s="34" t="s">
        <v>1635</v>
      </c>
      <c r="R330" s="34" t="s">
        <v>1635</v>
      </c>
      <c r="S330" s="34" t="s">
        <v>1636</v>
      </c>
      <c r="T330" s="49">
        <f>+P330*L330</f>
        <v>2173300</v>
      </c>
      <c r="U330" s="34" t="s">
        <v>411</v>
      </c>
      <c r="V330" s="33">
        <v>1442015</v>
      </c>
    </row>
    <row r="331" spans="1:22" ht="75" customHeight="1" x14ac:dyDescent="0.2">
      <c r="A331" s="34">
        <v>358</v>
      </c>
      <c r="B331" s="34" t="s">
        <v>1627</v>
      </c>
      <c r="C331" s="34" t="s">
        <v>1628</v>
      </c>
      <c r="D331" s="4" t="s">
        <v>1644</v>
      </c>
      <c r="E331" s="188" t="s">
        <v>1768</v>
      </c>
      <c r="F331" s="188" t="s">
        <v>1631</v>
      </c>
      <c r="G331" s="188" t="s">
        <v>235</v>
      </c>
      <c r="H331" s="188" t="s">
        <v>1632</v>
      </c>
      <c r="I331" s="34">
        <v>77121500</v>
      </c>
      <c r="J331" s="4" t="s">
        <v>1911</v>
      </c>
      <c r="K331" s="48">
        <v>42019</v>
      </c>
      <c r="L331" s="203">
        <v>1.5</v>
      </c>
      <c r="M331" s="204" t="s">
        <v>238</v>
      </c>
      <c r="N331" s="204" t="s">
        <v>1634</v>
      </c>
      <c r="O331" s="49">
        <f t="shared" si="8"/>
        <v>3538050</v>
      </c>
      <c r="P331" s="49">
        <v>3538050</v>
      </c>
      <c r="Q331" s="34" t="s">
        <v>1635</v>
      </c>
      <c r="R331" s="34" t="s">
        <v>1635</v>
      </c>
      <c r="S331" s="34" t="s">
        <v>1636</v>
      </c>
      <c r="T331" s="49">
        <v>2358700</v>
      </c>
      <c r="U331" s="34" t="s">
        <v>411</v>
      </c>
      <c r="V331" s="33">
        <v>1482015</v>
      </c>
    </row>
    <row r="332" spans="1:22" ht="75" customHeight="1" x14ac:dyDescent="0.2">
      <c r="A332" s="34">
        <v>359</v>
      </c>
      <c r="B332" s="34" t="s">
        <v>1627</v>
      </c>
      <c r="C332" s="34" t="s">
        <v>1628</v>
      </c>
      <c r="D332" s="4" t="s">
        <v>1644</v>
      </c>
      <c r="E332" s="188" t="s">
        <v>1768</v>
      </c>
      <c r="F332" s="188" t="s">
        <v>1631</v>
      </c>
      <c r="G332" s="188" t="s">
        <v>235</v>
      </c>
      <c r="H332" s="188" t="s">
        <v>1632</v>
      </c>
      <c r="I332" s="34">
        <v>77121500</v>
      </c>
      <c r="J332" s="4" t="s">
        <v>1912</v>
      </c>
      <c r="K332" s="48">
        <v>42309</v>
      </c>
      <c r="L332" s="203">
        <v>1.7</v>
      </c>
      <c r="M332" s="204" t="s">
        <v>238</v>
      </c>
      <c r="N332" s="204" t="s">
        <v>1875</v>
      </c>
      <c r="O332" s="49">
        <f t="shared" si="8"/>
        <v>4600667</v>
      </c>
      <c r="P332" s="49">
        <v>4600667</v>
      </c>
      <c r="Q332" s="34" t="s">
        <v>1635</v>
      </c>
      <c r="R332" s="34" t="s">
        <v>1635</v>
      </c>
      <c r="S332" s="34" t="s">
        <v>1636</v>
      </c>
      <c r="T332" s="49">
        <v>2760400</v>
      </c>
      <c r="U332" s="34" t="s">
        <v>411</v>
      </c>
      <c r="V332" s="33">
        <v>1992015</v>
      </c>
    </row>
    <row r="333" spans="1:22" ht="75" customHeight="1" x14ac:dyDescent="0.2">
      <c r="A333" s="34">
        <v>360</v>
      </c>
      <c r="B333" s="34" t="s">
        <v>1627</v>
      </c>
      <c r="C333" s="34" t="s">
        <v>1628</v>
      </c>
      <c r="D333" s="4" t="s">
        <v>1644</v>
      </c>
      <c r="E333" s="188" t="s">
        <v>1768</v>
      </c>
      <c r="F333" s="188" t="s">
        <v>1631</v>
      </c>
      <c r="G333" s="188" t="s">
        <v>235</v>
      </c>
      <c r="H333" s="188" t="s">
        <v>1632</v>
      </c>
      <c r="I333" s="34">
        <v>77121500</v>
      </c>
      <c r="J333" s="4" t="s">
        <v>1913</v>
      </c>
      <c r="K333" s="48">
        <v>42170</v>
      </c>
      <c r="L333" s="203">
        <v>1.5</v>
      </c>
      <c r="M333" s="204" t="s">
        <v>238</v>
      </c>
      <c r="N333" s="204" t="s">
        <v>1875</v>
      </c>
      <c r="O333" s="49">
        <f t="shared" si="8"/>
        <v>8358450</v>
      </c>
      <c r="P333" s="49">
        <v>8358450</v>
      </c>
      <c r="Q333" s="34" t="s">
        <v>1635</v>
      </c>
      <c r="R333" s="34" t="s">
        <v>1635</v>
      </c>
      <c r="S333" s="34" t="s">
        <v>1636</v>
      </c>
      <c r="T333" s="49">
        <v>2358700</v>
      </c>
      <c r="U333" s="34" t="s">
        <v>2779</v>
      </c>
      <c r="V333" s="33" t="s">
        <v>1695</v>
      </c>
    </row>
    <row r="334" spans="1:22" ht="75" customHeight="1" x14ac:dyDescent="0.2">
      <c r="A334" s="34">
        <v>361</v>
      </c>
      <c r="B334" s="34" t="s">
        <v>1627</v>
      </c>
      <c r="C334" s="34" t="s">
        <v>1628</v>
      </c>
      <c r="D334" s="4" t="s">
        <v>1644</v>
      </c>
      <c r="E334" s="188" t="s">
        <v>1768</v>
      </c>
      <c r="F334" s="188" t="s">
        <v>1631</v>
      </c>
      <c r="G334" s="188" t="s">
        <v>235</v>
      </c>
      <c r="H334" s="188" t="s">
        <v>1632</v>
      </c>
      <c r="I334" s="34">
        <v>77121500</v>
      </c>
      <c r="J334" s="4" t="s">
        <v>1914</v>
      </c>
      <c r="K334" s="48">
        <v>42170</v>
      </c>
      <c r="L334" s="203">
        <v>1.5</v>
      </c>
      <c r="M334" s="204" t="s">
        <v>238</v>
      </c>
      <c r="N334" s="204" t="s">
        <v>1875</v>
      </c>
      <c r="O334" s="49">
        <f t="shared" si="8"/>
        <v>3028200</v>
      </c>
      <c r="P334" s="49">
        <v>3028200</v>
      </c>
      <c r="Q334" s="34" t="s">
        <v>1635</v>
      </c>
      <c r="R334" s="34" t="s">
        <v>1635</v>
      </c>
      <c r="S334" s="34" t="s">
        <v>1636</v>
      </c>
      <c r="T334" s="49">
        <v>2018800</v>
      </c>
      <c r="U334" s="34" t="s">
        <v>411</v>
      </c>
      <c r="V334" s="33">
        <v>1432015</v>
      </c>
    </row>
    <row r="335" spans="1:22" ht="75" customHeight="1" x14ac:dyDescent="0.2">
      <c r="A335" s="34" t="s">
        <v>420</v>
      </c>
      <c r="B335" s="34" t="s">
        <v>1627</v>
      </c>
      <c r="C335" s="34" t="s">
        <v>1628</v>
      </c>
      <c r="D335" s="4" t="s">
        <v>1644</v>
      </c>
      <c r="E335" s="188" t="s">
        <v>1822</v>
      </c>
      <c r="F335" s="188" t="s">
        <v>1631</v>
      </c>
      <c r="G335" s="188" t="s">
        <v>235</v>
      </c>
      <c r="H335" s="188" t="s">
        <v>1632</v>
      </c>
      <c r="I335" s="34">
        <v>77121504</v>
      </c>
      <c r="J335" s="4" t="s">
        <v>185</v>
      </c>
      <c r="K335" s="48">
        <v>42005</v>
      </c>
      <c r="L335" s="203">
        <v>1</v>
      </c>
      <c r="M335" s="204" t="s">
        <v>238</v>
      </c>
      <c r="N335" s="204" t="s">
        <v>1833</v>
      </c>
      <c r="O335" s="49">
        <f t="shared" si="8"/>
        <v>3471100</v>
      </c>
      <c r="P335" s="49">
        <v>3471100</v>
      </c>
      <c r="Q335" s="34" t="s">
        <v>1635</v>
      </c>
      <c r="R335" s="34" t="s">
        <v>1635</v>
      </c>
      <c r="S335" s="34" t="s">
        <v>1636</v>
      </c>
      <c r="T335" s="49">
        <f>+O335/L335</f>
        <v>3471100</v>
      </c>
      <c r="U335" s="34" t="s">
        <v>2779</v>
      </c>
      <c r="V335" s="33" t="s">
        <v>1695</v>
      </c>
    </row>
    <row r="336" spans="1:22" ht="75" customHeight="1" x14ac:dyDescent="0.2">
      <c r="A336" s="34">
        <v>363</v>
      </c>
      <c r="B336" s="34" t="s">
        <v>1627</v>
      </c>
      <c r="C336" s="34" t="s">
        <v>1628</v>
      </c>
      <c r="D336" s="4" t="s">
        <v>1644</v>
      </c>
      <c r="E336" s="188" t="s">
        <v>1822</v>
      </c>
      <c r="F336" s="188" t="s">
        <v>1631</v>
      </c>
      <c r="G336" s="188" t="s">
        <v>235</v>
      </c>
      <c r="H336" s="188" t="s">
        <v>1632</v>
      </c>
      <c r="I336" s="34">
        <v>77121504</v>
      </c>
      <c r="J336" s="4" t="s">
        <v>1915</v>
      </c>
      <c r="K336" s="48">
        <v>42005</v>
      </c>
      <c r="L336" s="203">
        <v>2</v>
      </c>
      <c r="M336" s="204" t="s">
        <v>238</v>
      </c>
      <c r="N336" s="204" t="s">
        <v>1833</v>
      </c>
      <c r="O336" s="49">
        <f t="shared" si="8"/>
        <v>4088413</v>
      </c>
      <c r="P336" s="49">
        <v>4088413</v>
      </c>
      <c r="Q336" s="34" t="s">
        <v>1635</v>
      </c>
      <c r="R336" s="34" t="s">
        <v>1635</v>
      </c>
      <c r="S336" s="34" t="s">
        <v>1636</v>
      </c>
      <c r="T336" s="49">
        <f>+O336/L336</f>
        <v>2044206.5</v>
      </c>
      <c r="U336" s="34" t="s">
        <v>411</v>
      </c>
      <c r="V336" s="33">
        <v>5482015</v>
      </c>
    </row>
    <row r="337" spans="1:22" ht="75" customHeight="1" x14ac:dyDescent="0.2">
      <c r="A337" s="34">
        <v>364</v>
      </c>
      <c r="B337" s="34" t="s">
        <v>1627</v>
      </c>
      <c r="C337" s="34" t="s">
        <v>1628</v>
      </c>
      <c r="D337" s="4" t="s">
        <v>1644</v>
      </c>
      <c r="E337" s="188" t="s">
        <v>1822</v>
      </c>
      <c r="F337" s="188" t="s">
        <v>1631</v>
      </c>
      <c r="G337" s="188" t="s">
        <v>235</v>
      </c>
      <c r="H337" s="188" t="s">
        <v>1632</v>
      </c>
      <c r="I337" s="34">
        <v>77121504</v>
      </c>
      <c r="J337" s="4" t="s">
        <v>1916</v>
      </c>
      <c r="K337" s="48">
        <v>42005</v>
      </c>
      <c r="L337" s="203">
        <v>1</v>
      </c>
      <c r="M337" s="204" t="s">
        <v>238</v>
      </c>
      <c r="N337" s="204" t="s">
        <v>1833</v>
      </c>
      <c r="O337" s="49">
        <f t="shared" si="8"/>
        <v>6489000</v>
      </c>
      <c r="P337" s="49">
        <v>6489000</v>
      </c>
      <c r="Q337" s="34" t="s">
        <v>1635</v>
      </c>
      <c r="R337" s="34" t="s">
        <v>1635</v>
      </c>
      <c r="S337" s="34" t="s">
        <v>1636</v>
      </c>
      <c r="T337" s="49">
        <f>+O337/L337</f>
        <v>6489000</v>
      </c>
      <c r="U337" s="34" t="s">
        <v>411</v>
      </c>
      <c r="V337" s="33">
        <v>5752015</v>
      </c>
    </row>
    <row r="338" spans="1:22" ht="75" customHeight="1" x14ac:dyDescent="0.2">
      <c r="A338" s="34">
        <v>365</v>
      </c>
      <c r="B338" s="34" t="s">
        <v>1627</v>
      </c>
      <c r="C338" s="34" t="s">
        <v>1628</v>
      </c>
      <c r="D338" s="4" t="s">
        <v>1644</v>
      </c>
      <c r="E338" s="188" t="s">
        <v>1822</v>
      </c>
      <c r="F338" s="188" t="s">
        <v>1631</v>
      </c>
      <c r="G338" s="188" t="s">
        <v>235</v>
      </c>
      <c r="H338" s="188" t="s">
        <v>1632</v>
      </c>
      <c r="I338" s="34">
        <v>77121504</v>
      </c>
      <c r="J338" s="4" t="s">
        <v>185</v>
      </c>
      <c r="K338" s="48">
        <v>42005</v>
      </c>
      <c r="L338" s="203">
        <v>1</v>
      </c>
      <c r="M338" s="204" t="s">
        <v>238</v>
      </c>
      <c r="N338" s="204" t="s">
        <v>1833</v>
      </c>
      <c r="O338" s="49">
        <f t="shared" si="8"/>
        <v>5965075</v>
      </c>
      <c r="P338" s="49">
        <v>5965075</v>
      </c>
      <c r="Q338" s="34" t="s">
        <v>1635</v>
      </c>
      <c r="R338" s="34" t="s">
        <v>1635</v>
      </c>
      <c r="S338" s="34" t="s">
        <v>1636</v>
      </c>
      <c r="T338" s="49">
        <v>607700</v>
      </c>
      <c r="U338" s="34" t="s">
        <v>2779</v>
      </c>
      <c r="V338" s="33" t="s">
        <v>1695</v>
      </c>
    </row>
    <row r="339" spans="1:22" ht="75" customHeight="1" x14ac:dyDescent="0.2">
      <c r="A339" s="34">
        <v>366</v>
      </c>
      <c r="B339" s="34" t="s">
        <v>1627</v>
      </c>
      <c r="C339" s="34" t="s">
        <v>1628</v>
      </c>
      <c r="D339" s="4" t="s">
        <v>1644</v>
      </c>
      <c r="E339" s="188" t="s">
        <v>1822</v>
      </c>
      <c r="F339" s="188" t="s">
        <v>1631</v>
      </c>
      <c r="G339" s="188" t="s">
        <v>235</v>
      </c>
      <c r="H339" s="188" t="s">
        <v>1632</v>
      </c>
      <c r="I339" s="34">
        <v>77121504</v>
      </c>
      <c r="J339" s="4" t="s">
        <v>1917</v>
      </c>
      <c r="K339" s="48">
        <v>42005</v>
      </c>
      <c r="L339" s="203">
        <v>1</v>
      </c>
      <c r="M339" s="204" t="s">
        <v>238</v>
      </c>
      <c r="N339" s="204" t="s">
        <v>1833</v>
      </c>
      <c r="O339" s="49">
        <f t="shared" si="8"/>
        <v>2173300</v>
      </c>
      <c r="P339" s="49">
        <v>2173300</v>
      </c>
      <c r="Q339" s="34" t="s">
        <v>1635</v>
      </c>
      <c r="R339" s="34" t="s">
        <v>1635</v>
      </c>
      <c r="S339" s="34" t="s">
        <v>1636</v>
      </c>
      <c r="T339" s="49">
        <f>+O339/L339</f>
        <v>2173300</v>
      </c>
      <c r="U339" s="34" t="s">
        <v>411</v>
      </c>
      <c r="V339" s="33">
        <v>8172015</v>
      </c>
    </row>
    <row r="340" spans="1:22" ht="75" customHeight="1" x14ac:dyDescent="0.2">
      <c r="A340" s="34">
        <v>367</v>
      </c>
      <c r="B340" s="34" t="s">
        <v>1627</v>
      </c>
      <c r="C340" s="34" t="s">
        <v>1628</v>
      </c>
      <c r="D340" s="4" t="s">
        <v>1644</v>
      </c>
      <c r="E340" s="188" t="s">
        <v>1822</v>
      </c>
      <c r="F340" s="188" t="s">
        <v>1631</v>
      </c>
      <c r="G340" s="188" t="s">
        <v>235</v>
      </c>
      <c r="H340" s="188" t="s">
        <v>1632</v>
      </c>
      <c r="I340" s="34">
        <v>77101706</v>
      </c>
      <c r="J340" s="4" t="s">
        <v>1918</v>
      </c>
      <c r="K340" s="48">
        <v>42005</v>
      </c>
      <c r="L340" s="203">
        <v>1</v>
      </c>
      <c r="M340" s="204" t="s">
        <v>238</v>
      </c>
      <c r="N340" s="204" t="s">
        <v>1833</v>
      </c>
      <c r="O340" s="49">
        <f t="shared" si="8"/>
        <v>898846</v>
      </c>
      <c r="P340" s="49">
        <v>898846</v>
      </c>
      <c r="Q340" s="34" t="s">
        <v>1635</v>
      </c>
      <c r="R340" s="34" t="s">
        <v>1635</v>
      </c>
      <c r="S340" s="34" t="s">
        <v>1636</v>
      </c>
      <c r="T340" s="49">
        <f>+P340/L340</f>
        <v>898846</v>
      </c>
      <c r="U340" s="34" t="s">
        <v>2779</v>
      </c>
      <c r="V340" s="33" t="s">
        <v>1695</v>
      </c>
    </row>
    <row r="341" spans="1:22" ht="75" customHeight="1" x14ac:dyDescent="0.2">
      <c r="A341" s="34">
        <v>368</v>
      </c>
      <c r="B341" s="34" t="s">
        <v>1627</v>
      </c>
      <c r="C341" s="34" t="s">
        <v>1628</v>
      </c>
      <c r="D341" s="4" t="s">
        <v>1644</v>
      </c>
      <c r="E341" s="188" t="s">
        <v>1822</v>
      </c>
      <c r="F341" s="188" t="s">
        <v>1631</v>
      </c>
      <c r="G341" s="188" t="s">
        <v>235</v>
      </c>
      <c r="H341" s="188" t="s">
        <v>1632</v>
      </c>
      <c r="I341" s="34">
        <v>77101706</v>
      </c>
      <c r="J341" s="4" t="s">
        <v>1919</v>
      </c>
      <c r="K341" s="48">
        <v>42005</v>
      </c>
      <c r="L341" s="203">
        <v>1</v>
      </c>
      <c r="M341" s="204" t="s">
        <v>238</v>
      </c>
      <c r="N341" s="204" t="s">
        <v>1634</v>
      </c>
      <c r="O341" s="49">
        <f t="shared" si="8"/>
        <v>6489000</v>
      </c>
      <c r="P341" s="49">
        <v>6489000</v>
      </c>
      <c r="Q341" s="34" t="s">
        <v>1635</v>
      </c>
      <c r="R341" s="34" t="s">
        <v>1635</v>
      </c>
      <c r="S341" s="34" t="s">
        <v>1636</v>
      </c>
      <c r="T341" s="49">
        <f>+P341/L341</f>
        <v>6489000</v>
      </c>
      <c r="U341" s="34" t="s">
        <v>411</v>
      </c>
      <c r="V341" s="33">
        <v>11372015</v>
      </c>
    </row>
    <row r="342" spans="1:22" ht="75" customHeight="1" x14ac:dyDescent="0.2">
      <c r="A342" s="34">
        <v>369</v>
      </c>
      <c r="B342" s="34" t="s">
        <v>1627</v>
      </c>
      <c r="C342" s="34" t="s">
        <v>1628</v>
      </c>
      <c r="D342" s="4" t="s">
        <v>1644</v>
      </c>
      <c r="E342" s="188" t="s">
        <v>1822</v>
      </c>
      <c r="F342" s="188" t="s">
        <v>1631</v>
      </c>
      <c r="G342" s="188" t="s">
        <v>235</v>
      </c>
      <c r="H342" s="188" t="s">
        <v>1632</v>
      </c>
      <c r="I342" s="34">
        <v>77101706</v>
      </c>
      <c r="J342" s="4" t="s">
        <v>1920</v>
      </c>
      <c r="K342" s="48">
        <v>42005</v>
      </c>
      <c r="L342" s="203">
        <v>1</v>
      </c>
      <c r="M342" s="204" t="s">
        <v>238</v>
      </c>
      <c r="N342" s="204" t="s">
        <v>1634</v>
      </c>
      <c r="O342" s="49">
        <f t="shared" si="8"/>
        <v>1615040</v>
      </c>
      <c r="P342" s="49">
        <v>1615040</v>
      </c>
      <c r="Q342" s="34" t="s">
        <v>1635</v>
      </c>
      <c r="R342" s="34" t="s">
        <v>1635</v>
      </c>
      <c r="S342" s="34" t="s">
        <v>1636</v>
      </c>
      <c r="T342" s="49">
        <f>+P342/L342</f>
        <v>1615040</v>
      </c>
      <c r="U342" s="34" t="s">
        <v>411</v>
      </c>
      <c r="V342" s="33">
        <v>12322015</v>
      </c>
    </row>
    <row r="343" spans="1:22" ht="75" customHeight="1" x14ac:dyDescent="0.2">
      <c r="A343" s="34">
        <v>370</v>
      </c>
      <c r="B343" s="34" t="s">
        <v>1627</v>
      </c>
      <c r="C343" s="34" t="s">
        <v>1628</v>
      </c>
      <c r="D343" s="4" t="s">
        <v>1644</v>
      </c>
      <c r="E343" s="188" t="s">
        <v>1822</v>
      </c>
      <c r="F343" s="188" t="s">
        <v>1631</v>
      </c>
      <c r="G343" s="188" t="s">
        <v>235</v>
      </c>
      <c r="H343" s="188" t="s">
        <v>1632</v>
      </c>
      <c r="I343" s="34">
        <v>77101706</v>
      </c>
      <c r="J343" s="4" t="s">
        <v>1921</v>
      </c>
      <c r="K343" s="48">
        <v>42309</v>
      </c>
      <c r="L343" s="203">
        <v>2</v>
      </c>
      <c r="M343" s="204" t="s">
        <v>238</v>
      </c>
      <c r="N343" s="204" t="s">
        <v>1833</v>
      </c>
      <c r="O343" s="49">
        <f t="shared" si="8"/>
        <v>10094000</v>
      </c>
      <c r="P343" s="49">
        <v>10094000</v>
      </c>
      <c r="Q343" s="34" t="s">
        <v>1635</v>
      </c>
      <c r="R343" s="34" t="s">
        <v>1635</v>
      </c>
      <c r="S343" s="34" t="s">
        <v>1636</v>
      </c>
      <c r="T343" s="49">
        <v>5047000</v>
      </c>
      <c r="U343" s="34" t="s">
        <v>411</v>
      </c>
      <c r="V343" s="33">
        <v>1412015</v>
      </c>
    </row>
    <row r="344" spans="1:22" ht="75" customHeight="1" x14ac:dyDescent="0.2">
      <c r="A344" s="34">
        <v>371</v>
      </c>
      <c r="B344" s="34" t="s">
        <v>1627</v>
      </c>
      <c r="C344" s="34" t="s">
        <v>1628</v>
      </c>
      <c r="D344" s="4" t="s">
        <v>1644</v>
      </c>
      <c r="E344" s="188" t="s">
        <v>1822</v>
      </c>
      <c r="F344" s="188" t="s">
        <v>1631</v>
      </c>
      <c r="G344" s="188" t="s">
        <v>235</v>
      </c>
      <c r="H344" s="188" t="s">
        <v>1632</v>
      </c>
      <c r="I344" s="34">
        <v>77101706</v>
      </c>
      <c r="J344" s="4" t="s">
        <v>1922</v>
      </c>
      <c r="K344" s="48">
        <v>42309</v>
      </c>
      <c r="L344" s="203">
        <v>2</v>
      </c>
      <c r="M344" s="204" t="s">
        <v>238</v>
      </c>
      <c r="N344" s="204" t="s">
        <v>1634</v>
      </c>
      <c r="O344" s="49">
        <f t="shared" si="8"/>
        <v>9043400</v>
      </c>
      <c r="P344" s="49">
        <v>9043400</v>
      </c>
      <c r="Q344" s="34" t="s">
        <v>1635</v>
      </c>
      <c r="R344" s="34" t="s">
        <v>1635</v>
      </c>
      <c r="S344" s="34" t="s">
        <v>1636</v>
      </c>
      <c r="T344" s="49">
        <v>4521700</v>
      </c>
      <c r="U344" s="34" t="s">
        <v>411</v>
      </c>
      <c r="V344" s="33">
        <v>1562015</v>
      </c>
    </row>
    <row r="345" spans="1:22" ht="75" customHeight="1" x14ac:dyDescent="0.2">
      <c r="A345" s="34">
        <v>372</v>
      </c>
      <c r="B345" s="34" t="s">
        <v>1627</v>
      </c>
      <c r="C345" s="34" t="s">
        <v>1628</v>
      </c>
      <c r="D345" s="4" t="s">
        <v>1644</v>
      </c>
      <c r="E345" s="188" t="s">
        <v>1822</v>
      </c>
      <c r="F345" s="188" t="s">
        <v>1631</v>
      </c>
      <c r="G345" s="188" t="s">
        <v>235</v>
      </c>
      <c r="H345" s="188" t="s">
        <v>1632</v>
      </c>
      <c r="I345" s="34">
        <v>77101706</v>
      </c>
      <c r="J345" s="4" t="s">
        <v>1923</v>
      </c>
      <c r="K345" s="48">
        <v>42309</v>
      </c>
      <c r="L345" s="203">
        <v>2</v>
      </c>
      <c r="M345" s="204" t="s">
        <v>238</v>
      </c>
      <c r="N345" s="204" t="s">
        <v>1634</v>
      </c>
      <c r="O345" s="49">
        <f t="shared" si="8"/>
        <v>7992800</v>
      </c>
      <c r="P345" s="49">
        <v>7992800</v>
      </c>
      <c r="Q345" s="34" t="s">
        <v>1635</v>
      </c>
      <c r="R345" s="34" t="s">
        <v>1635</v>
      </c>
      <c r="S345" s="34" t="s">
        <v>1636</v>
      </c>
      <c r="T345" s="49">
        <v>3996400</v>
      </c>
      <c r="U345" s="34" t="s">
        <v>411</v>
      </c>
      <c r="V345" s="33">
        <v>1692015</v>
      </c>
    </row>
    <row r="346" spans="1:22" ht="75" customHeight="1" x14ac:dyDescent="0.2">
      <c r="A346" s="34">
        <v>373</v>
      </c>
      <c r="B346" s="34" t="s">
        <v>1627</v>
      </c>
      <c r="C346" s="34" t="s">
        <v>1628</v>
      </c>
      <c r="D346" s="4" t="s">
        <v>1644</v>
      </c>
      <c r="E346" s="188" t="s">
        <v>1822</v>
      </c>
      <c r="F346" s="188" t="s">
        <v>1631</v>
      </c>
      <c r="G346" s="188" t="s">
        <v>235</v>
      </c>
      <c r="H346" s="188" t="s">
        <v>1632</v>
      </c>
      <c r="I346" s="34">
        <v>77101706</v>
      </c>
      <c r="J346" s="4" t="s">
        <v>1924</v>
      </c>
      <c r="K346" s="48">
        <v>42309</v>
      </c>
      <c r="L346" s="203">
        <v>2</v>
      </c>
      <c r="M346" s="204" t="s">
        <v>238</v>
      </c>
      <c r="N346" s="204" t="s">
        <v>1634</v>
      </c>
      <c r="O346" s="49">
        <f t="shared" si="8"/>
        <v>10952333.3331342</v>
      </c>
      <c r="P346" s="49">
        <v>10952333.3331342</v>
      </c>
      <c r="Q346" s="34" t="s">
        <v>1635</v>
      </c>
      <c r="R346" s="34" t="s">
        <v>1635</v>
      </c>
      <c r="S346" s="34" t="s">
        <v>1636</v>
      </c>
      <c r="T346" s="49">
        <v>5974000</v>
      </c>
      <c r="U346" s="34" t="s">
        <v>411</v>
      </c>
      <c r="V346" s="33">
        <v>3632015</v>
      </c>
    </row>
    <row r="347" spans="1:22" ht="75" customHeight="1" x14ac:dyDescent="0.2">
      <c r="A347" s="34">
        <v>374</v>
      </c>
      <c r="B347" s="34" t="s">
        <v>1627</v>
      </c>
      <c r="C347" s="34" t="s">
        <v>1628</v>
      </c>
      <c r="D347" s="4" t="s">
        <v>1644</v>
      </c>
      <c r="E347" s="188" t="s">
        <v>1822</v>
      </c>
      <c r="F347" s="188" t="s">
        <v>1631</v>
      </c>
      <c r="G347" s="188" t="s">
        <v>235</v>
      </c>
      <c r="H347" s="188" t="s">
        <v>1632</v>
      </c>
      <c r="I347" s="34">
        <v>77101706</v>
      </c>
      <c r="J347" s="4" t="s">
        <v>1925</v>
      </c>
      <c r="K347" s="48">
        <v>42005</v>
      </c>
      <c r="L347" s="203">
        <v>1</v>
      </c>
      <c r="M347" s="204" t="s">
        <v>238</v>
      </c>
      <c r="N347" s="204" t="s">
        <v>1833</v>
      </c>
      <c r="O347" s="49">
        <f t="shared" si="8"/>
        <v>2018800</v>
      </c>
      <c r="P347" s="49">
        <v>2018800</v>
      </c>
      <c r="Q347" s="34" t="s">
        <v>1635</v>
      </c>
      <c r="R347" s="34" t="s">
        <v>1635</v>
      </c>
      <c r="S347" s="34" t="s">
        <v>1636</v>
      </c>
      <c r="T347" s="49">
        <f>+P347/L347</f>
        <v>2018800</v>
      </c>
      <c r="U347" s="34" t="s">
        <v>2779</v>
      </c>
      <c r="V347" s="33" t="s">
        <v>1695</v>
      </c>
    </row>
    <row r="348" spans="1:22" ht="75" customHeight="1" x14ac:dyDescent="0.2">
      <c r="A348" s="34">
        <v>376</v>
      </c>
      <c r="B348" s="34" t="s">
        <v>1627</v>
      </c>
      <c r="C348" s="34" t="s">
        <v>1628</v>
      </c>
      <c r="D348" s="4" t="s">
        <v>1644</v>
      </c>
      <c r="E348" s="188" t="s">
        <v>1822</v>
      </c>
      <c r="F348" s="188" t="s">
        <v>1631</v>
      </c>
      <c r="G348" s="188" t="s">
        <v>235</v>
      </c>
      <c r="H348" s="188" t="s">
        <v>1632</v>
      </c>
      <c r="I348" s="34">
        <v>77101706</v>
      </c>
      <c r="J348" s="4" t="s">
        <v>185</v>
      </c>
      <c r="K348" s="48">
        <v>42005</v>
      </c>
      <c r="L348" s="203">
        <v>1</v>
      </c>
      <c r="M348" s="204" t="s">
        <v>238</v>
      </c>
      <c r="N348" s="204" t="s">
        <v>1634</v>
      </c>
      <c r="O348" s="49">
        <f t="shared" si="8"/>
        <v>2837894</v>
      </c>
      <c r="P348" s="49">
        <v>2837894</v>
      </c>
      <c r="Q348" s="34" t="s">
        <v>1635</v>
      </c>
      <c r="R348" s="34" t="s">
        <v>1635</v>
      </c>
      <c r="S348" s="34" t="s">
        <v>1636</v>
      </c>
      <c r="T348" s="49">
        <v>1014450</v>
      </c>
      <c r="U348" s="34" t="s">
        <v>2779</v>
      </c>
      <c r="V348" s="33" t="s">
        <v>1695</v>
      </c>
    </row>
    <row r="349" spans="1:22" ht="75" customHeight="1" x14ac:dyDescent="0.2">
      <c r="A349" s="34">
        <v>377</v>
      </c>
      <c r="B349" s="34" t="s">
        <v>1627</v>
      </c>
      <c r="C349" s="34" t="s">
        <v>1667</v>
      </c>
      <c r="D349" s="4" t="s">
        <v>1644</v>
      </c>
      <c r="E349" s="188" t="s">
        <v>1668</v>
      </c>
      <c r="F349" s="188" t="s">
        <v>1631</v>
      </c>
      <c r="G349" s="188" t="s">
        <v>235</v>
      </c>
      <c r="H349" s="188" t="s">
        <v>1632</v>
      </c>
      <c r="I349" s="34">
        <v>77131600</v>
      </c>
      <c r="J349" s="4" t="s">
        <v>1926</v>
      </c>
      <c r="K349" s="48">
        <v>42019</v>
      </c>
      <c r="L349" s="203">
        <v>1.5</v>
      </c>
      <c r="M349" s="204" t="s">
        <v>238</v>
      </c>
      <c r="N349" s="204" t="s">
        <v>1634</v>
      </c>
      <c r="O349" s="49">
        <f t="shared" si="8"/>
        <v>3028200</v>
      </c>
      <c r="P349" s="49">
        <v>3028200</v>
      </c>
      <c r="Q349" s="34" t="s">
        <v>1635</v>
      </c>
      <c r="R349" s="34" t="s">
        <v>1635</v>
      </c>
      <c r="S349" s="34" t="s">
        <v>1636</v>
      </c>
      <c r="T349" s="49">
        <f>+O349/L349</f>
        <v>2018800</v>
      </c>
      <c r="U349" s="34" t="s">
        <v>411</v>
      </c>
      <c r="V349" s="33">
        <v>1682015</v>
      </c>
    </row>
    <row r="350" spans="1:22" ht="75" customHeight="1" x14ac:dyDescent="0.2">
      <c r="A350" s="34">
        <v>378</v>
      </c>
      <c r="B350" s="34" t="s">
        <v>1627</v>
      </c>
      <c r="C350" s="34" t="s">
        <v>1667</v>
      </c>
      <c r="D350" s="4" t="s">
        <v>1644</v>
      </c>
      <c r="E350" s="188" t="s">
        <v>1668</v>
      </c>
      <c r="F350" s="188" t="s">
        <v>1631</v>
      </c>
      <c r="G350" s="188" t="s">
        <v>235</v>
      </c>
      <c r="H350" s="188" t="s">
        <v>1632</v>
      </c>
      <c r="I350" s="34">
        <v>77131600</v>
      </c>
      <c r="J350" s="4" t="s">
        <v>1927</v>
      </c>
      <c r="K350" s="48">
        <v>42019</v>
      </c>
      <c r="L350" s="203">
        <v>1</v>
      </c>
      <c r="M350" s="204" t="s">
        <v>238</v>
      </c>
      <c r="N350" s="204" t="s">
        <v>1634</v>
      </c>
      <c r="O350" s="49">
        <f t="shared" si="8"/>
        <v>1586200</v>
      </c>
      <c r="P350" s="49">
        <v>1586200</v>
      </c>
      <c r="Q350" s="34" t="s">
        <v>1635</v>
      </c>
      <c r="R350" s="34" t="s">
        <v>1635</v>
      </c>
      <c r="S350" s="34" t="s">
        <v>1636</v>
      </c>
      <c r="T350" s="49">
        <v>1586200</v>
      </c>
      <c r="U350" s="34" t="s">
        <v>411</v>
      </c>
      <c r="V350" s="33">
        <v>2272015</v>
      </c>
    </row>
    <row r="351" spans="1:22" ht="75" customHeight="1" x14ac:dyDescent="0.2">
      <c r="A351" s="34">
        <v>379</v>
      </c>
      <c r="B351" s="34" t="s">
        <v>1627</v>
      </c>
      <c r="C351" s="34" t="s">
        <v>1628</v>
      </c>
      <c r="D351" s="4" t="s">
        <v>1644</v>
      </c>
      <c r="E351" s="188" t="s">
        <v>1702</v>
      </c>
      <c r="F351" s="188" t="s">
        <v>1631</v>
      </c>
      <c r="G351" s="188" t="s">
        <v>235</v>
      </c>
      <c r="H351" s="188" t="s">
        <v>1632</v>
      </c>
      <c r="I351" s="34">
        <v>77121500</v>
      </c>
      <c r="J351" s="4" t="s">
        <v>1928</v>
      </c>
      <c r="K351" s="48">
        <v>42170</v>
      </c>
      <c r="L351" s="203">
        <v>1</v>
      </c>
      <c r="M351" s="204" t="s">
        <v>238</v>
      </c>
      <c r="N351" s="204" t="s">
        <v>1875</v>
      </c>
      <c r="O351" s="49">
        <f t="shared" si="8"/>
        <v>2018800</v>
      </c>
      <c r="P351" s="49">
        <v>2018800</v>
      </c>
      <c r="Q351" s="34" t="s">
        <v>1635</v>
      </c>
      <c r="R351" s="34" t="s">
        <v>1635</v>
      </c>
      <c r="S351" s="34" t="s">
        <v>1636</v>
      </c>
      <c r="T351" s="49">
        <f>+P351</f>
        <v>2018800</v>
      </c>
      <c r="U351" s="34" t="s">
        <v>411</v>
      </c>
      <c r="V351" s="33">
        <v>5472015</v>
      </c>
    </row>
    <row r="352" spans="1:22" ht="75" customHeight="1" x14ac:dyDescent="0.2">
      <c r="A352" s="34">
        <v>382</v>
      </c>
      <c r="B352" s="34" t="s">
        <v>1627</v>
      </c>
      <c r="C352" s="34" t="s">
        <v>1725</v>
      </c>
      <c r="D352" s="4" t="s">
        <v>1644</v>
      </c>
      <c r="E352" s="188" t="s">
        <v>1732</v>
      </c>
      <c r="F352" s="188" t="s">
        <v>1631</v>
      </c>
      <c r="G352" s="188" t="s">
        <v>235</v>
      </c>
      <c r="H352" s="188" t="s">
        <v>1632</v>
      </c>
      <c r="I352" s="34">
        <v>77111602</v>
      </c>
      <c r="J352" s="4" t="s">
        <v>1929</v>
      </c>
      <c r="K352" s="48">
        <v>42019</v>
      </c>
      <c r="L352" s="203">
        <v>1</v>
      </c>
      <c r="M352" s="204" t="s">
        <v>238</v>
      </c>
      <c r="N352" s="204" t="s">
        <v>1634</v>
      </c>
      <c r="O352" s="49">
        <f t="shared" si="8"/>
        <v>1586200</v>
      </c>
      <c r="P352" s="49">
        <v>1586200</v>
      </c>
      <c r="Q352" s="34" t="s">
        <v>1635</v>
      </c>
      <c r="R352" s="34" t="s">
        <v>1635</v>
      </c>
      <c r="S352" s="34" t="s">
        <v>1636</v>
      </c>
      <c r="T352" s="49">
        <v>1586200</v>
      </c>
      <c r="U352" s="34" t="s">
        <v>411</v>
      </c>
      <c r="V352" s="33">
        <v>2032015</v>
      </c>
    </row>
    <row r="353" spans="1:22" ht="75" customHeight="1" x14ac:dyDescent="0.2">
      <c r="A353" s="34">
        <v>383</v>
      </c>
      <c r="B353" s="34" t="s">
        <v>1627</v>
      </c>
      <c r="C353" s="34" t="s">
        <v>1628</v>
      </c>
      <c r="D353" s="4" t="s">
        <v>1644</v>
      </c>
      <c r="E353" s="188" t="s">
        <v>1822</v>
      </c>
      <c r="F353" s="188" t="s">
        <v>1631</v>
      </c>
      <c r="G353" s="188" t="s">
        <v>235</v>
      </c>
      <c r="H353" s="188" t="s">
        <v>1632</v>
      </c>
      <c r="I353" s="34">
        <v>77101706</v>
      </c>
      <c r="J353" s="4" t="s">
        <v>1930</v>
      </c>
      <c r="K353" s="48">
        <v>42005</v>
      </c>
      <c r="L353" s="203">
        <v>1</v>
      </c>
      <c r="M353" s="204" t="s">
        <v>238</v>
      </c>
      <c r="N353" s="204" t="s">
        <v>1634</v>
      </c>
      <c r="O353" s="49">
        <f t="shared" si="8"/>
        <v>2120083</v>
      </c>
      <c r="P353" s="49">
        <v>2120083</v>
      </c>
      <c r="Q353" s="34" t="s">
        <v>1635</v>
      </c>
      <c r="R353" s="34" t="s">
        <v>1635</v>
      </c>
      <c r="S353" s="34" t="s">
        <v>1636</v>
      </c>
      <c r="T353" s="49">
        <f>+P353/L353</f>
        <v>2120083</v>
      </c>
      <c r="U353" s="34" t="s">
        <v>411</v>
      </c>
      <c r="V353" s="33">
        <v>8612015</v>
      </c>
    </row>
    <row r="354" spans="1:22" ht="75" customHeight="1" x14ac:dyDescent="0.2">
      <c r="A354" s="34">
        <v>384</v>
      </c>
      <c r="B354" s="34" t="s">
        <v>1627</v>
      </c>
      <c r="C354" s="34" t="s">
        <v>1628</v>
      </c>
      <c r="D354" s="4" t="s">
        <v>1801</v>
      </c>
      <c r="E354" s="188" t="s">
        <v>1818</v>
      </c>
      <c r="F354" s="188" t="s">
        <v>1631</v>
      </c>
      <c r="G354" s="188" t="s">
        <v>235</v>
      </c>
      <c r="H354" s="188" t="s">
        <v>1632</v>
      </c>
      <c r="I354" s="34">
        <v>77121504</v>
      </c>
      <c r="J354" s="4" t="s">
        <v>1931</v>
      </c>
      <c r="K354" s="48">
        <v>42005</v>
      </c>
      <c r="L354" s="203">
        <v>1</v>
      </c>
      <c r="M354" s="204" t="s">
        <v>238</v>
      </c>
      <c r="N354" s="204" t="s">
        <v>1634</v>
      </c>
      <c r="O354" s="49">
        <f t="shared" si="8"/>
        <v>3773920</v>
      </c>
      <c r="P354" s="49">
        <v>3773920</v>
      </c>
      <c r="Q354" s="34" t="s">
        <v>1635</v>
      </c>
      <c r="R354" s="34" t="s">
        <v>1635</v>
      </c>
      <c r="S354" s="34" t="s">
        <v>1636</v>
      </c>
      <c r="T354" s="49">
        <v>2149400</v>
      </c>
      <c r="U354" s="34" t="s">
        <v>411</v>
      </c>
      <c r="V354" s="33">
        <v>6452015</v>
      </c>
    </row>
    <row r="355" spans="1:22" ht="75" customHeight="1" x14ac:dyDescent="0.2">
      <c r="A355" s="34">
        <v>385</v>
      </c>
      <c r="B355" s="34" t="s">
        <v>1627</v>
      </c>
      <c r="C355" s="34" t="s">
        <v>1628</v>
      </c>
      <c r="D355" s="4" t="s">
        <v>1644</v>
      </c>
      <c r="E355" s="188" t="s">
        <v>1645</v>
      </c>
      <c r="F355" s="188" t="s">
        <v>412</v>
      </c>
      <c r="G355" s="188" t="s">
        <v>1664</v>
      </c>
      <c r="H355" s="188" t="s">
        <v>1665</v>
      </c>
      <c r="I355" s="34">
        <v>77121500</v>
      </c>
      <c r="J355" s="4" t="s">
        <v>1932</v>
      </c>
      <c r="K355" s="48">
        <v>42054</v>
      </c>
      <c r="L355" s="203">
        <v>3</v>
      </c>
      <c r="M355" s="204" t="s">
        <v>415</v>
      </c>
      <c r="N355" s="204" t="s">
        <v>1634</v>
      </c>
      <c r="O355" s="49">
        <f t="shared" si="8"/>
        <v>5011200</v>
      </c>
      <c r="P355" s="49">
        <v>5011200</v>
      </c>
      <c r="Q355" s="34" t="s">
        <v>1635</v>
      </c>
      <c r="R355" s="34" t="s">
        <v>1635</v>
      </c>
      <c r="S355" s="34" t="s">
        <v>1636</v>
      </c>
      <c r="T355" s="49">
        <f>+P355</f>
        <v>5011200</v>
      </c>
      <c r="U355" s="34" t="s">
        <v>411</v>
      </c>
      <c r="V355" s="33">
        <v>14012015</v>
      </c>
    </row>
    <row r="356" spans="1:22" ht="75" customHeight="1" x14ac:dyDescent="0.2">
      <c r="A356" s="34">
        <v>387</v>
      </c>
      <c r="B356" s="34" t="s">
        <v>1627</v>
      </c>
      <c r="C356" s="34" t="s">
        <v>1628</v>
      </c>
      <c r="D356" s="4" t="s">
        <v>1644</v>
      </c>
      <c r="E356" s="188" t="s">
        <v>1768</v>
      </c>
      <c r="F356" s="188" t="s">
        <v>1631</v>
      </c>
      <c r="G356" s="188" t="s">
        <v>235</v>
      </c>
      <c r="H356" s="188" t="s">
        <v>1632</v>
      </c>
      <c r="I356" s="34">
        <v>77121500</v>
      </c>
      <c r="J356" s="4" t="s">
        <v>1933</v>
      </c>
      <c r="K356" s="48">
        <v>42170</v>
      </c>
      <c r="L356" s="203">
        <v>1.5</v>
      </c>
      <c r="M356" s="204" t="s">
        <v>238</v>
      </c>
      <c r="N356" s="204" t="s">
        <v>1875</v>
      </c>
      <c r="O356" s="49">
        <f t="shared" si="8"/>
        <v>224882</v>
      </c>
      <c r="P356" s="49">
        <v>224882</v>
      </c>
      <c r="Q356" s="34" t="s">
        <v>1635</v>
      </c>
      <c r="R356" s="34" t="s">
        <v>1635</v>
      </c>
      <c r="S356" s="34" t="s">
        <v>1636</v>
      </c>
      <c r="T356" s="49">
        <v>224882</v>
      </c>
      <c r="U356" s="34" t="s">
        <v>2779</v>
      </c>
      <c r="V356" s="33" t="s">
        <v>1695</v>
      </c>
    </row>
    <row r="357" spans="1:22" ht="75" customHeight="1" x14ac:dyDescent="0.2">
      <c r="A357" s="34">
        <v>388</v>
      </c>
      <c r="B357" s="34" t="s">
        <v>1627</v>
      </c>
      <c r="C357" s="34" t="s">
        <v>1628</v>
      </c>
      <c r="D357" s="4" t="s">
        <v>1629</v>
      </c>
      <c r="E357" s="188" t="s">
        <v>1630</v>
      </c>
      <c r="F357" s="188" t="s">
        <v>1631</v>
      </c>
      <c r="G357" s="188" t="s">
        <v>235</v>
      </c>
      <c r="H357" s="188" t="s">
        <v>1632</v>
      </c>
      <c r="I357" s="34">
        <v>77121500</v>
      </c>
      <c r="J357" s="4" t="s">
        <v>1934</v>
      </c>
      <c r="K357" s="48">
        <v>42170</v>
      </c>
      <c r="L357" s="203">
        <v>1</v>
      </c>
      <c r="M357" s="204" t="s">
        <v>238</v>
      </c>
      <c r="N357" s="204" t="s">
        <v>1634</v>
      </c>
      <c r="O357" s="49">
        <f t="shared" si="8"/>
        <v>3996400</v>
      </c>
      <c r="P357" s="49">
        <v>3996400</v>
      </c>
      <c r="Q357" s="34" t="s">
        <v>1635</v>
      </c>
      <c r="R357" s="34" t="s">
        <v>1635</v>
      </c>
      <c r="S357" s="34" t="s">
        <v>1636</v>
      </c>
      <c r="T357" s="49">
        <v>3996400</v>
      </c>
      <c r="U357" s="34" t="s">
        <v>411</v>
      </c>
      <c r="V357" s="33">
        <v>1892015</v>
      </c>
    </row>
    <row r="358" spans="1:22" ht="75" customHeight="1" x14ac:dyDescent="0.2">
      <c r="A358" s="34">
        <v>389</v>
      </c>
      <c r="B358" s="34" t="s">
        <v>1627</v>
      </c>
      <c r="C358" s="34" t="s">
        <v>1628</v>
      </c>
      <c r="D358" s="4" t="s">
        <v>1629</v>
      </c>
      <c r="E358" s="188" t="s">
        <v>1630</v>
      </c>
      <c r="F358" s="188" t="s">
        <v>1631</v>
      </c>
      <c r="G358" s="188" t="s">
        <v>235</v>
      </c>
      <c r="H358" s="188" t="s">
        <v>1632</v>
      </c>
      <c r="I358" s="34">
        <v>77121500</v>
      </c>
      <c r="J358" s="4" t="s">
        <v>1935</v>
      </c>
      <c r="K358" s="48">
        <v>42170</v>
      </c>
      <c r="L358" s="203">
        <v>1</v>
      </c>
      <c r="M358" s="204" t="s">
        <v>238</v>
      </c>
      <c r="N358" s="204" t="s">
        <v>1634</v>
      </c>
      <c r="O358" s="49">
        <f t="shared" si="8"/>
        <v>4521700</v>
      </c>
      <c r="P358" s="49">
        <v>4521700</v>
      </c>
      <c r="Q358" s="34" t="s">
        <v>1635</v>
      </c>
      <c r="R358" s="34" t="s">
        <v>1635</v>
      </c>
      <c r="S358" s="34" t="s">
        <v>1636</v>
      </c>
      <c r="T358" s="49">
        <v>4521700</v>
      </c>
      <c r="U358" s="34" t="s">
        <v>411</v>
      </c>
      <c r="V358" s="33">
        <v>1962015</v>
      </c>
    </row>
    <row r="359" spans="1:22" ht="75" customHeight="1" x14ac:dyDescent="0.2">
      <c r="A359" s="34">
        <v>390</v>
      </c>
      <c r="B359" s="34" t="s">
        <v>1627</v>
      </c>
      <c r="C359" s="34" t="s">
        <v>1628</v>
      </c>
      <c r="D359" s="4" t="s">
        <v>1629</v>
      </c>
      <c r="E359" s="188" t="s">
        <v>1630</v>
      </c>
      <c r="F359" s="188" t="s">
        <v>1631</v>
      </c>
      <c r="G359" s="188" t="s">
        <v>235</v>
      </c>
      <c r="H359" s="188" t="s">
        <v>1632</v>
      </c>
      <c r="I359" s="34">
        <v>77121500</v>
      </c>
      <c r="J359" s="4" t="s">
        <v>1936</v>
      </c>
      <c r="K359" s="48">
        <v>42170</v>
      </c>
      <c r="L359" s="203">
        <v>1</v>
      </c>
      <c r="M359" s="204" t="s">
        <v>238</v>
      </c>
      <c r="N359" s="204" t="s">
        <v>1634</v>
      </c>
      <c r="O359" s="49">
        <f t="shared" si="8"/>
        <v>3996400</v>
      </c>
      <c r="P359" s="49">
        <v>3996400</v>
      </c>
      <c r="Q359" s="34" t="s">
        <v>1635</v>
      </c>
      <c r="R359" s="34" t="s">
        <v>1635</v>
      </c>
      <c r="S359" s="34" t="s">
        <v>1636</v>
      </c>
      <c r="T359" s="49">
        <v>3996400</v>
      </c>
      <c r="U359" s="34" t="s">
        <v>411</v>
      </c>
      <c r="V359" s="33">
        <v>2402015</v>
      </c>
    </row>
    <row r="360" spans="1:22" ht="75" customHeight="1" x14ac:dyDescent="0.2">
      <c r="A360" s="34">
        <v>391</v>
      </c>
      <c r="B360" s="34" t="s">
        <v>1627</v>
      </c>
      <c r="C360" s="34" t="s">
        <v>1628</v>
      </c>
      <c r="D360" s="4" t="s">
        <v>1629</v>
      </c>
      <c r="E360" s="188" t="s">
        <v>1630</v>
      </c>
      <c r="F360" s="188" t="s">
        <v>1631</v>
      </c>
      <c r="G360" s="188" t="s">
        <v>235</v>
      </c>
      <c r="H360" s="188" t="s">
        <v>1632</v>
      </c>
      <c r="I360" s="34">
        <v>77121500</v>
      </c>
      <c r="J360" s="4" t="s">
        <v>1937</v>
      </c>
      <c r="K360" s="48">
        <v>42170</v>
      </c>
      <c r="L360" s="203">
        <v>1.5</v>
      </c>
      <c r="M360" s="204" t="s">
        <v>238</v>
      </c>
      <c r="N360" s="204" t="s">
        <v>1634</v>
      </c>
      <c r="O360" s="49">
        <f t="shared" si="8"/>
        <v>8358450</v>
      </c>
      <c r="P360" s="49">
        <v>8358450</v>
      </c>
      <c r="Q360" s="34" t="s">
        <v>1635</v>
      </c>
      <c r="R360" s="34" t="s">
        <v>1635</v>
      </c>
      <c r="S360" s="34" t="s">
        <v>1636</v>
      </c>
      <c r="T360" s="49">
        <v>5572300</v>
      </c>
      <c r="U360" s="34" t="s">
        <v>411</v>
      </c>
      <c r="V360" s="33">
        <v>4432015</v>
      </c>
    </row>
    <row r="361" spans="1:22" ht="75" customHeight="1" x14ac:dyDescent="0.2">
      <c r="A361" s="34">
        <v>392</v>
      </c>
      <c r="B361" s="34" t="s">
        <v>1627</v>
      </c>
      <c r="C361" s="34" t="s">
        <v>1628</v>
      </c>
      <c r="D361" s="4" t="s">
        <v>1644</v>
      </c>
      <c r="E361" s="188" t="s">
        <v>1702</v>
      </c>
      <c r="F361" s="188" t="s">
        <v>1631</v>
      </c>
      <c r="G361" s="188" t="s">
        <v>235</v>
      </c>
      <c r="H361" s="188" t="s">
        <v>1632</v>
      </c>
      <c r="I361" s="34">
        <v>77121500</v>
      </c>
      <c r="J361" s="4" t="s">
        <v>1938</v>
      </c>
      <c r="K361" s="48">
        <v>42019</v>
      </c>
      <c r="L361" s="203">
        <v>2</v>
      </c>
      <c r="M361" s="204" t="s">
        <v>238</v>
      </c>
      <c r="N361" s="204" t="s">
        <v>1634</v>
      </c>
      <c r="O361" s="49">
        <f t="shared" si="8"/>
        <v>6159400</v>
      </c>
      <c r="P361" s="49">
        <v>6159400</v>
      </c>
      <c r="Q361" s="34" t="s">
        <v>1635</v>
      </c>
      <c r="R361" s="34" t="s">
        <v>1635</v>
      </c>
      <c r="S361" s="34" t="s">
        <v>1636</v>
      </c>
      <c r="T361" s="49">
        <v>3079700</v>
      </c>
      <c r="U361" s="34" t="s">
        <v>411</v>
      </c>
      <c r="V361" s="33">
        <v>1602015</v>
      </c>
    </row>
    <row r="362" spans="1:22" ht="75" customHeight="1" x14ac:dyDescent="0.2">
      <c r="A362" s="34">
        <v>393</v>
      </c>
      <c r="B362" s="34" t="s">
        <v>1627</v>
      </c>
      <c r="C362" s="34" t="s">
        <v>1628</v>
      </c>
      <c r="D362" s="4" t="s">
        <v>1644</v>
      </c>
      <c r="E362" s="188" t="s">
        <v>1645</v>
      </c>
      <c r="F362" s="188" t="s">
        <v>1631</v>
      </c>
      <c r="G362" s="188" t="s">
        <v>235</v>
      </c>
      <c r="H362" s="188" t="s">
        <v>1632</v>
      </c>
      <c r="I362" s="34">
        <v>77121500</v>
      </c>
      <c r="J362" s="4" t="s">
        <v>1939</v>
      </c>
      <c r="K362" s="48">
        <v>42019</v>
      </c>
      <c r="L362" s="203">
        <v>1.5</v>
      </c>
      <c r="M362" s="204" t="s">
        <v>238</v>
      </c>
      <c r="N362" s="204" t="s">
        <v>1634</v>
      </c>
      <c r="O362" s="49">
        <f t="shared" si="8"/>
        <v>4140600</v>
      </c>
      <c r="P362" s="49">
        <v>4140600</v>
      </c>
      <c r="Q362" s="34" t="s">
        <v>1635</v>
      </c>
      <c r="R362" s="34" t="s">
        <v>1635</v>
      </c>
      <c r="S362" s="34" t="s">
        <v>1636</v>
      </c>
      <c r="T362" s="49">
        <v>2760400</v>
      </c>
      <c r="U362" s="34" t="s">
        <v>411</v>
      </c>
      <c r="V362" s="33">
        <v>1672015</v>
      </c>
    </row>
    <row r="363" spans="1:22" ht="75" customHeight="1" x14ac:dyDescent="0.2">
      <c r="A363" s="34">
        <v>394</v>
      </c>
      <c r="B363" s="34" t="s">
        <v>1627</v>
      </c>
      <c r="C363" s="34" t="s">
        <v>1628</v>
      </c>
      <c r="D363" s="4" t="s">
        <v>1644</v>
      </c>
      <c r="E363" s="188" t="s">
        <v>1645</v>
      </c>
      <c r="F363" s="188" t="s">
        <v>1631</v>
      </c>
      <c r="G363" s="188" t="s">
        <v>235</v>
      </c>
      <c r="H363" s="188" t="s">
        <v>1632</v>
      </c>
      <c r="I363" s="34">
        <v>77121500</v>
      </c>
      <c r="J363" s="4" t="s">
        <v>1940</v>
      </c>
      <c r="K363" s="48">
        <v>42019</v>
      </c>
      <c r="L363" s="203">
        <v>1.5</v>
      </c>
      <c r="M363" s="204" t="s">
        <v>238</v>
      </c>
      <c r="N363" s="204" t="s">
        <v>1634</v>
      </c>
      <c r="O363" s="49">
        <f t="shared" si="8"/>
        <v>4140600</v>
      </c>
      <c r="P363" s="49">
        <v>4140600</v>
      </c>
      <c r="Q363" s="34" t="s">
        <v>1635</v>
      </c>
      <c r="R363" s="34" t="s">
        <v>1635</v>
      </c>
      <c r="S363" s="34" t="s">
        <v>1636</v>
      </c>
      <c r="T363" s="49">
        <v>2760400</v>
      </c>
      <c r="U363" s="34" t="s">
        <v>411</v>
      </c>
      <c r="V363" s="33">
        <v>2412015</v>
      </c>
    </row>
    <row r="364" spans="1:22" ht="75" customHeight="1" x14ac:dyDescent="0.2">
      <c r="A364" s="34">
        <v>395</v>
      </c>
      <c r="B364" s="34" t="s">
        <v>1627</v>
      </c>
      <c r="C364" s="34" t="s">
        <v>1628</v>
      </c>
      <c r="D364" s="4" t="s">
        <v>1644</v>
      </c>
      <c r="E364" s="188" t="s">
        <v>1645</v>
      </c>
      <c r="F364" s="188" t="s">
        <v>1631</v>
      </c>
      <c r="G364" s="188" t="s">
        <v>235</v>
      </c>
      <c r="H364" s="188" t="s">
        <v>1632</v>
      </c>
      <c r="I364" s="34">
        <v>77121500</v>
      </c>
      <c r="J364" s="4" t="s">
        <v>1941</v>
      </c>
      <c r="K364" s="48">
        <v>42019</v>
      </c>
      <c r="L364" s="203">
        <v>1</v>
      </c>
      <c r="M364" s="204" t="s">
        <v>238</v>
      </c>
      <c r="N364" s="204" t="s">
        <v>1634</v>
      </c>
      <c r="O364" s="49">
        <f t="shared" si="8"/>
        <v>2760400</v>
      </c>
      <c r="P364" s="49">
        <v>2760400</v>
      </c>
      <c r="Q364" s="34" t="s">
        <v>1635</v>
      </c>
      <c r="R364" s="34" t="s">
        <v>1635</v>
      </c>
      <c r="S364" s="34" t="s">
        <v>1636</v>
      </c>
      <c r="T364" s="49">
        <v>2760400</v>
      </c>
      <c r="U364" s="34" t="s">
        <v>411</v>
      </c>
      <c r="V364" s="33">
        <v>2582015</v>
      </c>
    </row>
    <row r="365" spans="1:22" ht="75" customHeight="1" x14ac:dyDescent="0.2">
      <c r="A365" s="34">
        <v>396</v>
      </c>
      <c r="B365" s="34" t="s">
        <v>1627</v>
      </c>
      <c r="C365" s="34" t="s">
        <v>1628</v>
      </c>
      <c r="D365" s="4" t="s">
        <v>1644</v>
      </c>
      <c r="E365" s="188" t="s">
        <v>1645</v>
      </c>
      <c r="F365" s="188" t="s">
        <v>1631</v>
      </c>
      <c r="G365" s="188" t="s">
        <v>235</v>
      </c>
      <c r="H365" s="188" t="s">
        <v>1632</v>
      </c>
      <c r="I365" s="34">
        <v>77121500</v>
      </c>
      <c r="J365" s="4" t="s">
        <v>1942</v>
      </c>
      <c r="K365" s="48">
        <v>42019</v>
      </c>
      <c r="L365" s="203">
        <v>1</v>
      </c>
      <c r="M365" s="204" t="s">
        <v>238</v>
      </c>
      <c r="N365" s="204" t="s">
        <v>1634</v>
      </c>
      <c r="O365" s="49">
        <f t="shared" si="8"/>
        <v>3471100</v>
      </c>
      <c r="P365" s="49">
        <v>3471100</v>
      </c>
      <c r="Q365" s="34" t="s">
        <v>1635</v>
      </c>
      <c r="R365" s="34" t="s">
        <v>1635</v>
      </c>
      <c r="S365" s="34" t="s">
        <v>1636</v>
      </c>
      <c r="T365" s="49">
        <v>3471100</v>
      </c>
      <c r="U365" s="34" t="s">
        <v>411</v>
      </c>
      <c r="V365" s="33">
        <v>2752015</v>
      </c>
    </row>
    <row r="366" spans="1:22" ht="75" customHeight="1" x14ac:dyDescent="0.2">
      <c r="A366" s="34">
        <v>397</v>
      </c>
      <c r="B366" s="34" t="s">
        <v>1627</v>
      </c>
      <c r="C366" s="34" t="s">
        <v>1628</v>
      </c>
      <c r="D366" s="4" t="s">
        <v>1644</v>
      </c>
      <c r="E366" s="188" t="s">
        <v>1645</v>
      </c>
      <c r="F366" s="188" t="s">
        <v>1631</v>
      </c>
      <c r="G366" s="188" t="s">
        <v>235</v>
      </c>
      <c r="H366" s="188" t="s">
        <v>1632</v>
      </c>
      <c r="I366" s="34">
        <v>77121500</v>
      </c>
      <c r="J366" s="4" t="s">
        <v>1943</v>
      </c>
      <c r="K366" s="48">
        <v>42019</v>
      </c>
      <c r="L366" s="203">
        <v>1</v>
      </c>
      <c r="M366" s="204" t="s">
        <v>238</v>
      </c>
      <c r="N366" s="204" t="s">
        <v>1634</v>
      </c>
      <c r="O366" s="49">
        <f t="shared" si="8"/>
        <v>2358700</v>
      </c>
      <c r="P366" s="49">
        <v>2358700</v>
      </c>
      <c r="Q366" s="34" t="s">
        <v>1635</v>
      </c>
      <c r="R366" s="34" t="s">
        <v>1635</v>
      </c>
      <c r="S366" s="34" t="s">
        <v>1636</v>
      </c>
      <c r="T366" s="49">
        <v>2358700</v>
      </c>
      <c r="U366" s="34" t="s">
        <v>411</v>
      </c>
      <c r="V366" s="33">
        <v>2972015</v>
      </c>
    </row>
    <row r="367" spans="1:22" ht="75" customHeight="1" x14ac:dyDescent="0.2">
      <c r="A367" s="34">
        <v>398</v>
      </c>
      <c r="B367" s="34" t="s">
        <v>1627</v>
      </c>
      <c r="C367" s="34" t="s">
        <v>1628</v>
      </c>
      <c r="D367" s="4" t="s">
        <v>1644</v>
      </c>
      <c r="E367" s="188" t="s">
        <v>1768</v>
      </c>
      <c r="F367" s="188" t="s">
        <v>1631</v>
      </c>
      <c r="G367" s="188" t="s">
        <v>235</v>
      </c>
      <c r="H367" s="188" t="s">
        <v>1632</v>
      </c>
      <c r="I367" s="34">
        <v>77121500</v>
      </c>
      <c r="J367" s="4" t="s">
        <v>1944</v>
      </c>
      <c r="K367" s="48">
        <v>42019</v>
      </c>
      <c r="L367" s="203">
        <v>1</v>
      </c>
      <c r="M367" s="204" t="s">
        <v>238</v>
      </c>
      <c r="N367" s="204" t="s">
        <v>1634</v>
      </c>
      <c r="O367" s="49">
        <f t="shared" si="8"/>
        <v>3079700</v>
      </c>
      <c r="P367" s="49">
        <v>3079700</v>
      </c>
      <c r="Q367" s="34" t="s">
        <v>1635</v>
      </c>
      <c r="R367" s="34" t="s">
        <v>1635</v>
      </c>
      <c r="S367" s="34" t="s">
        <v>1636</v>
      </c>
      <c r="T367" s="49">
        <v>3079700</v>
      </c>
      <c r="U367" s="34" t="s">
        <v>411</v>
      </c>
      <c r="V367" s="33">
        <v>1492015</v>
      </c>
    </row>
    <row r="368" spans="1:22" ht="75" customHeight="1" x14ac:dyDescent="0.2">
      <c r="A368" s="34">
        <v>399</v>
      </c>
      <c r="B368" s="34" t="s">
        <v>1627</v>
      </c>
      <c r="C368" s="34" t="s">
        <v>1628</v>
      </c>
      <c r="D368" s="4" t="s">
        <v>1644</v>
      </c>
      <c r="E368" s="188" t="s">
        <v>1768</v>
      </c>
      <c r="F368" s="188" t="s">
        <v>1631</v>
      </c>
      <c r="G368" s="188" t="s">
        <v>235</v>
      </c>
      <c r="H368" s="188" t="s">
        <v>1632</v>
      </c>
      <c r="I368" s="34">
        <v>77121500</v>
      </c>
      <c r="J368" s="4" t="s">
        <v>1945</v>
      </c>
      <c r="K368" s="48">
        <v>42019</v>
      </c>
      <c r="L368" s="203">
        <v>1.5</v>
      </c>
      <c r="M368" s="204" t="s">
        <v>238</v>
      </c>
      <c r="N368" s="204" t="s">
        <v>1634</v>
      </c>
      <c r="O368" s="49">
        <f t="shared" si="8"/>
        <v>3028200</v>
      </c>
      <c r="P368" s="49">
        <v>3028200</v>
      </c>
      <c r="Q368" s="34" t="s">
        <v>1635</v>
      </c>
      <c r="R368" s="34" t="s">
        <v>1635</v>
      </c>
      <c r="S368" s="34" t="s">
        <v>1636</v>
      </c>
      <c r="T368" s="49">
        <v>2018800</v>
      </c>
      <c r="U368" s="34" t="s">
        <v>411</v>
      </c>
      <c r="V368" s="33">
        <v>1532015</v>
      </c>
    </row>
    <row r="369" spans="1:22" ht="75" customHeight="1" x14ac:dyDescent="0.2">
      <c r="A369" s="34">
        <v>400</v>
      </c>
      <c r="B369" s="34" t="s">
        <v>1627</v>
      </c>
      <c r="C369" s="34" t="s">
        <v>1628</v>
      </c>
      <c r="D369" s="4" t="s">
        <v>1644</v>
      </c>
      <c r="E369" s="188" t="s">
        <v>1768</v>
      </c>
      <c r="F369" s="188" t="s">
        <v>1631</v>
      </c>
      <c r="G369" s="188" t="s">
        <v>235</v>
      </c>
      <c r="H369" s="188" t="s">
        <v>1632</v>
      </c>
      <c r="I369" s="34">
        <v>77121500</v>
      </c>
      <c r="J369" s="4" t="s">
        <v>1946</v>
      </c>
      <c r="K369" s="48">
        <v>42019</v>
      </c>
      <c r="L369" s="203">
        <v>1.5</v>
      </c>
      <c r="M369" s="204" t="s">
        <v>238</v>
      </c>
      <c r="N369" s="204" t="s">
        <v>1634</v>
      </c>
      <c r="O369" s="49">
        <f t="shared" si="8"/>
        <v>3028200</v>
      </c>
      <c r="P369" s="49">
        <v>3028200</v>
      </c>
      <c r="Q369" s="34" t="s">
        <v>1635</v>
      </c>
      <c r="R369" s="34" t="s">
        <v>1635</v>
      </c>
      <c r="S369" s="34" t="s">
        <v>1636</v>
      </c>
      <c r="T369" s="49">
        <v>2018800</v>
      </c>
      <c r="U369" s="34" t="s">
        <v>411</v>
      </c>
      <c r="V369" s="33">
        <v>2372015</v>
      </c>
    </row>
    <row r="370" spans="1:22" ht="75" customHeight="1" x14ac:dyDescent="0.2">
      <c r="A370" s="34">
        <v>401</v>
      </c>
      <c r="B370" s="34" t="s">
        <v>1627</v>
      </c>
      <c r="C370" s="34" t="s">
        <v>1628</v>
      </c>
      <c r="D370" s="4" t="s">
        <v>1644</v>
      </c>
      <c r="E370" s="188" t="s">
        <v>1768</v>
      </c>
      <c r="F370" s="188" t="s">
        <v>1631</v>
      </c>
      <c r="G370" s="188" t="s">
        <v>235</v>
      </c>
      <c r="H370" s="188" t="s">
        <v>1632</v>
      </c>
      <c r="I370" s="34">
        <v>77121500</v>
      </c>
      <c r="J370" s="4" t="s">
        <v>1947</v>
      </c>
      <c r="K370" s="48">
        <v>42019</v>
      </c>
      <c r="L370" s="203">
        <v>1</v>
      </c>
      <c r="M370" s="204" t="s">
        <v>238</v>
      </c>
      <c r="N370" s="204" t="s">
        <v>1634</v>
      </c>
      <c r="O370" s="49">
        <f t="shared" si="8"/>
        <v>2544100</v>
      </c>
      <c r="P370" s="49">
        <v>2544100</v>
      </c>
      <c r="Q370" s="34" t="s">
        <v>1635</v>
      </c>
      <c r="R370" s="34" t="s">
        <v>1635</v>
      </c>
      <c r="S370" s="34" t="s">
        <v>1636</v>
      </c>
      <c r="T370" s="49">
        <v>2544100</v>
      </c>
      <c r="U370" s="34" t="s">
        <v>411</v>
      </c>
      <c r="V370" s="33">
        <v>2432015</v>
      </c>
    </row>
    <row r="371" spans="1:22" ht="75" customHeight="1" x14ac:dyDescent="0.2">
      <c r="A371" s="34">
        <v>402</v>
      </c>
      <c r="B371" s="34" t="s">
        <v>1627</v>
      </c>
      <c r="C371" s="34" t="s">
        <v>1667</v>
      </c>
      <c r="D371" s="4" t="s">
        <v>1644</v>
      </c>
      <c r="E371" s="188" t="s">
        <v>1668</v>
      </c>
      <c r="F371" s="188" t="s">
        <v>1631</v>
      </c>
      <c r="G371" s="188" t="s">
        <v>235</v>
      </c>
      <c r="H371" s="188" t="s">
        <v>1632</v>
      </c>
      <c r="I371" s="34">
        <v>77131600</v>
      </c>
      <c r="J371" s="4" t="s">
        <v>1948</v>
      </c>
      <c r="K371" s="48">
        <v>42019</v>
      </c>
      <c r="L371" s="203">
        <v>1</v>
      </c>
      <c r="M371" s="204" t="s">
        <v>238</v>
      </c>
      <c r="N371" s="204" t="s">
        <v>1634</v>
      </c>
      <c r="O371" s="49">
        <f t="shared" si="8"/>
        <v>2358700</v>
      </c>
      <c r="P371" s="49">
        <v>2358700</v>
      </c>
      <c r="Q371" s="34" t="s">
        <v>1635</v>
      </c>
      <c r="R371" s="34" t="s">
        <v>1635</v>
      </c>
      <c r="S371" s="34" t="s">
        <v>1636</v>
      </c>
      <c r="T371" s="49">
        <v>2358700</v>
      </c>
      <c r="U371" s="34" t="s">
        <v>411</v>
      </c>
      <c r="V371" s="33">
        <v>1472015</v>
      </c>
    </row>
    <row r="372" spans="1:22" ht="75" customHeight="1" x14ac:dyDescent="0.2">
      <c r="A372" s="34">
        <v>403</v>
      </c>
      <c r="B372" s="34" t="s">
        <v>1627</v>
      </c>
      <c r="C372" s="34" t="s">
        <v>1667</v>
      </c>
      <c r="D372" s="4" t="s">
        <v>1644</v>
      </c>
      <c r="E372" s="188" t="s">
        <v>1668</v>
      </c>
      <c r="F372" s="188" t="s">
        <v>1631</v>
      </c>
      <c r="G372" s="188" t="s">
        <v>235</v>
      </c>
      <c r="H372" s="188" t="s">
        <v>1632</v>
      </c>
      <c r="I372" s="34">
        <v>77131600</v>
      </c>
      <c r="J372" s="4" t="s">
        <v>1949</v>
      </c>
      <c r="K372" s="48">
        <v>42019</v>
      </c>
      <c r="L372" s="203">
        <v>1.5</v>
      </c>
      <c r="M372" s="204" t="s">
        <v>238</v>
      </c>
      <c r="N372" s="204" t="s">
        <v>1634</v>
      </c>
      <c r="O372" s="49">
        <f t="shared" si="8"/>
        <v>4619550</v>
      </c>
      <c r="P372" s="49">
        <v>4619550</v>
      </c>
      <c r="Q372" s="34" t="s">
        <v>1635</v>
      </c>
      <c r="R372" s="34" t="s">
        <v>1635</v>
      </c>
      <c r="S372" s="34" t="s">
        <v>1636</v>
      </c>
      <c r="T372" s="49">
        <v>3079700</v>
      </c>
      <c r="U372" s="34" t="s">
        <v>411</v>
      </c>
      <c r="V372" s="33">
        <v>1582015</v>
      </c>
    </row>
    <row r="373" spans="1:22" ht="75" customHeight="1" x14ac:dyDescent="0.2">
      <c r="A373" s="34">
        <v>404</v>
      </c>
      <c r="B373" s="34" t="s">
        <v>1627</v>
      </c>
      <c r="C373" s="34" t="s">
        <v>1667</v>
      </c>
      <c r="D373" s="4" t="s">
        <v>1644</v>
      </c>
      <c r="E373" s="188" t="s">
        <v>1668</v>
      </c>
      <c r="F373" s="188" t="s">
        <v>1631</v>
      </c>
      <c r="G373" s="188" t="s">
        <v>235</v>
      </c>
      <c r="H373" s="188" t="s">
        <v>1632</v>
      </c>
      <c r="I373" s="34">
        <v>77131600</v>
      </c>
      <c r="J373" s="4" t="s">
        <v>1950</v>
      </c>
      <c r="K373" s="48">
        <v>42019</v>
      </c>
      <c r="L373" s="203">
        <v>3</v>
      </c>
      <c r="M373" s="204" t="s">
        <v>238</v>
      </c>
      <c r="N373" s="204" t="s">
        <v>1634</v>
      </c>
      <c r="O373" s="49">
        <f t="shared" si="8"/>
        <v>8281200</v>
      </c>
      <c r="P373" s="49">
        <v>8281200</v>
      </c>
      <c r="Q373" s="34" t="s">
        <v>1635</v>
      </c>
      <c r="R373" s="34" t="s">
        <v>1635</v>
      </c>
      <c r="S373" s="34" t="s">
        <v>1636</v>
      </c>
      <c r="T373" s="49">
        <v>2760400</v>
      </c>
      <c r="U373" s="34" t="s">
        <v>411</v>
      </c>
      <c r="V373" s="33">
        <v>1612015</v>
      </c>
    </row>
    <row r="374" spans="1:22" ht="75" customHeight="1" x14ac:dyDescent="0.2">
      <c r="A374" s="34">
        <v>405</v>
      </c>
      <c r="B374" s="34" t="s">
        <v>1627</v>
      </c>
      <c r="C374" s="34" t="s">
        <v>1628</v>
      </c>
      <c r="D374" s="4" t="s">
        <v>1629</v>
      </c>
      <c r="E374" s="188" t="s">
        <v>1630</v>
      </c>
      <c r="F374" s="188" t="s">
        <v>1631</v>
      </c>
      <c r="G374" s="188" t="s">
        <v>235</v>
      </c>
      <c r="H374" s="188" t="s">
        <v>1632</v>
      </c>
      <c r="I374" s="34">
        <v>77121500</v>
      </c>
      <c r="J374" s="4" t="s">
        <v>1951</v>
      </c>
      <c r="K374" s="48">
        <v>42339</v>
      </c>
      <c r="L374" s="203">
        <v>1</v>
      </c>
      <c r="M374" s="204" t="s">
        <v>238</v>
      </c>
      <c r="N374" s="204" t="s">
        <v>1634</v>
      </c>
      <c r="O374" s="49">
        <f t="shared" si="8"/>
        <v>2358700</v>
      </c>
      <c r="P374" s="49">
        <v>2358700</v>
      </c>
      <c r="Q374" s="34" t="s">
        <v>1635</v>
      </c>
      <c r="R374" s="34" t="s">
        <v>1635</v>
      </c>
      <c r="S374" s="34" t="s">
        <v>1636</v>
      </c>
      <c r="T374" s="49">
        <v>2358700</v>
      </c>
      <c r="U374" s="34" t="s">
        <v>2779</v>
      </c>
      <c r="V374" s="33" t="s">
        <v>1695</v>
      </c>
    </row>
    <row r="375" spans="1:22" ht="75" customHeight="1" x14ac:dyDescent="0.2">
      <c r="A375" s="34">
        <v>406</v>
      </c>
      <c r="B375" s="34" t="s">
        <v>1627</v>
      </c>
      <c r="C375" s="34" t="s">
        <v>1628</v>
      </c>
      <c r="D375" s="4" t="s">
        <v>1629</v>
      </c>
      <c r="E375" s="188" t="s">
        <v>1630</v>
      </c>
      <c r="F375" s="188" t="s">
        <v>1631</v>
      </c>
      <c r="G375" s="188" t="s">
        <v>235</v>
      </c>
      <c r="H375" s="188" t="s">
        <v>1632</v>
      </c>
      <c r="I375" s="34">
        <v>77121500</v>
      </c>
      <c r="J375" s="4" t="s">
        <v>1952</v>
      </c>
      <c r="K375" s="48">
        <v>42170</v>
      </c>
      <c r="L375" s="203">
        <v>1</v>
      </c>
      <c r="M375" s="204" t="s">
        <v>238</v>
      </c>
      <c r="N375" s="204" t="s">
        <v>1634</v>
      </c>
      <c r="O375" s="49">
        <f t="shared" si="8"/>
        <v>1709800</v>
      </c>
      <c r="P375" s="49">
        <v>1709800</v>
      </c>
      <c r="Q375" s="34" t="s">
        <v>1635</v>
      </c>
      <c r="R375" s="34" t="s">
        <v>1635</v>
      </c>
      <c r="S375" s="34" t="s">
        <v>1636</v>
      </c>
      <c r="T375" s="49">
        <v>1709800</v>
      </c>
      <c r="U375" s="34" t="s">
        <v>411</v>
      </c>
      <c r="V375" s="33">
        <v>13202015</v>
      </c>
    </row>
    <row r="376" spans="1:22" ht="75" customHeight="1" x14ac:dyDescent="0.2">
      <c r="A376" s="34">
        <v>407</v>
      </c>
      <c r="B376" s="34" t="s">
        <v>1627</v>
      </c>
      <c r="C376" s="34" t="s">
        <v>1628</v>
      </c>
      <c r="D376" s="4" t="s">
        <v>1629</v>
      </c>
      <c r="E376" s="188" t="s">
        <v>1630</v>
      </c>
      <c r="F376" s="188" t="s">
        <v>1631</v>
      </c>
      <c r="G376" s="188" t="s">
        <v>235</v>
      </c>
      <c r="H376" s="188" t="s">
        <v>1632</v>
      </c>
      <c r="I376" s="34">
        <v>77121500</v>
      </c>
      <c r="J376" s="4" t="s">
        <v>1953</v>
      </c>
      <c r="K376" s="48">
        <v>42170</v>
      </c>
      <c r="L376" s="203">
        <v>1</v>
      </c>
      <c r="M376" s="204" t="s">
        <v>238</v>
      </c>
      <c r="N376" s="204" t="s">
        <v>1634</v>
      </c>
      <c r="O376" s="49">
        <f t="shared" si="8"/>
        <v>2358700</v>
      </c>
      <c r="P376" s="49">
        <v>2358700</v>
      </c>
      <c r="Q376" s="34" t="s">
        <v>1635</v>
      </c>
      <c r="R376" s="34" t="s">
        <v>1635</v>
      </c>
      <c r="S376" s="34" t="s">
        <v>1636</v>
      </c>
      <c r="T376" s="49">
        <v>2358700</v>
      </c>
      <c r="U376" s="34" t="s">
        <v>411</v>
      </c>
      <c r="V376" s="33">
        <v>13242015</v>
      </c>
    </row>
    <row r="377" spans="1:22" ht="75" customHeight="1" x14ac:dyDescent="0.2">
      <c r="A377" s="34">
        <v>408</v>
      </c>
      <c r="B377" s="34" t="s">
        <v>1627</v>
      </c>
      <c r="C377" s="34" t="s">
        <v>1628</v>
      </c>
      <c r="D377" s="4" t="s">
        <v>1644</v>
      </c>
      <c r="E377" s="188" t="s">
        <v>1702</v>
      </c>
      <c r="F377" s="188" t="s">
        <v>1631</v>
      </c>
      <c r="G377" s="188" t="s">
        <v>235</v>
      </c>
      <c r="H377" s="188" t="s">
        <v>1632</v>
      </c>
      <c r="I377" s="34">
        <v>77121500</v>
      </c>
      <c r="J377" s="4" t="s">
        <v>1954</v>
      </c>
      <c r="K377" s="48">
        <v>42019</v>
      </c>
      <c r="L377" s="203">
        <v>2</v>
      </c>
      <c r="M377" s="204" t="s">
        <v>238</v>
      </c>
      <c r="N377" s="204" t="s">
        <v>1634</v>
      </c>
      <c r="O377" s="49">
        <f t="shared" si="8"/>
        <v>5520800</v>
      </c>
      <c r="P377" s="49">
        <v>5520800</v>
      </c>
      <c r="Q377" s="34" t="s">
        <v>1635</v>
      </c>
      <c r="R377" s="34" t="s">
        <v>1635</v>
      </c>
      <c r="S377" s="34" t="s">
        <v>1636</v>
      </c>
      <c r="T377" s="49">
        <v>2760400</v>
      </c>
      <c r="U377" s="34" t="s">
        <v>411</v>
      </c>
      <c r="V377" s="33">
        <v>1642015</v>
      </c>
    </row>
    <row r="378" spans="1:22" ht="75" customHeight="1" x14ac:dyDescent="0.2">
      <c r="A378" s="34">
        <v>409</v>
      </c>
      <c r="B378" s="34" t="s">
        <v>1627</v>
      </c>
      <c r="C378" s="34" t="s">
        <v>1628</v>
      </c>
      <c r="D378" s="4" t="s">
        <v>1644</v>
      </c>
      <c r="E378" s="188" t="s">
        <v>1702</v>
      </c>
      <c r="F378" s="188" t="s">
        <v>1631</v>
      </c>
      <c r="G378" s="188" t="s">
        <v>235</v>
      </c>
      <c r="H378" s="188" t="s">
        <v>1632</v>
      </c>
      <c r="I378" s="34">
        <v>77121500</v>
      </c>
      <c r="J378" s="4" t="s">
        <v>1955</v>
      </c>
      <c r="K378" s="48">
        <v>42019</v>
      </c>
      <c r="L378" s="203">
        <v>2</v>
      </c>
      <c r="M378" s="204" t="s">
        <v>238</v>
      </c>
      <c r="N378" s="204" t="s">
        <v>1634</v>
      </c>
      <c r="O378" s="49">
        <f t="shared" si="8"/>
        <v>6159400</v>
      </c>
      <c r="P378" s="49">
        <v>6159400</v>
      </c>
      <c r="Q378" s="34" t="s">
        <v>1635</v>
      </c>
      <c r="R378" s="34" t="s">
        <v>1635</v>
      </c>
      <c r="S378" s="34" t="s">
        <v>1636</v>
      </c>
      <c r="T378" s="49">
        <v>3079700</v>
      </c>
      <c r="U378" s="34" t="s">
        <v>411</v>
      </c>
      <c r="V378" s="33">
        <v>1782015</v>
      </c>
    </row>
    <row r="379" spans="1:22" ht="75" customHeight="1" x14ac:dyDescent="0.2">
      <c r="A379" s="34">
        <v>410</v>
      </c>
      <c r="B379" s="34" t="s">
        <v>1627</v>
      </c>
      <c r="C379" s="34" t="s">
        <v>1628</v>
      </c>
      <c r="D379" s="4" t="s">
        <v>1644</v>
      </c>
      <c r="E379" s="188" t="s">
        <v>1702</v>
      </c>
      <c r="F379" s="188" t="s">
        <v>1631</v>
      </c>
      <c r="G379" s="188" t="s">
        <v>235</v>
      </c>
      <c r="H379" s="188" t="s">
        <v>1632</v>
      </c>
      <c r="I379" s="34">
        <v>77121500</v>
      </c>
      <c r="J379" s="4" t="s">
        <v>1956</v>
      </c>
      <c r="K379" s="48">
        <v>42019</v>
      </c>
      <c r="L379" s="203">
        <v>1.5</v>
      </c>
      <c r="M379" s="204" t="s">
        <v>238</v>
      </c>
      <c r="N379" s="204" t="s">
        <v>1634</v>
      </c>
      <c r="O379" s="49">
        <f t="shared" si="8"/>
        <v>5994600</v>
      </c>
      <c r="P379" s="49">
        <v>5994600</v>
      </c>
      <c r="Q379" s="34" t="s">
        <v>1635</v>
      </c>
      <c r="R379" s="34" t="s">
        <v>1635</v>
      </c>
      <c r="S379" s="34" t="s">
        <v>1636</v>
      </c>
      <c r="T379" s="49">
        <v>3996400</v>
      </c>
      <c r="U379" s="34" t="s">
        <v>411</v>
      </c>
      <c r="V379" s="33">
        <v>3192015</v>
      </c>
    </row>
    <row r="380" spans="1:22" ht="75" customHeight="1" x14ac:dyDescent="0.2">
      <c r="A380" s="34">
        <v>411</v>
      </c>
      <c r="B380" s="34" t="s">
        <v>1627</v>
      </c>
      <c r="C380" s="34" t="s">
        <v>1628</v>
      </c>
      <c r="D380" s="4" t="s">
        <v>1644</v>
      </c>
      <c r="E380" s="188" t="s">
        <v>1702</v>
      </c>
      <c r="F380" s="188" t="s">
        <v>1631</v>
      </c>
      <c r="G380" s="188" t="s">
        <v>235</v>
      </c>
      <c r="H380" s="188" t="s">
        <v>1632</v>
      </c>
      <c r="I380" s="34">
        <v>77121500</v>
      </c>
      <c r="J380" s="4" t="s">
        <v>1957</v>
      </c>
      <c r="K380" s="48">
        <v>42019</v>
      </c>
      <c r="L380" s="203">
        <v>1.5</v>
      </c>
      <c r="M380" s="204" t="s">
        <v>238</v>
      </c>
      <c r="N380" s="204" t="s">
        <v>1634</v>
      </c>
      <c r="O380" s="49">
        <f t="shared" si="8"/>
        <v>5994600</v>
      </c>
      <c r="P380" s="49">
        <v>5994600</v>
      </c>
      <c r="Q380" s="34" t="s">
        <v>1635</v>
      </c>
      <c r="R380" s="34" t="s">
        <v>1635</v>
      </c>
      <c r="S380" s="34" t="s">
        <v>1636</v>
      </c>
      <c r="T380" s="49">
        <v>3996400</v>
      </c>
      <c r="U380" s="34" t="s">
        <v>411</v>
      </c>
      <c r="V380" s="33">
        <v>3312015</v>
      </c>
    </row>
    <row r="381" spans="1:22" ht="75" customHeight="1" x14ac:dyDescent="0.2">
      <c r="A381" s="34">
        <v>412</v>
      </c>
      <c r="B381" s="34" t="s">
        <v>1627</v>
      </c>
      <c r="C381" s="34" t="s">
        <v>1628</v>
      </c>
      <c r="D381" s="4" t="s">
        <v>1644</v>
      </c>
      <c r="E381" s="188" t="s">
        <v>1702</v>
      </c>
      <c r="F381" s="188" t="s">
        <v>1631</v>
      </c>
      <c r="G381" s="188" t="s">
        <v>235</v>
      </c>
      <c r="H381" s="188" t="s">
        <v>1632</v>
      </c>
      <c r="I381" s="34">
        <v>77121500</v>
      </c>
      <c r="J381" s="4" t="s">
        <v>1958</v>
      </c>
      <c r="K381" s="48">
        <v>42019</v>
      </c>
      <c r="L381" s="203">
        <v>1.5</v>
      </c>
      <c r="M381" s="204" t="s">
        <v>238</v>
      </c>
      <c r="N381" s="204" t="s">
        <v>1634</v>
      </c>
      <c r="O381" s="49">
        <f t="shared" si="8"/>
        <v>6782550</v>
      </c>
      <c r="P381" s="49">
        <v>6782550</v>
      </c>
      <c r="Q381" s="34" t="s">
        <v>1635</v>
      </c>
      <c r="R381" s="34" t="s">
        <v>1635</v>
      </c>
      <c r="S381" s="34" t="s">
        <v>1636</v>
      </c>
      <c r="T381" s="49">
        <v>4521700</v>
      </c>
      <c r="U381" s="34" t="s">
        <v>411</v>
      </c>
      <c r="V381" s="33">
        <v>3352015</v>
      </c>
    </row>
    <row r="382" spans="1:22" ht="75" customHeight="1" x14ac:dyDescent="0.2">
      <c r="A382" s="34">
        <v>413</v>
      </c>
      <c r="B382" s="34" t="s">
        <v>1627</v>
      </c>
      <c r="C382" s="34" t="s">
        <v>1628</v>
      </c>
      <c r="D382" s="4" t="s">
        <v>1644</v>
      </c>
      <c r="E382" s="188" t="s">
        <v>1702</v>
      </c>
      <c r="F382" s="188" t="s">
        <v>1631</v>
      </c>
      <c r="G382" s="188" t="s">
        <v>235</v>
      </c>
      <c r="H382" s="188" t="s">
        <v>1632</v>
      </c>
      <c r="I382" s="34">
        <v>77121500</v>
      </c>
      <c r="J382" s="4" t="s">
        <v>1959</v>
      </c>
      <c r="K382" s="48">
        <v>42019</v>
      </c>
      <c r="L382" s="203">
        <v>1.5</v>
      </c>
      <c r="M382" s="204" t="s">
        <v>238</v>
      </c>
      <c r="N382" s="204" t="s">
        <v>1634</v>
      </c>
      <c r="O382" s="49">
        <f t="shared" si="8"/>
        <v>7570500</v>
      </c>
      <c r="P382" s="49">
        <v>7570500</v>
      </c>
      <c r="Q382" s="34" t="s">
        <v>1635</v>
      </c>
      <c r="R382" s="34" t="s">
        <v>1635</v>
      </c>
      <c r="S382" s="34" t="s">
        <v>1636</v>
      </c>
      <c r="T382" s="49">
        <v>5047000</v>
      </c>
      <c r="U382" s="34" t="s">
        <v>411</v>
      </c>
      <c r="V382" s="33">
        <v>4262015</v>
      </c>
    </row>
    <row r="383" spans="1:22" ht="75" customHeight="1" x14ac:dyDescent="0.2">
      <c r="A383" s="34">
        <v>414</v>
      </c>
      <c r="B383" s="34" t="s">
        <v>1627</v>
      </c>
      <c r="C383" s="34" t="s">
        <v>1628</v>
      </c>
      <c r="D383" s="4" t="s">
        <v>1644</v>
      </c>
      <c r="E383" s="188" t="s">
        <v>1702</v>
      </c>
      <c r="F383" s="188" t="s">
        <v>1631</v>
      </c>
      <c r="G383" s="188" t="s">
        <v>235</v>
      </c>
      <c r="H383" s="188" t="s">
        <v>1632</v>
      </c>
      <c r="I383" s="34">
        <v>77121500</v>
      </c>
      <c r="J383" s="4" t="s">
        <v>185</v>
      </c>
      <c r="K383" s="48">
        <v>42019</v>
      </c>
      <c r="L383" s="203">
        <v>1.5</v>
      </c>
      <c r="M383" s="204" t="s">
        <v>238</v>
      </c>
      <c r="N383" s="204" t="s">
        <v>1634</v>
      </c>
      <c r="O383" s="49">
        <f t="shared" si="8"/>
        <v>458350</v>
      </c>
      <c r="P383" s="49">
        <v>458350</v>
      </c>
      <c r="Q383" s="34" t="s">
        <v>1635</v>
      </c>
      <c r="R383" s="34" t="s">
        <v>1635</v>
      </c>
      <c r="S383" s="34" t="s">
        <v>1636</v>
      </c>
      <c r="T383" s="49">
        <v>2358700</v>
      </c>
      <c r="U383" s="34" t="s">
        <v>2779</v>
      </c>
      <c r="V383" s="33" t="s">
        <v>1695</v>
      </c>
    </row>
    <row r="384" spans="1:22" ht="75" customHeight="1" x14ac:dyDescent="0.2">
      <c r="A384" s="34">
        <v>415</v>
      </c>
      <c r="B384" s="34" t="s">
        <v>1627</v>
      </c>
      <c r="C384" s="34" t="s">
        <v>1628</v>
      </c>
      <c r="D384" s="4" t="s">
        <v>1644</v>
      </c>
      <c r="E384" s="188" t="s">
        <v>1645</v>
      </c>
      <c r="F384" s="188" t="s">
        <v>1631</v>
      </c>
      <c r="G384" s="188" t="s">
        <v>235</v>
      </c>
      <c r="H384" s="188" t="s">
        <v>1632</v>
      </c>
      <c r="I384" s="34">
        <v>77121500</v>
      </c>
      <c r="J384" s="4" t="s">
        <v>1960</v>
      </c>
      <c r="K384" s="48">
        <v>42019</v>
      </c>
      <c r="L384" s="203">
        <v>1</v>
      </c>
      <c r="M384" s="204" t="s">
        <v>238</v>
      </c>
      <c r="N384" s="204" t="s">
        <v>1634</v>
      </c>
      <c r="O384" s="49">
        <f t="shared" si="8"/>
        <v>1709800</v>
      </c>
      <c r="P384" s="49">
        <v>1709800</v>
      </c>
      <c r="Q384" s="34" t="s">
        <v>1635</v>
      </c>
      <c r="R384" s="34" t="s">
        <v>1635</v>
      </c>
      <c r="S384" s="34" t="s">
        <v>1636</v>
      </c>
      <c r="T384" s="49">
        <f>+P384</f>
        <v>1709800</v>
      </c>
      <c r="U384" s="34" t="s">
        <v>411</v>
      </c>
      <c r="V384" s="33">
        <v>6072015</v>
      </c>
    </row>
    <row r="385" spans="1:22" ht="75" customHeight="1" x14ac:dyDescent="0.2">
      <c r="A385" s="34">
        <v>416</v>
      </c>
      <c r="B385" s="34" t="s">
        <v>1627</v>
      </c>
      <c r="C385" s="34" t="s">
        <v>1628</v>
      </c>
      <c r="D385" s="4" t="s">
        <v>1644</v>
      </c>
      <c r="E385" s="188" t="s">
        <v>1645</v>
      </c>
      <c r="F385" s="188" t="s">
        <v>1631</v>
      </c>
      <c r="G385" s="188" t="s">
        <v>235</v>
      </c>
      <c r="H385" s="188" t="s">
        <v>1632</v>
      </c>
      <c r="I385" s="34">
        <v>77121500</v>
      </c>
      <c r="J385" s="4" t="s">
        <v>1961</v>
      </c>
      <c r="K385" s="48">
        <v>42019</v>
      </c>
      <c r="L385" s="203">
        <v>1</v>
      </c>
      <c r="M385" s="204" t="s">
        <v>238</v>
      </c>
      <c r="N385" s="204" t="s">
        <v>1634</v>
      </c>
      <c r="O385" s="49">
        <f t="shared" si="8"/>
        <v>2760400</v>
      </c>
      <c r="P385" s="49">
        <v>2760400</v>
      </c>
      <c r="Q385" s="34" t="s">
        <v>1635</v>
      </c>
      <c r="R385" s="34" t="s">
        <v>1635</v>
      </c>
      <c r="S385" s="34" t="s">
        <v>1636</v>
      </c>
      <c r="T385" s="49">
        <v>2760400</v>
      </c>
      <c r="U385" s="34" t="s">
        <v>411</v>
      </c>
      <c r="V385" s="33">
        <v>5162015</v>
      </c>
    </row>
    <row r="386" spans="1:22" ht="75" customHeight="1" x14ac:dyDescent="0.2">
      <c r="A386" s="34">
        <v>417</v>
      </c>
      <c r="B386" s="34" t="s">
        <v>1627</v>
      </c>
      <c r="C386" s="34" t="s">
        <v>1628</v>
      </c>
      <c r="D386" s="4" t="s">
        <v>1644</v>
      </c>
      <c r="E386" s="188" t="s">
        <v>1645</v>
      </c>
      <c r="F386" s="188" t="s">
        <v>1631</v>
      </c>
      <c r="G386" s="188" t="s">
        <v>235</v>
      </c>
      <c r="H386" s="188" t="s">
        <v>1632</v>
      </c>
      <c r="I386" s="34">
        <v>77121500</v>
      </c>
      <c r="J386" s="4" t="s">
        <v>1962</v>
      </c>
      <c r="K386" s="48">
        <v>42019</v>
      </c>
      <c r="L386" s="203">
        <v>1</v>
      </c>
      <c r="M386" s="204" t="s">
        <v>238</v>
      </c>
      <c r="N386" s="204" t="s">
        <v>1634</v>
      </c>
      <c r="O386" s="49">
        <f t="shared" si="8"/>
        <v>3471100</v>
      </c>
      <c r="P386" s="49">
        <v>3471100</v>
      </c>
      <c r="Q386" s="34" t="s">
        <v>1635</v>
      </c>
      <c r="R386" s="34" t="s">
        <v>1635</v>
      </c>
      <c r="S386" s="34" t="s">
        <v>1636</v>
      </c>
      <c r="T386" s="49">
        <v>3471100</v>
      </c>
      <c r="U386" s="34" t="s">
        <v>411</v>
      </c>
      <c r="V386" s="33">
        <v>5562015</v>
      </c>
    </row>
    <row r="387" spans="1:22" ht="75" customHeight="1" x14ac:dyDescent="0.2">
      <c r="A387" s="34">
        <v>418</v>
      </c>
      <c r="B387" s="34" t="s">
        <v>1627</v>
      </c>
      <c r="C387" s="34" t="s">
        <v>1628</v>
      </c>
      <c r="D387" s="4" t="s">
        <v>1644</v>
      </c>
      <c r="E387" s="188" t="s">
        <v>1645</v>
      </c>
      <c r="F387" s="188" t="s">
        <v>1631</v>
      </c>
      <c r="G387" s="188" t="s">
        <v>235</v>
      </c>
      <c r="H387" s="188" t="s">
        <v>1632</v>
      </c>
      <c r="I387" s="34">
        <v>77121500</v>
      </c>
      <c r="J387" s="4" t="s">
        <v>1963</v>
      </c>
      <c r="K387" s="48">
        <v>42019</v>
      </c>
      <c r="L387" s="203">
        <v>1</v>
      </c>
      <c r="M387" s="204" t="s">
        <v>238</v>
      </c>
      <c r="N387" s="204" t="s">
        <v>1634</v>
      </c>
      <c r="O387" s="49">
        <f t="shared" ref="O387:O450" si="9">+P387</f>
        <v>2358700</v>
      </c>
      <c r="P387" s="49">
        <v>2358700</v>
      </c>
      <c r="Q387" s="34" t="s">
        <v>1635</v>
      </c>
      <c r="R387" s="34" t="s">
        <v>1635</v>
      </c>
      <c r="S387" s="34" t="s">
        <v>1636</v>
      </c>
      <c r="T387" s="49">
        <f>+P387</f>
        <v>2358700</v>
      </c>
      <c r="U387" s="34" t="s">
        <v>411</v>
      </c>
      <c r="V387" s="33">
        <v>6092015</v>
      </c>
    </row>
    <row r="388" spans="1:22" ht="75" customHeight="1" x14ac:dyDescent="0.2">
      <c r="A388" s="34">
        <v>419</v>
      </c>
      <c r="B388" s="34" t="s">
        <v>1627</v>
      </c>
      <c r="C388" s="34" t="s">
        <v>1628</v>
      </c>
      <c r="D388" s="4" t="s">
        <v>1644</v>
      </c>
      <c r="E388" s="188" t="s">
        <v>1645</v>
      </c>
      <c r="F388" s="188" t="s">
        <v>1631</v>
      </c>
      <c r="G388" s="188" t="s">
        <v>235</v>
      </c>
      <c r="H388" s="188" t="s">
        <v>1632</v>
      </c>
      <c r="I388" s="34">
        <v>77121500</v>
      </c>
      <c r="J388" s="4" t="s">
        <v>1964</v>
      </c>
      <c r="K388" s="48">
        <v>42019</v>
      </c>
      <c r="L388" s="203">
        <v>1</v>
      </c>
      <c r="M388" s="204" t="s">
        <v>238</v>
      </c>
      <c r="N388" s="204" t="s">
        <v>1634</v>
      </c>
      <c r="O388" s="49">
        <f t="shared" si="9"/>
        <v>3079700</v>
      </c>
      <c r="P388" s="49">
        <v>3079700</v>
      </c>
      <c r="Q388" s="34" t="s">
        <v>1635</v>
      </c>
      <c r="R388" s="34" t="s">
        <v>1635</v>
      </c>
      <c r="S388" s="34" t="s">
        <v>1636</v>
      </c>
      <c r="T388" s="49">
        <v>3079700</v>
      </c>
      <c r="U388" s="34" t="s">
        <v>411</v>
      </c>
      <c r="V388" s="33">
        <v>5742015</v>
      </c>
    </row>
    <row r="389" spans="1:22" ht="75" customHeight="1" x14ac:dyDescent="0.2">
      <c r="A389" s="34">
        <v>420</v>
      </c>
      <c r="B389" s="34" t="s">
        <v>1627</v>
      </c>
      <c r="C389" s="34" t="s">
        <v>1628</v>
      </c>
      <c r="D389" s="4" t="s">
        <v>1644</v>
      </c>
      <c r="E389" s="188" t="s">
        <v>1645</v>
      </c>
      <c r="F389" s="188" t="s">
        <v>1631</v>
      </c>
      <c r="G389" s="188" t="s">
        <v>235</v>
      </c>
      <c r="H389" s="188" t="s">
        <v>1632</v>
      </c>
      <c r="I389" s="34">
        <v>77121500</v>
      </c>
      <c r="J389" s="4" t="s">
        <v>1965</v>
      </c>
      <c r="K389" s="48">
        <v>42019</v>
      </c>
      <c r="L389" s="203">
        <v>1.5</v>
      </c>
      <c r="M389" s="204" t="s">
        <v>238</v>
      </c>
      <c r="N389" s="204" t="s">
        <v>1634</v>
      </c>
      <c r="O389" s="49">
        <f t="shared" si="9"/>
        <v>8358450</v>
      </c>
      <c r="P389" s="49">
        <v>8358450</v>
      </c>
      <c r="Q389" s="34" t="s">
        <v>1635</v>
      </c>
      <c r="R389" s="34" t="s">
        <v>1635</v>
      </c>
      <c r="S389" s="34" t="s">
        <v>1636</v>
      </c>
      <c r="T389" s="49">
        <v>5572300</v>
      </c>
      <c r="U389" s="34" t="s">
        <v>411</v>
      </c>
      <c r="V389" s="33">
        <v>6382015</v>
      </c>
    </row>
    <row r="390" spans="1:22" ht="75" customHeight="1" x14ac:dyDescent="0.2">
      <c r="A390" s="34">
        <v>421</v>
      </c>
      <c r="B390" s="34" t="s">
        <v>1627</v>
      </c>
      <c r="C390" s="34" t="s">
        <v>1628</v>
      </c>
      <c r="D390" s="4" t="s">
        <v>1644</v>
      </c>
      <c r="E390" s="188" t="s">
        <v>1645</v>
      </c>
      <c r="F390" s="188" t="s">
        <v>1631</v>
      </c>
      <c r="G390" s="188" t="s">
        <v>235</v>
      </c>
      <c r="H390" s="188" t="s">
        <v>1632</v>
      </c>
      <c r="I390" s="34">
        <v>77121500</v>
      </c>
      <c r="J390" s="4" t="s">
        <v>1966</v>
      </c>
      <c r="K390" s="48">
        <v>42019</v>
      </c>
      <c r="L390" s="203">
        <v>1</v>
      </c>
      <c r="M390" s="204" t="s">
        <v>238</v>
      </c>
      <c r="N390" s="204" t="s">
        <v>1634</v>
      </c>
      <c r="O390" s="49">
        <f t="shared" si="9"/>
        <v>5047000</v>
      </c>
      <c r="P390" s="49">
        <v>5047000</v>
      </c>
      <c r="Q390" s="34" t="s">
        <v>1635</v>
      </c>
      <c r="R390" s="34" t="s">
        <v>1635</v>
      </c>
      <c r="S390" s="34" t="s">
        <v>1636</v>
      </c>
      <c r="T390" s="49">
        <v>5047000</v>
      </c>
      <c r="U390" s="34" t="s">
        <v>411</v>
      </c>
      <c r="V390" s="33">
        <v>6942015</v>
      </c>
    </row>
    <row r="391" spans="1:22" ht="75" customHeight="1" x14ac:dyDescent="0.2">
      <c r="A391" s="34">
        <v>422</v>
      </c>
      <c r="B391" s="34" t="s">
        <v>1627</v>
      </c>
      <c r="C391" s="34" t="s">
        <v>1628</v>
      </c>
      <c r="D391" s="4" t="s">
        <v>1644</v>
      </c>
      <c r="E391" s="188" t="s">
        <v>1768</v>
      </c>
      <c r="F391" s="188" t="s">
        <v>1631</v>
      </c>
      <c r="G391" s="188" t="s">
        <v>235</v>
      </c>
      <c r="H391" s="188" t="s">
        <v>1632</v>
      </c>
      <c r="I391" s="34">
        <v>77121500</v>
      </c>
      <c r="J391" s="4" t="s">
        <v>1967</v>
      </c>
      <c r="K391" s="48">
        <v>42019</v>
      </c>
      <c r="L391" s="203">
        <v>1.5</v>
      </c>
      <c r="M391" s="204" t="s">
        <v>238</v>
      </c>
      <c r="N391" s="204" t="s">
        <v>1634</v>
      </c>
      <c r="O391" s="49">
        <f t="shared" si="9"/>
        <v>4140599.9999999991</v>
      </c>
      <c r="P391" s="49">
        <v>4140599.9999999991</v>
      </c>
      <c r="Q391" s="34" t="s">
        <v>1635</v>
      </c>
      <c r="R391" s="34" t="s">
        <v>1635</v>
      </c>
      <c r="S391" s="34" t="s">
        <v>1636</v>
      </c>
      <c r="T391" s="49">
        <v>2760399.9999999995</v>
      </c>
      <c r="U391" s="34" t="s">
        <v>411</v>
      </c>
      <c r="V391" s="33">
        <v>2442015</v>
      </c>
    </row>
    <row r="392" spans="1:22" ht="75" customHeight="1" x14ac:dyDescent="0.2">
      <c r="A392" s="34">
        <v>423</v>
      </c>
      <c r="B392" s="34" t="s">
        <v>1627</v>
      </c>
      <c r="C392" s="34" t="s">
        <v>1628</v>
      </c>
      <c r="D392" s="4" t="s">
        <v>1644</v>
      </c>
      <c r="E392" s="188" t="s">
        <v>1768</v>
      </c>
      <c r="F392" s="188" t="s">
        <v>1631</v>
      </c>
      <c r="G392" s="188" t="s">
        <v>235</v>
      </c>
      <c r="H392" s="188" t="s">
        <v>1632</v>
      </c>
      <c r="I392" s="34">
        <v>77121500</v>
      </c>
      <c r="J392" s="4" t="s">
        <v>1968</v>
      </c>
      <c r="K392" s="48">
        <v>42019</v>
      </c>
      <c r="L392" s="203">
        <v>1.5</v>
      </c>
      <c r="M392" s="204" t="s">
        <v>238</v>
      </c>
      <c r="N392" s="204" t="s">
        <v>1634</v>
      </c>
      <c r="O392" s="49">
        <f t="shared" si="9"/>
        <v>3028199.9999999995</v>
      </c>
      <c r="P392" s="49">
        <v>3028199.9999999995</v>
      </c>
      <c r="Q392" s="34" t="s">
        <v>1635</v>
      </c>
      <c r="R392" s="34" t="s">
        <v>1635</v>
      </c>
      <c r="S392" s="34" t="s">
        <v>1636</v>
      </c>
      <c r="T392" s="49">
        <v>2018799.9999999998</v>
      </c>
      <c r="U392" s="34" t="s">
        <v>411</v>
      </c>
      <c r="V392" s="33">
        <v>2502015</v>
      </c>
    </row>
    <row r="393" spans="1:22" ht="75" customHeight="1" x14ac:dyDescent="0.2">
      <c r="A393" s="34">
        <v>424</v>
      </c>
      <c r="B393" s="34" t="s">
        <v>1627</v>
      </c>
      <c r="C393" s="34" t="s">
        <v>1628</v>
      </c>
      <c r="D393" s="4" t="s">
        <v>1644</v>
      </c>
      <c r="E393" s="188" t="s">
        <v>1768</v>
      </c>
      <c r="F393" s="188" t="s">
        <v>1631</v>
      </c>
      <c r="G393" s="188" t="s">
        <v>235</v>
      </c>
      <c r="H393" s="188" t="s">
        <v>1632</v>
      </c>
      <c r="I393" s="34">
        <v>77121500</v>
      </c>
      <c r="J393" s="4" t="s">
        <v>1969</v>
      </c>
      <c r="K393" s="48">
        <v>42019</v>
      </c>
      <c r="L393" s="203">
        <v>1.5</v>
      </c>
      <c r="M393" s="204" t="s">
        <v>238</v>
      </c>
      <c r="N393" s="204" t="s">
        <v>1634</v>
      </c>
      <c r="O393" s="49">
        <f t="shared" si="9"/>
        <v>3028199.9999999995</v>
      </c>
      <c r="P393" s="49">
        <v>3028199.9999999995</v>
      </c>
      <c r="Q393" s="34" t="s">
        <v>1635</v>
      </c>
      <c r="R393" s="34" t="s">
        <v>1635</v>
      </c>
      <c r="S393" s="34" t="s">
        <v>1636</v>
      </c>
      <c r="T393" s="49">
        <v>2018799.9999999998</v>
      </c>
      <c r="U393" s="34" t="s">
        <v>411</v>
      </c>
      <c r="V393" s="33">
        <v>2512015</v>
      </c>
    </row>
    <row r="394" spans="1:22" ht="75" customHeight="1" x14ac:dyDescent="0.2">
      <c r="A394" s="34">
        <v>425</v>
      </c>
      <c r="B394" s="34" t="s">
        <v>1627</v>
      </c>
      <c r="C394" s="34" t="s">
        <v>1628</v>
      </c>
      <c r="D394" s="4" t="s">
        <v>1644</v>
      </c>
      <c r="E394" s="188" t="s">
        <v>1768</v>
      </c>
      <c r="F394" s="188" t="s">
        <v>1631</v>
      </c>
      <c r="G394" s="188" t="s">
        <v>235</v>
      </c>
      <c r="H394" s="188" t="s">
        <v>1632</v>
      </c>
      <c r="I394" s="34">
        <v>77121500</v>
      </c>
      <c r="J394" s="4" t="s">
        <v>1970</v>
      </c>
      <c r="K394" s="48">
        <v>42019</v>
      </c>
      <c r="L394" s="203">
        <v>1</v>
      </c>
      <c r="M394" s="204" t="s">
        <v>238</v>
      </c>
      <c r="N394" s="204" t="s">
        <v>1634</v>
      </c>
      <c r="O394" s="49">
        <f t="shared" si="9"/>
        <v>3079700</v>
      </c>
      <c r="P394" s="49">
        <v>3079700</v>
      </c>
      <c r="Q394" s="34" t="s">
        <v>1635</v>
      </c>
      <c r="R394" s="34" t="s">
        <v>1635</v>
      </c>
      <c r="S394" s="34" t="s">
        <v>1636</v>
      </c>
      <c r="T394" s="49">
        <v>3079700</v>
      </c>
      <c r="U394" s="34" t="s">
        <v>411</v>
      </c>
      <c r="V394" s="33">
        <v>2632015</v>
      </c>
    </row>
    <row r="395" spans="1:22" ht="75" customHeight="1" x14ac:dyDescent="0.2">
      <c r="A395" s="34">
        <v>426</v>
      </c>
      <c r="B395" s="34" t="s">
        <v>1627</v>
      </c>
      <c r="C395" s="34" t="s">
        <v>1628</v>
      </c>
      <c r="D395" s="4" t="s">
        <v>1644</v>
      </c>
      <c r="E395" s="188" t="s">
        <v>1768</v>
      </c>
      <c r="F395" s="188" t="s">
        <v>1631</v>
      </c>
      <c r="G395" s="188" t="s">
        <v>235</v>
      </c>
      <c r="H395" s="188" t="s">
        <v>1632</v>
      </c>
      <c r="I395" s="34">
        <v>77121500</v>
      </c>
      <c r="J395" s="4" t="s">
        <v>1971</v>
      </c>
      <c r="K395" s="48">
        <v>42019</v>
      </c>
      <c r="L395" s="203">
        <v>1</v>
      </c>
      <c r="M395" s="204" t="s">
        <v>238</v>
      </c>
      <c r="N395" s="204" t="s">
        <v>1634</v>
      </c>
      <c r="O395" s="49">
        <f t="shared" si="9"/>
        <v>3079700</v>
      </c>
      <c r="P395" s="49">
        <v>3079700</v>
      </c>
      <c r="Q395" s="34" t="s">
        <v>1635</v>
      </c>
      <c r="R395" s="34" t="s">
        <v>1635</v>
      </c>
      <c r="S395" s="34" t="s">
        <v>1636</v>
      </c>
      <c r="T395" s="49">
        <v>3079700</v>
      </c>
      <c r="U395" s="34" t="s">
        <v>411</v>
      </c>
      <c r="V395" s="33">
        <v>3002015</v>
      </c>
    </row>
    <row r="396" spans="1:22" ht="75" customHeight="1" x14ac:dyDescent="0.2">
      <c r="A396" s="34">
        <v>427</v>
      </c>
      <c r="B396" s="34" t="s">
        <v>1627</v>
      </c>
      <c r="C396" s="34" t="s">
        <v>1628</v>
      </c>
      <c r="D396" s="4" t="s">
        <v>1644</v>
      </c>
      <c r="E396" s="188" t="s">
        <v>1768</v>
      </c>
      <c r="F396" s="188" t="s">
        <v>1631</v>
      </c>
      <c r="G396" s="188" t="s">
        <v>235</v>
      </c>
      <c r="H396" s="188" t="s">
        <v>1632</v>
      </c>
      <c r="I396" s="34">
        <v>77121500</v>
      </c>
      <c r="J396" s="4" t="s">
        <v>1972</v>
      </c>
      <c r="K396" s="48">
        <v>42019</v>
      </c>
      <c r="L396" s="203">
        <v>1</v>
      </c>
      <c r="M396" s="204" t="s">
        <v>238</v>
      </c>
      <c r="N396" s="204" t="s">
        <v>1634</v>
      </c>
      <c r="O396" s="49">
        <f t="shared" si="9"/>
        <v>1709800</v>
      </c>
      <c r="P396" s="49">
        <v>1709800</v>
      </c>
      <c r="Q396" s="34" t="s">
        <v>1635</v>
      </c>
      <c r="R396" s="34" t="s">
        <v>1635</v>
      </c>
      <c r="S396" s="34" t="s">
        <v>1636</v>
      </c>
      <c r="T396" s="49">
        <v>1709800</v>
      </c>
      <c r="U396" s="34" t="s">
        <v>411</v>
      </c>
      <c r="V396" s="33">
        <v>5372015</v>
      </c>
    </row>
    <row r="397" spans="1:22" ht="75" customHeight="1" x14ac:dyDescent="0.2">
      <c r="A397" s="34">
        <v>428</v>
      </c>
      <c r="B397" s="34" t="s">
        <v>1627</v>
      </c>
      <c r="C397" s="34" t="s">
        <v>1628</v>
      </c>
      <c r="D397" s="4" t="s">
        <v>1644</v>
      </c>
      <c r="E397" s="188" t="s">
        <v>1768</v>
      </c>
      <c r="F397" s="188" t="s">
        <v>1631</v>
      </c>
      <c r="G397" s="188" t="s">
        <v>235</v>
      </c>
      <c r="H397" s="188" t="s">
        <v>1632</v>
      </c>
      <c r="I397" s="34">
        <v>77121500</v>
      </c>
      <c r="J397" s="4" t="s">
        <v>1973</v>
      </c>
      <c r="K397" s="48">
        <v>42019</v>
      </c>
      <c r="L397" s="203">
        <v>1.5</v>
      </c>
      <c r="M397" s="204" t="s">
        <v>238</v>
      </c>
      <c r="N397" s="204" t="s">
        <v>1634</v>
      </c>
      <c r="O397" s="49">
        <f t="shared" si="9"/>
        <v>4619550</v>
      </c>
      <c r="P397" s="49">
        <v>4619550</v>
      </c>
      <c r="Q397" s="34" t="s">
        <v>1635</v>
      </c>
      <c r="R397" s="34" t="s">
        <v>1635</v>
      </c>
      <c r="S397" s="34" t="s">
        <v>1636</v>
      </c>
      <c r="T397" s="49">
        <v>3079700</v>
      </c>
      <c r="U397" s="34" t="s">
        <v>411</v>
      </c>
      <c r="V397" s="33">
        <v>5412015</v>
      </c>
    </row>
    <row r="398" spans="1:22" ht="75" customHeight="1" x14ac:dyDescent="0.2">
      <c r="A398" s="34">
        <v>429</v>
      </c>
      <c r="B398" s="34" t="s">
        <v>1627</v>
      </c>
      <c r="C398" s="34" t="s">
        <v>1628</v>
      </c>
      <c r="D398" s="4" t="s">
        <v>1644</v>
      </c>
      <c r="E398" s="188" t="s">
        <v>1768</v>
      </c>
      <c r="F398" s="188" t="s">
        <v>1631</v>
      </c>
      <c r="G398" s="188" t="s">
        <v>235</v>
      </c>
      <c r="H398" s="188" t="s">
        <v>1632</v>
      </c>
      <c r="I398" s="34">
        <v>77121500</v>
      </c>
      <c r="J398" s="4" t="s">
        <v>1974</v>
      </c>
      <c r="K398" s="48">
        <v>42019</v>
      </c>
      <c r="L398" s="203">
        <v>1.5</v>
      </c>
      <c r="M398" s="204" t="s">
        <v>238</v>
      </c>
      <c r="N398" s="204" t="s">
        <v>1634</v>
      </c>
      <c r="O398" s="49">
        <f t="shared" si="9"/>
        <v>3259950</v>
      </c>
      <c r="P398" s="49">
        <v>3259950</v>
      </c>
      <c r="Q398" s="34" t="s">
        <v>1635</v>
      </c>
      <c r="R398" s="34" t="s">
        <v>1635</v>
      </c>
      <c r="S398" s="34" t="s">
        <v>1636</v>
      </c>
      <c r="T398" s="49">
        <v>2173300</v>
      </c>
      <c r="U398" s="34" t="s">
        <v>411</v>
      </c>
      <c r="V398" s="33">
        <v>5502015</v>
      </c>
    </row>
    <row r="399" spans="1:22" ht="75" customHeight="1" x14ac:dyDescent="0.2">
      <c r="A399" s="34">
        <v>430</v>
      </c>
      <c r="B399" s="34" t="s">
        <v>1627</v>
      </c>
      <c r="C399" s="34" t="s">
        <v>1628</v>
      </c>
      <c r="D399" s="4" t="s">
        <v>1644</v>
      </c>
      <c r="E399" s="188" t="s">
        <v>1768</v>
      </c>
      <c r="F399" s="188" t="s">
        <v>1631</v>
      </c>
      <c r="G399" s="188" t="s">
        <v>235</v>
      </c>
      <c r="H399" s="188" t="s">
        <v>1632</v>
      </c>
      <c r="I399" s="34">
        <v>77121500</v>
      </c>
      <c r="J399" s="4" t="s">
        <v>1975</v>
      </c>
      <c r="K399" s="48">
        <v>42019</v>
      </c>
      <c r="L399" s="203">
        <v>1.5</v>
      </c>
      <c r="M399" s="204" t="s">
        <v>238</v>
      </c>
      <c r="N399" s="204" t="s">
        <v>1634</v>
      </c>
      <c r="O399" s="49">
        <f t="shared" si="9"/>
        <v>2564700</v>
      </c>
      <c r="P399" s="49">
        <v>2564700</v>
      </c>
      <c r="Q399" s="34" t="s">
        <v>1635</v>
      </c>
      <c r="R399" s="34" t="s">
        <v>1635</v>
      </c>
      <c r="S399" s="34" t="s">
        <v>1636</v>
      </c>
      <c r="T399" s="49">
        <v>2564700</v>
      </c>
      <c r="U399" s="34" t="s">
        <v>411</v>
      </c>
      <c r="V399" s="33">
        <v>5532015</v>
      </c>
    </row>
    <row r="400" spans="1:22" ht="75" customHeight="1" x14ac:dyDescent="0.2">
      <c r="A400" s="34">
        <v>431</v>
      </c>
      <c r="B400" s="34" t="s">
        <v>1627</v>
      </c>
      <c r="C400" s="34" t="s">
        <v>1628</v>
      </c>
      <c r="D400" s="4" t="s">
        <v>1644</v>
      </c>
      <c r="E400" s="188" t="s">
        <v>1768</v>
      </c>
      <c r="F400" s="188" t="s">
        <v>1631</v>
      </c>
      <c r="G400" s="188" t="s">
        <v>235</v>
      </c>
      <c r="H400" s="188" t="s">
        <v>1632</v>
      </c>
      <c r="I400" s="34">
        <v>77121500</v>
      </c>
      <c r="J400" s="4" t="s">
        <v>1976</v>
      </c>
      <c r="K400" s="48">
        <v>42019</v>
      </c>
      <c r="L400" s="203">
        <v>1</v>
      </c>
      <c r="M400" s="204" t="s">
        <v>238</v>
      </c>
      <c r="N400" s="204" t="s">
        <v>1634</v>
      </c>
      <c r="O400" s="49">
        <f t="shared" si="9"/>
        <v>2358700</v>
      </c>
      <c r="P400" s="49">
        <v>2358700</v>
      </c>
      <c r="Q400" s="34" t="s">
        <v>1635</v>
      </c>
      <c r="R400" s="34" t="s">
        <v>1635</v>
      </c>
      <c r="S400" s="34" t="s">
        <v>1636</v>
      </c>
      <c r="T400" s="49">
        <v>2358700</v>
      </c>
      <c r="U400" s="34" t="s">
        <v>411</v>
      </c>
      <c r="V400" s="33">
        <v>5432015</v>
      </c>
    </row>
    <row r="401" spans="1:22" ht="75" customHeight="1" x14ac:dyDescent="0.2">
      <c r="A401" s="34">
        <v>432</v>
      </c>
      <c r="B401" s="34" t="s">
        <v>1627</v>
      </c>
      <c r="C401" s="34" t="s">
        <v>1628</v>
      </c>
      <c r="D401" s="4" t="s">
        <v>1644</v>
      </c>
      <c r="E401" s="188" t="s">
        <v>1768</v>
      </c>
      <c r="F401" s="188" t="s">
        <v>1631</v>
      </c>
      <c r="G401" s="188" t="s">
        <v>235</v>
      </c>
      <c r="H401" s="188" t="s">
        <v>1632</v>
      </c>
      <c r="I401" s="34">
        <v>77121500</v>
      </c>
      <c r="J401" s="4" t="s">
        <v>1977</v>
      </c>
      <c r="K401" s="48">
        <v>42019</v>
      </c>
      <c r="L401" s="203">
        <v>1</v>
      </c>
      <c r="M401" s="204" t="s">
        <v>238</v>
      </c>
      <c r="N401" s="204" t="s">
        <v>1634</v>
      </c>
      <c r="O401" s="49">
        <f t="shared" si="9"/>
        <v>1709800</v>
      </c>
      <c r="P401" s="49">
        <v>1709800</v>
      </c>
      <c r="Q401" s="34" t="s">
        <v>1635</v>
      </c>
      <c r="R401" s="34" t="s">
        <v>1635</v>
      </c>
      <c r="S401" s="34" t="s">
        <v>1636</v>
      </c>
      <c r="T401" s="49">
        <v>1709800</v>
      </c>
      <c r="U401" s="34" t="s">
        <v>2779</v>
      </c>
      <c r="V401" s="33" t="s">
        <v>1695</v>
      </c>
    </row>
    <row r="402" spans="1:22" ht="75" customHeight="1" x14ac:dyDescent="0.2">
      <c r="A402" s="34">
        <v>433</v>
      </c>
      <c r="B402" s="34" t="s">
        <v>1627</v>
      </c>
      <c r="C402" s="34" t="s">
        <v>1628</v>
      </c>
      <c r="D402" s="4" t="s">
        <v>1644</v>
      </c>
      <c r="E402" s="188" t="s">
        <v>1768</v>
      </c>
      <c r="F402" s="188" t="s">
        <v>1631</v>
      </c>
      <c r="G402" s="188" t="s">
        <v>235</v>
      </c>
      <c r="H402" s="188" t="s">
        <v>1632</v>
      </c>
      <c r="I402" s="34">
        <v>77121500</v>
      </c>
      <c r="J402" s="4" t="s">
        <v>1978</v>
      </c>
      <c r="K402" s="48">
        <v>42019</v>
      </c>
      <c r="L402" s="203">
        <v>1</v>
      </c>
      <c r="M402" s="204" t="s">
        <v>238</v>
      </c>
      <c r="N402" s="204" t="s">
        <v>1634</v>
      </c>
      <c r="O402" s="49">
        <f t="shared" si="9"/>
        <v>3079700</v>
      </c>
      <c r="P402" s="49">
        <v>3079700</v>
      </c>
      <c r="Q402" s="34" t="s">
        <v>1635</v>
      </c>
      <c r="R402" s="34" t="s">
        <v>1635</v>
      </c>
      <c r="S402" s="34" t="s">
        <v>1636</v>
      </c>
      <c r="T402" s="49">
        <v>3079700</v>
      </c>
      <c r="U402" s="34" t="s">
        <v>411</v>
      </c>
      <c r="V402" s="33">
        <v>5772015</v>
      </c>
    </row>
    <row r="403" spans="1:22" ht="75" customHeight="1" x14ac:dyDescent="0.2">
      <c r="A403" s="34">
        <v>434</v>
      </c>
      <c r="B403" s="34" t="s">
        <v>1627</v>
      </c>
      <c r="C403" s="34" t="s">
        <v>1628</v>
      </c>
      <c r="D403" s="4" t="s">
        <v>1644</v>
      </c>
      <c r="E403" s="188" t="s">
        <v>1768</v>
      </c>
      <c r="F403" s="188" t="s">
        <v>1631</v>
      </c>
      <c r="G403" s="188" t="s">
        <v>235</v>
      </c>
      <c r="H403" s="188" t="s">
        <v>1632</v>
      </c>
      <c r="I403" s="34">
        <v>77121500</v>
      </c>
      <c r="J403" s="4" t="s">
        <v>1979</v>
      </c>
      <c r="K403" s="48">
        <v>42019</v>
      </c>
      <c r="L403" s="203">
        <v>1</v>
      </c>
      <c r="M403" s="204" t="s">
        <v>238</v>
      </c>
      <c r="N403" s="204" t="s">
        <v>1634</v>
      </c>
      <c r="O403" s="49">
        <f t="shared" si="9"/>
        <v>2544100</v>
      </c>
      <c r="P403" s="49">
        <v>2544100</v>
      </c>
      <c r="Q403" s="34" t="s">
        <v>1635</v>
      </c>
      <c r="R403" s="34" t="s">
        <v>1635</v>
      </c>
      <c r="S403" s="34" t="s">
        <v>1636</v>
      </c>
      <c r="T403" s="49">
        <v>2544100</v>
      </c>
      <c r="U403" s="34" t="s">
        <v>411</v>
      </c>
      <c r="V403" s="33">
        <v>5802015</v>
      </c>
    </row>
    <row r="404" spans="1:22" ht="75" customHeight="1" x14ac:dyDescent="0.2">
      <c r="A404" s="34">
        <v>435</v>
      </c>
      <c r="B404" s="34" t="s">
        <v>1627</v>
      </c>
      <c r="C404" s="34" t="s">
        <v>1628</v>
      </c>
      <c r="D404" s="4" t="s">
        <v>1644</v>
      </c>
      <c r="E404" s="188" t="s">
        <v>1768</v>
      </c>
      <c r="F404" s="188" t="s">
        <v>1631</v>
      </c>
      <c r="G404" s="188" t="s">
        <v>235</v>
      </c>
      <c r="H404" s="188" t="s">
        <v>1632</v>
      </c>
      <c r="I404" s="34">
        <v>77121500</v>
      </c>
      <c r="J404" s="4" t="s">
        <v>1980</v>
      </c>
      <c r="K404" s="48">
        <v>42019</v>
      </c>
      <c r="L404" s="203">
        <v>1</v>
      </c>
      <c r="M404" s="204" t="s">
        <v>238</v>
      </c>
      <c r="N404" s="204" t="s">
        <v>1634</v>
      </c>
      <c r="O404" s="49">
        <f t="shared" si="9"/>
        <v>2760400</v>
      </c>
      <c r="P404" s="49">
        <v>2760400</v>
      </c>
      <c r="Q404" s="34" t="s">
        <v>1635</v>
      </c>
      <c r="R404" s="34" t="s">
        <v>1635</v>
      </c>
      <c r="S404" s="34" t="s">
        <v>1636</v>
      </c>
      <c r="T404" s="49">
        <v>2760400</v>
      </c>
      <c r="U404" s="34" t="s">
        <v>411</v>
      </c>
      <c r="V404" s="33">
        <v>6162015</v>
      </c>
    </row>
    <row r="405" spans="1:22" ht="75" customHeight="1" x14ac:dyDescent="0.2">
      <c r="A405" s="34">
        <v>436</v>
      </c>
      <c r="B405" s="34" t="s">
        <v>1627</v>
      </c>
      <c r="C405" s="34" t="s">
        <v>1628</v>
      </c>
      <c r="D405" s="4" t="s">
        <v>1644</v>
      </c>
      <c r="E405" s="188" t="s">
        <v>1768</v>
      </c>
      <c r="F405" s="188" t="s">
        <v>1631</v>
      </c>
      <c r="G405" s="188" t="s">
        <v>235</v>
      </c>
      <c r="H405" s="188" t="s">
        <v>1632</v>
      </c>
      <c r="I405" s="34">
        <v>77121500</v>
      </c>
      <c r="J405" s="4" t="s">
        <v>1981</v>
      </c>
      <c r="K405" s="48">
        <v>42019</v>
      </c>
      <c r="L405" s="203">
        <v>1</v>
      </c>
      <c r="M405" s="204" t="s">
        <v>238</v>
      </c>
      <c r="N405" s="204" t="s">
        <v>1634</v>
      </c>
      <c r="O405" s="49">
        <f t="shared" si="9"/>
        <v>2992150</v>
      </c>
      <c r="P405" s="49">
        <v>2992150</v>
      </c>
      <c r="Q405" s="34" t="s">
        <v>1635</v>
      </c>
      <c r="R405" s="34" t="s">
        <v>1635</v>
      </c>
      <c r="S405" s="34" t="s">
        <v>1636</v>
      </c>
      <c r="T405" s="49">
        <v>1709800</v>
      </c>
      <c r="U405" s="34" t="s">
        <v>2779</v>
      </c>
      <c r="V405" s="33" t="s">
        <v>1695</v>
      </c>
    </row>
    <row r="406" spans="1:22" ht="75" customHeight="1" x14ac:dyDescent="0.2">
      <c r="A406" s="34">
        <v>437</v>
      </c>
      <c r="B406" s="34" t="s">
        <v>1627</v>
      </c>
      <c r="C406" s="34" t="s">
        <v>1628</v>
      </c>
      <c r="D406" s="4" t="s">
        <v>1644</v>
      </c>
      <c r="E406" s="188" t="s">
        <v>1768</v>
      </c>
      <c r="F406" s="188" t="s">
        <v>1631</v>
      </c>
      <c r="G406" s="188" t="s">
        <v>235</v>
      </c>
      <c r="H406" s="188" t="s">
        <v>1632</v>
      </c>
      <c r="I406" s="34">
        <v>77121500</v>
      </c>
      <c r="J406" s="4" t="s">
        <v>1982</v>
      </c>
      <c r="K406" s="48">
        <v>42019</v>
      </c>
      <c r="L406" s="203">
        <v>1</v>
      </c>
      <c r="M406" s="204" t="s">
        <v>238</v>
      </c>
      <c r="N406" s="204" t="s">
        <v>1634</v>
      </c>
      <c r="O406" s="49">
        <f t="shared" si="9"/>
        <v>1709800</v>
      </c>
      <c r="P406" s="49">
        <v>1709800</v>
      </c>
      <c r="Q406" s="34" t="s">
        <v>1635</v>
      </c>
      <c r="R406" s="34" t="s">
        <v>1635</v>
      </c>
      <c r="S406" s="34" t="s">
        <v>1636</v>
      </c>
      <c r="T406" s="49">
        <v>1709800</v>
      </c>
      <c r="U406" s="34" t="s">
        <v>411</v>
      </c>
      <c r="V406" s="33">
        <v>7212015</v>
      </c>
    </row>
    <row r="407" spans="1:22" ht="75" customHeight="1" x14ac:dyDescent="0.2">
      <c r="A407" s="34">
        <v>438</v>
      </c>
      <c r="B407" s="34" t="s">
        <v>1627</v>
      </c>
      <c r="C407" s="34" t="s">
        <v>1628</v>
      </c>
      <c r="D407" s="4" t="s">
        <v>1644</v>
      </c>
      <c r="E407" s="188" t="s">
        <v>1768</v>
      </c>
      <c r="F407" s="188" t="s">
        <v>1631</v>
      </c>
      <c r="G407" s="188" t="s">
        <v>235</v>
      </c>
      <c r="H407" s="188" t="s">
        <v>1632</v>
      </c>
      <c r="I407" s="34">
        <v>77121500</v>
      </c>
      <c r="J407" s="4" t="s">
        <v>1983</v>
      </c>
      <c r="K407" s="48">
        <v>42019</v>
      </c>
      <c r="L407" s="203">
        <v>1</v>
      </c>
      <c r="M407" s="204" t="s">
        <v>238</v>
      </c>
      <c r="N407" s="204" t="s">
        <v>1634</v>
      </c>
      <c r="O407" s="49">
        <f t="shared" si="9"/>
        <v>2760400</v>
      </c>
      <c r="P407" s="49">
        <v>2760400</v>
      </c>
      <c r="Q407" s="34" t="s">
        <v>1635</v>
      </c>
      <c r="R407" s="34" t="s">
        <v>1635</v>
      </c>
      <c r="S407" s="34" t="s">
        <v>1636</v>
      </c>
      <c r="T407" s="49">
        <v>2760400</v>
      </c>
      <c r="U407" s="34" t="s">
        <v>411</v>
      </c>
      <c r="V407" s="33">
        <v>7522015</v>
      </c>
    </row>
    <row r="408" spans="1:22" ht="75" customHeight="1" x14ac:dyDescent="0.2">
      <c r="A408" s="34">
        <v>439</v>
      </c>
      <c r="B408" s="34" t="s">
        <v>1627</v>
      </c>
      <c r="C408" s="34" t="s">
        <v>1628</v>
      </c>
      <c r="D408" s="4" t="s">
        <v>1644</v>
      </c>
      <c r="E408" s="188" t="s">
        <v>1768</v>
      </c>
      <c r="F408" s="188" t="s">
        <v>1631</v>
      </c>
      <c r="G408" s="188" t="s">
        <v>235</v>
      </c>
      <c r="H408" s="188" t="s">
        <v>1632</v>
      </c>
      <c r="I408" s="34">
        <v>77121500</v>
      </c>
      <c r="J408" s="4" t="s">
        <v>1984</v>
      </c>
      <c r="K408" s="48">
        <v>42019</v>
      </c>
      <c r="L408" s="203">
        <v>1.5</v>
      </c>
      <c r="M408" s="204" t="s">
        <v>238</v>
      </c>
      <c r="N408" s="204" t="s">
        <v>1634</v>
      </c>
      <c r="O408" s="49">
        <f t="shared" si="9"/>
        <v>3538050</v>
      </c>
      <c r="P408" s="49">
        <v>3538050</v>
      </c>
      <c r="Q408" s="34" t="s">
        <v>1635</v>
      </c>
      <c r="R408" s="34" t="s">
        <v>1635</v>
      </c>
      <c r="S408" s="34" t="s">
        <v>1636</v>
      </c>
      <c r="T408" s="49">
        <v>2358700</v>
      </c>
      <c r="U408" s="34" t="s">
        <v>411</v>
      </c>
      <c r="V408" s="33">
        <v>13252015</v>
      </c>
    </row>
    <row r="409" spans="1:22" ht="75" customHeight="1" x14ac:dyDescent="0.2">
      <c r="A409" s="34">
        <v>440</v>
      </c>
      <c r="B409" s="34" t="s">
        <v>1627</v>
      </c>
      <c r="C409" s="34" t="s">
        <v>1628</v>
      </c>
      <c r="D409" s="4" t="s">
        <v>1644</v>
      </c>
      <c r="E409" s="188" t="s">
        <v>1768</v>
      </c>
      <c r="F409" s="188" t="s">
        <v>1631</v>
      </c>
      <c r="G409" s="188" t="s">
        <v>235</v>
      </c>
      <c r="H409" s="188" t="s">
        <v>1632</v>
      </c>
      <c r="I409" s="34">
        <v>77121500</v>
      </c>
      <c r="J409" s="4" t="s">
        <v>1985</v>
      </c>
      <c r="K409" s="48">
        <v>42019</v>
      </c>
      <c r="L409" s="203">
        <v>2.5</v>
      </c>
      <c r="M409" s="204" t="s">
        <v>238</v>
      </c>
      <c r="N409" s="204" t="s">
        <v>1634</v>
      </c>
      <c r="O409" s="49">
        <f t="shared" si="9"/>
        <v>9991000</v>
      </c>
      <c r="P409" s="49">
        <v>9991000</v>
      </c>
      <c r="Q409" s="34" t="s">
        <v>1635</v>
      </c>
      <c r="R409" s="34" t="s">
        <v>1635</v>
      </c>
      <c r="S409" s="34" t="s">
        <v>1636</v>
      </c>
      <c r="T409" s="49">
        <v>3996400</v>
      </c>
      <c r="U409" s="34" t="s">
        <v>411</v>
      </c>
      <c r="V409" s="33">
        <v>8532015</v>
      </c>
    </row>
    <row r="410" spans="1:22" ht="75" customHeight="1" x14ac:dyDescent="0.2">
      <c r="A410" s="34">
        <v>441</v>
      </c>
      <c r="B410" s="34" t="s">
        <v>1627</v>
      </c>
      <c r="C410" s="34" t="s">
        <v>1628</v>
      </c>
      <c r="D410" s="4" t="s">
        <v>1644</v>
      </c>
      <c r="E410" s="188" t="s">
        <v>1768</v>
      </c>
      <c r="F410" s="188" t="s">
        <v>1631</v>
      </c>
      <c r="G410" s="188" t="s">
        <v>235</v>
      </c>
      <c r="H410" s="188" t="s">
        <v>1632</v>
      </c>
      <c r="I410" s="34">
        <v>77121500</v>
      </c>
      <c r="J410" s="4" t="s">
        <v>1986</v>
      </c>
      <c r="K410" s="48">
        <v>42019</v>
      </c>
      <c r="L410" s="203">
        <v>1</v>
      </c>
      <c r="M410" s="204" t="s">
        <v>238</v>
      </c>
      <c r="N410" s="204" t="s">
        <v>1634</v>
      </c>
      <c r="O410" s="49">
        <f t="shared" si="9"/>
        <v>1586200</v>
      </c>
      <c r="P410" s="49">
        <v>1586200</v>
      </c>
      <c r="Q410" s="34" t="s">
        <v>1635</v>
      </c>
      <c r="R410" s="34" t="s">
        <v>1635</v>
      </c>
      <c r="S410" s="34" t="s">
        <v>1636</v>
      </c>
      <c r="T410" s="49">
        <v>1586200</v>
      </c>
      <c r="U410" s="34" t="s">
        <v>411</v>
      </c>
      <c r="V410" s="33">
        <v>2182015</v>
      </c>
    </row>
    <row r="411" spans="1:22" ht="75" customHeight="1" x14ac:dyDescent="0.2">
      <c r="A411" s="34">
        <v>442</v>
      </c>
      <c r="B411" s="34" t="s">
        <v>1627</v>
      </c>
      <c r="C411" s="34" t="s">
        <v>1628</v>
      </c>
      <c r="D411" s="4" t="s">
        <v>1644</v>
      </c>
      <c r="E411" s="188" t="s">
        <v>1768</v>
      </c>
      <c r="F411" s="188" t="s">
        <v>1631</v>
      </c>
      <c r="G411" s="188" t="s">
        <v>235</v>
      </c>
      <c r="H411" s="188" t="s">
        <v>1632</v>
      </c>
      <c r="I411" s="34">
        <v>77121500</v>
      </c>
      <c r="J411" s="4" t="s">
        <v>1987</v>
      </c>
      <c r="K411" s="48">
        <v>42019</v>
      </c>
      <c r="L411" s="203">
        <v>1.5</v>
      </c>
      <c r="M411" s="204" t="s">
        <v>238</v>
      </c>
      <c r="N411" s="204" t="s">
        <v>1634</v>
      </c>
      <c r="O411" s="49">
        <f t="shared" si="9"/>
        <v>3538050</v>
      </c>
      <c r="P411" s="49">
        <v>3538050</v>
      </c>
      <c r="Q411" s="34" t="s">
        <v>1635</v>
      </c>
      <c r="R411" s="34" t="s">
        <v>1635</v>
      </c>
      <c r="S411" s="34" t="s">
        <v>1636</v>
      </c>
      <c r="T411" s="49">
        <v>2358700</v>
      </c>
      <c r="U411" s="34" t="s">
        <v>411</v>
      </c>
      <c r="V411" s="33">
        <v>1842015</v>
      </c>
    </row>
    <row r="412" spans="1:22" ht="75" customHeight="1" x14ac:dyDescent="0.2">
      <c r="A412" s="34">
        <v>443</v>
      </c>
      <c r="B412" s="34" t="s">
        <v>1627</v>
      </c>
      <c r="C412" s="34" t="s">
        <v>1628</v>
      </c>
      <c r="D412" s="4" t="s">
        <v>1644</v>
      </c>
      <c r="E412" s="188" t="s">
        <v>1768</v>
      </c>
      <c r="F412" s="188" t="s">
        <v>1631</v>
      </c>
      <c r="G412" s="188" t="s">
        <v>235</v>
      </c>
      <c r="H412" s="188" t="s">
        <v>1632</v>
      </c>
      <c r="I412" s="34">
        <v>77121500</v>
      </c>
      <c r="J412" s="4" t="s">
        <v>1988</v>
      </c>
      <c r="K412" s="48">
        <v>42019</v>
      </c>
      <c r="L412" s="203">
        <v>1</v>
      </c>
      <c r="M412" s="204" t="s">
        <v>238</v>
      </c>
      <c r="N412" s="204" t="s">
        <v>1634</v>
      </c>
      <c r="O412" s="49">
        <f t="shared" si="9"/>
        <v>2358700</v>
      </c>
      <c r="P412" s="49">
        <v>2358700</v>
      </c>
      <c r="Q412" s="34" t="s">
        <v>1635</v>
      </c>
      <c r="R412" s="34" t="s">
        <v>1635</v>
      </c>
      <c r="S412" s="34" t="s">
        <v>1636</v>
      </c>
      <c r="T412" s="49">
        <v>2358700</v>
      </c>
      <c r="U412" s="34" t="s">
        <v>411</v>
      </c>
      <c r="V412" s="33">
        <v>3682015</v>
      </c>
    </row>
    <row r="413" spans="1:22" ht="75" customHeight="1" x14ac:dyDescent="0.2">
      <c r="A413" s="34">
        <v>444</v>
      </c>
      <c r="B413" s="34" t="s">
        <v>1627</v>
      </c>
      <c r="C413" s="34" t="s">
        <v>1725</v>
      </c>
      <c r="D413" s="4" t="s">
        <v>1644</v>
      </c>
      <c r="E413" s="188" t="s">
        <v>1732</v>
      </c>
      <c r="F413" s="188" t="s">
        <v>1631</v>
      </c>
      <c r="G413" s="188" t="s">
        <v>235</v>
      </c>
      <c r="H413" s="188" t="s">
        <v>1632</v>
      </c>
      <c r="I413" s="34">
        <v>77111602</v>
      </c>
      <c r="J413" s="4" t="s">
        <v>1989</v>
      </c>
      <c r="K413" s="48">
        <v>42019</v>
      </c>
      <c r="L413" s="203">
        <v>1</v>
      </c>
      <c r="M413" s="204" t="s">
        <v>238</v>
      </c>
      <c r="N413" s="204" t="s">
        <v>1833</v>
      </c>
      <c r="O413" s="49">
        <f t="shared" si="9"/>
        <v>1586200</v>
      </c>
      <c r="P413" s="49">
        <v>1586200</v>
      </c>
      <c r="Q413" s="34" t="s">
        <v>1635</v>
      </c>
      <c r="R413" s="34" t="s">
        <v>1635</v>
      </c>
      <c r="S413" s="34" t="s">
        <v>1636</v>
      </c>
      <c r="T413" s="49">
        <v>1586200</v>
      </c>
      <c r="U413" s="34" t="s">
        <v>411</v>
      </c>
      <c r="V413" s="33">
        <v>2112015</v>
      </c>
    </row>
    <row r="414" spans="1:22" ht="75" customHeight="1" x14ac:dyDescent="0.2">
      <c r="A414" s="34">
        <v>445</v>
      </c>
      <c r="B414" s="34" t="s">
        <v>1627</v>
      </c>
      <c r="C414" s="34" t="s">
        <v>1725</v>
      </c>
      <c r="D414" s="4" t="s">
        <v>1644</v>
      </c>
      <c r="E414" s="188" t="s">
        <v>1732</v>
      </c>
      <c r="F414" s="188" t="s">
        <v>1631</v>
      </c>
      <c r="G414" s="188" t="s">
        <v>235</v>
      </c>
      <c r="H414" s="188" t="s">
        <v>1632</v>
      </c>
      <c r="I414" s="34">
        <v>77111602</v>
      </c>
      <c r="J414" s="4" t="s">
        <v>1990</v>
      </c>
      <c r="K414" s="48">
        <v>42019</v>
      </c>
      <c r="L414" s="203">
        <v>2</v>
      </c>
      <c r="M414" s="204" t="s">
        <v>238</v>
      </c>
      <c r="N414" s="204" t="s">
        <v>1833</v>
      </c>
      <c r="O414" s="49">
        <f t="shared" si="9"/>
        <v>6942200</v>
      </c>
      <c r="P414" s="49">
        <v>6942200</v>
      </c>
      <c r="Q414" s="34" t="s">
        <v>1635</v>
      </c>
      <c r="R414" s="34" t="s">
        <v>1635</v>
      </c>
      <c r="S414" s="34" t="s">
        <v>1636</v>
      </c>
      <c r="T414" s="49">
        <v>3471100</v>
      </c>
      <c r="U414" s="34" t="s">
        <v>411</v>
      </c>
      <c r="V414" s="33">
        <v>1502015</v>
      </c>
    </row>
    <row r="415" spans="1:22" ht="75" customHeight="1" x14ac:dyDescent="0.2">
      <c r="A415" s="34">
        <v>446</v>
      </c>
      <c r="B415" s="34" t="s">
        <v>1627</v>
      </c>
      <c r="C415" s="34" t="s">
        <v>1725</v>
      </c>
      <c r="D415" s="4" t="s">
        <v>1644</v>
      </c>
      <c r="E415" s="188" t="s">
        <v>1732</v>
      </c>
      <c r="F415" s="188" t="s">
        <v>1631</v>
      </c>
      <c r="G415" s="188" t="s">
        <v>235</v>
      </c>
      <c r="H415" s="188" t="s">
        <v>1632</v>
      </c>
      <c r="I415" s="34">
        <v>77111602</v>
      </c>
      <c r="J415" s="4" t="s">
        <v>1991</v>
      </c>
      <c r="K415" s="48">
        <v>42019</v>
      </c>
      <c r="L415" s="203">
        <v>2</v>
      </c>
      <c r="M415" s="204" t="s">
        <v>238</v>
      </c>
      <c r="N415" s="204" t="s">
        <v>1833</v>
      </c>
      <c r="O415" s="49">
        <f t="shared" si="9"/>
        <v>6159400</v>
      </c>
      <c r="P415" s="49">
        <v>6159400</v>
      </c>
      <c r="Q415" s="34" t="s">
        <v>1635</v>
      </c>
      <c r="R415" s="34" t="s">
        <v>1635</v>
      </c>
      <c r="S415" s="34" t="s">
        <v>1636</v>
      </c>
      <c r="T415" s="49">
        <v>3079700</v>
      </c>
      <c r="U415" s="34" t="s">
        <v>411</v>
      </c>
      <c r="V415" s="33">
        <v>1922015</v>
      </c>
    </row>
    <row r="416" spans="1:22" ht="75" customHeight="1" x14ac:dyDescent="0.2">
      <c r="A416" s="34">
        <v>447</v>
      </c>
      <c r="B416" s="34" t="s">
        <v>1627</v>
      </c>
      <c r="C416" s="34" t="s">
        <v>1725</v>
      </c>
      <c r="D416" s="4" t="s">
        <v>1644</v>
      </c>
      <c r="E416" s="188" t="s">
        <v>1732</v>
      </c>
      <c r="F416" s="188" t="s">
        <v>1631</v>
      </c>
      <c r="G416" s="188" t="s">
        <v>235</v>
      </c>
      <c r="H416" s="188" t="s">
        <v>1632</v>
      </c>
      <c r="I416" s="34">
        <v>77111602</v>
      </c>
      <c r="J416" s="4" t="s">
        <v>1992</v>
      </c>
      <c r="K416" s="48">
        <v>42019</v>
      </c>
      <c r="L416" s="203">
        <v>1</v>
      </c>
      <c r="M416" s="204" t="s">
        <v>238</v>
      </c>
      <c r="N416" s="204" t="s">
        <v>1833</v>
      </c>
      <c r="O416" s="49">
        <f t="shared" si="9"/>
        <v>5206650</v>
      </c>
      <c r="P416" s="49">
        <v>5206650</v>
      </c>
      <c r="Q416" s="34" t="s">
        <v>1635</v>
      </c>
      <c r="R416" s="34" t="s">
        <v>1635</v>
      </c>
      <c r="S416" s="34" t="s">
        <v>1636</v>
      </c>
      <c r="T416" s="49">
        <v>3471100</v>
      </c>
      <c r="U416" s="34" t="s">
        <v>411</v>
      </c>
      <c r="V416" s="33">
        <v>2052015</v>
      </c>
    </row>
    <row r="417" spans="1:22" ht="75" customHeight="1" x14ac:dyDescent="0.2">
      <c r="A417" s="34">
        <v>448</v>
      </c>
      <c r="B417" s="34" t="s">
        <v>1627</v>
      </c>
      <c r="C417" s="34" t="s">
        <v>1725</v>
      </c>
      <c r="D417" s="4" t="s">
        <v>1644</v>
      </c>
      <c r="E417" s="188" t="s">
        <v>1732</v>
      </c>
      <c r="F417" s="188" t="s">
        <v>1631</v>
      </c>
      <c r="G417" s="188" t="s">
        <v>235</v>
      </c>
      <c r="H417" s="188" t="s">
        <v>1632</v>
      </c>
      <c r="I417" s="34">
        <v>77111602</v>
      </c>
      <c r="J417" s="4" t="s">
        <v>1993</v>
      </c>
      <c r="K417" s="48">
        <v>42019</v>
      </c>
      <c r="L417" s="203">
        <v>2</v>
      </c>
      <c r="M417" s="204" t="s">
        <v>238</v>
      </c>
      <c r="N417" s="204" t="s">
        <v>1833</v>
      </c>
      <c r="O417" s="49">
        <f t="shared" si="9"/>
        <v>3172400</v>
      </c>
      <c r="P417" s="49">
        <v>3172400</v>
      </c>
      <c r="Q417" s="34" t="s">
        <v>1635</v>
      </c>
      <c r="R417" s="34" t="s">
        <v>1635</v>
      </c>
      <c r="S417" s="34" t="s">
        <v>1636</v>
      </c>
      <c r="T417" s="49">
        <v>1586200</v>
      </c>
      <c r="U417" s="34" t="s">
        <v>411</v>
      </c>
      <c r="V417" s="33">
        <v>2172015</v>
      </c>
    </row>
    <row r="418" spans="1:22" ht="75" customHeight="1" x14ac:dyDescent="0.2">
      <c r="A418" s="34">
        <v>449</v>
      </c>
      <c r="B418" s="34" t="s">
        <v>1627</v>
      </c>
      <c r="C418" s="34" t="s">
        <v>1725</v>
      </c>
      <c r="D418" s="4" t="s">
        <v>1644</v>
      </c>
      <c r="E418" s="188" t="s">
        <v>1732</v>
      </c>
      <c r="F418" s="188" t="s">
        <v>1631</v>
      </c>
      <c r="G418" s="188" t="s">
        <v>235</v>
      </c>
      <c r="H418" s="188" t="s">
        <v>1632</v>
      </c>
      <c r="I418" s="34">
        <v>77111602</v>
      </c>
      <c r="J418" s="4" t="s">
        <v>1994</v>
      </c>
      <c r="K418" s="48">
        <v>42019</v>
      </c>
      <c r="L418" s="203">
        <v>1</v>
      </c>
      <c r="M418" s="204" t="s">
        <v>238</v>
      </c>
      <c r="N418" s="204" t="s">
        <v>1634</v>
      </c>
      <c r="O418" s="49">
        <f t="shared" si="9"/>
        <v>4619550</v>
      </c>
      <c r="P418" s="49">
        <v>4619550</v>
      </c>
      <c r="Q418" s="34" t="s">
        <v>1635</v>
      </c>
      <c r="R418" s="34" t="s">
        <v>1635</v>
      </c>
      <c r="S418" s="34" t="s">
        <v>1636</v>
      </c>
      <c r="T418" s="49">
        <v>3079700</v>
      </c>
      <c r="U418" s="34" t="s">
        <v>411</v>
      </c>
      <c r="V418" s="33">
        <v>2202015</v>
      </c>
    </row>
    <row r="419" spans="1:22" ht="75" customHeight="1" x14ac:dyDescent="0.2">
      <c r="A419" s="34">
        <v>450</v>
      </c>
      <c r="B419" s="34" t="s">
        <v>1627</v>
      </c>
      <c r="C419" s="34" t="s">
        <v>1725</v>
      </c>
      <c r="D419" s="4" t="s">
        <v>1644</v>
      </c>
      <c r="E419" s="188" t="s">
        <v>1732</v>
      </c>
      <c r="F419" s="188" t="s">
        <v>1631</v>
      </c>
      <c r="G419" s="188" t="s">
        <v>235</v>
      </c>
      <c r="H419" s="188" t="s">
        <v>1632</v>
      </c>
      <c r="I419" s="34">
        <v>77111602</v>
      </c>
      <c r="J419" s="4" t="s">
        <v>1995</v>
      </c>
      <c r="K419" s="48">
        <v>42019</v>
      </c>
      <c r="L419" s="203">
        <v>2</v>
      </c>
      <c r="M419" s="204" t="s">
        <v>238</v>
      </c>
      <c r="N419" s="204" t="s">
        <v>1833</v>
      </c>
      <c r="O419" s="49">
        <f t="shared" si="9"/>
        <v>4717400</v>
      </c>
      <c r="P419" s="49">
        <v>4717400</v>
      </c>
      <c r="Q419" s="34" t="s">
        <v>1635</v>
      </c>
      <c r="R419" s="34" t="s">
        <v>1635</v>
      </c>
      <c r="S419" s="34" t="s">
        <v>1636</v>
      </c>
      <c r="T419" s="49">
        <v>2358700</v>
      </c>
      <c r="U419" s="34" t="s">
        <v>411</v>
      </c>
      <c r="V419" s="33">
        <v>2592015</v>
      </c>
    </row>
    <row r="420" spans="1:22" ht="75" customHeight="1" x14ac:dyDescent="0.2">
      <c r="A420" s="34">
        <v>451</v>
      </c>
      <c r="B420" s="34" t="s">
        <v>1627</v>
      </c>
      <c r="C420" s="34" t="s">
        <v>1725</v>
      </c>
      <c r="D420" s="4" t="s">
        <v>1644</v>
      </c>
      <c r="E420" s="188" t="s">
        <v>1732</v>
      </c>
      <c r="F420" s="188" t="s">
        <v>1631</v>
      </c>
      <c r="G420" s="188" t="s">
        <v>235</v>
      </c>
      <c r="H420" s="188" t="s">
        <v>1632</v>
      </c>
      <c r="I420" s="34">
        <v>77111602</v>
      </c>
      <c r="J420" s="4" t="s">
        <v>1996</v>
      </c>
      <c r="K420" s="48">
        <v>42019</v>
      </c>
      <c r="L420" s="203">
        <v>2</v>
      </c>
      <c r="M420" s="204" t="s">
        <v>238</v>
      </c>
      <c r="N420" s="204" t="s">
        <v>1833</v>
      </c>
      <c r="O420" s="49">
        <f t="shared" si="9"/>
        <v>6942200</v>
      </c>
      <c r="P420" s="49">
        <v>6942200</v>
      </c>
      <c r="Q420" s="34" t="s">
        <v>1635</v>
      </c>
      <c r="R420" s="34" t="s">
        <v>1635</v>
      </c>
      <c r="S420" s="34" t="s">
        <v>1636</v>
      </c>
      <c r="T420" s="49">
        <v>3471100</v>
      </c>
      <c r="U420" s="34" t="s">
        <v>411</v>
      </c>
      <c r="V420" s="33">
        <v>2982015</v>
      </c>
    </row>
    <row r="421" spans="1:22" ht="75" customHeight="1" x14ac:dyDescent="0.2">
      <c r="A421" s="34">
        <v>452</v>
      </c>
      <c r="B421" s="34" t="s">
        <v>1627</v>
      </c>
      <c r="C421" s="34" t="s">
        <v>1725</v>
      </c>
      <c r="D421" s="4" t="s">
        <v>1644</v>
      </c>
      <c r="E421" s="188" t="s">
        <v>1732</v>
      </c>
      <c r="F421" s="188" t="s">
        <v>1631</v>
      </c>
      <c r="G421" s="188" t="s">
        <v>235</v>
      </c>
      <c r="H421" s="188" t="s">
        <v>1632</v>
      </c>
      <c r="I421" s="34">
        <v>77111602</v>
      </c>
      <c r="J421" s="4" t="s">
        <v>1997</v>
      </c>
      <c r="K421" s="48">
        <v>42019</v>
      </c>
      <c r="L421" s="203">
        <v>2</v>
      </c>
      <c r="M421" s="204" t="s">
        <v>238</v>
      </c>
      <c r="N421" s="204" t="s">
        <v>1833</v>
      </c>
      <c r="O421" s="49">
        <f t="shared" si="9"/>
        <v>6942200</v>
      </c>
      <c r="P421" s="49">
        <v>6942200</v>
      </c>
      <c r="Q421" s="34" t="s">
        <v>1635</v>
      </c>
      <c r="R421" s="34" t="s">
        <v>1635</v>
      </c>
      <c r="S421" s="34" t="s">
        <v>1636</v>
      </c>
      <c r="T421" s="49">
        <v>3471100</v>
      </c>
      <c r="U421" s="34" t="s">
        <v>411</v>
      </c>
      <c r="V421" s="33">
        <v>3442015</v>
      </c>
    </row>
    <row r="422" spans="1:22" ht="75" customHeight="1" x14ac:dyDescent="0.2">
      <c r="A422" s="34">
        <v>453</v>
      </c>
      <c r="B422" s="34" t="s">
        <v>1627</v>
      </c>
      <c r="C422" s="34" t="s">
        <v>1725</v>
      </c>
      <c r="D422" s="4" t="s">
        <v>1644</v>
      </c>
      <c r="E422" s="188" t="s">
        <v>1732</v>
      </c>
      <c r="F422" s="188" t="s">
        <v>1631</v>
      </c>
      <c r="G422" s="188" t="s">
        <v>235</v>
      </c>
      <c r="H422" s="188" t="s">
        <v>1632</v>
      </c>
      <c r="I422" s="34">
        <v>77111602</v>
      </c>
      <c r="J422" s="4" t="s">
        <v>1998</v>
      </c>
      <c r="K422" s="48">
        <v>42019</v>
      </c>
      <c r="L422" s="203">
        <v>2</v>
      </c>
      <c r="M422" s="204" t="s">
        <v>238</v>
      </c>
      <c r="N422" s="204" t="s">
        <v>1833</v>
      </c>
      <c r="O422" s="49">
        <f t="shared" si="9"/>
        <v>4717400</v>
      </c>
      <c r="P422" s="49">
        <v>4717400</v>
      </c>
      <c r="Q422" s="34" t="s">
        <v>1635</v>
      </c>
      <c r="R422" s="34" t="s">
        <v>1635</v>
      </c>
      <c r="S422" s="34" t="s">
        <v>1636</v>
      </c>
      <c r="T422" s="49">
        <v>2358700</v>
      </c>
      <c r="U422" s="34" t="s">
        <v>411</v>
      </c>
      <c r="V422" s="33">
        <v>3572015</v>
      </c>
    </row>
    <row r="423" spans="1:22" ht="75" customHeight="1" x14ac:dyDescent="0.2">
      <c r="A423" s="34">
        <v>454</v>
      </c>
      <c r="B423" s="34" t="s">
        <v>1627</v>
      </c>
      <c r="C423" s="34" t="s">
        <v>1725</v>
      </c>
      <c r="D423" s="4" t="s">
        <v>1644</v>
      </c>
      <c r="E423" s="188" t="s">
        <v>1732</v>
      </c>
      <c r="F423" s="188" t="s">
        <v>1631</v>
      </c>
      <c r="G423" s="188" t="s">
        <v>235</v>
      </c>
      <c r="H423" s="188" t="s">
        <v>1632</v>
      </c>
      <c r="I423" s="34">
        <v>77111602</v>
      </c>
      <c r="J423" s="4" t="s">
        <v>1999</v>
      </c>
      <c r="K423" s="48">
        <v>42019</v>
      </c>
      <c r="L423" s="203">
        <v>1</v>
      </c>
      <c r="M423" s="204" t="s">
        <v>238</v>
      </c>
      <c r="N423" s="204" t="s">
        <v>1833</v>
      </c>
      <c r="O423" s="49">
        <f t="shared" si="9"/>
        <v>2760400</v>
      </c>
      <c r="P423" s="49">
        <v>2760400</v>
      </c>
      <c r="Q423" s="34" t="s">
        <v>1635</v>
      </c>
      <c r="R423" s="34" t="s">
        <v>1635</v>
      </c>
      <c r="S423" s="34" t="s">
        <v>1636</v>
      </c>
      <c r="T423" s="49">
        <v>2760400</v>
      </c>
      <c r="U423" s="34" t="s">
        <v>411</v>
      </c>
      <c r="V423" s="33">
        <v>3822015</v>
      </c>
    </row>
    <row r="424" spans="1:22" ht="75" customHeight="1" x14ac:dyDescent="0.2">
      <c r="A424" s="34">
        <v>455</v>
      </c>
      <c r="B424" s="34" t="s">
        <v>1627</v>
      </c>
      <c r="C424" s="34" t="s">
        <v>1725</v>
      </c>
      <c r="D424" s="4" t="s">
        <v>1644</v>
      </c>
      <c r="E424" s="188" t="s">
        <v>1732</v>
      </c>
      <c r="F424" s="188" t="s">
        <v>1631</v>
      </c>
      <c r="G424" s="188" t="s">
        <v>235</v>
      </c>
      <c r="H424" s="188" t="s">
        <v>1632</v>
      </c>
      <c r="I424" s="34">
        <v>77111602</v>
      </c>
      <c r="J424" s="4" t="s">
        <v>2000</v>
      </c>
      <c r="K424" s="48">
        <v>42019</v>
      </c>
      <c r="L424" s="203">
        <v>1.5</v>
      </c>
      <c r="M424" s="204" t="s">
        <v>238</v>
      </c>
      <c r="N424" s="204" t="s">
        <v>1634</v>
      </c>
      <c r="O424" s="49">
        <f t="shared" si="9"/>
        <v>3538050</v>
      </c>
      <c r="P424" s="49">
        <v>3538050</v>
      </c>
      <c r="Q424" s="34" t="s">
        <v>1635</v>
      </c>
      <c r="R424" s="34" t="s">
        <v>1635</v>
      </c>
      <c r="S424" s="34" t="s">
        <v>1636</v>
      </c>
      <c r="T424" s="49">
        <v>2358700</v>
      </c>
      <c r="U424" s="34" t="s">
        <v>411</v>
      </c>
      <c r="V424" s="33">
        <v>3832015</v>
      </c>
    </row>
    <row r="425" spans="1:22" ht="75" customHeight="1" x14ac:dyDescent="0.2">
      <c r="A425" s="34">
        <v>456</v>
      </c>
      <c r="B425" s="34" t="s">
        <v>1627</v>
      </c>
      <c r="C425" s="34" t="s">
        <v>1725</v>
      </c>
      <c r="D425" s="4" t="s">
        <v>1644</v>
      </c>
      <c r="E425" s="188" t="s">
        <v>1732</v>
      </c>
      <c r="F425" s="188" t="s">
        <v>1631</v>
      </c>
      <c r="G425" s="188" t="s">
        <v>235</v>
      </c>
      <c r="H425" s="188" t="s">
        <v>1632</v>
      </c>
      <c r="I425" s="34">
        <v>77111602</v>
      </c>
      <c r="J425" s="4" t="s">
        <v>2001</v>
      </c>
      <c r="K425" s="48">
        <v>42019</v>
      </c>
      <c r="L425" s="203">
        <v>1.5</v>
      </c>
      <c r="M425" s="204" t="s">
        <v>238</v>
      </c>
      <c r="N425" s="204" t="s">
        <v>1634</v>
      </c>
      <c r="O425" s="49">
        <f t="shared" si="9"/>
        <v>4140600</v>
      </c>
      <c r="P425" s="49">
        <v>4140600</v>
      </c>
      <c r="Q425" s="34" t="s">
        <v>1635</v>
      </c>
      <c r="R425" s="34" t="s">
        <v>1635</v>
      </c>
      <c r="S425" s="34" t="s">
        <v>1636</v>
      </c>
      <c r="T425" s="49">
        <v>2760400</v>
      </c>
      <c r="U425" s="34" t="s">
        <v>411</v>
      </c>
      <c r="V425" s="33">
        <v>4092015</v>
      </c>
    </row>
    <row r="426" spans="1:22" ht="75" customHeight="1" x14ac:dyDescent="0.2">
      <c r="A426" s="34">
        <v>457</v>
      </c>
      <c r="B426" s="34" t="s">
        <v>1627</v>
      </c>
      <c r="C426" s="34" t="s">
        <v>1725</v>
      </c>
      <c r="D426" s="4" t="s">
        <v>1644</v>
      </c>
      <c r="E426" s="188" t="s">
        <v>1732</v>
      </c>
      <c r="F426" s="188" t="s">
        <v>1631</v>
      </c>
      <c r="G426" s="188" t="s">
        <v>235</v>
      </c>
      <c r="H426" s="188" t="s">
        <v>1632</v>
      </c>
      <c r="I426" s="34">
        <v>77111602</v>
      </c>
      <c r="J426" s="4" t="s">
        <v>2002</v>
      </c>
      <c r="K426" s="48">
        <v>42019</v>
      </c>
      <c r="L426" s="203">
        <v>1</v>
      </c>
      <c r="M426" s="204" t="s">
        <v>238</v>
      </c>
      <c r="N426" s="204" t="s">
        <v>1634</v>
      </c>
      <c r="O426" s="49">
        <f t="shared" si="9"/>
        <v>2358700</v>
      </c>
      <c r="P426" s="49">
        <v>2358700</v>
      </c>
      <c r="Q426" s="34" t="s">
        <v>1635</v>
      </c>
      <c r="R426" s="34" t="s">
        <v>1635</v>
      </c>
      <c r="S426" s="34" t="s">
        <v>1636</v>
      </c>
      <c r="T426" s="49">
        <v>2358700</v>
      </c>
      <c r="U426" s="34" t="s">
        <v>2779</v>
      </c>
      <c r="V426" s="33" t="s">
        <v>1695</v>
      </c>
    </row>
    <row r="427" spans="1:22" ht="75" customHeight="1" x14ac:dyDescent="0.2">
      <c r="A427" s="34">
        <v>458</v>
      </c>
      <c r="B427" s="34" t="s">
        <v>1627</v>
      </c>
      <c r="C427" s="34" t="s">
        <v>1725</v>
      </c>
      <c r="D427" s="4" t="s">
        <v>1644</v>
      </c>
      <c r="E427" s="188" t="s">
        <v>1732</v>
      </c>
      <c r="F427" s="188" t="s">
        <v>1631</v>
      </c>
      <c r="G427" s="188" t="s">
        <v>235</v>
      </c>
      <c r="H427" s="188" t="s">
        <v>1632</v>
      </c>
      <c r="I427" s="34">
        <v>77111602</v>
      </c>
      <c r="J427" s="4" t="s">
        <v>2003</v>
      </c>
      <c r="K427" s="48">
        <v>42019</v>
      </c>
      <c r="L427" s="203">
        <v>1.5</v>
      </c>
      <c r="M427" s="204" t="s">
        <v>238</v>
      </c>
      <c r="N427" s="204" t="s">
        <v>1634</v>
      </c>
      <c r="O427" s="49">
        <f t="shared" si="9"/>
        <v>4140600</v>
      </c>
      <c r="P427" s="49">
        <v>4140600</v>
      </c>
      <c r="Q427" s="34" t="s">
        <v>1635</v>
      </c>
      <c r="R427" s="34" t="s">
        <v>1635</v>
      </c>
      <c r="S427" s="34" t="s">
        <v>1636</v>
      </c>
      <c r="T427" s="49">
        <v>2760400</v>
      </c>
      <c r="U427" s="34" t="s">
        <v>411</v>
      </c>
      <c r="V427" s="33">
        <v>4282015</v>
      </c>
    </row>
    <row r="428" spans="1:22" ht="75" customHeight="1" x14ac:dyDescent="0.2">
      <c r="A428" s="34">
        <v>459</v>
      </c>
      <c r="B428" s="34" t="s">
        <v>1627</v>
      </c>
      <c r="C428" s="34" t="s">
        <v>1725</v>
      </c>
      <c r="D428" s="4" t="s">
        <v>1644</v>
      </c>
      <c r="E428" s="188" t="s">
        <v>1732</v>
      </c>
      <c r="F428" s="188" t="s">
        <v>1631</v>
      </c>
      <c r="G428" s="188" t="s">
        <v>235</v>
      </c>
      <c r="H428" s="188" t="s">
        <v>1632</v>
      </c>
      <c r="I428" s="34">
        <v>77111602</v>
      </c>
      <c r="J428" s="4" t="s">
        <v>2004</v>
      </c>
      <c r="K428" s="48">
        <v>42019</v>
      </c>
      <c r="L428" s="203">
        <v>1</v>
      </c>
      <c r="M428" s="204" t="s">
        <v>238</v>
      </c>
      <c r="N428" s="204" t="s">
        <v>1634</v>
      </c>
      <c r="O428" s="49">
        <f t="shared" si="9"/>
        <v>3079700</v>
      </c>
      <c r="P428" s="49">
        <v>3079700</v>
      </c>
      <c r="Q428" s="34" t="s">
        <v>1635</v>
      </c>
      <c r="R428" s="34" t="s">
        <v>1635</v>
      </c>
      <c r="S428" s="34" t="s">
        <v>1636</v>
      </c>
      <c r="T428" s="49">
        <v>3079700</v>
      </c>
      <c r="U428" s="34" t="s">
        <v>411</v>
      </c>
      <c r="V428" s="33">
        <v>4332015</v>
      </c>
    </row>
    <row r="429" spans="1:22" ht="75" customHeight="1" x14ac:dyDescent="0.2">
      <c r="A429" s="34">
        <v>460</v>
      </c>
      <c r="B429" s="34" t="s">
        <v>1627</v>
      </c>
      <c r="C429" s="34" t="s">
        <v>1725</v>
      </c>
      <c r="D429" s="4" t="s">
        <v>1644</v>
      </c>
      <c r="E429" s="188" t="s">
        <v>1732</v>
      </c>
      <c r="F429" s="188" t="s">
        <v>1631</v>
      </c>
      <c r="G429" s="188" t="s">
        <v>235</v>
      </c>
      <c r="H429" s="188" t="s">
        <v>1632</v>
      </c>
      <c r="I429" s="34">
        <v>77111602</v>
      </c>
      <c r="J429" s="4" t="s">
        <v>2005</v>
      </c>
      <c r="K429" s="48">
        <v>42019</v>
      </c>
      <c r="L429" s="203">
        <v>2</v>
      </c>
      <c r="M429" s="204" t="s">
        <v>238</v>
      </c>
      <c r="N429" s="204" t="s">
        <v>1634</v>
      </c>
      <c r="O429" s="49">
        <f t="shared" si="9"/>
        <v>3419600</v>
      </c>
      <c r="P429" s="49">
        <v>3419600</v>
      </c>
      <c r="Q429" s="34" t="s">
        <v>1635</v>
      </c>
      <c r="R429" s="34" t="s">
        <v>1635</v>
      </c>
      <c r="S429" s="34" t="s">
        <v>1636</v>
      </c>
      <c r="T429" s="49">
        <v>1709800</v>
      </c>
      <c r="U429" s="34" t="s">
        <v>411</v>
      </c>
      <c r="V429" s="33">
        <v>4372015</v>
      </c>
    </row>
    <row r="430" spans="1:22" ht="75" customHeight="1" x14ac:dyDescent="0.2">
      <c r="A430" s="34">
        <v>461</v>
      </c>
      <c r="B430" s="34" t="s">
        <v>1627</v>
      </c>
      <c r="C430" s="34" t="s">
        <v>1725</v>
      </c>
      <c r="D430" s="4" t="s">
        <v>1644</v>
      </c>
      <c r="E430" s="188" t="s">
        <v>1732</v>
      </c>
      <c r="F430" s="188" t="s">
        <v>1631</v>
      </c>
      <c r="G430" s="188" t="s">
        <v>235</v>
      </c>
      <c r="H430" s="188" t="s">
        <v>1632</v>
      </c>
      <c r="I430" s="34">
        <v>77111602</v>
      </c>
      <c r="J430" s="4" t="s">
        <v>2006</v>
      </c>
      <c r="K430" s="48">
        <v>42019</v>
      </c>
      <c r="L430" s="203">
        <v>2</v>
      </c>
      <c r="M430" s="204" t="s">
        <v>238</v>
      </c>
      <c r="N430" s="204" t="s">
        <v>1634</v>
      </c>
      <c r="O430" s="49">
        <f t="shared" si="9"/>
        <v>6159400</v>
      </c>
      <c r="P430" s="49">
        <v>6159400</v>
      </c>
      <c r="Q430" s="34" t="s">
        <v>1635</v>
      </c>
      <c r="R430" s="34" t="s">
        <v>1635</v>
      </c>
      <c r="S430" s="34" t="s">
        <v>1636</v>
      </c>
      <c r="T430" s="49">
        <v>3079700</v>
      </c>
      <c r="U430" s="34" t="s">
        <v>411</v>
      </c>
      <c r="V430" s="33">
        <v>4392015</v>
      </c>
    </row>
    <row r="431" spans="1:22" ht="75" customHeight="1" x14ac:dyDescent="0.2">
      <c r="A431" s="34">
        <v>462</v>
      </c>
      <c r="B431" s="34" t="s">
        <v>1627</v>
      </c>
      <c r="C431" s="34" t="s">
        <v>1725</v>
      </c>
      <c r="D431" s="4" t="s">
        <v>1644</v>
      </c>
      <c r="E431" s="188" t="s">
        <v>1732</v>
      </c>
      <c r="F431" s="188" t="s">
        <v>1631</v>
      </c>
      <c r="G431" s="188" t="s">
        <v>235</v>
      </c>
      <c r="H431" s="188" t="s">
        <v>1632</v>
      </c>
      <c r="I431" s="34">
        <v>77111602</v>
      </c>
      <c r="J431" s="4" t="s">
        <v>2007</v>
      </c>
      <c r="K431" s="48">
        <v>42019</v>
      </c>
      <c r="L431" s="203">
        <v>2</v>
      </c>
      <c r="M431" s="204" t="s">
        <v>238</v>
      </c>
      <c r="N431" s="204" t="s">
        <v>1634</v>
      </c>
      <c r="O431" s="49">
        <f t="shared" si="9"/>
        <v>4717400</v>
      </c>
      <c r="P431" s="49">
        <v>4717400</v>
      </c>
      <c r="Q431" s="34" t="s">
        <v>1635</v>
      </c>
      <c r="R431" s="34" t="s">
        <v>1635</v>
      </c>
      <c r="S431" s="34" t="s">
        <v>1636</v>
      </c>
      <c r="T431" s="49">
        <v>2358700</v>
      </c>
      <c r="U431" s="34" t="s">
        <v>411</v>
      </c>
      <c r="V431" s="33">
        <v>4882015</v>
      </c>
    </row>
    <row r="432" spans="1:22" ht="75" customHeight="1" x14ac:dyDescent="0.2">
      <c r="A432" s="34">
        <v>463</v>
      </c>
      <c r="B432" s="34" t="s">
        <v>1627</v>
      </c>
      <c r="C432" s="34" t="s">
        <v>1725</v>
      </c>
      <c r="D432" s="4" t="s">
        <v>1644</v>
      </c>
      <c r="E432" s="188" t="s">
        <v>1732</v>
      </c>
      <c r="F432" s="188" t="s">
        <v>1631</v>
      </c>
      <c r="G432" s="188" t="s">
        <v>235</v>
      </c>
      <c r="H432" s="188" t="s">
        <v>1632</v>
      </c>
      <c r="I432" s="34">
        <v>77111602</v>
      </c>
      <c r="J432" s="4" t="s">
        <v>2008</v>
      </c>
      <c r="K432" s="48">
        <v>42019</v>
      </c>
      <c r="L432" s="203">
        <v>1</v>
      </c>
      <c r="M432" s="204" t="s">
        <v>238</v>
      </c>
      <c r="N432" s="204" t="s">
        <v>1833</v>
      </c>
      <c r="O432" s="49">
        <f t="shared" si="9"/>
        <v>1246300</v>
      </c>
      <c r="P432" s="49">
        <v>1246300</v>
      </c>
      <c r="Q432" s="34" t="s">
        <v>1635</v>
      </c>
      <c r="R432" s="34" t="s">
        <v>1635</v>
      </c>
      <c r="S432" s="34" t="s">
        <v>1636</v>
      </c>
      <c r="T432" s="49">
        <v>1246300</v>
      </c>
      <c r="U432" s="34" t="s">
        <v>411</v>
      </c>
      <c r="V432" s="33">
        <v>4992015</v>
      </c>
    </row>
    <row r="433" spans="1:22" ht="75" customHeight="1" x14ac:dyDescent="0.2">
      <c r="A433" s="34">
        <v>464</v>
      </c>
      <c r="B433" s="34" t="s">
        <v>1627</v>
      </c>
      <c r="C433" s="34" t="s">
        <v>1725</v>
      </c>
      <c r="D433" s="4" t="s">
        <v>1644</v>
      </c>
      <c r="E433" s="188" t="s">
        <v>1732</v>
      </c>
      <c r="F433" s="188" t="s">
        <v>1631</v>
      </c>
      <c r="G433" s="188" t="s">
        <v>235</v>
      </c>
      <c r="H433" s="188" t="s">
        <v>1632</v>
      </c>
      <c r="I433" s="34">
        <v>77111602</v>
      </c>
      <c r="J433" s="4" t="s">
        <v>2009</v>
      </c>
      <c r="K433" s="48">
        <v>42019</v>
      </c>
      <c r="L433" s="203">
        <v>1</v>
      </c>
      <c r="M433" s="204" t="s">
        <v>238</v>
      </c>
      <c r="N433" s="204" t="s">
        <v>1634</v>
      </c>
      <c r="O433" s="49">
        <f t="shared" si="9"/>
        <v>3996400</v>
      </c>
      <c r="P433" s="49">
        <v>3996400</v>
      </c>
      <c r="Q433" s="34" t="s">
        <v>1635</v>
      </c>
      <c r="R433" s="34" t="s">
        <v>1635</v>
      </c>
      <c r="S433" s="34" t="s">
        <v>1636</v>
      </c>
      <c r="T433" s="49">
        <v>3996400</v>
      </c>
      <c r="U433" s="34" t="s">
        <v>411</v>
      </c>
      <c r="V433" s="33">
        <v>5032015</v>
      </c>
    </row>
    <row r="434" spans="1:22" ht="75" customHeight="1" x14ac:dyDescent="0.2">
      <c r="A434" s="34">
        <v>465</v>
      </c>
      <c r="B434" s="34" t="s">
        <v>1627</v>
      </c>
      <c r="C434" s="34" t="s">
        <v>1725</v>
      </c>
      <c r="D434" s="4" t="s">
        <v>1644</v>
      </c>
      <c r="E434" s="188" t="s">
        <v>1732</v>
      </c>
      <c r="F434" s="188" t="s">
        <v>1631</v>
      </c>
      <c r="G434" s="188" t="s">
        <v>235</v>
      </c>
      <c r="H434" s="188" t="s">
        <v>1632</v>
      </c>
      <c r="I434" s="34">
        <v>77111602</v>
      </c>
      <c r="J434" s="4" t="s">
        <v>2010</v>
      </c>
      <c r="K434" s="48">
        <v>42019</v>
      </c>
      <c r="L434" s="203">
        <v>1</v>
      </c>
      <c r="M434" s="204" t="s">
        <v>238</v>
      </c>
      <c r="N434" s="204" t="s">
        <v>1634</v>
      </c>
      <c r="O434" s="49">
        <f t="shared" si="9"/>
        <v>3471100</v>
      </c>
      <c r="P434" s="49">
        <v>3471100</v>
      </c>
      <c r="Q434" s="34" t="s">
        <v>1635</v>
      </c>
      <c r="R434" s="34" t="s">
        <v>1635</v>
      </c>
      <c r="S434" s="34" t="s">
        <v>1636</v>
      </c>
      <c r="T434" s="49">
        <v>3471100</v>
      </c>
      <c r="U434" s="34" t="s">
        <v>411</v>
      </c>
      <c r="V434" s="33">
        <v>5092015</v>
      </c>
    </row>
    <row r="435" spans="1:22" ht="75" customHeight="1" x14ac:dyDescent="0.2">
      <c r="A435" s="34">
        <v>466</v>
      </c>
      <c r="B435" s="34" t="s">
        <v>1627</v>
      </c>
      <c r="C435" s="34" t="s">
        <v>1725</v>
      </c>
      <c r="D435" s="4" t="s">
        <v>1644</v>
      </c>
      <c r="E435" s="188" t="s">
        <v>1732</v>
      </c>
      <c r="F435" s="188" t="s">
        <v>1631</v>
      </c>
      <c r="G435" s="188" t="s">
        <v>235</v>
      </c>
      <c r="H435" s="188" t="s">
        <v>1632</v>
      </c>
      <c r="I435" s="34">
        <v>77111602</v>
      </c>
      <c r="J435" s="4" t="s">
        <v>2011</v>
      </c>
      <c r="K435" s="48">
        <v>42019</v>
      </c>
      <c r="L435" s="203">
        <v>1</v>
      </c>
      <c r="M435" s="204" t="s">
        <v>238</v>
      </c>
      <c r="N435" s="204" t="s">
        <v>1634</v>
      </c>
      <c r="O435" s="49">
        <f t="shared" si="9"/>
        <v>2358700</v>
      </c>
      <c r="P435" s="49">
        <v>2358700</v>
      </c>
      <c r="Q435" s="34" t="s">
        <v>1635</v>
      </c>
      <c r="R435" s="34" t="s">
        <v>1635</v>
      </c>
      <c r="S435" s="34" t="s">
        <v>1636</v>
      </c>
      <c r="T435" s="49">
        <v>2358700</v>
      </c>
      <c r="U435" s="34" t="s">
        <v>411</v>
      </c>
      <c r="V435" s="33">
        <v>5242015</v>
      </c>
    </row>
    <row r="436" spans="1:22" ht="75" customHeight="1" x14ac:dyDescent="0.2">
      <c r="A436" s="34">
        <v>467</v>
      </c>
      <c r="B436" s="34" t="s">
        <v>1627</v>
      </c>
      <c r="C436" s="34" t="s">
        <v>1725</v>
      </c>
      <c r="D436" s="4" t="s">
        <v>1644</v>
      </c>
      <c r="E436" s="188" t="s">
        <v>1732</v>
      </c>
      <c r="F436" s="188" t="s">
        <v>1631</v>
      </c>
      <c r="G436" s="188" t="s">
        <v>235</v>
      </c>
      <c r="H436" s="188" t="s">
        <v>1632</v>
      </c>
      <c r="I436" s="34">
        <v>77111602</v>
      </c>
      <c r="J436" s="4" t="s">
        <v>2012</v>
      </c>
      <c r="K436" s="48">
        <v>42019</v>
      </c>
      <c r="L436" s="203">
        <v>1.5</v>
      </c>
      <c r="M436" s="204" t="s">
        <v>238</v>
      </c>
      <c r="N436" s="204" t="s">
        <v>1634</v>
      </c>
      <c r="O436" s="49">
        <f t="shared" si="9"/>
        <v>4140600</v>
      </c>
      <c r="P436" s="49">
        <v>4140600</v>
      </c>
      <c r="Q436" s="34" t="s">
        <v>1635</v>
      </c>
      <c r="R436" s="34" t="s">
        <v>1635</v>
      </c>
      <c r="S436" s="34" t="s">
        <v>1636</v>
      </c>
      <c r="T436" s="49">
        <v>2760400</v>
      </c>
      <c r="U436" s="34" t="s">
        <v>411</v>
      </c>
      <c r="V436" s="33">
        <v>5762015</v>
      </c>
    </row>
    <row r="437" spans="1:22" ht="75" customHeight="1" x14ac:dyDescent="0.2">
      <c r="A437" s="34">
        <v>468</v>
      </c>
      <c r="B437" s="34" t="s">
        <v>1627</v>
      </c>
      <c r="C437" s="34" t="s">
        <v>1725</v>
      </c>
      <c r="D437" s="4" t="s">
        <v>1644</v>
      </c>
      <c r="E437" s="188" t="s">
        <v>1732</v>
      </c>
      <c r="F437" s="188" t="s">
        <v>1631</v>
      </c>
      <c r="G437" s="188" t="s">
        <v>235</v>
      </c>
      <c r="H437" s="188" t="s">
        <v>1632</v>
      </c>
      <c r="I437" s="34">
        <v>77111602</v>
      </c>
      <c r="J437" s="4" t="s">
        <v>2013</v>
      </c>
      <c r="K437" s="48">
        <v>42019</v>
      </c>
      <c r="L437" s="203">
        <v>1</v>
      </c>
      <c r="M437" s="204" t="s">
        <v>238</v>
      </c>
      <c r="N437" s="204" t="s">
        <v>1634</v>
      </c>
      <c r="O437" s="49">
        <f t="shared" si="9"/>
        <v>2358700</v>
      </c>
      <c r="P437" s="49">
        <v>2358700</v>
      </c>
      <c r="Q437" s="34" t="s">
        <v>1635</v>
      </c>
      <c r="R437" s="34" t="s">
        <v>1635</v>
      </c>
      <c r="S437" s="34" t="s">
        <v>1636</v>
      </c>
      <c r="T437" s="49">
        <v>2358700</v>
      </c>
      <c r="U437" s="34" t="s">
        <v>411</v>
      </c>
      <c r="V437" s="33">
        <v>6192015</v>
      </c>
    </row>
    <row r="438" spans="1:22" ht="75" customHeight="1" x14ac:dyDescent="0.2">
      <c r="A438" s="34">
        <v>469</v>
      </c>
      <c r="B438" s="34" t="s">
        <v>1627</v>
      </c>
      <c r="C438" s="34" t="s">
        <v>1725</v>
      </c>
      <c r="D438" s="4" t="s">
        <v>1644</v>
      </c>
      <c r="E438" s="188" t="s">
        <v>1732</v>
      </c>
      <c r="F438" s="188" t="s">
        <v>1631</v>
      </c>
      <c r="G438" s="188" t="s">
        <v>235</v>
      </c>
      <c r="H438" s="188" t="s">
        <v>1632</v>
      </c>
      <c r="I438" s="34">
        <v>77111602</v>
      </c>
      <c r="J438" s="4" t="s">
        <v>2014</v>
      </c>
      <c r="K438" s="48">
        <v>42019</v>
      </c>
      <c r="L438" s="203">
        <v>1</v>
      </c>
      <c r="M438" s="204" t="s">
        <v>238</v>
      </c>
      <c r="N438" s="204" t="s">
        <v>1634</v>
      </c>
      <c r="O438" s="49">
        <f t="shared" si="9"/>
        <v>4521700</v>
      </c>
      <c r="P438" s="49">
        <v>4521700</v>
      </c>
      <c r="Q438" s="34" t="s">
        <v>1635</v>
      </c>
      <c r="R438" s="34" t="s">
        <v>1635</v>
      </c>
      <c r="S438" s="34" t="s">
        <v>1636</v>
      </c>
      <c r="T438" s="49">
        <v>4521700</v>
      </c>
      <c r="U438" s="34" t="s">
        <v>2779</v>
      </c>
      <c r="V438" s="33" t="s">
        <v>1695</v>
      </c>
    </row>
    <row r="439" spans="1:22" ht="75" customHeight="1" x14ac:dyDescent="0.2">
      <c r="A439" s="34">
        <v>470</v>
      </c>
      <c r="B439" s="34" t="s">
        <v>1627</v>
      </c>
      <c r="C439" s="34" t="s">
        <v>1725</v>
      </c>
      <c r="D439" s="4" t="s">
        <v>1644</v>
      </c>
      <c r="E439" s="188" t="s">
        <v>1732</v>
      </c>
      <c r="F439" s="188" t="s">
        <v>1631</v>
      </c>
      <c r="G439" s="188" t="s">
        <v>235</v>
      </c>
      <c r="H439" s="188" t="s">
        <v>1632</v>
      </c>
      <c r="I439" s="34">
        <v>77111602</v>
      </c>
      <c r="J439" s="4" t="s">
        <v>2015</v>
      </c>
      <c r="K439" s="48">
        <v>42019</v>
      </c>
      <c r="L439" s="203">
        <v>1</v>
      </c>
      <c r="M439" s="204" t="s">
        <v>238</v>
      </c>
      <c r="N439" s="204" t="s">
        <v>1634</v>
      </c>
      <c r="O439" s="49">
        <f t="shared" si="9"/>
        <v>2018800</v>
      </c>
      <c r="P439" s="49">
        <v>2018800</v>
      </c>
      <c r="Q439" s="34" t="s">
        <v>1635</v>
      </c>
      <c r="R439" s="34" t="s">
        <v>1635</v>
      </c>
      <c r="S439" s="34" t="s">
        <v>1636</v>
      </c>
      <c r="T439" s="49">
        <v>2018800</v>
      </c>
      <c r="U439" s="34" t="s">
        <v>411</v>
      </c>
      <c r="V439" s="33">
        <v>6792015</v>
      </c>
    </row>
    <row r="440" spans="1:22" ht="75" customHeight="1" x14ac:dyDescent="0.2">
      <c r="A440" s="34">
        <v>471</v>
      </c>
      <c r="B440" s="34" t="s">
        <v>1627</v>
      </c>
      <c r="C440" s="34" t="s">
        <v>1725</v>
      </c>
      <c r="D440" s="4" t="s">
        <v>1644</v>
      </c>
      <c r="E440" s="188" t="s">
        <v>1732</v>
      </c>
      <c r="F440" s="188" t="s">
        <v>1631</v>
      </c>
      <c r="G440" s="188" t="s">
        <v>235</v>
      </c>
      <c r="H440" s="188" t="s">
        <v>1632</v>
      </c>
      <c r="I440" s="34">
        <v>77111602</v>
      </c>
      <c r="J440" s="4" t="s">
        <v>2016</v>
      </c>
      <c r="K440" s="48">
        <v>42019</v>
      </c>
      <c r="L440" s="203">
        <v>1.5</v>
      </c>
      <c r="M440" s="204" t="s">
        <v>238</v>
      </c>
      <c r="N440" s="204" t="s">
        <v>1634</v>
      </c>
      <c r="O440" s="49">
        <f t="shared" si="9"/>
        <v>4619550</v>
      </c>
      <c r="P440" s="49">
        <v>4619550</v>
      </c>
      <c r="Q440" s="34" t="s">
        <v>1635</v>
      </c>
      <c r="R440" s="34" t="s">
        <v>1635</v>
      </c>
      <c r="S440" s="34" t="s">
        <v>1636</v>
      </c>
      <c r="T440" s="49">
        <v>3079700</v>
      </c>
      <c r="U440" s="34" t="s">
        <v>411</v>
      </c>
      <c r="V440" s="33">
        <v>7272015</v>
      </c>
    </row>
    <row r="441" spans="1:22" ht="75" customHeight="1" x14ac:dyDescent="0.2">
      <c r="A441" s="34">
        <v>472</v>
      </c>
      <c r="B441" s="34" t="s">
        <v>1627</v>
      </c>
      <c r="C441" s="34" t="s">
        <v>1725</v>
      </c>
      <c r="D441" s="4" t="s">
        <v>1644</v>
      </c>
      <c r="E441" s="188" t="s">
        <v>1732</v>
      </c>
      <c r="F441" s="188" t="s">
        <v>1631</v>
      </c>
      <c r="G441" s="188" t="s">
        <v>235</v>
      </c>
      <c r="H441" s="188" t="s">
        <v>1632</v>
      </c>
      <c r="I441" s="34">
        <v>77111602</v>
      </c>
      <c r="J441" s="4" t="s">
        <v>2017</v>
      </c>
      <c r="K441" s="48">
        <v>42019</v>
      </c>
      <c r="L441" s="203">
        <v>1</v>
      </c>
      <c r="M441" s="204" t="s">
        <v>238</v>
      </c>
      <c r="N441" s="204" t="s">
        <v>1634</v>
      </c>
      <c r="O441" s="49">
        <f t="shared" si="9"/>
        <v>3079700</v>
      </c>
      <c r="P441" s="49">
        <v>3079700</v>
      </c>
      <c r="Q441" s="34" t="s">
        <v>1635</v>
      </c>
      <c r="R441" s="34" t="s">
        <v>1635</v>
      </c>
      <c r="S441" s="34" t="s">
        <v>1636</v>
      </c>
      <c r="T441" s="49">
        <v>1864301</v>
      </c>
      <c r="U441" s="34" t="s">
        <v>411</v>
      </c>
      <c r="V441" s="33">
        <v>5892015</v>
      </c>
    </row>
    <row r="442" spans="1:22" ht="75" customHeight="1" x14ac:dyDescent="0.2">
      <c r="A442" s="34">
        <v>473</v>
      </c>
      <c r="B442" s="34" t="s">
        <v>1627</v>
      </c>
      <c r="C442" s="34" t="s">
        <v>1725</v>
      </c>
      <c r="D442" s="4" t="s">
        <v>1644</v>
      </c>
      <c r="E442" s="188" t="s">
        <v>1732</v>
      </c>
      <c r="F442" s="188" t="s">
        <v>1631</v>
      </c>
      <c r="G442" s="188" t="s">
        <v>235</v>
      </c>
      <c r="H442" s="188" t="s">
        <v>1632</v>
      </c>
      <c r="I442" s="34">
        <v>77111602</v>
      </c>
      <c r="J442" s="4" t="s">
        <v>2018</v>
      </c>
      <c r="K442" s="48">
        <v>42019</v>
      </c>
      <c r="L442" s="203">
        <v>2.5</v>
      </c>
      <c r="M442" s="204" t="s">
        <v>238</v>
      </c>
      <c r="N442" s="204" t="s">
        <v>1634</v>
      </c>
      <c r="O442" s="49">
        <f t="shared" si="9"/>
        <v>5896750</v>
      </c>
      <c r="P442" s="49">
        <v>5896750</v>
      </c>
      <c r="Q442" s="34" t="s">
        <v>1635</v>
      </c>
      <c r="R442" s="34" t="s">
        <v>1635</v>
      </c>
      <c r="S442" s="34" t="s">
        <v>1636</v>
      </c>
      <c r="T442" s="49">
        <v>2358700</v>
      </c>
      <c r="U442" s="34" t="s">
        <v>411</v>
      </c>
      <c r="V442" s="33">
        <v>10562015</v>
      </c>
    </row>
    <row r="443" spans="1:22" ht="75" customHeight="1" x14ac:dyDescent="0.2">
      <c r="A443" s="34">
        <v>474</v>
      </c>
      <c r="B443" s="34" t="s">
        <v>1627</v>
      </c>
      <c r="C443" s="34" t="s">
        <v>1725</v>
      </c>
      <c r="D443" s="4" t="s">
        <v>1644</v>
      </c>
      <c r="E443" s="188" t="s">
        <v>1732</v>
      </c>
      <c r="F443" s="188" t="s">
        <v>1631</v>
      </c>
      <c r="G443" s="188" t="s">
        <v>235</v>
      </c>
      <c r="H443" s="188" t="s">
        <v>1632</v>
      </c>
      <c r="I443" s="34">
        <v>77111602</v>
      </c>
      <c r="J443" s="4" t="s">
        <v>2019</v>
      </c>
      <c r="K443" s="48">
        <v>42019</v>
      </c>
      <c r="L443" s="203">
        <v>2</v>
      </c>
      <c r="M443" s="204" t="s">
        <v>238</v>
      </c>
      <c r="N443" s="204" t="s">
        <v>1634</v>
      </c>
      <c r="O443" s="49">
        <f t="shared" si="9"/>
        <v>4717400</v>
      </c>
      <c r="P443" s="49">
        <v>4717400</v>
      </c>
      <c r="Q443" s="34" t="s">
        <v>1635</v>
      </c>
      <c r="R443" s="34" t="s">
        <v>1635</v>
      </c>
      <c r="S443" s="34" t="s">
        <v>1636</v>
      </c>
      <c r="T443" s="49">
        <v>2358700</v>
      </c>
      <c r="U443" s="34" t="s">
        <v>411</v>
      </c>
      <c r="V443" s="33">
        <v>10582015</v>
      </c>
    </row>
    <row r="444" spans="1:22" ht="75" customHeight="1" x14ac:dyDescent="0.2">
      <c r="A444" s="34">
        <v>475</v>
      </c>
      <c r="B444" s="34" t="s">
        <v>1627</v>
      </c>
      <c r="C444" s="34" t="s">
        <v>1725</v>
      </c>
      <c r="D444" s="4" t="s">
        <v>1644</v>
      </c>
      <c r="E444" s="188" t="s">
        <v>1732</v>
      </c>
      <c r="F444" s="188" t="s">
        <v>1631</v>
      </c>
      <c r="G444" s="188" t="s">
        <v>235</v>
      </c>
      <c r="H444" s="188" t="s">
        <v>1632</v>
      </c>
      <c r="I444" s="34">
        <v>77111602</v>
      </c>
      <c r="J444" s="4" t="s">
        <v>2020</v>
      </c>
      <c r="K444" s="48">
        <v>42019</v>
      </c>
      <c r="L444" s="203">
        <v>2</v>
      </c>
      <c r="M444" s="204" t="s">
        <v>238</v>
      </c>
      <c r="N444" s="204" t="s">
        <v>1634</v>
      </c>
      <c r="O444" s="49">
        <f t="shared" si="9"/>
        <v>4717400</v>
      </c>
      <c r="P444" s="49">
        <v>4717400</v>
      </c>
      <c r="Q444" s="34" t="s">
        <v>1635</v>
      </c>
      <c r="R444" s="34" t="s">
        <v>1635</v>
      </c>
      <c r="S444" s="34" t="s">
        <v>1636</v>
      </c>
      <c r="T444" s="49">
        <v>2358700</v>
      </c>
      <c r="U444" s="34" t="s">
        <v>2779</v>
      </c>
      <c r="V444" s="33" t="s">
        <v>1695</v>
      </c>
    </row>
    <row r="445" spans="1:22" ht="75" customHeight="1" x14ac:dyDescent="0.2">
      <c r="A445" s="34">
        <v>476</v>
      </c>
      <c r="B445" s="34" t="s">
        <v>1627</v>
      </c>
      <c r="C445" s="34" t="s">
        <v>1725</v>
      </c>
      <c r="D445" s="4" t="s">
        <v>1644</v>
      </c>
      <c r="E445" s="188" t="s">
        <v>1732</v>
      </c>
      <c r="F445" s="188" t="s">
        <v>1631</v>
      </c>
      <c r="G445" s="188" t="s">
        <v>235</v>
      </c>
      <c r="H445" s="188" t="s">
        <v>1632</v>
      </c>
      <c r="I445" s="34">
        <v>77111602</v>
      </c>
      <c r="J445" s="4" t="s">
        <v>2021</v>
      </c>
      <c r="K445" s="48">
        <v>42019</v>
      </c>
      <c r="L445" s="203">
        <v>2</v>
      </c>
      <c r="M445" s="204" t="s">
        <v>238</v>
      </c>
      <c r="N445" s="204" t="s">
        <v>1634</v>
      </c>
      <c r="O445" s="49">
        <f t="shared" si="9"/>
        <v>4717400</v>
      </c>
      <c r="P445" s="49">
        <v>4717400</v>
      </c>
      <c r="Q445" s="34" t="s">
        <v>1635</v>
      </c>
      <c r="R445" s="34" t="s">
        <v>1635</v>
      </c>
      <c r="S445" s="34" t="s">
        <v>1636</v>
      </c>
      <c r="T445" s="49">
        <v>2358700</v>
      </c>
      <c r="U445" s="34" t="s">
        <v>411</v>
      </c>
      <c r="V445" s="33">
        <v>10602015</v>
      </c>
    </row>
    <row r="446" spans="1:22" ht="75" customHeight="1" x14ac:dyDescent="0.2">
      <c r="A446" s="34">
        <v>477</v>
      </c>
      <c r="B446" s="34" t="s">
        <v>1627</v>
      </c>
      <c r="C446" s="34" t="s">
        <v>1725</v>
      </c>
      <c r="D446" s="4" t="s">
        <v>1644</v>
      </c>
      <c r="E446" s="188" t="s">
        <v>1732</v>
      </c>
      <c r="F446" s="188" t="s">
        <v>1631</v>
      </c>
      <c r="G446" s="188" t="s">
        <v>235</v>
      </c>
      <c r="H446" s="188" t="s">
        <v>1632</v>
      </c>
      <c r="I446" s="34">
        <v>77111602</v>
      </c>
      <c r="J446" s="4" t="s">
        <v>2022</v>
      </c>
      <c r="K446" s="48">
        <v>42019</v>
      </c>
      <c r="L446" s="203">
        <v>2.5</v>
      </c>
      <c r="M446" s="204" t="s">
        <v>238</v>
      </c>
      <c r="N446" s="204" t="s">
        <v>1634</v>
      </c>
      <c r="O446" s="49">
        <f t="shared" si="9"/>
        <v>5896750</v>
      </c>
      <c r="P446" s="49">
        <v>5896750</v>
      </c>
      <c r="Q446" s="34" t="s">
        <v>1635</v>
      </c>
      <c r="R446" s="34" t="s">
        <v>1635</v>
      </c>
      <c r="S446" s="34" t="s">
        <v>1636</v>
      </c>
      <c r="T446" s="49">
        <v>2358700</v>
      </c>
      <c r="U446" s="34" t="s">
        <v>411</v>
      </c>
      <c r="V446" s="33">
        <v>10622015</v>
      </c>
    </row>
    <row r="447" spans="1:22" ht="75" customHeight="1" x14ac:dyDescent="0.2">
      <c r="A447" s="34">
        <v>478</v>
      </c>
      <c r="B447" s="34" t="s">
        <v>1627</v>
      </c>
      <c r="C447" s="34" t="s">
        <v>1725</v>
      </c>
      <c r="D447" s="4" t="s">
        <v>1644</v>
      </c>
      <c r="E447" s="188" t="s">
        <v>1732</v>
      </c>
      <c r="F447" s="188" t="s">
        <v>1631</v>
      </c>
      <c r="G447" s="188" t="s">
        <v>235</v>
      </c>
      <c r="H447" s="188" t="s">
        <v>1632</v>
      </c>
      <c r="I447" s="34">
        <v>77111602</v>
      </c>
      <c r="J447" s="4" t="s">
        <v>185</v>
      </c>
      <c r="K447" s="48">
        <v>42019</v>
      </c>
      <c r="L447" s="203">
        <v>2.5</v>
      </c>
      <c r="M447" s="204" t="s">
        <v>238</v>
      </c>
      <c r="N447" s="204" t="s">
        <v>1634</v>
      </c>
      <c r="O447" s="49">
        <f t="shared" si="9"/>
        <v>1699501</v>
      </c>
      <c r="P447" s="49">
        <v>1699501</v>
      </c>
      <c r="Q447" s="34" t="s">
        <v>1635</v>
      </c>
      <c r="R447" s="34" t="s">
        <v>1635</v>
      </c>
      <c r="S447" s="34" t="s">
        <v>1636</v>
      </c>
      <c r="T447" s="49">
        <v>2358700</v>
      </c>
      <c r="U447" s="34" t="s">
        <v>2779</v>
      </c>
      <c r="V447" s="33" t="s">
        <v>1695</v>
      </c>
    </row>
    <row r="448" spans="1:22" ht="75" customHeight="1" x14ac:dyDescent="0.2">
      <c r="A448" s="34">
        <v>479</v>
      </c>
      <c r="B448" s="34" t="s">
        <v>1627</v>
      </c>
      <c r="C448" s="34" t="s">
        <v>1725</v>
      </c>
      <c r="D448" s="4" t="s">
        <v>1644</v>
      </c>
      <c r="E448" s="188" t="s">
        <v>1732</v>
      </c>
      <c r="F448" s="188" t="s">
        <v>1631</v>
      </c>
      <c r="G448" s="188" t="s">
        <v>235</v>
      </c>
      <c r="H448" s="188" t="s">
        <v>1632</v>
      </c>
      <c r="I448" s="34">
        <v>77111602</v>
      </c>
      <c r="J448" s="4" t="s">
        <v>2023</v>
      </c>
      <c r="K448" s="48">
        <v>42019</v>
      </c>
      <c r="L448" s="203">
        <v>1.5</v>
      </c>
      <c r="M448" s="204" t="s">
        <v>238</v>
      </c>
      <c r="N448" s="204" t="s">
        <v>1634</v>
      </c>
      <c r="O448" s="49">
        <f t="shared" si="9"/>
        <v>3538050</v>
      </c>
      <c r="P448" s="49">
        <v>3538050</v>
      </c>
      <c r="Q448" s="34" t="s">
        <v>1635</v>
      </c>
      <c r="R448" s="34" t="s">
        <v>1635</v>
      </c>
      <c r="S448" s="34" t="s">
        <v>1636</v>
      </c>
      <c r="T448" s="49">
        <v>2358700</v>
      </c>
      <c r="U448" s="34" t="s">
        <v>411</v>
      </c>
      <c r="V448" s="33">
        <v>10762015</v>
      </c>
    </row>
    <row r="449" spans="1:22" ht="75" customHeight="1" x14ac:dyDescent="0.2">
      <c r="A449" s="34">
        <v>480</v>
      </c>
      <c r="B449" s="34" t="s">
        <v>1627</v>
      </c>
      <c r="C449" s="34" t="s">
        <v>1725</v>
      </c>
      <c r="D449" s="4" t="s">
        <v>1644</v>
      </c>
      <c r="E449" s="188" t="s">
        <v>1732</v>
      </c>
      <c r="F449" s="188" t="s">
        <v>1631</v>
      </c>
      <c r="G449" s="188" t="s">
        <v>235</v>
      </c>
      <c r="H449" s="188" t="s">
        <v>1632</v>
      </c>
      <c r="I449" s="34">
        <v>77111602</v>
      </c>
      <c r="J449" s="4" t="s">
        <v>2024</v>
      </c>
      <c r="K449" s="48">
        <v>42019</v>
      </c>
      <c r="L449" s="203">
        <v>2</v>
      </c>
      <c r="M449" s="204" t="s">
        <v>238</v>
      </c>
      <c r="N449" s="204" t="s">
        <v>1634</v>
      </c>
      <c r="O449" s="49">
        <f t="shared" si="9"/>
        <v>3079700</v>
      </c>
      <c r="P449" s="49">
        <v>3079700</v>
      </c>
      <c r="Q449" s="34" t="s">
        <v>1635</v>
      </c>
      <c r="R449" s="34" t="s">
        <v>1635</v>
      </c>
      <c r="S449" s="34" t="s">
        <v>1636</v>
      </c>
      <c r="T449" s="49">
        <v>2358700</v>
      </c>
      <c r="U449" s="34" t="s">
        <v>411</v>
      </c>
      <c r="V449" s="33">
        <v>5832015</v>
      </c>
    </row>
    <row r="450" spans="1:22" ht="75" customHeight="1" x14ac:dyDescent="0.2">
      <c r="A450" s="34">
        <v>481</v>
      </c>
      <c r="B450" s="34" t="s">
        <v>1627</v>
      </c>
      <c r="C450" s="34" t="s">
        <v>1725</v>
      </c>
      <c r="D450" s="4" t="s">
        <v>1644</v>
      </c>
      <c r="E450" s="188" t="s">
        <v>1732</v>
      </c>
      <c r="F450" s="188" t="s">
        <v>1631</v>
      </c>
      <c r="G450" s="188" t="s">
        <v>235</v>
      </c>
      <c r="H450" s="188" t="s">
        <v>1632</v>
      </c>
      <c r="I450" s="34">
        <v>77111602</v>
      </c>
      <c r="J450" s="4" t="s">
        <v>2025</v>
      </c>
      <c r="K450" s="48">
        <v>42019</v>
      </c>
      <c r="L450" s="203">
        <v>2</v>
      </c>
      <c r="M450" s="204" t="s">
        <v>238</v>
      </c>
      <c r="N450" s="204" t="s">
        <v>1634</v>
      </c>
      <c r="O450" s="49">
        <f t="shared" si="9"/>
        <v>4717400</v>
      </c>
      <c r="P450" s="49">
        <v>4717400</v>
      </c>
      <c r="Q450" s="34" t="s">
        <v>1635</v>
      </c>
      <c r="R450" s="34" t="s">
        <v>1635</v>
      </c>
      <c r="S450" s="34" t="s">
        <v>1636</v>
      </c>
      <c r="T450" s="49">
        <v>2358700</v>
      </c>
      <c r="U450" s="34" t="s">
        <v>411</v>
      </c>
      <c r="V450" s="33">
        <v>10862015</v>
      </c>
    </row>
    <row r="451" spans="1:22" ht="75" customHeight="1" x14ac:dyDescent="0.2">
      <c r="A451" s="34">
        <v>482</v>
      </c>
      <c r="B451" s="34" t="s">
        <v>1627</v>
      </c>
      <c r="C451" s="34" t="s">
        <v>1725</v>
      </c>
      <c r="D451" s="4" t="s">
        <v>1644</v>
      </c>
      <c r="E451" s="188" t="s">
        <v>1732</v>
      </c>
      <c r="F451" s="188" t="s">
        <v>1631</v>
      </c>
      <c r="G451" s="188" t="s">
        <v>235</v>
      </c>
      <c r="H451" s="188" t="s">
        <v>1632</v>
      </c>
      <c r="I451" s="34">
        <v>77111602</v>
      </c>
      <c r="J451" s="4" t="s">
        <v>2026</v>
      </c>
      <c r="K451" s="48">
        <v>42019</v>
      </c>
      <c r="L451" s="203">
        <v>2</v>
      </c>
      <c r="M451" s="204" t="s">
        <v>238</v>
      </c>
      <c r="N451" s="204" t="s">
        <v>1634</v>
      </c>
      <c r="O451" s="49">
        <f t="shared" ref="O451:O494" si="10">+P451</f>
        <v>2492600</v>
      </c>
      <c r="P451" s="49">
        <v>2492600</v>
      </c>
      <c r="Q451" s="34" t="s">
        <v>1635</v>
      </c>
      <c r="R451" s="34" t="s">
        <v>1635</v>
      </c>
      <c r="S451" s="34" t="s">
        <v>1636</v>
      </c>
      <c r="T451" s="49">
        <v>1246300</v>
      </c>
      <c r="U451" s="34" t="s">
        <v>411</v>
      </c>
      <c r="V451" s="33">
        <v>11092015</v>
      </c>
    </row>
    <row r="452" spans="1:22" ht="75" customHeight="1" x14ac:dyDescent="0.2">
      <c r="A452" s="34">
        <v>483</v>
      </c>
      <c r="B452" s="34" t="s">
        <v>1627</v>
      </c>
      <c r="C452" s="34" t="s">
        <v>1725</v>
      </c>
      <c r="D452" s="4" t="s">
        <v>1644</v>
      </c>
      <c r="E452" s="188" t="s">
        <v>1732</v>
      </c>
      <c r="F452" s="188" t="s">
        <v>1631</v>
      </c>
      <c r="G452" s="188" t="s">
        <v>235</v>
      </c>
      <c r="H452" s="188" t="s">
        <v>1632</v>
      </c>
      <c r="I452" s="34">
        <v>77111602</v>
      </c>
      <c r="J452" s="4" t="s">
        <v>2027</v>
      </c>
      <c r="K452" s="48">
        <v>42019</v>
      </c>
      <c r="L452" s="203">
        <v>2</v>
      </c>
      <c r="M452" s="204" t="s">
        <v>238</v>
      </c>
      <c r="N452" s="204" t="s">
        <v>1634</v>
      </c>
      <c r="O452" s="49">
        <f t="shared" si="10"/>
        <v>6159400</v>
      </c>
      <c r="P452" s="49">
        <v>6159400</v>
      </c>
      <c r="Q452" s="34" t="s">
        <v>1635</v>
      </c>
      <c r="R452" s="34" t="s">
        <v>1635</v>
      </c>
      <c r="S452" s="34" t="s">
        <v>1636</v>
      </c>
      <c r="T452" s="49">
        <v>3079700</v>
      </c>
      <c r="U452" s="34" t="s">
        <v>411</v>
      </c>
      <c r="V452" s="33">
        <v>11112015</v>
      </c>
    </row>
    <row r="453" spans="1:22" ht="75" customHeight="1" x14ac:dyDescent="0.2">
      <c r="A453" s="34">
        <v>484</v>
      </c>
      <c r="B453" s="34" t="s">
        <v>1627</v>
      </c>
      <c r="C453" s="34" t="s">
        <v>1725</v>
      </c>
      <c r="D453" s="4" t="s">
        <v>1644</v>
      </c>
      <c r="E453" s="188" t="s">
        <v>1732</v>
      </c>
      <c r="F453" s="188" t="s">
        <v>1631</v>
      </c>
      <c r="G453" s="188" t="s">
        <v>235</v>
      </c>
      <c r="H453" s="188" t="s">
        <v>1632</v>
      </c>
      <c r="I453" s="34">
        <v>77111602</v>
      </c>
      <c r="J453" s="4" t="s">
        <v>2028</v>
      </c>
      <c r="K453" s="48">
        <v>42019</v>
      </c>
      <c r="L453" s="203">
        <v>1.5</v>
      </c>
      <c r="M453" s="204" t="s">
        <v>238</v>
      </c>
      <c r="N453" s="204" t="s">
        <v>1634</v>
      </c>
      <c r="O453" s="49">
        <f t="shared" si="10"/>
        <v>3538050</v>
      </c>
      <c r="P453" s="49">
        <v>3538050</v>
      </c>
      <c r="Q453" s="34" t="s">
        <v>1635</v>
      </c>
      <c r="R453" s="34" t="s">
        <v>1635</v>
      </c>
      <c r="S453" s="34" t="s">
        <v>1636</v>
      </c>
      <c r="T453" s="49">
        <v>2358700</v>
      </c>
      <c r="U453" s="34" t="s">
        <v>411</v>
      </c>
      <c r="V453" s="33">
        <v>1272015</v>
      </c>
    </row>
    <row r="454" spans="1:22" ht="75" customHeight="1" x14ac:dyDescent="0.2">
      <c r="A454" s="34">
        <v>485</v>
      </c>
      <c r="B454" s="34" t="s">
        <v>1627</v>
      </c>
      <c r="C454" s="34" t="s">
        <v>1725</v>
      </c>
      <c r="D454" s="4" t="s">
        <v>1644</v>
      </c>
      <c r="E454" s="188" t="s">
        <v>1732</v>
      </c>
      <c r="F454" s="188" t="s">
        <v>1631</v>
      </c>
      <c r="G454" s="188" t="s">
        <v>235</v>
      </c>
      <c r="H454" s="188" t="s">
        <v>1632</v>
      </c>
      <c r="I454" s="34">
        <v>77111602</v>
      </c>
      <c r="J454" s="4" t="s">
        <v>2029</v>
      </c>
      <c r="K454" s="48">
        <v>42019</v>
      </c>
      <c r="L454" s="203">
        <v>1.5</v>
      </c>
      <c r="M454" s="204" t="s">
        <v>238</v>
      </c>
      <c r="N454" s="204" t="s">
        <v>1634</v>
      </c>
      <c r="O454" s="49">
        <f t="shared" si="10"/>
        <v>3538050</v>
      </c>
      <c r="P454" s="49">
        <v>3538050</v>
      </c>
      <c r="Q454" s="34" t="s">
        <v>1635</v>
      </c>
      <c r="R454" s="34" t="s">
        <v>1635</v>
      </c>
      <c r="S454" s="34" t="s">
        <v>1636</v>
      </c>
      <c r="T454" s="49">
        <v>2358700</v>
      </c>
      <c r="U454" s="34" t="s">
        <v>411</v>
      </c>
      <c r="V454" s="33">
        <v>9472015</v>
      </c>
    </row>
    <row r="455" spans="1:22" ht="75" customHeight="1" x14ac:dyDescent="0.2">
      <c r="A455" s="34">
        <v>486</v>
      </c>
      <c r="B455" s="34" t="s">
        <v>1627</v>
      </c>
      <c r="C455" s="34" t="s">
        <v>1725</v>
      </c>
      <c r="D455" s="4" t="s">
        <v>1644</v>
      </c>
      <c r="E455" s="188" t="s">
        <v>1732</v>
      </c>
      <c r="F455" s="188" t="s">
        <v>1631</v>
      </c>
      <c r="G455" s="188" t="s">
        <v>235</v>
      </c>
      <c r="H455" s="188" t="s">
        <v>1632</v>
      </c>
      <c r="I455" s="34">
        <v>77111602</v>
      </c>
      <c r="J455" s="4" t="s">
        <v>2030</v>
      </c>
      <c r="K455" s="48">
        <v>42019</v>
      </c>
      <c r="L455" s="203">
        <v>1.5</v>
      </c>
      <c r="M455" s="204" t="s">
        <v>238</v>
      </c>
      <c r="N455" s="204" t="s">
        <v>1833</v>
      </c>
      <c r="O455" s="49">
        <f t="shared" si="10"/>
        <v>4619550</v>
      </c>
      <c r="P455" s="49">
        <v>4619550</v>
      </c>
      <c r="Q455" s="34" t="s">
        <v>1635</v>
      </c>
      <c r="R455" s="34" t="s">
        <v>1635</v>
      </c>
      <c r="S455" s="34" t="s">
        <v>1636</v>
      </c>
      <c r="T455" s="49">
        <v>3079700</v>
      </c>
      <c r="U455" s="34" t="s">
        <v>411</v>
      </c>
      <c r="V455" s="33">
        <v>11412015</v>
      </c>
    </row>
    <row r="456" spans="1:22" ht="75" customHeight="1" x14ac:dyDescent="0.2">
      <c r="A456" s="34">
        <v>487</v>
      </c>
      <c r="B456" s="34" t="s">
        <v>1627</v>
      </c>
      <c r="C456" s="34" t="s">
        <v>1725</v>
      </c>
      <c r="D456" s="4" t="s">
        <v>1644</v>
      </c>
      <c r="E456" s="188" t="s">
        <v>1726</v>
      </c>
      <c r="F456" s="188" t="s">
        <v>1631</v>
      </c>
      <c r="G456" s="188" t="s">
        <v>235</v>
      </c>
      <c r="H456" s="188" t="s">
        <v>1632</v>
      </c>
      <c r="I456" s="34">
        <v>77111602</v>
      </c>
      <c r="J456" s="4" t="s">
        <v>2031</v>
      </c>
      <c r="K456" s="48">
        <v>42019</v>
      </c>
      <c r="L456" s="203">
        <v>1</v>
      </c>
      <c r="M456" s="204" t="s">
        <v>238</v>
      </c>
      <c r="N456" s="204" t="s">
        <v>1634</v>
      </c>
      <c r="O456" s="49">
        <f t="shared" si="10"/>
        <v>2173300</v>
      </c>
      <c r="P456" s="49">
        <v>2173300</v>
      </c>
      <c r="Q456" s="34" t="s">
        <v>1635</v>
      </c>
      <c r="R456" s="34" t="s">
        <v>1635</v>
      </c>
      <c r="S456" s="34" t="s">
        <v>1636</v>
      </c>
      <c r="T456" s="49">
        <v>2173300</v>
      </c>
      <c r="U456" s="34" t="s">
        <v>411</v>
      </c>
      <c r="V456" s="33">
        <v>3772015</v>
      </c>
    </row>
    <row r="457" spans="1:22" ht="75" customHeight="1" x14ac:dyDescent="0.2">
      <c r="A457" s="34">
        <v>488</v>
      </c>
      <c r="B457" s="34" t="s">
        <v>1627</v>
      </c>
      <c r="C457" s="34" t="s">
        <v>1725</v>
      </c>
      <c r="D457" s="4" t="s">
        <v>1644</v>
      </c>
      <c r="E457" s="188" t="s">
        <v>1726</v>
      </c>
      <c r="F457" s="188" t="s">
        <v>1631</v>
      </c>
      <c r="G457" s="188" t="s">
        <v>235</v>
      </c>
      <c r="H457" s="188" t="s">
        <v>1632</v>
      </c>
      <c r="I457" s="34">
        <v>77111602</v>
      </c>
      <c r="J457" s="4" t="s">
        <v>2032</v>
      </c>
      <c r="K457" s="48">
        <v>42019</v>
      </c>
      <c r="L457" s="203">
        <v>1</v>
      </c>
      <c r="M457" s="204" t="s">
        <v>238</v>
      </c>
      <c r="N457" s="204" t="s">
        <v>1634</v>
      </c>
      <c r="O457" s="49">
        <f t="shared" si="10"/>
        <v>1586200</v>
      </c>
      <c r="P457" s="49">
        <v>1586200</v>
      </c>
      <c r="Q457" s="34" t="s">
        <v>1635</v>
      </c>
      <c r="R457" s="34" t="s">
        <v>1635</v>
      </c>
      <c r="S457" s="34" t="s">
        <v>1636</v>
      </c>
      <c r="T457" s="49">
        <v>1586200</v>
      </c>
      <c r="U457" s="34" t="s">
        <v>411</v>
      </c>
      <c r="V457" s="33">
        <v>5232015</v>
      </c>
    </row>
    <row r="458" spans="1:22" ht="75" customHeight="1" x14ac:dyDescent="0.2">
      <c r="A458" s="34">
        <v>489</v>
      </c>
      <c r="B458" s="34" t="s">
        <v>1627</v>
      </c>
      <c r="C458" s="34" t="s">
        <v>1667</v>
      </c>
      <c r="D458" s="4" t="s">
        <v>1644</v>
      </c>
      <c r="E458" s="188" t="s">
        <v>1668</v>
      </c>
      <c r="F458" s="188" t="s">
        <v>1631</v>
      </c>
      <c r="G458" s="188" t="s">
        <v>235</v>
      </c>
      <c r="H458" s="188" t="s">
        <v>1632</v>
      </c>
      <c r="I458" s="34">
        <v>77131600</v>
      </c>
      <c r="J458" s="4" t="s">
        <v>2033</v>
      </c>
      <c r="K458" s="48">
        <v>42019</v>
      </c>
      <c r="L458" s="203">
        <v>3.5</v>
      </c>
      <c r="M458" s="204" t="s">
        <v>238</v>
      </c>
      <c r="N458" s="204" t="s">
        <v>1634</v>
      </c>
      <c r="O458" s="49">
        <f t="shared" si="10"/>
        <v>5551700</v>
      </c>
      <c r="P458" s="49">
        <v>5551700</v>
      </c>
      <c r="Q458" s="34" t="s">
        <v>1635</v>
      </c>
      <c r="R458" s="34" t="s">
        <v>1635</v>
      </c>
      <c r="S458" s="34" t="s">
        <v>1636</v>
      </c>
      <c r="T458" s="49">
        <v>1586200</v>
      </c>
      <c r="U458" s="34" t="s">
        <v>411</v>
      </c>
      <c r="V458" s="33">
        <v>1702015</v>
      </c>
    </row>
    <row r="459" spans="1:22" ht="75" customHeight="1" x14ac:dyDescent="0.2">
      <c r="A459" s="34">
        <v>490</v>
      </c>
      <c r="B459" s="34" t="s">
        <v>1627</v>
      </c>
      <c r="C459" s="34" t="s">
        <v>1667</v>
      </c>
      <c r="D459" s="4" t="s">
        <v>1644</v>
      </c>
      <c r="E459" s="188" t="s">
        <v>1668</v>
      </c>
      <c r="F459" s="188" t="s">
        <v>1631</v>
      </c>
      <c r="G459" s="188" t="s">
        <v>235</v>
      </c>
      <c r="H459" s="188" t="s">
        <v>1632</v>
      </c>
      <c r="I459" s="34">
        <v>77131600</v>
      </c>
      <c r="J459" s="4" t="s">
        <v>2034</v>
      </c>
      <c r="K459" s="48">
        <v>42019</v>
      </c>
      <c r="L459" s="203">
        <v>2</v>
      </c>
      <c r="M459" s="204" t="s">
        <v>238</v>
      </c>
      <c r="N459" s="204" t="s">
        <v>1634</v>
      </c>
      <c r="O459" s="49">
        <f t="shared" si="10"/>
        <v>4717400</v>
      </c>
      <c r="P459" s="49">
        <v>4717400</v>
      </c>
      <c r="Q459" s="34" t="s">
        <v>1635</v>
      </c>
      <c r="R459" s="34" t="s">
        <v>1635</v>
      </c>
      <c r="S459" s="34" t="s">
        <v>1636</v>
      </c>
      <c r="T459" s="49">
        <v>2358700</v>
      </c>
      <c r="U459" s="34" t="s">
        <v>411</v>
      </c>
      <c r="V459" s="33">
        <v>1732015</v>
      </c>
    </row>
    <row r="460" spans="1:22" ht="75" customHeight="1" x14ac:dyDescent="0.2">
      <c r="A460" s="34">
        <v>491</v>
      </c>
      <c r="B460" s="34" t="s">
        <v>1627</v>
      </c>
      <c r="C460" s="34" t="s">
        <v>1667</v>
      </c>
      <c r="D460" s="4" t="s">
        <v>1644</v>
      </c>
      <c r="E460" s="188" t="s">
        <v>1668</v>
      </c>
      <c r="F460" s="188" t="s">
        <v>1631</v>
      </c>
      <c r="G460" s="188" t="s">
        <v>235</v>
      </c>
      <c r="H460" s="188" t="s">
        <v>1632</v>
      </c>
      <c r="I460" s="34">
        <v>77131600</v>
      </c>
      <c r="J460" s="4" t="s">
        <v>2035</v>
      </c>
      <c r="K460" s="48">
        <v>42019</v>
      </c>
      <c r="L460" s="203">
        <v>2</v>
      </c>
      <c r="M460" s="204" t="s">
        <v>238</v>
      </c>
      <c r="N460" s="204" t="s">
        <v>1634</v>
      </c>
      <c r="O460" s="49">
        <f t="shared" si="10"/>
        <v>6942200</v>
      </c>
      <c r="P460" s="49">
        <v>6942200</v>
      </c>
      <c r="Q460" s="34" t="s">
        <v>1635</v>
      </c>
      <c r="R460" s="34" t="s">
        <v>1635</v>
      </c>
      <c r="S460" s="34" t="s">
        <v>1636</v>
      </c>
      <c r="T460" s="49">
        <v>3471100</v>
      </c>
      <c r="U460" s="34" t="s">
        <v>411</v>
      </c>
      <c r="V460" s="33">
        <v>1812015</v>
      </c>
    </row>
    <row r="461" spans="1:22" ht="75" customHeight="1" x14ac:dyDescent="0.2">
      <c r="A461" s="34">
        <v>492</v>
      </c>
      <c r="B461" s="34" t="s">
        <v>1627</v>
      </c>
      <c r="C461" s="34" t="s">
        <v>1667</v>
      </c>
      <c r="D461" s="4" t="s">
        <v>1644</v>
      </c>
      <c r="E461" s="188" t="s">
        <v>1668</v>
      </c>
      <c r="F461" s="188" t="s">
        <v>1631</v>
      </c>
      <c r="G461" s="188" t="s">
        <v>235</v>
      </c>
      <c r="H461" s="188" t="s">
        <v>1632</v>
      </c>
      <c r="I461" s="34">
        <v>77131600</v>
      </c>
      <c r="J461" s="4" t="s">
        <v>2036</v>
      </c>
      <c r="K461" s="48">
        <v>42019</v>
      </c>
      <c r="L461" s="203">
        <v>1.5</v>
      </c>
      <c r="M461" s="204" t="s">
        <v>238</v>
      </c>
      <c r="N461" s="204" t="s">
        <v>1634</v>
      </c>
      <c r="O461" s="49">
        <f t="shared" si="10"/>
        <v>8358450</v>
      </c>
      <c r="P461" s="49">
        <v>8358450</v>
      </c>
      <c r="Q461" s="34" t="s">
        <v>1635</v>
      </c>
      <c r="R461" s="34" t="s">
        <v>1635</v>
      </c>
      <c r="S461" s="34" t="s">
        <v>1636</v>
      </c>
      <c r="T461" s="49">
        <v>5572300</v>
      </c>
      <c r="U461" s="34" t="s">
        <v>411</v>
      </c>
      <c r="V461" s="33">
        <v>1852015</v>
      </c>
    </row>
    <row r="462" spans="1:22" ht="75" customHeight="1" x14ac:dyDescent="0.2">
      <c r="A462" s="34">
        <v>493</v>
      </c>
      <c r="B462" s="34" t="s">
        <v>1627</v>
      </c>
      <c r="C462" s="34" t="s">
        <v>1667</v>
      </c>
      <c r="D462" s="4" t="s">
        <v>1644</v>
      </c>
      <c r="E462" s="188" t="s">
        <v>1668</v>
      </c>
      <c r="F462" s="188" t="s">
        <v>1631</v>
      </c>
      <c r="G462" s="188" t="s">
        <v>235</v>
      </c>
      <c r="H462" s="188" t="s">
        <v>1632</v>
      </c>
      <c r="I462" s="34">
        <v>77131600</v>
      </c>
      <c r="J462" s="4" t="s">
        <v>2037</v>
      </c>
      <c r="K462" s="48">
        <v>42019</v>
      </c>
      <c r="L462" s="203">
        <v>1</v>
      </c>
      <c r="M462" s="204" t="s">
        <v>238</v>
      </c>
      <c r="N462" s="204" t="s">
        <v>1634</v>
      </c>
      <c r="O462" s="49">
        <f t="shared" si="10"/>
        <v>2358700</v>
      </c>
      <c r="P462" s="49">
        <v>2358700</v>
      </c>
      <c r="Q462" s="34" t="s">
        <v>1635</v>
      </c>
      <c r="R462" s="34" t="s">
        <v>1635</v>
      </c>
      <c r="S462" s="34" t="s">
        <v>1636</v>
      </c>
      <c r="T462" s="49">
        <v>2358700</v>
      </c>
      <c r="U462" s="34" t="s">
        <v>411</v>
      </c>
      <c r="V462" s="33">
        <v>1942015</v>
      </c>
    </row>
    <row r="463" spans="1:22" ht="75" customHeight="1" x14ac:dyDescent="0.2">
      <c r="A463" s="34">
        <v>494</v>
      </c>
      <c r="B463" s="34" t="s">
        <v>1627</v>
      </c>
      <c r="C463" s="34" t="s">
        <v>1667</v>
      </c>
      <c r="D463" s="4" t="s">
        <v>1644</v>
      </c>
      <c r="E463" s="188" t="s">
        <v>1668</v>
      </c>
      <c r="F463" s="188" t="s">
        <v>1631</v>
      </c>
      <c r="G463" s="188" t="s">
        <v>235</v>
      </c>
      <c r="H463" s="188" t="s">
        <v>1632</v>
      </c>
      <c r="I463" s="34">
        <v>77131600</v>
      </c>
      <c r="J463" s="4" t="s">
        <v>2038</v>
      </c>
      <c r="K463" s="48">
        <v>42019</v>
      </c>
      <c r="L463" s="203">
        <v>1</v>
      </c>
      <c r="M463" s="204" t="s">
        <v>238</v>
      </c>
      <c r="N463" s="204" t="s">
        <v>1634</v>
      </c>
      <c r="O463" s="49">
        <f t="shared" si="10"/>
        <v>2544100</v>
      </c>
      <c r="P463" s="49">
        <v>2544100</v>
      </c>
      <c r="Q463" s="34" t="s">
        <v>1635</v>
      </c>
      <c r="R463" s="34" t="s">
        <v>1635</v>
      </c>
      <c r="S463" s="34" t="s">
        <v>1636</v>
      </c>
      <c r="T463" s="49">
        <v>2544100</v>
      </c>
      <c r="U463" s="34" t="s">
        <v>411</v>
      </c>
      <c r="V463" s="33">
        <v>1952015</v>
      </c>
    </row>
    <row r="464" spans="1:22" ht="75" customHeight="1" x14ac:dyDescent="0.2">
      <c r="A464" s="34">
        <v>495</v>
      </c>
      <c r="B464" s="34" t="s">
        <v>1627</v>
      </c>
      <c r="C464" s="34" t="s">
        <v>1667</v>
      </c>
      <c r="D464" s="4" t="s">
        <v>1644</v>
      </c>
      <c r="E464" s="188" t="s">
        <v>1668</v>
      </c>
      <c r="F464" s="188" t="s">
        <v>1631</v>
      </c>
      <c r="G464" s="188" t="s">
        <v>235</v>
      </c>
      <c r="H464" s="188" t="s">
        <v>1632</v>
      </c>
      <c r="I464" s="34">
        <v>77131600</v>
      </c>
      <c r="J464" s="4" t="s">
        <v>2039</v>
      </c>
      <c r="K464" s="48">
        <v>42019</v>
      </c>
      <c r="L464" s="203">
        <v>1</v>
      </c>
      <c r="M464" s="204" t="s">
        <v>238</v>
      </c>
      <c r="N464" s="204" t="s">
        <v>1634</v>
      </c>
      <c r="O464" s="49">
        <f t="shared" si="10"/>
        <v>2544100</v>
      </c>
      <c r="P464" s="49">
        <v>2544100</v>
      </c>
      <c r="Q464" s="34" t="s">
        <v>1635</v>
      </c>
      <c r="R464" s="34" t="s">
        <v>1635</v>
      </c>
      <c r="S464" s="34" t="s">
        <v>1636</v>
      </c>
      <c r="T464" s="49">
        <v>2544100</v>
      </c>
      <c r="U464" s="34" t="s">
        <v>411</v>
      </c>
      <c r="V464" s="33">
        <v>2382015</v>
      </c>
    </row>
    <row r="465" spans="1:22" ht="75" customHeight="1" x14ac:dyDescent="0.2">
      <c r="A465" s="34">
        <v>496</v>
      </c>
      <c r="B465" s="34" t="s">
        <v>1627</v>
      </c>
      <c r="C465" s="34" t="s">
        <v>1667</v>
      </c>
      <c r="D465" s="4" t="s">
        <v>1644</v>
      </c>
      <c r="E465" s="188" t="s">
        <v>1668</v>
      </c>
      <c r="F465" s="188" t="s">
        <v>1631</v>
      </c>
      <c r="G465" s="188" t="s">
        <v>235</v>
      </c>
      <c r="H465" s="188" t="s">
        <v>1632</v>
      </c>
      <c r="I465" s="34">
        <v>77131600</v>
      </c>
      <c r="J465" s="4" t="s">
        <v>2040</v>
      </c>
      <c r="K465" s="48">
        <v>42019</v>
      </c>
      <c r="L465" s="203">
        <v>1.5</v>
      </c>
      <c r="M465" s="204" t="s">
        <v>238</v>
      </c>
      <c r="N465" s="204" t="s">
        <v>1634</v>
      </c>
      <c r="O465" s="49">
        <f t="shared" si="10"/>
        <v>2379300</v>
      </c>
      <c r="P465" s="49">
        <v>2379300</v>
      </c>
      <c r="Q465" s="34" t="s">
        <v>1635</v>
      </c>
      <c r="R465" s="34" t="s">
        <v>1635</v>
      </c>
      <c r="S465" s="34" t="s">
        <v>1636</v>
      </c>
      <c r="T465" s="49">
        <v>1586200</v>
      </c>
      <c r="U465" s="34" t="s">
        <v>411</v>
      </c>
      <c r="V465" s="33">
        <v>3072015</v>
      </c>
    </row>
    <row r="466" spans="1:22" ht="75" customHeight="1" x14ac:dyDescent="0.2">
      <c r="A466" s="34">
        <v>497</v>
      </c>
      <c r="B466" s="34" t="s">
        <v>1627</v>
      </c>
      <c r="C466" s="34" t="s">
        <v>1667</v>
      </c>
      <c r="D466" s="4" t="s">
        <v>1644</v>
      </c>
      <c r="E466" s="188" t="s">
        <v>1668</v>
      </c>
      <c r="F466" s="188" t="s">
        <v>1631</v>
      </c>
      <c r="G466" s="188" t="s">
        <v>235</v>
      </c>
      <c r="H466" s="188" t="s">
        <v>1632</v>
      </c>
      <c r="I466" s="34">
        <v>77131600</v>
      </c>
      <c r="J466" s="4" t="s">
        <v>2041</v>
      </c>
      <c r="K466" s="48">
        <v>42019</v>
      </c>
      <c r="L466" s="203">
        <v>1.5</v>
      </c>
      <c r="M466" s="204" t="s">
        <v>238</v>
      </c>
      <c r="N466" s="204" t="s">
        <v>1634</v>
      </c>
      <c r="O466" s="49">
        <f t="shared" si="10"/>
        <v>8358450</v>
      </c>
      <c r="P466" s="49">
        <v>8358450</v>
      </c>
      <c r="Q466" s="34" t="s">
        <v>1635</v>
      </c>
      <c r="R466" s="34" t="s">
        <v>1635</v>
      </c>
      <c r="S466" s="34" t="s">
        <v>1636</v>
      </c>
      <c r="T466" s="49">
        <v>5572300</v>
      </c>
      <c r="U466" s="34" t="s">
        <v>411</v>
      </c>
      <c r="V466" s="33">
        <v>3322015</v>
      </c>
    </row>
    <row r="467" spans="1:22" ht="75" customHeight="1" x14ac:dyDescent="0.2">
      <c r="A467" s="34">
        <v>498</v>
      </c>
      <c r="B467" s="34" t="s">
        <v>1627</v>
      </c>
      <c r="C467" s="34" t="s">
        <v>1667</v>
      </c>
      <c r="D467" s="4" t="s">
        <v>1644</v>
      </c>
      <c r="E467" s="188" t="s">
        <v>1668</v>
      </c>
      <c r="F467" s="188" t="s">
        <v>1631</v>
      </c>
      <c r="G467" s="188" t="s">
        <v>235</v>
      </c>
      <c r="H467" s="188" t="s">
        <v>1632</v>
      </c>
      <c r="I467" s="34">
        <v>77131600</v>
      </c>
      <c r="J467" s="4" t="s">
        <v>2042</v>
      </c>
      <c r="K467" s="48">
        <v>42019</v>
      </c>
      <c r="L467" s="203">
        <v>1.5</v>
      </c>
      <c r="M467" s="204" t="s">
        <v>238</v>
      </c>
      <c r="N467" s="204" t="s">
        <v>1634</v>
      </c>
      <c r="O467" s="49">
        <f t="shared" si="10"/>
        <v>7570500</v>
      </c>
      <c r="P467" s="49">
        <v>7570500</v>
      </c>
      <c r="Q467" s="34" t="s">
        <v>1635</v>
      </c>
      <c r="R467" s="34" t="s">
        <v>1635</v>
      </c>
      <c r="S467" s="34" t="s">
        <v>1636</v>
      </c>
      <c r="T467" s="49">
        <v>5047000</v>
      </c>
      <c r="U467" s="34" t="s">
        <v>411</v>
      </c>
      <c r="V467" s="33">
        <v>3512015</v>
      </c>
    </row>
    <row r="468" spans="1:22" ht="75" customHeight="1" x14ac:dyDescent="0.2">
      <c r="A468" s="34">
        <v>499</v>
      </c>
      <c r="B468" s="34" t="s">
        <v>1627</v>
      </c>
      <c r="C468" s="34" t="s">
        <v>1667</v>
      </c>
      <c r="D468" s="4" t="s">
        <v>1644</v>
      </c>
      <c r="E468" s="188" t="s">
        <v>1668</v>
      </c>
      <c r="F468" s="188" t="s">
        <v>1631</v>
      </c>
      <c r="G468" s="188" t="s">
        <v>235</v>
      </c>
      <c r="H468" s="188" t="s">
        <v>1632</v>
      </c>
      <c r="I468" s="34">
        <v>77131600</v>
      </c>
      <c r="J468" s="4" t="s">
        <v>2043</v>
      </c>
      <c r="K468" s="48">
        <v>42019</v>
      </c>
      <c r="L468" s="203">
        <v>1</v>
      </c>
      <c r="M468" s="204" t="s">
        <v>238</v>
      </c>
      <c r="N468" s="204" t="s">
        <v>1634</v>
      </c>
      <c r="O468" s="49">
        <f t="shared" si="10"/>
        <v>2358700</v>
      </c>
      <c r="P468" s="49">
        <v>2358700</v>
      </c>
      <c r="Q468" s="34" t="s">
        <v>1635</v>
      </c>
      <c r="R468" s="34" t="s">
        <v>1635</v>
      </c>
      <c r="S468" s="34" t="s">
        <v>1636</v>
      </c>
      <c r="T468" s="49">
        <v>2358700</v>
      </c>
      <c r="U468" s="34" t="s">
        <v>411</v>
      </c>
      <c r="V468" s="33">
        <v>3782015</v>
      </c>
    </row>
    <row r="469" spans="1:22" ht="75" customHeight="1" x14ac:dyDescent="0.2">
      <c r="A469" s="34">
        <v>500</v>
      </c>
      <c r="B469" s="34" t="s">
        <v>1627</v>
      </c>
      <c r="C469" s="34" t="s">
        <v>1667</v>
      </c>
      <c r="D469" s="4" t="s">
        <v>1644</v>
      </c>
      <c r="E469" s="188" t="s">
        <v>1668</v>
      </c>
      <c r="F469" s="188" t="s">
        <v>1631</v>
      </c>
      <c r="G469" s="188" t="s">
        <v>235</v>
      </c>
      <c r="H469" s="188" t="s">
        <v>1632</v>
      </c>
      <c r="I469" s="34">
        <v>77131600</v>
      </c>
      <c r="J469" s="4" t="s">
        <v>2044</v>
      </c>
      <c r="K469" s="48">
        <v>42019</v>
      </c>
      <c r="L469" s="203">
        <v>1</v>
      </c>
      <c r="M469" s="204" t="s">
        <v>238</v>
      </c>
      <c r="N469" s="204" t="s">
        <v>1634</v>
      </c>
      <c r="O469" s="49">
        <f t="shared" si="10"/>
        <v>3471100</v>
      </c>
      <c r="P469" s="49">
        <v>3471100</v>
      </c>
      <c r="Q469" s="34" t="s">
        <v>1635</v>
      </c>
      <c r="R469" s="34" t="s">
        <v>1635</v>
      </c>
      <c r="S469" s="34" t="s">
        <v>1636</v>
      </c>
      <c r="T469" s="49">
        <v>3471100</v>
      </c>
      <c r="U469" s="34" t="s">
        <v>411</v>
      </c>
      <c r="V469" s="33">
        <v>3872015</v>
      </c>
    </row>
    <row r="470" spans="1:22" ht="75" customHeight="1" x14ac:dyDescent="0.2">
      <c r="A470" s="34">
        <v>501</v>
      </c>
      <c r="B470" s="34" t="s">
        <v>1627</v>
      </c>
      <c r="C470" s="34" t="s">
        <v>1667</v>
      </c>
      <c r="D470" s="4" t="s">
        <v>1644</v>
      </c>
      <c r="E470" s="188" t="s">
        <v>1668</v>
      </c>
      <c r="F470" s="188" t="s">
        <v>1631</v>
      </c>
      <c r="G470" s="188" t="s">
        <v>235</v>
      </c>
      <c r="H470" s="188" t="s">
        <v>1632</v>
      </c>
      <c r="I470" s="34">
        <v>77131600</v>
      </c>
      <c r="J470" s="4" t="s">
        <v>2045</v>
      </c>
      <c r="K470" s="48">
        <v>42019</v>
      </c>
      <c r="L470" s="203">
        <v>1</v>
      </c>
      <c r="M470" s="204" t="s">
        <v>238</v>
      </c>
      <c r="N470" s="204" t="s">
        <v>1634</v>
      </c>
      <c r="O470" s="49">
        <f t="shared" si="10"/>
        <v>2760400</v>
      </c>
      <c r="P470" s="49">
        <v>2760400</v>
      </c>
      <c r="Q470" s="34" t="s">
        <v>1635</v>
      </c>
      <c r="R470" s="34" t="s">
        <v>1635</v>
      </c>
      <c r="S470" s="34" t="s">
        <v>1636</v>
      </c>
      <c r="T470" s="49">
        <v>2760400</v>
      </c>
      <c r="U470" s="34" t="s">
        <v>411</v>
      </c>
      <c r="V470" s="33">
        <v>4072015</v>
      </c>
    </row>
    <row r="471" spans="1:22" ht="75" customHeight="1" x14ac:dyDescent="0.2">
      <c r="A471" s="34">
        <v>502</v>
      </c>
      <c r="B471" s="34" t="s">
        <v>1627</v>
      </c>
      <c r="C471" s="34" t="s">
        <v>1667</v>
      </c>
      <c r="D471" s="4" t="s">
        <v>1644</v>
      </c>
      <c r="E471" s="188" t="s">
        <v>1668</v>
      </c>
      <c r="F471" s="188" t="s">
        <v>1631</v>
      </c>
      <c r="G471" s="188" t="s">
        <v>235</v>
      </c>
      <c r="H471" s="188" t="s">
        <v>1632</v>
      </c>
      <c r="I471" s="34">
        <v>77131600</v>
      </c>
      <c r="J471" s="4" t="s">
        <v>2046</v>
      </c>
      <c r="K471" s="48">
        <v>42019</v>
      </c>
      <c r="L471" s="203">
        <v>1</v>
      </c>
      <c r="M471" s="204" t="s">
        <v>238</v>
      </c>
      <c r="N471" s="204" t="s">
        <v>1634</v>
      </c>
      <c r="O471" s="49">
        <f t="shared" si="10"/>
        <v>2544100</v>
      </c>
      <c r="P471" s="49">
        <v>2544100</v>
      </c>
      <c r="Q471" s="34" t="s">
        <v>1635</v>
      </c>
      <c r="R471" s="34" t="s">
        <v>1635</v>
      </c>
      <c r="S471" s="34" t="s">
        <v>1636</v>
      </c>
      <c r="T471" s="49">
        <v>2544100</v>
      </c>
      <c r="U471" s="34" t="s">
        <v>411</v>
      </c>
      <c r="V471" s="33">
        <v>4242015</v>
      </c>
    </row>
    <row r="472" spans="1:22" ht="75" customHeight="1" x14ac:dyDescent="0.2">
      <c r="A472" s="34">
        <v>503</v>
      </c>
      <c r="B472" s="34" t="s">
        <v>1627</v>
      </c>
      <c r="C472" s="34" t="s">
        <v>1667</v>
      </c>
      <c r="D472" s="4" t="s">
        <v>1644</v>
      </c>
      <c r="E472" s="188" t="s">
        <v>1668</v>
      </c>
      <c r="F472" s="188" t="s">
        <v>1631</v>
      </c>
      <c r="G472" s="188" t="s">
        <v>235</v>
      </c>
      <c r="H472" s="188" t="s">
        <v>1632</v>
      </c>
      <c r="I472" s="34">
        <v>77131600</v>
      </c>
      <c r="J472" s="4" t="s">
        <v>2047</v>
      </c>
      <c r="K472" s="48">
        <v>42019</v>
      </c>
      <c r="L472" s="203">
        <v>1</v>
      </c>
      <c r="M472" s="204" t="s">
        <v>238</v>
      </c>
      <c r="N472" s="204" t="s">
        <v>1634</v>
      </c>
      <c r="O472" s="49">
        <f t="shared" si="10"/>
        <v>2544100</v>
      </c>
      <c r="P472" s="49">
        <v>2544100</v>
      </c>
      <c r="Q472" s="34" t="s">
        <v>1635</v>
      </c>
      <c r="R472" s="34" t="s">
        <v>1635</v>
      </c>
      <c r="S472" s="34" t="s">
        <v>1636</v>
      </c>
      <c r="T472" s="49">
        <v>2544100</v>
      </c>
      <c r="U472" s="34" t="s">
        <v>411</v>
      </c>
      <c r="V472" s="33">
        <v>4352015</v>
      </c>
    </row>
    <row r="473" spans="1:22" ht="75" customHeight="1" x14ac:dyDescent="0.2">
      <c r="A473" s="34">
        <v>504</v>
      </c>
      <c r="B473" s="34" t="s">
        <v>1627</v>
      </c>
      <c r="C473" s="34" t="s">
        <v>1667</v>
      </c>
      <c r="D473" s="4" t="s">
        <v>1644</v>
      </c>
      <c r="E473" s="188" t="s">
        <v>1668</v>
      </c>
      <c r="F473" s="188" t="s">
        <v>1631</v>
      </c>
      <c r="G473" s="188" t="s">
        <v>235</v>
      </c>
      <c r="H473" s="188" t="s">
        <v>1632</v>
      </c>
      <c r="I473" s="34">
        <v>77131600</v>
      </c>
      <c r="J473" s="4" t="s">
        <v>2048</v>
      </c>
      <c r="K473" s="48">
        <v>42019</v>
      </c>
      <c r="L473" s="203">
        <v>2.5</v>
      </c>
      <c r="M473" s="204" t="s">
        <v>238</v>
      </c>
      <c r="N473" s="204" t="s">
        <v>1634</v>
      </c>
      <c r="O473" s="49">
        <f t="shared" si="10"/>
        <v>5896750</v>
      </c>
      <c r="P473" s="49">
        <v>5896750</v>
      </c>
      <c r="Q473" s="34" t="s">
        <v>1635</v>
      </c>
      <c r="R473" s="34" t="s">
        <v>1635</v>
      </c>
      <c r="S473" s="34" t="s">
        <v>1636</v>
      </c>
      <c r="T473" s="49">
        <v>2358700</v>
      </c>
      <c r="U473" s="34" t="s">
        <v>411</v>
      </c>
      <c r="V473" s="33">
        <v>5082015</v>
      </c>
    </row>
    <row r="474" spans="1:22" ht="75" customHeight="1" x14ac:dyDescent="0.2">
      <c r="A474" s="34">
        <v>505</v>
      </c>
      <c r="B474" s="34" t="s">
        <v>1627</v>
      </c>
      <c r="C474" s="34" t="s">
        <v>1667</v>
      </c>
      <c r="D474" s="4" t="s">
        <v>1644</v>
      </c>
      <c r="E474" s="188" t="s">
        <v>1668</v>
      </c>
      <c r="F474" s="188" t="s">
        <v>1631</v>
      </c>
      <c r="G474" s="188" t="s">
        <v>235</v>
      </c>
      <c r="H474" s="188" t="s">
        <v>1632</v>
      </c>
      <c r="I474" s="34">
        <v>77131600</v>
      </c>
      <c r="J474" s="4" t="s">
        <v>2049</v>
      </c>
      <c r="K474" s="48">
        <v>42019</v>
      </c>
      <c r="L474" s="203">
        <v>1</v>
      </c>
      <c r="M474" s="204" t="s">
        <v>238</v>
      </c>
      <c r="N474" s="204" t="s">
        <v>1634</v>
      </c>
      <c r="O474" s="49">
        <f t="shared" si="10"/>
        <v>3471100</v>
      </c>
      <c r="P474" s="49">
        <v>3471100</v>
      </c>
      <c r="Q474" s="34" t="s">
        <v>1635</v>
      </c>
      <c r="R474" s="34" t="s">
        <v>1635</v>
      </c>
      <c r="S474" s="34" t="s">
        <v>1636</v>
      </c>
      <c r="T474" s="49">
        <v>3471100</v>
      </c>
      <c r="U474" s="34" t="s">
        <v>411</v>
      </c>
      <c r="V474" s="33">
        <v>5952015</v>
      </c>
    </row>
    <row r="475" spans="1:22" ht="75" customHeight="1" x14ac:dyDescent="0.2">
      <c r="A475" s="34">
        <v>506</v>
      </c>
      <c r="B475" s="34" t="s">
        <v>1627</v>
      </c>
      <c r="C475" s="34" t="s">
        <v>1667</v>
      </c>
      <c r="D475" s="4" t="s">
        <v>1644</v>
      </c>
      <c r="E475" s="188" t="s">
        <v>1668</v>
      </c>
      <c r="F475" s="188" t="s">
        <v>1631</v>
      </c>
      <c r="G475" s="188" t="s">
        <v>235</v>
      </c>
      <c r="H475" s="188" t="s">
        <v>1632</v>
      </c>
      <c r="I475" s="34">
        <v>77131600</v>
      </c>
      <c r="J475" s="4" t="s">
        <v>2050</v>
      </c>
      <c r="K475" s="48">
        <v>42019</v>
      </c>
      <c r="L475" s="203">
        <v>1</v>
      </c>
      <c r="M475" s="204" t="s">
        <v>238</v>
      </c>
      <c r="N475" s="204" t="s">
        <v>1634</v>
      </c>
      <c r="O475" s="49">
        <f t="shared" si="10"/>
        <v>2760400</v>
      </c>
      <c r="P475" s="49">
        <v>2760400</v>
      </c>
      <c r="Q475" s="34" t="s">
        <v>1635</v>
      </c>
      <c r="R475" s="34" t="s">
        <v>1635</v>
      </c>
      <c r="S475" s="34" t="s">
        <v>1636</v>
      </c>
      <c r="T475" s="49">
        <v>2760400</v>
      </c>
      <c r="U475" s="34" t="s">
        <v>411</v>
      </c>
      <c r="V475" s="33">
        <v>6082015</v>
      </c>
    </row>
    <row r="476" spans="1:22" ht="75" customHeight="1" x14ac:dyDescent="0.2">
      <c r="A476" s="34">
        <v>507</v>
      </c>
      <c r="B476" s="34" t="s">
        <v>1627</v>
      </c>
      <c r="C476" s="34" t="s">
        <v>1667</v>
      </c>
      <c r="D476" s="4" t="s">
        <v>1644</v>
      </c>
      <c r="E476" s="188" t="s">
        <v>1668</v>
      </c>
      <c r="F476" s="188" t="s">
        <v>1631</v>
      </c>
      <c r="G476" s="188" t="s">
        <v>235</v>
      </c>
      <c r="H476" s="188" t="s">
        <v>1632</v>
      </c>
      <c r="I476" s="34">
        <v>77131600</v>
      </c>
      <c r="J476" s="4" t="s">
        <v>2051</v>
      </c>
      <c r="K476" s="48">
        <v>42019</v>
      </c>
      <c r="L476" s="203">
        <v>2</v>
      </c>
      <c r="M476" s="204" t="s">
        <v>238</v>
      </c>
      <c r="N476" s="204" t="s">
        <v>1634</v>
      </c>
      <c r="O476" s="49">
        <f t="shared" si="10"/>
        <v>6942200</v>
      </c>
      <c r="P476" s="49">
        <v>6942200</v>
      </c>
      <c r="Q476" s="34" t="s">
        <v>1635</v>
      </c>
      <c r="R476" s="34" t="s">
        <v>1635</v>
      </c>
      <c r="S476" s="34" t="s">
        <v>1636</v>
      </c>
      <c r="T476" s="49">
        <v>3471100</v>
      </c>
      <c r="U476" s="34" t="s">
        <v>411</v>
      </c>
      <c r="V476" s="33">
        <v>9102015</v>
      </c>
    </row>
    <row r="477" spans="1:22" ht="75" customHeight="1" x14ac:dyDescent="0.2">
      <c r="A477" s="34">
        <v>508</v>
      </c>
      <c r="B477" s="34" t="s">
        <v>1627</v>
      </c>
      <c r="C477" s="34" t="s">
        <v>1667</v>
      </c>
      <c r="D477" s="4" t="s">
        <v>1644</v>
      </c>
      <c r="E477" s="188" t="s">
        <v>1668</v>
      </c>
      <c r="F477" s="188" t="s">
        <v>1631</v>
      </c>
      <c r="G477" s="188" t="s">
        <v>235</v>
      </c>
      <c r="H477" s="188" t="s">
        <v>1632</v>
      </c>
      <c r="I477" s="34">
        <v>77131600</v>
      </c>
      <c r="J477" s="4" t="s">
        <v>1672</v>
      </c>
      <c r="K477" s="48">
        <v>42019</v>
      </c>
      <c r="L477" s="203">
        <v>2</v>
      </c>
      <c r="M477" s="204" t="s">
        <v>238</v>
      </c>
      <c r="N477" s="204" t="s">
        <v>1634</v>
      </c>
      <c r="O477" s="49">
        <f t="shared" si="10"/>
        <v>3419600</v>
      </c>
      <c r="P477" s="49">
        <v>3419600</v>
      </c>
      <c r="Q477" s="34" t="s">
        <v>1635</v>
      </c>
      <c r="R477" s="34" t="s">
        <v>1635</v>
      </c>
      <c r="S477" s="34" t="s">
        <v>1636</v>
      </c>
      <c r="T477" s="49">
        <v>1709800</v>
      </c>
      <c r="U477" s="34" t="s">
        <v>411</v>
      </c>
      <c r="V477" s="33">
        <v>14282015</v>
      </c>
    </row>
    <row r="478" spans="1:22" ht="75" customHeight="1" x14ac:dyDescent="0.2">
      <c r="A478" s="34">
        <v>509</v>
      </c>
      <c r="B478" s="34" t="s">
        <v>1627</v>
      </c>
      <c r="C478" s="34" t="s">
        <v>1667</v>
      </c>
      <c r="D478" s="4" t="s">
        <v>1644</v>
      </c>
      <c r="E478" s="188" t="s">
        <v>1668</v>
      </c>
      <c r="F478" s="188" t="s">
        <v>1631</v>
      </c>
      <c r="G478" s="188" t="s">
        <v>235</v>
      </c>
      <c r="H478" s="188" t="s">
        <v>1632</v>
      </c>
      <c r="I478" s="34">
        <v>77131600</v>
      </c>
      <c r="J478" s="4" t="s">
        <v>2052</v>
      </c>
      <c r="K478" s="48">
        <v>42019</v>
      </c>
      <c r="L478" s="203">
        <v>2</v>
      </c>
      <c r="M478" s="204" t="s">
        <v>238</v>
      </c>
      <c r="N478" s="204" t="s">
        <v>1634</v>
      </c>
      <c r="O478" s="49">
        <f t="shared" si="10"/>
        <v>4717400</v>
      </c>
      <c r="P478" s="49">
        <v>4717400</v>
      </c>
      <c r="Q478" s="34" t="s">
        <v>1635</v>
      </c>
      <c r="R478" s="34" t="s">
        <v>1635</v>
      </c>
      <c r="S478" s="34" t="s">
        <v>1636</v>
      </c>
      <c r="T478" s="49">
        <v>2358700</v>
      </c>
      <c r="U478" s="34" t="s">
        <v>411</v>
      </c>
      <c r="V478" s="33">
        <v>10732015</v>
      </c>
    </row>
    <row r="479" spans="1:22" ht="75" customHeight="1" x14ac:dyDescent="0.2">
      <c r="A479" s="34">
        <v>510</v>
      </c>
      <c r="B479" s="34" t="s">
        <v>1627</v>
      </c>
      <c r="C479" s="34" t="s">
        <v>1667</v>
      </c>
      <c r="D479" s="4" t="s">
        <v>1644</v>
      </c>
      <c r="E479" s="188" t="s">
        <v>1668</v>
      </c>
      <c r="F479" s="188" t="s">
        <v>1631</v>
      </c>
      <c r="G479" s="188" t="s">
        <v>235</v>
      </c>
      <c r="H479" s="188" t="s">
        <v>1632</v>
      </c>
      <c r="I479" s="34">
        <v>77131600</v>
      </c>
      <c r="J479" s="4" t="s">
        <v>2053</v>
      </c>
      <c r="K479" s="48">
        <v>42019</v>
      </c>
      <c r="L479" s="203">
        <v>2.5</v>
      </c>
      <c r="M479" s="204" t="s">
        <v>238</v>
      </c>
      <c r="N479" s="204" t="s">
        <v>1634</v>
      </c>
      <c r="O479" s="49">
        <f t="shared" si="10"/>
        <v>5896750</v>
      </c>
      <c r="P479" s="49">
        <v>5896750</v>
      </c>
      <c r="Q479" s="34" t="s">
        <v>1635</v>
      </c>
      <c r="R479" s="34" t="s">
        <v>1635</v>
      </c>
      <c r="S479" s="34" t="s">
        <v>1636</v>
      </c>
      <c r="T479" s="49">
        <v>2358700</v>
      </c>
      <c r="U479" s="34" t="s">
        <v>411</v>
      </c>
      <c r="V479" s="33">
        <v>10872015</v>
      </c>
    </row>
    <row r="480" spans="1:22" ht="75" customHeight="1" x14ac:dyDescent="0.2">
      <c r="A480" s="34">
        <v>511</v>
      </c>
      <c r="B480" s="34" t="s">
        <v>1627</v>
      </c>
      <c r="C480" s="34" t="s">
        <v>1667</v>
      </c>
      <c r="D480" s="4" t="s">
        <v>1644</v>
      </c>
      <c r="E480" s="188" t="s">
        <v>1668</v>
      </c>
      <c r="F480" s="188" t="s">
        <v>1631</v>
      </c>
      <c r="G480" s="188" t="s">
        <v>235</v>
      </c>
      <c r="H480" s="188" t="s">
        <v>1632</v>
      </c>
      <c r="I480" s="34">
        <v>77131600</v>
      </c>
      <c r="J480" s="4" t="s">
        <v>2054</v>
      </c>
      <c r="K480" s="48">
        <v>42019</v>
      </c>
      <c r="L480" s="203">
        <v>2.6666666659999998</v>
      </c>
      <c r="M480" s="204" t="s">
        <v>238</v>
      </c>
      <c r="N480" s="204" t="s">
        <v>1634</v>
      </c>
      <c r="O480" s="49">
        <f t="shared" si="10"/>
        <v>6289866.6650942024</v>
      </c>
      <c r="P480" s="49">
        <v>6289866.6650942024</v>
      </c>
      <c r="Q480" s="34" t="s">
        <v>1635</v>
      </c>
      <c r="R480" s="34" t="s">
        <v>1635</v>
      </c>
      <c r="S480" s="34" t="s">
        <v>1636</v>
      </c>
      <c r="T480" s="49">
        <v>2358700.0000000009</v>
      </c>
      <c r="U480" s="34" t="s">
        <v>411</v>
      </c>
      <c r="V480" s="33">
        <v>10932015</v>
      </c>
    </row>
    <row r="481" spans="1:22" ht="75" customHeight="1" x14ac:dyDescent="0.2">
      <c r="A481" s="34">
        <v>512</v>
      </c>
      <c r="B481" s="34" t="s">
        <v>1627</v>
      </c>
      <c r="C481" s="34" t="s">
        <v>1667</v>
      </c>
      <c r="D481" s="4" t="s">
        <v>1644</v>
      </c>
      <c r="E481" s="188" t="s">
        <v>1668</v>
      </c>
      <c r="F481" s="188" t="s">
        <v>1631</v>
      </c>
      <c r="G481" s="188" t="s">
        <v>235</v>
      </c>
      <c r="H481" s="188" t="s">
        <v>1632</v>
      </c>
      <c r="I481" s="34">
        <v>77131600</v>
      </c>
      <c r="J481" s="4" t="s">
        <v>2055</v>
      </c>
      <c r="K481" s="48">
        <v>42019</v>
      </c>
      <c r="L481" s="203">
        <v>1.5</v>
      </c>
      <c r="M481" s="204" t="s">
        <v>238</v>
      </c>
      <c r="N481" s="204" t="s">
        <v>1634</v>
      </c>
      <c r="O481" s="49">
        <f t="shared" si="10"/>
        <v>3066310</v>
      </c>
      <c r="P481" s="49">
        <v>3066310</v>
      </c>
      <c r="Q481" s="34" t="s">
        <v>1635</v>
      </c>
      <c r="R481" s="34" t="s">
        <v>1635</v>
      </c>
      <c r="S481" s="34" t="s">
        <v>1636</v>
      </c>
      <c r="T481" s="49">
        <v>2358700</v>
      </c>
      <c r="U481" s="34" t="s">
        <v>411</v>
      </c>
      <c r="V481" s="33">
        <v>11652015</v>
      </c>
    </row>
    <row r="482" spans="1:22" ht="75" customHeight="1" x14ac:dyDescent="0.2">
      <c r="A482" s="34">
        <v>513</v>
      </c>
      <c r="B482" s="34" t="s">
        <v>1627</v>
      </c>
      <c r="C482" s="34" t="s">
        <v>1667</v>
      </c>
      <c r="D482" s="4" t="s">
        <v>1644</v>
      </c>
      <c r="E482" s="188" t="s">
        <v>1668</v>
      </c>
      <c r="F482" s="188" t="s">
        <v>1631</v>
      </c>
      <c r="G482" s="188" t="s">
        <v>235</v>
      </c>
      <c r="H482" s="188" t="s">
        <v>1632</v>
      </c>
      <c r="I482" s="34">
        <v>77131600</v>
      </c>
      <c r="J482" s="4" t="s">
        <v>2056</v>
      </c>
      <c r="K482" s="48">
        <v>42019</v>
      </c>
      <c r="L482" s="203">
        <v>1</v>
      </c>
      <c r="M482" s="204" t="s">
        <v>238</v>
      </c>
      <c r="N482" s="204" t="s">
        <v>1634</v>
      </c>
      <c r="O482" s="49">
        <f t="shared" si="10"/>
        <v>1586200</v>
      </c>
      <c r="P482" s="49">
        <v>1586200</v>
      </c>
      <c r="Q482" s="34" t="s">
        <v>1635</v>
      </c>
      <c r="R482" s="34" t="s">
        <v>1635</v>
      </c>
      <c r="S482" s="34" t="s">
        <v>1636</v>
      </c>
      <c r="T482" s="49">
        <v>1586200</v>
      </c>
      <c r="U482" s="34" t="s">
        <v>411</v>
      </c>
      <c r="V482" s="33">
        <v>1622015</v>
      </c>
    </row>
    <row r="483" spans="1:22" ht="75" customHeight="1" x14ac:dyDescent="0.2">
      <c r="A483" s="34">
        <v>514</v>
      </c>
      <c r="B483" s="34" t="s">
        <v>1627</v>
      </c>
      <c r="C483" s="34" t="s">
        <v>1667</v>
      </c>
      <c r="D483" s="4" t="s">
        <v>1644</v>
      </c>
      <c r="E483" s="188" t="s">
        <v>1668</v>
      </c>
      <c r="F483" s="188" t="s">
        <v>1631</v>
      </c>
      <c r="G483" s="188" t="s">
        <v>235</v>
      </c>
      <c r="H483" s="188" t="s">
        <v>1632</v>
      </c>
      <c r="I483" s="34">
        <v>77131600</v>
      </c>
      <c r="J483" s="4" t="s">
        <v>2057</v>
      </c>
      <c r="K483" s="48">
        <v>42019</v>
      </c>
      <c r="L483" s="203">
        <v>1.5</v>
      </c>
      <c r="M483" s="204" t="s">
        <v>238</v>
      </c>
      <c r="N483" s="204" t="s">
        <v>1634</v>
      </c>
      <c r="O483" s="49">
        <f t="shared" si="10"/>
        <v>2564700</v>
      </c>
      <c r="P483" s="49">
        <v>2564700</v>
      </c>
      <c r="Q483" s="34" t="s">
        <v>1635</v>
      </c>
      <c r="R483" s="34" t="s">
        <v>1635</v>
      </c>
      <c r="S483" s="34" t="s">
        <v>1636</v>
      </c>
      <c r="T483" s="49">
        <v>1709800</v>
      </c>
      <c r="U483" s="34" t="s">
        <v>411</v>
      </c>
      <c r="V483" s="33">
        <v>1792015</v>
      </c>
    </row>
    <row r="484" spans="1:22" ht="75" customHeight="1" x14ac:dyDescent="0.2">
      <c r="A484" s="34">
        <v>515</v>
      </c>
      <c r="B484" s="34" t="s">
        <v>1627</v>
      </c>
      <c r="C484" s="34" t="s">
        <v>1667</v>
      </c>
      <c r="D484" s="4" t="s">
        <v>1644</v>
      </c>
      <c r="E484" s="188" t="s">
        <v>1699</v>
      </c>
      <c r="F484" s="188" t="s">
        <v>1631</v>
      </c>
      <c r="G484" s="188" t="s">
        <v>235</v>
      </c>
      <c r="H484" s="188" t="s">
        <v>1632</v>
      </c>
      <c r="I484" s="34">
        <v>77131600</v>
      </c>
      <c r="J484" s="4" t="s">
        <v>2058</v>
      </c>
      <c r="K484" s="48">
        <v>42019</v>
      </c>
      <c r="L484" s="203">
        <v>1</v>
      </c>
      <c r="M484" s="204" t="s">
        <v>238</v>
      </c>
      <c r="N484" s="204" t="s">
        <v>1634</v>
      </c>
      <c r="O484" s="49">
        <f t="shared" si="10"/>
        <v>2760400</v>
      </c>
      <c r="P484" s="49">
        <v>2760400</v>
      </c>
      <c r="Q484" s="34" t="s">
        <v>1635</v>
      </c>
      <c r="R484" s="34" t="s">
        <v>1635</v>
      </c>
      <c r="S484" s="34" t="s">
        <v>1636</v>
      </c>
      <c r="T484" s="49">
        <v>2760400</v>
      </c>
      <c r="U484" s="34" t="s">
        <v>411</v>
      </c>
      <c r="V484" s="33">
        <v>5402015</v>
      </c>
    </row>
    <row r="485" spans="1:22" ht="75" customHeight="1" x14ac:dyDescent="0.2">
      <c r="A485" s="34">
        <v>516</v>
      </c>
      <c r="B485" s="34" t="s">
        <v>1627</v>
      </c>
      <c r="C485" s="34" t="s">
        <v>1725</v>
      </c>
      <c r="D485" s="4" t="s">
        <v>1644</v>
      </c>
      <c r="E485" s="188" t="s">
        <v>1732</v>
      </c>
      <c r="F485" s="188" t="s">
        <v>1631</v>
      </c>
      <c r="G485" s="188" t="s">
        <v>235</v>
      </c>
      <c r="H485" s="188" t="s">
        <v>1632</v>
      </c>
      <c r="I485" s="34">
        <v>77111602</v>
      </c>
      <c r="J485" s="4" t="s">
        <v>2059</v>
      </c>
      <c r="K485" s="48">
        <v>42019</v>
      </c>
      <c r="L485" s="203">
        <v>1</v>
      </c>
      <c r="M485" s="204" t="s">
        <v>238</v>
      </c>
      <c r="N485" s="204" t="s">
        <v>1833</v>
      </c>
      <c r="O485" s="49">
        <f t="shared" si="10"/>
        <v>1483200</v>
      </c>
      <c r="P485" s="49">
        <v>1483200</v>
      </c>
      <c r="Q485" s="34" t="s">
        <v>1635</v>
      </c>
      <c r="R485" s="34" t="s">
        <v>1635</v>
      </c>
      <c r="S485" s="34" t="s">
        <v>1636</v>
      </c>
      <c r="T485" s="49">
        <v>139050</v>
      </c>
      <c r="U485" s="34" t="s">
        <v>2779</v>
      </c>
      <c r="V485" s="33" t="s">
        <v>1695</v>
      </c>
    </row>
    <row r="486" spans="1:22" ht="75" customHeight="1" x14ac:dyDescent="0.2">
      <c r="A486" s="34">
        <v>517</v>
      </c>
      <c r="B486" s="34" t="s">
        <v>1627</v>
      </c>
      <c r="C486" s="34" t="s">
        <v>1667</v>
      </c>
      <c r="D486" s="4" t="s">
        <v>1644</v>
      </c>
      <c r="E486" s="188" t="s">
        <v>1668</v>
      </c>
      <c r="F486" s="188" t="s">
        <v>1631</v>
      </c>
      <c r="G486" s="188" t="s">
        <v>235</v>
      </c>
      <c r="H486" s="188" t="s">
        <v>1632</v>
      </c>
      <c r="I486" s="34">
        <v>77131600</v>
      </c>
      <c r="J486" s="4" t="s">
        <v>185</v>
      </c>
      <c r="K486" s="48">
        <v>1</v>
      </c>
      <c r="L486" s="203">
        <v>1</v>
      </c>
      <c r="M486" s="204" t="s">
        <v>31</v>
      </c>
      <c r="N486" s="204" t="s">
        <v>1634</v>
      </c>
      <c r="O486" s="49">
        <f t="shared" si="10"/>
        <v>220794.33</v>
      </c>
      <c r="P486" s="49">
        <v>220794.33</v>
      </c>
      <c r="Q486" s="34" t="s">
        <v>1635</v>
      </c>
      <c r="R486" s="34" t="s">
        <v>1635</v>
      </c>
      <c r="S486" s="34" t="s">
        <v>1636</v>
      </c>
      <c r="T486" s="49">
        <f>+O486</f>
        <v>220794.33</v>
      </c>
      <c r="U486" s="34" t="s">
        <v>2779</v>
      </c>
      <c r="V486" s="33" t="s">
        <v>1695</v>
      </c>
    </row>
    <row r="487" spans="1:22" ht="75" customHeight="1" x14ac:dyDescent="0.2">
      <c r="A487" s="34">
        <v>518</v>
      </c>
      <c r="B487" s="34" t="s">
        <v>1627</v>
      </c>
      <c r="C487" s="34" t="s">
        <v>1628</v>
      </c>
      <c r="D487" s="4" t="s">
        <v>1644</v>
      </c>
      <c r="E487" s="188" t="s">
        <v>1645</v>
      </c>
      <c r="F487" s="188" t="s">
        <v>1631</v>
      </c>
      <c r="G487" s="188" t="s">
        <v>235</v>
      </c>
      <c r="H487" s="188" t="s">
        <v>1632</v>
      </c>
      <c r="I487" s="34">
        <v>77121500</v>
      </c>
      <c r="J487" s="4" t="s">
        <v>185</v>
      </c>
      <c r="K487" s="48">
        <v>42019</v>
      </c>
      <c r="L487" s="203">
        <v>1</v>
      </c>
      <c r="M487" s="204" t="s">
        <v>238</v>
      </c>
      <c r="N487" s="204" t="s">
        <v>1634</v>
      </c>
      <c r="O487" s="49">
        <f t="shared" si="10"/>
        <v>1349300</v>
      </c>
      <c r="P487" s="49">
        <v>1349300</v>
      </c>
      <c r="Q487" s="34" t="s">
        <v>1635</v>
      </c>
      <c r="R487" s="34" t="s">
        <v>1635</v>
      </c>
      <c r="S487" s="34" t="s">
        <v>1636</v>
      </c>
      <c r="T487" s="49">
        <f>+P487</f>
        <v>1349300</v>
      </c>
      <c r="U487" s="34" t="s">
        <v>2779</v>
      </c>
      <c r="V487" s="33" t="s">
        <v>1695</v>
      </c>
    </row>
    <row r="488" spans="1:22" ht="75" customHeight="1" x14ac:dyDescent="0.2">
      <c r="A488" s="34">
        <v>519</v>
      </c>
      <c r="B488" s="34" t="s">
        <v>1627</v>
      </c>
      <c r="C488" s="34" t="s">
        <v>1628</v>
      </c>
      <c r="D488" s="4" t="s">
        <v>1801</v>
      </c>
      <c r="E488" s="188" t="s">
        <v>1802</v>
      </c>
      <c r="F488" s="188" t="s">
        <v>1631</v>
      </c>
      <c r="G488" s="188" t="s">
        <v>235</v>
      </c>
      <c r="H488" s="188" t="s">
        <v>1632</v>
      </c>
      <c r="I488" s="34">
        <v>77121504</v>
      </c>
      <c r="J488" s="4" t="s">
        <v>185</v>
      </c>
      <c r="K488" s="48">
        <v>42125</v>
      </c>
      <c r="L488" s="203">
        <v>1</v>
      </c>
      <c r="M488" s="204" t="s">
        <v>238</v>
      </c>
      <c r="N488" s="204" t="s">
        <v>1634</v>
      </c>
      <c r="O488" s="49">
        <f t="shared" si="10"/>
        <v>850781</v>
      </c>
      <c r="P488" s="49">
        <v>850781</v>
      </c>
      <c r="Q488" s="34" t="s">
        <v>1635</v>
      </c>
      <c r="R488" s="34" t="s">
        <v>1635</v>
      </c>
      <c r="S488" s="34" t="s">
        <v>1636</v>
      </c>
      <c r="T488" s="49">
        <f>+P488/L488</f>
        <v>850781</v>
      </c>
      <c r="U488" s="34" t="s">
        <v>2779</v>
      </c>
      <c r="V488" s="33" t="s">
        <v>1695</v>
      </c>
    </row>
    <row r="489" spans="1:22" ht="75" customHeight="1" x14ac:dyDescent="0.2">
      <c r="A489" s="34">
        <v>520</v>
      </c>
      <c r="B489" s="34" t="s">
        <v>1627</v>
      </c>
      <c r="C489" s="34" t="s">
        <v>1628</v>
      </c>
      <c r="D489" s="4" t="s">
        <v>1801</v>
      </c>
      <c r="E489" s="188" t="s">
        <v>1818</v>
      </c>
      <c r="F489" s="188" t="s">
        <v>1631</v>
      </c>
      <c r="G489" s="188" t="s">
        <v>235</v>
      </c>
      <c r="H489" s="188" t="s">
        <v>1632</v>
      </c>
      <c r="I489" s="34">
        <v>77121504</v>
      </c>
      <c r="J489" s="4" t="s">
        <v>185</v>
      </c>
      <c r="K489" s="48">
        <v>42005</v>
      </c>
      <c r="L489" s="203">
        <v>1</v>
      </c>
      <c r="M489" s="204" t="s">
        <v>238</v>
      </c>
      <c r="N489" s="204" t="s">
        <v>1634</v>
      </c>
      <c r="O489" s="49">
        <f t="shared" si="10"/>
        <v>26915617</v>
      </c>
      <c r="P489" s="49">
        <v>26915617</v>
      </c>
      <c r="Q489" s="34" t="s">
        <v>1635</v>
      </c>
      <c r="R489" s="34" t="s">
        <v>1635</v>
      </c>
      <c r="S489" s="34" t="s">
        <v>1636</v>
      </c>
      <c r="T489" s="49">
        <v>2149400</v>
      </c>
      <c r="U489" s="34" t="s">
        <v>2779</v>
      </c>
      <c r="V489" s="33" t="s">
        <v>1695</v>
      </c>
    </row>
    <row r="490" spans="1:22" ht="75" customHeight="1" x14ac:dyDescent="0.2">
      <c r="A490" s="34">
        <v>362</v>
      </c>
      <c r="B490" s="34" t="s">
        <v>1627</v>
      </c>
      <c r="C490" s="34" t="s">
        <v>1628</v>
      </c>
      <c r="D490" s="4" t="s">
        <v>1801</v>
      </c>
      <c r="E490" s="188" t="s">
        <v>1802</v>
      </c>
      <c r="F490" s="188" t="s">
        <v>1631</v>
      </c>
      <c r="G490" s="188" t="s">
        <v>235</v>
      </c>
      <c r="H490" s="188" t="s">
        <v>1632</v>
      </c>
      <c r="I490" s="34">
        <v>77121504</v>
      </c>
      <c r="J490" s="4" t="s">
        <v>2060</v>
      </c>
      <c r="K490" s="48">
        <v>42125</v>
      </c>
      <c r="L490" s="203">
        <v>1</v>
      </c>
      <c r="M490" s="204" t="s">
        <v>238</v>
      </c>
      <c r="N490" s="204" t="s">
        <v>1634</v>
      </c>
      <c r="O490" s="49">
        <f t="shared" si="10"/>
        <v>3471100</v>
      </c>
      <c r="P490" s="49">
        <v>3471100</v>
      </c>
      <c r="Q490" s="34" t="s">
        <v>1635</v>
      </c>
      <c r="R490" s="34" t="s">
        <v>1635</v>
      </c>
      <c r="S490" s="34" t="s">
        <v>1636</v>
      </c>
      <c r="T490" s="49">
        <v>4321881</v>
      </c>
      <c r="U490" s="34" t="s">
        <v>411</v>
      </c>
      <c r="V490" s="33">
        <v>4342015</v>
      </c>
    </row>
    <row r="491" spans="1:22" ht="75" customHeight="1" x14ac:dyDescent="0.2">
      <c r="A491" s="34">
        <v>521</v>
      </c>
      <c r="B491" s="34" t="s">
        <v>1627</v>
      </c>
      <c r="C491" s="34" t="s">
        <v>1628</v>
      </c>
      <c r="D491" s="4" t="s">
        <v>1644</v>
      </c>
      <c r="E491" s="188" t="s">
        <v>1702</v>
      </c>
      <c r="F491" s="188" t="s">
        <v>1631</v>
      </c>
      <c r="G491" s="188" t="s">
        <v>235</v>
      </c>
      <c r="H491" s="188" t="s">
        <v>1632</v>
      </c>
      <c r="I491" s="34">
        <v>77121500</v>
      </c>
      <c r="J491" s="4" t="s">
        <v>2061</v>
      </c>
      <c r="K491" s="48">
        <v>42170</v>
      </c>
      <c r="L491" s="203">
        <v>1</v>
      </c>
      <c r="M491" s="204" t="s">
        <v>238</v>
      </c>
      <c r="N491" s="204" t="s">
        <v>1875</v>
      </c>
      <c r="O491" s="49">
        <f t="shared" si="10"/>
        <v>2018800</v>
      </c>
      <c r="P491" s="49">
        <v>2018800</v>
      </c>
      <c r="Q491" s="34" t="s">
        <v>1635</v>
      </c>
      <c r="R491" s="34" t="s">
        <v>1635</v>
      </c>
      <c r="S491" s="34" t="s">
        <v>1636</v>
      </c>
      <c r="T491" s="49">
        <f>+P491</f>
        <v>2018800</v>
      </c>
      <c r="U491" s="34" t="s">
        <v>411</v>
      </c>
      <c r="V491" s="33">
        <v>9282015</v>
      </c>
    </row>
    <row r="492" spans="1:22" ht="75" customHeight="1" x14ac:dyDescent="0.2">
      <c r="A492" s="34">
        <v>522</v>
      </c>
      <c r="B492" s="34" t="s">
        <v>1627</v>
      </c>
      <c r="C492" s="34" t="s">
        <v>1628</v>
      </c>
      <c r="D492" s="4" t="s">
        <v>1644</v>
      </c>
      <c r="E492" s="188" t="s">
        <v>1702</v>
      </c>
      <c r="F492" s="188" t="s">
        <v>1631</v>
      </c>
      <c r="G492" s="188" t="s">
        <v>235</v>
      </c>
      <c r="H492" s="188" t="s">
        <v>1632</v>
      </c>
      <c r="I492" s="34">
        <v>77121500</v>
      </c>
      <c r="J492" s="4" t="s">
        <v>1933</v>
      </c>
      <c r="K492" s="48">
        <v>42170</v>
      </c>
      <c r="L492" s="203">
        <v>1</v>
      </c>
      <c r="M492" s="204" t="s">
        <v>238</v>
      </c>
      <c r="N492" s="204" t="s">
        <v>1875</v>
      </c>
      <c r="O492" s="49">
        <f t="shared" si="10"/>
        <v>955766</v>
      </c>
      <c r="P492" s="49">
        <v>955766</v>
      </c>
      <c r="Q492" s="34" t="s">
        <v>1635</v>
      </c>
      <c r="R492" s="34" t="s">
        <v>1635</v>
      </c>
      <c r="S492" s="34" t="s">
        <v>1636</v>
      </c>
      <c r="T492" s="49">
        <f>+P492</f>
        <v>955766</v>
      </c>
      <c r="U492" s="34" t="s">
        <v>2779</v>
      </c>
      <c r="V492" s="33" t="s">
        <v>1695</v>
      </c>
    </row>
    <row r="493" spans="1:22" ht="75" customHeight="1" x14ac:dyDescent="0.2">
      <c r="A493" s="34">
        <v>523</v>
      </c>
      <c r="B493" s="34" t="s">
        <v>1627</v>
      </c>
      <c r="C493" s="34" t="s">
        <v>1628</v>
      </c>
      <c r="D493" s="4" t="s">
        <v>1644</v>
      </c>
      <c r="E493" s="188" t="s">
        <v>1702</v>
      </c>
      <c r="F493" s="188" t="s">
        <v>418</v>
      </c>
      <c r="G493" s="188" t="s">
        <v>419</v>
      </c>
      <c r="H493" s="188" t="s">
        <v>1872</v>
      </c>
      <c r="I493" s="34">
        <v>77121500</v>
      </c>
      <c r="J493" s="4" t="s">
        <v>185</v>
      </c>
      <c r="K493" s="48">
        <v>42093</v>
      </c>
      <c r="L493" s="203">
        <v>3</v>
      </c>
      <c r="M493" s="204" t="s">
        <v>238</v>
      </c>
      <c r="N493" s="204" t="s">
        <v>1634</v>
      </c>
      <c r="O493" s="49">
        <f t="shared" si="10"/>
        <v>2998644</v>
      </c>
      <c r="P493" s="49">
        <v>2998644</v>
      </c>
      <c r="Q493" s="34" t="s">
        <v>1635</v>
      </c>
      <c r="R493" s="34" t="s">
        <v>1635</v>
      </c>
      <c r="S493" s="34" t="s">
        <v>1636</v>
      </c>
      <c r="T493" s="49">
        <f>+P493</f>
        <v>2998644</v>
      </c>
      <c r="U493" s="34" t="s">
        <v>2779</v>
      </c>
      <c r="V493" s="33" t="s">
        <v>1695</v>
      </c>
    </row>
    <row r="494" spans="1:22" ht="75" customHeight="1" x14ac:dyDescent="0.2">
      <c r="A494" s="34">
        <v>524</v>
      </c>
      <c r="B494" s="34" t="s">
        <v>1627</v>
      </c>
      <c r="C494" s="34" t="s">
        <v>1628</v>
      </c>
      <c r="D494" s="4" t="s">
        <v>1801</v>
      </c>
      <c r="E494" s="188" t="s">
        <v>1814</v>
      </c>
      <c r="F494" s="188" t="s">
        <v>412</v>
      </c>
      <c r="G494" s="188" t="s">
        <v>1664</v>
      </c>
      <c r="H494" s="188" t="s">
        <v>1665</v>
      </c>
      <c r="I494" s="34">
        <v>77101706</v>
      </c>
      <c r="J494" s="4" t="s">
        <v>1817</v>
      </c>
      <c r="K494" s="48">
        <v>42036</v>
      </c>
      <c r="L494" s="203">
        <v>1</v>
      </c>
      <c r="M494" s="204" t="s">
        <v>1697</v>
      </c>
      <c r="N494" s="204" t="s">
        <v>1634</v>
      </c>
      <c r="O494" s="49">
        <f t="shared" si="10"/>
        <v>4739760</v>
      </c>
      <c r="P494" s="49">
        <v>4739760</v>
      </c>
      <c r="Q494" s="34" t="s">
        <v>1635</v>
      </c>
      <c r="R494" s="34" t="s">
        <v>1635</v>
      </c>
      <c r="S494" s="34" t="s">
        <v>1636</v>
      </c>
      <c r="T494" s="49">
        <f>+P494</f>
        <v>4739760</v>
      </c>
      <c r="U494" s="34" t="s">
        <v>2779</v>
      </c>
      <c r="V494" s="33" t="s">
        <v>1695</v>
      </c>
    </row>
    <row r="496" spans="1:22" s="29" customFormat="1" x14ac:dyDescent="0.2">
      <c r="O496" s="30"/>
    </row>
    <row r="497" spans="15:15" s="29" customFormat="1" x14ac:dyDescent="0.2">
      <c r="O497" s="30"/>
    </row>
    <row r="498" spans="15:15" s="29" customFormat="1" x14ac:dyDescent="0.2">
      <c r="O498" s="30"/>
    </row>
  </sheetData>
  <autoFilter ref="A1:V494" xr:uid="{00000000-0009-0000-0000-000006000000}"/>
  <conditionalFormatting sqref="U1">
    <cfRule type="duplicateValues" dxfId="3" priority="4"/>
  </conditionalFormatting>
  <conditionalFormatting sqref="A1:A2">
    <cfRule type="duplicateValues" dxfId="2" priority="5"/>
    <cfRule type="duplicateValues" priority="6"/>
  </conditionalFormatting>
  <conditionalFormatting sqref="V1">
    <cfRule type="duplicateValues" dxfId="1" priority="3"/>
  </conditionalFormatting>
  <conditionalFormatting sqref="A3:A494">
    <cfRule type="duplicateValues" dxfId="0" priority="1"/>
    <cfRule type="duplicateValues" priority="2"/>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C39"/>
  <sheetViews>
    <sheetView zoomScale="60" zoomScaleNormal="60" zoomScaleSheetLayoutView="70" zoomScalePageLayoutView="70" workbookViewId="0">
      <pane xSplit="5" ySplit="1" topLeftCell="F2" activePane="bottomRight" state="frozen"/>
      <selection pane="topRight" activeCell="F1" sqref="F1"/>
      <selection pane="bottomLeft" activeCell="A2" sqref="A2"/>
      <selection pane="bottomRight"/>
    </sheetView>
  </sheetViews>
  <sheetFormatPr baseColWidth="10" defaultColWidth="10.85546875" defaultRowHeight="14.25" x14ac:dyDescent="0.2"/>
  <cols>
    <col min="1" max="1" width="8.28515625" style="125" customWidth="1"/>
    <col min="2" max="2" width="24.42578125" style="125" customWidth="1"/>
    <col min="3" max="3" width="39.140625" style="125" customWidth="1"/>
    <col min="4" max="4" width="30.140625" style="125" customWidth="1"/>
    <col min="5" max="5" width="50.5703125" style="125" customWidth="1"/>
    <col min="6" max="6" width="18" style="125" customWidth="1"/>
    <col min="7" max="7" width="44" style="125" customWidth="1"/>
    <col min="8" max="8" width="58.140625" style="125" customWidth="1"/>
    <col min="9" max="9" width="21.140625" style="125" customWidth="1"/>
    <col min="10" max="10" width="70.7109375" style="125" customWidth="1"/>
    <col min="11" max="11" width="15.28515625" style="125" customWidth="1"/>
    <col min="12" max="12" width="8.7109375" style="125" customWidth="1"/>
    <col min="13" max="13" width="24.140625" style="125" customWidth="1"/>
    <col min="14" max="14" width="20.85546875" style="125" customWidth="1"/>
    <col min="15" max="15" width="20.28515625" style="125" customWidth="1"/>
    <col min="16" max="16" width="21.85546875" style="125" customWidth="1"/>
    <col min="17" max="17" width="12.140625" style="125" customWidth="1"/>
    <col min="18" max="18" width="11.140625" style="125" customWidth="1"/>
    <col min="19" max="19" width="47.42578125" style="125" customWidth="1"/>
    <col min="20" max="20" width="23.85546875" style="125" customWidth="1"/>
    <col min="21" max="21" width="22.7109375" style="125" hidden="1" customWidth="1"/>
    <col min="22" max="22" width="15.5703125" style="125" hidden="1" customWidth="1"/>
    <col min="23" max="256" width="10.85546875" style="125"/>
    <col min="257" max="257" width="8.28515625" style="125" customWidth="1"/>
    <col min="258" max="258" width="24.42578125" style="125" customWidth="1"/>
    <col min="259" max="259" width="39.140625" style="125" customWidth="1"/>
    <col min="260" max="260" width="30.140625" style="125" customWidth="1"/>
    <col min="261" max="261" width="50.5703125" style="125" customWidth="1"/>
    <col min="262" max="262" width="18" style="125" customWidth="1"/>
    <col min="263" max="263" width="44" style="125" customWidth="1"/>
    <col min="264" max="264" width="58.140625" style="125" customWidth="1"/>
    <col min="265" max="265" width="21.140625" style="125" customWidth="1"/>
    <col min="266" max="266" width="70.7109375" style="125" customWidth="1"/>
    <col min="267" max="267" width="15.28515625" style="125" customWidth="1"/>
    <col min="268" max="268" width="8.7109375" style="125" customWidth="1"/>
    <col min="269" max="269" width="24.140625" style="125" customWidth="1"/>
    <col min="270" max="270" width="20.85546875" style="125" customWidth="1"/>
    <col min="271" max="271" width="24.5703125" style="125" customWidth="1"/>
    <col min="272" max="272" width="34.42578125" style="125" customWidth="1"/>
    <col min="273" max="273" width="12.140625" style="125" customWidth="1"/>
    <col min="274" max="274" width="11.140625" style="125" customWidth="1"/>
    <col min="275" max="275" width="47.42578125" style="125" customWidth="1"/>
    <col min="276" max="276" width="23.85546875" style="125" customWidth="1"/>
    <col min="277" max="277" width="22.7109375" style="125" customWidth="1"/>
    <col min="278" max="278" width="15.5703125" style="125" customWidth="1"/>
    <col min="279" max="512" width="10.85546875" style="125"/>
    <col min="513" max="513" width="8.28515625" style="125" customWidth="1"/>
    <col min="514" max="514" width="24.42578125" style="125" customWidth="1"/>
    <col min="515" max="515" width="39.140625" style="125" customWidth="1"/>
    <col min="516" max="516" width="30.140625" style="125" customWidth="1"/>
    <col min="517" max="517" width="50.5703125" style="125" customWidth="1"/>
    <col min="518" max="518" width="18" style="125" customWidth="1"/>
    <col min="519" max="519" width="44" style="125" customWidth="1"/>
    <col min="520" max="520" width="58.140625" style="125" customWidth="1"/>
    <col min="521" max="521" width="21.140625" style="125" customWidth="1"/>
    <col min="522" max="522" width="70.7109375" style="125" customWidth="1"/>
    <col min="523" max="523" width="15.28515625" style="125" customWidth="1"/>
    <col min="524" max="524" width="8.7109375" style="125" customWidth="1"/>
    <col min="525" max="525" width="24.140625" style="125" customWidth="1"/>
    <col min="526" max="526" width="20.85546875" style="125" customWidth="1"/>
    <col min="527" max="527" width="24.5703125" style="125" customWidth="1"/>
    <col min="528" max="528" width="34.42578125" style="125" customWidth="1"/>
    <col min="529" max="529" width="12.140625" style="125" customWidth="1"/>
    <col min="530" max="530" width="11.140625" style="125" customWidth="1"/>
    <col min="531" max="531" width="47.42578125" style="125" customWidth="1"/>
    <col min="532" max="532" width="23.85546875" style="125" customWidth="1"/>
    <col min="533" max="533" width="22.7109375" style="125" customWidth="1"/>
    <col min="534" max="534" width="15.5703125" style="125" customWidth="1"/>
    <col min="535" max="768" width="10.85546875" style="125"/>
    <col min="769" max="769" width="8.28515625" style="125" customWidth="1"/>
    <col min="770" max="770" width="24.42578125" style="125" customWidth="1"/>
    <col min="771" max="771" width="39.140625" style="125" customWidth="1"/>
    <col min="772" max="772" width="30.140625" style="125" customWidth="1"/>
    <col min="773" max="773" width="50.5703125" style="125" customWidth="1"/>
    <col min="774" max="774" width="18" style="125" customWidth="1"/>
    <col min="775" max="775" width="44" style="125" customWidth="1"/>
    <col min="776" max="776" width="58.140625" style="125" customWidth="1"/>
    <col min="777" max="777" width="21.140625" style="125" customWidth="1"/>
    <col min="778" max="778" width="70.7109375" style="125" customWidth="1"/>
    <col min="779" max="779" width="15.28515625" style="125" customWidth="1"/>
    <col min="780" max="780" width="8.7109375" style="125" customWidth="1"/>
    <col min="781" max="781" width="24.140625" style="125" customWidth="1"/>
    <col min="782" max="782" width="20.85546875" style="125" customWidth="1"/>
    <col min="783" max="783" width="24.5703125" style="125" customWidth="1"/>
    <col min="784" max="784" width="34.42578125" style="125" customWidth="1"/>
    <col min="785" max="785" width="12.140625" style="125" customWidth="1"/>
    <col min="786" max="786" width="11.140625" style="125" customWidth="1"/>
    <col min="787" max="787" width="47.42578125" style="125" customWidth="1"/>
    <col min="788" max="788" width="23.85546875" style="125" customWidth="1"/>
    <col min="789" max="789" width="22.7109375" style="125" customWidth="1"/>
    <col min="790" max="790" width="15.5703125" style="125" customWidth="1"/>
    <col min="791" max="1024" width="10.85546875" style="125"/>
    <col min="1025" max="1025" width="8.28515625" style="125" customWidth="1"/>
    <col min="1026" max="1026" width="24.42578125" style="125" customWidth="1"/>
    <col min="1027" max="1027" width="39.140625" style="125" customWidth="1"/>
    <col min="1028" max="1028" width="30.140625" style="125" customWidth="1"/>
    <col min="1029" max="1029" width="50.5703125" style="125" customWidth="1"/>
    <col min="1030" max="1030" width="18" style="125" customWidth="1"/>
    <col min="1031" max="1031" width="44" style="125" customWidth="1"/>
    <col min="1032" max="1032" width="58.140625" style="125" customWidth="1"/>
    <col min="1033" max="1033" width="21.140625" style="125" customWidth="1"/>
    <col min="1034" max="1034" width="70.7109375" style="125" customWidth="1"/>
    <col min="1035" max="1035" width="15.28515625" style="125" customWidth="1"/>
    <col min="1036" max="1036" width="8.7109375" style="125" customWidth="1"/>
    <col min="1037" max="1037" width="24.140625" style="125" customWidth="1"/>
    <col min="1038" max="1038" width="20.85546875" style="125" customWidth="1"/>
    <col min="1039" max="1039" width="24.5703125" style="125" customWidth="1"/>
    <col min="1040" max="1040" width="34.42578125" style="125" customWidth="1"/>
    <col min="1041" max="1041" width="12.140625" style="125" customWidth="1"/>
    <col min="1042" max="1042" width="11.140625" style="125" customWidth="1"/>
    <col min="1043" max="1043" width="47.42578125" style="125" customWidth="1"/>
    <col min="1044" max="1044" width="23.85546875" style="125" customWidth="1"/>
    <col min="1045" max="1045" width="22.7109375" style="125" customWidth="1"/>
    <col min="1046" max="1046" width="15.5703125" style="125" customWidth="1"/>
    <col min="1047" max="1280" width="10.85546875" style="125"/>
    <col min="1281" max="1281" width="8.28515625" style="125" customWidth="1"/>
    <col min="1282" max="1282" width="24.42578125" style="125" customWidth="1"/>
    <col min="1283" max="1283" width="39.140625" style="125" customWidth="1"/>
    <col min="1284" max="1284" width="30.140625" style="125" customWidth="1"/>
    <col min="1285" max="1285" width="50.5703125" style="125" customWidth="1"/>
    <col min="1286" max="1286" width="18" style="125" customWidth="1"/>
    <col min="1287" max="1287" width="44" style="125" customWidth="1"/>
    <col min="1288" max="1288" width="58.140625" style="125" customWidth="1"/>
    <col min="1289" max="1289" width="21.140625" style="125" customWidth="1"/>
    <col min="1290" max="1290" width="70.7109375" style="125" customWidth="1"/>
    <col min="1291" max="1291" width="15.28515625" style="125" customWidth="1"/>
    <col min="1292" max="1292" width="8.7109375" style="125" customWidth="1"/>
    <col min="1293" max="1293" width="24.140625" style="125" customWidth="1"/>
    <col min="1294" max="1294" width="20.85546875" style="125" customWidth="1"/>
    <col min="1295" max="1295" width="24.5703125" style="125" customWidth="1"/>
    <col min="1296" max="1296" width="34.42578125" style="125" customWidth="1"/>
    <col min="1297" max="1297" width="12.140625" style="125" customWidth="1"/>
    <col min="1298" max="1298" width="11.140625" style="125" customWidth="1"/>
    <col min="1299" max="1299" width="47.42578125" style="125" customWidth="1"/>
    <col min="1300" max="1300" width="23.85546875" style="125" customWidth="1"/>
    <col min="1301" max="1301" width="22.7109375" style="125" customWidth="1"/>
    <col min="1302" max="1302" width="15.5703125" style="125" customWidth="1"/>
    <col min="1303" max="1536" width="10.85546875" style="125"/>
    <col min="1537" max="1537" width="8.28515625" style="125" customWidth="1"/>
    <col min="1538" max="1538" width="24.42578125" style="125" customWidth="1"/>
    <col min="1539" max="1539" width="39.140625" style="125" customWidth="1"/>
    <col min="1540" max="1540" width="30.140625" style="125" customWidth="1"/>
    <col min="1541" max="1541" width="50.5703125" style="125" customWidth="1"/>
    <col min="1542" max="1542" width="18" style="125" customWidth="1"/>
    <col min="1543" max="1543" width="44" style="125" customWidth="1"/>
    <col min="1544" max="1544" width="58.140625" style="125" customWidth="1"/>
    <col min="1545" max="1545" width="21.140625" style="125" customWidth="1"/>
    <col min="1546" max="1546" width="70.7109375" style="125" customWidth="1"/>
    <col min="1547" max="1547" width="15.28515625" style="125" customWidth="1"/>
    <col min="1548" max="1548" width="8.7109375" style="125" customWidth="1"/>
    <col min="1549" max="1549" width="24.140625" style="125" customWidth="1"/>
    <col min="1550" max="1550" width="20.85546875" style="125" customWidth="1"/>
    <col min="1551" max="1551" width="24.5703125" style="125" customWidth="1"/>
    <col min="1552" max="1552" width="34.42578125" style="125" customWidth="1"/>
    <col min="1553" max="1553" width="12.140625" style="125" customWidth="1"/>
    <col min="1554" max="1554" width="11.140625" style="125" customWidth="1"/>
    <col min="1555" max="1555" width="47.42578125" style="125" customWidth="1"/>
    <col min="1556" max="1556" width="23.85546875" style="125" customWidth="1"/>
    <col min="1557" max="1557" width="22.7109375" style="125" customWidth="1"/>
    <col min="1558" max="1558" width="15.5703125" style="125" customWidth="1"/>
    <col min="1559" max="1792" width="10.85546875" style="125"/>
    <col min="1793" max="1793" width="8.28515625" style="125" customWidth="1"/>
    <col min="1794" max="1794" width="24.42578125" style="125" customWidth="1"/>
    <col min="1795" max="1795" width="39.140625" style="125" customWidth="1"/>
    <col min="1796" max="1796" width="30.140625" style="125" customWidth="1"/>
    <col min="1797" max="1797" width="50.5703125" style="125" customWidth="1"/>
    <col min="1798" max="1798" width="18" style="125" customWidth="1"/>
    <col min="1799" max="1799" width="44" style="125" customWidth="1"/>
    <col min="1800" max="1800" width="58.140625" style="125" customWidth="1"/>
    <col min="1801" max="1801" width="21.140625" style="125" customWidth="1"/>
    <col min="1802" max="1802" width="70.7109375" style="125" customWidth="1"/>
    <col min="1803" max="1803" width="15.28515625" style="125" customWidth="1"/>
    <col min="1804" max="1804" width="8.7109375" style="125" customWidth="1"/>
    <col min="1805" max="1805" width="24.140625" style="125" customWidth="1"/>
    <col min="1806" max="1806" width="20.85546875" style="125" customWidth="1"/>
    <col min="1807" max="1807" width="24.5703125" style="125" customWidth="1"/>
    <col min="1808" max="1808" width="34.42578125" style="125" customWidth="1"/>
    <col min="1809" max="1809" width="12.140625" style="125" customWidth="1"/>
    <col min="1810" max="1810" width="11.140625" style="125" customWidth="1"/>
    <col min="1811" max="1811" width="47.42578125" style="125" customWidth="1"/>
    <col min="1812" max="1812" width="23.85546875" style="125" customWidth="1"/>
    <col min="1813" max="1813" width="22.7109375" style="125" customWidth="1"/>
    <col min="1814" max="1814" width="15.5703125" style="125" customWidth="1"/>
    <col min="1815" max="2048" width="10.85546875" style="125"/>
    <col min="2049" max="2049" width="8.28515625" style="125" customWidth="1"/>
    <col min="2050" max="2050" width="24.42578125" style="125" customWidth="1"/>
    <col min="2051" max="2051" width="39.140625" style="125" customWidth="1"/>
    <col min="2052" max="2052" width="30.140625" style="125" customWidth="1"/>
    <col min="2053" max="2053" width="50.5703125" style="125" customWidth="1"/>
    <col min="2054" max="2054" width="18" style="125" customWidth="1"/>
    <col min="2055" max="2055" width="44" style="125" customWidth="1"/>
    <col min="2056" max="2056" width="58.140625" style="125" customWidth="1"/>
    <col min="2057" max="2057" width="21.140625" style="125" customWidth="1"/>
    <col min="2058" max="2058" width="70.7109375" style="125" customWidth="1"/>
    <col min="2059" max="2059" width="15.28515625" style="125" customWidth="1"/>
    <col min="2060" max="2060" width="8.7109375" style="125" customWidth="1"/>
    <col min="2061" max="2061" width="24.140625" style="125" customWidth="1"/>
    <col min="2062" max="2062" width="20.85546875" style="125" customWidth="1"/>
    <col min="2063" max="2063" width="24.5703125" style="125" customWidth="1"/>
    <col min="2064" max="2064" width="34.42578125" style="125" customWidth="1"/>
    <col min="2065" max="2065" width="12.140625" style="125" customWidth="1"/>
    <col min="2066" max="2066" width="11.140625" style="125" customWidth="1"/>
    <col min="2067" max="2067" width="47.42578125" style="125" customWidth="1"/>
    <col min="2068" max="2068" width="23.85546875" style="125" customWidth="1"/>
    <col min="2069" max="2069" width="22.7109375" style="125" customWidth="1"/>
    <col min="2070" max="2070" width="15.5703125" style="125" customWidth="1"/>
    <col min="2071" max="2304" width="10.85546875" style="125"/>
    <col min="2305" max="2305" width="8.28515625" style="125" customWidth="1"/>
    <col min="2306" max="2306" width="24.42578125" style="125" customWidth="1"/>
    <col min="2307" max="2307" width="39.140625" style="125" customWidth="1"/>
    <col min="2308" max="2308" width="30.140625" style="125" customWidth="1"/>
    <col min="2309" max="2309" width="50.5703125" style="125" customWidth="1"/>
    <col min="2310" max="2310" width="18" style="125" customWidth="1"/>
    <col min="2311" max="2311" width="44" style="125" customWidth="1"/>
    <col min="2312" max="2312" width="58.140625" style="125" customWidth="1"/>
    <col min="2313" max="2313" width="21.140625" style="125" customWidth="1"/>
    <col min="2314" max="2314" width="70.7109375" style="125" customWidth="1"/>
    <col min="2315" max="2315" width="15.28515625" style="125" customWidth="1"/>
    <col min="2316" max="2316" width="8.7109375" style="125" customWidth="1"/>
    <col min="2317" max="2317" width="24.140625" style="125" customWidth="1"/>
    <col min="2318" max="2318" width="20.85546875" style="125" customWidth="1"/>
    <col min="2319" max="2319" width="24.5703125" style="125" customWidth="1"/>
    <col min="2320" max="2320" width="34.42578125" style="125" customWidth="1"/>
    <col min="2321" max="2321" width="12.140625" style="125" customWidth="1"/>
    <col min="2322" max="2322" width="11.140625" style="125" customWidth="1"/>
    <col min="2323" max="2323" width="47.42578125" style="125" customWidth="1"/>
    <col min="2324" max="2324" width="23.85546875" style="125" customWidth="1"/>
    <col min="2325" max="2325" width="22.7109375" style="125" customWidth="1"/>
    <col min="2326" max="2326" width="15.5703125" style="125" customWidth="1"/>
    <col min="2327" max="2560" width="10.85546875" style="125"/>
    <col min="2561" max="2561" width="8.28515625" style="125" customWidth="1"/>
    <col min="2562" max="2562" width="24.42578125" style="125" customWidth="1"/>
    <col min="2563" max="2563" width="39.140625" style="125" customWidth="1"/>
    <col min="2564" max="2564" width="30.140625" style="125" customWidth="1"/>
    <col min="2565" max="2565" width="50.5703125" style="125" customWidth="1"/>
    <col min="2566" max="2566" width="18" style="125" customWidth="1"/>
    <col min="2567" max="2567" width="44" style="125" customWidth="1"/>
    <col min="2568" max="2568" width="58.140625" style="125" customWidth="1"/>
    <col min="2569" max="2569" width="21.140625" style="125" customWidth="1"/>
    <col min="2570" max="2570" width="70.7109375" style="125" customWidth="1"/>
    <col min="2571" max="2571" width="15.28515625" style="125" customWidth="1"/>
    <col min="2572" max="2572" width="8.7109375" style="125" customWidth="1"/>
    <col min="2573" max="2573" width="24.140625" style="125" customWidth="1"/>
    <col min="2574" max="2574" width="20.85546875" style="125" customWidth="1"/>
    <col min="2575" max="2575" width="24.5703125" style="125" customWidth="1"/>
    <col min="2576" max="2576" width="34.42578125" style="125" customWidth="1"/>
    <col min="2577" max="2577" width="12.140625" style="125" customWidth="1"/>
    <col min="2578" max="2578" width="11.140625" style="125" customWidth="1"/>
    <col min="2579" max="2579" width="47.42578125" style="125" customWidth="1"/>
    <col min="2580" max="2580" width="23.85546875" style="125" customWidth="1"/>
    <col min="2581" max="2581" width="22.7109375" style="125" customWidth="1"/>
    <col min="2582" max="2582" width="15.5703125" style="125" customWidth="1"/>
    <col min="2583" max="2816" width="10.85546875" style="125"/>
    <col min="2817" max="2817" width="8.28515625" style="125" customWidth="1"/>
    <col min="2818" max="2818" width="24.42578125" style="125" customWidth="1"/>
    <col min="2819" max="2819" width="39.140625" style="125" customWidth="1"/>
    <col min="2820" max="2820" width="30.140625" style="125" customWidth="1"/>
    <col min="2821" max="2821" width="50.5703125" style="125" customWidth="1"/>
    <col min="2822" max="2822" width="18" style="125" customWidth="1"/>
    <col min="2823" max="2823" width="44" style="125" customWidth="1"/>
    <col min="2824" max="2824" width="58.140625" style="125" customWidth="1"/>
    <col min="2825" max="2825" width="21.140625" style="125" customWidth="1"/>
    <col min="2826" max="2826" width="70.7109375" style="125" customWidth="1"/>
    <col min="2827" max="2827" width="15.28515625" style="125" customWidth="1"/>
    <col min="2828" max="2828" width="8.7109375" style="125" customWidth="1"/>
    <col min="2829" max="2829" width="24.140625" style="125" customWidth="1"/>
    <col min="2830" max="2830" width="20.85546875" style="125" customWidth="1"/>
    <col min="2831" max="2831" width="24.5703125" style="125" customWidth="1"/>
    <col min="2832" max="2832" width="34.42578125" style="125" customWidth="1"/>
    <col min="2833" max="2833" width="12.140625" style="125" customWidth="1"/>
    <col min="2834" max="2834" width="11.140625" style="125" customWidth="1"/>
    <col min="2835" max="2835" width="47.42578125" style="125" customWidth="1"/>
    <col min="2836" max="2836" width="23.85546875" style="125" customWidth="1"/>
    <col min="2837" max="2837" width="22.7109375" style="125" customWidth="1"/>
    <col min="2838" max="2838" width="15.5703125" style="125" customWidth="1"/>
    <col min="2839" max="3072" width="10.85546875" style="125"/>
    <col min="3073" max="3073" width="8.28515625" style="125" customWidth="1"/>
    <col min="3074" max="3074" width="24.42578125" style="125" customWidth="1"/>
    <col min="3075" max="3075" width="39.140625" style="125" customWidth="1"/>
    <col min="3076" max="3076" width="30.140625" style="125" customWidth="1"/>
    <col min="3077" max="3077" width="50.5703125" style="125" customWidth="1"/>
    <col min="3078" max="3078" width="18" style="125" customWidth="1"/>
    <col min="3079" max="3079" width="44" style="125" customWidth="1"/>
    <col min="3080" max="3080" width="58.140625" style="125" customWidth="1"/>
    <col min="3081" max="3081" width="21.140625" style="125" customWidth="1"/>
    <col min="3082" max="3082" width="70.7109375" style="125" customWidth="1"/>
    <col min="3083" max="3083" width="15.28515625" style="125" customWidth="1"/>
    <col min="3084" max="3084" width="8.7109375" style="125" customWidth="1"/>
    <col min="3085" max="3085" width="24.140625" style="125" customWidth="1"/>
    <col min="3086" max="3086" width="20.85546875" style="125" customWidth="1"/>
    <col min="3087" max="3087" width="24.5703125" style="125" customWidth="1"/>
    <col min="3088" max="3088" width="34.42578125" style="125" customWidth="1"/>
    <col min="3089" max="3089" width="12.140625" style="125" customWidth="1"/>
    <col min="3090" max="3090" width="11.140625" style="125" customWidth="1"/>
    <col min="3091" max="3091" width="47.42578125" style="125" customWidth="1"/>
    <col min="3092" max="3092" width="23.85546875" style="125" customWidth="1"/>
    <col min="3093" max="3093" width="22.7109375" style="125" customWidth="1"/>
    <col min="3094" max="3094" width="15.5703125" style="125" customWidth="1"/>
    <col min="3095" max="3328" width="10.85546875" style="125"/>
    <col min="3329" max="3329" width="8.28515625" style="125" customWidth="1"/>
    <col min="3330" max="3330" width="24.42578125" style="125" customWidth="1"/>
    <col min="3331" max="3331" width="39.140625" style="125" customWidth="1"/>
    <col min="3332" max="3332" width="30.140625" style="125" customWidth="1"/>
    <col min="3333" max="3333" width="50.5703125" style="125" customWidth="1"/>
    <col min="3334" max="3334" width="18" style="125" customWidth="1"/>
    <col min="3335" max="3335" width="44" style="125" customWidth="1"/>
    <col min="3336" max="3336" width="58.140625" style="125" customWidth="1"/>
    <col min="3337" max="3337" width="21.140625" style="125" customWidth="1"/>
    <col min="3338" max="3338" width="70.7109375" style="125" customWidth="1"/>
    <col min="3339" max="3339" width="15.28515625" style="125" customWidth="1"/>
    <col min="3340" max="3340" width="8.7109375" style="125" customWidth="1"/>
    <col min="3341" max="3341" width="24.140625" style="125" customWidth="1"/>
    <col min="3342" max="3342" width="20.85546875" style="125" customWidth="1"/>
    <col min="3343" max="3343" width="24.5703125" style="125" customWidth="1"/>
    <col min="3344" max="3344" width="34.42578125" style="125" customWidth="1"/>
    <col min="3345" max="3345" width="12.140625" style="125" customWidth="1"/>
    <col min="3346" max="3346" width="11.140625" style="125" customWidth="1"/>
    <col min="3347" max="3347" width="47.42578125" style="125" customWidth="1"/>
    <col min="3348" max="3348" width="23.85546875" style="125" customWidth="1"/>
    <col min="3349" max="3349" width="22.7109375" style="125" customWidth="1"/>
    <col min="3350" max="3350" width="15.5703125" style="125" customWidth="1"/>
    <col min="3351" max="3584" width="10.85546875" style="125"/>
    <col min="3585" max="3585" width="8.28515625" style="125" customWidth="1"/>
    <col min="3586" max="3586" width="24.42578125" style="125" customWidth="1"/>
    <col min="3587" max="3587" width="39.140625" style="125" customWidth="1"/>
    <col min="3588" max="3588" width="30.140625" style="125" customWidth="1"/>
    <col min="3589" max="3589" width="50.5703125" style="125" customWidth="1"/>
    <col min="3590" max="3590" width="18" style="125" customWidth="1"/>
    <col min="3591" max="3591" width="44" style="125" customWidth="1"/>
    <col min="3592" max="3592" width="58.140625" style="125" customWidth="1"/>
    <col min="3593" max="3593" width="21.140625" style="125" customWidth="1"/>
    <col min="3594" max="3594" width="70.7109375" style="125" customWidth="1"/>
    <col min="3595" max="3595" width="15.28515625" style="125" customWidth="1"/>
    <col min="3596" max="3596" width="8.7109375" style="125" customWidth="1"/>
    <col min="3597" max="3597" width="24.140625" style="125" customWidth="1"/>
    <col min="3598" max="3598" width="20.85546875" style="125" customWidth="1"/>
    <col min="3599" max="3599" width="24.5703125" style="125" customWidth="1"/>
    <col min="3600" max="3600" width="34.42578125" style="125" customWidth="1"/>
    <col min="3601" max="3601" width="12.140625" style="125" customWidth="1"/>
    <col min="3602" max="3602" width="11.140625" style="125" customWidth="1"/>
    <col min="3603" max="3603" width="47.42578125" style="125" customWidth="1"/>
    <col min="3604" max="3604" width="23.85546875" style="125" customWidth="1"/>
    <col min="3605" max="3605" width="22.7109375" style="125" customWidth="1"/>
    <col min="3606" max="3606" width="15.5703125" style="125" customWidth="1"/>
    <col min="3607" max="3840" width="10.85546875" style="125"/>
    <col min="3841" max="3841" width="8.28515625" style="125" customWidth="1"/>
    <col min="3842" max="3842" width="24.42578125" style="125" customWidth="1"/>
    <col min="3843" max="3843" width="39.140625" style="125" customWidth="1"/>
    <col min="3844" max="3844" width="30.140625" style="125" customWidth="1"/>
    <col min="3845" max="3845" width="50.5703125" style="125" customWidth="1"/>
    <col min="3846" max="3846" width="18" style="125" customWidth="1"/>
    <col min="3847" max="3847" width="44" style="125" customWidth="1"/>
    <col min="3848" max="3848" width="58.140625" style="125" customWidth="1"/>
    <col min="3849" max="3849" width="21.140625" style="125" customWidth="1"/>
    <col min="3850" max="3850" width="70.7109375" style="125" customWidth="1"/>
    <col min="3851" max="3851" width="15.28515625" style="125" customWidth="1"/>
    <col min="3852" max="3852" width="8.7109375" style="125" customWidth="1"/>
    <col min="3853" max="3853" width="24.140625" style="125" customWidth="1"/>
    <col min="3854" max="3854" width="20.85546875" style="125" customWidth="1"/>
    <col min="3855" max="3855" width="24.5703125" style="125" customWidth="1"/>
    <col min="3856" max="3856" width="34.42578125" style="125" customWidth="1"/>
    <col min="3857" max="3857" width="12.140625" style="125" customWidth="1"/>
    <col min="3858" max="3858" width="11.140625" style="125" customWidth="1"/>
    <col min="3859" max="3859" width="47.42578125" style="125" customWidth="1"/>
    <col min="3860" max="3860" width="23.85546875" style="125" customWidth="1"/>
    <col min="3861" max="3861" width="22.7109375" style="125" customWidth="1"/>
    <col min="3862" max="3862" width="15.5703125" style="125" customWidth="1"/>
    <col min="3863" max="4096" width="10.85546875" style="125"/>
    <col min="4097" max="4097" width="8.28515625" style="125" customWidth="1"/>
    <col min="4098" max="4098" width="24.42578125" style="125" customWidth="1"/>
    <col min="4099" max="4099" width="39.140625" style="125" customWidth="1"/>
    <col min="4100" max="4100" width="30.140625" style="125" customWidth="1"/>
    <col min="4101" max="4101" width="50.5703125" style="125" customWidth="1"/>
    <col min="4102" max="4102" width="18" style="125" customWidth="1"/>
    <col min="4103" max="4103" width="44" style="125" customWidth="1"/>
    <col min="4104" max="4104" width="58.140625" style="125" customWidth="1"/>
    <col min="4105" max="4105" width="21.140625" style="125" customWidth="1"/>
    <col min="4106" max="4106" width="70.7109375" style="125" customWidth="1"/>
    <col min="4107" max="4107" width="15.28515625" style="125" customWidth="1"/>
    <col min="4108" max="4108" width="8.7109375" style="125" customWidth="1"/>
    <col min="4109" max="4109" width="24.140625" style="125" customWidth="1"/>
    <col min="4110" max="4110" width="20.85546875" style="125" customWidth="1"/>
    <col min="4111" max="4111" width="24.5703125" style="125" customWidth="1"/>
    <col min="4112" max="4112" width="34.42578125" style="125" customWidth="1"/>
    <col min="4113" max="4113" width="12.140625" style="125" customWidth="1"/>
    <col min="4114" max="4114" width="11.140625" style="125" customWidth="1"/>
    <col min="4115" max="4115" width="47.42578125" style="125" customWidth="1"/>
    <col min="4116" max="4116" width="23.85546875" style="125" customWidth="1"/>
    <col min="4117" max="4117" width="22.7109375" style="125" customWidth="1"/>
    <col min="4118" max="4118" width="15.5703125" style="125" customWidth="1"/>
    <col min="4119" max="4352" width="10.85546875" style="125"/>
    <col min="4353" max="4353" width="8.28515625" style="125" customWidth="1"/>
    <col min="4354" max="4354" width="24.42578125" style="125" customWidth="1"/>
    <col min="4355" max="4355" width="39.140625" style="125" customWidth="1"/>
    <col min="4356" max="4356" width="30.140625" style="125" customWidth="1"/>
    <col min="4357" max="4357" width="50.5703125" style="125" customWidth="1"/>
    <col min="4358" max="4358" width="18" style="125" customWidth="1"/>
    <col min="4359" max="4359" width="44" style="125" customWidth="1"/>
    <col min="4360" max="4360" width="58.140625" style="125" customWidth="1"/>
    <col min="4361" max="4361" width="21.140625" style="125" customWidth="1"/>
    <col min="4362" max="4362" width="70.7109375" style="125" customWidth="1"/>
    <col min="4363" max="4363" width="15.28515625" style="125" customWidth="1"/>
    <col min="4364" max="4364" width="8.7109375" style="125" customWidth="1"/>
    <col min="4365" max="4365" width="24.140625" style="125" customWidth="1"/>
    <col min="4366" max="4366" width="20.85546875" style="125" customWidth="1"/>
    <col min="4367" max="4367" width="24.5703125" style="125" customWidth="1"/>
    <col min="4368" max="4368" width="34.42578125" style="125" customWidth="1"/>
    <col min="4369" max="4369" width="12.140625" style="125" customWidth="1"/>
    <col min="4370" max="4370" width="11.140625" style="125" customWidth="1"/>
    <col min="4371" max="4371" width="47.42578125" style="125" customWidth="1"/>
    <col min="4372" max="4372" width="23.85546875" style="125" customWidth="1"/>
    <col min="4373" max="4373" width="22.7109375" style="125" customWidth="1"/>
    <col min="4374" max="4374" width="15.5703125" style="125" customWidth="1"/>
    <col min="4375" max="4608" width="10.85546875" style="125"/>
    <col min="4609" max="4609" width="8.28515625" style="125" customWidth="1"/>
    <col min="4610" max="4610" width="24.42578125" style="125" customWidth="1"/>
    <col min="4611" max="4611" width="39.140625" style="125" customWidth="1"/>
    <col min="4612" max="4612" width="30.140625" style="125" customWidth="1"/>
    <col min="4613" max="4613" width="50.5703125" style="125" customWidth="1"/>
    <col min="4614" max="4614" width="18" style="125" customWidth="1"/>
    <col min="4615" max="4615" width="44" style="125" customWidth="1"/>
    <col min="4616" max="4616" width="58.140625" style="125" customWidth="1"/>
    <col min="4617" max="4617" width="21.140625" style="125" customWidth="1"/>
    <col min="4618" max="4618" width="70.7109375" style="125" customWidth="1"/>
    <col min="4619" max="4619" width="15.28515625" style="125" customWidth="1"/>
    <col min="4620" max="4620" width="8.7109375" style="125" customWidth="1"/>
    <col min="4621" max="4621" width="24.140625" style="125" customWidth="1"/>
    <col min="4622" max="4622" width="20.85546875" style="125" customWidth="1"/>
    <col min="4623" max="4623" width="24.5703125" style="125" customWidth="1"/>
    <col min="4624" max="4624" width="34.42578125" style="125" customWidth="1"/>
    <col min="4625" max="4625" width="12.140625" style="125" customWidth="1"/>
    <col min="4626" max="4626" width="11.140625" style="125" customWidth="1"/>
    <col min="4627" max="4627" width="47.42578125" style="125" customWidth="1"/>
    <col min="4628" max="4628" width="23.85546875" style="125" customWidth="1"/>
    <col min="4629" max="4629" width="22.7109375" style="125" customWidth="1"/>
    <col min="4630" max="4630" width="15.5703125" style="125" customWidth="1"/>
    <col min="4631" max="4864" width="10.85546875" style="125"/>
    <col min="4865" max="4865" width="8.28515625" style="125" customWidth="1"/>
    <col min="4866" max="4866" width="24.42578125" style="125" customWidth="1"/>
    <col min="4867" max="4867" width="39.140625" style="125" customWidth="1"/>
    <col min="4868" max="4868" width="30.140625" style="125" customWidth="1"/>
    <col min="4869" max="4869" width="50.5703125" style="125" customWidth="1"/>
    <col min="4870" max="4870" width="18" style="125" customWidth="1"/>
    <col min="4871" max="4871" width="44" style="125" customWidth="1"/>
    <col min="4872" max="4872" width="58.140625" style="125" customWidth="1"/>
    <col min="4873" max="4873" width="21.140625" style="125" customWidth="1"/>
    <col min="4874" max="4874" width="70.7109375" style="125" customWidth="1"/>
    <col min="4875" max="4875" width="15.28515625" style="125" customWidth="1"/>
    <col min="4876" max="4876" width="8.7109375" style="125" customWidth="1"/>
    <col min="4877" max="4877" width="24.140625" style="125" customWidth="1"/>
    <col min="4878" max="4878" width="20.85546875" style="125" customWidth="1"/>
    <col min="4879" max="4879" width="24.5703125" style="125" customWidth="1"/>
    <col min="4880" max="4880" width="34.42578125" style="125" customWidth="1"/>
    <col min="4881" max="4881" width="12.140625" style="125" customWidth="1"/>
    <col min="4882" max="4882" width="11.140625" style="125" customWidth="1"/>
    <col min="4883" max="4883" width="47.42578125" style="125" customWidth="1"/>
    <col min="4884" max="4884" width="23.85546875" style="125" customWidth="1"/>
    <col min="4885" max="4885" width="22.7109375" style="125" customWidth="1"/>
    <col min="4886" max="4886" width="15.5703125" style="125" customWidth="1"/>
    <col min="4887" max="5120" width="10.85546875" style="125"/>
    <col min="5121" max="5121" width="8.28515625" style="125" customWidth="1"/>
    <col min="5122" max="5122" width="24.42578125" style="125" customWidth="1"/>
    <col min="5123" max="5123" width="39.140625" style="125" customWidth="1"/>
    <col min="5124" max="5124" width="30.140625" style="125" customWidth="1"/>
    <col min="5125" max="5125" width="50.5703125" style="125" customWidth="1"/>
    <col min="5126" max="5126" width="18" style="125" customWidth="1"/>
    <col min="5127" max="5127" width="44" style="125" customWidth="1"/>
    <col min="5128" max="5128" width="58.140625" style="125" customWidth="1"/>
    <col min="5129" max="5129" width="21.140625" style="125" customWidth="1"/>
    <col min="5130" max="5130" width="70.7109375" style="125" customWidth="1"/>
    <col min="5131" max="5131" width="15.28515625" style="125" customWidth="1"/>
    <col min="5132" max="5132" width="8.7109375" style="125" customWidth="1"/>
    <col min="5133" max="5133" width="24.140625" style="125" customWidth="1"/>
    <col min="5134" max="5134" width="20.85546875" style="125" customWidth="1"/>
    <col min="5135" max="5135" width="24.5703125" style="125" customWidth="1"/>
    <col min="5136" max="5136" width="34.42578125" style="125" customWidth="1"/>
    <col min="5137" max="5137" width="12.140625" style="125" customWidth="1"/>
    <col min="5138" max="5138" width="11.140625" style="125" customWidth="1"/>
    <col min="5139" max="5139" width="47.42578125" style="125" customWidth="1"/>
    <col min="5140" max="5140" width="23.85546875" style="125" customWidth="1"/>
    <col min="5141" max="5141" width="22.7109375" style="125" customWidth="1"/>
    <col min="5142" max="5142" width="15.5703125" style="125" customWidth="1"/>
    <col min="5143" max="5376" width="10.85546875" style="125"/>
    <col min="5377" max="5377" width="8.28515625" style="125" customWidth="1"/>
    <col min="5378" max="5378" width="24.42578125" style="125" customWidth="1"/>
    <col min="5379" max="5379" width="39.140625" style="125" customWidth="1"/>
    <col min="5380" max="5380" width="30.140625" style="125" customWidth="1"/>
    <col min="5381" max="5381" width="50.5703125" style="125" customWidth="1"/>
    <col min="5382" max="5382" width="18" style="125" customWidth="1"/>
    <col min="5383" max="5383" width="44" style="125" customWidth="1"/>
    <col min="5384" max="5384" width="58.140625" style="125" customWidth="1"/>
    <col min="5385" max="5385" width="21.140625" style="125" customWidth="1"/>
    <col min="5386" max="5386" width="70.7109375" style="125" customWidth="1"/>
    <col min="5387" max="5387" width="15.28515625" style="125" customWidth="1"/>
    <col min="5388" max="5388" width="8.7109375" style="125" customWidth="1"/>
    <col min="5389" max="5389" width="24.140625" style="125" customWidth="1"/>
    <col min="5390" max="5390" width="20.85546875" style="125" customWidth="1"/>
    <col min="5391" max="5391" width="24.5703125" style="125" customWidth="1"/>
    <col min="5392" max="5392" width="34.42578125" style="125" customWidth="1"/>
    <col min="5393" max="5393" width="12.140625" style="125" customWidth="1"/>
    <col min="5394" max="5394" width="11.140625" style="125" customWidth="1"/>
    <col min="5395" max="5395" width="47.42578125" style="125" customWidth="1"/>
    <col min="5396" max="5396" width="23.85546875" style="125" customWidth="1"/>
    <col min="5397" max="5397" width="22.7109375" style="125" customWidth="1"/>
    <col min="5398" max="5398" width="15.5703125" style="125" customWidth="1"/>
    <col min="5399" max="5632" width="10.85546875" style="125"/>
    <col min="5633" max="5633" width="8.28515625" style="125" customWidth="1"/>
    <col min="5634" max="5634" width="24.42578125" style="125" customWidth="1"/>
    <col min="5635" max="5635" width="39.140625" style="125" customWidth="1"/>
    <col min="5636" max="5636" width="30.140625" style="125" customWidth="1"/>
    <col min="5637" max="5637" width="50.5703125" style="125" customWidth="1"/>
    <col min="5638" max="5638" width="18" style="125" customWidth="1"/>
    <col min="5639" max="5639" width="44" style="125" customWidth="1"/>
    <col min="5640" max="5640" width="58.140625" style="125" customWidth="1"/>
    <col min="5641" max="5641" width="21.140625" style="125" customWidth="1"/>
    <col min="5642" max="5642" width="70.7109375" style="125" customWidth="1"/>
    <col min="5643" max="5643" width="15.28515625" style="125" customWidth="1"/>
    <col min="5644" max="5644" width="8.7109375" style="125" customWidth="1"/>
    <col min="5645" max="5645" width="24.140625" style="125" customWidth="1"/>
    <col min="5646" max="5646" width="20.85546875" style="125" customWidth="1"/>
    <col min="5647" max="5647" width="24.5703125" style="125" customWidth="1"/>
    <col min="5648" max="5648" width="34.42578125" style="125" customWidth="1"/>
    <col min="5649" max="5649" width="12.140625" style="125" customWidth="1"/>
    <col min="5650" max="5650" width="11.140625" style="125" customWidth="1"/>
    <col min="5651" max="5651" width="47.42578125" style="125" customWidth="1"/>
    <col min="5652" max="5652" width="23.85546875" style="125" customWidth="1"/>
    <col min="5653" max="5653" width="22.7109375" style="125" customWidth="1"/>
    <col min="5654" max="5654" width="15.5703125" style="125" customWidth="1"/>
    <col min="5655" max="5888" width="10.85546875" style="125"/>
    <col min="5889" max="5889" width="8.28515625" style="125" customWidth="1"/>
    <col min="5890" max="5890" width="24.42578125" style="125" customWidth="1"/>
    <col min="5891" max="5891" width="39.140625" style="125" customWidth="1"/>
    <col min="5892" max="5892" width="30.140625" style="125" customWidth="1"/>
    <col min="5893" max="5893" width="50.5703125" style="125" customWidth="1"/>
    <col min="5894" max="5894" width="18" style="125" customWidth="1"/>
    <col min="5895" max="5895" width="44" style="125" customWidth="1"/>
    <col min="5896" max="5896" width="58.140625" style="125" customWidth="1"/>
    <col min="5897" max="5897" width="21.140625" style="125" customWidth="1"/>
    <col min="5898" max="5898" width="70.7109375" style="125" customWidth="1"/>
    <col min="5899" max="5899" width="15.28515625" style="125" customWidth="1"/>
    <col min="5900" max="5900" width="8.7109375" style="125" customWidth="1"/>
    <col min="5901" max="5901" width="24.140625" style="125" customWidth="1"/>
    <col min="5902" max="5902" width="20.85546875" style="125" customWidth="1"/>
    <col min="5903" max="5903" width="24.5703125" style="125" customWidth="1"/>
    <col min="5904" max="5904" width="34.42578125" style="125" customWidth="1"/>
    <col min="5905" max="5905" width="12.140625" style="125" customWidth="1"/>
    <col min="5906" max="5906" width="11.140625" style="125" customWidth="1"/>
    <col min="5907" max="5907" width="47.42578125" style="125" customWidth="1"/>
    <col min="5908" max="5908" width="23.85546875" style="125" customWidth="1"/>
    <col min="5909" max="5909" width="22.7109375" style="125" customWidth="1"/>
    <col min="5910" max="5910" width="15.5703125" style="125" customWidth="1"/>
    <col min="5911" max="6144" width="10.85546875" style="125"/>
    <col min="6145" max="6145" width="8.28515625" style="125" customWidth="1"/>
    <col min="6146" max="6146" width="24.42578125" style="125" customWidth="1"/>
    <col min="6147" max="6147" width="39.140625" style="125" customWidth="1"/>
    <col min="6148" max="6148" width="30.140625" style="125" customWidth="1"/>
    <col min="6149" max="6149" width="50.5703125" style="125" customWidth="1"/>
    <col min="6150" max="6150" width="18" style="125" customWidth="1"/>
    <col min="6151" max="6151" width="44" style="125" customWidth="1"/>
    <col min="6152" max="6152" width="58.140625" style="125" customWidth="1"/>
    <col min="6153" max="6153" width="21.140625" style="125" customWidth="1"/>
    <col min="6154" max="6154" width="70.7109375" style="125" customWidth="1"/>
    <col min="6155" max="6155" width="15.28515625" style="125" customWidth="1"/>
    <col min="6156" max="6156" width="8.7109375" style="125" customWidth="1"/>
    <col min="6157" max="6157" width="24.140625" style="125" customWidth="1"/>
    <col min="6158" max="6158" width="20.85546875" style="125" customWidth="1"/>
    <col min="6159" max="6159" width="24.5703125" style="125" customWidth="1"/>
    <col min="6160" max="6160" width="34.42578125" style="125" customWidth="1"/>
    <col min="6161" max="6161" width="12.140625" style="125" customWidth="1"/>
    <col min="6162" max="6162" width="11.140625" style="125" customWidth="1"/>
    <col min="6163" max="6163" width="47.42578125" style="125" customWidth="1"/>
    <col min="6164" max="6164" width="23.85546875" style="125" customWidth="1"/>
    <col min="6165" max="6165" width="22.7109375" style="125" customWidth="1"/>
    <col min="6166" max="6166" width="15.5703125" style="125" customWidth="1"/>
    <col min="6167" max="6400" width="10.85546875" style="125"/>
    <col min="6401" max="6401" width="8.28515625" style="125" customWidth="1"/>
    <col min="6402" max="6402" width="24.42578125" style="125" customWidth="1"/>
    <col min="6403" max="6403" width="39.140625" style="125" customWidth="1"/>
    <col min="6404" max="6404" width="30.140625" style="125" customWidth="1"/>
    <col min="6405" max="6405" width="50.5703125" style="125" customWidth="1"/>
    <col min="6406" max="6406" width="18" style="125" customWidth="1"/>
    <col min="6407" max="6407" width="44" style="125" customWidth="1"/>
    <col min="6408" max="6408" width="58.140625" style="125" customWidth="1"/>
    <col min="6409" max="6409" width="21.140625" style="125" customWidth="1"/>
    <col min="6410" max="6410" width="70.7109375" style="125" customWidth="1"/>
    <col min="6411" max="6411" width="15.28515625" style="125" customWidth="1"/>
    <col min="6412" max="6412" width="8.7109375" style="125" customWidth="1"/>
    <col min="6413" max="6413" width="24.140625" style="125" customWidth="1"/>
    <col min="6414" max="6414" width="20.85546875" style="125" customWidth="1"/>
    <col min="6415" max="6415" width="24.5703125" style="125" customWidth="1"/>
    <col min="6416" max="6416" width="34.42578125" style="125" customWidth="1"/>
    <col min="6417" max="6417" width="12.140625" style="125" customWidth="1"/>
    <col min="6418" max="6418" width="11.140625" style="125" customWidth="1"/>
    <col min="6419" max="6419" width="47.42578125" style="125" customWidth="1"/>
    <col min="6420" max="6420" width="23.85546875" style="125" customWidth="1"/>
    <col min="6421" max="6421" width="22.7109375" style="125" customWidth="1"/>
    <col min="6422" max="6422" width="15.5703125" style="125" customWidth="1"/>
    <col min="6423" max="6656" width="10.85546875" style="125"/>
    <col min="6657" max="6657" width="8.28515625" style="125" customWidth="1"/>
    <col min="6658" max="6658" width="24.42578125" style="125" customWidth="1"/>
    <col min="6659" max="6659" width="39.140625" style="125" customWidth="1"/>
    <col min="6660" max="6660" width="30.140625" style="125" customWidth="1"/>
    <col min="6661" max="6661" width="50.5703125" style="125" customWidth="1"/>
    <col min="6662" max="6662" width="18" style="125" customWidth="1"/>
    <col min="6663" max="6663" width="44" style="125" customWidth="1"/>
    <col min="6664" max="6664" width="58.140625" style="125" customWidth="1"/>
    <col min="6665" max="6665" width="21.140625" style="125" customWidth="1"/>
    <col min="6666" max="6666" width="70.7109375" style="125" customWidth="1"/>
    <col min="6667" max="6667" width="15.28515625" style="125" customWidth="1"/>
    <col min="6668" max="6668" width="8.7109375" style="125" customWidth="1"/>
    <col min="6669" max="6669" width="24.140625" style="125" customWidth="1"/>
    <col min="6670" max="6670" width="20.85546875" style="125" customWidth="1"/>
    <col min="6671" max="6671" width="24.5703125" style="125" customWidth="1"/>
    <col min="6672" max="6672" width="34.42578125" style="125" customWidth="1"/>
    <col min="6673" max="6673" width="12.140625" style="125" customWidth="1"/>
    <col min="6674" max="6674" width="11.140625" style="125" customWidth="1"/>
    <col min="6675" max="6675" width="47.42578125" style="125" customWidth="1"/>
    <col min="6676" max="6676" width="23.85546875" style="125" customWidth="1"/>
    <col min="6677" max="6677" width="22.7109375" style="125" customWidth="1"/>
    <col min="6678" max="6678" width="15.5703125" style="125" customWidth="1"/>
    <col min="6679" max="6912" width="10.85546875" style="125"/>
    <col min="6913" max="6913" width="8.28515625" style="125" customWidth="1"/>
    <col min="6914" max="6914" width="24.42578125" style="125" customWidth="1"/>
    <col min="6915" max="6915" width="39.140625" style="125" customWidth="1"/>
    <col min="6916" max="6916" width="30.140625" style="125" customWidth="1"/>
    <col min="6917" max="6917" width="50.5703125" style="125" customWidth="1"/>
    <col min="6918" max="6918" width="18" style="125" customWidth="1"/>
    <col min="6919" max="6919" width="44" style="125" customWidth="1"/>
    <col min="6920" max="6920" width="58.140625" style="125" customWidth="1"/>
    <col min="6921" max="6921" width="21.140625" style="125" customWidth="1"/>
    <col min="6922" max="6922" width="70.7109375" style="125" customWidth="1"/>
    <col min="6923" max="6923" width="15.28515625" style="125" customWidth="1"/>
    <col min="6924" max="6924" width="8.7109375" style="125" customWidth="1"/>
    <col min="6925" max="6925" width="24.140625" style="125" customWidth="1"/>
    <col min="6926" max="6926" width="20.85546875" style="125" customWidth="1"/>
    <col min="6927" max="6927" width="24.5703125" style="125" customWidth="1"/>
    <col min="6928" max="6928" width="34.42578125" style="125" customWidth="1"/>
    <col min="6929" max="6929" width="12.140625" style="125" customWidth="1"/>
    <col min="6930" max="6930" width="11.140625" style="125" customWidth="1"/>
    <col min="6931" max="6931" width="47.42578125" style="125" customWidth="1"/>
    <col min="6932" max="6932" width="23.85546875" style="125" customWidth="1"/>
    <col min="6933" max="6933" width="22.7109375" style="125" customWidth="1"/>
    <col min="6934" max="6934" width="15.5703125" style="125" customWidth="1"/>
    <col min="6935" max="7168" width="10.85546875" style="125"/>
    <col min="7169" max="7169" width="8.28515625" style="125" customWidth="1"/>
    <col min="7170" max="7170" width="24.42578125" style="125" customWidth="1"/>
    <col min="7171" max="7171" width="39.140625" style="125" customWidth="1"/>
    <col min="7172" max="7172" width="30.140625" style="125" customWidth="1"/>
    <col min="7173" max="7173" width="50.5703125" style="125" customWidth="1"/>
    <col min="7174" max="7174" width="18" style="125" customWidth="1"/>
    <col min="7175" max="7175" width="44" style="125" customWidth="1"/>
    <col min="7176" max="7176" width="58.140625" style="125" customWidth="1"/>
    <col min="7177" max="7177" width="21.140625" style="125" customWidth="1"/>
    <col min="7178" max="7178" width="70.7109375" style="125" customWidth="1"/>
    <col min="7179" max="7179" width="15.28515625" style="125" customWidth="1"/>
    <col min="7180" max="7180" width="8.7109375" style="125" customWidth="1"/>
    <col min="7181" max="7181" width="24.140625" style="125" customWidth="1"/>
    <col min="7182" max="7182" width="20.85546875" style="125" customWidth="1"/>
    <col min="7183" max="7183" width="24.5703125" style="125" customWidth="1"/>
    <col min="7184" max="7184" width="34.42578125" style="125" customWidth="1"/>
    <col min="7185" max="7185" width="12.140625" style="125" customWidth="1"/>
    <col min="7186" max="7186" width="11.140625" style="125" customWidth="1"/>
    <col min="7187" max="7187" width="47.42578125" style="125" customWidth="1"/>
    <col min="7188" max="7188" width="23.85546875" style="125" customWidth="1"/>
    <col min="7189" max="7189" width="22.7109375" style="125" customWidth="1"/>
    <col min="7190" max="7190" width="15.5703125" style="125" customWidth="1"/>
    <col min="7191" max="7424" width="10.85546875" style="125"/>
    <col min="7425" max="7425" width="8.28515625" style="125" customWidth="1"/>
    <col min="7426" max="7426" width="24.42578125" style="125" customWidth="1"/>
    <col min="7427" max="7427" width="39.140625" style="125" customWidth="1"/>
    <col min="7428" max="7428" width="30.140625" style="125" customWidth="1"/>
    <col min="7429" max="7429" width="50.5703125" style="125" customWidth="1"/>
    <col min="7430" max="7430" width="18" style="125" customWidth="1"/>
    <col min="7431" max="7431" width="44" style="125" customWidth="1"/>
    <col min="7432" max="7432" width="58.140625" style="125" customWidth="1"/>
    <col min="7433" max="7433" width="21.140625" style="125" customWidth="1"/>
    <col min="7434" max="7434" width="70.7109375" style="125" customWidth="1"/>
    <col min="7435" max="7435" width="15.28515625" style="125" customWidth="1"/>
    <col min="7436" max="7436" width="8.7109375" style="125" customWidth="1"/>
    <col min="7437" max="7437" width="24.140625" style="125" customWidth="1"/>
    <col min="7438" max="7438" width="20.85546875" style="125" customWidth="1"/>
    <col min="7439" max="7439" width="24.5703125" style="125" customWidth="1"/>
    <col min="7440" max="7440" width="34.42578125" style="125" customWidth="1"/>
    <col min="7441" max="7441" width="12.140625" style="125" customWidth="1"/>
    <col min="7442" max="7442" width="11.140625" style="125" customWidth="1"/>
    <col min="7443" max="7443" width="47.42578125" style="125" customWidth="1"/>
    <col min="7444" max="7444" width="23.85546875" style="125" customWidth="1"/>
    <col min="7445" max="7445" width="22.7109375" style="125" customWidth="1"/>
    <col min="7446" max="7446" width="15.5703125" style="125" customWidth="1"/>
    <col min="7447" max="7680" width="10.85546875" style="125"/>
    <col min="7681" max="7681" width="8.28515625" style="125" customWidth="1"/>
    <col min="7682" max="7682" width="24.42578125" style="125" customWidth="1"/>
    <col min="7683" max="7683" width="39.140625" style="125" customWidth="1"/>
    <col min="7684" max="7684" width="30.140625" style="125" customWidth="1"/>
    <col min="7685" max="7685" width="50.5703125" style="125" customWidth="1"/>
    <col min="7686" max="7686" width="18" style="125" customWidth="1"/>
    <col min="7687" max="7687" width="44" style="125" customWidth="1"/>
    <col min="7688" max="7688" width="58.140625" style="125" customWidth="1"/>
    <col min="7689" max="7689" width="21.140625" style="125" customWidth="1"/>
    <col min="7690" max="7690" width="70.7109375" style="125" customWidth="1"/>
    <col min="7691" max="7691" width="15.28515625" style="125" customWidth="1"/>
    <col min="7692" max="7692" width="8.7109375" style="125" customWidth="1"/>
    <col min="7693" max="7693" width="24.140625" style="125" customWidth="1"/>
    <col min="7694" max="7694" width="20.85546875" style="125" customWidth="1"/>
    <col min="7695" max="7695" width="24.5703125" style="125" customWidth="1"/>
    <col min="7696" max="7696" width="34.42578125" style="125" customWidth="1"/>
    <col min="7697" max="7697" width="12.140625" style="125" customWidth="1"/>
    <col min="7698" max="7698" width="11.140625" style="125" customWidth="1"/>
    <col min="7699" max="7699" width="47.42578125" style="125" customWidth="1"/>
    <col min="7700" max="7700" width="23.85546875" style="125" customWidth="1"/>
    <col min="7701" max="7701" width="22.7109375" style="125" customWidth="1"/>
    <col min="7702" max="7702" width="15.5703125" style="125" customWidth="1"/>
    <col min="7703" max="7936" width="10.85546875" style="125"/>
    <col min="7937" max="7937" width="8.28515625" style="125" customWidth="1"/>
    <col min="7938" max="7938" width="24.42578125" style="125" customWidth="1"/>
    <col min="7939" max="7939" width="39.140625" style="125" customWidth="1"/>
    <col min="7940" max="7940" width="30.140625" style="125" customWidth="1"/>
    <col min="7941" max="7941" width="50.5703125" style="125" customWidth="1"/>
    <col min="7942" max="7942" width="18" style="125" customWidth="1"/>
    <col min="7943" max="7943" width="44" style="125" customWidth="1"/>
    <col min="7944" max="7944" width="58.140625" style="125" customWidth="1"/>
    <col min="7945" max="7945" width="21.140625" style="125" customWidth="1"/>
    <col min="7946" max="7946" width="70.7109375" style="125" customWidth="1"/>
    <col min="7947" max="7947" width="15.28515625" style="125" customWidth="1"/>
    <col min="7948" max="7948" width="8.7109375" style="125" customWidth="1"/>
    <col min="7949" max="7949" width="24.140625" style="125" customWidth="1"/>
    <col min="7950" max="7950" width="20.85546875" style="125" customWidth="1"/>
    <col min="7951" max="7951" width="24.5703125" style="125" customWidth="1"/>
    <col min="7952" max="7952" width="34.42578125" style="125" customWidth="1"/>
    <col min="7953" max="7953" width="12.140625" style="125" customWidth="1"/>
    <col min="7954" max="7954" width="11.140625" style="125" customWidth="1"/>
    <col min="7955" max="7955" width="47.42578125" style="125" customWidth="1"/>
    <col min="7956" max="7956" width="23.85546875" style="125" customWidth="1"/>
    <col min="7957" max="7957" width="22.7109375" style="125" customWidth="1"/>
    <col min="7958" max="7958" width="15.5703125" style="125" customWidth="1"/>
    <col min="7959" max="8192" width="10.85546875" style="125"/>
    <col min="8193" max="8193" width="8.28515625" style="125" customWidth="1"/>
    <col min="8194" max="8194" width="24.42578125" style="125" customWidth="1"/>
    <col min="8195" max="8195" width="39.140625" style="125" customWidth="1"/>
    <col min="8196" max="8196" width="30.140625" style="125" customWidth="1"/>
    <col min="8197" max="8197" width="50.5703125" style="125" customWidth="1"/>
    <col min="8198" max="8198" width="18" style="125" customWidth="1"/>
    <col min="8199" max="8199" width="44" style="125" customWidth="1"/>
    <col min="8200" max="8200" width="58.140625" style="125" customWidth="1"/>
    <col min="8201" max="8201" width="21.140625" style="125" customWidth="1"/>
    <col min="8202" max="8202" width="70.7109375" style="125" customWidth="1"/>
    <col min="8203" max="8203" width="15.28515625" style="125" customWidth="1"/>
    <col min="8204" max="8204" width="8.7109375" style="125" customWidth="1"/>
    <col min="8205" max="8205" width="24.140625" style="125" customWidth="1"/>
    <col min="8206" max="8206" width="20.85546875" style="125" customWidth="1"/>
    <col min="8207" max="8207" width="24.5703125" style="125" customWidth="1"/>
    <col min="8208" max="8208" width="34.42578125" style="125" customWidth="1"/>
    <col min="8209" max="8209" width="12.140625" style="125" customWidth="1"/>
    <col min="8210" max="8210" width="11.140625" style="125" customWidth="1"/>
    <col min="8211" max="8211" width="47.42578125" style="125" customWidth="1"/>
    <col min="8212" max="8212" width="23.85546875" style="125" customWidth="1"/>
    <col min="8213" max="8213" width="22.7109375" style="125" customWidth="1"/>
    <col min="8214" max="8214" width="15.5703125" style="125" customWidth="1"/>
    <col min="8215" max="8448" width="10.85546875" style="125"/>
    <col min="8449" max="8449" width="8.28515625" style="125" customWidth="1"/>
    <col min="8450" max="8450" width="24.42578125" style="125" customWidth="1"/>
    <col min="8451" max="8451" width="39.140625" style="125" customWidth="1"/>
    <col min="8452" max="8452" width="30.140625" style="125" customWidth="1"/>
    <col min="8453" max="8453" width="50.5703125" style="125" customWidth="1"/>
    <col min="8454" max="8454" width="18" style="125" customWidth="1"/>
    <col min="8455" max="8455" width="44" style="125" customWidth="1"/>
    <col min="8456" max="8456" width="58.140625" style="125" customWidth="1"/>
    <col min="8457" max="8457" width="21.140625" style="125" customWidth="1"/>
    <col min="8458" max="8458" width="70.7109375" style="125" customWidth="1"/>
    <col min="8459" max="8459" width="15.28515625" style="125" customWidth="1"/>
    <col min="8460" max="8460" width="8.7109375" style="125" customWidth="1"/>
    <col min="8461" max="8461" width="24.140625" style="125" customWidth="1"/>
    <col min="8462" max="8462" width="20.85546875" style="125" customWidth="1"/>
    <col min="8463" max="8463" width="24.5703125" style="125" customWidth="1"/>
    <col min="8464" max="8464" width="34.42578125" style="125" customWidth="1"/>
    <col min="8465" max="8465" width="12.140625" style="125" customWidth="1"/>
    <col min="8466" max="8466" width="11.140625" style="125" customWidth="1"/>
    <col min="8467" max="8467" width="47.42578125" style="125" customWidth="1"/>
    <col min="8468" max="8468" width="23.85546875" style="125" customWidth="1"/>
    <col min="8469" max="8469" width="22.7109375" style="125" customWidth="1"/>
    <col min="8470" max="8470" width="15.5703125" style="125" customWidth="1"/>
    <col min="8471" max="8704" width="10.85546875" style="125"/>
    <col min="8705" max="8705" width="8.28515625" style="125" customWidth="1"/>
    <col min="8706" max="8706" width="24.42578125" style="125" customWidth="1"/>
    <col min="8707" max="8707" width="39.140625" style="125" customWidth="1"/>
    <col min="8708" max="8708" width="30.140625" style="125" customWidth="1"/>
    <col min="8709" max="8709" width="50.5703125" style="125" customWidth="1"/>
    <col min="8710" max="8710" width="18" style="125" customWidth="1"/>
    <col min="8711" max="8711" width="44" style="125" customWidth="1"/>
    <col min="8712" max="8712" width="58.140625" style="125" customWidth="1"/>
    <col min="8713" max="8713" width="21.140625" style="125" customWidth="1"/>
    <col min="8714" max="8714" width="70.7109375" style="125" customWidth="1"/>
    <col min="8715" max="8715" width="15.28515625" style="125" customWidth="1"/>
    <col min="8716" max="8716" width="8.7109375" style="125" customWidth="1"/>
    <col min="8717" max="8717" width="24.140625" style="125" customWidth="1"/>
    <col min="8718" max="8718" width="20.85546875" style="125" customWidth="1"/>
    <col min="8719" max="8719" width="24.5703125" style="125" customWidth="1"/>
    <col min="8720" max="8720" width="34.42578125" style="125" customWidth="1"/>
    <col min="8721" max="8721" width="12.140625" style="125" customWidth="1"/>
    <col min="8722" max="8722" width="11.140625" style="125" customWidth="1"/>
    <col min="8723" max="8723" width="47.42578125" style="125" customWidth="1"/>
    <col min="8724" max="8724" width="23.85546875" style="125" customWidth="1"/>
    <col min="8725" max="8725" width="22.7109375" style="125" customWidth="1"/>
    <col min="8726" max="8726" width="15.5703125" style="125" customWidth="1"/>
    <col min="8727" max="8960" width="10.85546875" style="125"/>
    <col min="8961" max="8961" width="8.28515625" style="125" customWidth="1"/>
    <col min="8962" max="8962" width="24.42578125" style="125" customWidth="1"/>
    <col min="8963" max="8963" width="39.140625" style="125" customWidth="1"/>
    <col min="8964" max="8964" width="30.140625" style="125" customWidth="1"/>
    <col min="8965" max="8965" width="50.5703125" style="125" customWidth="1"/>
    <col min="8966" max="8966" width="18" style="125" customWidth="1"/>
    <col min="8967" max="8967" width="44" style="125" customWidth="1"/>
    <col min="8968" max="8968" width="58.140625" style="125" customWidth="1"/>
    <col min="8969" max="8969" width="21.140625" style="125" customWidth="1"/>
    <col min="8970" max="8970" width="70.7109375" style="125" customWidth="1"/>
    <col min="8971" max="8971" width="15.28515625" style="125" customWidth="1"/>
    <col min="8972" max="8972" width="8.7109375" style="125" customWidth="1"/>
    <col min="8973" max="8973" width="24.140625" style="125" customWidth="1"/>
    <col min="8974" max="8974" width="20.85546875" style="125" customWidth="1"/>
    <col min="8975" max="8975" width="24.5703125" style="125" customWidth="1"/>
    <col min="8976" max="8976" width="34.42578125" style="125" customWidth="1"/>
    <col min="8977" max="8977" width="12.140625" style="125" customWidth="1"/>
    <col min="8978" max="8978" width="11.140625" style="125" customWidth="1"/>
    <col min="8979" max="8979" width="47.42578125" style="125" customWidth="1"/>
    <col min="8980" max="8980" width="23.85546875" style="125" customWidth="1"/>
    <col min="8981" max="8981" width="22.7109375" style="125" customWidth="1"/>
    <col min="8982" max="8982" width="15.5703125" style="125" customWidth="1"/>
    <col min="8983" max="9216" width="10.85546875" style="125"/>
    <col min="9217" max="9217" width="8.28515625" style="125" customWidth="1"/>
    <col min="9218" max="9218" width="24.42578125" style="125" customWidth="1"/>
    <col min="9219" max="9219" width="39.140625" style="125" customWidth="1"/>
    <col min="9220" max="9220" width="30.140625" style="125" customWidth="1"/>
    <col min="9221" max="9221" width="50.5703125" style="125" customWidth="1"/>
    <col min="9222" max="9222" width="18" style="125" customWidth="1"/>
    <col min="9223" max="9223" width="44" style="125" customWidth="1"/>
    <col min="9224" max="9224" width="58.140625" style="125" customWidth="1"/>
    <col min="9225" max="9225" width="21.140625" style="125" customWidth="1"/>
    <col min="9226" max="9226" width="70.7109375" style="125" customWidth="1"/>
    <col min="9227" max="9227" width="15.28515625" style="125" customWidth="1"/>
    <col min="9228" max="9228" width="8.7109375" style="125" customWidth="1"/>
    <col min="9229" max="9229" width="24.140625" style="125" customWidth="1"/>
    <col min="9230" max="9230" width="20.85546875" style="125" customWidth="1"/>
    <col min="9231" max="9231" width="24.5703125" style="125" customWidth="1"/>
    <col min="9232" max="9232" width="34.42578125" style="125" customWidth="1"/>
    <col min="9233" max="9233" width="12.140625" style="125" customWidth="1"/>
    <col min="9234" max="9234" width="11.140625" style="125" customWidth="1"/>
    <col min="9235" max="9235" width="47.42578125" style="125" customWidth="1"/>
    <col min="9236" max="9236" width="23.85546875" style="125" customWidth="1"/>
    <col min="9237" max="9237" width="22.7109375" style="125" customWidth="1"/>
    <col min="9238" max="9238" width="15.5703125" style="125" customWidth="1"/>
    <col min="9239" max="9472" width="10.85546875" style="125"/>
    <col min="9473" max="9473" width="8.28515625" style="125" customWidth="1"/>
    <col min="9474" max="9474" width="24.42578125" style="125" customWidth="1"/>
    <col min="9475" max="9475" width="39.140625" style="125" customWidth="1"/>
    <col min="9476" max="9476" width="30.140625" style="125" customWidth="1"/>
    <col min="9477" max="9477" width="50.5703125" style="125" customWidth="1"/>
    <col min="9478" max="9478" width="18" style="125" customWidth="1"/>
    <col min="9479" max="9479" width="44" style="125" customWidth="1"/>
    <col min="9480" max="9480" width="58.140625" style="125" customWidth="1"/>
    <col min="9481" max="9481" width="21.140625" style="125" customWidth="1"/>
    <col min="9482" max="9482" width="70.7109375" style="125" customWidth="1"/>
    <col min="9483" max="9483" width="15.28515625" style="125" customWidth="1"/>
    <col min="9484" max="9484" width="8.7109375" style="125" customWidth="1"/>
    <col min="9485" max="9485" width="24.140625" style="125" customWidth="1"/>
    <col min="9486" max="9486" width="20.85546875" style="125" customWidth="1"/>
    <col min="9487" max="9487" width="24.5703125" style="125" customWidth="1"/>
    <col min="9488" max="9488" width="34.42578125" style="125" customWidth="1"/>
    <col min="9489" max="9489" width="12.140625" style="125" customWidth="1"/>
    <col min="9490" max="9490" width="11.140625" style="125" customWidth="1"/>
    <col min="9491" max="9491" width="47.42578125" style="125" customWidth="1"/>
    <col min="9492" max="9492" width="23.85546875" style="125" customWidth="1"/>
    <col min="9493" max="9493" width="22.7109375" style="125" customWidth="1"/>
    <col min="9494" max="9494" width="15.5703125" style="125" customWidth="1"/>
    <col min="9495" max="9728" width="10.85546875" style="125"/>
    <col min="9729" max="9729" width="8.28515625" style="125" customWidth="1"/>
    <col min="9730" max="9730" width="24.42578125" style="125" customWidth="1"/>
    <col min="9731" max="9731" width="39.140625" style="125" customWidth="1"/>
    <col min="9732" max="9732" width="30.140625" style="125" customWidth="1"/>
    <col min="9733" max="9733" width="50.5703125" style="125" customWidth="1"/>
    <col min="9734" max="9734" width="18" style="125" customWidth="1"/>
    <col min="9735" max="9735" width="44" style="125" customWidth="1"/>
    <col min="9736" max="9736" width="58.140625" style="125" customWidth="1"/>
    <col min="9737" max="9737" width="21.140625" style="125" customWidth="1"/>
    <col min="9738" max="9738" width="70.7109375" style="125" customWidth="1"/>
    <col min="9739" max="9739" width="15.28515625" style="125" customWidth="1"/>
    <col min="9740" max="9740" width="8.7109375" style="125" customWidth="1"/>
    <col min="9741" max="9741" width="24.140625" style="125" customWidth="1"/>
    <col min="9742" max="9742" width="20.85546875" style="125" customWidth="1"/>
    <col min="9743" max="9743" width="24.5703125" style="125" customWidth="1"/>
    <col min="9744" max="9744" width="34.42578125" style="125" customWidth="1"/>
    <col min="9745" max="9745" width="12.140625" style="125" customWidth="1"/>
    <col min="9746" max="9746" width="11.140625" style="125" customWidth="1"/>
    <col min="9747" max="9747" width="47.42578125" style="125" customWidth="1"/>
    <col min="9748" max="9748" width="23.85546875" style="125" customWidth="1"/>
    <col min="9749" max="9749" width="22.7109375" style="125" customWidth="1"/>
    <col min="9750" max="9750" width="15.5703125" style="125" customWidth="1"/>
    <col min="9751" max="9984" width="10.85546875" style="125"/>
    <col min="9985" max="9985" width="8.28515625" style="125" customWidth="1"/>
    <col min="9986" max="9986" width="24.42578125" style="125" customWidth="1"/>
    <col min="9987" max="9987" width="39.140625" style="125" customWidth="1"/>
    <col min="9988" max="9988" width="30.140625" style="125" customWidth="1"/>
    <col min="9989" max="9989" width="50.5703125" style="125" customWidth="1"/>
    <col min="9990" max="9990" width="18" style="125" customWidth="1"/>
    <col min="9991" max="9991" width="44" style="125" customWidth="1"/>
    <col min="9992" max="9992" width="58.140625" style="125" customWidth="1"/>
    <col min="9993" max="9993" width="21.140625" style="125" customWidth="1"/>
    <col min="9994" max="9994" width="70.7109375" style="125" customWidth="1"/>
    <col min="9995" max="9995" width="15.28515625" style="125" customWidth="1"/>
    <col min="9996" max="9996" width="8.7109375" style="125" customWidth="1"/>
    <col min="9997" max="9997" width="24.140625" style="125" customWidth="1"/>
    <col min="9998" max="9998" width="20.85546875" style="125" customWidth="1"/>
    <col min="9999" max="9999" width="24.5703125" style="125" customWidth="1"/>
    <col min="10000" max="10000" width="34.42578125" style="125" customWidth="1"/>
    <col min="10001" max="10001" width="12.140625" style="125" customWidth="1"/>
    <col min="10002" max="10002" width="11.140625" style="125" customWidth="1"/>
    <col min="10003" max="10003" width="47.42578125" style="125" customWidth="1"/>
    <col min="10004" max="10004" width="23.85546875" style="125" customWidth="1"/>
    <col min="10005" max="10005" width="22.7109375" style="125" customWidth="1"/>
    <col min="10006" max="10006" width="15.5703125" style="125" customWidth="1"/>
    <col min="10007" max="10240" width="10.85546875" style="125"/>
    <col min="10241" max="10241" width="8.28515625" style="125" customWidth="1"/>
    <col min="10242" max="10242" width="24.42578125" style="125" customWidth="1"/>
    <col min="10243" max="10243" width="39.140625" style="125" customWidth="1"/>
    <col min="10244" max="10244" width="30.140625" style="125" customWidth="1"/>
    <col min="10245" max="10245" width="50.5703125" style="125" customWidth="1"/>
    <col min="10246" max="10246" width="18" style="125" customWidth="1"/>
    <col min="10247" max="10247" width="44" style="125" customWidth="1"/>
    <col min="10248" max="10248" width="58.140625" style="125" customWidth="1"/>
    <col min="10249" max="10249" width="21.140625" style="125" customWidth="1"/>
    <col min="10250" max="10250" width="70.7109375" style="125" customWidth="1"/>
    <col min="10251" max="10251" width="15.28515625" style="125" customWidth="1"/>
    <col min="10252" max="10252" width="8.7109375" style="125" customWidth="1"/>
    <col min="10253" max="10253" width="24.140625" style="125" customWidth="1"/>
    <col min="10254" max="10254" width="20.85546875" style="125" customWidth="1"/>
    <col min="10255" max="10255" width="24.5703125" style="125" customWidth="1"/>
    <col min="10256" max="10256" width="34.42578125" style="125" customWidth="1"/>
    <col min="10257" max="10257" width="12.140625" style="125" customWidth="1"/>
    <col min="10258" max="10258" width="11.140625" style="125" customWidth="1"/>
    <col min="10259" max="10259" width="47.42578125" style="125" customWidth="1"/>
    <col min="10260" max="10260" width="23.85546875" style="125" customWidth="1"/>
    <col min="10261" max="10261" width="22.7109375" style="125" customWidth="1"/>
    <col min="10262" max="10262" width="15.5703125" style="125" customWidth="1"/>
    <col min="10263" max="10496" width="10.85546875" style="125"/>
    <col min="10497" max="10497" width="8.28515625" style="125" customWidth="1"/>
    <col min="10498" max="10498" width="24.42578125" style="125" customWidth="1"/>
    <col min="10499" max="10499" width="39.140625" style="125" customWidth="1"/>
    <col min="10500" max="10500" width="30.140625" style="125" customWidth="1"/>
    <col min="10501" max="10501" width="50.5703125" style="125" customWidth="1"/>
    <col min="10502" max="10502" width="18" style="125" customWidth="1"/>
    <col min="10503" max="10503" width="44" style="125" customWidth="1"/>
    <col min="10504" max="10504" width="58.140625" style="125" customWidth="1"/>
    <col min="10505" max="10505" width="21.140625" style="125" customWidth="1"/>
    <col min="10506" max="10506" width="70.7109375" style="125" customWidth="1"/>
    <col min="10507" max="10507" width="15.28515625" style="125" customWidth="1"/>
    <col min="10508" max="10508" width="8.7109375" style="125" customWidth="1"/>
    <col min="10509" max="10509" width="24.140625" style="125" customWidth="1"/>
    <col min="10510" max="10510" width="20.85546875" style="125" customWidth="1"/>
    <col min="10511" max="10511" width="24.5703125" style="125" customWidth="1"/>
    <col min="10512" max="10512" width="34.42578125" style="125" customWidth="1"/>
    <col min="10513" max="10513" width="12.140625" style="125" customWidth="1"/>
    <col min="10514" max="10514" width="11.140625" style="125" customWidth="1"/>
    <col min="10515" max="10515" width="47.42578125" style="125" customWidth="1"/>
    <col min="10516" max="10516" width="23.85546875" style="125" customWidth="1"/>
    <col min="10517" max="10517" width="22.7109375" style="125" customWidth="1"/>
    <col min="10518" max="10518" width="15.5703125" style="125" customWidth="1"/>
    <col min="10519" max="10752" width="10.85546875" style="125"/>
    <col min="10753" max="10753" width="8.28515625" style="125" customWidth="1"/>
    <col min="10754" max="10754" width="24.42578125" style="125" customWidth="1"/>
    <col min="10755" max="10755" width="39.140625" style="125" customWidth="1"/>
    <col min="10756" max="10756" width="30.140625" style="125" customWidth="1"/>
    <col min="10757" max="10757" width="50.5703125" style="125" customWidth="1"/>
    <col min="10758" max="10758" width="18" style="125" customWidth="1"/>
    <col min="10759" max="10759" width="44" style="125" customWidth="1"/>
    <col min="10760" max="10760" width="58.140625" style="125" customWidth="1"/>
    <col min="10761" max="10761" width="21.140625" style="125" customWidth="1"/>
    <col min="10762" max="10762" width="70.7109375" style="125" customWidth="1"/>
    <col min="10763" max="10763" width="15.28515625" style="125" customWidth="1"/>
    <col min="10764" max="10764" width="8.7109375" style="125" customWidth="1"/>
    <col min="10765" max="10765" width="24.140625" style="125" customWidth="1"/>
    <col min="10766" max="10766" width="20.85546875" style="125" customWidth="1"/>
    <col min="10767" max="10767" width="24.5703125" style="125" customWidth="1"/>
    <col min="10768" max="10768" width="34.42578125" style="125" customWidth="1"/>
    <col min="10769" max="10769" width="12.140625" style="125" customWidth="1"/>
    <col min="10770" max="10770" width="11.140625" style="125" customWidth="1"/>
    <col min="10771" max="10771" width="47.42578125" style="125" customWidth="1"/>
    <col min="10772" max="10772" width="23.85546875" style="125" customWidth="1"/>
    <col min="10773" max="10773" width="22.7109375" style="125" customWidth="1"/>
    <col min="10774" max="10774" width="15.5703125" style="125" customWidth="1"/>
    <col min="10775" max="11008" width="10.85546875" style="125"/>
    <col min="11009" max="11009" width="8.28515625" style="125" customWidth="1"/>
    <col min="11010" max="11010" width="24.42578125" style="125" customWidth="1"/>
    <col min="11011" max="11011" width="39.140625" style="125" customWidth="1"/>
    <col min="11012" max="11012" width="30.140625" style="125" customWidth="1"/>
    <col min="11013" max="11013" width="50.5703125" style="125" customWidth="1"/>
    <col min="11014" max="11014" width="18" style="125" customWidth="1"/>
    <col min="11015" max="11015" width="44" style="125" customWidth="1"/>
    <col min="11016" max="11016" width="58.140625" style="125" customWidth="1"/>
    <col min="11017" max="11017" width="21.140625" style="125" customWidth="1"/>
    <col min="11018" max="11018" width="70.7109375" style="125" customWidth="1"/>
    <col min="11019" max="11019" width="15.28515625" style="125" customWidth="1"/>
    <col min="11020" max="11020" width="8.7109375" style="125" customWidth="1"/>
    <col min="11021" max="11021" width="24.140625" style="125" customWidth="1"/>
    <col min="11022" max="11022" width="20.85546875" style="125" customWidth="1"/>
    <col min="11023" max="11023" width="24.5703125" style="125" customWidth="1"/>
    <col min="11024" max="11024" width="34.42578125" style="125" customWidth="1"/>
    <col min="11025" max="11025" width="12.140625" style="125" customWidth="1"/>
    <col min="11026" max="11026" width="11.140625" style="125" customWidth="1"/>
    <col min="11027" max="11027" width="47.42578125" style="125" customWidth="1"/>
    <col min="11028" max="11028" width="23.85546875" style="125" customWidth="1"/>
    <col min="11029" max="11029" width="22.7109375" style="125" customWidth="1"/>
    <col min="11030" max="11030" width="15.5703125" style="125" customWidth="1"/>
    <col min="11031" max="11264" width="10.85546875" style="125"/>
    <col min="11265" max="11265" width="8.28515625" style="125" customWidth="1"/>
    <col min="11266" max="11266" width="24.42578125" style="125" customWidth="1"/>
    <col min="11267" max="11267" width="39.140625" style="125" customWidth="1"/>
    <col min="11268" max="11268" width="30.140625" style="125" customWidth="1"/>
    <col min="11269" max="11269" width="50.5703125" style="125" customWidth="1"/>
    <col min="11270" max="11270" width="18" style="125" customWidth="1"/>
    <col min="11271" max="11271" width="44" style="125" customWidth="1"/>
    <col min="11272" max="11272" width="58.140625" style="125" customWidth="1"/>
    <col min="11273" max="11273" width="21.140625" style="125" customWidth="1"/>
    <col min="11274" max="11274" width="70.7109375" style="125" customWidth="1"/>
    <col min="11275" max="11275" width="15.28515625" style="125" customWidth="1"/>
    <col min="11276" max="11276" width="8.7109375" style="125" customWidth="1"/>
    <col min="11277" max="11277" width="24.140625" style="125" customWidth="1"/>
    <col min="11278" max="11278" width="20.85546875" style="125" customWidth="1"/>
    <col min="11279" max="11279" width="24.5703125" style="125" customWidth="1"/>
    <col min="11280" max="11280" width="34.42578125" style="125" customWidth="1"/>
    <col min="11281" max="11281" width="12.140625" style="125" customWidth="1"/>
    <col min="11282" max="11282" width="11.140625" style="125" customWidth="1"/>
    <col min="11283" max="11283" width="47.42578125" style="125" customWidth="1"/>
    <col min="11284" max="11284" width="23.85546875" style="125" customWidth="1"/>
    <col min="11285" max="11285" width="22.7109375" style="125" customWidth="1"/>
    <col min="11286" max="11286" width="15.5703125" style="125" customWidth="1"/>
    <col min="11287" max="11520" width="10.85546875" style="125"/>
    <col min="11521" max="11521" width="8.28515625" style="125" customWidth="1"/>
    <col min="11522" max="11522" width="24.42578125" style="125" customWidth="1"/>
    <col min="11523" max="11523" width="39.140625" style="125" customWidth="1"/>
    <col min="11524" max="11524" width="30.140625" style="125" customWidth="1"/>
    <col min="11525" max="11525" width="50.5703125" style="125" customWidth="1"/>
    <col min="11526" max="11526" width="18" style="125" customWidth="1"/>
    <col min="11527" max="11527" width="44" style="125" customWidth="1"/>
    <col min="11528" max="11528" width="58.140625" style="125" customWidth="1"/>
    <col min="11529" max="11529" width="21.140625" style="125" customWidth="1"/>
    <col min="11530" max="11530" width="70.7109375" style="125" customWidth="1"/>
    <col min="11531" max="11531" width="15.28515625" style="125" customWidth="1"/>
    <col min="11532" max="11532" width="8.7109375" style="125" customWidth="1"/>
    <col min="11533" max="11533" width="24.140625" style="125" customWidth="1"/>
    <col min="11534" max="11534" width="20.85546875" style="125" customWidth="1"/>
    <col min="11535" max="11535" width="24.5703125" style="125" customWidth="1"/>
    <col min="11536" max="11536" width="34.42578125" style="125" customWidth="1"/>
    <col min="11537" max="11537" width="12.140625" style="125" customWidth="1"/>
    <col min="11538" max="11538" width="11.140625" style="125" customWidth="1"/>
    <col min="11539" max="11539" width="47.42578125" style="125" customWidth="1"/>
    <col min="11540" max="11540" width="23.85546875" style="125" customWidth="1"/>
    <col min="11541" max="11541" width="22.7109375" style="125" customWidth="1"/>
    <col min="11542" max="11542" width="15.5703125" style="125" customWidth="1"/>
    <col min="11543" max="11776" width="10.85546875" style="125"/>
    <col min="11777" max="11777" width="8.28515625" style="125" customWidth="1"/>
    <col min="11778" max="11778" width="24.42578125" style="125" customWidth="1"/>
    <col min="11779" max="11779" width="39.140625" style="125" customWidth="1"/>
    <col min="11780" max="11780" width="30.140625" style="125" customWidth="1"/>
    <col min="11781" max="11781" width="50.5703125" style="125" customWidth="1"/>
    <col min="11782" max="11782" width="18" style="125" customWidth="1"/>
    <col min="11783" max="11783" width="44" style="125" customWidth="1"/>
    <col min="11784" max="11784" width="58.140625" style="125" customWidth="1"/>
    <col min="11785" max="11785" width="21.140625" style="125" customWidth="1"/>
    <col min="11786" max="11786" width="70.7109375" style="125" customWidth="1"/>
    <col min="11787" max="11787" width="15.28515625" style="125" customWidth="1"/>
    <col min="11788" max="11788" width="8.7109375" style="125" customWidth="1"/>
    <col min="11789" max="11789" width="24.140625" style="125" customWidth="1"/>
    <col min="11790" max="11790" width="20.85546875" style="125" customWidth="1"/>
    <col min="11791" max="11791" width="24.5703125" style="125" customWidth="1"/>
    <col min="11792" max="11792" width="34.42578125" style="125" customWidth="1"/>
    <col min="11793" max="11793" width="12.140625" style="125" customWidth="1"/>
    <col min="11794" max="11794" width="11.140625" style="125" customWidth="1"/>
    <col min="11795" max="11795" width="47.42578125" style="125" customWidth="1"/>
    <col min="11796" max="11796" width="23.85546875" style="125" customWidth="1"/>
    <col min="11797" max="11797" width="22.7109375" style="125" customWidth="1"/>
    <col min="11798" max="11798" width="15.5703125" style="125" customWidth="1"/>
    <col min="11799" max="12032" width="10.85546875" style="125"/>
    <col min="12033" max="12033" width="8.28515625" style="125" customWidth="1"/>
    <col min="12034" max="12034" width="24.42578125" style="125" customWidth="1"/>
    <col min="12035" max="12035" width="39.140625" style="125" customWidth="1"/>
    <col min="12036" max="12036" width="30.140625" style="125" customWidth="1"/>
    <col min="12037" max="12037" width="50.5703125" style="125" customWidth="1"/>
    <col min="12038" max="12038" width="18" style="125" customWidth="1"/>
    <col min="12039" max="12039" width="44" style="125" customWidth="1"/>
    <col min="12040" max="12040" width="58.140625" style="125" customWidth="1"/>
    <col min="12041" max="12041" width="21.140625" style="125" customWidth="1"/>
    <col min="12042" max="12042" width="70.7109375" style="125" customWidth="1"/>
    <col min="12043" max="12043" width="15.28515625" style="125" customWidth="1"/>
    <col min="12044" max="12044" width="8.7109375" style="125" customWidth="1"/>
    <col min="12045" max="12045" width="24.140625" style="125" customWidth="1"/>
    <col min="12046" max="12046" width="20.85546875" style="125" customWidth="1"/>
    <col min="12047" max="12047" width="24.5703125" style="125" customWidth="1"/>
    <col min="12048" max="12048" width="34.42578125" style="125" customWidth="1"/>
    <col min="12049" max="12049" width="12.140625" style="125" customWidth="1"/>
    <col min="12050" max="12050" width="11.140625" style="125" customWidth="1"/>
    <col min="12051" max="12051" width="47.42578125" style="125" customWidth="1"/>
    <col min="12052" max="12052" width="23.85546875" style="125" customWidth="1"/>
    <col min="12053" max="12053" width="22.7109375" style="125" customWidth="1"/>
    <col min="12054" max="12054" width="15.5703125" style="125" customWidth="1"/>
    <col min="12055" max="12288" width="10.85546875" style="125"/>
    <col min="12289" max="12289" width="8.28515625" style="125" customWidth="1"/>
    <col min="12290" max="12290" width="24.42578125" style="125" customWidth="1"/>
    <col min="12291" max="12291" width="39.140625" style="125" customWidth="1"/>
    <col min="12292" max="12292" width="30.140625" style="125" customWidth="1"/>
    <col min="12293" max="12293" width="50.5703125" style="125" customWidth="1"/>
    <col min="12294" max="12294" width="18" style="125" customWidth="1"/>
    <col min="12295" max="12295" width="44" style="125" customWidth="1"/>
    <col min="12296" max="12296" width="58.140625" style="125" customWidth="1"/>
    <col min="12297" max="12297" width="21.140625" style="125" customWidth="1"/>
    <col min="12298" max="12298" width="70.7109375" style="125" customWidth="1"/>
    <col min="12299" max="12299" width="15.28515625" style="125" customWidth="1"/>
    <col min="12300" max="12300" width="8.7109375" style="125" customWidth="1"/>
    <col min="12301" max="12301" width="24.140625" style="125" customWidth="1"/>
    <col min="12302" max="12302" width="20.85546875" style="125" customWidth="1"/>
    <col min="12303" max="12303" width="24.5703125" style="125" customWidth="1"/>
    <col min="12304" max="12304" width="34.42578125" style="125" customWidth="1"/>
    <col min="12305" max="12305" width="12.140625" style="125" customWidth="1"/>
    <col min="12306" max="12306" width="11.140625" style="125" customWidth="1"/>
    <col min="12307" max="12307" width="47.42578125" style="125" customWidth="1"/>
    <col min="12308" max="12308" width="23.85546875" style="125" customWidth="1"/>
    <col min="12309" max="12309" width="22.7109375" style="125" customWidth="1"/>
    <col min="12310" max="12310" width="15.5703125" style="125" customWidth="1"/>
    <col min="12311" max="12544" width="10.85546875" style="125"/>
    <col min="12545" max="12545" width="8.28515625" style="125" customWidth="1"/>
    <col min="12546" max="12546" width="24.42578125" style="125" customWidth="1"/>
    <col min="12547" max="12547" width="39.140625" style="125" customWidth="1"/>
    <col min="12548" max="12548" width="30.140625" style="125" customWidth="1"/>
    <col min="12549" max="12549" width="50.5703125" style="125" customWidth="1"/>
    <col min="12550" max="12550" width="18" style="125" customWidth="1"/>
    <col min="12551" max="12551" width="44" style="125" customWidth="1"/>
    <col min="12552" max="12552" width="58.140625" style="125" customWidth="1"/>
    <col min="12553" max="12553" width="21.140625" style="125" customWidth="1"/>
    <col min="12554" max="12554" width="70.7109375" style="125" customWidth="1"/>
    <col min="12555" max="12555" width="15.28515625" style="125" customWidth="1"/>
    <col min="12556" max="12556" width="8.7109375" style="125" customWidth="1"/>
    <col min="12557" max="12557" width="24.140625" style="125" customWidth="1"/>
    <col min="12558" max="12558" width="20.85546875" style="125" customWidth="1"/>
    <col min="12559" max="12559" width="24.5703125" style="125" customWidth="1"/>
    <col min="12560" max="12560" width="34.42578125" style="125" customWidth="1"/>
    <col min="12561" max="12561" width="12.140625" style="125" customWidth="1"/>
    <col min="12562" max="12562" width="11.140625" style="125" customWidth="1"/>
    <col min="12563" max="12563" width="47.42578125" style="125" customWidth="1"/>
    <col min="12564" max="12564" width="23.85546875" style="125" customWidth="1"/>
    <col min="12565" max="12565" width="22.7109375" style="125" customWidth="1"/>
    <col min="12566" max="12566" width="15.5703125" style="125" customWidth="1"/>
    <col min="12567" max="12800" width="10.85546875" style="125"/>
    <col min="12801" max="12801" width="8.28515625" style="125" customWidth="1"/>
    <col min="12802" max="12802" width="24.42578125" style="125" customWidth="1"/>
    <col min="12803" max="12803" width="39.140625" style="125" customWidth="1"/>
    <col min="12804" max="12804" width="30.140625" style="125" customWidth="1"/>
    <col min="12805" max="12805" width="50.5703125" style="125" customWidth="1"/>
    <col min="12806" max="12806" width="18" style="125" customWidth="1"/>
    <col min="12807" max="12807" width="44" style="125" customWidth="1"/>
    <col min="12808" max="12808" width="58.140625" style="125" customWidth="1"/>
    <col min="12809" max="12809" width="21.140625" style="125" customWidth="1"/>
    <col min="12810" max="12810" width="70.7109375" style="125" customWidth="1"/>
    <col min="12811" max="12811" width="15.28515625" style="125" customWidth="1"/>
    <col min="12812" max="12812" width="8.7109375" style="125" customWidth="1"/>
    <col min="12813" max="12813" width="24.140625" style="125" customWidth="1"/>
    <col min="12814" max="12814" width="20.85546875" style="125" customWidth="1"/>
    <col min="12815" max="12815" width="24.5703125" style="125" customWidth="1"/>
    <col min="12816" max="12816" width="34.42578125" style="125" customWidth="1"/>
    <col min="12817" max="12817" width="12.140625" style="125" customWidth="1"/>
    <col min="12818" max="12818" width="11.140625" style="125" customWidth="1"/>
    <col min="12819" max="12819" width="47.42578125" style="125" customWidth="1"/>
    <col min="12820" max="12820" width="23.85546875" style="125" customWidth="1"/>
    <col min="12821" max="12821" width="22.7109375" style="125" customWidth="1"/>
    <col min="12822" max="12822" width="15.5703125" style="125" customWidth="1"/>
    <col min="12823" max="13056" width="10.85546875" style="125"/>
    <col min="13057" max="13057" width="8.28515625" style="125" customWidth="1"/>
    <col min="13058" max="13058" width="24.42578125" style="125" customWidth="1"/>
    <col min="13059" max="13059" width="39.140625" style="125" customWidth="1"/>
    <col min="13060" max="13060" width="30.140625" style="125" customWidth="1"/>
    <col min="13061" max="13061" width="50.5703125" style="125" customWidth="1"/>
    <col min="13062" max="13062" width="18" style="125" customWidth="1"/>
    <col min="13063" max="13063" width="44" style="125" customWidth="1"/>
    <col min="13064" max="13064" width="58.140625" style="125" customWidth="1"/>
    <col min="13065" max="13065" width="21.140625" style="125" customWidth="1"/>
    <col min="13066" max="13066" width="70.7109375" style="125" customWidth="1"/>
    <col min="13067" max="13067" width="15.28515625" style="125" customWidth="1"/>
    <col min="13068" max="13068" width="8.7109375" style="125" customWidth="1"/>
    <col min="13069" max="13069" width="24.140625" style="125" customWidth="1"/>
    <col min="13070" max="13070" width="20.85546875" style="125" customWidth="1"/>
    <col min="13071" max="13071" width="24.5703125" style="125" customWidth="1"/>
    <col min="13072" max="13072" width="34.42578125" style="125" customWidth="1"/>
    <col min="13073" max="13073" width="12.140625" style="125" customWidth="1"/>
    <col min="13074" max="13074" width="11.140625" style="125" customWidth="1"/>
    <col min="13075" max="13075" width="47.42578125" style="125" customWidth="1"/>
    <col min="13076" max="13076" width="23.85546875" style="125" customWidth="1"/>
    <col min="13077" max="13077" width="22.7109375" style="125" customWidth="1"/>
    <col min="13078" max="13078" width="15.5703125" style="125" customWidth="1"/>
    <col min="13079" max="13312" width="10.85546875" style="125"/>
    <col min="13313" max="13313" width="8.28515625" style="125" customWidth="1"/>
    <col min="13314" max="13314" width="24.42578125" style="125" customWidth="1"/>
    <col min="13315" max="13315" width="39.140625" style="125" customWidth="1"/>
    <col min="13316" max="13316" width="30.140625" style="125" customWidth="1"/>
    <col min="13317" max="13317" width="50.5703125" style="125" customWidth="1"/>
    <col min="13318" max="13318" width="18" style="125" customWidth="1"/>
    <col min="13319" max="13319" width="44" style="125" customWidth="1"/>
    <col min="13320" max="13320" width="58.140625" style="125" customWidth="1"/>
    <col min="13321" max="13321" width="21.140625" style="125" customWidth="1"/>
    <col min="13322" max="13322" width="70.7109375" style="125" customWidth="1"/>
    <col min="13323" max="13323" width="15.28515625" style="125" customWidth="1"/>
    <col min="13324" max="13324" width="8.7109375" style="125" customWidth="1"/>
    <col min="13325" max="13325" width="24.140625" style="125" customWidth="1"/>
    <col min="13326" max="13326" width="20.85546875" style="125" customWidth="1"/>
    <col min="13327" max="13327" width="24.5703125" style="125" customWidth="1"/>
    <col min="13328" max="13328" width="34.42578125" style="125" customWidth="1"/>
    <col min="13329" max="13329" width="12.140625" style="125" customWidth="1"/>
    <col min="13330" max="13330" width="11.140625" style="125" customWidth="1"/>
    <col min="13331" max="13331" width="47.42578125" style="125" customWidth="1"/>
    <col min="13332" max="13332" width="23.85546875" style="125" customWidth="1"/>
    <col min="13333" max="13333" width="22.7109375" style="125" customWidth="1"/>
    <col min="13334" max="13334" width="15.5703125" style="125" customWidth="1"/>
    <col min="13335" max="13568" width="10.85546875" style="125"/>
    <col min="13569" max="13569" width="8.28515625" style="125" customWidth="1"/>
    <col min="13570" max="13570" width="24.42578125" style="125" customWidth="1"/>
    <col min="13571" max="13571" width="39.140625" style="125" customWidth="1"/>
    <col min="13572" max="13572" width="30.140625" style="125" customWidth="1"/>
    <col min="13573" max="13573" width="50.5703125" style="125" customWidth="1"/>
    <col min="13574" max="13574" width="18" style="125" customWidth="1"/>
    <col min="13575" max="13575" width="44" style="125" customWidth="1"/>
    <col min="13576" max="13576" width="58.140625" style="125" customWidth="1"/>
    <col min="13577" max="13577" width="21.140625" style="125" customWidth="1"/>
    <col min="13578" max="13578" width="70.7109375" style="125" customWidth="1"/>
    <col min="13579" max="13579" width="15.28515625" style="125" customWidth="1"/>
    <col min="13580" max="13580" width="8.7109375" style="125" customWidth="1"/>
    <col min="13581" max="13581" width="24.140625" style="125" customWidth="1"/>
    <col min="13582" max="13582" width="20.85546875" style="125" customWidth="1"/>
    <col min="13583" max="13583" width="24.5703125" style="125" customWidth="1"/>
    <col min="13584" max="13584" width="34.42578125" style="125" customWidth="1"/>
    <col min="13585" max="13585" width="12.140625" style="125" customWidth="1"/>
    <col min="13586" max="13586" width="11.140625" style="125" customWidth="1"/>
    <col min="13587" max="13587" width="47.42578125" style="125" customWidth="1"/>
    <col min="13588" max="13588" width="23.85546875" style="125" customWidth="1"/>
    <col min="13589" max="13589" width="22.7109375" style="125" customWidth="1"/>
    <col min="13590" max="13590" width="15.5703125" style="125" customWidth="1"/>
    <col min="13591" max="13824" width="10.85546875" style="125"/>
    <col min="13825" max="13825" width="8.28515625" style="125" customWidth="1"/>
    <col min="13826" max="13826" width="24.42578125" style="125" customWidth="1"/>
    <col min="13827" max="13827" width="39.140625" style="125" customWidth="1"/>
    <col min="13828" max="13828" width="30.140625" style="125" customWidth="1"/>
    <col min="13829" max="13829" width="50.5703125" style="125" customWidth="1"/>
    <col min="13830" max="13830" width="18" style="125" customWidth="1"/>
    <col min="13831" max="13831" width="44" style="125" customWidth="1"/>
    <col min="13832" max="13832" width="58.140625" style="125" customWidth="1"/>
    <col min="13833" max="13833" width="21.140625" style="125" customWidth="1"/>
    <col min="13834" max="13834" width="70.7109375" style="125" customWidth="1"/>
    <col min="13835" max="13835" width="15.28515625" style="125" customWidth="1"/>
    <col min="13836" max="13836" width="8.7109375" style="125" customWidth="1"/>
    <col min="13837" max="13837" width="24.140625" style="125" customWidth="1"/>
    <col min="13838" max="13838" width="20.85546875" style="125" customWidth="1"/>
    <col min="13839" max="13839" width="24.5703125" style="125" customWidth="1"/>
    <col min="13840" max="13840" width="34.42578125" style="125" customWidth="1"/>
    <col min="13841" max="13841" width="12.140625" style="125" customWidth="1"/>
    <col min="13842" max="13842" width="11.140625" style="125" customWidth="1"/>
    <col min="13843" max="13843" width="47.42578125" style="125" customWidth="1"/>
    <col min="13844" max="13844" width="23.85546875" style="125" customWidth="1"/>
    <col min="13845" max="13845" width="22.7109375" style="125" customWidth="1"/>
    <col min="13846" max="13846" width="15.5703125" style="125" customWidth="1"/>
    <col min="13847" max="14080" width="10.85546875" style="125"/>
    <col min="14081" max="14081" width="8.28515625" style="125" customWidth="1"/>
    <col min="14082" max="14082" width="24.42578125" style="125" customWidth="1"/>
    <col min="14083" max="14083" width="39.140625" style="125" customWidth="1"/>
    <col min="14084" max="14084" width="30.140625" style="125" customWidth="1"/>
    <col min="14085" max="14085" width="50.5703125" style="125" customWidth="1"/>
    <col min="14086" max="14086" width="18" style="125" customWidth="1"/>
    <col min="14087" max="14087" width="44" style="125" customWidth="1"/>
    <col min="14088" max="14088" width="58.140625" style="125" customWidth="1"/>
    <col min="14089" max="14089" width="21.140625" style="125" customWidth="1"/>
    <col min="14090" max="14090" width="70.7109375" style="125" customWidth="1"/>
    <col min="14091" max="14091" width="15.28515625" style="125" customWidth="1"/>
    <col min="14092" max="14092" width="8.7109375" style="125" customWidth="1"/>
    <col min="14093" max="14093" width="24.140625" style="125" customWidth="1"/>
    <col min="14094" max="14094" width="20.85546875" style="125" customWidth="1"/>
    <col min="14095" max="14095" width="24.5703125" style="125" customWidth="1"/>
    <col min="14096" max="14096" width="34.42578125" style="125" customWidth="1"/>
    <col min="14097" max="14097" width="12.140625" style="125" customWidth="1"/>
    <col min="14098" max="14098" width="11.140625" style="125" customWidth="1"/>
    <col min="14099" max="14099" width="47.42578125" style="125" customWidth="1"/>
    <col min="14100" max="14100" width="23.85546875" style="125" customWidth="1"/>
    <col min="14101" max="14101" width="22.7109375" style="125" customWidth="1"/>
    <col min="14102" max="14102" width="15.5703125" style="125" customWidth="1"/>
    <col min="14103" max="14336" width="10.85546875" style="125"/>
    <col min="14337" max="14337" width="8.28515625" style="125" customWidth="1"/>
    <col min="14338" max="14338" width="24.42578125" style="125" customWidth="1"/>
    <col min="14339" max="14339" width="39.140625" style="125" customWidth="1"/>
    <col min="14340" max="14340" width="30.140625" style="125" customWidth="1"/>
    <col min="14341" max="14341" width="50.5703125" style="125" customWidth="1"/>
    <col min="14342" max="14342" width="18" style="125" customWidth="1"/>
    <col min="14343" max="14343" width="44" style="125" customWidth="1"/>
    <col min="14344" max="14344" width="58.140625" style="125" customWidth="1"/>
    <col min="14345" max="14345" width="21.140625" style="125" customWidth="1"/>
    <col min="14346" max="14346" width="70.7109375" style="125" customWidth="1"/>
    <col min="14347" max="14347" width="15.28515625" style="125" customWidth="1"/>
    <col min="14348" max="14348" width="8.7109375" style="125" customWidth="1"/>
    <col min="14349" max="14349" width="24.140625" style="125" customWidth="1"/>
    <col min="14350" max="14350" width="20.85546875" style="125" customWidth="1"/>
    <col min="14351" max="14351" width="24.5703125" style="125" customWidth="1"/>
    <col min="14352" max="14352" width="34.42578125" style="125" customWidth="1"/>
    <col min="14353" max="14353" width="12.140625" style="125" customWidth="1"/>
    <col min="14354" max="14354" width="11.140625" style="125" customWidth="1"/>
    <col min="14355" max="14355" width="47.42578125" style="125" customWidth="1"/>
    <col min="14356" max="14356" width="23.85546875" style="125" customWidth="1"/>
    <col min="14357" max="14357" width="22.7109375" style="125" customWidth="1"/>
    <col min="14358" max="14358" width="15.5703125" style="125" customWidth="1"/>
    <col min="14359" max="14592" width="10.85546875" style="125"/>
    <col min="14593" max="14593" width="8.28515625" style="125" customWidth="1"/>
    <col min="14594" max="14594" width="24.42578125" style="125" customWidth="1"/>
    <col min="14595" max="14595" width="39.140625" style="125" customWidth="1"/>
    <col min="14596" max="14596" width="30.140625" style="125" customWidth="1"/>
    <col min="14597" max="14597" width="50.5703125" style="125" customWidth="1"/>
    <col min="14598" max="14598" width="18" style="125" customWidth="1"/>
    <col min="14599" max="14599" width="44" style="125" customWidth="1"/>
    <col min="14600" max="14600" width="58.140625" style="125" customWidth="1"/>
    <col min="14601" max="14601" width="21.140625" style="125" customWidth="1"/>
    <col min="14602" max="14602" width="70.7109375" style="125" customWidth="1"/>
    <col min="14603" max="14603" width="15.28515625" style="125" customWidth="1"/>
    <col min="14604" max="14604" width="8.7109375" style="125" customWidth="1"/>
    <col min="14605" max="14605" width="24.140625" style="125" customWidth="1"/>
    <col min="14606" max="14606" width="20.85546875" style="125" customWidth="1"/>
    <col min="14607" max="14607" width="24.5703125" style="125" customWidth="1"/>
    <col min="14608" max="14608" width="34.42578125" style="125" customWidth="1"/>
    <col min="14609" max="14609" width="12.140625" style="125" customWidth="1"/>
    <col min="14610" max="14610" width="11.140625" style="125" customWidth="1"/>
    <col min="14611" max="14611" width="47.42578125" style="125" customWidth="1"/>
    <col min="14612" max="14612" width="23.85546875" style="125" customWidth="1"/>
    <col min="14613" max="14613" width="22.7109375" style="125" customWidth="1"/>
    <col min="14614" max="14614" width="15.5703125" style="125" customWidth="1"/>
    <col min="14615" max="14848" width="10.85546875" style="125"/>
    <col min="14849" max="14849" width="8.28515625" style="125" customWidth="1"/>
    <col min="14850" max="14850" width="24.42578125" style="125" customWidth="1"/>
    <col min="14851" max="14851" width="39.140625" style="125" customWidth="1"/>
    <col min="14852" max="14852" width="30.140625" style="125" customWidth="1"/>
    <col min="14853" max="14853" width="50.5703125" style="125" customWidth="1"/>
    <col min="14854" max="14854" width="18" style="125" customWidth="1"/>
    <col min="14855" max="14855" width="44" style="125" customWidth="1"/>
    <col min="14856" max="14856" width="58.140625" style="125" customWidth="1"/>
    <col min="14857" max="14857" width="21.140625" style="125" customWidth="1"/>
    <col min="14858" max="14858" width="70.7109375" style="125" customWidth="1"/>
    <col min="14859" max="14859" width="15.28515625" style="125" customWidth="1"/>
    <col min="14860" max="14860" width="8.7109375" style="125" customWidth="1"/>
    <col min="14861" max="14861" width="24.140625" style="125" customWidth="1"/>
    <col min="14862" max="14862" width="20.85546875" style="125" customWidth="1"/>
    <col min="14863" max="14863" width="24.5703125" style="125" customWidth="1"/>
    <col min="14864" max="14864" width="34.42578125" style="125" customWidth="1"/>
    <col min="14865" max="14865" width="12.140625" style="125" customWidth="1"/>
    <col min="14866" max="14866" width="11.140625" style="125" customWidth="1"/>
    <col min="14867" max="14867" width="47.42578125" style="125" customWidth="1"/>
    <col min="14868" max="14868" width="23.85546875" style="125" customWidth="1"/>
    <col min="14869" max="14869" width="22.7109375" style="125" customWidth="1"/>
    <col min="14870" max="14870" width="15.5703125" style="125" customWidth="1"/>
    <col min="14871" max="15104" width="10.85546875" style="125"/>
    <col min="15105" max="15105" width="8.28515625" style="125" customWidth="1"/>
    <col min="15106" max="15106" width="24.42578125" style="125" customWidth="1"/>
    <col min="15107" max="15107" width="39.140625" style="125" customWidth="1"/>
    <col min="15108" max="15108" width="30.140625" style="125" customWidth="1"/>
    <col min="15109" max="15109" width="50.5703125" style="125" customWidth="1"/>
    <col min="15110" max="15110" width="18" style="125" customWidth="1"/>
    <col min="15111" max="15111" width="44" style="125" customWidth="1"/>
    <col min="15112" max="15112" width="58.140625" style="125" customWidth="1"/>
    <col min="15113" max="15113" width="21.140625" style="125" customWidth="1"/>
    <col min="15114" max="15114" width="70.7109375" style="125" customWidth="1"/>
    <col min="15115" max="15115" width="15.28515625" style="125" customWidth="1"/>
    <col min="15116" max="15116" width="8.7109375" style="125" customWidth="1"/>
    <col min="15117" max="15117" width="24.140625" style="125" customWidth="1"/>
    <col min="15118" max="15118" width="20.85546875" style="125" customWidth="1"/>
    <col min="15119" max="15119" width="24.5703125" style="125" customWidth="1"/>
    <col min="15120" max="15120" width="34.42578125" style="125" customWidth="1"/>
    <col min="15121" max="15121" width="12.140625" style="125" customWidth="1"/>
    <col min="15122" max="15122" width="11.140625" style="125" customWidth="1"/>
    <col min="15123" max="15123" width="47.42578125" style="125" customWidth="1"/>
    <col min="15124" max="15124" width="23.85546875" style="125" customWidth="1"/>
    <col min="15125" max="15125" width="22.7109375" style="125" customWidth="1"/>
    <col min="15126" max="15126" width="15.5703125" style="125" customWidth="1"/>
    <col min="15127" max="15360" width="10.85546875" style="125"/>
    <col min="15361" max="15361" width="8.28515625" style="125" customWidth="1"/>
    <col min="15362" max="15362" width="24.42578125" style="125" customWidth="1"/>
    <col min="15363" max="15363" width="39.140625" style="125" customWidth="1"/>
    <col min="15364" max="15364" width="30.140625" style="125" customWidth="1"/>
    <col min="15365" max="15365" width="50.5703125" style="125" customWidth="1"/>
    <col min="15366" max="15366" width="18" style="125" customWidth="1"/>
    <col min="15367" max="15367" width="44" style="125" customWidth="1"/>
    <col min="15368" max="15368" width="58.140625" style="125" customWidth="1"/>
    <col min="15369" max="15369" width="21.140625" style="125" customWidth="1"/>
    <col min="15370" max="15370" width="70.7109375" style="125" customWidth="1"/>
    <col min="15371" max="15371" width="15.28515625" style="125" customWidth="1"/>
    <col min="15372" max="15372" width="8.7109375" style="125" customWidth="1"/>
    <col min="15373" max="15373" width="24.140625" style="125" customWidth="1"/>
    <col min="15374" max="15374" width="20.85546875" style="125" customWidth="1"/>
    <col min="15375" max="15375" width="24.5703125" style="125" customWidth="1"/>
    <col min="15376" max="15376" width="34.42578125" style="125" customWidth="1"/>
    <col min="15377" max="15377" width="12.140625" style="125" customWidth="1"/>
    <col min="15378" max="15378" width="11.140625" style="125" customWidth="1"/>
    <col min="15379" max="15379" width="47.42578125" style="125" customWidth="1"/>
    <col min="15380" max="15380" width="23.85546875" style="125" customWidth="1"/>
    <col min="15381" max="15381" width="22.7109375" style="125" customWidth="1"/>
    <col min="15382" max="15382" width="15.5703125" style="125" customWidth="1"/>
    <col min="15383" max="15616" width="10.85546875" style="125"/>
    <col min="15617" max="15617" width="8.28515625" style="125" customWidth="1"/>
    <col min="15618" max="15618" width="24.42578125" style="125" customWidth="1"/>
    <col min="15619" max="15619" width="39.140625" style="125" customWidth="1"/>
    <col min="15620" max="15620" width="30.140625" style="125" customWidth="1"/>
    <col min="15621" max="15621" width="50.5703125" style="125" customWidth="1"/>
    <col min="15622" max="15622" width="18" style="125" customWidth="1"/>
    <col min="15623" max="15623" width="44" style="125" customWidth="1"/>
    <col min="15624" max="15624" width="58.140625" style="125" customWidth="1"/>
    <col min="15625" max="15625" width="21.140625" style="125" customWidth="1"/>
    <col min="15626" max="15626" width="70.7109375" style="125" customWidth="1"/>
    <col min="15627" max="15627" width="15.28515625" style="125" customWidth="1"/>
    <col min="15628" max="15628" width="8.7109375" style="125" customWidth="1"/>
    <col min="15629" max="15629" width="24.140625" style="125" customWidth="1"/>
    <col min="15630" max="15630" width="20.85546875" style="125" customWidth="1"/>
    <col min="15631" max="15631" width="24.5703125" style="125" customWidth="1"/>
    <col min="15632" max="15632" width="34.42578125" style="125" customWidth="1"/>
    <col min="15633" max="15633" width="12.140625" style="125" customWidth="1"/>
    <col min="15634" max="15634" width="11.140625" style="125" customWidth="1"/>
    <col min="15635" max="15635" width="47.42578125" style="125" customWidth="1"/>
    <col min="15636" max="15636" width="23.85546875" style="125" customWidth="1"/>
    <col min="15637" max="15637" width="22.7109375" style="125" customWidth="1"/>
    <col min="15638" max="15638" width="15.5703125" style="125" customWidth="1"/>
    <col min="15639" max="15872" width="10.85546875" style="125"/>
    <col min="15873" max="15873" width="8.28515625" style="125" customWidth="1"/>
    <col min="15874" max="15874" width="24.42578125" style="125" customWidth="1"/>
    <col min="15875" max="15875" width="39.140625" style="125" customWidth="1"/>
    <col min="15876" max="15876" width="30.140625" style="125" customWidth="1"/>
    <col min="15877" max="15877" width="50.5703125" style="125" customWidth="1"/>
    <col min="15878" max="15878" width="18" style="125" customWidth="1"/>
    <col min="15879" max="15879" width="44" style="125" customWidth="1"/>
    <col min="15880" max="15880" width="58.140625" style="125" customWidth="1"/>
    <col min="15881" max="15881" width="21.140625" style="125" customWidth="1"/>
    <col min="15882" max="15882" width="70.7109375" style="125" customWidth="1"/>
    <col min="15883" max="15883" width="15.28515625" style="125" customWidth="1"/>
    <col min="15884" max="15884" width="8.7109375" style="125" customWidth="1"/>
    <col min="15885" max="15885" width="24.140625" style="125" customWidth="1"/>
    <col min="15886" max="15886" width="20.85546875" style="125" customWidth="1"/>
    <col min="15887" max="15887" width="24.5703125" style="125" customWidth="1"/>
    <col min="15888" max="15888" width="34.42578125" style="125" customWidth="1"/>
    <col min="15889" max="15889" width="12.140625" style="125" customWidth="1"/>
    <col min="15890" max="15890" width="11.140625" style="125" customWidth="1"/>
    <col min="15891" max="15891" width="47.42578125" style="125" customWidth="1"/>
    <col min="15892" max="15892" width="23.85546875" style="125" customWidth="1"/>
    <col min="15893" max="15893" width="22.7109375" style="125" customWidth="1"/>
    <col min="15894" max="15894" width="15.5703125" style="125" customWidth="1"/>
    <col min="15895" max="16128" width="10.85546875" style="125"/>
    <col min="16129" max="16129" width="8.28515625" style="125" customWidth="1"/>
    <col min="16130" max="16130" width="24.42578125" style="125" customWidth="1"/>
    <col min="16131" max="16131" width="39.140625" style="125" customWidth="1"/>
    <col min="16132" max="16132" width="30.140625" style="125" customWidth="1"/>
    <col min="16133" max="16133" width="50.5703125" style="125" customWidth="1"/>
    <col min="16134" max="16134" width="18" style="125" customWidth="1"/>
    <col min="16135" max="16135" width="44" style="125" customWidth="1"/>
    <col min="16136" max="16136" width="58.140625" style="125" customWidth="1"/>
    <col min="16137" max="16137" width="21.140625" style="125" customWidth="1"/>
    <col min="16138" max="16138" width="70.7109375" style="125" customWidth="1"/>
    <col min="16139" max="16139" width="15.28515625" style="125" customWidth="1"/>
    <col min="16140" max="16140" width="8.7109375" style="125" customWidth="1"/>
    <col min="16141" max="16141" width="24.140625" style="125" customWidth="1"/>
    <col min="16142" max="16142" width="20.85546875" style="125" customWidth="1"/>
    <col min="16143" max="16143" width="24.5703125" style="125" customWidth="1"/>
    <col min="16144" max="16144" width="34.42578125" style="125" customWidth="1"/>
    <col min="16145" max="16145" width="12.140625" style="125" customWidth="1"/>
    <col min="16146" max="16146" width="11.140625" style="125" customWidth="1"/>
    <col min="16147" max="16147" width="47.42578125" style="125" customWidth="1"/>
    <col min="16148" max="16148" width="23.85546875" style="125" customWidth="1"/>
    <col min="16149" max="16149" width="22.7109375" style="125" customWidth="1"/>
    <col min="16150" max="16150" width="15.5703125" style="125" customWidth="1"/>
    <col min="16151" max="16384" width="10.85546875" style="125"/>
  </cols>
  <sheetData>
    <row r="1" spans="1:237" s="150" customFormat="1" ht="75" customHeight="1" x14ac:dyDescent="0.25">
      <c r="A1" s="245" t="s">
        <v>0</v>
      </c>
      <c r="B1" s="168" t="s">
        <v>1</v>
      </c>
      <c r="C1" s="246" t="s">
        <v>2</v>
      </c>
      <c r="D1" s="247" t="s">
        <v>3</v>
      </c>
      <c r="E1" s="236" t="s">
        <v>4</v>
      </c>
      <c r="F1" s="168" t="s">
        <v>5</v>
      </c>
      <c r="G1" s="168" t="s">
        <v>6</v>
      </c>
      <c r="H1" s="168" t="s">
        <v>7</v>
      </c>
      <c r="I1" s="281" t="s">
        <v>8</v>
      </c>
      <c r="J1" s="281" t="s">
        <v>9</v>
      </c>
      <c r="K1" s="281" t="s">
        <v>223</v>
      </c>
      <c r="L1" s="281" t="s">
        <v>2561</v>
      </c>
      <c r="M1" s="281" t="s">
        <v>12</v>
      </c>
      <c r="N1" s="281" t="s">
        <v>13</v>
      </c>
      <c r="O1" s="289" t="s">
        <v>14</v>
      </c>
      <c r="P1" s="281" t="s">
        <v>15</v>
      </c>
      <c r="Q1" s="281" t="s">
        <v>16</v>
      </c>
      <c r="R1" s="281" t="s">
        <v>17</v>
      </c>
      <c r="S1" s="281" t="s">
        <v>226</v>
      </c>
      <c r="T1" s="168" t="s">
        <v>19</v>
      </c>
      <c r="U1" s="53" t="s">
        <v>20</v>
      </c>
      <c r="V1" s="53" t="s">
        <v>2562</v>
      </c>
    </row>
    <row r="2" spans="1:237" s="172" customFormat="1" ht="69.95" customHeight="1" x14ac:dyDescent="0.25">
      <c r="A2" s="4">
        <v>1</v>
      </c>
      <c r="B2" s="4" t="s">
        <v>2563</v>
      </c>
      <c r="C2" s="4" t="s">
        <v>2564</v>
      </c>
      <c r="D2" s="4" t="s">
        <v>2571</v>
      </c>
      <c r="E2" s="4" t="s">
        <v>2572</v>
      </c>
      <c r="F2" s="4" t="s">
        <v>2573</v>
      </c>
      <c r="G2" s="4" t="s">
        <v>2574</v>
      </c>
      <c r="H2" s="4" t="s">
        <v>2575</v>
      </c>
      <c r="I2" s="4">
        <v>80101504</v>
      </c>
      <c r="J2" s="4" t="s">
        <v>2576</v>
      </c>
      <c r="K2" s="5">
        <v>42036</v>
      </c>
      <c r="L2" s="50">
        <v>6</v>
      </c>
      <c r="M2" s="4" t="s">
        <v>67</v>
      </c>
      <c r="N2" s="4" t="s">
        <v>1634</v>
      </c>
      <c r="O2" s="15">
        <v>458976945</v>
      </c>
      <c r="P2" s="15">
        <v>458976945</v>
      </c>
      <c r="Q2" s="4" t="s">
        <v>31</v>
      </c>
      <c r="R2" s="4" t="s">
        <v>31</v>
      </c>
      <c r="S2" s="4" t="s">
        <v>2570</v>
      </c>
      <c r="T2" s="258">
        <v>88600000</v>
      </c>
      <c r="U2" s="4" t="s">
        <v>791</v>
      </c>
      <c r="V2" s="259">
        <v>10322015</v>
      </c>
    </row>
    <row r="3" spans="1:237" s="172" customFormat="1" ht="69.95" customHeight="1" x14ac:dyDescent="0.25">
      <c r="A3" s="4">
        <v>2</v>
      </c>
      <c r="B3" s="4" t="s">
        <v>2563</v>
      </c>
      <c r="C3" s="4" t="s">
        <v>2564</v>
      </c>
      <c r="D3" s="4" t="s">
        <v>2565</v>
      </c>
      <c r="E3" s="4" t="s">
        <v>2566</v>
      </c>
      <c r="F3" s="4" t="s">
        <v>1631</v>
      </c>
      <c r="G3" s="4" t="s">
        <v>2577</v>
      </c>
      <c r="H3" s="4" t="s">
        <v>2578</v>
      </c>
      <c r="I3" s="4">
        <v>80101505</v>
      </c>
      <c r="J3" s="4" t="s">
        <v>2579</v>
      </c>
      <c r="K3" s="5">
        <v>42036</v>
      </c>
      <c r="L3" s="50">
        <v>9.7087378640776691</v>
      </c>
      <c r="M3" s="4" t="s">
        <v>67</v>
      </c>
      <c r="N3" s="4" t="s">
        <v>1634</v>
      </c>
      <c r="O3" s="15">
        <v>42956150</v>
      </c>
      <c r="P3" s="15">
        <v>42956150</v>
      </c>
      <c r="Q3" s="4" t="s">
        <v>31</v>
      </c>
      <c r="R3" s="4" t="s">
        <v>31</v>
      </c>
      <c r="S3" s="4" t="s">
        <v>2570</v>
      </c>
      <c r="T3" s="258">
        <v>4521700</v>
      </c>
      <c r="U3" s="4" t="s">
        <v>791</v>
      </c>
      <c r="V3" s="259">
        <v>7712015</v>
      </c>
    </row>
    <row r="4" spans="1:237" s="172" customFormat="1" ht="69.95" customHeight="1" x14ac:dyDescent="0.25">
      <c r="A4" s="4">
        <v>3</v>
      </c>
      <c r="B4" s="4" t="s">
        <v>2563</v>
      </c>
      <c r="C4" s="4" t="s">
        <v>2564</v>
      </c>
      <c r="D4" s="4" t="s">
        <v>2571</v>
      </c>
      <c r="E4" s="4" t="s">
        <v>2572</v>
      </c>
      <c r="F4" s="4" t="s">
        <v>1631</v>
      </c>
      <c r="G4" s="4" t="s">
        <v>2577</v>
      </c>
      <c r="H4" s="4" t="s">
        <v>2578</v>
      </c>
      <c r="I4" s="4">
        <v>80101504</v>
      </c>
      <c r="J4" s="4" t="s">
        <v>2580</v>
      </c>
      <c r="K4" s="5">
        <v>42036</v>
      </c>
      <c r="L4" s="50">
        <v>10</v>
      </c>
      <c r="M4" s="4" t="s">
        <v>67</v>
      </c>
      <c r="N4" s="4" t="s">
        <v>1634</v>
      </c>
      <c r="O4" s="15">
        <v>34711000</v>
      </c>
      <c r="P4" s="15">
        <v>34711000</v>
      </c>
      <c r="Q4" s="4" t="s">
        <v>31</v>
      </c>
      <c r="R4" s="4" t="s">
        <v>31</v>
      </c>
      <c r="S4" s="4" t="s">
        <v>2570</v>
      </c>
      <c r="T4" s="258">
        <v>3471100</v>
      </c>
      <c r="U4" s="4" t="s">
        <v>791</v>
      </c>
      <c r="V4" s="36">
        <v>2992015</v>
      </c>
    </row>
    <row r="5" spans="1:237" s="172" customFormat="1" ht="69.95" customHeight="1" x14ac:dyDescent="0.25">
      <c r="A5" s="4">
        <v>4</v>
      </c>
      <c r="B5" s="4" t="s">
        <v>2563</v>
      </c>
      <c r="C5" s="4" t="s">
        <v>2564</v>
      </c>
      <c r="D5" s="4" t="s">
        <v>2571</v>
      </c>
      <c r="E5" s="4" t="s">
        <v>2572</v>
      </c>
      <c r="F5" s="4" t="s">
        <v>1631</v>
      </c>
      <c r="G5" s="4" t="s">
        <v>2577</v>
      </c>
      <c r="H5" s="4" t="s">
        <v>2578</v>
      </c>
      <c r="I5" s="4">
        <v>80101504</v>
      </c>
      <c r="J5" s="4" t="s">
        <v>2581</v>
      </c>
      <c r="K5" s="5">
        <v>42036</v>
      </c>
      <c r="L5" s="50">
        <v>10</v>
      </c>
      <c r="M5" s="4" t="s">
        <v>67</v>
      </c>
      <c r="N5" s="4" t="s">
        <v>1634</v>
      </c>
      <c r="O5" s="15">
        <v>34711000</v>
      </c>
      <c r="P5" s="15">
        <v>34711000</v>
      </c>
      <c r="Q5" s="4" t="s">
        <v>31</v>
      </c>
      <c r="R5" s="4" t="s">
        <v>31</v>
      </c>
      <c r="S5" s="4" t="s">
        <v>2570</v>
      </c>
      <c r="T5" s="258">
        <v>3471100</v>
      </c>
      <c r="U5" s="4" t="s">
        <v>791</v>
      </c>
      <c r="V5" s="36">
        <v>3282015</v>
      </c>
    </row>
    <row r="6" spans="1:237" s="239" customFormat="1" ht="69.95" customHeight="1" x14ac:dyDescent="0.25">
      <c r="A6" s="4">
        <v>5</v>
      </c>
      <c r="B6" s="4" t="s">
        <v>2563</v>
      </c>
      <c r="C6" s="4" t="s">
        <v>2564</v>
      </c>
      <c r="D6" s="4" t="s">
        <v>2571</v>
      </c>
      <c r="E6" s="4" t="s">
        <v>2572</v>
      </c>
      <c r="F6" s="4" t="s">
        <v>2573</v>
      </c>
      <c r="G6" s="4" t="s">
        <v>2582</v>
      </c>
      <c r="H6" s="4" t="s">
        <v>2583</v>
      </c>
      <c r="I6" s="4">
        <v>78111808</v>
      </c>
      <c r="J6" s="4" t="s">
        <v>1696</v>
      </c>
      <c r="K6" s="5">
        <v>42036</v>
      </c>
      <c r="L6" s="50">
        <v>9</v>
      </c>
      <c r="M6" s="4" t="s">
        <v>180</v>
      </c>
      <c r="N6" s="4" t="s">
        <v>1634</v>
      </c>
      <c r="O6" s="15">
        <v>47488000</v>
      </c>
      <c r="P6" s="15">
        <v>47488000</v>
      </c>
      <c r="Q6" s="4" t="s">
        <v>31</v>
      </c>
      <c r="R6" s="4" t="s">
        <v>31</v>
      </c>
      <c r="S6" s="4" t="s">
        <v>2570</v>
      </c>
      <c r="T6" s="258">
        <v>6040000</v>
      </c>
      <c r="U6" s="4" t="s">
        <v>791</v>
      </c>
      <c r="V6" s="259">
        <v>11622015</v>
      </c>
    </row>
    <row r="7" spans="1:237" s="172" customFormat="1" ht="69.95" customHeight="1" x14ac:dyDescent="0.25">
      <c r="A7" s="4">
        <v>6</v>
      </c>
      <c r="B7" s="4" t="s">
        <v>2563</v>
      </c>
      <c r="C7" s="4" t="s">
        <v>2564</v>
      </c>
      <c r="D7" s="4" t="s">
        <v>2571</v>
      </c>
      <c r="E7" s="4" t="s">
        <v>2572</v>
      </c>
      <c r="F7" s="4" t="s">
        <v>1631</v>
      </c>
      <c r="G7" s="4" t="s">
        <v>2577</v>
      </c>
      <c r="H7" s="4" t="s">
        <v>2578</v>
      </c>
      <c r="I7" s="4">
        <v>80101504</v>
      </c>
      <c r="J7" s="4" t="s">
        <v>2584</v>
      </c>
      <c r="K7" s="5">
        <v>42036</v>
      </c>
      <c r="L7" s="50">
        <v>9</v>
      </c>
      <c r="M7" s="4" t="s">
        <v>67</v>
      </c>
      <c r="N7" s="4" t="s">
        <v>1634</v>
      </c>
      <c r="O7" s="15">
        <v>40695300</v>
      </c>
      <c r="P7" s="15">
        <v>40695300</v>
      </c>
      <c r="Q7" s="4" t="s">
        <v>31</v>
      </c>
      <c r="R7" s="4" t="s">
        <v>31</v>
      </c>
      <c r="S7" s="4" t="s">
        <v>2570</v>
      </c>
      <c r="T7" s="258">
        <v>4521700</v>
      </c>
      <c r="U7" s="4" t="s">
        <v>791</v>
      </c>
      <c r="V7" s="259">
        <v>7322015</v>
      </c>
    </row>
    <row r="8" spans="1:237" s="172" customFormat="1" ht="69.95" customHeight="1" x14ac:dyDescent="0.25">
      <c r="A8" s="4">
        <v>7</v>
      </c>
      <c r="B8" s="4" t="s">
        <v>2563</v>
      </c>
      <c r="C8" s="4" t="s">
        <v>2564</v>
      </c>
      <c r="D8" s="4" t="s">
        <v>2571</v>
      </c>
      <c r="E8" s="4" t="s">
        <v>2572</v>
      </c>
      <c r="F8" s="4" t="s">
        <v>1631</v>
      </c>
      <c r="G8" s="4" t="s">
        <v>2577</v>
      </c>
      <c r="H8" s="4" t="s">
        <v>2578</v>
      </c>
      <c r="I8" s="4">
        <v>80101504</v>
      </c>
      <c r="J8" s="4" t="s">
        <v>2585</v>
      </c>
      <c r="K8" s="5">
        <v>42036</v>
      </c>
      <c r="L8" s="50">
        <v>10.863060160257765</v>
      </c>
      <c r="M8" s="4" t="s">
        <v>67</v>
      </c>
      <c r="N8" s="4" t="s">
        <v>1634</v>
      </c>
      <c r="O8" s="15">
        <v>24766350</v>
      </c>
      <c r="P8" s="15">
        <v>24766350</v>
      </c>
      <c r="Q8" s="4" t="s">
        <v>31</v>
      </c>
      <c r="R8" s="4" t="s">
        <v>31</v>
      </c>
      <c r="S8" s="4" t="s">
        <v>2570</v>
      </c>
      <c r="T8" s="258">
        <v>2358700</v>
      </c>
      <c r="U8" s="4" t="s">
        <v>791</v>
      </c>
      <c r="V8" s="259">
        <v>3042015</v>
      </c>
    </row>
    <row r="9" spans="1:237" s="172" customFormat="1" ht="69.95" customHeight="1" x14ac:dyDescent="0.25">
      <c r="A9" s="4">
        <v>8</v>
      </c>
      <c r="B9" s="4" t="s">
        <v>2563</v>
      </c>
      <c r="C9" s="4" t="s">
        <v>2586</v>
      </c>
      <c r="D9" s="4" t="s">
        <v>2587</v>
      </c>
      <c r="E9" s="4" t="s">
        <v>2588</v>
      </c>
      <c r="F9" s="4" t="s">
        <v>1631</v>
      </c>
      <c r="G9" s="4" t="s">
        <v>2577</v>
      </c>
      <c r="H9" s="4" t="s">
        <v>2578</v>
      </c>
      <c r="I9" s="4">
        <v>80101505</v>
      </c>
      <c r="J9" s="4" t="s">
        <v>2589</v>
      </c>
      <c r="K9" s="5">
        <v>42036</v>
      </c>
      <c r="L9" s="50">
        <v>9.6999999999999993</v>
      </c>
      <c r="M9" s="4" t="s">
        <v>67</v>
      </c>
      <c r="N9" s="4" t="s">
        <v>1634</v>
      </c>
      <c r="O9" s="15">
        <v>1810667</v>
      </c>
      <c r="P9" s="15">
        <v>1810667</v>
      </c>
      <c r="Q9" s="4" t="s">
        <v>31</v>
      </c>
      <c r="R9" s="4" t="s">
        <v>31</v>
      </c>
      <c r="S9" s="4" t="s">
        <v>2570</v>
      </c>
      <c r="T9" s="258">
        <v>8240000</v>
      </c>
      <c r="U9" s="4" t="s">
        <v>186</v>
      </c>
      <c r="V9" s="260"/>
    </row>
    <row r="10" spans="1:237" s="172" customFormat="1" ht="69.95" customHeight="1" x14ac:dyDescent="0.25">
      <c r="A10" s="4">
        <v>9</v>
      </c>
      <c r="B10" s="4" t="s">
        <v>2563</v>
      </c>
      <c r="C10" s="4" t="s">
        <v>2586</v>
      </c>
      <c r="D10" s="4" t="s">
        <v>2587</v>
      </c>
      <c r="E10" s="4" t="s">
        <v>2588</v>
      </c>
      <c r="F10" s="4" t="s">
        <v>1631</v>
      </c>
      <c r="G10" s="4" t="s">
        <v>2577</v>
      </c>
      <c r="H10" s="4" t="s">
        <v>2578</v>
      </c>
      <c r="I10" s="4">
        <v>80101505</v>
      </c>
      <c r="J10" s="4" t="s">
        <v>2590</v>
      </c>
      <c r="K10" s="5">
        <v>42036</v>
      </c>
      <c r="L10" s="50">
        <v>7</v>
      </c>
      <c r="M10" s="4" t="s">
        <v>67</v>
      </c>
      <c r="N10" s="4" t="s">
        <v>1634</v>
      </c>
      <c r="O10" s="231">
        <v>21557900</v>
      </c>
      <c r="P10" s="231">
        <v>21557900</v>
      </c>
      <c r="Q10" s="4" t="s">
        <v>31</v>
      </c>
      <c r="R10" s="4" t="s">
        <v>31</v>
      </c>
      <c r="S10" s="4" t="s">
        <v>2570</v>
      </c>
      <c r="T10" s="258">
        <v>3079700</v>
      </c>
      <c r="U10" s="4" t="s">
        <v>791</v>
      </c>
      <c r="V10" s="259">
        <v>8992015</v>
      </c>
    </row>
    <row r="11" spans="1:237" s="37" customFormat="1" ht="69.95" customHeight="1" x14ac:dyDescent="0.25">
      <c r="A11" s="4">
        <v>10</v>
      </c>
      <c r="B11" s="4" t="s">
        <v>2563</v>
      </c>
      <c r="C11" s="4" t="s">
        <v>2564</v>
      </c>
      <c r="D11" s="4" t="s">
        <v>2565</v>
      </c>
      <c r="E11" s="4" t="s">
        <v>2566</v>
      </c>
      <c r="F11" s="4" t="s">
        <v>418</v>
      </c>
      <c r="G11" s="4" t="s">
        <v>2567</v>
      </c>
      <c r="H11" s="4" t="s">
        <v>2568</v>
      </c>
      <c r="I11" s="4">
        <v>80101505</v>
      </c>
      <c r="J11" s="4" t="s">
        <v>2591</v>
      </c>
      <c r="K11" s="5">
        <v>42095</v>
      </c>
      <c r="L11" s="50">
        <v>12</v>
      </c>
      <c r="M11" s="4" t="s">
        <v>2592</v>
      </c>
      <c r="N11" s="4" t="s">
        <v>1634</v>
      </c>
      <c r="O11" s="231">
        <v>46247000</v>
      </c>
      <c r="P11" s="231">
        <v>46247000</v>
      </c>
      <c r="Q11" s="4" t="s">
        <v>31</v>
      </c>
      <c r="R11" s="4" t="s">
        <v>31</v>
      </c>
      <c r="S11" s="4" t="s">
        <v>2570</v>
      </c>
      <c r="T11" s="261">
        <v>113003975</v>
      </c>
      <c r="U11" s="4" t="s">
        <v>186</v>
      </c>
      <c r="V11" s="259"/>
    </row>
    <row r="12" spans="1:237" s="37" customFormat="1" ht="69.95" customHeight="1" x14ac:dyDescent="0.25">
      <c r="A12" s="4">
        <v>11</v>
      </c>
      <c r="B12" s="4" t="s">
        <v>2563</v>
      </c>
      <c r="C12" s="4" t="s">
        <v>2586</v>
      </c>
      <c r="D12" s="4" t="s">
        <v>2587</v>
      </c>
      <c r="E12" s="4" t="s">
        <v>2588</v>
      </c>
      <c r="F12" s="4" t="s">
        <v>1631</v>
      </c>
      <c r="G12" s="4" t="s">
        <v>2577</v>
      </c>
      <c r="H12" s="4" t="s">
        <v>2578</v>
      </c>
      <c r="I12" s="4">
        <v>80101505</v>
      </c>
      <c r="J12" s="4" t="s">
        <v>2593</v>
      </c>
      <c r="K12" s="5">
        <v>42036</v>
      </c>
      <c r="L12" s="50">
        <v>5</v>
      </c>
      <c r="M12" s="4" t="s">
        <v>67</v>
      </c>
      <c r="N12" s="4" t="s">
        <v>1634</v>
      </c>
      <c r="O12" s="231">
        <f>+P12</f>
        <v>12720500</v>
      </c>
      <c r="P12" s="231">
        <v>12720500</v>
      </c>
      <c r="Q12" s="4" t="s">
        <v>31</v>
      </c>
      <c r="R12" s="4" t="s">
        <v>31</v>
      </c>
      <c r="S12" s="4" t="s">
        <v>2570</v>
      </c>
      <c r="T12" s="258">
        <v>2544100</v>
      </c>
      <c r="U12" s="4" t="s">
        <v>791</v>
      </c>
      <c r="V12" s="260">
        <v>10712015</v>
      </c>
      <c r="W12" s="41"/>
      <c r="X12" s="41"/>
      <c r="Y12" s="240"/>
      <c r="Z12" s="41"/>
      <c r="AA12" s="41"/>
      <c r="AB12" s="41"/>
      <c r="AC12" s="41"/>
      <c r="AD12" s="41"/>
      <c r="AE12" s="41"/>
      <c r="AF12" s="41"/>
      <c r="AG12" s="41"/>
      <c r="AH12" s="110"/>
      <c r="AI12" s="41"/>
      <c r="AJ12" s="41"/>
      <c r="AK12" s="41"/>
      <c r="AL12" s="41"/>
      <c r="AM12" s="41"/>
      <c r="AN12" s="241"/>
      <c r="AO12" s="242"/>
      <c r="AP12" s="41"/>
      <c r="AQ12" s="41"/>
      <c r="AR12" s="243"/>
      <c r="AS12" s="243"/>
      <c r="AT12" s="41"/>
      <c r="AU12" s="41"/>
      <c r="AV12" s="41"/>
      <c r="AW12" s="240"/>
      <c r="AX12" s="41"/>
      <c r="AY12" s="41"/>
      <c r="AZ12" s="41"/>
      <c r="BA12" s="41"/>
      <c r="BB12" s="41"/>
      <c r="BC12" s="41"/>
      <c r="BD12" s="41"/>
      <c r="BE12" s="41"/>
      <c r="BF12" s="110"/>
      <c r="BG12" s="41"/>
      <c r="BH12" s="41"/>
      <c r="BI12" s="41"/>
      <c r="BJ12" s="41"/>
      <c r="BK12" s="41"/>
      <c r="BL12" s="241"/>
      <c r="BM12" s="242"/>
      <c r="BN12" s="41"/>
      <c r="BO12" s="41"/>
      <c r="BP12" s="243"/>
      <c r="BQ12" s="243"/>
      <c r="BR12" s="41"/>
      <c r="BS12" s="41"/>
      <c r="BT12" s="41"/>
      <c r="BU12" s="240"/>
      <c r="BV12" s="41"/>
      <c r="BW12" s="41"/>
      <c r="BX12" s="41"/>
      <c r="BY12" s="41"/>
      <c r="BZ12" s="41"/>
      <c r="CA12" s="41"/>
      <c r="CB12" s="41"/>
      <c r="CC12" s="41"/>
      <c r="CD12" s="110"/>
      <c r="CE12" s="41"/>
      <c r="CF12" s="41"/>
      <c r="CG12" s="41"/>
      <c r="CH12" s="41"/>
      <c r="CI12" s="41"/>
      <c r="CJ12" s="241"/>
      <c r="CK12" s="242"/>
      <c r="CL12" s="41"/>
      <c r="CM12" s="41"/>
      <c r="CN12" s="243"/>
      <c r="CO12" s="243"/>
      <c r="CP12" s="41"/>
      <c r="CQ12" s="41"/>
      <c r="CR12" s="41"/>
      <c r="CS12" s="240"/>
      <c r="CT12" s="41"/>
      <c r="CU12" s="41"/>
      <c r="CV12" s="41"/>
      <c r="CW12" s="41"/>
      <c r="CX12" s="41"/>
      <c r="CY12" s="41"/>
      <c r="CZ12" s="41"/>
      <c r="DA12" s="41"/>
      <c r="DB12" s="110"/>
      <c r="DC12" s="41"/>
      <c r="DD12" s="41"/>
      <c r="DE12" s="41"/>
      <c r="DF12" s="41"/>
      <c r="DG12" s="41"/>
      <c r="DH12" s="241"/>
      <c r="DI12" s="242"/>
      <c r="DJ12" s="41"/>
      <c r="DK12" s="41"/>
      <c r="DL12" s="243"/>
      <c r="DM12" s="243"/>
      <c r="DN12" s="41"/>
      <c r="DO12" s="41"/>
      <c r="DP12" s="41"/>
      <c r="DQ12" s="240"/>
      <c r="DR12" s="41"/>
      <c r="DS12" s="41"/>
      <c r="DT12" s="41"/>
      <c r="DU12" s="41"/>
      <c r="DV12" s="41"/>
      <c r="DW12" s="41"/>
      <c r="DX12" s="41"/>
      <c r="DY12" s="41"/>
      <c r="DZ12" s="110"/>
      <c r="EA12" s="41"/>
      <c r="EB12" s="41"/>
      <c r="EC12" s="41"/>
      <c r="ED12" s="41"/>
      <c r="EE12" s="41"/>
      <c r="EF12" s="241"/>
      <c r="EG12" s="242"/>
      <c r="EH12" s="41"/>
      <c r="EI12" s="41"/>
      <c r="EJ12" s="243"/>
      <c r="EK12" s="243"/>
      <c r="EL12" s="41"/>
      <c r="EM12" s="41"/>
      <c r="EN12" s="41"/>
      <c r="EO12" s="240"/>
      <c r="EP12" s="41"/>
      <c r="EQ12" s="41"/>
      <c r="ER12" s="41"/>
      <c r="ES12" s="41"/>
      <c r="ET12" s="41"/>
      <c r="EU12" s="41"/>
      <c r="EV12" s="41"/>
      <c r="EW12" s="41"/>
      <c r="EX12" s="110"/>
      <c r="EY12" s="41"/>
      <c r="EZ12" s="41"/>
      <c r="FA12" s="41"/>
      <c r="FB12" s="41"/>
      <c r="FC12" s="41"/>
      <c r="FD12" s="241"/>
      <c r="FE12" s="242"/>
      <c r="FF12" s="41"/>
      <c r="FG12" s="41"/>
      <c r="FH12" s="243"/>
      <c r="FI12" s="243"/>
      <c r="FJ12" s="41"/>
      <c r="FK12" s="41"/>
      <c r="FL12" s="41"/>
      <c r="FM12" s="240"/>
      <c r="FN12" s="41"/>
      <c r="FO12" s="41"/>
      <c r="FP12" s="41"/>
      <c r="FQ12" s="41"/>
      <c r="FR12" s="41"/>
      <c r="FS12" s="41"/>
      <c r="FT12" s="41"/>
      <c r="FU12" s="41"/>
      <c r="FV12" s="110"/>
      <c r="FW12" s="41"/>
      <c r="FX12" s="41"/>
      <c r="FY12" s="41"/>
      <c r="FZ12" s="41"/>
      <c r="GA12" s="41"/>
      <c r="GB12" s="241"/>
      <c r="GC12" s="242"/>
      <c r="GD12" s="41"/>
      <c r="GE12" s="41"/>
      <c r="GF12" s="243"/>
      <c r="GG12" s="243"/>
      <c r="GH12" s="41"/>
      <c r="GI12" s="41"/>
      <c r="GJ12" s="41"/>
      <c r="GK12" s="240"/>
      <c r="GL12" s="41"/>
      <c r="GM12" s="41"/>
      <c r="GN12" s="41"/>
      <c r="GO12" s="41"/>
      <c r="GP12" s="41"/>
      <c r="GQ12" s="41"/>
      <c r="GR12" s="41"/>
      <c r="GS12" s="41"/>
      <c r="GT12" s="110"/>
      <c r="GU12" s="41"/>
      <c r="GV12" s="41"/>
      <c r="GW12" s="41"/>
      <c r="GX12" s="41"/>
      <c r="GY12" s="41"/>
      <c r="GZ12" s="241"/>
      <c r="HA12" s="242"/>
      <c r="HB12" s="41"/>
      <c r="HC12" s="41"/>
      <c r="HD12" s="243"/>
      <c r="HE12" s="243"/>
      <c r="HF12" s="41"/>
      <c r="HG12" s="41"/>
      <c r="HH12" s="41"/>
      <c r="HI12" s="240"/>
      <c r="HJ12" s="41"/>
      <c r="HK12" s="41"/>
      <c r="HL12" s="41"/>
      <c r="HM12" s="41"/>
      <c r="HN12" s="41"/>
      <c r="HO12" s="41"/>
      <c r="HP12" s="41"/>
      <c r="HQ12" s="41"/>
      <c r="HR12" s="110"/>
      <c r="HS12" s="41"/>
      <c r="HT12" s="41"/>
      <c r="HU12" s="41"/>
      <c r="HV12" s="41"/>
      <c r="HW12" s="41"/>
      <c r="HX12" s="241"/>
      <c r="HY12" s="242"/>
      <c r="HZ12" s="41"/>
      <c r="IA12" s="41"/>
      <c r="IB12" s="243"/>
      <c r="IC12" s="243"/>
    </row>
    <row r="13" spans="1:237" s="37" customFormat="1" ht="69.95" customHeight="1" x14ac:dyDescent="0.25">
      <c r="A13" s="4">
        <v>12</v>
      </c>
      <c r="B13" s="4" t="s">
        <v>2563</v>
      </c>
      <c r="C13" s="4" t="s">
        <v>2564</v>
      </c>
      <c r="D13" s="4" t="s">
        <v>2565</v>
      </c>
      <c r="E13" s="4" t="s">
        <v>2566</v>
      </c>
      <c r="F13" s="4" t="s">
        <v>1631</v>
      </c>
      <c r="G13" s="4" t="s">
        <v>2577</v>
      </c>
      <c r="H13" s="4" t="s">
        <v>2578</v>
      </c>
      <c r="I13" s="4">
        <v>80101505</v>
      </c>
      <c r="J13" s="4" t="s">
        <v>2594</v>
      </c>
      <c r="K13" s="5">
        <v>42036</v>
      </c>
      <c r="L13" s="50">
        <v>5</v>
      </c>
      <c r="M13" s="4" t="s">
        <v>67</v>
      </c>
      <c r="N13" s="4" t="s">
        <v>1634</v>
      </c>
      <c r="O13" s="15">
        <v>27810000</v>
      </c>
      <c r="P13" s="15">
        <v>27810000</v>
      </c>
      <c r="Q13" s="4" t="s">
        <v>31</v>
      </c>
      <c r="R13" s="4" t="s">
        <v>31</v>
      </c>
      <c r="S13" s="4" t="s">
        <v>2570</v>
      </c>
      <c r="T13" s="258">
        <v>8858000</v>
      </c>
      <c r="U13" s="4" t="s">
        <v>791</v>
      </c>
      <c r="V13" s="36">
        <v>11492015</v>
      </c>
    </row>
    <row r="14" spans="1:237" s="37" customFormat="1" ht="69.95" customHeight="1" x14ac:dyDescent="0.25">
      <c r="A14" s="4">
        <v>13</v>
      </c>
      <c r="B14" s="4" t="s">
        <v>2563</v>
      </c>
      <c r="C14" s="4" t="s">
        <v>2564</v>
      </c>
      <c r="D14" s="4" t="s">
        <v>2565</v>
      </c>
      <c r="E14" s="4" t="s">
        <v>2566</v>
      </c>
      <c r="F14" s="4" t="s">
        <v>1631</v>
      </c>
      <c r="G14" s="4" t="s">
        <v>2577</v>
      </c>
      <c r="H14" s="4" t="s">
        <v>2578</v>
      </c>
      <c r="I14" s="4">
        <v>80101505</v>
      </c>
      <c r="J14" s="4" t="s">
        <v>2595</v>
      </c>
      <c r="K14" s="5">
        <v>42036</v>
      </c>
      <c r="L14" s="50">
        <v>5</v>
      </c>
      <c r="M14" s="4" t="s">
        <v>67</v>
      </c>
      <c r="N14" s="4" t="s">
        <v>1634</v>
      </c>
      <c r="O14" s="15">
        <v>16480000</v>
      </c>
      <c r="P14" s="15">
        <v>16480000</v>
      </c>
      <c r="Q14" s="4" t="s">
        <v>31</v>
      </c>
      <c r="R14" s="4" t="s">
        <v>31</v>
      </c>
      <c r="S14" s="4" t="s">
        <v>2570</v>
      </c>
      <c r="T14" s="258">
        <v>8858000</v>
      </c>
      <c r="U14" s="4" t="s">
        <v>791</v>
      </c>
      <c r="V14" s="36">
        <v>11432015</v>
      </c>
    </row>
    <row r="15" spans="1:237" s="37" customFormat="1" ht="69.95" customHeight="1" x14ac:dyDescent="0.25">
      <c r="A15" s="4">
        <v>14</v>
      </c>
      <c r="B15" s="4" t="s">
        <v>2563</v>
      </c>
      <c r="C15" s="4" t="s">
        <v>2564</v>
      </c>
      <c r="D15" s="4" t="s">
        <v>2571</v>
      </c>
      <c r="E15" s="4" t="s">
        <v>2572</v>
      </c>
      <c r="F15" s="4" t="s">
        <v>2573</v>
      </c>
      <c r="G15" s="4" t="s">
        <v>2582</v>
      </c>
      <c r="H15" s="4" t="s">
        <v>2583</v>
      </c>
      <c r="I15" s="4">
        <v>78111808</v>
      </c>
      <c r="J15" s="4" t="s">
        <v>2591</v>
      </c>
      <c r="K15" s="5">
        <v>42036</v>
      </c>
      <c r="L15" s="50">
        <v>9</v>
      </c>
      <c r="M15" s="4" t="s">
        <v>2592</v>
      </c>
      <c r="N15" s="4" t="s">
        <v>1634</v>
      </c>
      <c r="O15" s="15">
        <v>0</v>
      </c>
      <c r="P15" s="15">
        <v>0</v>
      </c>
      <c r="Q15" s="4" t="s">
        <v>31</v>
      </c>
      <c r="R15" s="4" t="s">
        <v>31</v>
      </c>
      <c r="S15" s="4" t="s">
        <v>2570</v>
      </c>
      <c r="T15" s="258">
        <f t="shared" ref="T15:T20" si="0">+P15</f>
        <v>0</v>
      </c>
      <c r="U15" s="4" t="s">
        <v>186</v>
      </c>
      <c r="V15" s="259"/>
    </row>
    <row r="16" spans="1:237" s="37" customFormat="1" ht="69.95" customHeight="1" x14ac:dyDescent="0.25">
      <c r="A16" s="4">
        <v>15</v>
      </c>
      <c r="B16" s="4" t="s">
        <v>2563</v>
      </c>
      <c r="C16" s="4" t="s">
        <v>2564</v>
      </c>
      <c r="D16" s="4" t="s">
        <v>2571</v>
      </c>
      <c r="E16" s="4" t="s">
        <v>2572</v>
      </c>
      <c r="F16" s="4" t="s">
        <v>2573</v>
      </c>
      <c r="G16" s="4" t="s">
        <v>2574</v>
      </c>
      <c r="H16" s="4" t="s">
        <v>2575</v>
      </c>
      <c r="I16" s="4">
        <v>80101504</v>
      </c>
      <c r="J16" s="4" t="s">
        <v>2596</v>
      </c>
      <c r="K16" s="5">
        <v>42036</v>
      </c>
      <c r="L16" s="50">
        <v>6</v>
      </c>
      <c r="M16" s="4" t="s">
        <v>67</v>
      </c>
      <c r="N16" s="4" t="s">
        <v>1634</v>
      </c>
      <c r="O16" s="15">
        <v>0</v>
      </c>
      <c r="P16" s="15">
        <v>0</v>
      </c>
      <c r="Q16" s="4" t="s">
        <v>31</v>
      </c>
      <c r="R16" s="4" t="s">
        <v>31</v>
      </c>
      <c r="S16" s="4" t="s">
        <v>2570</v>
      </c>
      <c r="T16" s="258">
        <f t="shared" si="0"/>
        <v>0</v>
      </c>
      <c r="U16" s="4" t="s">
        <v>186</v>
      </c>
      <c r="V16" s="259"/>
    </row>
    <row r="17" spans="1:237" s="37" customFormat="1" ht="69.95" customHeight="1" x14ac:dyDescent="0.25">
      <c r="A17" s="4">
        <v>16</v>
      </c>
      <c r="B17" s="4" t="s">
        <v>2563</v>
      </c>
      <c r="C17" s="4" t="s">
        <v>2564</v>
      </c>
      <c r="D17" s="4" t="s">
        <v>2571</v>
      </c>
      <c r="E17" s="4" t="s">
        <v>2572</v>
      </c>
      <c r="F17" s="4" t="s">
        <v>1631</v>
      </c>
      <c r="G17" s="4" t="s">
        <v>2577</v>
      </c>
      <c r="H17" s="4" t="s">
        <v>2578</v>
      </c>
      <c r="I17" s="4">
        <v>80101504</v>
      </c>
      <c r="J17" s="4" t="s">
        <v>2591</v>
      </c>
      <c r="K17" s="5">
        <v>42036</v>
      </c>
      <c r="L17" s="50">
        <v>10.863060160257765</v>
      </c>
      <c r="M17" s="4" t="s">
        <v>67</v>
      </c>
      <c r="N17" s="4" t="s">
        <v>1634</v>
      </c>
      <c r="O17" s="15">
        <v>0</v>
      </c>
      <c r="P17" s="15">
        <v>0</v>
      </c>
      <c r="Q17" s="4" t="s">
        <v>31</v>
      </c>
      <c r="R17" s="4" t="s">
        <v>31</v>
      </c>
      <c r="S17" s="4" t="s">
        <v>2570</v>
      </c>
      <c r="T17" s="258">
        <f t="shared" si="0"/>
        <v>0</v>
      </c>
      <c r="U17" s="4" t="s">
        <v>186</v>
      </c>
      <c r="V17" s="259"/>
    </row>
    <row r="18" spans="1:237" s="172" customFormat="1" ht="69.95" customHeight="1" x14ac:dyDescent="0.25">
      <c r="A18" s="4">
        <v>17</v>
      </c>
      <c r="B18" s="4" t="s">
        <v>2563</v>
      </c>
      <c r="C18" s="4" t="s">
        <v>2564</v>
      </c>
      <c r="D18" s="4" t="s">
        <v>2565</v>
      </c>
      <c r="E18" s="4" t="s">
        <v>2566</v>
      </c>
      <c r="F18" s="4" t="s">
        <v>418</v>
      </c>
      <c r="G18" s="4" t="s">
        <v>2567</v>
      </c>
      <c r="H18" s="4" t="s">
        <v>2568</v>
      </c>
      <c r="I18" s="4">
        <v>80101505</v>
      </c>
      <c r="J18" s="4" t="s">
        <v>2569</v>
      </c>
      <c r="K18" s="5">
        <v>42217</v>
      </c>
      <c r="L18" s="50">
        <v>12</v>
      </c>
      <c r="M18" s="4" t="s">
        <v>31</v>
      </c>
      <c r="N18" s="4" t="s">
        <v>1634</v>
      </c>
      <c r="O18" s="231">
        <v>1742263</v>
      </c>
      <c r="P18" s="231">
        <v>1742263</v>
      </c>
      <c r="Q18" s="4" t="s">
        <v>31</v>
      </c>
      <c r="R18" s="4" t="s">
        <v>31</v>
      </c>
      <c r="S18" s="4" t="s">
        <v>2570</v>
      </c>
      <c r="T18" s="258">
        <f t="shared" si="0"/>
        <v>1742263</v>
      </c>
      <c r="U18" s="4" t="s">
        <v>791</v>
      </c>
      <c r="V18" s="260">
        <v>1369</v>
      </c>
    </row>
    <row r="19" spans="1:237" s="37" customFormat="1" ht="69.95" customHeight="1" x14ac:dyDescent="0.25">
      <c r="A19" s="4">
        <v>17</v>
      </c>
      <c r="B19" s="4" t="s">
        <v>2563</v>
      </c>
      <c r="C19" s="4" t="s">
        <v>2564</v>
      </c>
      <c r="D19" s="4" t="s">
        <v>2565</v>
      </c>
      <c r="E19" s="4" t="s">
        <v>2566</v>
      </c>
      <c r="F19" s="4" t="s">
        <v>418</v>
      </c>
      <c r="G19" s="4" t="s">
        <v>2567</v>
      </c>
      <c r="H19" s="4" t="s">
        <v>2568</v>
      </c>
      <c r="I19" s="4">
        <v>80101505</v>
      </c>
      <c r="J19" s="4" t="s">
        <v>2597</v>
      </c>
      <c r="K19" s="5">
        <v>42095</v>
      </c>
      <c r="L19" s="50">
        <v>12</v>
      </c>
      <c r="M19" s="4" t="s">
        <v>2592</v>
      </c>
      <c r="N19" s="4" t="s">
        <v>1634</v>
      </c>
      <c r="O19" s="231">
        <v>11885253762</v>
      </c>
      <c r="P19" s="231">
        <v>11885253762</v>
      </c>
      <c r="Q19" s="4" t="s">
        <v>31</v>
      </c>
      <c r="R19" s="4" t="s">
        <v>31</v>
      </c>
      <c r="S19" s="4" t="s">
        <v>2570</v>
      </c>
      <c r="T19" s="258">
        <f t="shared" si="0"/>
        <v>11885253762</v>
      </c>
      <c r="U19" s="4" t="s">
        <v>186</v>
      </c>
      <c r="V19" s="260"/>
    </row>
    <row r="20" spans="1:237" s="37" customFormat="1" ht="69.95" customHeight="1" x14ac:dyDescent="0.25">
      <c r="A20" s="4">
        <v>18</v>
      </c>
      <c r="B20" s="4" t="s">
        <v>2563</v>
      </c>
      <c r="C20" s="4" t="s">
        <v>2564</v>
      </c>
      <c r="D20" s="4" t="s">
        <v>2565</v>
      </c>
      <c r="E20" s="4" t="s">
        <v>2566</v>
      </c>
      <c r="F20" s="4" t="s">
        <v>1631</v>
      </c>
      <c r="G20" s="4" t="s">
        <v>2577</v>
      </c>
      <c r="H20" s="4" t="s">
        <v>2578</v>
      </c>
      <c r="I20" s="4">
        <v>80101505</v>
      </c>
      <c r="J20" s="4" t="s">
        <v>2594</v>
      </c>
      <c r="K20" s="5">
        <v>42036</v>
      </c>
      <c r="L20" s="50">
        <v>5</v>
      </c>
      <c r="M20" s="4" t="s">
        <v>67</v>
      </c>
      <c r="N20" s="4" t="s">
        <v>1634</v>
      </c>
      <c r="O20" s="15">
        <v>15553000</v>
      </c>
      <c r="P20" s="15">
        <v>15553000</v>
      </c>
      <c r="Q20" s="4" t="s">
        <v>31</v>
      </c>
      <c r="R20" s="4" t="s">
        <v>31</v>
      </c>
      <c r="S20" s="4" t="s">
        <v>2570</v>
      </c>
      <c r="T20" s="231">
        <f t="shared" si="0"/>
        <v>15553000</v>
      </c>
      <c r="U20" s="4" t="s">
        <v>791</v>
      </c>
      <c r="V20" s="260">
        <v>11492015</v>
      </c>
      <c r="W20" s="41"/>
      <c r="X20" s="41"/>
      <c r="Y20" s="240"/>
      <c r="Z20" s="41"/>
      <c r="AA20" s="41"/>
      <c r="AB20" s="41"/>
      <c r="AC20" s="41"/>
      <c r="AD20" s="41"/>
      <c r="AE20" s="41"/>
      <c r="AF20" s="41"/>
      <c r="AG20" s="41"/>
      <c r="AH20" s="110"/>
      <c r="AI20" s="41"/>
      <c r="AJ20" s="41"/>
      <c r="AK20" s="41"/>
      <c r="AL20" s="41"/>
      <c r="AM20" s="41"/>
      <c r="AN20" s="241"/>
      <c r="AO20" s="242"/>
      <c r="AP20" s="41"/>
      <c r="AQ20" s="41"/>
      <c r="AR20" s="243"/>
      <c r="AS20" s="243"/>
      <c r="AT20" s="41"/>
      <c r="AU20" s="41"/>
      <c r="AV20" s="41"/>
      <c r="AW20" s="240"/>
      <c r="AX20" s="41"/>
      <c r="AY20" s="41"/>
      <c r="AZ20" s="41"/>
      <c r="BA20" s="41"/>
      <c r="BB20" s="41"/>
      <c r="BC20" s="41"/>
      <c r="BD20" s="41"/>
      <c r="BE20" s="41"/>
      <c r="BF20" s="110"/>
      <c r="BG20" s="41"/>
      <c r="BH20" s="41"/>
      <c r="BI20" s="41"/>
      <c r="BJ20" s="41"/>
      <c r="BK20" s="41"/>
      <c r="BL20" s="241"/>
      <c r="BM20" s="242"/>
      <c r="BN20" s="41"/>
      <c r="BO20" s="41"/>
      <c r="BP20" s="243"/>
      <c r="BQ20" s="243"/>
      <c r="BR20" s="41"/>
      <c r="BS20" s="41"/>
      <c r="BT20" s="41"/>
      <c r="BU20" s="240"/>
      <c r="BV20" s="41"/>
      <c r="BW20" s="41"/>
      <c r="BX20" s="41"/>
      <c r="BY20" s="41"/>
      <c r="BZ20" s="41"/>
      <c r="CA20" s="41"/>
      <c r="CB20" s="41"/>
      <c r="CC20" s="41"/>
      <c r="CD20" s="110"/>
      <c r="CE20" s="41"/>
      <c r="CF20" s="41"/>
      <c r="CG20" s="41"/>
      <c r="CH20" s="41"/>
      <c r="CI20" s="41"/>
      <c r="CJ20" s="241"/>
      <c r="CK20" s="242"/>
      <c r="CL20" s="41"/>
      <c r="CM20" s="41"/>
      <c r="CN20" s="243"/>
      <c r="CO20" s="243"/>
      <c r="CP20" s="41"/>
      <c r="CQ20" s="41"/>
      <c r="CR20" s="41"/>
      <c r="CS20" s="240"/>
      <c r="CT20" s="41"/>
      <c r="CU20" s="41"/>
      <c r="CV20" s="41"/>
      <c r="CW20" s="41"/>
      <c r="CX20" s="41"/>
      <c r="CY20" s="41"/>
      <c r="CZ20" s="41"/>
      <c r="DA20" s="41"/>
      <c r="DB20" s="110"/>
      <c r="DC20" s="41"/>
      <c r="DD20" s="41"/>
      <c r="DE20" s="41"/>
      <c r="DF20" s="41"/>
      <c r="DG20" s="41"/>
      <c r="DH20" s="241"/>
      <c r="DI20" s="242"/>
      <c r="DJ20" s="41"/>
      <c r="DK20" s="41"/>
      <c r="DL20" s="243"/>
      <c r="DM20" s="243"/>
      <c r="DN20" s="41"/>
      <c r="DO20" s="41"/>
      <c r="DP20" s="41"/>
      <c r="DQ20" s="240"/>
      <c r="DR20" s="41"/>
      <c r="DS20" s="41"/>
      <c r="DT20" s="41"/>
      <c r="DU20" s="41"/>
      <c r="DV20" s="41"/>
      <c r="DW20" s="41"/>
      <c r="DX20" s="41"/>
      <c r="DY20" s="41"/>
      <c r="DZ20" s="110"/>
      <c r="EA20" s="41"/>
      <c r="EB20" s="41"/>
      <c r="EC20" s="41"/>
      <c r="ED20" s="41"/>
      <c r="EE20" s="41"/>
      <c r="EF20" s="241"/>
      <c r="EG20" s="242"/>
      <c r="EH20" s="41"/>
      <c r="EI20" s="41"/>
      <c r="EJ20" s="243"/>
      <c r="EK20" s="243"/>
      <c r="EL20" s="41"/>
      <c r="EM20" s="41"/>
      <c r="EN20" s="41"/>
      <c r="EO20" s="240"/>
      <c r="EP20" s="41"/>
      <c r="EQ20" s="41"/>
      <c r="ER20" s="41"/>
      <c r="ES20" s="41"/>
      <c r="ET20" s="41"/>
      <c r="EU20" s="41"/>
      <c r="EV20" s="41"/>
      <c r="EW20" s="41"/>
      <c r="EX20" s="110"/>
      <c r="EY20" s="41"/>
      <c r="EZ20" s="41"/>
      <c r="FA20" s="41"/>
      <c r="FB20" s="41"/>
      <c r="FC20" s="41"/>
      <c r="FD20" s="241"/>
      <c r="FE20" s="242"/>
      <c r="FF20" s="41"/>
      <c r="FG20" s="41"/>
      <c r="FH20" s="243"/>
      <c r="FI20" s="243"/>
      <c r="FJ20" s="41"/>
      <c r="FK20" s="41"/>
      <c r="FL20" s="41"/>
      <c r="FM20" s="240"/>
      <c r="FN20" s="41"/>
      <c r="FO20" s="41"/>
      <c r="FP20" s="41"/>
      <c r="FQ20" s="41"/>
      <c r="FR20" s="41"/>
      <c r="FS20" s="41"/>
      <c r="FT20" s="41"/>
      <c r="FU20" s="41"/>
      <c r="FV20" s="110"/>
      <c r="FW20" s="41"/>
      <c r="FX20" s="41"/>
      <c r="FY20" s="41"/>
      <c r="FZ20" s="41"/>
      <c r="GA20" s="41"/>
      <c r="GB20" s="241"/>
      <c r="GC20" s="242"/>
      <c r="GD20" s="41"/>
      <c r="GE20" s="41"/>
      <c r="GF20" s="243"/>
      <c r="GG20" s="243"/>
      <c r="GH20" s="41"/>
      <c r="GI20" s="41"/>
      <c r="GJ20" s="41"/>
      <c r="GK20" s="240"/>
      <c r="GL20" s="41"/>
      <c r="GM20" s="41"/>
      <c r="GN20" s="41"/>
      <c r="GO20" s="41"/>
      <c r="GP20" s="41"/>
      <c r="GQ20" s="41"/>
      <c r="GR20" s="41"/>
      <c r="GS20" s="41"/>
      <c r="GT20" s="110"/>
      <c r="GU20" s="41"/>
      <c r="GV20" s="41"/>
      <c r="GW20" s="41"/>
      <c r="GX20" s="41"/>
      <c r="GY20" s="41"/>
      <c r="GZ20" s="241"/>
      <c r="HA20" s="242"/>
      <c r="HB20" s="41"/>
      <c r="HC20" s="41"/>
      <c r="HD20" s="243"/>
      <c r="HE20" s="243"/>
      <c r="HF20" s="41"/>
      <c r="HG20" s="41"/>
      <c r="HH20" s="41"/>
      <c r="HI20" s="240"/>
      <c r="HJ20" s="41"/>
      <c r="HK20" s="41"/>
      <c r="HL20" s="41"/>
      <c r="HM20" s="41"/>
      <c r="HN20" s="41"/>
      <c r="HO20" s="41"/>
      <c r="HP20" s="41"/>
      <c r="HQ20" s="41"/>
      <c r="HR20" s="110"/>
      <c r="HS20" s="41"/>
      <c r="HT20" s="41"/>
      <c r="HU20" s="41"/>
      <c r="HV20" s="41"/>
      <c r="HW20" s="41"/>
      <c r="HX20" s="241"/>
      <c r="HY20" s="242"/>
      <c r="HZ20" s="41"/>
      <c r="IA20" s="41"/>
      <c r="IB20" s="243"/>
      <c r="IC20" s="243"/>
    </row>
    <row r="21" spans="1:237" s="37" customFormat="1" ht="69.95" customHeight="1" x14ac:dyDescent="0.25">
      <c r="A21" s="4">
        <v>19</v>
      </c>
      <c r="B21" s="4" t="s">
        <v>2563</v>
      </c>
      <c r="C21" s="4" t="s">
        <v>2564</v>
      </c>
      <c r="D21" s="4" t="s">
        <v>2565</v>
      </c>
      <c r="E21" s="4" t="s">
        <v>2566</v>
      </c>
      <c r="F21" s="4" t="s">
        <v>1631</v>
      </c>
      <c r="G21" s="4" t="s">
        <v>2577</v>
      </c>
      <c r="H21" s="4" t="s">
        <v>2578</v>
      </c>
      <c r="I21" s="4">
        <v>80101505</v>
      </c>
      <c r="J21" s="4" t="s">
        <v>2598</v>
      </c>
      <c r="K21" s="5">
        <v>42036</v>
      </c>
      <c r="L21" s="50">
        <v>5</v>
      </c>
      <c r="M21" s="4" t="s">
        <v>67</v>
      </c>
      <c r="N21" s="4" t="s">
        <v>1634</v>
      </c>
      <c r="O21" s="15">
        <v>8240000</v>
      </c>
      <c r="P21" s="15">
        <v>8240000</v>
      </c>
      <c r="Q21" s="4" t="s">
        <v>31</v>
      </c>
      <c r="R21" s="4" t="s">
        <v>31</v>
      </c>
      <c r="S21" s="4" t="s">
        <v>2570</v>
      </c>
      <c r="T21" s="258">
        <v>8858000</v>
      </c>
      <c r="U21" s="4" t="s">
        <v>791</v>
      </c>
      <c r="V21" s="260">
        <v>11432015</v>
      </c>
      <c r="W21" s="41"/>
      <c r="X21" s="41"/>
      <c r="Y21" s="240"/>
      <c r="Z21" s="41"/>
      <c r="AA21" s="41"/>
      <c r="AB21" s="41"/>
      <c r="AC21" s="41"/>
      <c r="AD21" s="41"/>
      <c r="AE21" s="41"/>
      <c r="AF21" s="41"/>
      <c r="AG21" s="41"/>
      <c r="AH21" s="110"/>
      <c r="AI21" s="41"/>
      <c r="AJ21" s="41"/>
      <c r="AK21" s="41"/>
      <c r="AL21" s="41"/>
      <c r="AM21" s="41"/>
      <c r="AN21" s="241"/>
      <c r="AO21" s="242"/>
      <c r="AP21" s="41"/>
      <c r="AQ21" s="41"/>
      <c r="AR21" s="243"/>
      <c r="AS21" s="243"/>
      <c r="AT21" s="41"/>
      <c r="AU21" s="41"/>
      <c r="AV21" s="41"/>
      <c r="AW21" s="240"/>
      <c r="AX21" s="41"/>
      <c r="AY21" s="41"/>
      <c r="AZ21" s="41"/>
      <c r="BA21" s="41"/>
      <c r="BB21" s="41"/>
      <c r="BC21" s="41"/>
      <c r="BD21" s="41"/>
      <c r="BE21" s="41"/>
      <c r="BF21" s="110"/>
      <c r="BG21" s="41"/>
      <c r="BH21" s="41"/>
      <c r="BI21" s="41"/>
      <c r="BJ21" s="41"/>
      <c r="BK21" s="41"/>
      <c r="BL21" s="241"/>
      <c r="BM21" s="242"/>
      <c r="BN21" s="41"/>
      <c r="BO21" s="41"/>
      <c r="BP21" s="243"/>
      <c r="BQ21" s="243"/>
      <c r="BR21" s="41"/>
      <c r="BS21" s="41"/>
      <c r="BT21" s="41"/>
      <c r="BU21" s="240"/>
      <c r="BV21" s="41"/>
      <c r="BW21" s="41"/>
      <c r="BX21" s="41"/>
      <c r="BY21" s="41"/>
      <c r="BZ21" s="41"/>
      <c r="CA21" s="41"/>
      <c r="CB21" s="41"/>
      <c r="CC21" s="41"/>
      <c r="CD21" s="110"/>
      <c r="CE21" s="41"/>
      <c r="CF21" s="41"/>
      <c r="CG21" s="41"/>
      <c r="CH21" s="41"/>
      <c r="CI21" s="41"/>
      <c r="CJ21" s="241"/>
      <c r="CK21" s="242"/>
      <c r="CL21" s="41"/>
      <c r="CM21" s="41"/>
      <c r="CN21" s="243"/>
      <c r="CO21" s="243"/>
      <c r="CP21" s="41"/>
      <c r="CQ21" s="41"/>
      <c r="CR21" s="41"/>
      <c r="CS21" s="240"/>
      <c r="CT21" s="41"/>
      <c r="CU21" s="41"/>
      <c r="CV21" s="41"/>
      <c r="CW21" s="41"/>
      <c r="CX21" s="41"/>
      <c r="CY21" s="41"/>
      <c r="CZ21" s="41"/>
      <c r="DA21" s="41"/>
      <c r="DB21" s="110"/>
      <c r="DC21" s="41"/>
      <c r="DD21" s="41"/>
      <c r="DE21" s="41"/>
      <c r="DF21" s="41"/>
      <c r="DG21" s="41"/>
      <c r="DH21" s="241"/>
      <c r="DI21" s="242"/>
      <c r="DJ21" s="41"/>
      <c r="DK21" s="41"/>
      <c r="DL21" s="243"/>
      <c r="DM21" s="243"/>
      <c r="DN21" s="41"/>
      <c r="DO21" s="41"/>
      <c r="DP21" s="41"/>
      <c r="DQ21" s="240"/>
      <c r="DR21" s="41"/>
      <c r="DS21" s="41"/>
      <c r="DT21" s="41"/>
      <c r="DU21" s="41"/>
      <c r="DV21" s="41"/>
      <c r="DW21" s="41"/>
      <c r="DX21" s="41"/>
      <c r="DY21" s="41"/>
      <c r="DZ21" s="110"/>
      <c r="EA21" s="41"/>
      <c r="EB21" s="41"/>
      <c r="EC21" s="41"/>
      <c r="ED21" s="41"/>
      <c r="EE21" s="41"/>
      <c r="EF21" s="241"/>
      <c r="EG21" s="242"/>
      <c r="EH21" s="41"/>
      <c r="EI21" s="41"/>
      <c r="EJ21" s="243"/>
      <c r="EK21" s="243"/>
      <c r="EL21" s="41"/>
      <c r="EM21" s="41"/>
      <c r="EN21" s="41"/>
      <c r="EO21" s="240"/>
      <c r="EP21" s="41"/>
      <c r="EQ21" s="41"/>
      <c r="ER21" s="41"/>
      <c r="ES21" s="41"/>
      <c r="ET21" s="41"/>
      <c r="EU21" s="41"/>
      <c r="EV21" s="41"/>
      <c r="EW21" s="41"/>
      <c r="EX21" s="110"/>
      <c r="EY21" s="41"/>
      <c r="EZ21" s="41"/>
      <c r="FA21" s="41"/>
      <c r="FB21" s="41"/>
      <c r="FC21" s="41"/>
      <c r="FD21" s="241"/>
      <c r="FE21" s="242"/>
      <c r="FF21" s="41"/>
      <c r="FG21" s="41"/>
      <c r="FH21" s="243"/>
      <c r="FI21" s="243"/>
      <c r="FJ21" s="41"/>
      <c r="FK21" s="41"/>
      <c r="FL21" s="41"/>
      <c r="FM21" s="240"/>
      <c r="FN21" s="41"/>
      <c r="FO21" s="41"/>
      <c r="FP21" s="41"/>
      <c r="FQ21" s="41"/>
      <c r="FR21" s="41"/>
      <c r="FS21" s="41"/>
      <c r="FT21" s="41"/>
      <c r="FU21" s="41"/>
      <c r="FV21" s="110"/>
      <c r="FW21" s="41"/>
      <c r="FX21" s="41"/>
      <c r="FY21" s="41"/>
      <c r="FZ21" s="41"/>
      <c r="GA21" s="41"/>
      <c r="GB21" s="241"/>
      <c r="GC21" s="242"/>
      <c r="GD21" s="41"/>
      <c r="GE21" s="41"/>
      <c r="GF21" s="243"/>
      <c r="GG21" s="243"/>
      <c r="GH21" s="41"/>
      <c r="GI21" s="41"/>
      <c r="GJ21" s="41"/>
      <c r="GK21" s="240"/>
      <c r="GL21" s="41"/>
      <c r="GM21" s="41"/>
      <c r="GN21" s="41"/>
      <c r="GO21" s="41"/>
      <c r="GP21" s="41"/>
      <c r="GQ21" s="41"/>
      <c r="GR21" s="41"/>
      <c r="GS21" s="41"/>
      <c r="GT21" s="110"/>
      <c r="GU21" s="41"/>
      <c r="GV21" s="41"/>
      <c r="GW21" s="41"/>
      <c r="GX21" s="41"/>
      <c r="GY21" s="41"/>
      <c r="GZ21" s="241"/>
      <c r="HA21" s="242"/>
      <c r="HB21" s="41"/>
      <c r="HC21" s="41"/>
      <c r="HD21" s="243"/>
      <c r="HE21" s="243"/>
      <c r="HF21" s="41"/>
      <c r="HG21" s="41"/>
      <c r="HH21" s="41"/>
      <c r="HI21" s="240"/>
      <c r="HJ21" s="41"/>
      <c r="HK21" s="41"/>
      <c r="HL21" s="41"/>
      <c r="HM21" s="41"/>
      <c r="HN21" s="41"/>
      <c r="HO21" s="41"/>
      <c r="HP21" s="41"/>
      <c r="HQ21" s="41"/>
      <c r="HR21" s="110"/>
      <c r="HS21" s="41"/>
      <c r="HT21" s="41"/>
      <c r="HU21" s="41"/>
      <c r="HV21" s="41"/>
      <c r="HW21" s="41"/>
      <c r="HX21" s="241"/>
      <c r="HY21" s="242"/>
      <c r="HZ21" s="41"/>
      <c r="IA21" s="41"/>
      <c r="IB21" s="243"/>
      <c r="IC21" s="243"/>
    </row>
    <row r="22" spans="1:237" s="37" customFormat="1" ht="69.95" customHeight="1" x14ac:dyDescent="0.25">
      <c r="A22" s="4">
        <v>20</v>
      </c>
      <c r="B22" s="4" t="s">
        <v>2563</v>
      </c>
      <c r="C22" s="4" t="s">
        <v>2564</v>
      </c>
      <c r="D22" s="4" t="s">
        <v>2571</v>
      </c>
      <c r="E22" s="4" t="s">
        <v>2572</v>
      </c>
      <c r="F22" s="4" t="s">
        <v>1631</v>
      </c>
      <c r="G22" s="4" t="s">
        <v>2577</v>
      </c>
      <c r="H22" s="4" t="s">
        <v>2578</v>
      </c>
      <c r="I22" s="4">
        <v>80101504</v>
      </c>
      <c r="J22" s="4" t="s">
        <v>2599</v>
      </c>
      <c r="K22" s="5">
        <v>42036</v>
      </c>
      <c r="L22" s="50">
        <v>2.5</v>
      </c>
      <c r="M22" s="4" t="s">
        <v>67</v>
      </c>
      <c r="N22" s="4" t="s">
        <v>1634</v>
      </c>
      <c r="O22" s="15">
        <f t="shared" ref="O22:O27" si="1">+L22*T22</f>
        <v>11304250</v>
      </c>
      <c r="P22" s="15">
        <v>11304250</v>
      </c>
      <c r="Q22" s="4" t="s">
        <v>31</v>
      </c>
      <c r="R22" s="4" t="s">
        <v>31</v>
      </c>
      <c r="S22" s="4" t="s">
        <v>2570</v>
      </c>
      <c r="T22" s="258">
        <v>4521700</v>
      </c>
      <c r="U22" s="4" t="s">
        <v>791</v>
      </c>
      <c r="V22" s="260">
        <v>7322015</v>
      </c>
      <c r="W22" s="41"/>
      <c r="X22" s="41"/>
      <c r="Y22" s="240"/>
      <c r="Z22" s="41"/>
      <c r="AA22" s="41"/>
      <c r="AB22" s="41"/>
      <c r="AC22" s="41"/>
      <c r="AD22" s="41"/>
      <c r="AE22" s="41"/>
      <c r="AF22" s="41"/>
      <c r="AG22" s="41"/>
      <c r="AH22" s="110"/>
      <c r="AI22" s="41"/>
      <c r="AJ22" s="41"/>
      <c r="AK22" s="41"/>
      <c r="AL22" s="41"/>
      <c r="AM22" s="41"/>
      <c r="AN22" s="241"/>
      <c r="AO22" s="242"/>
      <c r="AP22" s="41"/>
      <c r="AQ22" s="41"/>
      <c r="AR22" s="243"/>
      <c r="AS22" s="243"/>
      <c r="AT22" s="41"/>
      <c r="AU22" s="41"/>
      <c r="AV22" s="41"/>
      <c r="AW22" s="240"/>
      <c r="AX22" s="41"/>
      <c r="AY22" s="41"/>
      <c r="AZ22" s="41"/>
      <c r="BA22" s="41"/>
      <c r="BB22" s="41"/>
      <c r="BC22" s="41"/>
      <c r="BD22" s="41"/>
      <c r="BE22" s="41"/>
      <c r="BF22" s="110"/>
      <c r="BG22" s="41"/>
      <c r="BH22" s="41"/>
      <c r="BI22" s="41"/>
      <c r="BJ22" s="41"/>
      <c r="BK22" s="41"/>
      <c r="BL22" s="241"/>
      <c r="BM22" s="242"/>
      <c r="BN22" s="41"/>
      <c r="BO22" s="41"/>
      <c r="BP22" s="243"/>
      <c r="BQ22" s="243"/>
      <c r="BR22" s="41"/>
      <c r="BS22" s="41"/>
      <c r="BT22" s="41"/>
      <c r="BU22" s="240"/>
      <c r="BV22" s="41"/>
      <c r="BW22" s="41"/>
      <c r="BX22" s="41"/>
      <c r="BY22" s="41"/>
      <c r="BZ22" s="41"/>
      <c r="CA22" s="41"/>
      <c r="CB22" s="41"/>
      <c r="CC22" s="41"/>
      <c r="CD22" s="110"/>
      <c r="CE22" s="41"/>
      <c r="CF22" s="41"/>
      <c r="CG22" s="41"/>
      <c r="CH22" s="41"/>
      <c r="CI22" s="41"/>
      <c r="CJ22" s="241"/>
      <c r="CK22" s="242"/>
      <c r="CL22" s="41"/>
      <c r="CM22" s="41"/>
      <c r="CN22" s="243"/>
      <c r="CO22" s="243"/>
      <c r="CP22" s="41"/>
      <c r="CQ22" s="41"/>
      <c r="CR22" s="41"/>
      <c r="CS22" s="240"/>
      <c r="CT22" s="41"/>
      <c r="CU22" s="41"/>
      <c r="CV22" s="41"/>
      <c r="CW22" s="41"/>
      <c r="CX22" s="41"/>
      <c r="CY22" s="41"/>
      <c r="CZ22" s="41"/>
      <c r="DA22" s="41"/>
      <c r="DB22" s="110"/>
      <c r="DC22" s="41"/>
      <c r="DD22" s="41"/>
      <c r="DE22" s="41"/>
      <c r="DF22" s="41"/>
      <c r="DG22" s="41"/>
      <c r="DH22" s="241"/>
      <c r="DI22" s="242"/>
      <c r="DJ22" s="41"/>
      <c r="DK22" s="41"/>
      <c r="DL22" s="243"/>
      <c r="DM22" s="243"/>
      <c r="DN22" s="41"/>
      <c r="DO22" s="41"/>
      <c r="DP22" s="41"/>
      <c r="DQ22" s="240"/>
      <c r="DR22" s="41"/>
      <c r="DS22" s="41"/>
      <c r="DT22" s="41"/>
      <c r="DU22" s="41"/>
      <c r="DV22" s="41"/>
      <c r="DW22" s="41"/>
      <c r="DX22" s="41"/>
      <c r="DY22" s="41"/>
      <c r="DZ22" s="110"/>
      <c r="EA22" s="41"/>
      <c r="EB22" s="41"/>
      <c r="EC22" s="41"/>
      <c r="ED22" s="41"/>
      <c r="EE22" s="41"/>
      <c r="EF22" s="241"/>
      <c r="EG22" s="242"/>
      <c r="EH22" s="41"/>
      <c r="EI22" s="41"/>
      <c r="EJ22" s="243"/>
      <c r="EK22" s="243"/>
      <c r="EL22" s="41"/>
      <c r="EM22" s="41"/>
      <c r="EN22" s="41"/>
      <c r="EO22" s="240"/>
      <c r="EP22" s="41"/>
      <c r="EQ22" s="41"/>
      <c r="ER22" s="41"/>
      <c r="ES22" s="41"/>
      <c r="ET22" s="41"/>
      <c r="EU22" s="41"/>
      <c r="EV22" s="41"/>
      <c r="EW22" s="41"/>
      <c r="EX22" s="110"/>
      <c r="EY22" s="41"/>
      <c r="EZ22" s="41"/>
      <c r="FA22" s="41"/>
      <c r="FB22" s="41"/>
      <c r="FC22" s="41"/>
      <c r="FD22" s="241"/>
      <c r="FE22" s="242"/>
      <c r="FF22" s="41"/>
      <c r="FG22" s="41"/>
      <c r="FH22" s="243"/>
      <c r="FI22" s="243"/>
      <c r="FJ22" s="41"/>
      <c r="FK22" s="41"/>
      <c r="FL22" s="41"/>
      <c r="FM22" s="240"/>
      <c r="FN22" s="41"/>
      <c r="FO22" s="41"/>
      <c r="FP22" s="41"/>
      <c r="FQ22" s="41"/>
      <c r="FR22" s="41"/>
      <c r="FS22" s="41"/>
      <c r="FT22" s="41"/>
      <c r="FU22" s="41"/>
      <c r="FV22" s="110"/>
      <c r="FW22" s="41"/>
      <c r="FX22" s="41"/>
      <c r="FY22" s="41"/>
      <c r="FZ22" s="41"/>
      <c r="GA22" s="41"/>
      <c r="GB22" s="241"/>
      <c r="GC22" s="242"/>
      <c r="GD22" s="41"/>
      <c r="GE22" s="41"/>
      <c r="GF22" s="243"/>
      <c r="GG22" s="243"/>
      <c r="GH22" s="41"/>
      <c r="GI22" s="41"/>
      <c r="GJ22" s="41"/>
      <c r="GK22" s="240"/>
      <c r="GL22" s="41"/>
      <c r="GM22" s="41"/>
      <c r="GN22" s="41"/>
      <c r="GO22" s="41"/>
      <c r="GP22" s="41"/>
      <c r="GQ22" s="41"/>
      <c r="GR22" s="41"/>
      <c r="GS22" s="41"/>
      <c r="GT22" s="110"/>
      <c r="GU22" s="41"/>
      <c r="GV22" s="41"/>
      <c r="GW22" s="41"/>
      <c r="GX22" s="41"/>
      <c r="GY22" s="41"/>
      <c r="GZ22" s="241"/>
      <c r="HA22" s="242"/>
      <c r="HB22" s="41"/>
      <c r="HC22" s="41"/>
      <c r="HD22" s="243"/>
      <c r="HE22" s="243"/>
      <c r="HF22" s="41"/>
      <c r="HG22" s="41"/>
      <c r="HH22" s="41"/>
      <c r="HI22" s="240"/>
      <c r="HJ22" s="41"/>
      <c r="HK22" s="41"/>
      <c r="HL22" s="41"/>
      <c r="HM22" s="41"/>
      <c r="HN22" s="41"/>
      <c r="HO22" s="41"/>
      <c r="HP22" s="41"/>
      <c r="HQ22" s="41"/>
      <c r="HR22" s="110"/>
      <c r="HS22" s="41"/>
      <c r="HT22" s="41"/>
      <c r="HU22" s="41"/>
      <c r="HV22" s="41"/>
      <c r="HW22" s="41"/>
      <c r="HX22" s="241"/>
      <c r="HY22" s="242"/>
      <c r="HZ22" s="41"/>
      <c r="IA22" s="41"/>
      <c r="IB22" s="243"/>
      <c r="IC22" s="243"/>
    </row>
    <row r="23" spans="1:237" s="37" customFormat="1" ht="69.95" customHeight="1" x14ac:dyDescent="0.25">
      <c r="A23" s="4">
        <v>21</v>
      </c>
      <c r="B23" s="4" t="s">
        <v>2563</v>
      </c>
      <c r="C23" s="4" t="s">
        <v>2564</v>
      </c>
      <c r="D23" s="4" t="s">
        <v>2571</v>
      </c>
      <c r="E23" s="4" t="s">
        <v>2572</v>
      </c>
      <c r="F23" s="4" t="s">
        <v>1631</v>
      </c>
      <c r="G23" s="4" t="s">
        <v>2577</v>
      </c>
      <c r="H23" s="4" t="s">
        <v>2578</v>
      </c>
      <c r="I23" s="4">
        <v>80101504</v>
      </c>
      <c r="J23" s="4" t="s">
        <v>2600</v>
      </c>
      <c r="K23" s="5">
        <v>42036</v>
      </c>
      <c r="L23" s="50">
        <v>2.5</v>
      </c>
      <c r="M23" s="4" t="s">
        <v>67</v>
      </c>
      <c r="N23" s="4" t="s">
        <v>1634</v>
      </c>
      <c r="O23" s="15">
        <f t="shared" si="1"/>
        <v>5896750</v>
      </c>
      <c r="P23" s="15">
        <v>5896750</v>
      </c>
      <c r="Q23" s="4" t="s">
        <v>31</v>
      </c>
      <c r="R23" s="4" t="s">
        <v>31</v>
      </c>
      <c r="S23" s="4" t="s">
        <v>2570</v>
      </c>
      <c r="T23" s="258">
        <v>2358700</v>
      </c>
      <c r="U23" s="4" t="s">
        <v>791</v>
      </c>
      <c r="V23" s="260">
        <v>3042015</v>
      </c>
    </row>
    <row r="24" spans="1:237" s="37" customFormat="1" ht="69.95" customHeight="1" x14ac:dyDescent="0.25">
      <c r="A24" s="4">
        <v>22</v>
      </c>
      <c r="B24" s="4" t="s">
        <v>2563</v>
      </c>
      <c r="C24" s="4" t="s">
        <v>2564</v>
      </c>
      <c r="D24" s="4" t="s">
        <v>2571</v>
      </c>
      <c r="E24" s="4" t="s">
        <v>2572</v>
      </c>
      <c r="F24" s="4" t="s">
        <v>1631</v>
      </c>
      <c r="G24" s="4" t="s">
        <v>2577</v>
      </c>
      <c r="H24" s="4" t="s">
        <v>2578</v>
      </c>
      <c r="I24" s="4">
        <v>80101504</v>
      </c>
      <c r="J24" s="4" t="s">
        <v>2601</v>
      </c>
      <c r="K24" s="5">
        <v>42036</v>
      </c>
      <c r="L24" s="50">
        <v>2.5</v>
      </c>
      <c r="M24" s="4" t="s">
        <v>67</v>
      </c>
      <c r="N24" s="4" t="s">
        <v>1634</v>
      </c>
      <c r="O24" s="15">
        <f t="shared" si="1"/>
        <v>8677750</v>
      </c>
      <c r="P24" s="15">
        <v>8677750</v>
      </c>
      <c r="Q24" s="4" t="s">
        <v>31</v>
      </c>
      <c r="R24" s="4" t="s">
        <v>31</v>
      </c>
      <c r="S24" s="4" t="s">
        <v>2570</v>
      </c>
      <c r="T24" s="258">
        <v>3471100</v>
      </c>
      <c r="U24" s="4" t="s">
        <v>791</v>
      </c>
      <c r="V24" s="36">
        <v>2992015</v>
      </c>
    </row>
    <row r="25" spans="1:237" s="37" customFormat="1" ht="69.95" customHeight="1" x14ac:dyDescent="0.25">
      <c r="A25" s="4">
        <v>23</v>
      </c>
      <c r="B25" s="4" t="s">
        <v>2563</v>
      </c>
      <c r="C25" s="4" t="s">
        <v>2564</v>
      </c>
      <c r="D25" s="4" t="s">
        <v>2565</v>
      </c>
      <c r="E25" s="4" t="s">
        <v>2566</v>
      </c>
      <c r="F25" s="4" t="s">
        <v>1631</v>
      </c>
      <c r="G25" s="4" t="s">
        <v>2577</v>
      </c>
      <c r="H25" s="4" t="s">
        <v>2578</v>
      </c>
      <c r="I25" s="4">
        <v>80101505</v>
      </c>
      <c r="J25" s="4" t="s">
        <v>2594</v>
      </c>
      <c r="K25" s="5">
        <v>42036</v>
      </c>
      <c r="L25" s="50">
        <v>3</v>
      </c>
      <c r="M25" s="4" t="s">
        <v>67</v>
      </c>
      <c r="N25" s="4" t="s">
        <v>1634</v>
      </c>
      <c r="O25" s="15">
        <f t="shared" si="1"/>
        <v>26574000</v>
      </c>
      <c r="P25" s="15">
        <v>26574000</v>
      </c>
      <c r="Q25" s="4" t="s">
        <v>31</v>
      </c>
      <c r="R25" s="4" t="s">
        <v>31</v>
      </c>
      <c r="S25" s="4" t="s">
        <v>2570</v>
      </c>
      <c r="T25" s="231">
        <v>8858000</v>
      </c>
      <c r="U25" s="4" t="s">
        <v>791</v>
      </c>
      <c r="V25" s="259">
        <v>14462015</v>
      </c>
    </row>
    <row r="26" spans="1:237" s="37" customFormat="1" ht="69.95" customHeight="1" x14ac:dyDescent="0.25">
      <c r="A26" s="4">
        <v>24</v>
      </c>
      <c r="B26" s="4" t="s">
        <v>2563</v>
      </c>
      <c r="C26" s="4" t="s">
        <v>2564</v>
      </c>
      <c r="D26" s="4" t="s">
        <v>2565</v>
      </c>
      <c r="E26" s="4" t="s">
        <v>2566</v>
      </c>
      <c r="F26" s="4" t="s">
        <v>1631</v>
      </c>
      <c r="G26" s="4" t="s">
        <v>2577</v>
      </c>
      <c r="H26" s="4" t="s">
        <v>2578</v>
      </c>
      <c r="I26" s="4">
        <v>80101505</v>
      </c>
      <c r="J26" s="4" t="s">
        <v>2602</v>
      </c>
      <c r="K26" s="5">
        <v>42036</v>
      </c>
      <c r="L26" s="50">
        <v>3</v>
      </c>
      <c r="M26" s="4" t="s">
        <v>67</v>
      </c>
      <c r="N26" s="4" t="s">
        <v>1634</v>
      </c>
      <c r="O26" s="15">
        <f t="shared" si="1"/>
        <v>24720000</v>
      </c>
      <c r="P26" s="15">
        <v>24720000</v>
      </c>
      <c r="Q26" s="4" t="s">
        <v>31</v>
      </c>
      <c r="R26" s="4" t="s">
        <v>31</v>
      </c>
      <c r="S26" s="4" t="s">
        <v>2570</v>
      </c>
      <c r="T26" s="258">
        <v>8240000</v>
      </c>
      <c r="U26" s="4" t="s">
        <v>186</v>
      </c>
      <c r="V26" s="259"/>
    </row>
    <row r="27" spans="1:237" s="37" customFormat="1" ht="69.95" customHeight="1" x14ac:dyDescent="0.25">
      <c r="A27" s="4">
        <v>25</v>
      </c>
      <c r="B27" s="4" t="s">
        <v>2563</v>
      </c>
      <c r="C27" s="4" t="s">
        <v>2564</v>
      </c>
      <c r="D27" s="4" t="s">
        <v>2571</v>
      </c>
      <c r="E27" s="4" t="s">
        <v>2572</v>
      </c>
      <c r="F27" s="4" t="s">
        <v>1631</v>
      </c>
      <c r="G27" s="4" t="s">
        <v>2577</v>
      </c>
      <c r="H27" s="4" t="s">
        <v>2578</v>
      </c>
      <c r="I27" s="4">
        <v>80101504</v>
      </c>
      <c r="J27" s="4" t="s">
        <v>2603</v>
      </c>
      <c r="K27" s="5">
        <v>42036</v>
      </c>
      <c r="L27" s="50">
        <v>3</v>
      </c>
      <c r="M27" s="4" t="s">
        <v>67</v>
      </c>
      <c r="N27" s="4" t="s">
        <v>1634</v>
      </c>
      <c r="O27" s="15">
        <f t="shared" si="1"/>
        <v>4758600</v>
      </c>
      <c r="P27" s="15">
        <v>4758600</v>
      </c>
      <c r="Q27" s="4" t="s">
        <v>31</v>
      </c>
      <c r="R27" s="4" t="s">
        <v>31</v>
      </c>
      <c r="S27" s="4" t="s">
        <v>2570</v>
      </c>
      <c r="T27" s="258">
        <v>1586200</v>
      </c>
      <c r="U27" s="4" t="s">
        <v>791</v>
      </c>
      <c r="V27" s="260">
        <v>14472015</v>
      </c>
    </row>
    <row r="28" spans="1:237" s="37" customFormat="1" ht="69.95" customHeight="1" x14ac:dyDescent="0.25">
      <c r="A28" s="4">
        <v>26</v>
      </c>
      <c r="B28" s="4" t="s">
        <v>2563</v>
      </c>
      <c r="C28" s="4" t="s">
        <v>2564</v>
      </c>
      <c r="D28" s="4" t="s">
        <v>2571</v>
      </c>
      <c r="E28" s="4" t="s">
        <v>2572</v>
      </c>
      <c r="F28" s="4" t="s">
        <v>2573</v>
      </c>
      <c r="G28" s="4" t="s">
        <v>2574</v>
      </c>
      <c r="H28" s="4" t="s">
        <v>2575</v>
      </c>
      <c r="I28" s="4">
        <v>80101504</v>
      </c>
      <c r="J28" s="4" t="s">
        <v>2576</v>
      </c>
      <c r="K28" s="5">
        <v>42036</v>
      </c>
      <c r="L28" s="50">
        <v>6</v>
      </c>
      <c r="M28" s="4" t="s">
        <v>67</v>
      </c>
      <c r="N28" s="4" t="s">
        <v>1634</v>
      </c>
      <c r="O28" s="15">
        <v>34455405</v>
      </c>
      <c r="P28" s="15">
        <v>34455405</v>
      </c>
      <c r="Q28" s="4" t="s">
        <v>31</v>
      </c>
      <c r="R28" s="4" t="s">
        <v>31</v>
      </c>
      <c r="S28" s="4" t="s">
        <v>2570</v>
      </c>
      <c r="T28" s="258"/>
      <c r="U28" s="4" t="s">
        <v>186</v>
      </c>
      <c r="V28" s="259"/>
    </row>
    <row r="29" spans="1:237" s="37" customFormat="1" ht="69.95" customHeight="1" x14ac:dyDescent="0.25">
      <c r="A29" s="4">
        <v>27</v>
      </c>
      <c r="B29" s="4" t="s">
        <v>2563</v>
      </c>
      <c r="C29" s="4" t="s">
        <v>2564</v>
      </c>
      <c r="D29" s="4" t="s">
        <v>2565</v>
      </c>
      <c r="E29" s="4" t="s">
        <v>2566</v>
      </c>
      <c r="F29" s="4" t="s">
        <v>1631</v>
      </c>
      <c r="G29" s="4" t="s">
        <v>2577</v>
      </c>
      <c r="H29" s="4" t="s">
        <v>2578</v>
      </c>
      <c r="I29" s="4">
        <v>80101505</v>
      </c>
      <c r="J29" s="4" t="s">
        <v>2604</v>
      </c>
      <c r="K29" s="5">
        <v>42036</v>
      </c>
      <c r="L29" s="50">
        <v>2</v>
      </c>
      <c r="M29" s="4" t="s">
        <v>67</v>
      </c>
      <c r="N29" s="4" t="s">
        <v>1634</v>
      </c>
      <c r="O29" s="15">
        <f>+L29*T29</f>
        <v>9043400</v>
      </c>
      <c r="P29" s="15">
        <v>9043400</v>
      </c>
      <c r="Q29" s="4" t="s">
        <v>31</v>
      </c>
      <c r="R29" s="4" t="s">
        <v>31</v>
      </c>
      <c r="S29" s="4" t="s">
        <v>2570</v>
      </c>
      <c r="T29" s="258">
        <v>4521700</v>
      </c>
      <c r="U29" s="4" t="s">
        <v>186</v>
      </c>
      <c r="V29" s="259"/>
    </row>
    <row r="30" spans="1:237" s="37" customFormat="1" ht="69.95" customHeight="1" x14ac:dyDescent="0.25">
      <c r="A30" s="4">
        <v>28</v>
      </c>
      <c r="B30" s="4" t="s">
        <v>2563</v>
      </c>
      <c r="C30" s="4" t="s">
        <v>2564</v>
      </c>
      <c r="D30" s="4" t="s">
        <v>2571</v>
      </c>
      <c r="E30" s="4" t="s">
        <v>2572</v>
      </c>
      <c r="F30" s="4" t="s">
        <v>1631</v>
      </c>
      <c r="G30" s="4" t="s">
        <v>2577</v>
      </c>
      <c r="H30" s="4" t="s">
        <v>2578</v>
      </c>
      <c r="I30" s="4">
        <v>80101504</v>
      </c>
      <c r="J30" s="4" t="s">
        <v>2605</v>
      </c>
      <c r="K30" s="5">
        <v>42036</v>
      </c>
      <c r="L30" s="50">
        <v>1.6112759643916914</v>
      </c>
      <c r="M30" s="4" t="s">
        <v>67</v>
      </c>
      <c r="N30" s="4" t="s">
        <v>1634</v>
      </c>
      <c r="O30" s="15">
        <v>5592900</v>
      </c>
      <c r="P30" s="15">
        <v>5592900</v>
      </c>
      <c r="Q30" s="4" t="s">
        <v>31</v>
      </c>
      <c r="R30" s="4" t="s">
        <v>31</v>
      </c>
      <c r="S30" s="4" t="s">
        <v>2570</v>
      </c>
      <c r="T30" s="258">
        <v>3471100</v>
      </c>
      <c r="U30" s="4" t="s">
        <v>186</v>
      </c>
      <c r="V30" s="259"/>
    </row>
    <row r="31" spans="1:237" s="37" customFormat="1" ht="69.95" customHeight="1" x14ac:dyDescent="0.25">
      <c r="A31" s="4">
        <v>29</v>
      </c>
      <c r="B31" s="4" t="s">
        <v>2563</v>
      </c>
      <c r="C31" s="4" t="s">
        <v>2586</v>
      </c>
      <c r="D31" s="4" t="s">
        <v>2587</v>
      </c>
      <c r="E31" s="4" t="s">
        <v>2588</v>
      </c>
      <c r="F31" s="4" t="s">
        <v>1631</v>
      </c>
      <c r="G31" s="4" t="s">
        <v>2577</v>
      </c>
      <c r="H31" s="4" t="s">
        <v>2578</v>
      </c>
      <c r="I31" s="4">
        <v>80101505</v>
      </c>
      <c r="J31" s="4" t="s">
        <v>2589</v>
      </c>
      <c r="K31" s="5">
        <v>42036</v>
      </c>
      <c r="L31" s="50">
        <v>9.6999999999999993</v>
      </c>
      <c r="M31" s="4" t="s">
        <v>67</v>
      </c>
      <c r="N31" s="4" t="s">
        <v>1634</v>
      </c>
      <c r="O31" s="15">
        <v>39006100</v>
      </c>
      <c r="P31" s="15">
        <v>39006100</v>
      </c>
      <c r="Q31" s="4" t="s">
        <v>31</v>
      </c>
      <c r="R31" s="4" t="s">
        <v>31</v>
      </c>
      <c r="S31" s="4" t="s">
        <v>2570</v>
      </c>
      <c r="T31" s="258">
        <v>8240000</v>
      </c>
      <c r="U31" s="4" t="s">
        <v>791</v>
      </c>
      <c r="V31" s="259">
        <v>13522015</v>
      </c>
    </row>
    <row r="32" spans="1:237" ht="57" x14ac:dyDescent="0.2">
      <c r="A32" s="4">
        <v>30</v>
      </c>
      <c r="B32" s="4" t="s">
        <v>2563</v>
      </c>
      <c r="C32" s="4" t="s">
        <v>2564</v>
      </c>
      <c r="D32" s="4" t="s">
        <v>2565</v>
      </c>
      <c r="E32" s="4" t="s">
        <v>2566</v>
      </c>
      <c r="F32" s="4" t="s">
        <v>418</v>
      </c>
      <c r="G32" s="4" t="s">
        <v>2567</v>
      </c>
      <c r="H32" s="4" t="s">
        <v>2568</v>
      </c>
      <c r="I32" s="4">
        <v>80101505</v>
      </c>
      <c r="J32" s="4" t="s">
        <v>2606</v>
      </c>
      <c r="K32" s="5">
        <v>42095</v>
      </c>
      <c r="L32" s="50">
        <v>12</v>
      </c>
      <c r="M32" s="4" t="s">
        <v>2592</v>
      </c>
      <c r="N32" s="4" t="s">
        <v>1634</v>
      </c>
      <c r="O32" s="231">
        <v>403753000</v>
      </c>
      <c r="P32" s="231">
        <f>+O32</f>
        <v>403753000</v>
      </c>
      <c r="Q32" s="4" t="s">
        <v>31</v>
      </c>
      <c r="R32" s="4" t="s">
        <v>31</v>
      </c>
      <c r="S32" s="4" t="s">
        <v>2570</v>
      </c>
      <c r="T32" s="261">
        <v>113003975</v>
      </c>
      <c r="U32" s="4" t="s">
        <v>791</v>
      </c>
      <c r="V32" s="259">
        <v>3161</v>
      </c>
    </row>
    <row r="33" spans="15:16" x14ac:dyDescent="0.2">
      <c r="O33" s="244"/>
      <c r="P33" s="244"/>
    </row>
    <row r="34" spans="15:16" x14ac:dyDescent="0.2">
      <c r="O34" s="244"/>
      <c r="P34" s="244"/>
    </row>
    <row r="35" spans="15:16" x14ac:dyDescent="0.2">
      <c r="O35" s="244"/>
      <c r="P35" s="244"/>
    </row>
    <row r="37" spans="15:16" x14ac:dyDescent="0.2">
      <c r="O37" s="244"/>
      <c r="P37" s="244"/>
    </row>
    <row r="38" spans="15:16" x14ac:dyDescent="0.2">
      <c r="O38" s="244"/>
      <c r="P38" s="244"/>
    </row>
    <row r="39" spans="15:16" x14ac:dyDescent="0.2">
      <c r="P39" s="244"/>
    </row>
  </sheetData>
  <sheetProtection autoFilter="0" pivotTables="0"/>
  <autoFilter ref="A1:V32" xr:uid="{00000000-0009-0000-0000-000007000000}"/>
  <pageMargins left="0.70833333333333337" right="0.7" top="0.390625" bottom="0.75" header="0.3" footer="0.3"/>
  <pageSetup paperSize="9" scale="1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K217"/>
  <sheetViews>
    <sheetView zoomScale="60" zoomScaleNormal="60" zoomScaleSheetLayoutView="55" zoomScalePageLayoutView="70" workbookViewId="0">
      <pane xSplit="5" ySplit="1" topLeftCell="F2" activePane="bottomRight" state="frozen"/>
      <selection pane="topRight" activeCell="F1" sqref="F1"/>
      <selection pane="bottomLeft" activeCell="A2" sqref="A2"/>
      <selection pane="bottomRight" activeCell="I2" sqref="I2"/>
    </sheetView>
  </sheetViews>
  <sheetFormatPr baseColWidth="10" defaultColWidth="10.85546875" defaultRowHeight="14.25" x14ac:dyDescent="0.2"/>
  <cols>
    <col min="1" max="1" width="11.5703125" style="125" customWidth="1"/>
    <col min="2" max="2" width="26.140625" style="125" customWidth="1"/>
    <col min="3" max="3" width="39" style="125" customWidth="1"/>
    <col min="4" max="4" width="44.28515625" style="125" customWidth="1"/>
    <col min="5" max="5" width="55.28515625" style="125" customWidth="1"/>
    <col min="6" max="6" width="18.5703125" style="125" customWidth="1"/>
    <col min="7" max="7" width="41.140625" style="125" customWidth="1"/>
    <col min="8" max="8" width="58.85546875" style="125" customWidth="1"/>
    <col min="9" max="9" width="12.85546875" style="125" customWidth="1"/>
    <col min="10" max="10" width="117.140625" style="125" customWidth="1"/>
    <col min="11" max="11" width="16.7109375" style="125" customWidth="1"/>
    <col min="12" max="12" width="12.85546875" style="125" customWidth="1"/>
    <col min="13" max="14" width="18.5703125" style="125" customWidth="1"/>
    <col min="15" max="15" width="18.42578125" style="125" customWidth="1"/>
    <col min="16" max="16" width="18.28515625" style="125" customWidth="1"/>
    <col min="17" max="17" width="13.5703125" style="125" customWidth="1"/>
    <col min="18" max="18" width="12.5703125" style="125" customWidth="1"/>
    <col min="19" max="19" width="37.7109375" style="125" customWidth="1"/>
    <col min="20" max="20" width="21.85546875" style="264" customWidth="1"/>
    <col min="21" max="21" width="17" style="125" hidden="1" customWidth="1"/>
    <col min="22" max="22" width="0" style="125" hidden="1" customWidth="1"/>
    <col min="23" max="256" width="10.85546875" style="125"/>
    <col min="257" max="257" width="11.5703125" style="125" customWidth="1"/>
    <col min="258" max="258" width="26.140625" style="125" customWidth="1"/>
    <col min="259" max="259" width="39" style="125" customWidth="1"/>
    <col min="260" max="260" width="44.28515625" style="125" customWidth="1"/>
    <col min="261" max="261" width="55.28515625" style="125" customWidth="1"/>
    <col min="262" max="262" width="18.5703125" style="125" customWidth="1"/>
    <col min="263" max="263" width="41.140625" style="125" customWidth="1"/>
    <col min="264" max="264" width="58.85546875" style="125" customWidth="1"/>
    <col min="265" max="265" width="12.85546875" style="125" customWidth="1"/>
    <col min="266" max="266" width="117.140625" style="125" customWidth="1"/>
    <col min="267" max="267" width="16.7109375" style="125" customWidth="1"/>
    <col min="268" max="268" width="12.85546875" style="125" customWidth="1"/>
    <col min="269" max="270" width="18.5703125" style="125" customWidth="1"/>
    <col min="271" max="271" width="18.42578125" style="125" customWidth="1"/>
    <col min="272" max="272" width="18.28515625" style="125" customWidth="1"/>
    <col min="273" max="273" width="13.5703125" style="125" customWidth="1"/>
    <col min="274" max="274" width="12.5703125" style="125" customWidth="1"/>
    <col min="275" max="275" width="37.7109375" style="125" customWidth="1"/>
    <col min="276" max="276" width="21.85546875" style="125" customWidth="1"/>
    <col min="277" max="277" width="17" style="125" customWidth="1"/>
    <col min="278" max="512" width="10.85546875" style="125"/>
    <col min="513" max="513" width="11.5703125" style="125" customWidth="1"/>
    <col min="514" max="514" width="26.140625" style="125" customWidth="1"/>
    <col min="515" max="515" width="39" style="125" customWidth="1"/>
    <col min="516" max="516" width="44.28515625" style="125" customWidth="1"/>
    <col min="517" max="517" width="55.28515625" style="125" customWidth="1"/>
    <col min="518" max="518" width="18.5703125" style="125" customWidth="1"/>
    <col min="519" max="519" width="41.140625" style="125" customWidth="1"/>
    <col min="520" max="520" width="58.85546875" style="125" customWidth="1"/>
    <col min="521" max="521" width="12.85546875" style="125" customWidth="1"/>
    <col min="522" max="522" width="117.140625" style="125" customWidth="1"/>
    <col min="523" max="523" width="16.7109375" style="125" customWidth="1"/>
    <col min="524" max="524" width="12.85546875" style="125" customWidth="1"/>
    <col min="525" max="526" width="18.5703125" style="125" customWidth="1"/>
    <col min="527" max="527" width="18.42578125" style="125" customWidth="1"/>
    <col min="528" max="528" width="18.28515625" style="125" customWidth="1"/>
    <col min="529" max="529" width="13.5703125" style="125" customWidth="1"/>
    <col min="530" max="530" width="12.5703125" style="125" customWidth="1"/>
    <col min="531" max="531" width="37.7109375" style="125" customWidth="1"/>
    <col min="532" max="532" width="21.85546875" style="125" customWidth="1"/>
    <col min="533" max="533" width="17" style="125" customWidth="1"/>
    <col min="534" max="768" width="10.85546875" style="125"/>
    <col min="769" max="769" width="11.5703125" style="125" customWidth="1"/>
    <col min="770" max="770" width="26.140625" style="125" customWidth="1"/>
    <col min="771" max="771" width="39" style="125" customWidth="1"/>
    <col min="772" max="772" width="44.28515625" style="125" customWidth="1"/>
    <col min="773" max="773" width="55.28515625" style="125" customWidth="1"/>
    <col min="774" max="774" width="18.5703125" style="125" customWidth="1"/>
    <col min="775" max="775" width="41.140625" style="125" customWidth="1"/>
    <col min="776" max="776" width="58.85546875" style="125" customWidth="1"/>
    <col min="777" max="777" width="12.85546875" style="125" customWidth="1"/>
    <col min="778" max="778" width="117.140625" style="125" customWidth="1"/>
    <col min="779" max="779" width="16.7109375" style="125" customWidth="1"/>
    <col min="780" max="780" width="12.85546875" style="125" customWidth="1"/>
    <col min="781" max="782" width="18.5703125" style="125" customWidth="1"/>
    <col min="783" max="783" width="18.42578125" style="125" customWidth="1"/>
    <col min="784" max="784" width="18.28515625" style="125" customWidth="1"/>
    <col min="785" max="785" width="13.5703125" style="125" customWidth="1"/>
    <col min="786" max="786" width="12.5703125" style="125" customWidth="1"/>
    <col min="787" max="787" width="37.7109375" style="125" customWidth="1"/>
    <col min="788" max="788" width="21.85546875" style="125" customWidth="1"/>
    <col min="789" max="789" width="17" style="125" customWidth="1"/>
    <col min="790" max="1024" width="10.85546875" style="125"/>
    <col min="1025" max="1025" width="11.5703125" style="125" customWidth="1"/>
    <col min="1026" max="1026" width="26.140625" style="125" customWidth="1"/>
    <col min="1027" max="1027" width="39" style="125" customWidth="1"/>
    <col min="1028" max="1028" width="44.28515625" style="125" customWidth="1"/>
    <col min="1029" max="1029" width="55.28515625" style="125" customWidth="1"/>
    <col min="1030" max="1030" width="18.5703125" style="125" customWidth="1"/>
    <col min="1031" max="1031" width="41.140625" style="125" customWidth="1"/>
    <col min="1032" max="1032" width="58.85546875" style="125" customWidth="1"/>
    <col min="1033" max="1033" width="12.85546875" style="125" customWidth="1"/>
    <col min="1034" max="1034" width="117.140625" style="125" customWidth="1"/>
    <col min="1035" max="1035" width="16.7109375" style="125" customWidth="1"/>
    <col min="1036" max="1036" width="12.85546875" style="125" customWidth="1"/>
    <col min="1037" max="1038" width="18.5703125" style="125" customWidth="1"/>
    <col min="1039" max="1039" width="18.42578125" style="125" customWidth="1"/>
    <col min="1040" max="1040" width="18.28515625" style="125" customWidth="1"/>
    <col min="1041" max="1041" width="13.5703125" style="125" customWidth="1"/>
    <col min="1042" max="1042" width="12.5703125" style="125" customWidth="1"/>
    <col min="1043" max="1043" width="37.7109375" style="125" customWidth="1"/>
    <col min="1044" max="1044" width="21.85546875" style="125" customWidth="1"/>
    <col min="1045" max="1045" width="17" style="125" customWidth="1"/>
    <col min="1046" max="1280" width="10.85546875" style="125"/>
    <col min="1281" max="1281" width="11.5703125" style="125" customWidth="1"/>
    <col min="1282" max="1282" width="26.140625" style="125" customWidth="1"/>
    <col min="1283" max="1283" width="39" style="125" customWidth="1"/>
    <col min="1284" max="1284" width="44.28515625" style="125" customWidth="1"/>
    <col min="1285" max="1285" width="55.28515625" style="125" customWidth="1"/>
    <col min="1286" max="1286" width="18.5703125" style="125" customWidth="1"/>
    <col min="1287" max="1287" width="41.140625" style="125" customWidth="1"/>
    <col min="1288" max="1288" width="58.85546875" style="125" customWidth="1"/>
    <col min="1289" max="1289" width="12.85546875" style="125" customWidth="1"/>
    <col min="1290" max="1290" width="117.140625" style="125" customWidth="1"/>
    <col min="1291" max="1291" width="16.7109375" style="125" customWidth="1"/>
    <col min="1292" max="1292" width="12.85546875" style="125" customWidth="1"/>
    <col min="1293" max="1294" width="18.5703125" style="125" customWidth="1"/>
    <col min="1295" max="1295" width="18.42578125" style="125" customWidth="1"/>
    <col min="1296" max="1296" width="18.28515625" style="125" customWidth="1"/>
    <col min="1297" max="1297" width="13.5703125" style="125" customWidth="1"/>
    <col min="1298" max="1298" width="12.5703125" style="125" customWidth="1"/>
    <col min="1299" max="1299" width="37.7109375" style="125" customWidth="1"/>
    <col min="1300" max="1300" width="21.85546875" style="125" customWidth="1"/>
    <col min="1301" max="1301" width="17" style="125" customWidth="1"/>
    <col min="1302" max="1536" width="10.85546875" style="125"/>
    <col min="1537" max="1537" width="11.5703125" style="125" customWidth="1"/>
    <col min="1538" max="1538" width="26.140625" style="125" customWidth="1"/>
    <col min="1539" max="1539" width="39" style="125" customWidth="1"/>
    <col min="1540" max="1540" width="44.28515625" style="125" customWidth="1"/>
    <col min="1541" max="1541" width="55.28515625" style="125" customWidth="1"/>
    <col min="1542" max="1542" width="18.5703125" style="125" customWidth="1"/>
    <col min="1543" max="1543" width="41.140625" style="125" customWidth="1"/>
    <col min="1544" max="1544" width="58.85546875" style="125" customWidth="1"/>
    <col min="1545" max="1545" width="12.85546875" style="125" customWidth="1"/>
    <col min="1546" max="1546" width="117.140625" style="125" customWidth="1"/>
    <col min="1547" max="1547" width="16.7109375" style="125" customWidth="1"/>
    <col min="1548" max="1548" width="12.85546875" style="125" customWidth="1"/>
    <col min="1549" max="1550" width="18.5703125" style="125" customWidth="1"/>
    <col min="1551" max="1551" width="18.42578125" style="125" customWidth="1"/>
    <col min="1552" max="1552" width="18.28515625" style="125" customWidth="1"/>
    <col min="1553" max="1553" width="13.5703125" style="125" customWidth="1"/>
    <col min="1554" max="1554" width="12.5703125" style="125" customWidth="1"/>
    <col min="1555" max="1555" width="37.7109375" style="125" customWidth="1"/>
    <col min="1556" max="1556" width="21.85546875" style="125" customWidth="1"/>
    <col min="1557" max="1557" width="17" style="125" customWidth="1"/>
    <col min="1558" max="1792" width="10.85546875" style="125"/>
    <col min="1793" max="1793" width="11.5703125" style="125" customWidth="1"/>
    <col min="1794" max="1794" width="26.140625" style="125" customWidth="1"/>
    <col min="1795" max="1795" width="39" style="125" customWidth="1"/>
    <col min="1796" max="1796" width="44.28515625" style="125" customWidth="1"/>
    <col min="1797" max="1797" width="55.28515625" style="125" customWidth="1"/>
    <col min="1798" max="1798" width="18.5703125" style="125" customWidth="1"/>
    <col min="1799" max="1799" width="41.140625" style="125" customWidth="1"/>
    <col min="1800" max="1800" width="58.85546875" style="125" customWidth="1"/>
    <col min="1801" max="1801" width="12.85546875" style="125" customWidth="1"/>
    <col min="1802" max="1802" width="117.140625" style="125" customWidth="1"/>
    <col min="1803" max="1803" width="16.7109375" style="125" customWidth="1"/>
    <col min="1804" max="1804" width="12.85546875" style="125" customWidth="1"/>
    <col min="1805" max="1806" width="18.5703125" style="125" customWidth="1"/>
    <col min="1807" max="1807" width="18.42578125" style="125" customWidth="1"/>
    <col min="1808" max="1808" width="18.28515625" style="125" customWidth="1"/>
    <col min="1809" max="1809" width="13.5703125" style="125" customWidth="1"/>
    <col min="1810" max="1810" width="12.5703125" style="125" customWidth="1"/>
    <col min="1811" max="1811" width="37.7109375" style="125" customWidth="1"/>
    <col min="1812" max="1812" width="21.85546875" style="125" customWidth="1"/>
    <col min="1813" max="1813" width="17" style="125" customWidth="1"/>
    <col min="1814" max="2048" width="10.85546875" style="125"/>
    <col min="2049" max="2049" width="11.5703125" style="125" customWidth="1"/>
    <col min="2050" max="2050" width="26.140625" style="125" customWidth="1"/>
    <col min="2051" max="2051" width="39" style="125" customWidth="1"/>
    <col min="2052" max="2052" width="44.28515625" style="125" customWidth="1"/>
    <col min="2053" max="2053" width="55.28515625" style="125" customWidth="1"/>
    <col min="2054" max="2054" width="18.5703125" style="125" customWidth="1"/>
    <col min="2055" max="2055" width="41.140625" style="125" customWidth="1"/>
    <col min="2056" max="2056" width="58.85546875" style="125" customWidth="1"/>
    <col min="2057" max="2057" width="12.85546875" style="125" customWidth="1"/>
    <col min="2058" max="2058" width="117.140625" style="125" customWidth="1"/>
    <col min="2059" max="2059" width="16.7109375" style="125" customWidth="1"/>
    <col min="2060" max="2060" width="12.85546875" style="125" customWidth="1"/>
    <col min="2061" max="2062" width="18.5703125" style="125" customWidth="1"/>
    <col min="2063" max="2063" width="18.42578125" style="125" customWidth="1"/>
    <col min="2064" max="2064" width="18.28515625" style="125" customWidth="1"/>
    <col min="2065" max="2065" width="13.5703125" style="125" customWidth="1"/>
    <col min="2066" max="2066" width="12.5703125" style="125" customWidth="1"/>
    <col min="2067" max="2067" width="37.7109375" style="125" customWidth="1"/>
    <col min="2068" max="2068" width="21.85546875" style="125" customWidth="1"/>
    <col min="2069" max="2069" width="17" style="125" customWidth="1"/>
    <col min="2070" max="2304" width="10.85546875" style="125"/>
    <col min="2305" max="2305" width="11.5703125" style="125" customWidth="1"/>
    <col min="2306" max="2306" width="26.140625" style="125" customWidth="1"/>
    <col min="2307" max="2307" width="39" style="125" customWidth="1"/>
    <col min="2308" max="2308" width="44.28515625" style="125" customWidth="1"/>
    <col min="2309" max="2309" width="55.28515625" style="125" customWidth="1"/>
    <col min="2310" max="2310" width="18.5703125" style="125" customWidth="1"/>
    <col min="2311" max="2311" width="41.140625" style="125" customWidth="1"/>
    <col min="2312" max="2312" width="58.85546875" style="125" customWidth="1"/>
    <col min="2313" max="2313" width="12.85546875" style="125" customWidth="1"/>
    <col min="2314" max="2314" width="117.140625" style="125" customWidth="1"/>
    <col min="2315" max="2315" width="16.7109375" style="125" customWidth="1"/>
    <col min="2316" max="2316" width="12.85546875" style="125" customWidth="1"/>
    <col min="2317" max="2318" width="18.5703125" style="125" customWidth="1"/>
    <col min="2319" max="2319" width="18.42578125" style="125" customWidth="1"/>
    <col min="2320" max="2320" width="18.28515625" style="125" customWidth="1"/>
    <col min="2321" max="2321" width="13.5703125" style="125" customWidth="1"/>
    <col min="2322" max="2322" width="12.5703125" style="125" customWidth="1"/>
    <col min="2323" max="2323" width="37.7109375" style="125" customWidth="1"/>
    <col min="2324" max="2324" width="21.85546875" style="125" customWidth="1"/>
    <col min="2325" max="2325" width="17" style="125" customWidth="1"/>
    <col min="2326" max="2560" width="10.85546875" style="125"/>
    <col min="2561" max="2561" width="11.5703125" style="125" customWidth="1"/>
    <col min="2562" max="2562" width="26.140625" style="125" customWidth="1"/>
    <col min="2563" max="2563" width="39" style="125" customWidth="1"/>
    <col min="2564" max="2564" width="44.28515625" style="125" customWidth="1"/>
    <col min="2565" max="2565" width="55.28515625" style="125" customWidth="1"/>
    <col min="2566" max="2566" width="18.5703125" style="125" customWidth="1"/>
    <col min="2567" max="2567" width="41.140625" style="125" customWidth="1"/>
    <col min="2568" max="2568" width="58.85546875" style="125" customWidth="1"/>
    <col min="2569" max="2569" width="12.85546875" style="125" customWidth="1"/>
    <col min="2570" max="2570" width="117.140625" style="125" customWidth="1"/>
    <col min="2571" max="2571" width="16.7109375" style="125" customWidth="1"/>
    <col min="2572" max="2572" width="12.85546875" style="125" customWidth="1"/>
    <col min="2573" max="2574" width="18.5703125" style="125" customWidth="1"/>
    <col min="2575" max="2575" width="18.42578125" style="125" customWidth="1"/>
    <col min="2576" max="2576" width="18.28515625" style="125" customWidth="1"/>
    <col min="2577" max="2577" width="13.5703125" style="125" customWidth="1"/>
    <col min="2578" max="2578" width="12.5703125" style="125" customWidth="1"/>
    <col min="2579" max="2579" width="37.7109375" style="125" customWidth="1"/>
    <col min="2580" max="2580" width="21.85546875" style="125" customWidth="1"/>
    <col min="2581" max="2581" width="17" style="125" customWidth="1"/>
    <col min="2582" max="2816" width="10.85546875" style="125"/>
    <col min="2817" max="2817" width="11.5703125" style="125" customWidth="1"/>
    <col min="2818" max="2818" width="26.140625" style="125" customWidth="1"/>
    <col min="2819" max="2819" width="39" style="125" customWidth="1"/>
    <col min="2820" max="2820" width="44.28515625" style="125" customWidth="1"/>
    <col min="2821" max="2821" width="55.28515625" style="125" customWidth="1"/>
    <col min="2822" max="2822" width="18.5703125" style="125" customWidth="1"/>
    <col min="2823" max="2823" width="41.140625" style="125" customWidth="1"/>
    <col min="2824" max="2824" width="58.85546875" style="125" customWidth="1"/>
    <col min="2825" max="2825" width="12.85546875" style="125" customWidth="1"/>
    <col min="2826" max="2826" width="117.140625" style="125" customWidth="1"/>
    <col min="2827" max="2827" width="16.7109375" style="125" customWidth="1"/>
    <col min="2828" max="2828" width="12.85546875" style="125" customWidth="1"/>
    <col min="2829" max="2830" width="18.5703125" style="125" customWidth="1"/>
    <col min="2831" max="2831" width="18.42578125" style="125" customWidth="1"/>
    <col min="2832" max="2832" width="18.28515625" style="125" customWidth="1"/>
    <col min="2833" max="2833" width="13.5703125" style="125" customWidth="1"/>
    <col min="2834" max="2834" width="12.5703125" style="125" customWidth="1"/>
    <col min="2835" max="2835" width="37.7109375" style="125" customWidth="1"/>
    <col min="2836" max="2836" width="21.85546875" style="125" customWidth="1"/>
    <col min="2837" max="2837" width="17" style="125" customWidth="1"/>
    <col min="2838" max="3072" width="10.85546875" style="125"/>
    <col min="3073" max="3073" width="11.5703125" style="125" customWidth="1"/>
    <col min="3074" max="3074" width="26.140625" style="125" customWidth="1"/>
    <col min="3075" max="3075" width="39" style="125" customWidth="1"/>
    <col min="3076" max="3076" width="44.28515625" style="125" customWidth="1"/>
    <col min="3077" max="3077" width="55.28515625" style="125" customWidth="1"/>
    <col min="3078" max="3078" width="18.5703125" style="125" customWidth="1"/>
    <col min="3079" max="3079" width="41.140625" style="125" customWidth="1"/>
    <col min="3080" max="3080" width="58.85546875" style="125" customWidth="1"/>
    <col min="3081" max="3081" width="12.85546875" style="125" customWidth="1"/>
    <col min="3082" max="3082" width="117.140625" style="125" customWidth="1"/>
    <col min="3083" max="3083" width="16.7109375" style="125" customWidth="1"/>
    <col min="3084" max="3084" width="12.85546875" style="125" customWidth="1"/>
    <col min="3085" max="3086" width="18.5703125" style="125" customWidth="1"/>
    <col min="3087" max="3087" width="18.42578125" style="125" customWidth="1"/>
    <col min="3088" max="3088" width="18.28515625" style="125" customWidth="1"/>
    <col min="3089" max="3089" width="13.5703125" style="125" customWidth="1"/>
    <col min="3090" max="3090" width="12.5703125" style="125" customWidth="1"/>
    <col min="3091" max="3091" width="37.7109375" style="125" customWidth="1"/>
    <col min="3092" max="3092" width="21.85546875" style="125" customWidth="1"/>
    <col min="3093" max="3093" width="17" style="125" customWidth="1"/>
    <col min="3094" max="3328" width="10.85546875" style="125"/>
    <col min="3329" max="3329" width="11.5703125" style="125" customWidth="1"/>
    <col min="3330" max="3330" width="26.140625" style="125" customWidth="1"/>
    <col min="3331" max="3331" width="39" style="125" customWidth="1"/>
    <col min="3332" max="3332" width="44.28515625" style="125" customWidth="1"/>
    <col min="3333" max="3333" width="55.28515625" style="125" customWidth="1"/>
    <col min="3334" max="3334" width="18.5703125" style="125" customWidth="1"/>
    <col min="3335" max="3335" width="41.140625" style="125" customWidth="1"/>
    <col min="3336" max="3336" width="58.85546875" style="125" customWidth="1"/>
    <col min="3337" max="3337" width="12.85546875" style="125" customWidth="1"/>
    <col min="3338" max="3338" width="117.140625" style="125" customWidth="1"/>
    <col min="3339" max="3339" width="16.7109375" style="125" customWidth="1"/>
    <col min="3340" max="3340" width="12.85546875" style="125" customWidth="1"/>
    <col min="3341" max="3342" width="18.5703125" style="125" customWidth="1"/>
    <col min="3343" max="3343" width="18.42578125" style="125" customWidth="1"/>
    <col min="3344" max="3344" width="18.28515625" style="125" customWidth="1"/>
    <col min="3345" max="3345" width="13.5703125" style="125" customWidth="1"/>
    <col min="3346" max="3346" width="12.5703125" style="125" customWidth="1"/>
    <col min="3347" max="3347" width="37.7109375" style="125" customWidth="1"/>
    <col min="3348" max="3348" width="21.85546875" style="125" customWidth="1"/>
    <col min="3349" max="3349" width="17" style="125" customWidth="1"/>
    <col min="3350" max="3584" width="10.85546875" style="125"/>
    <col min="3585" max="3585" width="11.5703125" style="125" customWidth="1"/>
    <col min="3586" max="3586" width="26.140625" style="125" customWidth="1"/>
    <col min="3587" max="3587" width="39" style="125" customWidth="1"/>
    <col min="3588" max="3588" width="44.28515625" style="125" customWidth="1"/>
    <col min="3589" max="3589" width="55.28515625" style="125" customWidth="1"/>
    <col min="3590" max="3590" width="18.5703125" style="125" customWidth="1"/>
    <col min="3591" max="3591" width="41.140625" style="125" customWidth="1"/>
    <col min="3592" max="3592" width="58.85546875" style="125" customWidth="1"/>
    <col min="3593" max="3593" width="12.85546875" style="125" customWidth="1"/>
    <col min="3594" max="3594" width="117.140625" style="125" customWidth="1"/>
    <col min="3595" max="3595" width="16.7109375" style="125" customWidth="1"/>
    <col min="3596" max="3596" width="12.85546875" style="125" customWidth="1"/>
    <col min="3597" max="3598" width="18.5703125" style="125" customWidth="1"/>
    <col min="3599" max="3599" width="18.42578125" style="125" customWidth="1"/>
    <col min="3600" max="3600" width="18.28515625" style="125" customWidth="1"/>
    <col min="3601" max="3601" width="13.5703125" style="125" customWidth="1"/>
    <col min="3602" max="3602" width="12.5703125" style="125" customWidth="1"/>
    <col min="3603" max="3603" width="37.7109375" style="125" customWidth="1"/>
    <col min="3604" max="3604" width="21.85546875" style="125" customWidth="1"/>
    <col min="3605" max="3605" width="17" style="125" customWidth="1"/>
    <col min="3606" max="3840" width="10.85546875" style="125"/>
    <col min="3841" max="3841" width="11.5703125" style="125" customWidth="1"/>
    <col min="3842" max="3842" width="26.140625" style="125" customWidth="1"/>
    <col min="3843" max="3843" width="39" style="125" customWidth="1"/>
    <col min="3844" max="3844" width="44.28515625" style="125" customWidth="1"/>
    <col min="3845" max="3845" width="55.28515625" style="125" customWidth="1"/>
    <col min="3846" max="3846" width="18.5703125" style="125" customWidth="1"/>
    <col min="3847" max="3847" width="41.140625" style="125" customWidth="1"/>
    <col min="3848" max="3848" width="58.85546875" style="125" customWidth="1"/>
    <col min="3849" max="3849" width="12.85546875" style="125" customWidth="1"/>
    <col min="3850" max="3850" width="117.140625" style="125" customWidth="1"/>
    <col min="3851" max="3851" width="16.7109375" style="125" customWidth="1"/>
    <col min="3852" max="3852" width="12.85546875" style="125" customWidth="1"/>
    <col min="3853" max="3854" width="18.5703125" style="125" customWidth="1"/>
    <col min="3855" max="3855" width="18.42578125" style="125" customWidth="1"/>
    <col min="3856" max="3856" width="18.28515625" style="125" customWidth="1"/>
    <col min="3857" max="3857" width="13.5703125" style="125" customWidth="1"/>
    <col min="3858" max="3858" width="12.5703125" style="125" customWidth="1"/>
    <col min="3859" max="3859" width="37.7109375" style="125" customWidth="1"/>
    <col min="3860" max="3860" width="21.85546875" style="125" customWidth="1"/>
    <col min="3861" max="3861" width="17" style="125" customWidth="1"/>
    <col min="3862" max="4096" width="10.85546875" style="125"/>
    <col min="4097" max="4097" width="11.5703125" style="125" customWidth="1"/>
    <col min="4098" max="4098" width="26.140625" style="125" customWidth="1"/>
    <col min="4099" max="4099" width="39" style="125" customWidth="1"/>
    <col min="4100" max="4100" width="44.28515625" style="125" customWidth="1"/>
    <col min="4101" max="4101" width="55.28515625" style="125" customWidth="1"/>
    <col min="4102" max="4102" width="18.5703125" style="125" customWidth="1"/>
    <col min="4103" max="4103" width="41.140625" style="125" customWidth="1"/>
    <col min="4104" max="4104" width="58.85546875" style="125" customWidth="1"/>
    <col min="4105" max="4105" width="12.85546875" style="125" customWidth="1"/>
    <col min="4106" max="4106" width="117.140625" style="125" customWidth="1"/>
    <col min="4107" max="4107" width="16.7109375" style="125" customWidth="1"/>
    <col min="4108" max="4108" width="12.85546875" style="125" customWidth="1"/>
    <col min="4109" max="4110" width="18.5703125" style="125" customWidth="1"/>
    <col min="4111" max="4111" width="18.42578125" style="125" customWidth="1"/>
    <col min="4112" max="4112" width="18.28515625" style="125" customWidth="1"/>
    <col min="4113" max="4113" width="13.5703125" style="125" customWidth="1"/>
    <col min="4114" max="4114" width="12.5703125" style="125" customWidth="1"/>
    <col min="4115" max="4115" width="37.7109375" style="125" customWidth="1"/>
    <col min="4116" max="4116" width="21.85546875" style="125" customWidth="1"/>
    <col min="4117" max="4117" width="17" style="125" customWidth="1"/>
    <col min="4118" max="4352" width="10.85546875" style="125"/>
    <col min="4353" max="4353" width="11.5703125" style="125" customWidth="1"/>
    <col min="4354" max="4354" width="26.140625" style="125" customWidth="1"/>
    <col min="4355" max="4355" width="39" style="125" customWidth="1"/>
    <col min="4356" max="4356" width="44.28515625" style="125" customWidth="1"/>
    <col min="4357" max="4357" width="55.28515625" style="125" customWidth="1"/>
    <col min="4358" max="4358" width="18.5703125" style="125" customWidth="1"/>
    <col min="4359" max="4359" width="41.140625" style="125" customWidth="1"/>
    <col min="4360" max="4360" width="58.85546875" style="125" customWidth="1"/>
    <col min="4361" max="4361" width="12.85546875" style="125" customWidth="1"/>
    <col min="4362" max="4362" width="117.140625" style="125" customWidth="1"/>
    <col min="4363" max="4363" width="16.7109375" style="125" customWidth="1"/>
    <col min="4364" max="4364" width="12.85546875" style="125" customWidth="1"/>
    <col min="4365" max="4366" width="18.5703125" style="125" customWidth="1"/>
    <col min="4367" max="4367" width="18.42578125" style="125" customWidth="1"/>
    <col min="4368" max="4368" width="18.28515625" style="125" customWidth="1"/>
    <col min="4369" max="4369" width="13.5703125" style="125" customWidth="1"/>
    <col min="4370" max="4370" width="12.5703125" style="125" customWidth="1"/>
    <col min="4371" max="4371" width="37.7109375" style="125" customWidth="1"/>
    <col min="4372" max="4372" width="21.85546875" style="125" customWidth="1"/>
    <col min="4373" max="4373" width="17" style="125" customWidth="1"/>
    <col min="4374" max="4608" width="10.85546875" style="125"/>
    <col min="4609" max="4609" width="11.5703125" style="125" customWidth="1"/>
    <col min="4610" max="4610" width="26.140625" style="125" customWidth="1"/>
    <col min="4611" max="4611" width="39" style="125" customWidth="1"/>
    <col min="4612" max="4612" width="44.28515625" style="125" customWidth="1"/>
    <col min="4613" max="4613" width="55.28515625" style="125" customWidth="1"/>
    <col min="4614" max="4614" width="18.5703125" style="125" customWidth="1"/>
    <col min="4615" max="4615" width="41.140625" style="125" customWidth="1"/>
    <col min="4616" max="4616" width="58.85546875" style="125" customWidth="1"/>
    <col min="4617" max="4617" width="12.85546875" style="125" customWidth="1"/>
    <col min="4618" max="4618" width="117.140625" style="125" customWidth="1"/>
    <col min="4619" max="4619" width="16.7109375" style="125" customWidth="1"/>
    <col min="4620" max="4620" width="12.85546875" style="125" customWidth="1"/>
    <col min="4621" max="4622" width="18.5703125" style="125" customWidth="1"/>
    <col min="4623" max="4623" width="18.42578125" style="125" customWidth="1"/>
    <col min="4624" max="4624" width="18.28515625" style="125" customWidth="1"/>
    <col min="4625" max="4625" width="13.5703125" style="125" customWidth="1"/>
    <col min="4626" max="4626" width="12.5703125" style="125" customWidth="1"/>
    <col min="4627" max="4627" width="37.7109375" style="125" customWidth="1"/>
    <col min="4628" max="4628" width="21.85546875" style="125" customWidth="1"/>
    <col min="4629" max="4629" width="17" style="125" customWidth="1"/>
    <col min="4630" max="4864" width="10.85546875" style="125"/>
    <col min="4865" max="4865" width="11.5703125" style="125" customWidth="1"/>
    <col min="4866" max="4866" width="26.140625" style="125" customWidth="1"/>
    <col min="4867" max="4867" width="39" style="125" customWidth="1"/>
    <col min="4868" max="4868" width="44.28515625" style="125" customWidth="1"/>
    <col min="4869" max="4869" width="55.28515625" style="125" customWidth="1"/>
    <col min="4870" max="4870" width="18.5703125" style="125" customWidth="1"/>
    <col min="4871" max="4871" width="41.140625" style="125" customWidth="1"/>
    <col min="4872" max="4872" width="58.85546875" style="125" customWidth="1"/>
    <col min="4873" max="4873" width="12.85546875" style="125" customWidth="1"/>
    <col min="4874" max="4874" width="117.140625" style="125" customWidth="1"/>
    <col min="4875" max="4875" width="16.7109375" style="125" customWidth="1"/>
    <col min="4876" max="4876" width="12.85546875" style="125" customWidth="1"/>
    <col min="4877" max="4878" width="18.5703125" style="125" customWidth="1"/>
    <col min="4879" max="4879" width="18.42578125" style="125" customWidth="1"/>
    <col min="4880" max="4880" width="18.28515625" style="125" customWidth="1"/>
    <col min="4881" max="4881" width="13.5703125" style="125" customWidth="1"/>
    <col min="4882" max="4882" width="12.5703125" style="125" customWidth="1"/>
    <col min="4883" max="4883" width="37.7109375" style="125" customWidth="1"/>
    <col min="4884" max="4884" width="21.85546875" style="125" customWidth="1"/>
    <col min="4885" max="4885" width="17" style="125" customWidth="1"/>
    <col min="4886" max="5120" width="10.85546875" style="125"/>
    <col min="5121" max="5121" width="11.5703125" style="125" customWidth="1"/>
    <col min="5122" max="5122" width="26.140625" style="125" customWidth="1"/>
    <col min="5123" max="5123" width="39" style="125" customWidth="1"/>
    <col min="5124" max="5124" width="44.28515625" style="125" customWidth="1"/>
    <col min="5125" max="5125" width="55.28515625" style="125" customWidth="1"/>
    <col min="5126" max="5126" width="18.5703125" style="125" customWidth="1"/>
    <col min="5127" max="5127" width="41.140625" style="125" customWidth="1"/>
    <col min="5128" max="5128" width="58.85546875" style="125" customWidth="1"/>
    <col min="5129" max="5129" width="12.85546875" style="125" customWidth="1"/>
    <col min="5130" max="5130" width="117.140625" style="125" customWidth="1"/>
    <col min="5131" max="5131" width="16.7109375" style="125" customWidth="1"/>
    <col min="5132" max="5132" width="12.85546875" style="125" customWidth="1"/>
    <col min="5133" max="5134" width="18.5703125" style="125" customWidth="1"/>
    <col min="5135" max="5135" width="18.42578125" style="125" customWidth="1"/>
    <col min="5136" max="5136" width="18.28515625" style="125" customWidth="1"/>
    <col min="5137" max="5137" width="13.5703125" style="125" customWidth="1"/>
    <col min="5138" max="5138" width="12.5703125" style="125" customWidth="1"/>
    <col min="5139" max="5139" width="37.7109375" style="125" customWidth="1"/>
    <col min="5140" max="5140" width="21.85546875" style="125" customWidth="1"/>
    <col min="5141" max="5141" width="17" style="125" customWidth="1"/>
    <col min="5142" max="5376" width="10.85546875" style="125"/>
    <col min="5377" max="5377" width="11.5703125" style="125" customWidth="1"/>
    <col min="5378" max="5378" width="26.140625" style="125" customWidth="1"/>
    <col min="5379" max="5379" width="39" style="125" customWidth="1"/>
    <col min="5380" max="5380" width="44.28515625" style="125" customWidth="1"/>
    <col min="5381" max="5381" width="55.28515625" style="125" customWidth="1"/>
    <col min="5382" max="5382" width="18.5703125" style="125" customWidth="1"/>
    <col min="5383" max="5383" width="41.140625" style="125" customWidth="1"/>
    <col min="5384" max="5384" width="58.85546875" style="125" customWidth="1"/>
    <col min="5385" max="5385" width="12.85546875" style="125" customWidth="1"/>
    <col min="5386" max="5386" width="117.140625" style="125" customWidth="1"/>
    <col min="5387" max="5387" width="16.7109375" style="125" customWidth="1"/>
    <col min="5388" max="5388" width="12.85546875" style="125" customWidth="1"/>
    <col min="5389" max="5390" width="18.5703125" style="125" customWidth="1"/>
    <col min="5391" max="5391" width="18.42578125" style="125" customWidth="1"/>
    <col min="5392" max="5392" width="18.28515625" style="125" customWidth="1"/>
    <col min="5393" max="5393" width="13.5703125" style="125" customWidth="1"/>
    <col min="5394" max="5394" width="12.5703125" style="125" customWidth="1"/>
    <col min="5395" max="5395" width="37.7109375" style="125" customWidth="1"/>
    <col min="5396" max="5396" width="21.85546875" style="125" customWidth="1"/>
    <col min="5397" max="5397" width="17" style="125" customWidth="1"/>
    <col min="5398" max="5632" width="10.85546875" style="125"/>
    <col min="5633" max="5633" width="11.5703125" style="125" customWidth="1"/>
    <col min="5634" max="5634" width="26.140625" style="125" customWidth="1"/>
    <col min="5635" max="5635" width="39" style="125" customWidth="1"/>
    <col min="5636" max="5636" width="44.28515625" style="125" customWidth="1"/>
    <col min="5637" max="5637" width="55.28515625" style="125" customWidth="1"/>
    <col min="5638" max="5638" width="18.5703125" style="125" customWidth="1"/>
    <col min="5639" max="5639" width="41.140625" style="125" customWidth="1"/>
    <col min="5640" max="5640" width="58.85546875" style="125" customWidth="1"/>
    <col min="5641" max="5641" width="12.85546875" style="125" customWidth="1"/>
    <col min="5642" max="5642" width="117.140625" style="125" customWidth="1"/>
    <col min="5643" max="5643" width="16.7109375" style="125" customWidth="1"/>
    <col min="5644" max="5644" width="12.85546875" style="125" customWidth="1"/>
    <col min="5645" max="5646" width="18.5703125" style="125" customWidth="1"/>
    <col min="5647" max="5647" width="18.42578125" style="125" customWidth="1"/>
    <col min="5648" max="5648" width="18.28515625" style="125" customWidth="1"/>
    <col min="5649" max="5649" width="13.5703125" style="125" customWidth="1"/>
    <col min="5650" max="5650" width="12.5703125" style="125" customWidth="1"/>
    <col min="5651" max="5651" width="37.7109375" style="125" customWidth="1"/>
    <col min="5652" max="5652" width="21.85546875" style="125" customWidth="1"/>
    <col min="5653" max="5653" width="17" style="125" customWidth="1"/>
    <col min="5654" max="5888" width="10.85546875" style="125"/>
    <col min="5889" max="5889" width="11.5703125" style="125" customWidth="1"/>
    <col min="5890" max="5890" width="26.140625" style="125" customWidth="1"/>
    <col min="5891" max="5891" width="39" style="125" customWidth="1"/>
    <col min="5892" max="5892" width="44.28515625" style="125" customWidth="1"/>
    <col min="5893" max="5893" width="55.28515625" style="125" customWidth="1"/>
    <col min="5894" max="5894" width="18.5703125" style="125" customWidth="1"/>
    <col min="5895" max="5895" width="41.140625" style="125" customWidth="1"/>
    <col min="5896" max="5896" width="58.85546875" style="125" customWidth="1"/>
    <col min="5897" max="5897" width="12.85546875" style="125" customWidth="1"/>
    <col min="5898" max="5898" width="117.140625" style="125" customWidth="1"/>
    <col min="5899" max="5899" width="16.7109375" style="125" customWidth="1"/>
    <col min="5900" max="5900" width="12.85546875" style="125" customWidth="1"/>
    <col min="5901" max="5902" width="18.5703125" style="125" customWidth="1"/>
    <col min="5903" max="5903" width="18.42578125" style="125" customWidth="1"/>
    <col min="5904" max="5904" width="18.28515625" style="125" customWidth="1"/>
    <col min="5905" max="5905" width="13.5703125" style="125" customWidth="1"/>
    <col min="5906" max="5906" width="12.5703125" style="125" customWidth="1"/>
    <col min="5907" max="5907" width="37.7109375" style="125" customWidth="1"/>
    <col min="5908" max="5908" width="21.85546875" style="125" customWidth="1"/>
    <col min="5909" max="5909" width="17" style="125" customWidth="1"/>
    <col min="5910" max="6144" width="10.85546875" style="125"/>
    <col min="6145" max="6145" width="11.5703125" style="125" customWidth="1"/>
    <col min="6146" max="6146" width="26.140625" style="125" customWidth="1"/>
    <col min="6147" max="6147" width="39" style="125" customWidth="1"/>
    <col min="6148" max="6148" width="44.28515625" style="125" customWidth="1"/>
    <col min="6149" max="6149" width="55.28515625" style="125" customWidth="1"/>
    <col min="6150" max="6150" width="18.5703125" style="125" customWidth="1"/>
    <col min="6151" max="6151" width="41.140625" style="125" customWidth="1"/>
    <col min="6152" max="6152" width="58.85546875" style="125" customWidth="1"/>
    <col min="6153" max="6153" width="12.85546875" style="125" customWidth="1"/>
    <col min="6154" max="6154" width="117.140625" style="125" customWidth="1"/>
    <col min="6155" max="6155" width="16.7109375" style="125" customWidth="1"/>
    <col min="6156" max="6156" width="12.85546875" style="125" customWidth="1"/>
    <col min="6157" max="6158" width="18.5703125" style="125" customWidth="1"/>
    <col min="6159" max="6159" width="18.42578125" style="125" customWidth="1"/>
    <col min="6160" max="6160" width="18.28515625" style="125" customWidth="1"/>
    <col min="6161" max="6161" width="13.5703125" style="125" customWidth="1"/>
    <col min="6162" max="6162" width="12.5703125" style="125" customWidth="1"/>
    <col min="6163" max="6163" width="37.7109375" style="125" customWidth="1"/>
    <col min="6164" max="6164" width="21.85546875" style="125" customWidth="1"/>
    <col min="6165" max="6165" width="17" style="125" customWidth="1"/>
    <col min="6166" max="6400" width="10.85546875" style="125"/>
    <col min="6401" max="6401" width="11.5703125" style="125" customWidth="1"/>
    <col min="6402" max="6402" width="26.140625" style="125" customWidth="1"/>
    <col min="6403" max="6403" width="39" style="125" customWidth="1"/>
    <col min="6404" max="6404" width="44.28515625" style="125" customWidth="1"/>
    <col min="6405" max="6405" width="55.28515625" style="125" customWidth="1"/>
    <col min="6406" max="6406" width="18.5703125" style="125" customWidth="1"/>
    <col min="6407" max="6407" width="41.140625" style="125" customWidth="1"/>
    <col min="6408" max="6408" width="58.85546875" style="125" customWidth="1"/>
    <col min="6409" max="6409" width="12.85546875" style="125" customWidth="1"/>
    <col min="6410" max="6410" width="117.140625" style="125" customWidth="1"/>
    <col min="6411" max="6411" width="16.7109375" style="125" customWidth="1"/>
    <col min="6412" max="6412" width="12.85546875" style="125" customWidth="1"/>
    <col min="6413" max="6414" width="18.5703125" style="125" customWidth="1"/>
    <col min="6415" max="6415" width="18.42578125" style="125" customWidth="1"/>
    <col min="6416" max="6416" width="18.28515625" style="125" customWidth="1"/>
    <col min="6417" max="6417" width="13.5703125" style="125" customWidth="1"/>
    <col min="6418" max="6418" width="12.5703125" style="125" customWidth="1"/>
    <col min="6419" max="6419" width="37.7109375" style="125" customWidth="1"/>
    <col min="6420" max="6420" width="21.85546875" style="125" customWidth="1"/>
    <col min="6421" max="6421" width="17" style="125" customWidth="1"/>
    <col min="6422" max="6656" width="10.85546875" style="125"/>
    <col min="6657" max="6657" width="11.5703125" style="125" customWidth="1"/>
    <col min="6658" max="6658" width="26.140625" style="125" customWidth="1"/>
    <col min="6659" max="6659" width="39" style="125" customWidth="1"/>
    <col min="6660" max="6660" width="44.28515625" style="125" customWidth="1"/>
    <col min="6661" max="6661" width="55.28515625" style="125" customWidth="1"/>
    <col min="6662" max="6662" width="18.5703125" style="125" customWidth="1"/>
    <col min="6663" max="6663" width="41.140625" style="125" customWidth="1"/>
    <col min="6664" max="6664" width="58.85546875" style="125" customWidth="1"/>
    <col min="6665" max="6665" width="12.85546875" style="125" customWidth="1"/>
    <col min="6666" max="6666" width="117.140625" style="125" customWidth="1"/>
    <col min="6667" max="6667" width="16.7109375" style="125" customWidth="1"/>
    <col min="6668" max="6668" width="12.85546875" style="125" customWidth="1"/>
    <col min="6669" max="6670" width="18.5703125" style="125" customWidth="1"/>
    <col min="6671" max="6671" width="18.42578125" style="125" customWidth="1"/>
    <col min="6672" max="6672" width="18.28515625" style="125" customWidth="1"/>
    <col min="6673" max="6673" width="13.5703125" style="125" customWidth="1"/>
    <col min="6674" max="6674" width="12.5703125" style="125" customWidth="1"/>
    <col min="6675" max="6675" width="37.7109375" style="125" customWidth="1"/>
    <col min="6676" max="6676" width="21.85546875" style="125" customWidth="1"/>
    <col min="6677" max="6677" width="17" style="125" customWidth="1"/>
    <col min="6678" max="6912" width="10.85546875" style="125"/>
    <col min="6913" max="6913" width="11.5703125" style="125" customWidth="1"/>
    <col min="6914" max="6914" width="26.140625" style="125" customWidth="1"/>
    <col min="6915" max="6915" width="39" style="125" customWidth="1"/>
    <col min="6916" max="6916" width="44.28515625" style="125" customWidth="1"/>
    <col min="6917" max="6917" width="55.28515625" style="125" customWidth="1"/>
    <col min="6918" max="6918" width="18.5703125" style="125" customWidth="1"/>
    <col min="6919" max="6919" width="41.140625" style="125" customWidth="1"/>
    <col min="6920" max="6920" width="58.85546875" style="125" customWidth="1"/>
    <col min="6921" max="6921" width="12.85546875" style="125" customWidth="1"/>
    <col min="6922" max="6922" width="117.140625" style="125" customWidth="1"/>
    <col min="6923" max="6923" width="16.7109375" style="125" customWidth="1"/>
    <col min="6924" max="6924" width="12.85546875" style="125" customWidth="1"/>
    <col min="6925" max="6926" width="18.5703125" style="125" customWidth="1"/>
    <col min="6927" max="6927" width="18.42578125" style="125" customWidth="1"/>
    <col min="6928" max="6928" width="18.28515625" style="125" customWidth="1"/>
    <col min="6929" max="6929" width="13.5703125" style="125" customWidth="1"/>
    <col min="6930" max="6930" width="12.5703125" style="125" customWidth="1"/>
    <col min="6931" max="6931" width="37.7109375" style="125" customWidth="1"/>
    <col min="6932" max="6932" width="21.85546875" style="125" customWidth="1"/>
    <col min="6933" max="6933" width="17" style="125" customWidth="1"/>
    <col min="6934" max="7168" width="10.85546875" style="125"/>
    <col min="7169" max="7169" width="11.5703125" style="125" customWidth="1"/>
    <col min="7170" max="7170" width="26.140625" style="125" customWidth="1"/>
    <col min="7171" max="7171" width="39" style="125" customWidth="1"/>
    <col min="7172" max="7172" width="44.28515625" style="125" customWidth="1"/>
    <col min="7173" max="7173" width="55.28515625" style="125" customWidth="1"/>
    <col min="7174" max="7174" width="18.5703125" style="125" customWidth="1"/>
    <col min="7175" max="7175" width="41.140625" style="125" customWidth="1"/>
    <col min="7176" max="7176" width="58.85546875" style="125" customWidth="1"/>
    <col min="7177" max="7177" width="12.85546875" style="125" customWidth="1"/>
    <col min="7178" max="7178" width="117.140625" style="125" customWidth="1"/>
    <col min="7179" max="7179" width="16.7109375" style="125" customWidth="1"/>
    <col min="7180" max="7180" width="12.85546875" style="125" customWidth="1"/>
    <col min="7181" max="7182" width="18.5703125" style="125" customWidth="1"/>
    <col min="7183" max="7183" width="18.42578125" style="125" customWidth="1"/>
    <col min="7184" max="7184" width="18.28515625" style="125" customWidth="1"/>
    <col min="7185" max="7185" width="13.5703125" style="125" customWidth="1"/>
    <col min="7186" max="7186" width="12.5703125" style="125" customWidth="1"/>
    <col min="7187" max="7187" width="37.7109375" style="125" customWidth="1"/>
    <col min="7188" max="7188" width="21.85546875" style="125" customWidth="1"/>
    <col min="7189" max="7189" width="17" style="125" customWidth="1"/>
    <col min="7190" max="7424" width="10.85546875" style="125"/>
    <col min="7425" max="7425" width="11.5703125" style="125" customWidth="1"/>
    <col min="7426" max="7426" width="26.140625" style="125" customWidth="1"/>
    <col min="7427" max="7427" width="39" style="125" customWidth="1"/>
    <col min="7428" max="7428" width="44.28515625" style="125" customWidth="1"/>
    <col min="7429" max="7429" width="55.28515625" style="125" customWidth="1"/>
    <col min="7430" max="7430" width="18.5703125" style="125" customWidth="1"/>
    <col min="7431" max="7431" width="41.140625" style="125" customWidth="1"/>
    <col min="7432" max="7432" width="58.85546875" style="125" customWidth="1"/>
    <col min="7433" max="7433" width="12.85546875" style="125" customWidth="1"/>
    <col min="7434" max="7434" width="117.140625" style="125" customWidth="1"/>
    <col min="7435" max="7435" width="16.7109375" style="125" customWidth="1"/>
    <col min="7436" max="7436" width="12.85546875" style="125" customWidth="1"/>
    <col min="7437" max="7438" width="18.5703125" style="125" customWidth="1"/>
    <col min="7439" max="7439" width="18.42578125" style="125" customWidth="1"/>
    <col min="7440" max="7440" width="18.28515625" style="125" customWidth="1"/>
    <col min="7441" max="7441" width="13.5703125" style="125" customWidth="1"/>
    <col min="7442" max="7442" width="12.5703125" style="125" customWidth="1"/>
    <col min="7443" max="7443" width="37.7109375" style="125" customWidth="1"/>
    <col min="7444" max="7444" width="21.85546875" style="125" customWidth="1"/>
    <col min="7445" max="7445" width="17" style="125" customWidth="1"/>
    <col min="7446" max="7680" width="10.85546875" style="125"/>
    <col min="7681" max="7681" width="11.5703125" style="125" customWidth="1"/>
    <col min="7682" max="7682" width="26.140625" style="125" customWidth="1"/>
    <col min="7683" max="7683" width="39" style="125" customWidth="1"/>
    <col min="7684" max="7684" width="44.28515625" style="125" customWidth="1"/>
    <col min="7685" max="7685" width="55.28515625" style="125" customWidth="1"/>
    <col min="7686" max="7686" width="18.5703125" style="125" customWidth="1"/>
    <col min="7687" max="7687" width="41.140625" style="125" customWidth="1"/>
    <col min="7688" max="7688" width="58.85546875" style="125" customWidth="1"/>
    <col min="7689" max="7689" width="12.85546875" style="125" customWidth="1"/>
    <col min="7690" max="7690" width="117.140625" style="125" customWidth="1"/>
    <col min="7691" max="7691" width="16.7109375" style="125" customWidth="1"/>
    <col min="7692" max="7692" width="12.85546875" style="125" customWidth="1"/>
    <col min="7693" max="7694" width="18.5703125" style="125" customWidth="1"/>
    <col min="7695" max="7695" width="18.42578125" style="125" customWidth="1"/>
    <col min="7696" max="7696" width="18.28515625" style="125" customWidth="1"/>
    <col min="7697" max="7697" width="13.5703125" style="125" customWidth="1"/>
    <col min="7698" max="7698" width="12.5703125" style="125" customWidth="1"/>
    <col min="7699" max="7699" width="37.7109375" style="125" customWidth="1"/>
    <col min="7700" max="7700" width="21.85546875" style="125" customWidth="1"/>
    <col min="7701" max="7701" width="17" style="125" customWidth="1"/>
    <col min="7702" max="7936" width="10.85546875" style="125"/>
    <col min="7937" max="7937" width="11.5703125" style="125" customWidth="1"/>
    <col min="7938" max="7938" width="26.140625" style="125" customWidth="1"/>
    <col min="7939" max="7939" width="39" style="125" customWidth="1"/>
    <col min="7940" max="7940" width="44.28515625" style="125" customWidth="1"/>
    <col min="7941" max="7941" width="55.28515625" style="125" customWidth="1"/>
    <col min="7942" max="7942" width="18.5703125" style="125" customWidth="1"/>
    <col min="7943" max="7943" width="41.140625" style="125" customWidth="1"/>
    <col min="7944" max="7944" width="58.85546875" style="125" customWidth="1"/>
    <col min="7945" max="7945" width="12.85546875" style="125" customWidth="1"/>
    <col min="7946" max="7946" width="117.140625" style="125" customWidth="1"/>
    <col min="7947" max="7947" width="16.7109375" style="125" customWidth="1"/>
    <col min="7948" max="7948" width="12.85546875" style="125" customWidth="1"/>
    <col min="7949" max="7950" width="18.5703125" style="125" customWidth="1"/>
    <col min="7951" max="7951" width="18.42578125" style="125" customWidth="1"/>
    <col min="7952" max="7952" width="18.28515625" style="125" customWidth="1"/>
    <col min="7953" max="7953" width="13.5703125" style="125" customWidth="1"/>
    <col min="7954" max="7954" width="12.5703125" style="125" customWidth="1"/>
    <col min="7955" max="7955" width="37.7109375" style="125" customWidth="1"/>
    <col min="7956" max="7956" width="21.85546875" style="125" customWidth="1"/>
    <col min="7957" max="7957" width="17" style="125" customWidth="1"/>
    <col min="7958" max="8192" width="10.85546875" style="125"/>
    <col min="8193" max="8193" width="11.5703125" style="125" customWidth="1"/>
    <col min="8194" max="8194" width="26.140625" style="125" customWidth="1"/>
    <col min="8195" max="8195" width="39" style="125" customWidth="1"/>
    <col min="8196" max="8196" width="44.28515625" style="125" customWidth="1"/>
    <col min="8197" max="8197" width="55.28515625" style="125" customWidth="1"/>
    <col min="8198" max="8198" width="18.5703125" style="125" customWidth="1"/>
    <col min="8199" max="8199" width="41.140625" style="125" customWidth="1"/>
    <col min="8200" max="8200" width="58.85546875" style="125" customWidth="1"/>
    <col min="8201" max="8201" width="12.85546875" style="125" customWidth="1"/>
    <col min="8202" max="8202" width="117.140625" style="125" customWidth="1"/>
    <col min="8203" max="8203" width="16.7109375" style="125" customWidth="1"/>
    <col min="8204" max="8204" width="12.85546875" style="125" customWidth="1"/>
    <col min="8205" max="8206" width="18.5703125" style="125" customWidth="1"/>
    <col min="8207" max="8207" width="18.42578125" style="125" customWidth="1"/>
    <col min="8208" max="8208" width="18.28515625" style="125" customWidth="1"/>
    <col min="8209" max="8209" width="13.5703125" style="125" customWidth="1"/>
    <col min="8210" max="8210" width="12.5703125" style="125" customWidth="1"/>
    <col min="8211" max="8211" width="37.7109375" style="125" customWidth="1"/>
    <col min="8212" max="8212" width="21.85546875" style="125" customWidth="1"/>
    <col min="8213" max="8213" width="17" style="125" customWidth="1"/>
    <col min="8214" max="8448" width="10.85546875" style="125"/>
    <col min="8449" max="8449" width="11.5703125" style="125" customWidth="1"/>
    <col min="8450" max="8450" width="26.140625" style="125" customWidth="1"/>
    <col min="8451" max="8451" width="39" style="125" customWidth="1"/>
    <col min="8452" max="8452" width="44.28515625" style="125" customWidth="1"/>
    <col min="8453" max="8453" width="55.28515625" style="125" customWidth="1"/>
    <col min="8454" max="8454" width="18.5703125" style="125" customWidth="1"/>
    <col min="8455" max="8455" width="41.140625" style="125" customWidth="1"/>
    <col min="8456" max="8456" width="58.85546875" style="125" customWidth="1"/>
    <col min="8457" max="8457" width="12.85546875" style="125" customWidth="1"/>
    <col min="8458" max="8458" width="117.140625" style="125" customWidth="1"/>
    <col min="8459" max="8459" width="16.7109375" style="125" customWidth="1"/>
    <col min="8460" max="8460" width="12.85546875" style="125" customWidth="1"/>
    <col min="8461" max="8462" width="18.5703125" style="125" customWidth="1"/>
    <col min="8463" max="8463" width="18.42578125" style="125" customWidth="1"/>
    <col min="8464" max="8464" width="18.28515625" style="125" customWidth="1"/>
    <col min="8465" max="8465" width="13.5703125" style="125" customWidth="1"/>
    <col min="8466" max="8466" width="12.5703125" style="125" customWidth="1"/>
    <col min="8467" max="8467" width="37.7109375" style="125" customWidth="1"/>
    <col min="8468" max="8468" width="21.85546875" style="125" customWidth="1"/>
    <col min="8469" max="8469" width="17" style="125" customWidth="1"/>
    <col min="8470" max="8704" width="10.85546875" style="125"/>
    <col min="8705" max="8705" width="11.5703125" style="125" customWidth="1"/>
    <col min="8706" max="8706" width="26.140625" style="125" customWidth="1"/>
    <col min="8707" max="8707" width="39" style="125" customWidth="1"/>
    <col min="8708" max="8708" width="44.28515625" style="125" customWidth="1"/>
    <col min="8709" max="8709" width="55.28515625" style="125" customWidth="1"/>
    <col min="8710" max="8710" width="18.5703125" style="125" customWidth="1"/>
    <col min="8711" max="8711" width="41.140625" style="125" customWidth="1"/>
    <col min="8712" max="8712" width="58.85546875" style="125" customWidth="1"/>
    <col min="8713" max="8713" width="12.85546875" style="125" customWidth="1"/>
    <col min="8714" max="8714" width="117.140625" style="125" customWidth="1"/>
    <col min="8715" max="8715" width="16.7109375" style="125" customWidth="1"/>
    <col min="8716" max="8716" width="12.85546875" style="125" customWidth="1"/>
    <col min="8717" max="8718" width="18.5703125" style="125" customWidth="1"/>
    <col min="8719" max="8719" width="18.42578125" style="125" customWidth="1"/>
    <col min="8720" max="8720" width="18.28515625" style="125" customWidth="1"/>
    <col min="8721" max="8721" width="13.5703125" style="125" customWidth="1"/>
    <col min="8722" max="8722" width="12.5703125" style="125" customWidth="1"/>
    <col min="8723" max="8723" width="37.7109375" style="125" customWidth="1"/>
    <col min="8724" max="8724" width="21.85546875" style="125" customWidth="1"/>
    <col min="8725" max="8725" width="17" style="125" customWidth="1"/>
    <col min="8726" max="8960" width="10.85546875" style="125"/>
    <col min="8961" max="8961" width="11.5703125" style="125" customWidth="1"/>
    <col min="8962" max="8962" width="26.140625" style="125" customWidth="1"/>
    <col min="8963" max="8963" width="39" style="125" customWidth="1"/>
    <col min="8964" max="8964" width="44.28515625" style="125" customWidth="1"/>
    <col min="8965" max="8965" width="55.28515625" style="125" customWidth="1"/>
    <col min="8966" max="8966" width="18.5703125" style="125" customWidth="1"/>
    <col min="8967" max="8967" width="41.140625" style="125" customWidth="1"/>
    <col min="8968" max="8968" width="58.85546875" style="125" customWidth="1"/>
    <col min="8969" max="8969" width="12.85546875" style="125" customWidth="1"/>
    <col min="8970" max="8970" width="117.140625" style="125" customWidth="1"/>
    <col min="8971" max="8971" width="16.7109375" style="125" customWidth="1"/>
    <col min="8972" max="8972" width="12.85546875" style="125" customWidth="1"/>
    <col min="8973" max="8974" width="18.5703125" style="125" customWidth="1"/>
    <col min="8975" max="8975" width="18.42578125" style="125" customWidth="1"/>
    <col min="8976" max="8976" width="18.28515625" style="125" customWidth="1"/>
    <col min="8977" max="8977" width="13.5703125" style="125" customWidth="1"/>
    <col min="8978" max="8978" width="12.5703125" style="125" customWidth="1"/>
    <col min="8979" max="8979" width="37.7109375" style="125" customWidth="1"/>
    <col min="8980" max="8980" width="21.85546875" style="125" customWidth="1"/>
    <col min="8981" max="8981" width="17" style="125" customWidth="1"/>
    <col min="8982" max="9216" width="10.85546875" style="125"/>
    <col min="9217" max="9217" width="11.5703125" style="125" customWidth="1"/>
    <col min="9218" max="9218" width="26.140625" style="125" customWidth="1"/>
    <col min="9219" max="9219" width="39" style="125" customWidth="1"/>
    <col min="9220" max="9220" width="44.28515625" style="125" customWidth="1"/>
    <col min="9221" max="9221" width="55.28515625" style="125" customWidth="1"/>
    <col min="9222" max="9222" width="18.5703125" style="125" customWidth="1"/>
    <col min="9223" max="9223" width="41.140625" style="125" customWidth="1"/>
    <col min="9224" max="9224" width="58.85546875" style="125" customWidth="1"/>
    <col min="9225" max="9225" width="12.85546875" style="125" customWidth="1"/>
    <col min="9226" max="9226" width="117.140625" style="125" customWidth="1"/>
    <col min="9227" max="9227" width="16.7109375" style="125" customWidth="1"/>
    <col min="9228" max="9228" width="12.85546875" style="125" customWidth="1"/>
    <col min="9229" max="9230" width="18.5703125" style="125" customWidth="1"/>
    <col min="9231" max="9231" width="18.42578125" style="125" customWidth="1"/>
    <col min="9232" max="9232" width="18.28515625" style="125" customWidth="1"/>
    <col min="9233" max="9233" width="13.5703125" style="125" customWidth="1"/>
    <col min="9234" max="9234" width="12.5703125" style="125" customWidth="1"/>
    <col min="9235" max="9235" width="37.7109375" style="125" customWidth="1"/>
    <col min="9236" max="9236" width="21.85546875" style="125" customWidth="1"/>
    <col min="9237" max="9237" width="17" style="125" customWidth="1"/>
    <col min="9238" max="9472" width="10.85546875" style="125"/>
    <col min="9473" max="9473" width="11.5703125" style="125" customWidth="1"/>
    <col min="9474" max="9474" width="26.140625" style="125" customWidth="1"/>
    <col min="9475" max="9475" width="39" style="125" customWidth="1"/>
    <col min="9476" max="9476" width="44.28515625" style="125" customWidth="1"/>
    <col min="9477" max="9477" width="55.28515625" style="125" customWidth="1"/>
    <col min="9478" max="9478" width="18.5703125" style="125" customWidth="1"/>
    <col min="9479" max="9479" width="41.140625" style="125" customWidth="1"/>
    <col min="9480" max="9480" width="58.85546875" style="125" customWidth="1"/>
    <col min="9481" max="9481" width="12.85546875" style="125" customWidth="1"/>
    <col min="9482" max="9482" width="117.140625" style="125" customWidth="1"/>
    <col min="9483" max="9483" width="16.7109375" style="125" customWidth="1"/>
    <col min="9484" max="9484" width="12.85546875" style="125" customWidth="1"/>
    <col min="9485" max="9486" width="18.5703125" style="125" customWidth="1"/>
    <col min="9487" max="9487" width="18.42578125" style="125" customWidth="1"/>
    <col min="9488" max="9488" width="18.28515625" style="125" customWidth="1"/>
    <col min="9489" max="9489" width="13.5703125" style="125" customWidth="1"/>
    <col min="9490" max="9490" width="12.5703125" style="125" customWidth="1"/>
    <col min="9491" max="9491" width="37.7109375" style="125" customWidth="1"/>
    <col min="9492" max="9492" width="21.85546875" style="125" customWidth="1"/>
    <col min="9493" max="9493" width="17" style="125" customWidth="1"/>
    <col min="9494" max="9728" width="10.85546875" style="125"/>
    <col min="9729" max="9729" width="11.5703125" style="125" customWidth="1"/>
    <col min="9730" max="9730" width="26.140625" style="125" customWidth="1"/>
    <col min="9731" max="9731" width="39" style="125" customWidth="1"/>
    <col min="9732" max="9732" width="44.28515625" style="125" customWidth="1"/>
    <col min="9733" max="9733" width="55.28515625" style="125" customWidth="1"/>
    <col min="9734" max="9734" width="18.5703125" style="125" customWidth="1"/>
    <col min="9735" max="9735" width="41.140625" style="125" customWidth="1"/>
    <col min="9736" max="9736" width="58.85546875" style="125" customWidth="1"/>
    <col min="9737" max="9737" width="12.85546875" style="125" customWidth="1"/>
    <col min="9738" max="9738" width="117.140625" style="125" customWidth="1"/>
    <col min="9739" max="9739" width="16.7109375" style="125" customWidth="1"/>
    <col min="9740" max="9740" width="12.85546875" style="125" customWidth="1"/>
    <col min="9741" max="9742" width="18.5703125" style="125" customWidth="1"/>
    <col min="9743" max="9743" width="18.42578125" style="125" customWidth="1"/>
    <col min="9744" max="9744" width="18.28515625" style="125" customWidth="1"/>
    <col min="9745" max="9745" width="13.5703125" style="125" customWidth="1"/>
    <col min="9746" max="9746" width="12.5703125" style="125" customWidth="1"/>
    <col min="9747" max="9747" width="37.7109375" style="125" customWidth="1"/>
    <col min="9748" max="9748" width="21.85546875" style="125" customWidth="1"/>
    <col min="9749" max="9749" width="17" style="125" customWidth="1"/>
    <col min="9750" max="9984" width="10.85546875" style="125"/>
    <col min="9985" max="9985" width="11.5703125" style="125" customWidth="1"/>
    <col min="9986" max="9986" width="26.140625" style="125" customWidth="1"/>
    <col min="9987" max="9987" width="39" style="125" customWidth="1"/>
    <col min="9988" max="9988" width="44.28515625" style="125" customWidth="1"/>
    <col min="9989" max="9989" width="55.28515625" style="125" customWidth="1"/>
    <col min="9990" max="9990" width="18.5703125" style="125" customWidth="1"/>
    <col min="9991" max="9991" width="41.140625" style="125" customWidth="1"/>
    <col min="9992" max="9992" width="58.85546875" style="125" customWidth="1"/>
    <col min="9993" max="9993" width="12.85546875" style="125" customWidth="1"/>
    <col min="9994" max="9994" width="117.140625" style="125" customWidth="1"/>
    <col min="9995" max="9995" width="16.7109375" style="125" customWidth="1"/>
    <col min="9996" max="9996" width="12.85546875" style="125" customWidth="1"/>
    <col min="9997" max="9998" width="18.5703125" style="125" customWidth="1"/>
    <col min="9999" max="9999" width="18.42578125" style="125" customWidth="1"/>
    <col min="10000" max="10000" width="18.28515625" style="125" customWidth="1"/>
    <col min="10001" max="10001" width="13.5703125" style="125" customWidth="1"/>
    <col min="10002" max="10002" width="12.5703125" style="125" customWidth="1"/>
    <col min="10003" max="10003" width="37.7109375" style="125" customWidth="1"/>
    <col min="10004" max="10004" width="21.85546875" style="125" customWidth="1"/>
    <col min="10005" max="10005" width="17" style="125" customWidth="1"/>
    <col min="10006" max="10240" width="10.85546875" style="125"/>
    <col min="10241" max="10241" width="11.5703125" style="125" customWidth="1"/>
    <col min="10242" max="10242" width="26.140625" style="125" customWidth="1"/>
    <col min="10243" max="10243" width="39" style="125" customWidth="1"/>
    <col min="10244" max="10244" width="44.28515625" style="125" customWidth="1"/>
    <col min="10245" max="10245" width="55.28515625" style="125" customWidth="1"/>
    <col min="10246" max="10246" width="18.5703125" style="125" customWidth="1"/>
    <col min="10247" max="10247" width="41.140625" style="125" customWidth="1"/>
    <col min="10248" max="10248" width="58.85546875" style="125" customWidth="1"/>
    <col min="10249" max="10249" width="12.85546875" style="125" customWidth="1"/>
    <col min="10250" max="10250" width="117.140625" style="125" customWidth="1"/>
    <col min="10251" max="10251" width="16.7109375" style="125" customWidth="1"/>
    <col min="10252" max="10252" width="12.85546875" style="125" customWidth="1"/>
    <col min="10253" max="10254" width="18.5703125" style="125" customWidth="1"/>
    <col min="10255" max="10255" width="18.42578125" style="125" customWidth="1"/>
    <col min="10256" max="10256" width="18.28515625" style="125" customWidth="1"/>
    <col min="10257" max="10257" width="13.5703125" style="125" customWidth="1"/>
    <col min="10258" max="10258" width="12.5703125" style="125" customWidth="1"/>
    <col min="10259" max="10259" width="37.7109375" style="125" customWidth="1"/>
    <col min="10260" max="10260" width="21.85546875" style="125" customWidth="1"/>
    <col min="10261" max="10261" width="17" style="125" customWidth="1"/>
    <col min="10262" max="10496" width="10.85546875" style="125"/>
    <col min="10497" max="10497" width="11.5703125" style="125" customWidth="1"/>
    <col min="10498" max="10498" width="26.140625" style="125" customWidth="1"/>
    <col min="10499" max="10499" width="39" style="125" customWidth="1"/>
    <col min="10500" max="10500" width="44.28515625" style="125" customWidth="1"/>
    <col min="10501" max="10501" width="55.28515625" style="125" customWidth="1"/>
    <col min="10502" max="10502" width="18.5703125" style="125" customWidth="1"/>
    <col min="10503" max="10503" width="41.140625" style="125" customWidth="1"/>
    <col min="10504" max="10504" width="58.85546875" style="125" customWidth="1"/>
    <col min="10505" max="10505" width="12.85546875" style="125" customWidth="1"/>
    <col min="10506" max="10506" width="117.140625" style="125" customWidth="1"/>
    <col min="10507" max="10507" width="16.7109375" style="125" customWidth="1"/>
    <col min="10508" max="10508" width="12.85546875" style="125" customWidth="1"/>
    <col min="10509" max="10510" width="18.5703125" style="125" customWidth="1"/>
    <col min="10511" max="10511" width="18.42578125" style="125" customWidth="1"/>
    <col min="10512" max="10512" width="18.28515625" style="125" customWidth="1"/>
    <col min="10513" max="10513" width="13.5703125" style="125" customWidth="1"/>
    <col min="10514" max="10514" width="12.5703125" style="125" customWidth="1"/>
    <col min="10515" max="10515" width="37.7109375" style="125" customWidth="1"/>
    <col min="10516" max="10516" width="21.85546875" style="125" customWidth="1"/>
    <col min="10517" max="10517" width="17" style="125" customWidth="1"/>
    <col min="10518" max="10752" width="10.85546875" style="125"/>
    <col min="10753" max="10753" width="11.5703125" style="125" customWidth="1"/>
    <col min="10754" max="10754" width="26.140625" style="125" customWidth="1"/>
    <col min="10755" max="10755" width="39" style="125" customWidth="1"/>
    <col min="10756" max="10756" width="44.28515625" style="125" customWidth="1"/>
    <col min="10757" max="10757" width="55.28515625" style="125" customWidth="1"/>
    <col min="10758" max="10758" width="18.5703125" style="125" customWidth="1"/>
    <col min="10759" max="10759" width="41.140625" style="125" customWidth="1"/>
    <col min="10760" max="10760" width="58.85546875" style="125" customWidth="1"/>
    <col min="10761" max="10761" width="12.85546875" style="125" customWidth="1"/>
    <col min="10762" max="10762" width="117.140625" style="125" customWidth="1"/>
    <col min="10763" max="10763" width="16.7109375" style="125" customWidth="1"/>
    <col min="10764" max="10764" width="12.85546875" style="125" customWidth="1"/>
    <col min="10765" max="10766" width="18.5703125" style="125" customWidth="1"/>
    <col min="10767" max="10767" width="18.42578125" style="125" customWidth="1"/>
    <col min="10768" max="10768" width="18.28515625" style="125" customWidth="1"/>
    <col min="10769" max="10769" width="13.5703125" style="125" customWidth="1"/>
    <col min="10770" max="10770" width="12.5703125" style="125" customWidth="1"/>
    <col min="10771" max="10771" width="37.7109375" style="125" customWidth="1"/>
    <col min="10772" max="10772" width="21.85546875" style="125" customWidth="1"/>
    <col min="10773" max="10773" width="17" style="125" customWidth="1"/>
    <col min="10774" max="11008" width="10.85546875" style="125"/>
    <col min="11009" max="11009" width="11.5703125" style="125" customWidth="1"/>
    <col min="11010" max="11010" width="26.140625" style="125" customWidth="1"/>
    <col min="11011" max="11011" width="39" style="125" customWidth="1"/>
    <col min="11012" max="11012" width="44.28515625" style="125" customWidth="1"/>
    <col min="11013" max="11013" width="55.28515625" style="125" customWidth="1"/>
    <col min="11014" max="11014" width="18.5703125" style="125" customWidth="1"/>
    <col min="11015" max="11015" width="41.140625" style="125" customWidth="1"/>
    <col min="11016" max="11016" width="58.85546875" style="125" customWidth="1"/>
    <col min="11017" max="11017" width="12.85546875" style="125" customWidth="1"/>
    <col min="11018" max="11018" width="117.140625" style="125" customWidth="1"/>
    <col min="11019" max="11019" width="16.7109375" style="125" customWidth="1"/>
    <col min="11020" max="11020" width="12.85546875" style="125" customWidth="1"/>
    <col min="11021" max="11022" width="18.5703125" style="125" customWidth="1"/>
    <col min="11023" max="11023" width="18.42578125" style="125" customWidth="1"/>
    <col min="11024" max="11024" width="18.28515625" style="125" customWidth="1"/>
    <col min="11025" max="11025" width="13.5703125" style="125" customWidth="1"/>
    <col min="11026" max="11026" width="12.5703125" style="125" customWidth="1"/>
    <col min="11027" max="11027" width="37.7109375" style="125" customWidth="1"/>
    <col min="11028" max="11028" width="21.85546875" style="125" customWidth="1"/>
    <col min="11029" max="11029" width="17" style="125" customWidth="1"/>
    <col min="11030" max="11264" width="10.85546875" style="125"/>
    <col min="11265" max="11265" width="11.5703125" style="125" customWidth="1"/>
    <col min="11266" max="11266" width="26.140625" style="125" customWidth="1"/>
    <col min="11267" max="11267" width="39" style="125" customWidth="1"/>
    <col min="11268" max="11268" width="44.28515625" style="125" customWidth="1"/>
    <col min="11269" max="11269" width="55.28515625" style="125" customWidth="1"/>
    <col min="11270" max="11270" width="18.5703125" style="125" customWidth="1"/>
    <col min="11271" max="11271" width="41.140625" style="125" customWidth="1"/>
    <col min="11272" max="11272" width="58.85546875" style="125" customWidth="1"/>
    <col min="11273" max="11273" width="12.85546875" style="125" customWidth="1"/>
    <col min="11274" max="11274" width="117.140625" style="125" customWidth="1"/>
    <col min="11275" max="11275" width="16.7109375" style="125" customWidth="1"/>
    <col min="11276" max="11276" width="12.85546875" style="125" customWidth="1"/>
    <col min="11277" max="11278" width="18.5703125" style="125" customWidth="1"/>
    <col min="11279" max="11279" width="18.42578125" style="125" customWidth="1"/>
    <col min="11280" max="11280" width="18.28515625" style="125" customWidth="1"/>
    <col min="11281" max="11281" width="13.5703125" style="125" customWidth="1"/>
    <col min="11282" max="11282" width="12.5703125" style="125" customWidth="1"/>
    <col min="11283" max="11283" width="37.7109375" style="125" customWidth="1"/>
    <col min="11284" max="11284" width="21.85546875" style="125" customWidth="1"/>
    <col min="11285" max="11285" width="17" style="125" customWidth="1"/>
    <col min="11286" max="11520" width="10.85546875" style="125"/>
    <col min="11521" max="11521" width="11.5703125" style="125" customWidth="1"/>
    <col min="11522" max="11522" width="26.140625" style="125" customWidth="1"/>
    <col min="11523" max="11523" width="39" style="125" customWidth="1"/>
    <col min="11524" max="11524" width="44.28515625" style="125" customWidth="1"/>
    <col min="11525" max="11525" width="55.28515625" style="125" customWidth="1"/>
    <col min="11526" max="11526" width="18.5703125" style="125" customWidth="1"/>
    <col min="11527" max="11527" width="41.140625" style="125" customWidth="1"/>
    <col min="11528" max="11528" width="58.85546875" style="125" customWidth="1"/>
    <col min="11529" max="11529" width="12.85546875" style="125" customWidth="1"/>
    <col min="11530" max="11530" width="117.140625" style="125" customWidth="1"/>
    <col min="11531" max="11531" width="16.7109375" style="125" customWidth="1"/>
    <col min="11532" max="11532" width="12.85546875" style="125" customWidth="1"/>
    <col min="11533" max="11534" width="18.5703125" style="125" customWidth="1"/>
    <col min="11535" max="11535" width="18.42578125" style="125" customWidth="1"/>
    <col min="11536" max="11536" width="18.28515625" style="125" customWidth="1"/>
    <col min="11537" max="11537" width="13.5703125" style="125" customWidth="1"/>
    <col min="11538" max="11538" width="12.5703125" style="125" customWidth="1"/>
    <col min="11539" max="11539" width="37.7109375" style="125" customWidth="1"/>
    <col min="11540" max="11540" width="21.85546875" style="125" customWidth="1"/>
    <col min="11541" max="11541" width="17" style="125" customWidth="1"/>
    <col min="11542" max="11776" width="10.85546875" style="125"/>
    <col min="11777" max="11777" width="11.5703125" style="125" customWidth="1"/>
    <col min="11778" max="11778" width="26.140625" style="125" customWidth="1"/>
    <col min="11779" max="11779" width="39" style="125" customWidth="1"/>
    <col min="11780" max="11780" width="44.28515625" style="125" customWidth="1"/>
    <col min="11781" max="11781" width="55.28515625" style="125" customWidth="1"/>
    <col min="11782" max="11782" width="18.5703125" style="125" customWidth="1"/>
    <col min="11783" max="11783" width="41.140625" style="125" customWidth="1"/>
    <col min="11784" max="11784" width="58.85546875" style="125" customWidth="1"/>
    <col min="11785" max="11785" width="12.85546875" style="125" customWidth="1"/>
    <col min="11786" max="11786" width="117.140625" style="125" customWidth="1"/>
    <col min="11787" max="11787" width="16.7109375" style="125" customWidth="1"/>
    <col min="11788" max="11788" width="12.85546875" style="125" customWidth="1"/>
    <col min="11789" max="11790" width="18.5703125" style="125" customWidth="1"/>
    <col min="11791" max="11791" width="18.42578125" style="125" customWidth="1"/>
    <col min="11792" max="11792" width="18.28515625" style="125" customWidth="1"/>
    <col min="11793" max="11793" width="13.5703125" style="125" customWidth="1"/>
    <col min="11794" max="11794" width="12.5703125" style="125" customWidth="1"/>
    <col min="11795" max="11795" width="37.7109375" style="125" customWidth="1"/>
    <col min="11796" max="11796" width="21.85546875" style="125" customWidth="1"/>
    <col min="11797" max="11797" width="17" style="125" customWidth="1"/>
    <col min="11798" max="12032" width="10.85546875" style="125"/>
    <col min="12033" max="12033" width="11.5703125" style="125" customWidth="1"/>
    <col min="12034" max="12034" width="26.140625" style="125" customWidth="1"/>
    <col min="12035" max="12035" width="39" style="125" customWidth="1"/>
    <col min="12036" max="12036" width="44.28515625" style="125" customWidth="1"/>
    <col min="12037" max="12037" width="55.28515625" style="125" customWidth="1"/>
    <col min="12038" max="12038" width="18.5703125" style="125" customWidth="1"/>
    <col min="12039" max="12039" width="41.140625" style="125" customWidth="1"/>
    <col min="12040" max="12040" width="58.85546875" style="125" customWidth="1"/>
    <col min="12041" max="12041" width="12.85546875" style="125" customWidth="1"/>
    <col min="12042" max="12042" width="117.140625" style="125" customWidth="1"/>
    <col min="12043" max="12043" width="16.7109375" style="125" customWidth="1"/>
    <col min="12044" max="12044" width="12.85546875" style="125" customWidth="1"/>
    <col min="12045" max="12046" width="18.5703125" style="125" customWidth="1"/>
    <col min="12047" max="12047" width="18.42578125" style="125" customWidth="1"/>
    <col min="12048" max="12048" width="18.28515625" style="125" customWidth="1"/>
    <col min="12049" max="12049" width="13.5703125" style="125" customWidth="1"/>
    <col min="12050" max="12050" width="12.5703125" style="125" customWidth="1"/>
    <col min="12051" max="12051" width="37.7109375" style="125" customWidth="1"/>
    <col min="12052" max="12052" width="21.85546875" style="125" customWidth="1"/>
    <col min="12053" max="12053" width="17" style="125" customWidth="1"/>
    <col min="12054" max="12288" width="10.85546875" style="125"/>
    <col min="12289" max="12289" width="11.5703125" style="125" customWidth="1"/>
    <col min="12290" max="12290" width="26.140625" style="125" customWidth="1"/>
    <col min="12291" max="12291" width="39" style="125" customWidth="1"/>
    <col min="12292" max="12292" width="44.28515625" style="125" customWidth="1"/>
    <col min="12293" max="12293" width="55.28515625" style="125" customWidth="1"/>
    <col min="12294" max="12294" width="18.5703125" style="125" customWidth="1"/>
    <col min="12295" max="12295" width="41.140625" style="125" customWidth="1"/>
    <col min="12296" max="12296" width="58.85546875" style="125" customWidth="1"/>
    <col min="12297" max="12297" width="12.85546875" style="125" customWidth="1"/>
    <col min="12298" max="12298" width="117.140625" style="125" customWidth="1"/>
    <col min="12299" max="12299" width="16.7109375" style="125" customWidth="1"/>
    <col min="12300" max="12300" width="12.85546875" style="125" customWidth="1"/>
    <col min="12301" max="12302" width="18.5703125" style="125" customWidth="1"/>
    <col min="12303" max="12303" width="18.42578125" style="125" customWidth="1"/>
    <col min="12304" max="12304" width="18.28515625" style="125" customWidth="1"/>
    <col min="12305" max="12305" width="13.5703125" style="125" customWidth="1"/>
    <col min="12306" max="12306" width="12.5703125" style="125" customWidth="1"/>
    <col min="12307" max="12307" width="37.7109375" style="125" customWidth="1"/>
    <col min="12308" max="12308" width="21.85546875" style="125" customWidth="1"/>
    <col min="12309" max="12309" width="17" style="125" customWidth="1"/>
    <col min="12310" max="12544" width="10.85546875" style="125"/>
    <col min="12545" max="12545" width="11.5703125" style="125" customWidth="1"/>
    <col min="12546" max="12546" width="26.140625" style="125" customWidth="1"/>
    <col min="12547" max="12547" width="39" style="125" customWidth="1"/>
    <col min="12548" max="12548" width="44.28515625" style="125" customWidth="1"/>
    <col min="12549" max="12549" width="55.28515625" style="125" customWidth="1"/>
    <col min="12550" max="12550" width="18.5703125" style="125" customWidth="1"/>
    <col min="12551" max="12551" width="41.140625" style="125" customWidth="1"/>
    <col min="12552" max="12552" width="58.85546875" style="125" customWidth="1"/>
    <col min="12553" max="12553" width="12.85546875" style="125" customWidth="1"/>
    <col min="12554" max="12554" width="117.140625" style="125" customWidth="1"/>
    <col min="12555" max="12555" width="16.7109375" style="125" customWidth="1"/>
    <col min="12556" max="12556" width="12.85546875" style="125" customWidth="1"/>
    <col min="12557" max="12558" width="18.5703125" style="125" customWidth="1"/>
    <col min="12559" max="12559" width="18.42578125" style="125" customWidth="1"/>
    <col min="12560" max="12560" width="18.28515625" style="125" customWidth="1"/>
    <col min="12561" max="12561" width="13.5703125" style="125" customWidth="1"/>
    <col min="12562" max="12562" width="12.5703125" style="125" customWidth="1"/>
    <col min="12563" max="12563" width="37.7109375" style="125" customWidth="1"/>
    <col min="12564" max="12564" width="21.85546875" style="125" customWidth="1"/>
    <col min="12565" max="12565" width="17" style="125" customWidth="1"/>
    <col min="12566" max="12800" width="10.85546875" style="125"/>
    <col min="12801" max="12801" width="11.5703125" style="125" customWidth="1"/>
    <col min="12802" max="12802" width="26.140625" style="125" customWidth="1"/>
    <col min="12803" max="12803" width="39" style="125" customWidth="1"/>
    <col min="12804" max="12804" width="44.28515625" style="125" customWidth="1"/>
    <col min="12805" max="12805" width="55.28515625" style="125" customWidth="1"/>
    <col min="12806" max="12806" width="18.5703125" style="125" customWidth="1"/>
    <col min="12807" max="12807" width="41.140625" style="125" customWidth="1"/>
    <col min="12808" max="12808" width="58.85546875" style="125" customWidth="1"/>
    <col min="12809" max="12809" width="12.85546875" style="125" customWidth="1"/>
    <col min="12810" max="12810" width="117.140625" style="125" customWidth="1"/>
    <col min="12811" max="12811" width="16.7109375" style="125" customWidth="1"/>
    <col min="12812" max="12812" width="12.85546875" style="125" customWidth="1"/>
    <col min="12813" max="12814" width="18.5703125" style="125" customWidth="1"/>
    <col min="12815" max="12815" width="18.42578125" style="125" customWidth="1"/>
    <col min="12816" max="12816" width="18.28515625" style="125" customWidth="1"/>
    <col min="12817" max="12817" width="13.5703125" style="125" customWidth="1"/>
    <col min="12818" max="12818" width="12.5703125" style="125" customWidth="1"/>
    <col min="12819" max="12819" width="37.7109375" style="125" customWidth="1"/>
    <col min="12820" max="12820" width="21.85546875" style="125" customWidth="1"/>
    <col min="12821" max="12821" width="17" style="125" customWidth="1"/>
    <col min="12822" max="13056" width="10.85546875" style="125"/>
    <col min="13057" max="13057" width="11.5703125" style="125" customWidth="1"/>
    <col min="13058" max="13058" width="26.140625" style="125" customWidth="1"/>
    <col min="13059" max="13059" width="39" style="125" customWidth="1"/>
    <col min="13060" max="13060" width="44.28515625" style="125" customWidth="1"/>
    <col min="13061" max="13061" width="55.28515625" style="125" customWidth="1"/>
    <col min="13062" max="13062" width="18.5703125" style="125" customWidth="1"/>
    <col min="13063" max="13063" width="41.140625" style="125" customWidth="1"/>
    <col min="13064" max="13064" width="58.85546875" style="125" customWidth="1"/>
    <col min="13065" max="13065" width="12.85546875" style="125" customWidth="1"/>
    <col min="13066" max="13066" width="117.140625" style="125" customWidth="1"/>
    <col min="13067" max="13067" width="16.7109375" style="125" customWidth="1"/>
    <col min="13068" max="13068" width="12.85546875" style="125" customWidth="1"/>
    <col min="13069" max="13070" width="18.5703125" style="125" customWidth="1"/>
    <col min="13071" max="13071" width="18.42578125" style="125" customWidth="1"/>
    <col min="13072" max="13072" width="18.28515625" style="125" customWidth="1"/>
    <col min="13073" max="13073" width="13.5703125" style="125" customWidth="1"/>
    <col min="13074" max="13074" width="12.5703125" style="125" customWidth="1"/>
    <col min="13075" max="13075" width="37.7109375" style="125" customWidth="1"/>
    <col min="13076" max="13076" width="21.85546875" style="125" customWidth="1"/>
    <col min="13077" max="13077" width="17" style="125" customWidth="1"/>
    <col min="13078" max="13312" width="10.85546875" style="125"/>
    <col min="13313" max="13313" width="11.5703125" style="125" customWidth="1"/>
    <col min="13314" max="13314" width="26.140625" style="125" customWidth="1"/>
    <col min="13315" max="13315" width="39" style="125" customWidth="1"/>
    <col min="13316" max="13316" width="44.28515625" style="125" customWidth="1"/>
    <col min="13317" max="13317" width="55.28515625" style="125" customWidth="1"/>
    <col min="13318" max="13318" width="18.5703125" style="125" customWidth="1"/>
    <col min="13319" max="13319" width="41.140625" style="125" customWidth="1"/>
    <col min="13320" max="13320" width="58.85546875" style="125" customWidth="1"/>
    <col min="13321" max="13321" width="12.85546875" style="125" customWidth="1"/>
    <col min="13322" max="13322" width="117.140625" style="125" customWidth="1"/>
    <col min="13323" max="13323" width="16.7109375" style="125" customWidth="1"/>
    <col min="13324" max="13324" width="12.85546875" style="125" customWidth="1"/>
    <col min="13325" max="13326" width="18.5703125" style="125" customWidth="1"/>
    <col min="13327" max="13327" width="18.42578125" style="125" customWidth="1"/>
    <col min="13328" max="13328" width="18.28515625" style="125" customWidth="1"/>
    <col min="13329" max="13329" width="13.5703125" style="125" customWidth="1"/>
    <col min="13330" max="13330" width="12.5703125" style="125" customWidth="1"/>
    <col min="13331" max="13331" width="37.7109375" style="125" customWidth="1"/>
    <col min="13332" max="13332" width="21.85546875" style="125" customWidth="1"/>
    <col min="13333" max="13333" width="17" style="125" customWidth="1"/>
    <col min="13334" max="13568" width="10.85546875" style="125"/>
    <col min="13569" max="13569" width="11.5703125" style="125" customWidth="1"/>
    <col min="13570" max="13570" width="26.140625" style="125" customWidth="1"/>
    <col min="13571" max="13571" width="39" style="125" customWidth="1"/>
    <col min="13572" max="13572" width="44.28515625" style="125" customWidth="1"/>
    <col min="13573" max="13573" width="55.28515625" style="125" customWidth="1"/>
    <col min="13574" max="13574" width="18.5703125" style="125" customWidth="1"/>
    <col min="13575" max="13575" width="41.140625" style="125" customWidth="1"/>
    <col min="13576" max="13576" width="58.85546875" style="125" customWidth="1"/>
    <col min="13577" max="13577" width="12.85546875" style="125" customWidth="1"/>
    <col min="13578" max="13578" width="117.140625" style="125" customWidth="1"/>
    <col min="13579" max="13579" width="16.7109375" style="125" customWidth="1"/>
    <col min="13580" max="13580" width="12.85546875" style="125" customWidth="1"/>
    <col min="13581" max="13582" width="18.5703125" style="125" customWidth="1"/>
    <col min="13583" max="13583" width="18.42578125" style="125" customWidth="1"/>
    <col min="13584" max="13584" width="18.28515625" style="125" customWidth="1"/>
    <col min="13585" max="13585" width="13.5703125" style="125" customWidth="1"/>
    <col min="13586" max="13586" width="12.5703125" style="125" customWidth="1"/>
    <col min="13587" max="13587" width="37.7109375" style="125" customWidth="1"/>
    <col min="13588" max="13588" width="21.85546875" style="125" customWidth="1"/>
    <col min="13589" max="13589" width="17" style="125" customWidth="1"/>
    <col min="13590" max="13824" width="10.85546875" style="125"/>
    <col min="13825" max="13825" width="11.5703125" style="125" customWidth="1"/>
    <col min="13826" max="13826" width="26.140625" style="125" customWidth="1"/>
    <col min="13827" max="13827" width="39" style="125" customWidth="1"/>
    <col min="13828" max="13828" width="44.28515625" style="125" customWidth="1"/>
    <col min="13829" max="13829" width="55.28515625" style="125" customWidth="1"/>
    <col min="13830" max="13830" width="18.5703125" style="125" customWidth="1"/>
    <col min="13831" max="13831" width="41.140625" style="125" customWidth="1"/>
    <col min="13832" max="13832" width="58.85546875" style="125" customWidth="1"/>
    <col min="13833" max="13833" width="12.85546875" style="125" customWidth="1"/>
    <col min="13834" max="13834" width="117.140625" style="125" customWidth="1"/>
    <col min="13835" max="13835" width="16.7109375" style="125" customWidth="1"/>
    <col min="13836" max="13836" width="12.85546875" style="125" customWidth="1"/>
    <col min="13837" max="13838" width="18.5703125" style="125" customWidth="1"/>
    <col min="13839" max="13839" width="18.42578125" style="125" customWidth="1"/>
    <col min="13840" max="13840" width="18.28515625" style="125" customWidth="1"/>
    <col min="13841" max="13841" width="13.5703125" style="125" customWidth="1"/>
    <col min="13842" max="13842" width="12.5703125" style="125" customWidth="1"/>
    <col min="13843" max="13843" width="37.7109375" style="125" customWidth="1"/>
    <col min="13844" max="13844" width="21.85546875" style="125" customWidth="1"/>
    <col min="13845" max="13845" width="17" style="125" customWidth="1"/>
    <col min="13846" max="14080" width="10.85546875" style="125"/>
    <col min="14081" max="14081" width="11.5703125" style="125" customWidth="1"/>
    <col min="14082" max="14082" width="26.140625" style="125" customWidth="1"/>
    <col min="14083" max="14083" width="39" style="125" customWidth="1"/>
    <col min="14084" max="14084" width="44.28515625" style="125" customWidth="1"/>
    <col min="14085" max="14085" width="55.28515625" style="125" customWidth="1"/>
    <col min="14086" max="14086" width="18.5703125" style="125" customWidth="1"/>
    <col min="14087" max="14087" width="41.140625" style="125" customWidth="1"/>
    <col min="14088" max="14088" width="58.85546875" style="125" customWidth="1"/>
    <col min="14089" max="14089" width="12.85546875" style="125" customWidth="1"/>
    <col min="14090" max="14090" width="117.140625" style="125" customWidth="1"/>
    <col min="14091" max="14091" width="16.7109375" style="125" customWidth="1"/>
    <col min="14092" max="14092" width="12.85546875" style="125" customWidth="1"/>
    <col min="14093" max="14094" width="18.5703125" style="125" customWidth="1"/>
    <col min="14095" max="14095" width="18.42578125" style="125" customWidth="1"/>
    <col min="14096" max="14096" width="18.28515625" style="125" customWidth="1"/>
    <col min="14097" max="14097" width="13.5703125" style="125" customWidth="1"/>
    <col min="14098" max="14098" width="12.5703125" style="125" customWidth="1"/>
    <col min="14099" max="14099" width="37.7109375" style="125" customWidth="1"/>
    <col min="14100" max="14100" width="21.85546875" style="125" customWidth="1"/>
    <col min="14101" max="14101" width="17" style="125" customWidth="1"/>
    <col min="14102" max="14336" width="10.85546875" style="125"/>
    <col min="14337" max="14337" width="11.5703125" style="125" customWidth="1"/>
    <col min="14338" max="14338" width="26.140625" style="125" customWidth="1"/>
    <col min="14339" max="14339" width="39" style="125" customWidth="1"/>
    <col min="14340" max="14340" width="44.28515625" style="125" customWidth="1"/>
    <col min="14341" max="14341" width="55.28515625" style="125" customWidth="1"/>
    <col min="14342" max="14342" width="18.5703125" style="125" customWidth="1"/>
    <col min="14343" max="14343" width="41.140625" style="125" customWidth="1"/>
    <col min="14344" max="14344" width="58.85546875" style="125" customWidth="1"/>
    <col min="14345" max="14345" width="12.85546875" style="125" customWidth="1"/>
    <col min="14346" max="14346" width="117.140625" style="125" customWidth="1"/>
    <col min="14347" max="14347" width="16.7109375" style="125" customWidth="1"/>
    <col min="14348" max="14348" width="12.85546875" style="125" customWidth="1"/>
    <col min="14349" max="14350" width="18.5703125" style="125" customWidth="1"/>
    <col min="14351" max="14351" width="18.42578125" style="125" customWidth="1"/>
    <col min="14352" max="14352" width="18.28515625" style="125" customWidth="1"/>
    <col min="14353" max="14353" width="13.5703125" style="125" customWidth="1"/>
    <col min="14354" max="14354" width="12.5703125" style="125" customWidth="1"/>
    <col min="14355" max="14355" width="37.7109375" style="125" customWidth="1"/>
    <col min="14356" max="14356" width="21.85546875" style="125" customWidth="1"/>
    <col min="14357" max="14357" width="17" style="125" customWidth="1"/>
    <col min="14358" max="14592" width="10.85546875" style="125"/>
    <col min="14593" max="14593" width="11.5703125" style="125" customWidth="1"/>
    <col min="14594" max="14594" width="26.140625" style="125" customWidth="1"/>
    <col min="14595" max="14595" width="39" style="125" customWidth="1"/>
    <col min="14596" max="14596" width="44.28515625" style="125" customWidth="1"/>
    <col min="14597" max="14597" width="55.28515625" style="125" customWidth="1"/>
    <col min="14598" max="14598" width="18.5703125" style="125" customWidth="1"/>
    <col min="14599" max="14599" width="41.140625" style="125" customWidth="1"/>
    <col min="14600" max="14600" width="58.85546875" style="125" customWidth="1"/>
    <col min="14601" max="14601" width="12.85546875" style="125" customWidth="1"/>
    <col min="14602" max="14602" width="117.140625" style="125" customWidth="1"/>
    <col min="14603" max="14603" width="16.7109375" style="125" customWidth="1"/>
    <col min="14604" max="14604" width="12.85546875" style="125" customWidth="1"/>
    <col min="14605" max="14606" width="18.5703125" style="125" customWidth="1"/>
    <col min="14607" max="14607" width="18.42578125" style="125" customWidth="1"/>
    <col min="14608" max="14608" width="18.28515625" style="125" customWidth="1"/>
    <col min="14609" max="14609" width="13.5703125" style="125" customWidth="1"/>
    <col min="14610" max="14610" width="12.5703125" style="125" customWidth="1"/>
    <col min="14611" max="14611" width="37.7109375" style="125" customWidth="1"/>
    <col min="14612" max="14612" width="21.85546875" style="125" customWidth="1"/>
    <col min="14613" max="14613" width="17" style="125" customWidth="1"/>
    <col min="14614" max="14848" width="10.85546875" style="125"/>
    <col min="14849" max="14849" width="11.5703125" style="125" customWidth="1"/>
    <col min="14850" max="14850" width="26.140625" style="125" customWidth="1"/>
    <col min="14851" max="14851" width="39" style="125" customWidth="1"/>
    <col min="14852" max="14852" width="44.28515625" style="125" customWidth="1"/>
    <col min="14853" max="14853" width="55.28515625" style="125" customWidth="1"/>
    <col min="14854" max="14854" width="18.5703125" style="125" customWidth="1"/>
    <col min="14855" max="14855" width="41.140625" style="125" customWidth="1"/>
    <col min="14856" max="14856" width="58.85546875" style="125" customWidth="1"/>
    <col min="14857" max="14857" width="12.85546875" style="125" customWidth="1"/>
    <col min="14858" max="14858" width="117.140625" style="125" customWidth="1"/>
    <col min="14859" max="14859" width="16.7109375" style="125" customWidth="1"/>
    <col min="14860" max="14860" width="12.85546875" style="125" customWidth="1"/>
    <col min="14861" max="14862" width="18.5703125" style="125" customWidth="1"/>
    <col min="14863" max="14863" width="18.42578125" style="125" customWidth="1"/>
    <col min="14864" max="14864" width="18.28515625" style="125" customWidth="1"/>
    <col min="14865" max="14865" width="13.5703125" style="125" customWidth="1"/>
    <col min="14866" max="14866" width="12.5703125" style="125" customWidth="1"/>
    <col min="14867" max="14867" width="37.7109375" style="125" customWidth="1"/>
    <col min="14868" max="14868" width="21.85546875" style="125" customWidth="1"/>
    <col min="14869" max="14869" width="17" style="125" customWidth="1"/>
    <col min="14870" max="15104" width="10.85546875" style="125"/>
    <col min="15105" max="15105" width="11.5703125" style="125" customWidth="1"/>
    <col min="15106" max="15106" width="26.140625" style="125" customWidth="1"/>
    <col min="15107" max="15107" width="39" style="125" customWidth="1"/>
    <col min="15108" max="15108" width="44.28515625" style="125" customWidth="1"/>
    <col min="15109" max="15109" width="55.28515625" style="125" customWidth="1"/>
    <col min="15110" max="15110" width="18.5703125" style="125" customWidth="1"/>
    <col min="15111" max="15111" width="41.140625" style="125" customWidth="1"/>
    <col min="15112" max="15112" width="58.85546875" style="125" customWidth="1"/>
    <col min="15113" max="15113" width="12.85546875" style="125" customWidth="1"/>
    <col min="15114" max="15114" width="117.140625" style="125" customWidth="1"/>
    <col min="15115" max="15115" width="16.7109375" style="125" customWidth="1"/>
    <col min="15116" max="15116" width="12.85546875" style="125" customWidth="1"/>
    <col min="15117" max="15118" width="18.5703125" style="125" customWidth="1"/>
    <col min="15119" max="15119" width="18.42578125" style="125" customWidth="1"/>
    <col min="15120" max="15120" width="18.28515625" style="125" customWidth="1"/>
    <col min="15121" max="15121" width="13.5703125" style="125" customWidth="1"/>
    <col min="15122" max="15122" width="12.5703125" style="125" customWidth="1"/>
    <col min="15123" max="15123" width="37.7109375" style="125" customWidth="1"/>
    <col min="15124" max="15124" width="21.85546875" style="125" customWidth="1"/>
    <col min="15125" max="15125" width="17" style="125" customWidth="1"/>
    <col min="15126" max="15360" width="10.85546875" style="125"/>
    <col min="15361" max="15361" width="11.5703125" style="125" customWidth="1"/>
    <col min="15362" max="15362" width="26.140625" style="125" customWidth="1"/>
    <col min="15363" max="15363" width="39" style="125" customWidth="1"/>
    <col min="15364" max="15364" width="44.28515625" style="125" customWidth="1"/>
    <col min="15365" max="15365" width="55.28515625" style="125" customWidth="1"/>
    <col min="15366" max="15366" width="18.5703125" style="125" customWidth="1"/>
    <col min="15367" max="15367" width="41.140625" style="125" customWidth="1"/>
    <col min="15368" max="15368" width="58.85546875" style="125" customWidth="1"/>
    <col min="15369" max="15369" width="12.85546875" style="125" customWidth="1"/>
    <col min="15370" max="15370" width="117.140625" style="125" customWidth="1"/>
    <col min="15371" max="15371" width="16.7109375" style="125" customWidth="1"/>
    <col min="15372" max="15372" width="12.85546875" style="125" customWidth="1"/>
    <col min="15373" max="15374" width="18.5703125" style="125" customWidth="1"/>
    <col min="15375" max="15375" width="18.42578125" style="125" customWidth="1"/>
    <col min="15376" max="15376" width="18.28515625" style="125" customWidth="1"/>
    <col min="15377" max="15377" width="13.5703125" style="125" customWidth="1"/>
    <col min="15378" max="15378" width="12.5703125" style="125" customWidth="1"/>
    <col min="15379" max="15379" width="37.7109375" style="125" customWidth="1"/>
    <col min="15380" max="15380" width="21.85546875" style="125" customWidth="1"/>
    <col min="15381" max="15381" width="17" style="125" customWidth="1"/>
    <col min="15382" max="15616" width="10.85546875" style="125"/>
    <col min="15617" max="15617" width="11.5703125" style="125" customWidth="1"/>
    <col min="15618" max="15618" width="26.140625" style="125" customWidth="1"/>
    <col min="15619" max="15619" width="39" style="125" customWidth="1"/>
    <col min="15620" max="15620" width="44.28515625" style="125" customWidth="1"/>
    <col min="15621" max="15621" width="55.28515625" style="125" customWidth="1"/>
    <col min="15622" max="15622" width="18.5703125" style="125" customWidth="1"/>
    <col min="15623" max="15623" width="41.140625" style="125" customWidth="1"/>
    <col min="15624" max="15624" width="58.85546875" style="125" customWidth="1"/>
    <col min="15625" max="15625" width="12.85546875" style="125" customWidth="1"/>
    <col min="15626" max="15626" width="117.140625" style="125" customWidth="1"/>
    <col min="15627" max="15627" width="16.7109375" style="125" customWidth="1"/>
    <col min="15628" max="15628" width="12.85546875" style="125" customWidth="1"/>
    <col min="15629" max="15630" width="18.5703125" style="125" customWidth="1"/>
    <col min="15631" max="15631" width="18.42578125" style="125" customWidth="1"/>
    <col min="15632" max="15632" width="18.28515625" style="125" customWidth="1"/>
    <col min="15633" max="15633" width="13.5703125" style="125" customWidth="1"/>
    <col min="15634" max="15634" width="12.5703125" style="125" customWidth="1"/>
    <col min="15635" max="15635" width="37.7109375" style="125" customWidth="1"/>
    <col min="15636" max="15636" width="21.85546875" style="125" customWidth="1"/>
    <col min="15637" max="15637" width="17" style="125" customWidth="1"/>
    <col min="15638" max="15872" width="10.85546875" style="125"/>
    <col min="15873" max="15873" width="11.5703125" style="125" customWidth="1"/>
    <col min="15874" max="15874" width="26.140625" style="125" customWidth="1"/>
    <col min="15875" max="15875" width="39" style="125" customWidth="1"/>
    <col min="15876" max="15876" width="44.28515625" style="125" customWidth="1"/>
    <col min="15877" max="15877" width="55.28515625" style="125" customWidth="1"/>
    <col min="15878" max="15878" width="18.5703125" style="125" customWidth="1"/>
    <col min="15879" max="15879" width="41.140625" style="125" customWidth="1"/>
    <col min="15880" max="15880" width="58.85546875" style="125" customWidth="1"/>
    <col min="15881" max="15881" width="12.85546875" style="125" customWidth="1"/>
    <col min="15882" max="15882" width="117.140625" style="125" customWidth="1"/>
    <col min="15883" max="15883" width="16.7109375" style="125" customWidth="1"/>
    <col min="15884" max="15884" width="12.85546875" style="125" customWidth="1"/>
    <col min="15885" max="15886" width="18.5703125" style="125" customWidth="1"/>
    <col min="15887" max="15887" width="18.42578125" style="125" customWidth="1"/>
    <col min="15888" max="15888" width="18.28515625" style="125" customWidth="1"/>
    <col min="15889" max="15889" width="13.5703125" style="125" customWidth="1"/>
    <col min="15890" max="15890" width="12.5703125" style="125" customWidth="1"/>
    <col min="15891" max="15891" width="37.7109375" style="125" customWidth="1"/>
    <col min="15892" max="15892" width="21.85546875" style="125" customWidth="1"/>
    <col min="15893" max="15893" width="17" style="125" customWidth="1"/>
    <col min="15894" max="16128" width="10.85546875" style="125"/>
    <col min="16129" max="16129" width="11.5703125" style="125" customWidth="1"/>
    <col min="16130" max="16130" width="26.140625" style="125" customWidth="1"/>
    <col min="16131" max="16131" width="39" style="125" customWidth="1"/>
    <col min="16132" max="16132" width="44.28515625" style="125" customWidth="1"/>
    <col min="16133" max="16133" width="55.28515625" style="125" customWidth="1"/>
    <col min="16134" max="16134" width="18.5703125" style="125" customWidth="1"/>
    <col min="16135" max="16135" width="41.140625" style="125" customWidth="1"/>
    <col min="16136" max="16136" width="58.85546875" style="125" customWidth="1"/>
    <col min="16137" max="16137" width="12.85546875" style="125" customWidth="1"/>
    <col min="16138" max="16138" width="117.140625" style="125" customWidth="1"/>
    <col min="16139" max="16139" width="16.7109375" style="125" customWidth="1"/>
    <col min="16140" max="16140" width="12.85546875" style="125" customWidth="1"/>
    <col min="16141" max="16142" width="18.5703125" style="125" customWidth="1"/>
    <col min="16143" max="16143" width="18.42578125" style="125" customWidth="1"/>
    <col min="16144" max="16144" width="18.28515625" style="125" customWidth="1"/>
    <col min="16145" max="16145" width="13.5703125" style="125" customWidth="1"/>
    <col min="16146" max="16146" width="12.5703125" style="125" customWidth="1"/>
    <col min="16147" max="16147" width="37.7109375" style="125" customWidth="1"/>
    <col min="16148" max="16148" width="21.85546875" style="125" customWidth="1"/>
    <col min="16149" max="16149" width="17" style="125" customWidth="1"/>
    <col min="16150" max="16384" width="10.85546875" style="125"/>
  </cols>
  <sheetData>
    <row r="1" spans="1:22" s="150" customFormat="1" ht="75" customHeight="1" x14ac:dyDescent="0.25">
      <c r="A1" s="44" t="s">
        <v>0</v>
      </c>
      <c r="B1" s="44" t="s">
        <v>1</v>
      </c>
      <c r="C1" s="44" t="s">
        <v>2</v>
      </c>
      <c r="D1" s="44" t="s">
        <v>3</v>
      </c>
      <c r="E1" s="44" t="s">
        <v>4</v>
      </c>
      <c r="F1" s="44" t="s">
        <v>5</v>
      </c>
      <c r="G1" s="44" t="s">
        <v>6</v>
      </c>
      <c r="H1" s="44" t="s">
        <v>7</v>
      </c>
      <c r="I1" s="285" t="s">
        <v>8</v>
      </c>
      <c r="J1" s="285" t="s">
        <v>9</v>
      </c>
      <c r="K1" s="285" t="s">
        <v>10</v>
      </c>
      <c r="L1" s="285" t="s">
        <v>11</v>
      </c>
      <c r="M1" s="285" t="s">
        <v>12</v>
      </c>
      <c r="N1" s="285" t="s">
        <v>13</v>
      </c>
      <c r="O1" s="285" t="s">
        <v>14</v>
      </c>
      <c r="P1" s="285" t="s">
        <v>15</v>
      </c>
      <c r="Q1" s="285" t="s">
        <v>16</v>
      </c>
      <c r="R1" s="285" t="s">
        <v>17</v>
      </c>
      <c r="S1" s="285" t="s">
        <v>18</v>
      </c>
      <c r="T1" s="262" t="s">
        <v>19</v>
      </c>
      <c r="U1" s="44" t="s">
        <v>20</v>
      </c>
      <c r="V1" s="44" t="s">
        <v>793</v>
      </c>
    </row>
    <row r="2" spans="1:22" s="167" customFormat="1" ht="75" customHeight="1" x14ac:dyDescent="0.25">
      <c r="A2" s="34">
        <v>1</v>
      </c>
      <c r="B2" s="34" t="s">
        <v>2612</v>
      </c>
      <c r="C2" s="188" t="s">
        <v>2613</v>
      </c>
      <c r="D2" s="188" t="s">
        <v>2614</v>
      </c>
      <c r="E2" s="188" t="s">
        <v>2615</v>
      </c>
      <c r="F2" s="188" t="s">
        <v>1631</v>
      </c>
      <c r="G2" s="188" t="s">
        <v>2577</v>
      </c>
      <c r="H2" s="188" t="s">
        <v>2616</v>
      </c>
      <c r="I2" s="34">
        <v>70161501</v>
      </c>
      <c r="J2" s="34" t="s">
        <v>2594</v>
      </c>
      <c r="K2" s="48">
        <v>42036</v>
      </c>
      <c r="L2" s="34">
        <v>5</v>
      </c>
      <c r="M2" s="34" t="s">
        <v>67</v>
      </c>
      <c r="N2" s="34" t="s">
        <v>1144</v>
      </c>
      <c r="O2" s="15">
        <v>16480000</v>
      </c>
      <c r="P2" s="15">
        <v>16480000</v>
      </c>
      <c r="Q2" s="34" t="s">
        <v>31</v>
      </c>
      <c r="R2" s="34" t="s">
        <v>31</v>
      </c>
      <c r="S2" s="34" t="s">
        <v>2617</v>
      </c>
      <c r="T2" s="263">
        <v>4521700</v>
      </c>
      <c r="U2" s="34" t="s">
        <v>411</v>
      </c>
      <c r="V2" s="197">
        <v>11492015</v>
      </c>
    </row>
    <row r="3" spans="1:22" s="167" customFormat="1" ht="75" customHeight="1" x14ac:dyDescent="0.25">
      <c r="A3" s="34">
        <v>2</v>
      </c>
      <c r="B3" s="34" t="s">
        <v>2612</v>
      </c>
      <c r="C3" s="188" t="s">
        <v>2613</v>
      </c>
      <c r="D3" s="188" t="s">
        <v>2614</v>
      </c>
      <c r="E3" s="188" t="s">
        <v>2618</v>
      </c>
      <c r="F3" s="188" t="s">
        <v>2573</v>
      </c>
      <c r="G3" s="188" t="s">
        <v>2574</v>
      </c>
      <c r="H3" s="188" t="s">
        <v>2575</v>
      </c>
      <c r="I3" s="34">
        <v>93151507</v>
      </c>
      <c r="J3" s="34" t="s">
        <v>2619</v>
      </c>
      <c r="K3" s="48">
        <v>42036</v>
      </c>
      <c r="L3" s="34">
        <v>12</v>
      </c>
      <c r="M3" s="34" t="s">
        <v>67</v>
      </c>
      <c r="N3" s="34" t="s">
        <v>1144</v>
      </c>
      <c r="O3" s="15">
        <v>14374435</v>
      </c>
      <c r="P3" s="15">
        <v>14374435</v>
      </c>
      <c r="Q3" s="34" t="s">
        <v>31</v>
      </c>
      <c r="R3" s="34" t="s">
        <v>31</v>
      </c>
      <c r="S3" s="34" t="s">
        <v>2617</v>
      </c>
      <c r="T3" s="263">
        <v>781000</v>
      </c>
      <c r="U3" s="34" t="s">
        <v>411</v>
      </c>
      <c r="V3" s="197">
        <v>50</v>
      </c>
    </row>
    <row r="4" spans="1:22" s="167" customFormat="1" ht="75" customHeight="1" x14ac:dyDescent="0.25">
      <c r="A4" s="34">
        <v>3</v>
      </c>
      <c r="B4" s="34" t="s">
        <v>2612</v>
      </c>
      <c r="C4" s="188" t="s">
        <v>2613</v>
      </c>
      <c r="D4" s="188" t="s">
        <v>2614</v>
      </c>
      <c r="E4" s="188" t="s">
        <v>2618</v>
      </c>
      <c r="F4" s="188" t="s">
        <v>2573</v>
      </c>
      <c r="G4" s="188" t="s">
        <v>2574</v>
      </c>
      <c r="H4" s="188" t="s">
        <v>2575</v>
      </c>
      <c r="I4" s="34">
        <v>93151507</v>
      </c>
      <c r="J4" s="34" t="s">
        <v>2620</v>
      </c>
      <c r="K4" s="48">
        <v>42036</v>
      </c>
      <c r="L4" s="34">
        <v>11</v>
      </c>
      <c r="M4" s="34" t="s">
        <v>67</v>
      </c>
      <c r="N4" s="34" t="s">
        <v>1144</v>
      </c>
      <c r="O4" s="15">
        <v>17952198</v>
      </c>
      <c r="P4" s="15">
        <v>17952198</v>
      </c>
      <c r="Q4" s="34" t="s">
        <v>31</v>
      </c>
      <c r="R4" s="34" t="s">
        <v>31</v>
      </c>
      <c r="S4" s="34" t="s">
        <v>2617</v>
      </c>
      <c r="T4" s="263">
        <v>1700000</v>
      </c>
      <c r="U4" s="34" t="s">
        <v>411</v>
      </c>
      <c r="V4" s="197">
        <v>8912015</v>
      </c>
    </row>
    <row r="5" spans="1:22" s="167" customFormat="1" ht="75" customHeight="1" x14ac:dyDescent="0.25">
      <c r="A5" s="34">
        <v>4</v>
      </c>
      <c r="B5" s="34" t="s">
        <v>2612</v>
      </c>
      <c r="C5" s="188" t="s">
        <v>2613</v>
      </c>
      <c r="D5" s="188" t="s">
        <v>2614</v>
      </c>
      <c r="E5" s="188" t="s">
        <v>2618</v>
      </c>
      <c r="F5" s="188" t="s">
        <v>2573</v>
      </c>
      <c r="G5" s="188" t="s">
        <v>2574</v>
      </c>
      <c r="H5" s="188" t="s">
        <v>2575</v>
      </c>
      <c r="I5" s="34">
        <v>93151507</v>
      </c>
      <c r="J5" s="34" t="s">
        <v>2621</v>
      </c>
      <c r="K5" s="48">
        <v>42036</v>
      </c>
      <c r="L5" s="34">
        <v>7</v>
      </c>
      <c r="M5" s="34" t="s">
        <v>591</v>
      </c>
      <c r="N5" s="34" t="s">
        <v>1144</v>
      </c>
      <c r="O5" s="15">
        <v>542000000</v>
      </c>
      <c r="P5" s="15">
        <v>542000000</v>
      </c>
      <c r="Q5" s="34" t="s">
        <v>31</v>
      </c>
      <c r="R5" s="34" t="s">
        <v>31</v>
      </c>
      <c r="S5" s="34" t="s">
        <v>2617</v>
      </c>
      <c r="T5" s="263">
        <v>85272727.272727266</v>
      </c>
      <c r="U5" s="34" t="s">
        <v>411</v>
      </c>
      <c r="V5" s="197">
        <v>13592015</v>
      </c>
    </row>
    <row r="6" spans="1:22" s="47" customFormat="1" ht="75" customHeight="1" x14ac:dyDescent="0.25">
      <c r="A6" s="34">
        <v>5</v>
      </c>
      <c r="B6" s="34" t="s">
        <v>2612</v>
      </c>
      <c r="C6" s="188" t="s">
        <v>2613</v>
      </c>
      <c r="D6" s="188" t="s">
        <v>2614</v>
      </c>
      <c r="E6" s="188" t="s">
        <v>2618</v>
      </c>
      <c r="F6" s="188" t="s">
        <v>2573</v>
      </c>
      <c r="G6" s="188" t="s">
        <v>2574</v>
      </c>
      <c r="H6" s="188" t="s">
        <v>2575</v>
      </c>
      <c r="I6" s="34">
        <v>93151507</v>
      </c>
      <c r="J6" s="34" t="s">
        <v>2622</v>
      </c>
      <c r="K6" s="48">
        <v>42036</v>
      </c>
      <c r="L6" s="34">
        <v>11</v>
      </c>
      <c r="M6" s="34" t="s">
        <v>591</v>
      </c>
      <c r="N6" s="34" t="s">
        <v>1144</v>
      </c>
      <c r="O6" s="15">
        <v>287033445</v>
      </c>
      <c r="P6" s="15">
        <v>287033445</v>
      </c>
      <c r="Q6" s="34" t="s">
        <v>31</v>
      </c>
      <c r="R6" s="34" t="s">
        <v>31</v>
      </c>
      <c r="S6" s="34" t="s">
        <v>2617</v>
      </c>
      <c r="T6" s="263">
        <v>95220545.454545453</v>
      </c>
      <c r="U6" s="34" t="s">
        <v>411</v>
      </c>
      <c r="V6" s="34">
        <v>6502014</v>
      </c>
    </row>
    <row r="7" spans="1:22" s="47" customFormat="1" ht="75" customHeight="1" x14ac:dyDescent="0.25">
      <c r="A7" s="34">
        <v>6</v>
      </c>
      <c r="B7" s="34" t="s">
        <v>2612</v>
      </c>
      <c r="C7" s="188" t="s">
        <v>2613</v>
      </c>
      <c r="D7" s="188" t="s">
        <v>2614</v>
      </c>
      <c r="E7" s="188" t="s">
        <v>2623</v>
      </c>
      <c r="F7" s="188" t="s">
        <v>1631</v>
      </c>
      <c r="G7" s="188" t="s">
        <v>2577</v>
      </c>
      <c r="H7" s="188" t="s">
        <v>2616</v>
      </c>
      <c r="I7" s="34">
        <v>70161601</v>
      </c>
      <c r="J7" s="34" t="s">
        <v>2624</v>
      </c>
      <c r="K7" s="48">
        <v>42036</v>
      </c>
      <c r="L7" s="34">
        <v>10</v>
      </c>
      <c r="M7" s="34" t="s">
        <v>67</v>
      </c>
      <c r="N7" s="34" t="s">
        <v>1144</v>
      </c>
      <c r="O7" s="15">
        <v>55723000</v>
      </c>
      <c r="P7" s="15">
        <v>55723000</v>
      </c>
      <c r="Q7" s="34" t="s">
        <v>31</v>
      </c>
      <c r="R7" s="34" t="s">
        <v>31</v>
      </c>
      <c r="S7" s="34" t="s">
        <v>2617</v>
      </c>
      <c r="T7" s="263">
        <v>6025745</v>
      </c>
      <c r="U7" s="34" t="s">
        <v>411</v>
      </c>
      <c r="V7" s="34">
        <v>482015</v>
      </c>
    </row>
    <row r="8" spans="1:22" s="167" customFormat="1" ht="75" customHeight="1" x14ac:dyDescent="0.25">
      <c r="A8" s="34">
        <v>7</v>
      </c>
      <c r="B8" s="34" t="s">
        <v>2612</v>
      </c>
      <c r="C8" s="188" t="s">
        <v>2613</v>
      </c>
      <c r="D8" s="188" t="s">
        <v>2614</v>
      </c>
      <c r="E8" s="188" t="s">
        <v>2623</v>
      </c>
      <c r="F8" s="188" t="s">
        <v>1631</v>
      </c>
      <c r="G8" s="188" t="s">
        <v>2577</v>
      </c>
      <c r="H8" s="188" t="s">
        <v>2616</v>
      </c>
      <c r="I8" s="34">
        <v>80161506</v>
      </c>
      <c r="J8" s="34" t="s">
        <v>2625</v>
      </c>
      <c r="K8" s="48">
        <v>42036</v>
      </c>
      <c r="L8" s="34">
        <v>10</v>
      </c>
      <c r="M8" s="34" t="s">
        <v>67</v>
      </c>
      <c r="N8" s="34" t="s">
        <v>1144</v>
      </c>
      <c r="O8" s="15">
        <v>12463000</v>
      </c>
      <c r="P8" s="15">
        <v>12463000</v>
      </c>
      <c r="Q8" s="34" t="s">
        <v>31</v>
      </c>
      <c r="R8" s="34" t="s">
        <v>31</v>
      </c>
      <c r="S8" s="34" t="s">
        <v>2617</v>
      </c>
      <c r="T8" s="263">
        <v>1246300</v>
      </c>
      <c r="U8" s="34" t="s">
        <v>411</v>
      </c>
      <c r="V8" s="197">
        <v>1042015</v>
      </c>
    </row>
    <row r="9" spans="1:22" s="167" customFormat="1" ht="75" customHeight="1" x14ac:dyDescent="0.25">
      <c r="A9" s="34">
        <v>8</v>
      </c>
      <c r="B9" s="34" t="s">
        <v>2612</v>
      </c>
      <c r="C9" s="188" t="s">
        <v>2613</v>
      </c>
      <c r="D9" s="188" t="s">
        <v>2614</v>
      </c>
      <c r="E9" s="188" t="s">
        <v>2623</v>
      </c>
      <c r="F9" s="188" t="s">
        <v>1631</v>
      </c>
      <c r="G9" s="188" t="s">
        <v>2577</v>
      </c>
      <c r="H9" s="188" t="s">
        <v>2616</v>
      </c>
      <c r="I9" s="34">
        <v>70161601</v>
      </c>
      <c r="J9" s="34" t="s">
        <v>2626</v>
      </c>
      <c r="K9" s="48">
        <v>42036</v>
      </c>
      <c r="L9" s="34">
        <v>10</v>
      </c>
      <c r="M9" s="34" t="s">
        <v>67</v>
      </c>
      <c r="N9" s="34" t="s">
        <v>1144</v>
      </c>
      <c r="O9" s="15">
        <v>30797000</v>
      </c>
      <c r="P9" s="15">
        <v>30797000</v>
      </c>
      <c r="Q9" s="34" t="s">
        <v>31</v>
      </c>
      <c r="R9" s="34" t="s">
        <v>31</v>
      </c>
      <c r="S9" s="34" t="s">
        <v>2617</v>
      </c>
      <c r="T9" s="263">
        <v>3079700</v>
      </c>
      <c r="U9" s="34" t="s">
        <v>411</v>
      </c>
      <c r="V9" s="197">
        <v>302015</v>
      </c>
    </row>
    <row r="10" spans="1:22" s="167" customFormat="1" ht="75" customHeight="1" x14ac:dyDescent="0.25">
      <c r="A10" s="34">
        <v>9</v>
      </c>
      <c r="B10" s="34" t="s">
        <v>2612</v>
      </c>
      <c r="C10" s="188" t="s">
        <v>2613</v>
      </c>
      <c r="D10" s="188" t="s">
        <v>2614</v>
      </c>
      <c r="E10" s="188" t="s">
        <v>2623</v>
      </c>
      <c r="F10" s="188" t="s">
        <v>1631</v>
      </c>
      <c r="G10" s="188" t="s">
        <v>2577</v>
      </c>
      <c r="H10" s="188" t="s">
        <v>2616</v>
      </c>
      <c r="I10" s="34">
        <v>70161501</v>
      </c>
      <c r="J10" s="34" t="s">
        <v>2627</v>
      </c>
      <c r="K10" s="48">
        <v>42036</v>
      </c>
      <c r="L10" s="34">
        <v>9</v>
      </c>
      <c r="M10" s="34" t="s">
        <v>67</v>
      </c>
      <c r="N10" s="34" t="s">
        <v>1144</v>
      </c>
      <c r="O10" s="15">
        <v>35967600</v>
      </c>
      <c r="P10" s="15">
        <v>35967600</v>
      </c>
      <c r="Q10" s="34" t="s">
        <v>31</v>
      </c>
      <c r="R10" s="34" t="s">
        <v>31</v>
      </c>
      <c r="S10" s="34" t="s">
        <v>2617</v>
      </c>
      <c r="T10" s="263">
        <v>3996400</v>
      </c>
      <c r="U10" s="34" t="s">
        <v>411</v>
      </c>
      <c r="V10" s="197">
        <v>972015</v>
      </c>
    </row>
    <row r="11" spans="1:22" s="167" customFormat="1" ht="75" customHeight="1" x14ac:dyDescent="0.25">
      <c r="A11" s="34">
        <v>10</v>
      </c>
      <c r="B11" s="34" t="s">
        <v>2612</v>
      </c>
      <c r="C11" s="188" t="s">
        <v>2613</v>
      </c>
      <c r="D11" s="188" t="s">
        <v>2614</v>
      </c>
      <c r="E11" s="188" t="s">
        <v>2623</v>
      </c>
      <c r="F11" s="188" t="s">
        <v>1631</v>
      </c>
      <c r="G11" s="188" t="s">
        <v>2577</v>
      </c>
      <c r="H11" s="188" t="s">
        <v>2616</v>
      </c>
      <c r="I11" s="34">
        <v>80161504</v>
      </c>
      <c r="J11" s="34" t="s">
        <v>2628</v>
      </c>
      <c r="K11" s="48">
        <v>42036</v>
      </c>
      <c r="L11" s="34">
        <v>9</v>
      </c>
      <c r="M11" s="34" t="s">
        <v>67</v>
      </c>
      <c r="N11" s="34" t="s">
        <v>1144</v>
      </c>
      <c r="O11" s="15">
        <v>14275800</v>
      </c>
      <c r="P11" s="15">
        <v>14275800</v>
      </c>
      <c r="Q11" s="34" t="s">
        <v>31</v>
      </c>
      <c r="R11" s="34" t="s">
        <v>31</v>
      </c>
      <c r="S11" s="34" t="s">
        <v>2617</v>
      </c>
      <c r="T11" s="263">
        <v>1586200</v>
      </c>
      <c r="U11" s="34" t="s">
        <v>411</v>
      </c>
      <c r="V11" s="197">
        <v>322015</v>
      </c>
    </row>
    <row r="12" spans="1:22" s="167" customFormat="1" ht="75" customHeight="1" x14ac:dyDescent="0.25">
      <c r="A12" s="34">
        <v>11</v>
      </c>
      <c r="B12" s="34" t="s">
        <v>2612</v>
      </c>
      <c r="C12" s="188" t="s">
        <v>2613</v>
      </c>
      <c r="D12" s="188" t="s">
        <v>2614</v>
      </c>
      <c r="E12" s="188" t="s">
        <v>2623</v>
      </c>
      <c r="F12" s="188" t="s">
        <v>1631</v>
      </c>
      <c r="G12" s="188" t="s">
        <v>2577</v>
      </c>
      <c r="H12" s="188" t="s">
        <v>2616</v>
      </c>
      <c r="I12" s="34">
        <v>70160000</v>
      </c>
      <c r="J12" s="34" t="s">
        <v>2629</v>
      </c>
      <c r="K12" s="48">
        <v>42036</v>
      </c>
      <c r="L12" s="34">
        <v>10.5</v>
      </c>
      <c r="M12" s="34" t="s">
        <v>67</v>
      </c>
      <c r="N12" s="34" t="s">
        <v>1144</v>
      </c>
      <c r="O12" s="15">
        <v>32336850</v>
      </c>
      <c r="P12" s="15">
        <v>32336850</v>
      </c>
      <c r="Q12" s="34" t="s">
        <v>31</v>
      </c>
      <c r="R12" s="34" t="s">
        <v>31</v>
      </c>
      <c r="S12" s="34" t="s">
        <v>2617</v>
      </c>
      <c r="T12" s="263">
        <v>3079700</v>
      </c>
      <c r="U12" s="34" t="s">
        <v>411</v>
      </c>
      <c r="V12" s="197">
        <v>112015</v>
      </c>
    </row>
    <row r="13" spans="1:22" s="167" customFormat="1" ht="75" customHeight="1" x14ac:dyDescent="0.25">
      <c r="A13" s="34">
        <v>12</v>
      </c>
      <c r="B13" s="34" t="s">
        <v>2612</v>
      </c>
      <c r="C13" s="188" t="s">
        <v>2613</v>
      </c>
      <c r="D13" s="188" t="s">
        <v>2614</v>
      </c>
      <c r="E13" s="188" t="s">
        <v>2623</v>
      </c>
      <c r="F13" s="188" t="s">
        <v>1631</v>
      </c>
      <c r="G13" s="188" t="s">
        <v>2577</v>
      </c>
      <c r="H13" s="188" t="s">
        <v>2616</v>
      </c>
      <c r="I13" s="34">
        <v>70161601</v>
      </c>
      <c r="J13" s="34" t="s">
        <v>2630</v>
      </c>
      <c r="K13" s="48">
        <v>42036</v>
      </c>
      <c r="L13" s="34">
        <v>9.5</v>
      </c>
      <c r="M13" s="34" t="s">
        <v>67</v>
      </c>
      <c r="N13" s="34" t="s">
        <v>1144</v>
      </c>
      <c r="O13" s="15">
        <v>22407650</v>
      </c>
      <c r="P13" s="15">
        <v>22407650</v>
      </c>
      <c r="Q13" s="34" t="s">
        <v>31</v>
      </c>
      <c r="R13" s="34" t="s">
        <v>31</v>
      </c>
      <c r="S13" s="34" t="s">
        <v>2617</v>
      </c>
      <c r="T13" s="263">
        <v>2358700</v>
      </c>
      <c r="U13" s="34" t="s">
        <v>411</v>
      </c>
      <c r="V13" s="197">
        <v>982015</v>
      </c>
    </row>
    <row r="14" spans="1:22" s="167" customFormat="1" ht="75" customHeight="1" x14ac:dyDescent="0.25">
      <c r="A14" s="34">
        <v>13</v>
      </c>
      <c r="B14" s="34" t="s">
        <v>2612</v>
      </c>
      <c r="C14" s="188" t="s">
        <v>2613</v>
      </c>
      <c r="D14" s="188" t="s">
        <v>2614</v>
      </c>
      <c r="E14" s="188" t="s">
        <v>2623</v>
      </c>
      <c r="F14" s="188" t="s">
        <v>1631</v>
      </c>
      <c r="G14" s="188" t="s">
        <v>2577</v>
      </c>
      <c r="H14" s="188" t="s">
        <v>2616</v>
      </c>
      <c r="I14" s="34">
        <v>80101604</v>
      </c>
      <c r="J14" s="34" t="s">
        <v>2631</v>
      </c>
      <c r="K14" s="48">
        <v>42036</v>
      </c>
      <c r="L14" s="34">
        <v>10</v>
      </c>
      <c r="M14" s="34" t="s">
        <v>67</v>
      </c>
      <c r="N14" s="34" t="s">
        <v>1144</v>
      </c>
      <c r="O14" s="15">
        <v>45217000</v>
      </c>
      <c r="P14" s="15">
        <v>45217000</v>
      </c>
      <c r="Q14" s="34" t="s">
        <v>31</v>
      </c>
      <c r="R14" s="34" t="s">
        <v>31</v>
      </c>
      <c r="S14" s="34" t="s">
        <v>2617</v>
      </c>
      <c r="T14" s="263">
        <v>4521700</v>
      </c>
      <c r="U14" s="34" t="s">
        <v>411</v>
      </c>
      <c r="V14" s="197">
        <v>732015</v>
      </c>
    </row>
    <row r="15" spans="1:22" s="167" customFormat="1" ht="75" customHeight="1" x14ac:dyDescent="0.25">
      <c r="A15" s="34">
        <v>14</v>
      </c>
      <c r="B15" s="34" t="s">
        <v>2612</v>
      </c>
      <c r="C15" s="188" t="s">
        <v>2613</v>
      </c>
      <c r="D15" s="188" t="s">
        <v>2614</v>
      </c>
      <c r="E15" s="188" t="s">
        <v>2623</v>
      </c>
      <c r="F15" s="188" t="s">
        <v>1631</v>
      </c>
      <c r="G15" s="188" t="s">
        <v>2577</v>
      </c>
      <c r="H15" s="188" t="s">
        <v>2616</v>
      </c>
      <c r="I15" s="34">
        <v>70161601</v>
      </c>
      <c r="J15" s="34" t="s">
        <v>2632</v>
      </c>
      <c r="K15" s="48">
        <v>42036</v>
      </c>
      <c r="L15" s="34">
        <v>10</v>
      </c>
      <c r="M15" s="34" t="s">
        <v>67</v>
      </c>
      <c r="N15" s="34" t="s">
        <v>1144</v>
      </c>
      <c r="O15" s="15">
        <v>34711000</v>
      </c>
      <c r="P15" s="15">
        <v>34711000</v>
      </c>
      <c r="Q15" s="34" t="s">
        <v>31</v>
      </c>
      <c r="R15" s="34" t="s">
        <v>31</v>
      </c>
      <c r="S15" s="34" t="s">
        <v>2617</v>
      </c>
      <c r="T15" s="263">
        <v>3471100</v>
      </c>
      <c r="U15" s="34" t="s">
        <v>411</v>
      </c>
      <c r="V15" s="197">
        <v>2572015</v>
      </c>
    </row>
    <row r="16" spans="1:22" s="167" customFormat="1" ht="75" customHeight="1" x14ac:dyDescent="0.25">
      <c r="A16" s="34">
        <v>15</v>
      </c>
      <c r="B16" s="34" t="s">
        <v>2612</v>
      </c>
      <c r="C16" s="188" t="s">
        <v>2613</v>
      </c>
      <c r="D16" s="188" t="s">
        <v>2614</v>
      </c>
      <c r="E16" s="188" t="s">
        <v>2623</v>
      </c>
      <c r="F16" s="188" t="s">
        <v>1631</v>
      </c>
      <c r="G16" s="188" t="s">
        <v>2577</v>
      </c>
      <c r="H16" s="188" t="s">
        <v>2616</v>
      </c>
      <c r="I16" s="34">
        <v>70160000</v>
      </c>
      <c r="J16" s="34" t="s">
        <v>2633</v>
      </c>
      <c r="K16" s="48">
        <v>42036</v>
      </c>
      <c r="L16" s="34">
        <v>10.5</v>
      </c>
      <c r="M16" s="34" t="s">
        <v>67</v>
      </c>
      <c r="N16" s="34" t="s">
        <v>1144</v>
      </c>
      <c r="O16" s="15">
        <v>26713050</v>
      </c>
      <c r="P16" s="15">
        <v>26713050</v>
      </c>
      <c r="Q16" s="34" t="s">
        <v>31</v>
      </c>
      <c r="R16" s="34" t="s">
        <v>31</v>
      </c>
      <c r="S16" s="34" t="s">
        <v>2617</v>
      </c>
      <c r="T16" s="263">
        <v>2544100</v>
      </c>
      <c r="U16" s="34" t="s">
        <v>411</v>
      </c>
      <c r="V16" s="197">
        <v>122015</v>
      </c>
    </row>
    <row r="17" spans="1:22" s="167" customFormat="1" ht="75" customHeight="1" x14ac:dyDescent="0.25">
      <c r="A17" s="34">
        <v>16</v>
      </c>
      <c r="B17" s="34" t="s">
        <v>2612</v>
      </c>
      <c r="C17" s="188" t="s">
        <v>2613</v>
      </c>
      <c r="D17" s="188" t="s">
        <v>2614</v>
      </c>
      <c r="E17" s="188" t="s">
        <v>2623</v>
      </c>
      <c r="F17" s="188" t="s">
        <v>1631</v>
      </c>
      <c r="G17" s="188" t="s">
        <v>2577</v>
      </c>
      <c r="H17" s="188" t="s">
        <v>2616</v>
      </c>
      <c r="I17" s="34">
        <v>70161601</v>
      </c>
      <c r="J17" s="34" t="s">
        <v>2634</v>
      </c>
      <c r="K17" s="48">
        <v>42036</v>
      </c>
      <c r="L17" s="34">
        <v>10</v>
      </c>
      <c r="M17" s="34" t="s">
        <v>67</v>
      </c>
      <c r="N17" s="34" t="s">
        <v>1144</v>
      </c>
      <c r="O17" s="15">
        <v>23587000</v>
      </c>
      <c r="P17" s="15">
        <v>23587000</v>
      </c>
      <c r="Q17" s="34" t="s">
        <v>31</v>
      </c>
      <c r="R17" s="34" t="s">
        <v>31</v>
      </c>
      <c r="S17" s="34" t="s">
        <v>2617</v>
      </c>
      <c r="T17" s="263">
        <v>2358700</v>
      </c>
      <c r="U17" s="34" t="s">
        <v>411</v>
      </c>
      <c r="V17" s="197">
        <v>1122015</v>
      </c>
    </row>
    <row r="18" spans="1:22" s="167" customFormat="1" ht="75" customHeight="1" x14ac:dyDescent="0.25">
      <c r="A18" s="34">
        <v>17</v>
      </c>
      <c r="B18" s="34" t="s">
        <v>2612</v>
      </c>
      <c r="C18" s="188" t="s">
        <v>2613</v>
      </c>
      <c r="D18" s="188" t="s">
        <v>2614</v>
      </c>
      <c r="E18" s="188" t="s">
        <v>2623</v>
      </c>
      <c r="F18" s="188" t="s">
        <v>1631</v>
      </c>
      <c r="G18" s="188" t="s">
        <v>2577</v>
      </c>
      <c r="H18" s="188" t="s">
        <v>2616</v>
      </c>
      <c r="I18" s="34">
        <v>70160000</v>
      </c>
      <c r="J18" s="34" t="s">
        <v>2635</v>
      </c>
      <c r="K18" s="48">
        <v>42036</v>
      </c>
      <c r="L18" s="34">
        <v>10</v>
      </c>
      <c r="M18" s="34" t="s">
        <v>67</v>
      </c>
      <c r="N18" s="34" t="s">
        <v>1144</v>
      </c>
      <c r="O18" s="15">
        <v>30797000</v>
      </c>
      <c r="P18" s="15">
        <v>30797000</v>
      </c>
      <c r="Q18" s="34" t="s">
        <v>31</v>
      </c>
      <c r="R18" s="34" t="s">
        <v>31</v>
      </c>
      <c r="S18" s="34" t="s">
        <v>2617</v>
      </c>
      <c r="T18" s="263">
        <v>3079700</v>
      </c>
      <c r="U18" s="34" t="s">
        <v>411</v>
      </c>
      <c r="V18" s="197">
        <v>212015</v>
      </c>
    </row>
    <row r="19" spans="1:22" s="167" customFormat="1" ht="75" customHeight="1" x14ac:dyDescent="0.25">
      <c r="A19" s="34">
        <v>18</v>
      </c>
      <c r="B19" s="34" t="s">
        <v>2612</v>
      </c>
      <c r="C19" s="188" t="s">
        <v>2613</v>
      </c>
      <c r="D19" s="188" t="s">
        <v>2614</v>
      </c>
      <c r="E19" s="188" t="s">
        <v>2623</v>
      </c>
      <c r="F19" s="188" t="s">
        <v>1631</v>
      </c>
      <c r="G19" s="188" t="s">
        <v>2577</v>
      </c>
      <c r="H19" s="188" t="s">
        <v>2616</v>
      </c>
      <c r="I19" s="34">
        <v>70161501</v>
      </c>
      <c r="J19" s="34" t="s">
        <v>2636</v>
      </c>
      <c r="K19" s="48">
        <v>42036</v>
      </c>
      <c r="L19" s="34">
        <v>9</v>
      </c>
      <c r="M19" s="34" t="s">
        <v>67</v>
      </c>
      <c r="N19" s="34" t="s">
        <v>1144</v>
      </c>
      <c r="O19" s="15">
        <v>31239900</v>
      </c>
      <c r="P19" s="15">
        <v>31239900</v>
      </c>
      <c r="Q19" s="34" t="s">
        <v>31</v>
      </c>
      <c r="R19" s="34" t="s">
        <v>31</v>
      </c>
      <c r="S19" s="34" t="s">
        <v>2617</v>
      </c>
      <c r="T19" s="263">
        <v>3471100</v>
      </c>
      <c r="U19" s="34" t="s">
        <v>411</v>
      </c>
      <c r="V19" s="197">
        <v>942015</v>
      </c>
    </row>
    <row r="20" spans="1:22" s="167" customFormat="1" ht="75" customHeight="1" x14ac:dyDescent="0.25">
      <c r="A20" s="34">
        <v>19</v>
      </c>
      <c r="B20" s="34" t="s">
        <v>2612</v>
      </c>
      <c r="C20" s="188" t="s">
        <v>2613</v>
      </c>
      <c r="D20" s="188" t="s">
        <v>2614</v>
      </c>
      <c r="E20" s="188" t="s">
        <v>2623</v>
      </c>
      <c r="F20" s="188" t="s">
        <v>1631</v>
      </c>
      <c r="G20" s="188" t="s">
        <v>2577</v>
      </c>
      <c r="H20" s="188" t="s">
        <v>2616</v>
      </c>
      <c r="I20" s="34">
        <v>70161601</v>
      </c>
      <c r="J20" s="34" t="s">
        <v>2637</v>
      </c>
      <c r="K20" s="48">
        <v>42036</v>
      </c>
      <c r="L20" s="34">
        <v>9</v>
      </c>
      <c r="M20" s="34" t="s">
        <v>67</v>
      </c>
      <c r="N20" s="34" t="s">
        <v>1144</v>
      </c>
      <c r="O20" s="15">
        <v>31239900</v>
      </c>
      <c r="P20" s="15">
        <v>31239900</v>
      </c>
      <c r="Q20" s="34" t="s">
        <v>31</v>
      </c>
      <c r="R20" s="34" t="s">
        <v>31</v>
      </c>
      <c r="S20" s="34" t="s">
        <v>2617</v>
      </c>
      <c r="T20" s="263">
        <v>3471100</v>
      </c>
      <c r="U20" s="34" t="s">
        <v>411</v>
      </c>
      <c r="V20" s="197">
        <v>962015</v>
      </c>
    </row>
    <row r="21" spans="1:22" s="167" customFormat="1" ht="75" customHeight="1" x14ac:dyDescent="0.25">
      <c r="A21" s="34">
        <v>20</v>
      </c>
      <c r="B21" s="34" t="s">
        <v>2612</v>
      </c>
      <c r="C21" s="188" t="s">
        <v>2613</v>
      </c>
      <c r="D21" s="188" t="s">
        <v>2614</v>
      </c>
      <c r="E21" s="188" t="s">
        <v>2623</v>
      </c>
      <c r="F21" s="188" t="s">
        <v>1631</v>
      </c>
      <c r="G21" s="188" t="s">
        <v>2577</v>
      </c>
      <c r="H21" s="188" t="s">
        <v>2616</v>
      </c>
      <c r="I21" s="34">
        <v>70160000</v>
      </c>
      <c r="J21" s="34" t="s">
        <v>2633</v>
      </c>
      <c r="K21" s="48">
        <v>42036</v>
      </c>
      <c r="L21" s="34">
        <v>10</v>
      </c>
      <c r="M21" s="34" t="s">
        <v>67</v>
      </c>
      <c r="N21" s="34" t="s">
        <v>1144</v>
      </c>
      <c r="O21" s="15">
        <v>30797000</v>
      </c>
      <c r="P21" s="15">
        <v>30797000</v>
      </c>
      <c r="Q21" s="34" t="s">
        <v>31</v>
      </c>
      <c r="R21" s="34" t="s">
        <v>31</v>
      </c>
      <c r="S21" s="34" t="s">
        <v>2617</v>
      </c>
      <c r="T21" s="263">
        <v>3079700</v>
      </c>
      <c r="U21" s="34" t="s">
        <v>411</v>
      </c>
      <c r="V21" s="197">
        <v>222015</v>
      </c>
    </row>
    <row r="22" spans="1:22" s="167" customFormat="1" ht="75" customHeight="1" x14ac:dyDescent="0.25">
      <c r="A22" s="34">
        <v>21</v>
      </c>
      <c r="B22" s="34" t="s">
        <v>2612</v>
      </c>
      <c r="C22" s="188" t="s">
        <v>2613</v>
      </c>
      <c r="D22" s="188" t="s">
        <v>2614</v>
      </c>
      <c r="E22" s="188" t="s">
        <v>2623</v>
      </c>
      <c r="F22" s="188" t="s">
        <v>1631</v>
      </c>
      <c r="G22" s="188" t="s">
        <v>2577</v>
      </c>
      <c r="H22" s="188" t="s">
        <v>2616</v>
      </c>
      <c r="I22" s="34">
        <v>70161601</v>
      </c>
      <c r="J22" s="34" t="s">
        <v>2638</v>
      </c>
      <c r="K22" s="48">
        <v>42036</v>
      </c>
      <c r="L22" s="34">
        <v>9.5</v>
      </c>
      <c r="M22" s="34" t="s">
        <v>67</v>
      </c>
      <c r="N22" s="34" t="s">
        <v>1144</v>
      </c>
      <c r="O22" s="15">
        <v>16243100</v>
      </c>
      <c r="P22" s="15">
        <v>16243100</v>
      </c>
      <c r="Q22" s="34" t="s">
        <v>31</v>
      </c>
      <c r="R22" s="34" t="s">
        <v>31</v>
      </c>
      <c r="S22" s="34" t="s">
        <v>2617</v>
      </c>
      <c r="T22" s="263">
        <v>1709800</v>
      </c>
      <c r="U22" s="34" t="s">
        <v>411</v>
      </c>
      <c r="V22" s="197">
        <v>1182015</v>
      </c>
    </row>
    <row r="23" spans="1:22" s="167" customFormat="1" ht="75" customHeight="1" x14ac:dyDescent="0.25">
      <c r="A23" s="34">
        <v>22</v>
      </c>
      <c r="B23" s="34" t="s">
        <v>2612</v>
      </c>
      <c r="C23" s="188" t="s">
        <v>2613</v>
      </c>
      <c r="D23" s="188" t="s">
        <v>2614</v>
      </c>
      <c r="E23" s="188" t="s">
        <v>2623</v>
      </c>
      <c r="F23" s="188" t="s">
        <v>1631</v>
      </c>
      <c r="G23" s="188" t="s">
        <v>2577</v>
      </c>
      <c r="H23" s="188" t="s">
        <v>2616</v>
      </c>
      <c r="I23" s="34">
        <v>80161504</v>
      </c>
      <c r="J23" s="34" t="s">
        <v>2639</v>
      </c>
      <c r="K23" s="48">
        <v>42036</v>
      </c>
      <c r="L23" s="34">
        <v>10</v>
      </c>
      <c r="M23" s="34" t="s">
        <v>67</v>
      </c>
      <c r="N23" s="34" t="s">
        <v>1144</v>
      </c>
      <c r="O23" s="15">
        <v>21733000</v>
      </c>
      <c r="P23" s="15">
        <v>21733000</v>
      </c>
      <c r="Q23" s="34" t="s">
        <v>31</v>
      </c>
      <c r="R23" s="34" t="s">
        <v>31</v>
      </c>
      <c r="S23" s="34" t="s">
        <v>2617</v>
      </c>
      <c r="T23" s="263">
        <v>2173300</v>
      </c>
      <c r="U23" s="34" t="s">
        <v>411</v>
      </c>
      <c r="V23" s="197">
        <v>722015</v>
      </c>
    </row>
    <row r="24" spans="1:22" s="167" customFormat="1" ht="75" customHeight="1" x14ac:dyDescent="0.25">
      <c r="A24" s="34">
        <v>23</v>
      </c>
      <c r="B24" s="34" t="s">
        <v>2612</v>
      </c>
      <c r="C24" s="188" t="s">
        <v>2613</v>
      </c>
      <c r="D24" s="188" t="s">
        <v>2614</v>
      </c>
      <c r="E24" s="188" t="s">
        <v>2623</v>
      </c>
      <c r="F24" s="188" t="s">
        <v>1631</v>
      </c>
      <c r="G24" s="188" t="s">
        <v>2577</v>
      </c>
      <c r="H24" s="188" t="s">
        <v>2616</v>
      </c>
      <c r="I24" s="34">
        <v>70161601</v>
      </c>
      <c r="J24" s="34" t="s">
        <v>2640</v>
      </c>
      <c r="K24" s="48">
        <v>42036</v>
      </c>
      <c r="L24" s="34">
        <v>10</v>
      </c>
      <c r="M24" s="34" t="s">
        <v>67</v>
      </c>
      <c r="N24" s="34" t="s">
        <v>1144</v>
      </c>
      <c r="O24" s="15">
        <v>30797000</v>
      </c>
      <c r="P24" s="15">
        <v>30797000</v>
      </c>
      <c r="Q24" s="34" t="s">
        <v>31</v>
      </c>
      <c r="R24" s="34" t="s">
        <v>31</v>
      </c>
      <c r="S24" s="34" t="s">
        <v>2617</v>
      </c>
      <c r="T24" s="263">
        <v>3079700</v>
      </c>
      <c r="U24" s="34" t="s">
        <v>411</v>
      </c>
      <c r="V24" s="197">
        <v>332015</v>
      </c>
    </row>
    <row r="25" spans="1:22" s="167" customFormat="1" ht="75" customHeight="1" x14ac:dyDescent="0.25">
      <c r="A25" s="34">
        <v>24</v>
      </c>
      <c r="B25" s="34" t="s">
        <v>2612</v>
      </c>
      <c r="C25" s="188" t="s">
        <v>2613</v>
      </c>
      <c r="D25" s="188" t="s">
        <v>2614</v>
      </c>
      <c r="E25" s="188" t="s">
        <v>2623</v>
      </c>
      <c r="F25" s="188" t="s">
        <v>1631</v>
      </c>
      <c r="G25" s="188" t="s">
        <v>2577</v>
      </c>
      <c r="H25" s="188" t="s">
        <v>2616</v>
      </c>
      <c r="I25" s="34">
        <v>80161504</v>
      </c>
      <c r="J25" s="34" t="s">
        <v>2641</v>
      </c>
      <c r="K25" s="48">
        <v>42036</v>
      </c>
      <c r="L25" s="34">
        <v>9.5</v>
      </c>
      <c r="M25" s="34" t="s">
        <v>67</v>
      </c>
      <c r="N25" s="34" t="s">
        <v>1144</v>
      </c>
      <c r="O25" s="15">
        <v>15068900</v>
      </c>
      <c r="P25" s="15">
        <v>15068900</v>
      </c>
      <c r="Q25" s="34" t="s">
        <v>31</v>
      </c>
      <c r="R25" s="34" t="s">
        <v>31</v>
      </c>
      <c r="S25" s="34" t="s">
        <v>2617</v>
      </c>
      <c r="T25" s="263">
        <v>1586200</v>
      </c>
      <c r="U25" s="34" t="s">
        <v>411</v>
      </c>
      <c r="V25" s="197">
        <v>912015</v>
      </c>
    </row>
    <row r="26" spans="1:22" s="167" customFormat="1" ht="75" customHeight="1" x14ac:dyDescent="0.25">
      <c r="A26" s="34">
        <v>25</v>
      </c>
      <c r="B26" s="34" t="s">
        <v>2612</v>
      </c>
      <c r="C26" s="188" t="s">
        <v>2613</v>
      </c>
      <c r="D26" s="188" t="s">
        <v>2614</v>
      </c>
      <c r="E26" s="188" t="s">
        <v>2623</v>
      </c>
      <c r="F26" s="188" t="s">
        <v>1631</v>
      </c>
      <c r="G26" s="188" t="s">
        <v>2577</v>
      </c>
      <c r="H26" s="188" t="s">
        <v>2616</v>
      </c>
      <c r="I26" s="34">
        <v>70161601</v>
      </c>
      <c r="J26" s="34" t="s">
        <v>2642</v>
      </c>
      <c r="K26" s="48">
        <v>42036</v>
      </c>
      <c r="L26" s="34">
        <v>9.5</v>
      </c>
      <c r="M26" s="34" t="s">
        <v>67</v>
      </c>
      <c r="N26" s="34" t="s">
        <v>1144</v>
      </c>
      <c r="O26" s="15">
        <v>29257150</v>
      </c>
      <c r="P26" s="15">
        <v>29257150</v>
      </c>
      <c r="Q26" s="34" t="s">
        <v>31</v>
      </c>
      <c r="R26" s="34" t="s">
        <v>31</v>
      </c>
      <c r="S26" s="34" t="s">
        <v>2617</v>
      </c>
      <c r="T26" s="263">
        <v>3079700</v>
      </c>
      <c r="U26" s="34" t="s">
        <v>411</v>
      </c>
      <c r="V26" s="197">
        <v>3252015</v>
      </c>
    </row>
    <row r="27" spans="1:22" s="167" customFormat="1" ht="75" customHeight="1" x14ac:dyDescent="0.25">
      <c r="A27" s="34">
        <v>26</v>
      </c>
      <c r="B27" s="34" t="s">
        <v>2612</v>
      </c>
      <c r="C27" s="188" t="s">
        <v>2613</v>
      </c>
      <c r="D27" s="188" t="s">
        <v>2614</v>
      </c>
      <c r="E27" s="188" t="s">
        <v>2623</v>
      </c>
      <c r="F27" s="188" t="s">
        <v>1631</v>
      </c>
      <c r="G27" s="188" t="s">
        <v>2577</v>
      </c>
      <c r="H27" s="188" t="s">
        <v>2616</v>
      </c>
      <c r="I27" s="34">
        <v>70161601</v>
      </c>
      <c r="J27" s="34" t="s">
        <v>2643</v>
      </c>
      <c r="K27" s="48">
        <v>42036</v>
      </c>
      <c r="L27" s="34">
        <v>9.5</v>
      </c>
      <c r="M27" s="34" t="s">
        <v>67</v>
      </c>
      <c r="N27" s="34" t="s">
        <v>1144</v>
      </c>
      <c r="O27" s="15">
        <v>22407650</v>
      </c>
      <c r="P27" s="15">
        <v>22407650</v>
      </c>
      <c r="Q27" s="34" t="s">
        <v>31</v>
      </c>
      <c r="R27" s="34" t="s">
        <v>31</v>
      </c>
      <c r="S27" s="34" t="s">
        <v>2617</v>
      </c>
      <c r="T27" s="263">
        <v>2358700</v>
      </c>
      <c r="U27" s="34" t="s">
        <v>411</v>
      </c>
      <c r="V27" s="197">
        <v>412015</v>
      </c>
    </row>
    <row r="28" spans="1:22" s="167" customFormat="1" ht="75" customHeight="1" x14ac:dyDescent="0.25">
      <c r="A28" s="34">
        <v>27</v>
      </c>
      <c r="B28" s="34" t="s">
        <v>2612</v>
      </c>
      <c r="C28" s="188" t="s">
        <v>2613</v>
      </c>
      <c r="D28" s="188" t="s">
        <v>2614</v>
      </c>
      <c r="E28" s="188" t="s">
        <v>2623</v>
      </c>
      <c r="F28" s="188" t="s">
        <v>1631</v>
      </c>
      <c r="G28" s="188" t="s">
        <v>2577</v>
      </c>
      <c r="H28" s="188" t="s">
        <v>2616</v>
      </c>
      <c r="I28" s="34">
        <v>70161601</v>
      </c>
      <c r="J28" s="34" t="s">
        <v>2644</v>
      </c>
      <c r="K28" s="48">
        <v>42036</v>
      </c>
      <c r="L28" s="34">
        <v>10</v>
      </c>
      <c r="M28" s="34" t="s">
        <v>67</v>
      </c>
      <c r="N28" s="34" t="s">
        <v>1144</v>
      </c>
      <c r="O28" s="15">
        <v>34711000</v>
      </c>
      <c r="P28" s="15">
        <v>34711000</v>
      </c>
      <c r="Q28" s="34" t="s">
        <v>31</v>
      </c>
      <c r="R28" s="34" t="s">
        <v>31</v>
      </c>
      <c r="S28" s="34" t="s">
        <v>2617</v>
      </c>
      <c r="T28" s="263">
        <v>3471100</v>
      </c>
      <c r="U28" s="34" t="s">
        <v>411</v>
      </c>
      <c r="V28" s="197">
        <v>402015</v>
      </c>
    </row>
    <row r="29" spans="1:22" s="167" customFormat="1" ht="75" customHeight="1" x14ac:dyDescent="0.25">
      <c r="A29" s="34">
        <v>28</v>
      </c>
      <c r="B29" s="34" t="s">
        <v>2612</v>
      </c>
      <c r="C29" s="188" t="s">
        <v>2613</v>
      </c>
      <c r="D29" s="188" t="s">
        <v>2614</v>
      </c>
      <c r="E29" s="188" t="s">
        <v>2623</v>
      </c>
      <c r="F29" s="188" t="s">
        <v>1631</v>
      </c>
      <c r="G29" s="188" t="s">
        <v>2577</v>
      </c>
      <c r="H29" s="188" t="s">
        <v>2616</v>
      </c>
      <c r="I29" s="34">
        <v>70161501</v>
      </c>
      <c r="J29" s="34" t="s">
        <v>2645</v>
      </c>
      <c r="K29" s="48">
        <v>42036</v>
      </c>
      <c r="L29" s="34">
        <v>10</v>
      </c>
      <c r="M29" s="34" t="s">
        <v>67</v>
      </c>
      <c r="N29" s="34" t="s">
        <v>1144</v>
      </c>
      <c r="O29" s="15">
        <v>34711000</v>
      </c>
      <c r="P29" s="15">
        <v>34711000</v>
      </c>
      <c r="Q29" s="34" t="s">
        <v>31</v>
      </c>
      <c r="R29" s="34" t="s">
        <v>31</v>
      </c>
      <c r="S29" s="34" t="s">
        <v>2617</v>
      </c>
      <c r="T29" s="263">
        <v>3471100</v>
      </c>
      <c r="U29" s="34" t="s">
        <v>411</v>
      </c>
      <c r="V29" s="197">
        <v>522015</v>
      </c>
    </row>
    <row r="30" spans="1:22" s="167" customFormat="1" ht="75" customHeight="1" x14ac:dyDescent="0.25">
      <c r="A30" s="34">
        <v>29</v>
      </c>
      <c r="B30" s="34" t="s">
        <v>2612</v>
      </c>
      <c r="C30" s="188" t="s">
        <v>2613</v>
      </c>
      <c r="D30" s="188" t="s">
        <v>2614</v>
      </c>
      <c r="E30" s="188" t="s">
        <v>2623</v>
      </c>
      <c r="F30" s="188" t="s">
        <v>1631</v>
      </c>
      <c r="G30" s="188" t="s">
        <v>2577</v>
      </c>
      <c r="H30" s="188" t="s">
        <v>2616</v>
      </c>
      <c r="I30" s="34">
        <v>70161601</v>
      </c>
      <c r="J30" s="34" t="s">
        <v>2646</v>
      </c>
      <c r="K30" s="48">
        <v>42036</v>
      </c>
      <c r="L30" s="34">
        <v>10</v>
      </c>
      <c r="M30" s="34" t="s">
        <v>67</v>
      </c>
      <c r="N30" s="34" t="s">
        <v>1144</v>
      </c>
      <c r="O30" s="15">
        <v>34711000</v>
      </c>
      <c r="P30" s="15">
        <v>34711000</v>
      </c>
      <c r="Q30" s="34" t="s">
        <v>31</v>
      </c>
      <c r="R30" s="34" t="s">
        <v>31</v>
      </c>
      <c r="S30" s="34" t="s">
        <v>2617</v>
      </c>
      <c r="T30" s="263">
        <v>3471100</v>
      </c>
      <c r="U30" s="34" t="s">
        <v>411</v>
      </c>
      <c r="V30" s="197">
        <v>1252015</v>
      </c>
    </row>
    <row r="31" spans="1:22" s="167" customFormat="1" ht="75" customHeight="1" x14ac:dyDescent="0.25">
      <c r="A31" s="34">
        <v>30</v>
      </c>
      <c r="B31" s="34" t="s">
        <v>2612</v>
      </c>
      <c r="C31" s="188" t="s">
        <v>2613</v>
      </c>
      <c r="D31" s="188" t="s">
        <v>2614</v>
      </c>
      <c r="E31" s="188" t="s">
        <v>2623</v>
      </c>
      <c r="F31" s="188" t="s">
        <v>1631</v>
      </c>
      <c r="G31" s="188" t="s">
        <v>2577</v>
      </c>
      <c r="H31" s="188" t="s">
        <v>2616</v>
      </c>
      <c r="I31" s="34">
        <v>80161504</v>
      </c>
      <c r="J31" s="34" t="s">
        <v>2647</v>
      </c>
      <c r="K31" s="48">
        <v>42036</v>
      </c>
      <c r="L31" s="34">
        <v>10</v>
      </c>
      <c r="M31" s="34" t="s">
        <v>67</v>
      </c>
      <c r="N31" s="34" t="s">
        <v>1144</v>
      </c>
      <c r="O31" s="15">
        <v>20188000</v>
      </c>
      <c r="P31" s="15">
        <v>20188000</v>
      </c>
      <c r="Q31" s="34" t="s">
        <v>31</v>
      </c>
      <c r="R31" s="34" t="s">
        <v>31</v>
      </c>
      <c r="S31" s="34" t="s">
        <v>2617</v>
      </c>
      <c r="T31" s="263">
        <v>2018800</v>
      </c>
      <c r="U31" s="34" t="s">
        <v>411</v>
      </c>
      <c r="V31" s="197">
        <v>952015</v>
      </c>
    </row>
    <row r="32" spans="1:22" s="167" customFormat="1" ht="75" customHeight="1" x14ac:dyDescent="0.25">
      <c r="A32" s="34">
        <v>31</v>
      </c>
      <c r="B32" s="34" t="s">
        <v>2612</v>
      </c>
      <c r="C32" s="188" t="s">
        <v>2613</v>
      </c>
      <c r="D32" s="188" t="s">
        <v>2614</v>
      </c>
      <c r="E32" s="188" t="s">
        <v>2623</v>
      </c>
      <c r="F32" s="188" t="s">
        <v>2573</v>
      </c>
      <c r="G32" s="188" t="s">
        <v>2582</v>
      </c>
      <c r="H32" s="188" t="s">
        <v>2583</v>
      </c>
      <c r="I32" s="34">
        <v>78111808</v>
      </c>
      <c r="J32" s="34" t="s">
        <v>1696</v>
      </c>
      <c r="K32" s="48">
        <v>42036</v>
      </c>
      <c r="L32" s="34">
        <v>11</v>
      </c>
      <c r="M32" s="34" t="s">
        <v>1260</v>
      </c>
      <c r="N32" s="34" t="s">
        <v>1144</v>
      </c>
      <c r="O32" s="15">
        <v>142464000</v>
      </c>
      <c r="P32" s="15">
        <v>142464000</v>
      </c>
      <c r="Q32" s="34" t="s">
        <v>31</v>
      </c>
      <c r="R32" s="34" t="s">
        <v>31</v>
      </c>
      <c r="S32" s="34" t="s">
        <v>2617</v>
      </c>
      <c r="T32" s="263">
        <f>+P32</f>
        <v>142464000</v>
      </c>
      <c r="U32" s="34" t="s">
        <v>411</v>
      </c>
      <c r="V32" s="197">
        <v>11622015</v>
      </c>
    </row>
    <row r="33" spans="1:22" s="47" customFormat="1" ht="75" customHeight="1" x14ac:dyDescent="0.25">
      <c r="A33" s="34">
        <v>32</v>
      </c>
      <c r="B33" s="34" t="s">
        <v>2612</v>
      </c>
      <c r="C33" s="188" t="s">
        <v>2613</v>
      </c>
      <c r="D33" s="188" t="s">
        <v>2614</v>
      </c>
      <c r="E33" s="188" t="s">
        <v>2623</v>
      </c>
      <c r="F33" s="188" t="s">
        <v>2573</v>
      </c>
      <c r="G33" s="188" t="s">
        <v>2574</v>
      </c>
      <c r="H33" s="188" t="s">
        <v>2575</v>
      </c>
      <c r="I33" s="34">
        <v>80101500</v>
      </c>
      <c r="J33" s="34" t="s">
        <v>992</v>
      </c>
      <c r="K33" s="48">
        <v>42036</v>
      </c>
      <c r="L33" s="34">
        <v>11</v>
      </c>
      <c r="M33" s="34" t="s">
        <v>67</v>
      </c>
      <c r="N33" s="34" t="s">
        <v>1144</v>
      </c>
      <c r="O33" s="15">
        <v>12972256</v>
      </c>
      <c r="P33" s="15">
        <v>12972256</v>
      </c>
      <c r="Q33" s="34" t="s">
        <v>31</v>
      </c>
      <c r="R33" s="34" t="s">
        <v>31</v>
      </c>
      <c r="S33" s="34" t="s">
        <v>2617</v>
      </c>
      <c r="T33" s="263">
        <v>1090909.0909090908</v>
      </c>
      <c r="U33" s="34" t="s">
        <v>411</v>
      </c>
      <c r="V33" s="34">
        <v>9452015</v>
      </c>
    </row>
    <row r="34" spans="1:22" s="167" customFormat="1" ht="75" customHeight="1" x14ac:dyDescent="0.25">
      <c r="A34" s="34">
        <v>33</v>
      </c>
      <c r="B34" s="34" t="s">
        <v>2612</v>
      </c>
      <c r="C34" s="34" t="s">
        <v>2648</v>
      </c>
      <c r="D34" s="188" t="s">
        <v>2649</v>
      </c>
      <c r="E34" s="188" t="s">
        <v>2650</v>
      </c>
      <c r="F34" s="188" t="s">
        <v>1631</v>
      </c>
      <c r="G34" s="188" t="s">
        <v>2577</v>
      </c>
      <c r="H34" s="188" t="s">
        <v>2616</v>
      </c>
      <c r="I34" s="34">
        <v>80101601</v>
      </c>
      <c r="J34" s="34" t="s">
        <v>2651</v>
      </c>
      <c r="K34" s="48">
        <v>42036</v>
      </c>
      <c r="L34" s="34">
        <v>2</v>
      </c>
      <c r="M34" s="34" t="s">
        <v>67</v>
      </c>
      <c r="N34" s="34" t="s">
        <v>1144</v>
      </c>
      <c r="O34" s="15">
        <v>6942200</v>
      </c>
      <c r="P34" s="15">
        <v>6942200</v>
      </c>
      <c r="Q34" s="34" t="s">
        <v>31</v>
      </c>
      <c r="R34" s="34" t="s">
        <v>31</v>
      </c>
      <c r="S34" s="34" t="s">
        <v>2617</v>
      </c>
      <c r="T34" s="263">
        <v>3471100</v>
      </c>
      <c r="U34" s="34" t="s">
        <v>411</v>
      </c>
      <c r="V34" s="197">
        <v>9662015</v>
      </c>
    </row>
    <row r="35" spans="1:22" s="47" customFormat="1" ht="75" customHeight="1" x14ac:dyDescent="0.25">
      <c r="A35" s="34">
        <v>34</v>
      </c>
      <c r="B35" s="34" t="s">
        <v>2612</v>
      </c>
      <c r="C35" s="34" t="s">
        <v>2648</v>
      </c>
      <c r="D35" s="188" t="s">
        <v>2649</v>
      </c>
      <c r="E35" s="188" t="s">
        <v>2652</v>
      </c>
      <c r="F35" s="188" t="s">
        <v>2573</v>
      </c>
      <c r="G35" s="188" t="s">
        <v>2574</v>
      </c>
      <c r="H35" s="188" t="s">
        <v>2575</v>
      </c>
      <c r="I35" s="34">
        <v>60105409</v>
      </c>
      <c r="J35" s="34" t="s">
        <v>73</v>
      </c>
      <c r="K35" s="48">
        <v>42036</v>
      </c>
      <c r="L35" s="34">
        <v>4</v>
      </c>
      <c r="M35" s="34" t="s">
        <v>1260</v>
      </c>
      <c r="N35" s="34" t="s">
        <v>1144</v>
      </c>
      <c r="O35" s="15">
        <v>3474000</v>
      </c>
      <c r="P35" s="15">
        <v>3474000</v>
      </c>
      <c r="Q35" s="34" t="s">
        <v>31</v>
      </c>
      <c r="R35" s="34" t="s">
        <v>31</v>
      </c>
      <c r="S35" s="34" t="s">
        <v>2617</v>
      </c>
      <c r="T35" s="263">
        <v>868500</v>
      </c>
      <c r="U35" s="34" t="s">
        <v>411</v>
      </c>
      <c r="V35" s="34">
        <v>12602015</v>
      </c>
    </row>
    <row r="36" spans="1:22" s="167" customFormat="1" ht="75" customHeight="1" x14ac:dyDescent="0.25">
      <c r="A36" s="34">
        <v>35</v>
      </c>
      <c r="B36" s="34" t="s">
        <v>2612</v>
      </c>
      <c r="C36" s="34" t="s">
        <v>2648</v>
      </c>
      <c r="D36" s="188" t="s">
        <v>2649</v>
      </c>
      <c r="E36" s="188" t="s">
        <v>2652</v>
      </c>
      <c r="F36" s="188" t="s">
        <v>2573</v>
      </c>
      <c r="G36" s="188" t="s">
        <v>2574</v>
      </c>
      <c r="H36" s="188" t="s">
        <v>2575</v>
      </c>
      <c r="I36" s="34">
        <v>60105409</v>
      </c>
      <c r="J36" s="34" t="s">
        <v>73</v>
      </c>
      <c r="K36" s="48">
        <v>42036</v>
      </c>
      <c r="L36" s="34">
        <v>4</v>
      </c>
      <c r="M36" s="34" t="s">
        <v>1260</v>
      </c>
      <c r="N36" s="34" t="s">
        <v>2653</v>
      </c>
      <c r="O36" s="15">
        <v>6526000</v>
      </c>
      <c r="P36" s="15">
        <v>6526000</v>
      </c>
      <c r="Q36" s="34" t="s">
        <v>31</v>
      </c>
      <c r="R36" s="34" t="s">
        <v>31</v>
      </c>
      <c r="S36" s="34" t="s">
        <v>2617</v>
      </c>
      <c r="T36" s="263">
        <v>1631500</v>
      </c>
      <c r="U36" s="34" t="s">
        <v>411</v>
      </c>
      <c r="V36" s="197">
        <v>12602015</v>
      </c>
    </row>
    <row r="37" spans="1:22" s="167" customFormat="1" ht="75" customHeight="1" x14ac:dyDescent="0.25">
      <c r="A37" s="34">
        <v>36</v>
      </c>
      <c r="B37" s="34" t="s">
        <v>2612</v>
      </c>
      <c r="C37" s="34" t="s">
        <v>2648</v>
      </c>
      <c r="D37" s="188" t="s">
        <v>2649</v>
      </c>
      <c r="E37" s="188" t="s">
        <v>2654</v>
      </c>
      <c r="F37" s="188" t="s">
        <v>1631</v>
      </c>
      <c r="G37" s="188" t="s">
        <v>2577</v>
      </c>
      <c r="H37" s="188" t="s">
        <v>2616</v>
      </c>
      <c r="I37" s="34">
        <v>70151506</v>
      </c>
      <c r="J37" s="34" t="s">
        <v>2655</v>
      </c>
      <c r="K37" s="48">
        <v>42036</v>
      </c>
      <c r="L37" s="34">
        <v>10</v>
      </c>
      <c r="M37" s="34" t="s">
        <v>67</v>
      </c>
      <c r="N37" s="34" t="s">
        <v>2653</v>
      </c>
      <c r="O37" s="15">
        <v>30797000</v>
      </c>
      <c r="P37" s="15">
        <v>30797000</v>
      </c>
      <c r="Q37" s="34" t="s">
        <v>31</v>
      </c>
      <c r="R37" s="34" t="s">
        <v>31</v>
      </c>
      <c r="S37" s="34" t="s">
        <v>2617</v>
      </c>
      <c r="T37" s="263">
        <v>3079700</v>
      </c>
      <c r="U37" s="34" t="s">
        <v>411</v>
      </c>
      <c r="V37" s="197">
        <v>242015</v>
      </c>
    </row>
    <row r="38" spans="1:22" s="167" customFormat="1" ht="75" customHeight="1" x14ac:dyDescent="0.25">
      <c r="A38" s="34">
        <v>37</v>
      </c>
      <c r="B38" s="34" t="s">
        <v>2612</v>
      </c>
      <c r="C38" s="34" t="s">
        <v>2648</v>
      </c>
      <c r="D38" s="188" t="s">
        <v>2649</v>
      </c>
      <c r="E38" s="188" t="s">
        <v>2654</v>
      </c>
      <c r="F38" s="188" t="s">
        <v>1631</v>
      </c>
      <c r="G38" s="188" t="s">
        <v>2577</v>
      </c>
      <c r="H38" s="188" t="s">
        <v>2616</v>
      </c>
      <c r="I38" s="34">
        <v>70151506</v>
      </c>
      <c r="J38" s="34" t="s">
        <v>2656</v>
      </c>
      <c r="K38" s="48">
        <v>42036</v>
      </c>
      <c r="L38" s="34">
        <v>9</v>
      </c>
      <c r="M38" s="34" t="s">
        <v>67</v>
      </c>
      <c r="N38" s="34" t="s">
        <v>2653</v>
      </c>
      <c r="O38" s="15">
        <v>27717300</v>
      </c>
      <c r="P38" s="15">
        <v>27717300</v>
      </c>
      <c r="Q38" s="34" t="s">
        <v>31</v>
      </c>
      <c r="R38" s="34" t="s">
        <v>31</v>
      </c>
      <c r="S38" s="34" t="s">
        <v>2617</v>
      </c>
      <c r="T38" s="263">
        <v>3079700</v>
      </c>
      <c r="U38" s="34" t="s">
        <v>411</v>
      </c>
      <c r="V38" s="197">
        <v>11662015</v>
      </c>
    </row>
    <row r="39" spans="1:22" s="167" customFormat="1" ht="75" customHeight="1" x14ac:dyDescent="0.25">
      <c r="A39" s="34">
        <v>38</v>
      </c>
      <c r="B39" s="34" t="s">
        <v>2612</v>
      </c>
      <c r="C39" s="34" t="s">
        <v>2648</v>
      </c>
      <c r="D39" s="188" t="s">
        <v>2649</v>
      </c>
      <c r="E39" s="188" t="s">
        <v>2654</v>
      </c>
      <c r="F39" s="188" t="s">
        <v>1631</v>
      </c>
      <c r="G39" s="188" t="s">
        <v>2577</v>
      </c>
      <c r="H39" s="188" t="s">
        <v>2616</v>
      </c>
      <c r="I39" s="34">
        <v>70151506</v>
      </c>
      <c r="J39" s="34" t="s">
        <v>2656</v>
      </c>
      <c r="K39" s="48">
        <v>42036</v>
      </c>
      <c r="L39" s="34">
        <v>10</v>
      </c>
      <c r="M39" s="34" t="s">
        <v>67</v>
      </c>
      <c r="N39" s="34" t="s">
        <v>2653</v>
      </c>
      <c r="O39" s="15">
        <v>30797000</v>
      </c>
      <c r="P39" s="15">
        <v>30797000</v>
      </c>
      <c r="Q39" s="34" t="s">
        <v>31</v>
      </c>
      <c r="R39" s="34" t="s">
        <v>31</v>
      </c>
      <c r="S39" s="34" t="s">
        <v>2617</v>
      </c>
      <c r="T39" s="263">
        <v>3079700</v>
      </c>
      <c r="U39" s="34" t="s">
        <v>411</v>
      </c>
      <c r="V39" s="197">
        <v>4462015</v>
      </c>
    </row>
    <row r="40" spans="1:22" s="167" customFormat="1" ht="75" customHeight="1" x14ac:dyDescent="0.25">
      <c r="A40" s="34">
        <v>39</v>
      </c>
      <c r="B40" s="34" t="s">
        <v>2612</v>
      </c>
      <c r="C40" s="34" t="s">
        <v>2648</v>
      </c>
      <c r="D40" s="188" t="s">
        <v>2649</v>
      </c>
      <c r="E40" s="188" t="s">
        <v>2654</v>
      </c>
      <c r="F40" s="188" t="s">
        <v>1631</v>
      </c>
      <c r="G40" s="188" t="s">
        <v>2577</v>
      </c>
      <c r="H40" s="188" t="s">
        <v>2616</v>
      </c>
      <c r="I40" s="34">
        <v>70151506</v>
      </c>
      <c r="J40" s="34" t="s">
        <v>2655</v>
      </c>
      <c r="K40" s="48">
        <v>42036</v>
      </c>
      <c r="L40" s="34">
        <v>10</v>
      </c>
      <c r="M40" s="34" t="s">
        <v>67</v>
      </c>
      <c r="N40" s="34" t="s">
        <v>2653</v>
      </c>
      <c r="O40" s="15">
        <v>34711000</v>
      </c>
      <c r="P40" s="15">
        <v>34711000</v>
      </c>
      <c r="Q40" s="34" t="s">
        <v>31</v>
      </c>
      <c r="R40" s="34" t="s">
        <v>31</v>
      </c>
      <c r="S40" s="34" t="s">
        <v>2617</v>
      </c>
      <c r="T40" s="263">
        <v>3471100</v>
      </c>
      <c r="U40" s="34" t="s">
        <v>411</v>
      </c>
      <c r="V40" s="197">
        <v>562015</v>
      </c>
    </row>
    <row r="41" spans="1:22" s="167" customFormat="1" ht="75" customHeight="1" x14ac:dyDescent="0.25">
      <c r="A41" s="34">
        <v>40</v>
      </c>
      <c r="B41" s="34" t="s">
        <v>2612</v>
      </c>
      <c r="C41" s="34" t="s">
        <v>2648</v>
      </c>
      <c r="D41" s="188" t="s">
        <v>2649</v>
      </c>
      <c r="E41" s="188" t="s">
        <v>2654</v>
      </c>
      <c r="F41" s="188" t="s">
        <v>1631</v>
      </c>
      <c r="G41" s="188" t="s">
        <v>2577</v>
      </c>
      <c r="H41" s="188" t="s">
        <v>2616</v>
      </c>
      <c r="I41" s="34">
        <v>70151506</v>
      </c>
      <c r="J41" s="34" t="s">
        <v>2657</v>
      </c>
      <c r="K41" s="48">
        <v>42036</v>
      </c>
      <c r="L41" s="34">
        <v>10</v>
      </c>
      <c r="M41" s="34" t="s">
        <v>67</v>
      </c>
      <c r="N41" s="34" t="s">
        <v>2653</v>
      </c>
      <c r="O41" s="15">
        <v>23587000</v>
      </c>
      <c r="P41" s="15">
        <v>23587000</v>
      </c>
      <c r="Q41" s="34" t="s">
        <v>31</v>
      </c>
      <c r="R41" s="34" t="s">
        <v>31</v>
      </c>
      <c r="S41" s="34" t="s">
        <v>2617</v>
      </c>
      <c r="T41" s="263">
        <v>2358700</v>
      </c>
      <c r="U41" s="34" t="s">
        <v>411</v>
      </c>
      <c r="V41" s="197">
        <v>6062015</v>
      </c>
    </row>
    <row r="42" spans="1:22" s="167" customFormat="1" ht="75" customHeight="1" x14ac:dyDescent="0.25">
      <c r="A42" s="34">
        <v>41</v>
      </c>
      <c r="B42" s="34" t="s">
        <v>2612</v>
      </c>
      <c r="C42" s="34" t="s">
        <v>2648</v>
      </c>
      <c r="D42" s="188" t="s">
        <v>2649</v>
      </c>
      <c r="E42" s="188" t="s">
        <v>2654</v>
      </c>
      <c r="F42" s="188" t="s">
        <v>1631</v>
      </c>
      <c r="G42" s="188" t="s">
        <v>2577</v>
      </c>
      <c r="H42" s="188" t="s">
        <v>2616</v>
      </c>
      <c r="I42" s="34">
        <v>70151506</v>
      </c>
      <c r="J42" s="34" t="s">
        <v>2658</v>
      </c>
      <c r="K42" s="48">
        <v>42036</v>
      </c>
      <c r="L42" s="34">
        <v>9</v>
      </c>
      <c r="M42" s="34" t="s">
        <v>67</v>
      </c>
      <c r="N42" s="34" t="s">
        <v>2653</v>
      </c>
      <c r="O42" s="15">
        <v>31239900</v>
      </c>
      <c r="P42" s="15">
        <v>31239900</v>
      </c>
      <c r="Q42" s="34" t="s">
        <v>31</v>
      </c>
      <c r="R42" s="34" t="s">
        <v>31</v>
      </c>
      <c r="S42" s="34" t="s">
        <v>2617</v>
      </c>
      <c r="T42" s="263">
        <v>3471100</v>
      </c>
      <c r="U42" s="34" t="s">
        <v>411</v>
      </c>
      <c r="V42" s="197">
        <v>4452015</v>
      </c>
    </row>
    <row r="43" spans="1:22" s="167" customFormat="1" ht="75" customHeight="1" x14ac:dyDescent="0.25">
      <c r="A43" s="34">
        <v>42</v>
      </c>
      <c r="B43" s="34" t="s">
        <v>2612</v>
      </c>
      <c r="C43" s="34" t="s">
        <v>2648</v>
      </c>
      <c r="D43" s="188" t="s">
        <v>2649</v>
      </c>
      <c r="E43" s="188" t="s">
        <v>2654</v>
      </c>
      <c r="F43" s="188" t="s">
        <v>1631</v>
      </c>
      <c r="G43" s="188" t="s">
        <v>2577</v>
      </c>
      <c r="H43" s="188" t="s">
        <v>2616</v>
      </c>
      <c r="I43" s="34">
        <v>70151506</v>
      </c>
      <c r="J43" s="34" t="s">
        <v>2655</v>
      </c>
      <c r="K43" s="48">
        <v>42036</v>
      </c>
      <c r="L43" s="34">
        <v>9</v>
      </c>
      <c r="M43" s="34" t="s">
        <v>67</v>
      </c>
      <c r="N43" s="34" t="s">
        <v>2653</v>
      </c>
      <c r="O43" s="15">
        <v>27717300</v>
      </c>
      <c r="P43" s="15">
        <v>27717300</v>
      </c>
      <c r="Q43" s="34" t="s">
        <v>31</v>
      </c>
      <c r="R43" s="34" t="s">
        <v>31</v>
      </c>
      <c r="S43" s="34" t="s">
        <v>2617</v>
      </c>
      <c r="T43" s="263">
        <v>3079700</v>
      </c>
      <c r="U43" s="34" t="s">
        <v>411</v>
      </c>
      <c r="V43" s="197">
        <v>892015</v>
      </c>
    </row>
    <row r="44" spans="1:22" s="167" customFormat="1" ht="75" customHeight="1" x14ac:dyDescent="0.25">
      <c r="A44" s="34">
        <v>43</v>
      </c>
      <c r="B44" s="34" t="s">
        <v>2612</v>
      </c>
      <c r="C44" s="34" t="s">
        <v>2648</v>
      </c>
      <c r="D44" s="188" t="s">
        <v>2649</v>
      </c>
      <c r="E44" s="188" t="s">
        <v>2654</v>
      </c>
      <c r="F44" s="188" t="s">
        <v>1631</v>
      </c>
      <c r="G44" s="188" t="s">
        <v>2577</v>
      </c>
      <c r="H44" s="188" t="s">
        <v>2616</v>
      </c>
      <c r="I44" s="34">
        <v>70151506</v>
      </c>
      <c r="J44" s="34" t="s">
        <v>2659</v>
      </c>
      <c r="K44" s="48">
        <v>42036</v>
      </c>
      <c r="L44" s="34">
        <v>11</v>
      </c>
      <c r="M44" s="34" t="s">
        <v>67</v>
      </c>
      <c r="N44" s="34" t="s">
        <v>2653</v>
      </c>
      <c r="O44" s="15">
        <v>61295300</v>
      </c>
      <c r="P44" s="15">
        <v>61295300</v>
      </c>
      <c r="Q44" s="34" t="s">
        <v>31</v>
      </c>
      <c r="R44" s="34" t="s">
        <v>31</v>
      </c>
      <c r="S44" s="34" t="s">
        <v>2617</v>
      </c>
      <c r="T44" s="263">
        <v>5572300</v>
      </c>
      <c r="U44" s="34" t="s">
        <v>411</v>
      </c>
      <c r="V44" s="197">
        <v>802015</v>
      </c>
    </row>
    <row r="45" spans="1:22" s="167" customFormat="1" ht="75" customHeight="1" x14ac:dyDescent="0.25">
      <c r="A45" s="34">
        <v>44</v>
      </c>
      <c r="B45" s="34" t="s">
        <v>2612</v>
      </c>
      <c r="C45" s="34" t="s">
        <v>2648</v>
      </c>
      <c r="D45" s="188" t="s">
        <v>2649</v>
      </c>
      <c r="E45" s="188" t="s">
        <v>2654</v>
      </c>
      <c r="F45" s="188" t="s">
        <v>1631</v>
      </c>
      <c r="G45" s="188" t="s">
        <v>2577</v>
      </c>
      <c r="H45" s="188" t="s">
        <v>2616</v>
      </c>
      <c r="I45" s="34">
        <v>70151506</v>
      </c>
      <c r="J45" s="34" t="s">
        <v>2655</v>
      </c>
      <c r="K45" s="48">
        <v>42036</v>
      </c>
      <c r="L45" s="34">
        <v>9</v>
      </c>
      <c r="M45" s="34" t="s">
        <v>67</v>
      </c>
      <c r="N45" s="34" t="s">
        <v>2653</v>
      </c>
      <c r="O45" s="15">
        <v>27717300</v>
      </c>
      <c r="P45" s="15">
        <v>27717300</v>
      </c>
      <c r="Q45" s="34" t="s">
        <v>31</v>
      </c>
      <c r="R45" s="34" t="s">
        <v>31</v>
      </c>
      <c r="S45" s="34" t="s">
        <v>2617</v>
      </c>
      <c r="T45" s="263">
        <v>3079700</v>
      </c>
      <c r="U45" s="34" t="s">
        <v>411</v>
      </c>
      <c r="V45" s="197">
        <v>1022015</v>
      </c>
    </row>
    <row r="46" spans="1:22" s="167" customFormat="1" ht="75" customHeight="1" x14ac:dyDescent="0.25">
      <c r="A46" s="34">
        <v>45</v>
      </c>
      <c r="B46" s="34" t="s">
        <v>2612</v>
      </c>
      <c r="C46" s="34" t="s">
        <v>2648</v>
      </c>
      <c r="D46" s="188" t="s">
        <v>2649</v>
      </c>
      <c r="E46" s="188" t="s">
        <v>2654</v>
      </c>
      <c r="F46" s="188" t="s">
        <v>1631</v>
      </c>
      <c r="G46" s="188" t="s">
        <v>2577</v>
      </c>
      <c r="H46" s="188" t="s">
        <v>2616</v>
      </c>
      <c r="I46" s="34">
        <v>70151506</v>
      </c>
      <c r="J46" s="34" t="s">
        <v>2660</v>
      </c>
      <c r="K46" s="48">
        <v>42036</v>
      </c>
      <c r="L46" s="34">
        <v>11</v>
      </c>
      <c r="M46" s="34" t="s">
        <v>67</v>
      </c>
      <c r="N46" s="34" t="s">
        <v>2653</v>
      </c>
      <c r="O46" s="15">
        <v>49738700</v>
      </c>
      <c r="P46" s="15">
        <v>49738700</v>
      </c>
      <c r="Q46" s="34" t="s">
        <v>31</v>
      </c>
      <c r="R46" s="34" t="s">
        <v>31</v>
      </c>
      <c r="S46" s="34" t="s">
        <v>2617</v>
      </c>
      <c r="T46" s="263">
        <v>4521700</v>
      </c>
      <c r="U46" s="34" t="s">
        <v>411</v>
      </c>
      <c r="V46" s="197">
        <v>872015</v>
      </c>
    </row>
    <row r="47" spans="1:22" s="167" customFormat="1" ht="75" customHeight="1" x14ac:dyDescent="0.25">
      <c r="A47" s="34">
        <v>46</v>
      </c>
      <c r="B47" s="34" t="s">
        <v>2612</v>
      </c>
      <c r="C47" s="34" t="s">
        <v>2648</v>
      </c>
      <c r="D47" s="188" t="s">
        <v>2649</v>
      </c>
      <c r="E47" s="188" t="s">
        <v>2654</v>
      </c>
      <c r="F47" s="188" t="s">
        <v>1631</v>
      </c>
      <c r="G47" s="188" t="s">
        <v>2577</v>
      </c>
      <c r="H47" s="188" t="s">
        <v>2616</v>
      </c>
      <c r="I47" s="34">
        <v>70151506</v>
      </c>
      <c r="J47" s="34" t="s">
        <v>2661</v>
      </c>
      <c r="K47" s="48">
        <v>42036</v>
      </c>
      <c r="L47" s="34">
        <v>11</v>
      </c>
      <c r="M47" s="34" t="s">
        <v>67</v>
      </c>
      <c r="N47" s="34" t="s">
        <v>2653</v>
      </c>
      <c r="O47" s="15">
        <v>43960400</v>
      </c>
      <c r="P47" s="15">
        <v>43960400</v>
      </c>
      <c r="Q47" s="34" t="s">
        <v>31</v>
      </c>
      <c r="R47" s="34" t="s">
        <v>31</v>
      </c>
      <c r="S47" s="34" t="s">
        <v>2617</v>
      </c>
      <c r="T47" s="263">
        <v>3996400</v>
      </c>
      <c r="U47" s="34" t="s">
        <v>411</v>
      </c>
      <c r="V47" s="197">
        <v>232015</v>
      </c>
    </row>
    <row r="48" spans="1:22" s="167" customFormat="1" ht="75" customHeight="1" x14ac:dyDescent="0.25">
      <c r="A48" s="34">
        <v>47</v>
      </c>
      <c r="B48" s="34" t="s">
        <v>2612</v>
      </c>
      <c r="C48" s="34" t="s">
        <v>2648</v>
      </c>
      <c r="D48" s="188" t="s">
        <v>2649</v>
      </c>
      <c r="E48" s="188" t="s">
        <v>2654</v>
      </c>
      <c r="F48" s="188" t="s">
        <v>1631</v>
      </c>
      <c r="G48" s="188" t="s">
        <v>2577</v>
      </c>
      <c r="H48" s="188" t="s">
        <v>2616</v>
      </c>
      <c r="I48" s="34">
        <v>70151506</v>
      </c>
      <c r="J48" s="34" t="s">
        <v>2662</v>
      </c>
      <c r="K48" s="48">
        <v>42036</v>
      </c>
      <c r="L48" s="34">
        <v>10</v>
      </c>
      <c r="M48" s="34" t="s">
        <v>67</v>
      </c>
      <c r="N48" s="34" t="s">
        <v>2653</v>
      </c>
      <c r="O48" s="15">
        <v>30797000</v>
      </c>
      <c r="P48" s="15">
        <v>30797000</v>
      </c>
      <c r="Q48" s="34" t="s">
        <v>31</v>
      </c>
      <c r="R48" s="34" t="s">
        <v>31</v>
      </c>
      <c r="S48" s="34" t="s">
        <v>2617</v>
      </c>
      <c r="T48" s="263">
        <v>3079700</v>
      </c>
      <c r="U48" s="34" t="s">
        <v>411</v>
      </c>
      <c r="V48" s="197">
        <v>1112015</v>
      </c>
    </row>
    <row r="49" spans="1:22" s="167" customFormat="1" ht="75" customHeight="1" x14ac:dyDescent="0.25">
      <c r="A49" s="34">
        <v>48</v>
      </c>
      <c r="B49" s="34" t="s">
        <v>2612</v>
      </c>
      <c r="C49" s="34" t="s">
        <v>2648</v>
      </c>
      <c r="D49" s="188" t="s">
        <v>2649</v>
      </c>
      <c r="E49" s="188" t="s">
        <v>2654</v>
      </c>
      <c r="F49" s="188" t="s">
        <v>1631</v>
      </c>
      <c r="G49" s="188" t="s">
        <v>2577</v>
      </c>
      <c r="H49" s="188" t="s">
        <v>2616</v>
      </c>
      <c r="I49" s="34">
        <v>70151506</v>
      </c>
      <c r="J49" s="34" t="s">
        <v>2655</v>
      </c>
      <c r="K49" s="48">
        <v>42036</v>
      </c>
      <c r="L49" s="34">
        <v>10</v>
      </c>
      <c r="M49" s="34" t="s">
        <v>67</v>
      </c>
      <c r="N49" s="34" t="s">
        <v>2653</v>
      </c>
      <c r="O49" s="15">
        <v>34711000</v>
      </c>
      <c r="P49" s="15">
        <v>34711000</v>
      </c>
      <c r="Q49" s="34" t="s">
        <v>31</v>
      </c>
      <c r="R49" s="34" t="s">
        <v>31</v>
      </c>
      <c r="S49" s="34" t="s">
        <v>2617</v>
      </c>
      <c r="T49" s="263">
        <v>3471100</v>
      </c>
      <c r="U49" s="34" t="s">
        <v>411</v>
      </c>
      <c r="V49" s="197">
        <v>2282015</v>
      </c>
    </row>
    <row r="50" spans="1:22" s="167" customFormat="1" ht="75" customHeight="1" x14ac:dyDescent="0.25">
      <c r="A50" s="34">
        <v>49</v>
      </c>
      <c r="B50" s="34" t="s">
        <v>2612</v>
      </c>
      <c r="C50" s="34" t="s">
        <v>2648</v>
      </c>
      <c r="D50" s="188" t="s">
        <v>2649</v>
      </c>
      <c r="E50" s="188" t="s">
        <v>2654</v>
      </c>
      <c r="F50" s="188" t="s">
        <v>1631</v>
      </c>
      <c r="G50" s="188" t="s">
        <v>2577</v>
      </c>
      <c r="H50" s="188" t="s">
        <v>2616</v>
      </c>
      <c r="I50" s="34">
        <v>70151506</v>
      </c>
      <c r="J50" s="34" t="s">
        <v>2657</v>
      </c>
      <c r="K50" s="48">
        <v>42036</v>
      </c>
      <c r="L50" s="34">
        <v>10</v>
      </c>
      <c r="M50" s="34" t="s">
        <v>67</v>
      </c>
      <c r="N50" s="34" t="s">
        <v>2653</v>
      </c>
      <c r="O50" s="15">
        <v>34711000</v>
      </c>
      <c r="P50" s="15">
        <v>34711000</v>
      </c>
      <c r="Q50" s="34" t="s">
        <v>31</v>
      </c>
      <c r="R50" s="34" t="s">
        <v>31</v>
      </c>
      <c r="S50" s="34" t="s">
        <v>2617</v>
      </c>
      <c r="T50" s="263">
        <v>3471100</v>
      </c>
      <c r="U50" s="34" t="s">
        <v>411</v>
      </c>
      <c r="V50" s="197">
        <v>5382015</v>
      </c>
    </row>
    <row r="51" spans="1:22" s="167" customFormat="1" ht="75" customHeight="1" x14ac:dyDescent="0.25">
      <c r="A51" s="34">
        <v>50</v>
      </c>
      <c r="B51" s="34" t="s">
        <v>2612</v>
      </c>
      <c r="C51" s="34" t="s">
        <v>2648</v>
      </c>
      <c r="D51" s="188" t="s">
        <v>2649</v>
      </c>
      <c r="E51" s="188" t="s">
        <v>2654</v>
      </c>
      <c r="F51" s="188" t="s">
        <v>1631</v>
      </c>
      <c r="G51" s="188" t="s">
        <v>2577</v>
      </c>
      <c r="H51" s="188" t="s">
        <v>2616</v>
      </c>
      <c r="I51" s="34">
        <v>70151506</v>
      </c>
      <c r="J51" s="34" t="s">
        <v>2657</v>
      </c>
      <c r="K51" s="48">
        <v>42036</v>
      </c>
      <c r="L51" s="34">
        <v>9</v>
      </c>
      <c r="M51" s="34" t="s">
        <v>67</v>
      </c>
      <c r="N51" s="34" t="s">
        <v>2653</v>
      </c>
      <c r="O51" s="15">
        <v>27717300</v>
      </c>
      <c r="P51" s="15">
        <v>27717300</v>
      </c>
      <c r="Q51" s="34" t="s">
        <v>31</v>
      </c>
      <c r="R51" s="34" t="s">
        <v>31</v>
      </c>
      <c r="S51" s="34" t="s">
        <v>2617</v>
      </c>
      <c r="T51" s="263">
        <v>3079700</v>
      </c>
      <c r="U51" s="34" t="s">
        <v>411</v>
      </c>
      <c r="V51" s="197">
        <v>7302015</v>
      </c>
    </row>
    <row r="52" spans="1:22" s="167" customFormat="1" ht="75" customHeight="1" x14ac:dyDescent="0.25">
      <c r="A52" s="34">
        <v>51</v>
      </c>
      <c r="B52" s="34" t="s">
        <v>2612</v>
      </c>
      <c r="C52" s="34" t="s">
        <v>2648</v>
      </c>
      <c r="D52" s="188" t="s">
        <v>2649</v>
      </c>
      <c r="E52" s="188" t="s">
        <v>2654</v>
      </c>
      <c r="F52" s="188" t="s">
        <v>1631</v>
      </c>
      <c r="G52" s="188" t="s">
        <v>2577</v>
      </c>
      <c r="H52" s="188" t="s">
        <v>2616</v>
      </c>
      <c r="I52" s="34">
        <v>70151506</v>
      </c>
      <c r="J52" s="34" t="s">
        <v>2655</v>
      </c>
      <c r="K52" s="48">
        <v>42036</v>
      </c>
      <c r="L52" s="34">
        <v>10</v>
      </c>
      <c r="M52" s="34" t="s">
        <v>67</v>
      </c>
      <c r="N52" s="34" t="s">
        <v>2653</v>
      </c>
      <c r="O52" s="15">
        <v>30797000</v>
      </c>
      <c r="P52" s="15">
        <v>30797000</v>
      </c>
      <c r="Q52" s="34" t="s">
        <v>31</v>
      </c>
      <c r="R52" s="34" t="s">
        <v>31</v>
      </c>
      <c r="S52" s="34" t="s">
        <v>2617</v>
      </c>
      <c r="T52" s="263">
        <v>3079700</v>
      </c>
      <c r="U52" s="34" t="s">
        <v>411</v>
      </c>
      <c r="V52" s="197">
        <v>4442015</v>
      </c>
    </row>
    <row r="53" spans="1:22" s="167" customFormat="1" ht="75" customHeight="1" x14ac:dyDescent="0.25">
      <c r="A53" s="34">
        <v>52</v>
      </c>
      <c r="B53" s="34" t="s">
        <v>2612</v>
      </c>
      <c r="C53" s="34" t="s">
        <v>2648</v>
      </c>
      <c r="D53" s="188" t="s">
        <v>2649</v>
      </c>
      <c r="E53" s="188" t="s">
        <v>2654</v>
      </c>
      <c r="F53" s="188" t="s">
        <v>1631</v>
      </c>
      <c r="G53" s="188" t="s">
        <v>2577</v>
      </c>
      <c r="H53" s="188" t="s">
        <v>2616</v>
      </c>
      <c r="I53" s="34">
        <v>70151506</v>
      </c>
      <c r="J53" s="34" t="s">
        <v>2655</v>
      </c>
      <c r="K53" s="48">
        <v>42036</v>
      </c>
      <c r="L53" s="34">
        <v>10</v>
      </c>
      <c r="M53" s="34" t="s">
        <v>67</v>
      </c>
      <c r="N53" s="34" t="s">
        <v>2653</v>
      </c>
      <c r="O53" s="15">
        <v>34711000</v>
      </c>
      <c r="P53" s="15">
        <v>34711000</v>
      </c>
      <c r="Q53" s="34" t="s">
        <v>31</v>
      </c>
      <c r="R53" s="34" t="s">
        <v>31</v>
      </c>
      <c r="S53" s="34" t="s">
        <v>2617</v>
      </c>
      <c r="T53" s="263">
        <v>3471100</v>
      </c>
      <c r="U53" s="34" t="s">
        <v>411</v>
      </c>
      <c r="V53" s="197">
        <v>2712015</v>
      </c>
    </row>
    <row r="54" spans="1:22" s="167" customFormat="1" ht="75" customHeight="1" x14ac:dyDescent="0.25">
      <c r="A54" s="34">
        <v>53</v>
      </c>
      <c r="B54" s="34" t="s">
        <v>2612</v>
      </c>
      <c r="C54" s="34" t="s">
        <v>2648</v>
      </c>
      <c r="D54" s="188" t="s">
        <v>2649</v>
      </c>
      <c r="E54" s="188" t="s">
        <v>2654</v>
      </c>
      <c r="F54" s="188" t="s">
        <v>1631</v>
      </c>
      <c r="G54" s="188" t="s">
        <v>2577</v>
      </c>
      <c r="H54" s="188" t="s">
        <v>2616</v>
      </c>
      <c r="I54" s="34">
        <v>70151506</v>
      </c>
      <c r="J54" s="34" t="s">
        <v>2663</v>
      </c>
      <c r="K54" s="48">
        <v>42036</v>
      </c>
      <c r="L54" s="34">
        <v>10</v>
      </c>
      <c r="M54" s="34" t="s">
        <v>67</v>
      </c>
      <c r="N54" s="34" t="s">
        <v>2653</v>
      </c>
      <c r="O54" s="15">
        <v>45217000</v>
      </c>
      <c r="P54" s="15">
        <v>45217000</v>
      </c>
      <c r="Q54" s="34" t="s">
        <v>31</v>
      </c>
      <c r="R54" s="34" t="s">
        <v>31</v>
      </c>
      <c r="S54" s="34" t="s">
        <v>2617</v>
      </c>
      <c r="T54" s="263">
        <v>4521700</v>
      </c>
      <c r="U54" s="34" t="s">
        <v>411</v>
      </c>
      <c r="V54" s="197">
        <v>8232015</v>
      </c>
    </row>
    <row r="55" spans="1:22" s="167" customFormat="1" ht="75" customHeight="1" x14ac:dyDescent="0.25">
      <c r="A55" s="34">
        <v>54</v>
      </c>
      <c r="B55" s="34" t="s">
        <v>2612</v>
      </c>
      <c r="C55" s="34" t="s">
        <v>2648</v>
      </c>
      <c r="D55" s="188" t="s">
        <v>2649</v>
      </c>
      <c r="E55" s="188" t="s">
        <v>2654</v>
      </c>
      <c r="F55" s="188" t="s">
        <v>1631</v>
      </c>
      <c r="G55" s="188" t="s">
        <v>2577</v>
      </c>
      <c r="H55" s="188" t="s">
        <v>2616</v>
      </c>
      <c r="I55" s="34">
        <v>70151506</v>
      </c>
      <c r="J55" s="34" t="s">
        <v>2655</v>
      </c>
      <c r="K55" s="48">
        <v>42036</v>
      </c>
      <c r="L55" s="34">
        <v>10</v>
      </c>
      <c r="M55" s="34" t="s">
        <v>67</v>
      </c>
      <c r="N55" s="34" t="s">
        <v>2653</v>
      </c>
      <c r="O55" s="15">
        <v>34711000</v>
      </c>
      <c r="P55" s="15">
        <v>34711000</v>
      </c>
      <c r="Q55" s="34" t="s">
        <v>31</v>
      </c>
      <c r="R55" s="34" t="s">
        <v>31</v>
      </c>
      <c r="S55" s="34" t="s">
        <v>2617</v>
      </c>
      <c r="T55" s="263">
        <v>3471100</v>
      </c>
      <c r="U55" s="34" t="s">
        <v>411</v>
      </c>
      <c r="V55" s="197">
        <v>4962015</v>
      </c>
    </row>
    <row r="56" spans="1:22" s="167" customFormat="1" ht="75" customHeight="1" x14ac:dyDescent="0.25">
      <c r="A56" s="34">
        <v>55</v>
      </c>
      <c r="B56" s="34" t="s">
        <v>2612</v>
      </c>
      <c r="C56" s="34" t="s">
        <v>2648</v>
      </c>
      <c r="D56" s="188" t="s">
        <v>2649</v>
      </c>
      <c r="E56" s="188" t="s">
        <v>2654</v>
      </c>
      <c r="F56" s="188" t="s">
        <v>1631</v>
      </c>
      <c r="G56" s="188" t="s">
        <v>2577</v>
      </c>
      <c r="H56" s="188" t="s">
        <v>2616</v>
      </c>
      <c r="I56" s="34">
        <v>70151506</v>
      </c>
      <c r="J56" s="188" t="s">
        <v>2664</v>
      </c>
      <c r="K56" s="48">
        <v>42125</v>
      </c>
      <c r="L56" s="34">
        <v>1</v>
      </c>
      <c r="M56" s="34" t="s">
        <v>67</v>
      </c>
      <c r="N56" s="34" t="s">
        <v>2653</v>
      </c>
      <c r="O56" s="15">
        <v>0</v>
      </c>
      <c r="P56" s="15">
        <v>0</v>
      </c>
      <c r="Q56" s="34" t="s">
        <v>31</v>
      </c>
      <c r="R56" s="34" t="s">
        <v>31</v>
      </c>
      <c r="S56" s="34" t="s">
        <v>2617</v>
      </c>
      <c r="T56" s="263">
        <v>3079700</v>
      </c>
      <c r="U56" s="34" t="s">
        <v>186</v>
      </c>
      <c r="V56" s="197"/>
    </row>
    <row r="57" spans="1:22" s="167" customFormat="1" ht="75" customHeight="1" x14ac:dyDescent="0.25">
      <c r="A57" s="34">
        <v>56</v>
      </c>
      <c r="B57" s="34" t="s">
        <v>2612</v>
      </c>
      <c r="C57" s="34" t="s">
        <v>2648</v>
      </c>
      <c r="D57" s="188" t="s">
        <v>2649</v>
      </c>
      <c r="E57" s="188" t="s">
        <v>2654</v>
      </c>
      <c r="F57" s="188" t="s">
        <v>1631</v>
      </c>
      <c r="G57" s="188" t="s">
        <v>2577</v>
      </c>
      <c r="H57" s="188" t="s">
        <v>2616</v>
      </c>
      <c r="I57" s="34">
        <v>70151506</v>
      </c>
      <c r="J57" s="34" t="s">
        <v>2665</v>
      </c>
      <c r="K57" s="48">
        <v>42036</v>
      </c>
      <c r="L57" s="34">
        <v>10</v>
      </c>
      <c r="M57" s="34" t="s">
        <v>67</v>
      </c>
      <c r="N57" s="34" t="s">
        <v>2653</v>
      </c>
      <c r="O57" s="15">
        <v>39964000</v>
      </c>
      <c r="P57" s="15">
        <v>39964000</v>
      </c>
      <c r="Q57" s="34" t="s">
        <v>31</v>
      </c>
      <c r="R57" s="34" t="s">
        <v>31</v>
      </c>
      <c r="S57" s="34" t="s">
        <v>2617</v>
      </c>
      <c r="T57" s="263">
        <v>3996400</v>
      </c>
      <c r="U57" s="34" t="s">
        <v>411</v>
      </c>
      <c r="V57" s="197">
        <v>5052015</v>
      </c>
    </row>
    <row r="58" spans="1:22" s="167" customFormat="1" ht="75" customHeight="1" x14ac:dyDescent="0.25">
      <c r="A58" s="34">
        <v>57</v>
      </c>
      <c r="B58" s="34" t="s">
        <v>2612</v>
      </c>
      <c r="C58" s="34" t="s">
        <v>2648</v>
      </c>
      <c r="D58" s="188" t="s">
        <v>2649</v>
      </c>
      <c r="E58" s="188" t="s">
        <v>2654</v>
      </c>
      <c r="F58" s="188" t="s">
        <v>1631</v>
      </c>
      <c r="G58" s="188" t="s">
        <v>2577</v>
      </c>
      <c r="H58" s="188" t="s">
        <v>2616</v>
      </c>
      <c r="I58" s="34">
        <v>70151506</v>
      </c>
      <c r="J58" s="34" t="s">
        <v>2666</v>
      </c>
      <c r="K58" s="48">
        <v>42036</v>
      </c>
      <c r="L58" s="34">
        <v>10</v>
      </c>
      <c r="M58" s="34" t="s">
        <v>67</v>
      </c>
      <c r="N58" s="34" t="s">
        <v>2653</v>
      </c>
      <c r="O58" s="15">
        <v>23587000</v>
      </c>
      <c r="P58" s="15">
        <v>23587000</v>
      </c>
      <c r="Q58" s="34" t="s">
        <v>31</v>
      </c>
      <c r="R58" s="34" t="s">
        <v>31</v>
      </c>
      <c r="S58" s="34" t="s">
        <v>2617</v>
      </c>
      <c r="T58" s="263">
        <v>2358700</v>
      </c>
      <c r="U58" s="34" t="s">
        <v>411</v>
      </c>
      <c r="V58" s="197">
        <v>552015</v>
      </c>
    </row>
    <row r="59" spans="1:22" s="167" customFormat="1" ht="75" customHeight="1" x14ac:dyDescent="0.25">
      <c r="A59" s="34">
        <v>58</v>
      </c>
      <c r="B59" s="34" t="s">
        <v>2612</v>
      </c>
      <c r="C59" s="34" t="s">
        <v>2648</v>
      </c>
      <c r="D59" s="188" t="s">
        <v>2649</v>
      </c>
      <c r="E59" s="188" t="s">
        <v>2654</v>
      </c>
      <c r="F59" s="188" t="s">
        <v>1631</v>
      </c>
      <c r="G59" s="188" t="s">
        <v>2577</v>
      </c>
      <c r="H59" s="188" t="s">
        <v>2616</v>
      </c>
      <c r="I59" s="34">
        <v>70151506</v>
      </c>
      <c r="J59" s="34" t="s">
        <v>2655</v>
      </c>
      <c r="K59" s="48">
        <v>42036</v>
      </c>
      <c r="L59" s="34">
        <v>10</v>
      </c>
      <c r="M59" s="34" t="s">
        <v>67</v>
      </c>
      <c r="N59" s="34" t="s">
        <v>2653</v>
      </c>
      <c r="O59" s="15">
        <v>30797000</v>
      </c>
      <c r="P59" s="15">
        <v>30797000</v>
      </c>
      <c r="Q59" s="34" t="s">
        <v>31</v>
      </c>
      <c r="R59" s="34" t="s">
        <v>31</v>
      </c>
      <c r="S59" s="34" t="s">
        <v>2617</v>
      </c>
      <c r="T59" s="263">
        <v>3079700</v>
      </c>
      <c r="U59" s="34" t="s">
        <v>411</v>
      </c>
      <c r="V59" s="197">
        <v>1512015</v>
      </c>
    </row>
    <row r="60" spans="1:22" s="167" customFormat="1" ht="75" customHeight="1" x14ac:dyDescent="0.25">
      <c r="A60" s="34">
        <v>59</v>
      </c>
      <c r="B60" s="34" t="s">
        <v>2612</v>
      </c>
      <c r="C60" s="34" t="s">
        <v>2648</v>
      </c>
      <c r="D60" s="188" t="s">
        <v>2649</v>
      </c>
      <c r="E60" s="188" t="s">
        <v>2654</v>
      </c>
      <c r="F60" s="188" t="s">
        <v>1631</v>
      </c>
      <c r="G60" s="188" t="s">
        <v>2577</v>
      </c>
      <c r="H60" s="188" t="s">
        <v>2616</v>
      </c>
      <c r="I60" s="34">
        <v>70151506</v>
      </c>
      <c r="J60" s="34" t="s">
        <v>2667</v>
      </c>
      <c r="K60" s="48">
        <v>42036</v>
      </c>
      <c r="L60" s="34">
        <v>10</v>
      </c>
      <c r="M60" s="34" t="s">
        <v>67</v>
      </c>
      <c r="N60" s="34" t="s">
        <v>2653</v>
      </c>
      <c r="O60" s="15">
        <v>30797000</v>
      </c>
      <c r="P60" s="15">
        <v>30797000</v>
      </c>
      <c r="Q60" s="34" t="s">
        <v>31</v>
      </c>
      <c r="R60" s="34" t="s">
        <v>31</v>
      </c>
      <c r="S60" s="34" t="s">
        <v>2617</v>
      </c>
      <c r="T60" s="263">
        <v>3079700</v>
      </c>
      <c r="U60" s="34" t="s">
        <v>411</v>
      </c>
      <c r="V60" s="197">
        <v>5622015</v>
      </c>
    </row>
    <row r="61" spans="1:22" s="167" customFormat="1" ht="75" customHeight="1" x14ac:dyDescent="0.25">
      <c r="A61" s="34">
        <v>60</v>
      </c>
      <c r="B61" s="34" t="s">
        <v>2612</v>
      </c>
      <c r="C61" s="34" t="s">
        <v>2648</v>
      </c>
      <c r="D61" s="188" t="s">
        <v>2649</v>
      </c>
      <c r="E61" s="188" t="s">
        <v>2668</v>
      </c>
      <c r="F61" s="188" t="s">
        <v>1631</v>
      </c>
      <c r="G61" s="188" t="s">
        <v>2577</v>
      </c>
      <c r="H61" s="188" t="s">
        <v>2616</v>
      </c>
      <c r="I61" s="34">
        <v>70151506</v>
      </c>
      <c r="J61" s="34" t="s">
        <v>2669</v>
      </c>
      <c r="K61" s="48">
        <v>42036</v>
      </c>
      <c r="L61" s="34">
        <v>11</v>
      </c>
      <c r="M61" s="34" t="s">
        <v>67</v>
      </c>
      <c r="N61" s="34" t="s">
        <v>2653</v>
      </c>
      <c r="O61" s="15">
        <v>49738700</v>
      </c>
      <c r="P61" s="15">
        <v>49738700</v>
      </c>
      <c r="Q61" s="34" t="s">
        <v>31</v>
      </c>
      <c r="R61" s="34" t="s">
        <v>31</v>
      </c>
      <c r="S61" s="34" t="s">
        <v>2617</v>
      </c>
      <c r="T61" s="263">
        <v>4521700</v>
      </c>
      <c r="U61" s="34" t="s">
        <v>411</v>
      </c>
      <c r="V61" s="197">
        <v>8372015</v>
      </c>
    </row>
    <row r="62" spans="1:22" s="167" customFormat="1" ht="75" customHeight="1" x14ac:dyDescent="0.25">
      <c r="A62" s="34">
        <v>61</v>
      </c>
      <c r="B62" s="34" t="s">
        <v>2612</v>
      </c>
      <c r="C62" s="34" t="s">
        <v>2648</v>
      </c>
      <c r="D62" s="188" t="s">
        <v>2649</v>
      </c>
      <c r="E62" s="188" t="s">
        <v>2654</v>
      </c>
      <c r="F62" s="188" t="s">
        <v>1631</v>
      </c>
      <c r="G62" s="188" t="s">
        <v>2577</v>
      </c>
      <c r="H62" s="188" t="s">
        <v>2616</v>
      </c>
      <c r="I62" s="34">
        <v>70151506</v>
      </c>
      <c r="J62" s="34" t="s">
        <v>2656</v>
      </c>
      <c r="K62" s="48">
        <v>42036</v>
      </c>
      <c r="L62" s="34">
        <v>10</v>
      </c>
      <c r="M62" s="34" t="s">
        <v>67</v>
      </c>
      <c r="N62" s="34" t="s">
        <v>2653</v>
      </c>
      <c r="O62" s="15">
        <v>30797000</v>
      </c>
      <c r="P62" s="15">
        <v>30797000</v>
      </c>
      <c r="Q62" s="34" t="s">
        <v>31</v>
      </c>
      <c r="R62" s="34" t="s">
        <v>31</v>
      </c>
      <c r="S62" s="34" t="s">
        <v>2617</v>
      </c>
      <c r="T62" s="263">
        <v>3079700</v>
      </c>
      <c r="U62" s="34" t="s">
        <v>411</v>
      </c>
      <c r="V62" s="197">
        <v>7542015</v>
      </c>
    </row>
    <row r="63" spans="1:22" s="167" customFormat="1" ht="75" customHeight="1" x14ac:dyDescent="0.25">
      <c r="A63" s="34">
        <v>62</v>
      </c>
      <c r="B63" s="34" t="s">
        <v>2612</v>
      </c>
      <c r="C63" s="34" t="s">
        <v>2648</v>
      </c>
      <c r="D63" s="188" t="s">
        <v>2649</v>
      </c>
      <c r="E63" s="188" t="s">
        <v>2654</v>
      </c>
      <c r="F63" s="188" t="s">
        <v>1631</v>
      </c>
      <c r="G63" s="188" t="s">
        <v>2577</v>
      </c>
      <c r="H63" s="188" t="s">
        <v>2616</v>
      </c>
      <c r="I63" s="34">
        <v>70151506</v>
      </c>
      <c r="J63" s="34" t="s">
        <v>2670</v>
      </c>
      <c r="K63" s="48">
        <v>42036</v>
      </c>
      <c r="L63" s="34">
        <v>10</v>
      </c>
      <c r="M63" s="34" t="s">
        <v>67</v>
      </c>
      <c r="N63" s="34" t="s">
        <v>2653</v>
      </c>
      <c r="O63" s="15">
        <v>30797000</v>
      </c>
      <c r="P63" s="15">
        <v>30797000</v>
      </c>
      <c r="Q63" s="34" t="s">
        <v>31</v>
      </c>
      <c r="R63" s="34" t="s">
        <v>31</v>
      </c>
      <c r="S63" s="34" t="s">
        <v>2617</v>
      </c>
      <c r="T63" s="263">
        <v>3079700</v>
      </c>
      <c r="U63" s="34" t="s">
        <v>411</v>
      </c>
      <c r="V63" s="197">
        <v>3362015</v>
      </c>
    </row>
    <row r="64" spans="1:22" s="167" customFormat="1" ht="75" customHeight="1" x14ac:dyDescent="0.25">
      <c r="A64" s="34">
        <v>63</v>
      </c>
      <c r="B64" s="34" t="s">
        <v>2612</v>
      </c>
      <c r="C64" s="34" t="s">
        <v>2648</v>
      </c>
      <c r="D64" s="188" t="s">
        <v>2649</v>
      </c>
      <c r="E64" s="188" t="s">
        <v>2654</v>
      </c>
      <c r="F64" s="188" t="s">
        <v>1631</v>
      </c>
      <c r="G64" s="188" t="s">
        <v>2577</v>
      </c>
      <c r="H64" s="188" t="s">
        <v>2616</v>
      </c>
      <c r="I64" s="34">
        <v>70151506</v>
      </c>
      <c r="J64" s="34" t="s">
        <v>2655</v>
      </c>
      <c r="K64" s="48">
        <v>42036</v>
      </c>
      <c r="L64" s="34">
        <v>10</v>
      </c>
      <c r="M64" s="34" t="s">
        <v>67</v>
      </c>
      <c r="N64" s="34" t="s">
        <v>2653</v>
      </c>
      <c r="O64" s="15">
        <v>34711000</v>
      </c>
      <c r="P64" s="15">
        <v>34711000</v>
      </c>
      <c r="Q64" s="34" t="s">
        <v>31</v>
      </c>
      <c r="R64" s="34" t="s">
        <v>31</v>
      </c>
      <c r="S64" s="34" t="s">
        <v>2617</v>
      </c>
      <c r="T64" s="263">
        <v>3471100</v>
      </c>
      <c r="U64" s="34" t="s">
        <v>411</v>
      </c>
      <c r="V64" s="197">
        <v>6562015</v>
      </c>
    </row>
    <row r="65" spans="1:22" s="167" customFormat="1" ht="75" customHeight="1" x14ac:dyDescent="0.25">
      <c r="A65" s="34">
        <v>64</v>
      </c>
      <c r="B65" s="34" t="s">
        <v>2612</v>
      </c>
      <c r="C65" s="34" t="s">
        <v>2648</v>
      </c>
      <c r="D65" s="188" t="s">
        <v>2649</v>
      </c>
      <c r="E65" s="188" t="s">
        <v>2654</v>
      </c>
      <c r="F65" s="188" t="s">
        <v>1631</v>
      </c>
      <c r="G65" s="188" t="s">
        <v>2577</v>
      </c>
      <c r="H65" s="188" t="s">
        <v>2616</v>
      </c>
      <c r="I65" s="34">
        <v>70151506</v>
      </c>
      <c r="J65" s="34" t="s">
        <v>2655</v>
      </c>
      <c r="K65" s="48">
        <v>42036</v>
      </c>
      <c r="L65" s="34">
        <v>10</v>
      </c>
      <c r="M65" s="34" t="s">
        <v>67</v>
      </c>
      <c r="N65" s="34" t="s">
        <v>2653</v>
      </c>
      <c r="O65" s="15">
        <v>34711000</v>
      </c>
      <c r="P65" s="15">
        <v>34711000</v>
      </c>
      <c r="Q65" s="34" t="s">
        <v>31</v>
      </c>
      <c r="R65" s="34" t="s">
        <v>31</v>
      </c>
      <c r="S65" s="34" t="s">
        <v>2617</v>
      </c>
      <c r="T65" s="263">
        <v>3471100</v>
      </c>
      <c r="U65" s="34" t="s">
        <v>411</v>
      </c>
      <c r="V65" s="197">
        <v>1272015</v>
      </c>
    </row>
    <row r="66" spans="1:22" s="167" customFormat="1" ht="75" customHeight="1" x14ac:dyDescent="0.25">
      <c r="A66" s="34">
        <v>65</v>
      </c>
      <c r="B66" s="34" t="s">
        <v>2612</v>
      </c>
      <c r="C66" s="34" t="s">
        <v>2648</v>
      </c>
      <c r="D66" s="188" t="s">
        <v>2649</v>
      </c>
      <c r="E66" s="188" t="s">
        <v>2654</v>
      </c>
      <c r="F66" s="188" t="s">
        <v>1631</v>
      </c>
      <c r="G66" s="188" t="s">
        <v>2577</v>
      </c>
      <c r="H66" s="188" t="s">
        <v>2616</v>
      </c>
      <c r="I66" s="34">
        <v>70151506</v>
      </c>
      <c r="J66" s="34" t="s">
        <v>2655</v>
      </c>
      <c r="K66" s="48">
        <v>42036</v>
      </c>
      <c r="L66" s="34">
        <v>10</v>
      </c>
      <c r="M66" s="34" t="s">
        <v>67</v>
      </c>
      <c r="N66" s="34" t="s">
        <v>2653</v>
      </c>
      <c r="O66" s="15">
        <v>30797000</v>
      </c>
      <c r="P66" s="15">
        <v>30797000</v>
      </c>
      <c r="Q66" s="34" t="s">
        <v>31</v>
      </c>
      <c r="R66" s="34" t="s">
        <v>31</v>
      </c>
      <c r="S66" s="34" t="s">
        <v>2617</v>
      </c>
      <c r="T66" s="263">
        <v>3079700</v>
      </c>
      <c r="U66" s="34" t="s">
        <v>411</v>
      </c>
      <c r="V66" s="197">
        <v>432015</v>
      </c>
    </row>
    <row r="67" spans="1:22" s="167" customFormat="1" ht="75" customHeight="1" x14ac:dyDescent="0.25">
      <c r="A67" s="34">
        <v>66</v>
      </c>
      <c r="B67" s="34" t="s">
        <v>2612</v>
      </c>
      <c r="C67" s="34" t="s">
        <v>2648</v>
      </c>
      <c r="D67" s="188" t="s">
        <v>2649</v>
      </c>
      <c r="E67" s="188" t="s">
        <v>2654</v>
      </c>
      <c r="F67" s="188" t="s">
        <v>1631</v>
      </c>
      <c r="G67" s="188" t="s">
        <v>2577</v>
      </c>
      <c r="H67" s="188" t="s">
        <v>2616</v>
      </c>
      <c r="I67" s="34">
        <v>70151506</v>
      </c>
      <c r="J67" s="34" t="s">
        <v>2655</v>
      </c>
      <c r="K67" s="48">
        <v>42036</v>
      </c>
      <c r="L67" s="34">
        <v>10</v>
      </c>
      <c r="M67" s="34" t="s">
        <v>67</v>
      </c>
      <c r="N67" s="34" t="s">
        <v>2653</v>
      </c>
      <c r="O67" s="15">
        <v>34711000</v>
      </c>
      <c r="P67" s="15">
        <v>34711000</v>
      </c>
      <c r="Q67" s="34" t="s">
        <v>31</v>
      </c>
      <c r="R67" s="34" t="s">
        <v>31</v>
      </c>
      <c r="S67" s="34" t="s">
        <v>2617</v>
      </c>
      <c r="T67" s="263">
        <v>3471100</v>
      </c>
      <c r="U67" s="34" t="s">
        <v>411</v>
      </c>
      <c r="V67" s="197">
        <v>3542015</v>
      </c>
    </row>
    <row r="68" spans="1:22" s="167" customFormat="1" ht="75" customHeight="1" x14ac:dyDescent="0.25">
      <c r="A68" s="34">
        <v>67</v>
      </c>
      <c r="B68" s="34" t="s">
        <v>2612</v>
      </c>
      <c r="C68" s="34" t="s">
        <v>2648</v>
      </c>
      <c r="D68" s="188" t="s">
        <v>2649</v>
      </c>
      <c r="E68" s="188" t="s">
        <v>2654</v>
      </c>
      <c r="F68" s="188" t="s">
        <v>1631</v>
      </c>
      <c r="G68" s="188" t="s">
        <v>2577</v>
      </c>
      <c r="H68" s="188" t="s">
        <v>2616</v>
      </c>
      <c r="I68" s="34">
        <v>70151506</v>
      </c>
      <c r="J68" s="34" t="s">
        <v>2663</v>
      </c>
      <c r="K68" s="48">
        <v>42036</v>
      </c>
      <c r="L68" s="34">
        <v>11</v>
      </c>
      <c r="M68" s="34" t="s">
        <v>67</v>
      </c>
      <c r="N68" s="34" t="s">
        <v>2653</v>
      </c>
      <c r="O68" s="15">
        <v>49738700</v>
      </c>
      <c r="P68" s="15">
        <v>49738700</v>
      </c>
      <c r="Q68" s="34" t="s">
        <v>31</v>
      </c>
      <c r="R68" s="34" t="s">
        <v>31</v>
      </c>
      <c r="S68" s="34" t="s">
        <v>2617</v>
      </c>
      <c r="T68" s="263">
        <v>4521700</v>
      </c>
      <c r="U68" s="34" t="s">
        <v>411</v>
      </c>
      <c r="V68" s="197">
        <v>882015</v>
      </c>
    </row>
    <row r="69" spans="1:22" s="167" customFormat="1" ht="75" customHeight="1" x14ac:dyDescent="0.25">
      <c r="A69" s="34">
        <v>68</v>
      </c>
      <c r="B69" s="34" t="s">
        <v>2612</v>
      </c>
      <c r="C69" s="34" t="s">
        <v>2648</v>
      </c>
      <c r="D69" s="188" t="s">
        <v>2649</v>
      </c>
      <c r="E69" s="188" t="s">
        <v>2654</v>
      </c>
      <c r="F69" s="188" t="s">
        <v>1631</v>
      </c>
      <c r="G69" s="188" t="s">
        <v>2577</v>
      </c>
      <c r="H69" s="188" t="s">
        <v>2616</v>
      </c>
      <c r="I69" s="34">
        <v>70151506</v>
      </c>
      <c r="J69" s="34" t="s">
        <v>2656</v>
      </c>
      <c r="K69" s="48">
        <v>42036</v>
      </c>
      <c r="L69" s="34">
        <v>10</v>
      </c>
      <c r="M69" s="34" t="s">
        <v>67</v>
      </c>
      <c r="N69" s="34" t="s">
        <v>2653</v>
      </c>
      <c r="O69" s="15">
        <v>30797000</v>
      </c>
      <c r="P69" s="15">
        <v>30797000</v>
      </c>
      <c r="Q69" s="34" t="s">
        <v>31</v>
      </c>
      <c r="R69" s="34" t="s">
        <v>31</v>
      </c>
      <c r="S69" s="34" t="s">
        <v>2617</v>
      </c>
      <c r="T69" s="263">
        <v>3079700</v>
      </c>
      <c r="U69" s="34" t="s">
        <v>411</v>
      </c>
      <c r="V69" s="197">
        <v>8202015</v>
      </c>
    </row>
    <row r="70" spans="1:22" s="167" customFormat="1" ht="75" customHeight="1" x14ac:dyDescent="0.25">
      <c r="A70" s="34">
        <v>69</v>
      </c>
      <c r="B70" s="34" t="s">
        <v>2612</v>
      </c>
      <c r="C70" s="34" t="s">
        <v>2648</v>
      </c>
      <c r="D70" s="188" t="s">
        <v>2649</v>
      </c>
      <c r="E70" s="188" t="s">
        <v>2654</v>
      </c>
      <c r="F70" s="188" t="s">
        <v>1631</v>
      </c>
      <c r="G70" s="188" t="s">
        <v>2577</v>
      </c>
      <c r="H70" s="188" t="s">
        <v>2616</v>
      </c>
      <c r="I70" s="34">
        <v>70151506</v>
      </c>
      <c r="J70" s="34" t="s">
        <v>2657</v>
      </c>
      <c r="K70" s="48">
        <v>42036</v>
      </c>
      <c r="L70" s="34">
        <v>10</v>
      </c>
      <c r="M70" s="34" t="s">
        <v>67</v>
      </c>
      <c r="N70" s="34" t="s">
        <v>2653</v>
      </c>
      <c r="O70" s="15">
        <v>25441000</v>
      </c>
      <c r="P70" s="15">
        <v>25441000</v>
      </c>
      <c r="Q70" s="34" t="s">
        <v>31</v>
      </c>
      <c r="R70" s="34" t="s">
        <v>31</v>
      </c>
      <c r="S70" s="34" t="s">
        <v>2617</v>
      </c>
      <c r="T70" s="263">
        <v>2544100</v>
      </c>
      <c r="U70" s="34" t="s">
        <v>411</v>
      </c>
      <c r="V70" s="197">
        <v>1312015</v>
      </c>
    </row>
    <row r="71" spans="1:22" s="167" customFormat="1" ht="75" customHeight="1" x14ac:dyDescent="0.25">
      <c r="A71" s="34">
        <v>70</v>
      </c>
      <c r="B71" s="34" t="s">
        <v>2612</v>
      </c>
      <c r="C71" s="34" t="s">
        <v>2648</v>
      </c>
      <c r="D71" s="188" t="s">
        <v>2649</v>
      </c>
      <c r="E71" s="188" t="s">
        <v>2654</v>
      </c>
      <c r="F71" s="188" t="s">
        <v>1631</v>
      </c>
      <c r="G71" s="188" t="s">
        <v>2577</v>
      </c>
      <c r="H71" s="188" t="s">
        <v>2616</v>
      </c>
      <c r="I71" s="34">
        <v>70151506</v>
      </c>
      <c r="J71" s="34" t="s">
        <v>2671</v>
      </c>
      <c r="K71" s="48">
        <v>42036</v>
      </c>
      <c r="L71" s="34">
        <v>10</v>
      </c>
      <c r="M71" s="34" t="s">
        <v>67</v>
      </c>
      <c r="N71" s="34" t="s">
        <v>2653</v>
      </c>
      <c r="O71" s="15">
        <v>45217000</v>
      </c>
      <c r="P71" s="15">
        <v>45217000</v>
      </c>
      <c r="Q71" s="34" t="s">
        <v>31</v>
      </c>
      <c r="R71" s="34" t="s">
        <v>31</v>
      </c>
      <c r="S71" s="34" t="s">
        <v>2617</v>
      </c>
      <c r="T71" s="263">
        <v>4521700</v>
      </c>
      <c r="U71" s="34" t="s">
        <v>411</v>
      </c>
      <c r="V71" s="197">
        <v>5782015</v>
      </c>
    </row>
    <row r="72" spans="1:22" s="167" customFormat="1" ht="75" customHeight="1" x14ac:dyDescent="0.25">
      <c r="A72" s="34">
        <v>71</v>
      </c>
      <c r="B72" s="34" t="s">
        <v>2612</v>
      </c>
      <c r="C72" s="34" t="s">
        <v>2648</v>
      </c>
      <c r="D72" s="188" t="s">
        <v>2649</v>
      </c>
      <c r="E72" s="188" t="s">
        <v>2654</v>
      </c>
      <c r="F72" s="188" t="s">
        <v>1631</v>
      </c>
      <c r="G72" s="188" t="s">
        <v>2577</v>
      </c>
      <c r="H72" s="188" t="s">
        <v>2616</v>
      </c>
      <c r="I72" s="34">
        <v>70151506</v>
      </c>
      <c r="J72" s="34" t="s">
        <v>2663</v>
      </c>
      <c r="K72" s="48">
        <v>42036</v>
      </c>
      <c r="L72" s="34">
        <v>10.5</v>
      </c>
      <c r="M72" s="34" t="s">
        <v>67</v>
      </c>
      <c r="N72" s="34" t="s">
        <v>2653</v>
      </c>
      <c r="O72" s="15">
        <v>47477850</v>
      </c>
      <c r="P72" s="15">
        <v>47477850</v>
      </c>
      <c r="Q72" s="34" t="s">
        <v>31</v>
      </c>
      <c r="R72" s="34" t="s">
        <v>31</v>
      </c>
      <c r="S72" s="34" t="s">
        <v>2617</v>
      </c>
      <c r="T72" s="263">
        <v>4593409.5238095243</v>
      </c>
      <c r="U72" s="34" t="s">
        <v>411</v>
      </c>
      <c r="V72" s="197">
        <v>3982015</v>
      </c>
    </row>
    <row r="73" spans="1:22" s="167" customFormat="1" ht="75" customHeight="1" x14ac:dyDescent="0.25">
      <c r="A73" s="34">
        <v>72</v>
      </c>
      <c r="B73" s="34" t="s">
        <v>2612</v>
      </c>
      <c r="C73" s="34" t="s">
        <v>2648</v>
      </c>
      <c r="D73" s="188" t="s">
        <v>2649</v>
      </c>
      <c r="E73" s="188" t="s">
        <v>2654</v>
      </c>
      <c r="F73" s="188" t="s">
        <v>2573</v>
      </c>
      <c r="G73" s="188" t="s">
        <v>2582</v>
      </c>
      <c r="H73" s="188" t="s">
        <v>2583</v>
      </c>
      <c r="I73" s="34">
        <v>78111808</v>
      </c>
      <c r="J73" s="34" t="s">
        <v>1696</v>
      </c>
      <c r="K73" s="48">
        <v>42036</v>
      </c>
      <c r="L73" s="34">
        <v>11</v>
      </c>
      <c r="M73" s="34" t="s">
        <v>1260</v>
      </c>
      <c r="N73" s="34" t="s">
        <v>1144</v>
      </c>
      <c r="O73" s="15">
        <v>142464000</v>
      </c>
      <c r="P73" s="15">
        <v>142464000</v>
      </c>
      <c r="Q73" s="34" t="s">
        <v>31</v>
      </c>
      <c r="R73" s="34" t="s">
        <v>31</v>
      </c>
      <c r="S73" s="34" t="s">
        <v>2617</v>
      </c>
      <c r="T73" s="263">
        <v>18122181.818181816</v>
      </c>
      <c r="U73" s="34" t="s">
        <v>411</v>
      </c>
      <c r="V73" s="197">
        <v>11622015</v>
      </c>
    </row>
    <row r="74" spans="1:22" s="167" customFormat="1" ht="75" customHeight="1" x14ac:dyDescent="0.25">
      <c r="A74" s="34">
        <v>73</v>
      </c>
      <c r="B74" s="34" t="s">
        <v>2612</v>
      </c>
      <c r="C74" s="34" t="s">
        <v>2648</v>
      </c>
      <c r="D74" s="188" t="s">
        <v>2649</v>
      </c>
      <c r="E74" s="188" t="s">
        <v>2672</v>
      </c>
      <c r="F74" s="188" t="s">
        <v>1631</v>
      </c>
      <c r="G74" s="188" t="s">
        <v>2577</v>
      </c>
      <c r="H74" s="188" t="s">
        <v>2616</v>
      </c>
      <c r="I74" s="34">
        <v>70151506</v>
      </c>
      <c r="J74" s="34" t="s">
        <v>2673</v>
      </c>
      <c r="K74" s="48">
        <v>42036</v>
      </c>
      <c r="L74" s="34">
        <v>10</v>
      </c>
      <c r="M74" s="34" t="s">
        <v>67</v>
      </c>
      <c r="N74" s="34" t="s">
        <v>1144</v>
      </c>
      <c r="O74" s="15">
        <v>23587000</v>
      </c>
      <c r="P74" s="15">
        <v>23587000</v>
      </c>
      <c r="Q74" s="34" t="s">
        <v>31</v>
      </c>
      <c r="R74" s="34" t="s">
        <v>31</v>
      </c>
      <c r="S74" s="34" t="s">
        <v>2617</v>
      </c>
      <c r="T74" s="263">
        <v>2358700</v>
      </c>
      <c r="U74" s="34" t="s">
        <v>411</v>
      </c>
      <c r="V74" s="197">
        <v>102015</v>
      </c>
    </row>
    <row r="75" spans="1:22" s="167" customFormat="1" ht="75" customHeight="1" x14ac:dyDescent="0.25">
      <c r="A75" s="34">
        <v>74</v>
      </c>
      <c r="B75" s="34" t="s">
        <v>2612</v>
      </c>
      <c r="C75" s="34" t="s">
        <v>2648</v>
      </c>
      <c r="D75" s="188" t="s">
        <v>2649</v>
      </c>
      <c r="E75" s="188" t="s">
        <v>2672</v>
      </c>
      <c r="F75" s="188" t="s">
        <v>1631</v>
      </c>
      <c r="G75" s="188" t="s">
        <v>2577</v>
      </c>
      <c r="H75" s="188" t="s">
        <v>2616</v>
      </c>
      <c r="I75" s="34">
        <v>70151506</v>
      </c>
      <c r="J75" s="34" t="s">
        <v>2674</v>
      </c>
      <c r="K75" s="48">
        <v>42036</v>
      </c>
      <c r="L75" s="34">
        <v>10</v>
      </c>
      <c r="M75" s="34" t="s">
        <v>67</v>
      </c>
      <c r="N75" s="34" t="s">
        <v>1144</v>
      </c>
      <c r="O75" s="15">
        <v>23587000</v>
      </c>
      <c r="P75" s="15">
        <v>23587000</v>
      </c>
      <c r="Q75" s="34" t="s">
        <v>31</v>
      </c>
      <c r="R75" s="34" t="s">
        <v>31</v>
      </c>
      <c r="S75" s="34" t="s">
        <v>2617</v>
      </c>
      <c r="T75" s="263">
        <v>2358700</v>
      </c>
      <c r="U75" s="34" t="s">
        <v>411</v>
      </c>
      <c r="V75" s="197">
        <v>192015</v>
      </c>
    </row>
    <row r="76" spans="1:22" s="47" customFormat="1" ht="75" customHeight="1" x14ac:dyDescent="0.25">
      <c r="A76" s="34">
        <v>75</v>
      </c>
      <c r="B76" s="34" t="s">
        <v>2612</v>
      </c>
      <c r="C76" s="34" t="s">
        <v>2648</v>
      </c>
      <c r="D76" s="188" t="s">
        <v>2649</v>
      </c>
      <c r="E76" s="188" t="s">
        <v>2672</v>
      </c>
      <c r="F76" s="188" t="s">
        <v>1631</v>
      </c>
      <c r="G76" s="188" t="s">
        <v>2577</v>
      </c>
      <c r="H76" s="188" t="s">
        <v>2616</v>
      </c>
      <c r="I76" s="34">
        <v>70151506</v>
      </c>
      <c r="J76" s="34" t="s">
        <v>2673</v>
      </c>
      <c r="K76" s="48">
        <v>42036</v>
      </c>
      <c r="L76" s="34">
        <v>10</v>
      </c>
      <c r="M76" s="34" t="s">
        <v>67</v>
      </c>
      <c r="N76" s="34" t="s">
        <v>1144</v>
      </c>
      <c r="O76" s="15">
        <v>23587000</v>
      </c>
      <c r="P76" s="15">
        <v>23587000</v>
      </c>
      <c r="Q76" s="34" t="s">
        <v>31</v>
      </c>
      <c r="R76" s="34" t="s">
        <v>31</v>
      </c>
      <c r="S76" s="34" t="s">
        <v>2617</v>
      </c>
      <c r="T76" s="263">
        <v>2358700</v>
      </c>
      <c r="U76" s="34" t="s">
        <v>411</v>
      </c>
      <c r="V76" s="34">
        <v>252015</v>
      </c>
    </row>
    <row r="77" spans="1:22" s="167" customFormat="1" ht="75" customHeight="1" x14ac:dyDescent="0.25">
      <c r="A77" s="34">
        <v>76</v>
      </c>
      <c r="B77" s="34" t="s">
        <v>2612</v>
      </c>
      <c r="C77" s="34" t="s">
        <v>2648</v>
      </c>
      <c r="D77" s="188" t="s">
        <v>2649</v>
      </c>
      <c r="E77" s="188" t="s">
        <v>2675</v>
      </c>
      <c r="F77" s="188" t="s">
        <v>1631</v>
      </c>
      <c r="G77" s="188" t="s">
        <v>2577</v>
      </c>
      <c r="H77" s="188" t="s">
        <v>2616</v>
      </c>
      <c r="I77" s="34">
        <v>70151506</v>
      </c>
      <c r="J77" s="34" t="s">
        <v>2676</v>
      </c>
      <c r="K77" s="48">
        <v>42036</v>
      </c>
      <c r="L77" s="34">
        <v>11</v>
      </c>
      <c r="M77" s="34" t="s">
        <v>67</v>
      </c>
      <c r="N77" s="34" t="s">
        <v>1144</v>
      </c>
      <c r="O77" s="15">
        <v>49738700</v>
      </c>
      <c r="P77" s="15">
        <v>49738700</v>
      </c>
      <c r="Q77" s="34" t="s">
        <v>31</v>
      </c>
      <c r="R77" s="34" t="s">
        <v>31</v>
      </c>
      <c r="S77" s="34" t="s">
        <v>2617</v>
      </c>
      <c r="T77" s="263">
        <v>4521700</v>
      </c>
      <c r="U77" s="34" t="s">
        <v>411</v>
      </c>
      <c r="V77" s="197">
        <v>832015</v>
      </c>
    </row>
    <row r="78" spans="1:22" s="167" customFormat="1" ht="75" customHeight="1" x14ac:dyDescent="0.25">
      <c r="A78" s="34">
        <v>77</v>
      </c>
      <c r="B78" s="34" t="s">
        <v>2612</v>
      </c>
      <c r="C78" s="34" t="s">
        <v>2648</v>
      </c>
      <c r="D78" s="188" t="s">
        <v>2649</v>
      </c>
      <c r="E78" s="188" t="s">
        <v>2675</v>
      </c>
      <c r="F78" s="188" t="s">
        <v>1631</v>
      </c>
      <c r="G78" s="188" t="s">
        <v>2577</v>
      </c>
      <c r="H78" s="188" t="s">
        <v>2616</v>
      </c>
      <c r="I78" s="34">
        <v>70151506</v>
      </c>
      <c r="J78" s="34" t="s">
        <v>2677</v>
      </c>
      <c r="K78" s="48">
        <v>42036</v>
      </c>
      <c r="L78" s="34">
        <v>7</v>
      </c>
      <c r="M78" s="34" t="s">
        <v>67</v>
      </c>
      <c r="N78" s="34" t="s">
        <v>1144</v>
      </c>
      <c r="O78" s="15">
        <v>16510900</v>
      </c>
      <c r="P78" s="15">
        <v>16510900</v>
      </c>
      <c r="Q78" s="34" t="s">
        <v>31</v>
      </c>
      <c r="R78" s="34" t="s">
        <v>31</v>
      </c>
      <c r="S78" s="34" t="s">
        <v>2617</v>
      </c>
      <c r="T78" s="263">
        <v>2358700</v>
      </c>
      <c r="U78" s="34" t="s">
        <v>411</v>
      </c>
      <c r="V78" s="197">
        <v>182015</v>
      </c>
    </row>
    <row r="79" spans="1:22" s="167" customFormat="1" ht="75" customHeight="1" x14ac:dyDescent="0.25">
      <c r="A79" s="34">
        <v>78</v>
      </c>
      <c r="B79" s="34" t="s">
        <v>2612</v>
      </c>
      <c r="C79" s="34" t="s">
        <v>2648</v>
      </c>
      <c r="D79" s="188" t="s">
        <v>2649</v>
      </c>
      <c r="E79" s="188" t="s">
        <v>2668</v>
      </c>
      <c r="F79" s="188" t="s">
        <v>1631</v>
      </c>
      <c r="G79" s="188" t="s">
        <v>2577</v>
      </c>
      <c r="H79" s="188" t="s">
        <v>2616</v>
      </c>
      <c r="I79" s="34">
        <v>77101706</v>
      </c>
      <c r="J79" s="34" t="s">
        <v>2678</v>
      </c>
      <c r="K79" s="48">
        <v>42036</v>
      </c>
      <c r="L79" s="34">
        <v>9.5</v>
      </c>
      <c r="M79" s="34" t="s">
        <v>67</v>
      </c>
      <c r="N79" s="34" t="s">
        <v>1144</v>
      </c>
      <c r="O79" s="15">
        <v>56753000</v>
      </c>
      <c r="P79" s="15">
        <v>56753000</v>
      </c>
      <c r="Q79" s="34" t="s">
        <v>31</v>
      </c>
      <c r="R79" s="34" t="s">
        <v>31</v>
      </c>
      <c r="S79" s="34" t="s">
        <v>2617</v>
      </c>
      <c r="T79" s="263">
        <v>5974000</v>
      </c>
      <c r="U79" s="34" t="s">
        <v>411</v>
      </c>
      <c r="V79" s="197">
        <v>5492015</v>
      </c>
    </row>
    <row r="80" spans="1:22" s="167" customFormat="1" ht="75" customHeight="1" x14ac:dyDescent="0.25">
      <c r="A80" s="34">
        <v>79</v>
      </c>
      <c r="B80" s="34" t="s">
        <v>2612</v>
      </c>
      <c r="C80" s="34" t="s">
        <v>2648</v>
      </c>
      <c r="D80" s="188" t="s">
        <v>2649</v>
      </c>
      <c r="E80" s="188" t="s">
        <v>2668</v>
      </c>
      <c r="F80" s="188" t="s">
        <v>1631</v>
      </c>
      <c r="G80" s="188" t="s">
        <v>2577</v>
      </c>
      <c r="H80" s="188" t="s">
        <v>2616</v>
      </c>
      <c r="I80" s="34">
        <v>77101706</v>
      </c>
      <c r="J80" s="34" t="s">
        <v>2679</v>
      </c>
      <c r="K80" s="48">
        <v>42036</v>
      </c>
      <c r="L80" s="34">
        <v>9.5</v>
      </c>
      <c r="M80" s="34" t="s">
        <v>67</v>
      </c>
      <c r="N80" s="34" t="s">
        <v>1144</v>
      </c>
      <c r="O80" s="15">
        <v>37965800</v>
      </c>
      <c r="P80" s="15">
        <v>37965800</v>
      </c>
      <c r="Q80" s="34" t="s">
        <v>31</v>
      </c>
      <c r="R80" s="34" t="s">
        <v>31</v>
      </c>
      <c r="S80" s="34" t="s">
        <v>2617</v>
      </c>
      <c r="T80" s="263">
        <v>3996400</v>
      </c>
      <c r="U80" s="34" t="s">
        <v>411</v>
      </c>
      <c r="V80" s="197">
        <v>1202015</v>
      </c>
    </row>
    <row r="81" spans="1:22" s="167" customFormat="1" ht="75" customHeight="1" x14ac:dyDescent="0.25">
      <c r="A81" s="34">
        <v>80</v>
      </c>
      <c r="B81" s="34" t="s">
        <v>2612</v>
      </c>
      <c r="C81" s="34" t="s">
        <v>2648</v>
      </c>
      <c r="D81" s="188" t="s">
        <v>2649</v>
      </c>
      <c r="E81" s="188" t="s">
        <v>2668</v>
      </c>
      <c r="F81" s="188" t="s">
        <v>1631</v>
      </c>
      <c r="G81" s="188" t="s">
        <v>2577</v>
      </c>
      <c r="H81" s="188" t="s">
        <v>2616</v>
      </c>
      <c r="I81" s="34">
        <v>80161504</v>
      </c>
      <c r="J81" s="34" t="s">
        <v>2680</v>
      </c>
      <c r="K81" s="48">
        <v>42036</v>
      </c>
      <c r="L81" s="34">
        <v>10</v>
      </c>
      <c r="M81" s="34" t="s">
        <v>67</v>
      </c>
      <c r="N81" s="34" t="s">
        <v>1144</v>
      </c>
      <c r="O81" s="15">
        <v>15862000</v>
      </c>
      <c r="P81" s="15">
        <v>15862000</v>
      </c>
      <c r="Q81" s="34" t="s">
        <v>31</v>
      </c>
      <c r="R81" s="34" t="s">
        <v>31</v>
      </c>
      <c r="S81" s="34" t="s">
        <v>2617</v>
      </c>
      <c r="T81" s="263">
        <v>1586200</v>
      </c>
      <c r="U81" s="34" t="s">
        <v>411</v>
      </c>
      <c r="V81" s="197">
        <v>1032015</v>
      </c>
    </row>
    <row r="82" spans="1:22" s="167" customFormat="1" ht="75" customHeight="1" x14ac:dyDescent="0.25">
      <c r="A82" s="34">
        <v>81</v>
      </c>
      <c r="B82" s="34" t="s">
        <v>2612</v>
      </c>
      <c r="C82" s="34" t="s">
        <v>2648</v>
      </c>
      <c r="D82" s="188" t="s">
        <v>2649</v>
      </c>
      <c r="E82" s="188" t="s">
        <v>2668</v>
      </c>
      <c r="F82" s="188" t="s">
        <v>1631</v>
      </c>
      <c r="G82" s="188" t="s">
        <v>2577</v>
      </c>
      <c r="H82" s="188" t="s">
        <v>2616</v>
      </c>
      <c r="I82" s="34">
        <v>80161504</v>
      </c>
      <c r="J82" s="34" t="s">
        <v>2681</v>
      </c>
      <c r="K82" s="48">
        <v>42036</v>
      </c>
      <c r="L82" s="34">
        <v>10</v>
      </c>
      <c r="M82" s="34" t="s">
        <v>67</v>
      </c>
      <c r="N82" s="34" t="s">
        <v>1144</v>
      </c>
      <c r="O82" s="15">
        <v>15862000</v>
      </c>
      <c r="P82" s="15">
        <v>15862000</v>
      </c>
      <c r="Q82" s="34" t="s">
        <v>31</v>
      </c>
      <c r="R82" s="34" t="s">
        <v>31</v>
      </c>
      <c r="S82" s="34" t="s">
        <v>2617</v>
      </c>
      <c r="T82" s="263">
        <v>1586200</v>
      </c>
      <c r="U82" s="34" t="s">
        <v>411</v>
      </c>
      <c r="V82" s="197">
        <v>382015</v>
      </c>
    </row>
    <row r="83" spans="1:22" s="167" customFormat="1" ht="75" customHeight="1" x14ac:dyDescent="0.25">
      <c r="A83" s="34">
        <v>82</v>
      </c>
      <c r="B83" s="34" t="s">
        <v>2612</v>
      </c>
      <c r="C83" s="34" t="s">
        <v>2648</v>
      </c>
      <c r="D83" s="188" t="s">
        <v>2649</v>
      </c>
      <c r="E83" s="188" t="s">
        <v>2668</v>
      </c>
      <c r="F83" s="188" t="s">
        <v>1631</v>
      </c>
      <c r="G83" s="188" t="s">
        <v>2577</v>
      </c>
      <c r="H83" s="188" t="s">
        <v>2616</v>
      </c>
      <c r="I83" s="34">
        <v>70151506</v>
      </c>
      <c r="J83" s="34" t="s">
        <v>2682</v>
      </c>
      <c r="K83" s="48">
        <v>42036</v>
      </c>
      <c r="L83" s="34">
        <v>10</v>
      </c>
      <c r="M83" s="34" t="s">
        <v>67</v>
      </c>
      <c r="N83" s="34" t="s">
        <v>1144</v>
      </c>
      <c r="O83" s="15">
        <v>25441000</v>
      </c>
      <c r="P83" s="15">
        <v>25441000</v>
      </c>
      <c r="Q83" s="34" t="s">
        <v>31</v>
      </c>
      <c r="R83" s="34" t="s">
        <v>31</v>
      </c>
      <c r="S83" s="34" t="s">
        <v>2617</v>
      </c>
      <c r="T83" s="263">
        <v>2544100</v>
      </c>
      <c r="U83" s="34" t="s">
        <v>411</v>
      </c>
      <c r="V83" s="197">
        <v>4202015</v>
      </c>
    </row>
    <row r="84" spans="1:22" s="167" customFormat="1" ht="75" customHeight="1" x14ac:dyDescent="0.25">
      <c r="A84" s="34">
        <v>83</v>
      </c>
      <c r="B84" s="34" t="s">
        <v>2612</v>
      </c>
      <c r="C84" s="34" t="s">
        <v>2648</v>
      </c>
      <c r="D84" s="188" t="s">
        <v>2649</v>
      </c>
      <c r="E84" s="188" t="s">
        <v>2668</v>
      </c>
      <c r="F84" s="188" t="s">
        <v>1631</v>
      </c>
      <c r="G84" s="188" t="s">
        <v>2577</v>
      </c>
      <c r="H84" s="188" t="s">
        <v>2616</v>
      </c>
      <c r="I84" s="34">
        <v>77101706</v>
      </c>
      <c r="J84" s="34" t="s">
        <v>2683</v>
      </c>
      <c r="K84" s="48">
        <v>42036</v>
      </c>
      <c r="L84" s="34">
        <v>10</v>
      </c>
      <c r="M84" s="34" t="s">
        <v>67</v>
      </c>
      <c r="N84" s="34" t="s">
        <v>1144</v>
      </c>
      <c r="O84" s="15">
        <v>21733000</v>
      </c>
      <c r="P84" s="15">
        <v>21733000</v>
      </c>
      <c r="Q84" s="34" t="s">
        <v>31</v>
      </c>
      <c r="R84" s="34" t="s">
        <v>31</v>
      </c>
      <c r="S84" s="34" t="s">
        <v>2617</v>
      </c>
      <c r="T84" s="263">
        <v>2173300</v>
      </c>
      <c r="U84" s="34" t="s">
        <v>411</v>
      </c>
      <c r="V84" s="197">
        <v>592015</v>
      </c>
    </row>
    <row r="85" spans="1:22" s="167" customFormat="1" ht="75" customHeight="1" x14ac:dyDescent="0.25">
      <c r="A85" s="34">
        <v>84</v>
      </c>
      <c r="B85" s="34" t="s">
        <v>2612</v>
      </c>
      <c r="C85" s="34" t="s">
        <v>2648</v>
      </c>
      <c r="D85" s="188" t="s">
        <v>2649</v>
      </c>
      <c r="E85" s="188" t="s">
        <v>2668</v>
      </c>
      <c r="F85" s="188" t="s">
        <v>1631</v>
      </c>
      <c r="G85" s="188" t="s">
        <v>2577</v>
      </c>
      <c r="H85" s="188" t="s">
        <v>2616</v>
      </c>
      <c r="I85" s="34">
        <v>70151506</v>
      </c>
      <c r="J85" s="34" t="s">
        <v>2684</v>
      </c>
      <c r="K85" s="48">
        <v>42036</v>
      </c>
      <c r="L85" s="34">
        <v>11</v>
      </c>
      <c r="M85" s="34" t="s">
        <v>67</v>
      </c>
      <c r="N85" s="34" t="s">
        <v>1144</v>
      </c>
      <c r="O85" s="15">
        <v>43960400</v>
      </c>
      <c r="P85" s="15">
        <v>43960400</v>
      </c>
      <c r="Q85" s="34" t="s">
        <v>31</v>
      </c>
      <c r="R85" s="34" t="s">
        <v>31</v>
      </c>
      <c r="S85" s="34" t="s">
        <v>2617</v>
      </c>
      <c r="T85" s="263">
        <v>3996400</v>
      </c>
      <c r="U85" s="34" t="s">
        <v>411</v>
      </c>
      <c r="V85" s="197">
        <v>842015</v>
      </c>
    </row>
    <row r="86" spans="1:22" s="167" customFormat="1" ht="75" customHeight="1" x14ac:dyDescent="0.25">
      <c r="A86" s="34">
        <v>85</v>
      </c>
      <c r="B86" s="34" t="s">
        <v>2612</v>
      </c>
      <c r="C86" s="34" t="s">
        <v>2648</v>
      </c>
      <c r="D86" s="188" t="s">
        <v>2649</v>
      </c>
      <c r="E86" s="188" t="s">
        <v>2668</v>
      </c>
      <c r="F86" s="188" t="s">
        <v>1631</v>
      </c>
      <c r="G86" s="188" t="s">
        <v>2577</v>
      </c>
      <c r="H86" s="188" t="s">
        <v>2616</v>
      </c>
      <c r="I86" s="34">
        <v>77101706</v>
      </c>
      <c r="J86" s="34" t="s">
        <v>2685</v>
      </c>
      <c r="K86" s="48">
        <v>42036</v>
      </c>
      <c r="L86" s="34">
        <v>10</v>
      </c>
      <c r="M86" s="34" t="s">
        <v>67</v>
      </c>
      <c r="N86" s="34" t="s">
        <v>1144</v>
      </c>
      <c r="O86" s="15">
        <v>30797000</v>
      </c>
      <c r="P86" s="15">
        <v>30797000</v>
      </c>
      <c r="Q86" s="34" t="s">
        <v>31</v>
      </c>
      <c r="R86" s="34" t="s">
        <v>31</v>
      </c>
      <c r="S86" s="34" t="s">
        <v>2617</v>
      </c>
      <c r="T86" s="263">
        <v>3079700</v>
      </c>
      <c r="U86" s="34" t="s">
        <v>411</v>
      </c>
      <c r="V86" s="197">
        <v>1832015</v>
      </c>
    </row>
    <row r="87" spans="1:22" s="167" customFormat="1" ht="75" customHeight="1" x14ac:dyDescent="0.25">
      <c r="A87" s="34">
        <v>86</v>
      </c>
      <c r="B87" s="34" t="s">
        <v>2612</v>
      </c>
      <c r="C87" s="34" t="s">
        <v>2648</v>
      </c>
      <c r="D87" s="188" t="s">
        <v>2649</v>
      </c>
      <c r="E87" s="188" t="s">
        <v>2668</v>
      </c>
      <c r="F87" s="188" t="s">
        <v>1631</v>
      </c>
      <c r="G87" s="188" t="s">
        <v>2577</v>
      </c>
      <c r="H87" s="188" t="s">
        <v>2616</v>
      </c>
      <c r="I87" s="34">
        <v>80161504</v>
      </c>
      <c r="J87" s="34" t="s">
        <v>2680</v>
      </c>
      <c r="K87" s="48">
        <v>42036</v>
      </c>
      <c r="L87" s="34">
        <v>10</v>
      </c>
      <c r="M87" s="34" t="s">
        <v>67</v>
      </c>
      <c r="N87" s="34" t="s">
        <v>1144</v>
      </c>
      <c r="O87" s="15">
        <v>15862000</v>
      </c>
      <c r="P87" s="15">
        <v>15862000</v>
      </c>
      <c r="Q87" s="34" t="s">
        <v>31</v>
      </c>
      <c r="R87" s="34" t="s">
        <v>31</v>
      </c>
      <c r="S87" s="34" t="s">
        <v>2617</v>
      </c>
      <c r="T87" s="263">
        <v>1586200</v>
      </c>
      <c r="U87" s="34" t="s">
        <v>411</v>
      </c>
      <c r="V87" s="197">
        <v>352015</v>
      </c>
    </row>
    <row r="88" spans="1:22" s="167" customFormat="1" ht="75" customHeight="1" x14ac:dyDescent="0.25">
      <c r="A88" s="34">
        <v>87</v>
      </c>
      <c r="B88" s="34" t="s">
        <v>2612</v>
      </c>
      <c r="C88" s="34" t="s">
        <v>2648</v>
      </c>
      <c r="D88" s="188" t="s">
        <v>2649</v>
      </c>
      <c r="E88" s="188" t="s">
        <v>2668</v>
      </c>
      <c r="F88" s="188" t="s">
        <v>1631</v>
      </c>
      <c r="G88" s="188" t="s">
        <v>2577</v>
      </c>
      <c r="H88" s="188" t="s">
        <v>2616</v>
      </c>
      <c r="I88" s="34">
        <v>77101706</v>
      </c>
      <c r="J88" s="34" t="s">
        <v>2686</v>
      </c>
      <c r="K88" s="48">
        <v>42036</v>
      </c>
      <c r="L88" s="34">
        <v>10</v>
      </c>
      <c r="M88" s="34" t="s">
        <v>67</v>
      </c>
      <c r="N88" s="34" t="s">
        <v>1144</v>
      </c>
      <c r="O88" s="15">
        <v>27604000</v>
      </c>
      <c r="P88" s="15">
        <v>27604000</v>
      </c>
      <c r="Q88" s="34" t="s">
        <v>31</v>
      </c>
      <c r="R88" s="34" t="s">
        <v>31</v>
      </c>
      <c r="S88" s="34" t="s">
        <v>2617</v>
      </c>
      <c r="T88" s="263">
        <v>2760400</v>
      </c>
      <c r="U88" s="34" t="s">
        <v>411</v>
      </c>
      <c r="V88" s="197">
        <v>372015</v>
      </c>
    </row>
    <row r="89" spans="1:22" s="167" customFormat="1" ht="75" customHeight="1" x14ac:dyDescent="0.25">
      <c r="A89" s="34">
        <v>88</v>
      </c>
      <c r="B89" s="34" t="s">
        <v>2612</v>
      </c>
      <c r="C89" s="34" t="s">
        <v>2648</v>
      </c>
      <c r="D89" s="188" t="s">
        <v>2649</v>
      </c>
      <c r="E89" s="188" t="s">
        <v>2668</v>
      </c>
      <c r="F89" s="188" t="s">
        <v>1631</v>
      </c>
      <c r="G89" s="188" t="s">
        <v>2577</v>
      </c>
      <c r="H89" s="188" t="s">
        <v>2616</v>
      </c>
      <c r="I89" s="34">
        <v>80161504</v>
      </c>
      <c r="J89" s="34" t="s">
        <v>2680</v>
      </c>
      <c r="K89" s="48">
        <v>42036</v>
      </c>
      <c r="L89" s="34">
        <v>10</v>
      </c>
      <c r="M89" s="34" t="s">
        <v>67</v>
      </c>
      <c r="N89" s="34" t="s">
        <v>1144</v>
      </c>
      <c r="O89" s="15">
        <v>15862000</v>
      </c>
      <c r="P89" s="15">
        <v>15862000</v>
      </c>
      <c r="Q89" s="34" t="s">
        <v>31</v>
      </c>
      <c r="R89" s="34" t="s">
        <v>31</v>
      </c>
      <c r="S89" s="34" t="s">
        <v>2617</v>
      </c>
      <c r="T89" s="263">
        <v>1586200</v>
      </c>
      <c r="U89" s="34" t="s">
        <v>411</v>
      </c>
      <c r="V89" s="197">
        <v>7072015</v>
      </c>
    </row>
    <row r="90" spans="1:22" s="167" customFormat="1" ht="75" customHeight="1" x14ac:dyDescent="0.25">
      <c r="A90" s="34">
        <v>89</v>
      </c>
      <c r="B90" s="34" t="s">
        <v>2612</v>
      </c>
      <c r="C90" s="34" t="s">
        <v>2648</v>
      </c>
      <c r="D90" s="188" t="s">
        <v>2649</v>
      </c>
      <c r="E90" s="188" t="s">
        <v>2668</v>
      </c>
      <c r="F90" s="188" t="s">
        <v>1631</v>
      </c>
      <c r="G90" s="188" t="s">
        <v>2577</v>
      </c>
      <c r="H90" s="188" t="s">
        <v>2616</v>
      </c>
      <c r="I90" s="34">
        <v>80161504</v>
      </c>
      <c r="J90" s="34" t="s">
        <v>2680</v>
      </c>
      <c r="K90" s="48">
        <v>42036</v>
      </c>
      <c r="L90" s="34">
        <v>10</v>
      </c>
      <c r="M90" s="34" t="s">
        <v>67</v>
      </c>
      <c r="N90" s="34" t="s">
        <v>1144</v>
      </c>
      <c r="O90" s="15">
        <v>15862000</v>
      </c>
      <c r="P90" s="15">
        <v>15862000</v>
      </c>
      <c r="Q90" s="34" t="s">
        <v>31</v>
      </c>
      <c r="R90" s="34" t="s">
        <v>31</v>
      </c>
      <c r="S90" s="34" t="s">
        <v>2617</v>
      </c>
      <c r="T90" s="263">
        <v>1586200</v>
      </c>
      <c r="U90" s="34" t="s">
        <v>411</v>
      </c>
      <c r="V90" s="197">
        <v>502015</v>
      </c>
    </row>
    <row r="91" spans="1:22" s="167" customFormat="1" ht="75" customHeight="1" x14ac:dyDescent="0.25">
      <c r="A91" s="34">
        <v>90</v>
      </c>
      <c r="B91" s="34" t="s">
        <v>2612</v>
      </c>
      <c r="C91" s="34" t="s">
        <v>2648</v>
      </c>
      <c r="D91" s="188" t="s">
        <v>2649</v>
      </c>
      <c r="E91" s="188" t="s">
        <v>2668</v>
      </c>
      <c r="F91" s="188" t="s">
        <v>1631</v>
      </c>
      <c r="G91" s="188" t="s">
        <v>2577</v>
      </c>
      <c r="H91" s="188" t="s">
        <v>2616</v>
      </c>
      <c r="I91" s="34">
        <v>77101706</v>
      </c>
      <c r="J91" s="34" t="s">
        <v>2687</v>
      </c>
      <c r="K91" s="48">
        <v>42036</v>
      </c>
      <c r="L91" s="34">
        <v>10.5</v>
      </c>
      <c r="M91" s="34" t="s">
        <v>67</v>
      </c>
      <c r="N91" s="34" t="s">
        <v>1144</v>
      </c>
      <c r="O91" s="15">
        <v>32336850</v>
      </c>
      <c r="P91" s="15">
        <v>32336850</v>
      </c>
      <c r="Q91" s="34" t="s">
        <v>31</v>
      </c>
      <c r="R91" s="34" t="s">
        <v>31</v>
      </c>
      <c r="S91" s="34" t="s">
        <v>2617</v>
      </c>
      <c r="T91" s="263">
        <v>3079700</v>
      </c>
      <c r="U91" s="34" t="s">
        <v>411</v>
      </c>
      <c r="V91" s="197">
        <v>7482015</v>
      </c>
    </row>
    <row r="92" spans="1:22" s="167" customFormat="1" ht="75" customHeight="1" x14ac:dyDescent="0.25">
      <c r="A92" s="34">
        <v>91</v>
      </c>
      <c r="B92" s="34" t="s">
        <v>2612</v>
      </c>
      <c r="C92" s="34" t="s">
        <v>2648</v>
      </c>
      <c r="D92" s="188" t="s">
        <v>2649</v>
      </c>
      <c r="E92" s="188" t="s">
        <v>2668</v>
      </c>
      <c r="F92" s="188" t="s">
        <v>1631</v>
      </c>
      <c r="G92" s="188" t="s">
        <v>2577</v>
      </c>
      <c r="H92" s="188" t="s">
        <v>2616</v>
      </c>
      <c r="I92" s="34">
        <v>77101706</v>
      </c>
      <c r="J92" s="34" t="s">
        <v>2686</v>
      </c>
      <c r="K92" s="48">
        <v>42036</v>
      </c>
      <c r="L92" s="34">
        <v>10</v>
      </c>
      <c r="M92" s="34" t="s">
        <v>67</v>
      </c>
      <c r="N92" s="34" t="s">
        <v>1144</v>
      </c>
      <c r="O92" s="15">
        <v>27604000</v>
      </c>
      <c r="P92" s="15">
        <v>27604000</v>
      </c>
      <c r="Q92" s="34" t="s">
        <v>31</v>
      </c>
      <c r="R92" s="34" t="s">
        <v>31</v>
      </c>
      <c r="S92" s="34" t="s">
        <v>2617</v>
      </c>
      <c r="T92" s="263">
        <v>2760400</v>
      </c>
      <c r="U92" s="34" t="s">
        <v>411</v>
      </c>
      <c r="V92" s="197">
        <v>472015</v>
      </c>
    </row>
    <row r="93" spans="1:22" s="167" customFormat="1" ht="75" customHeight="1" x14ac:dyDescent="0.25">
      <c r="A93" s="34">
        <v>92</v>
      </c>
      <c r="B93" s="34" t="s">
        <v>2612</v>
      </c>
      <c r="C93" s="34" t="s">
        <v>2648</v>
      </c>
      <c r="D93" s="188" t="s">
        <v>2649</v>
      </c>
      <c r="E93" s="188" t="s">
        <v>2668</v>
      </c>
      <c r="F93" s="188" t="s">
        <v>1631</v>
      </c>
      <c r="G93" s="188" t="s">
        <v>2577</v>
      </c>
      <c r="H93" s="188" t="s">
        <v>2616</v>
      </c>
      <c r="I93" s="34">
        <v>80161504</v>
      </c>
      <c r="J93" s="34" t="s">
        <v>2680</v>
      </c>
      <c r="K93" s="48">
        <v>42036</v>
      </c>
      <c r="L93" s="34">
        <v>10</v>
      </c>
      <c r="M93" s="34" t="s">
        <v>67</v>
      </c>
      <c r="N93" s="34" t="s">
        <v>1144</v>
      </c>
      <c r="O93" s="15">
        <v>15862000</v>
      </c>
      <c r="P93" s="15">
        <v>15862000</v>
      </c>
      <c r="Q93" s="34" t="s">
        <v>31</v>
      </c>
      <c r="R93" s="34" t="s">
        <v>31</v>
      </c>
      <c r="S93" s="34" t="s">
        <v>2617</v>
      </c>
      <c r="T93" s="263">
        <v>1586200</v>
      </c>
      <c r="U93" s="34" t="s">
        <v>411</v>
      </c>
      <c r="V93" s="197">
        <v>3102015</v>
      </c>
    </row>
    <row r="94" spans="1:22" s="167" customFormat="1" ht="75" customHeight="1" x14ac:dyDescent="0.25">
      <c r="A94" s="34">
        <v>93</v>
      </c>
      <c r="B94" s="34" t="s">
        <v>2612</v>
      </c>
      <c r="C94" s="34" t="s">
        <v>2648</v>
      </c>
      <c r="D94" s="188" t="s">
        <v>2649</v>
      </c>
      <c r="E94" s="188" t="s">
        <v>2668</v>
      </c>
      <c r="F94" s="188" t="s">
        <v>1631</v>
      </c>
      <c r="G94" s="188" t="s">
        <v>2577</v>
      </c>
      <c r="H94" s="188" t="s">
        <v>2616</v>
      </c>
      <c r="I94" s="34">
        <v>77101706</v>
      </c>
      <c r="J94" s="34" t="s">
        <v>2687</v>
      </c>
      <c r="K94" s="48">
        <v>42036</v>
      </c>
      <c r="L94" s="34">
        <v>10.5</v>
      </c>
      <c r="M94" s="34" t="s">
        <v>67</v>
      </c>
      <c r="N94" s="34" t="s">
        <v>1144</v>
      </c>
      <c r="O94" s="15">
        <v>32336850</v>
      </c>
      <c r="P94" s="15">
        <v>32336850</v>
      </c>
      <c r="Q94" s="34" t="s">
        <v>31</v>
      </c>
      <c r="R94" s="34" t="s">
        <v>31</v>
      </c>
      <c r="S94" s="34" t="s">
        <v>2617</v>
      </c>
      <c r="T94" s="263">
        <v>3079700</v>
      </c>
      <c r="U94" s="34" t="s">
        <v>411</v>
      </c>
      <c r="V94" s="197">
        <v>1002015</v>
      </c>
    </row>
    <row r="95" spans="1:22" s="167" customFormat="1" ht="75" customHeight="1" x14ac:dyDescent="0.25">
      <c r="A95" s="34">
        <v>94</v>
      </c>
      <c r="B95" s="34" t="s">
        <v>2612</v>
      </c>
      <c r="C95" s="34" t="s">
        <v>2648</v>
      </c>
      <c r="D95" s="188" t="s">
        <v>2649</v>
      </c>
      <c r="E95" s="188" t="s">
        <v>2668</v>
      </c>
      <c r="F95" s="188" t="s">
        <v>1631</v>
      </c>
      <c r="G95" s="188" t="s">
        <v>2577</v>
      </c>
      <c r="H95" s="188" t="s">
        <v>2616</v>
      </c>
      <c r="I95" s="34">
        <v>70151506</v>
      </c>
      <c r="J95" s="34" t="s">
        <v>2688</v>
      </c>
      <c r="K95" s="48">
        <v>42036</v>
      </c>
      <c r="L95" s="34">
        <v>10</v>
      </c>
      <c r="M95" s="34" t="s">
        <v>67</v>
      </c>
      <c r="N95" s="34" t="s">
        <v>1144</v>
      </c>
      <c r="O95" s="15">
        <v>30797000</v>
      </c>
      <c r="P95" s="15">
        <v>30797000</v>
      </c>
      <c r="Q95" s="34" t="s">
        <v>31</v>
      </c>
      <c r="R95" s="34" t="s">
        <v>31</v>
      </c>
      <c r="S95" s="34" t="s">
        <v>2617</v>
      </c>
      <c r="T95" s="263">
        <v>3079700</v>
      </c>
      <c r="U95" s="34" t="s">
        <v>411</v>
      </c>
      <c r="V95" s="197">
        <v>1052015</v>
      </c>
    </row>
    <row r="96" spans="1:22" s="167" customFormat="1" ht="75" customHeight="1" x14ac:dyDescent="0.25">
      <c r="A96" s="34">
        <v>95</v>
      </c>
      <c r="B96" s="34" t="s">
        <v>2612</v>
      </c>
      <c r="C96" s="34" t="s">
        <v>2648</v>
      </c>
      <c r="D96" s="188" t="s">
        <v>2649</v>
      </c>
      <c r="E96" s="188" t="s">
        <v>2668</v>
      </c>
      <c r="F96" s="188" t="s">
        <v>1631</v>
      </c>
      <c r="G96" s="188" t="s">
        <v>2577</v>
      </c>
      <c r="H96" s="188" t="s">
        <v>2616</v>
      </c>
      <c r="I96" s="34">
        <v>70151506</v>
      </c>
      <c r="J96" s="34" t="s">
        <v>2689</v>
      </c>
      <c r="K96" s="48">
        <v>42036</v>
      </c>
      <c r="L96" s="34">
        <v>10</v>
      </c>
      <c r="M96" s="34" t="s">
        <v>67</v>
      </c>
      <c r="N96" s="34" t="s">
        <v>1144</v>
      </c>
      <c r="O96" s="15">
        <v>30797000</v>
      </c>
      <c r="P96" s="15">
        <v>30797000</v>
      </c>
      <c r="Q96" s="34" t="s">
        <v>31</v>
      </c>
      <c r="R96" s="34" t="s">
        <v>31</v>
      </c>
      <c r="S96" s="34" t="s">
        <v>2617</v>
      </c>
      <c r="T96" s="263">
        <v>3079700</v>
      </c>
      <c r="U96" s="34" t="s">
        <v>411</v>
      </c>
      <c r="V96" s="197">
        <v>602015</v>
      </c>
    </row>
    <row r="97" spans="1:22" s="167" customFormat="1" ht="75" customHeight="1" x14ac:dyDescent="0.25">
      <c r="A97" s="34">
        <v>96</v>
      </c>
      <c r="B97" s="34" t="s">
        <v>2612</v>
      </c>
      <c r="C97" s="34" t="s">
        <v>2648</v>
      </c>
      <c r="D97" s="188" t="s">
        <v>2649</v>
      </c>
      <c r="E97" s="188" t="s">
        <v>2668</v>
      </c>
      <c r="F97" s="188" t="s">
        <v>1631</v>
      </c>
      <c r="G97" s="188" t="s">
        <v>2577</v>
      </c>
      <c r="H97" s="188" t="s">
        <v>2616</v>
      </c>
      <c r="I97" s="34">
        <v>80161504</v>
      </c>
      <c r="J97" s="34" t="s">
        <v>2680</v>
      </c>
      <c r="K97" s="48">
        <v>42036</v>
      </c>
      <c r="L97" s="34">
        <v>6</v>
      </c>
      <c r="M97" s="34" t="s">
        <v>67</v>
      </c>
      <c r="N97" s="34" t="s">
        <v>1144</v>
      </c>
      <c r="O97" s="15">
        <v>9517200</v>
      </c>
      <c r="P97" s="15">
        <v>9517200</v>
      </c>
      <c r="Q97" s="34" t="s">
        <v>31</v>
      </c>
      <c r="R97" s="34" t="s">
        <v>31</v>
      </c>
      <c r="S97" s="34" t="s">
        <v>2617</v>
      </c>
      <c r="T97" s="263">
        <v>1586200</v>
      </c>
      <c r="U97" s="34" t="s">
        <v>411</v>
      </c>
      <c r="V97" s="197">
        <v>10852015</v>
      </c>
    </row>
    <row r="98" spans="1:22" s="167" customFormat="1" ht="75" customHeight="1" x14ac:dyDescent="0.25">
      <c r="A98" s="34">
        <v>97</v>
      </c>
      <c r="B98" s="34" t="s">
        <v>2612</v>
      </c>
      <c r="C98" s="34" t="s">
        <v>2648</v>
      </c>
      <c r="D98" s="188" t="s">
        <v>2649</v>
      </c>
      <c r="E98" s="188" t="s">
        <v>2668</v>
      </c>
      <c r="F98" s="188" t="s">
        <v>1631</v>
      </c>
      <c r="G98" s="188" t="s">
        <v>2577</v>
      </c>
      <c r="H98" s="188" t="s">
        <v>2616</v>
      </c>
      <c r="I98" s="34">
        <v>80161504</v>
      </c>
      <c r="J98" s="34" t="s">
        <v>2681</v>
      </c>
      <c r="K98" s="48">
        <v>42036</v>
      </c>
      <c r="L98" s="34">
        <v>10.5</v>
      </c>
      <c r="M98" s="34" t="s">
        <v>67</v>
      </c>
      <c r="N98" s="34" t="s">
        <v>1144</v>
      </c>
      <c r="O98" s="15">
        <v>13086150</v>
      </c>
      <c r="P98" s="15">
        <v>13086150</v>
      </c>
      <c r="Q98" s="34" t="s">
        <v>31</v>
      </c>
      <c r="R98" s="34" t="s">
        <v>31</v>
      </c>
      <c r="S98" s="34" t="s">
        <v>2617</v>
      </c>
      <c r="T98" s="263">
        <v>1246300</v>
      </c>
      <c r="U98" s="34" t="s">
        <v>411</v>
      </c>
      <c r="V98" s="197">
        <v>742015</v>
      </c>
    </row>
    <row r="99" spans="1:22" s="167" customFormat="1" ht="75" customHeight="1" x14ac:dyDescent="0.25">
      <c r="A99" s="34">
        <v>98</v>
      </c>
      <c r="B99" s="34" t="s">
        <v>2612</v>
      </c>
      <c r="C99" s="34" t="s">
        <v>2648</v>
      </c>
      <c r="D99" s="188" t="s">
        <v>2649</v>
      </c>
      <c r="E99" s="188" t="s">
        <v>2668</v>
      </c>
      <c r="F99" s="188" t="s">
        <v>1631</v>
      </c>
      <c r="G99" s="188" t="s">
        <v>2577</v>
      </c>
      <c r="H99" s="188" t="s">
        <v>2616</v>
      </c>
      <c r="I99" s="34">
        <v>70151506</v>
      </c>
      <c r="J99" s="34" t="s">
        <v>2690</v>
      </c>
      <c r="K99" s="48">
        <v>42036</v>
      </c>
      <c r="L99" s="34">
        <v>10.5</v>
      </c>
      <c r="M99" s="34" t="s">
        <v>67</v>
      </c>
      <c r="N99" s="34" t="s">
        <v>1144</v>
      </c>
      <c r="O99" s="15">
        <v>28984200</v>
      </c>
      <c r="P99" s="15">
        <v>28984200</v>
      </c>
      <c r="Q99" s="34" t="s">
        <v>31</v>
      </c>
      <c r="R99" s="34" t="s">
        <v>31</v>
      </c>
      <c r="S99" s="34" t="s">
        <v>2617</v>
      </c>
      <c r="T99" s="263">
        <v>2760400</v>
      </c>
      <c r="U99" s="34" t="s">
        <v>411</v>
      </c>
      <c r="V99" s="197">
        <v>992015</v>
      </c>
    </row>
    <row r="100" spans="1:22" s="167" customFormat="1" ht="75" customHeight="1" x14ac:dyDescent="0.25">
      <c r="A100" s="34">
        <v>99</v>
      </c>
      <c r="B100" s="34" t="s">
        <v>2612</v>
      </c>
      <c r="C100" s="34" t="s">
        <v>2648</v>
      </c>
      <c r="D100" s="188" t="s">
        <v>2649</v>
      </c>
      <c r="E100" s="188" t="s">
        <v>2668</v>
      </c>
      <c r="F100" s="188" t="s">
        <v>1631</v>
      </c>
      <c r="G100" s="188" t="s">
        <v>2577</v>
      </c>
      <c r="H100" s="188" t="s">
        <v>2616</v>
      </c>
      <c r="I100" s="34">
        <v>80161504</v>
      </c>
      <c r="J100" s="34" t="s">
        <v>2680</v>
      </c>
      <c r="K100" s="48">
        <v>42036</v>
      </c>
      <c r="L100" s="34">
        <v>9.5</v>
      </c>
      <c r="M100" s="34" t="s">
        <v>67</v>
      </c>
      <c r="N100" s="34" t="s">
        <v>1144</v>
      </c>
      <c r="O100" s="15">
        <v>15068900</v>
      </c>
      <c r="P100" s="15">
        <v>15068900</v>
      </c>
      <c r="Q100" s="34" t="s">
        <v>31</v>
      </c>
      <c r="R100" s="34" t="s">
        <v>31</v>
      </c>
      <c r="S100" s="34" t="s">
        <v>2617</v>
      </c>
      <c r="T100" s="263">
        <v>1586200</v>
      </c>
      <c r="U100" s="34" t="s">
        <v>411</v>
      </c>
      <c r="V100" s="197">
        <v>7312015</v>
      </c>
    </row>
    <row r="101" spans="1:22" s="167" customFormat="1" ht="75" customHeight="1" x14ac:dyDescent="0.25">
      <c r="A101" s="34">
        <v>100</v>
      </c>
      <c r="B101" s="34" t="s">
        <v>2612</v>
      </c>
      <c r="C101" s="34" t="s">
        <v>2648</v>
      </c>
      <c r="D101" s="188" t="s">
        <v>2649</v>
      </c>
      <c r="E101" s="188" t="s">
        <v>2668</v>
      </c>
      <c r="F101" s="188" t="s">
        <v>1631</v>
      </c>
      <c r="G101" s="188" t="s">
        <v>2577</v>
      </c>
      <c r="H101" s="188" t="s">
        <v>2616</v>
      </c>
      <c r="I101" s="34">
        <v>77101706</v>
      </c>
      <c r="J101" s="34" t="s">
        <v>2691</v>
      </c>
      <c r="K101" s="48">
        <v>42036</v>
      </c>
      <c r="L101" s="34">
        <v>10.5</v>
      </c>
      <c r="M101" s="34" t="s">
        <v>67</v>
      </c>
      <c r="N101" s="34" t="s">
        <v>1144</v>
      </c>
      <c r="O101" s="15">
        <v>36446550</v>
      </c>
      <c r="P101" s="15">
        <v>36446550</v>
      </c>
      <c r="Q101" s="34" t="s">
        <v>31</v>
      </c>
      <c r="R101" s="34" t="s">
        <v>31</v>
      </c>
      <c r="S101" s="34" t="s">
        <v>2617</v>
      </c>
      <c r="T101" s="263">
        <v>3471100</v>
      </c>
      <c r="U101" s="34" t="s">
        <v>411</v>
      </c>
      <c r="V101" s="197">
        <v>3892015</v>
      </c>
    </row>
    <row r="102" spans="1:22" s="167" customFormat="1" ht="75" customHeight="1" x14ac:dyDescent="0.25">
      <c r="A102" s="34">
        <v>101</v>
      </c>
      <c r="B102" s="34" t="s">
        <v>2612</v>
      </c>
      <c r="C102" s="34" t="s">
        <v>2648</v>
      </c>
      <c r="D102" s="188" t="s">
        <v>2649</v>
      </c>
      <c r="E102" s="188" t="s">
        <v>2668</v>
      </c>
      <c r="F102" s="188" t="s">
        <v>1631</v>
      </c>
      <c r="G102" s="188" t="s">
        <v>2577</v>
      </c>
      <c r="H102" s="188" t="s">
        <v>2616</v>
      </c>
      <c r="I102" s="34">
        <v>77101706</v>
      </c>
      <c r="J102" s="34" t="s">
        <v>2692</v>
      </c>
      <c r="K102" s="48">
        <v>42036</v>
      </c>
      <c r="L102" s="34">
        <v>10</v>
      </c>
      <c r="M102" s="34" t="s">
        <v>67</v>
      </c>
      <c r="N102" s="34" t="s">
        <v>1144</v>
      </c>
      <c r="O102" s="15">
        <v>59740000</v>
      </c>
      <c r="P102" s="15">
        <v>59740000</v>
      </c>
      <c r="Q102" s="34" t="s">
        <v>31</v>
      </c>
      <c r="R102" s="34" t="s">
        <v>31</v>
      </c>
      <c r="S102" s="34" t="s">
        <v>2617</v>
      </c>
      <c r="T102" s="263">
        <v>5974000</v>
      </c>
      <c r="U102" s="34" t="s">
        <v>411</v>
      </c>
      <c r="V102" s="197">
        <v>8382015</v>
      </c>
    </row>
    <row r="103" spans="1:22" s="167" customFormat="1" ht="75" customHeight="1" x14ac:dyDescent="0.25">
      <c r="A103" s="34">
        <v>102</v>
      </c>
      <c r="B103" s="34" t="s">
        <v>2612</v>
      </c>
      <c r="C103" s="34" t="s">
        <v>2648</v>
      </c>
      <c r="D103" s="188" t="s">
        <v>2649</v>
      </c>
      <c r="E103" s="188" t="s">
        <v>2668</v>
      </c>
      <c r="F103" s="188" t="s">
        <v>1631</v>
      </c>
      <c r="G103" s="188" t="s">
        <v>2577</v>
      </c>
      <c r="H103" s="188" t="s">
        <v>2616</v>
      </c>
      <c r="I103" s="34">
        <v>80161504</v>
      </c>
      <c r="J103" s="34" t="s">
        <v>2693</v>
      </c>
      <c r="K103" s="48">
        <v>42036</v>
      </c>
      <c r="L103" s="34">
        <v>8</v>
      </c>
      <c r="M103" s="34" t="s">
        <v>67</v>
      </c>
      <c r="N103" s="34" t="s">
        <v>1144</v>
      </c>
      <c r="O103" s="15">
        <v>31971200</v>
      </c>
      <c r="P103" s="15">
        <v>31971200</v>
      </c>
      <c r="Q103" s="34" t="s">
        <v>31</v>
      </c>
      <c r="R103" s="34" t="s">
        <v>31</v>
      </c>
      <c r="S103" s="34" t="s">
        <v>2617</v>
      </c>
      <c r="T103" s="263">
        <v>3996400</v>
      </c>
      <c r="U103" s="34" t="s">
        <v>411</v>
      </c>
      <c r="V103" s="197">
        <v>11172015</v>
      </c>
    </row>
    <row r="104" spans="1:22" s="167" customFormat="1" ht="75" customHeight="1" x14ac:dyDescent="0.25">
      <c r="A104" s="34">
        <v>103</v>
      </c>
      <c r="B104" s="34" t="s">
        <v>2612</v>
      </c>
      <c r="C104" s="34" t="s">
        <v>2648</v>
      </c>
      <c r="D104" s="188" t="s">
        <v>2649</v>
      </c>
      <c r="E104" s="188" t="s">
        <v>2668</v>
      </c>
      <c r="F104" s="188" t="s">
        <v>1631</v>
      </c>
      <c r="G104" s="188" t="s">
        <v>2577</v>
      </c>
      <c r="H104" s="188" t="s">
        <v>2616</v>
      </c>
      <c r="I104" s="34">
        <v>77101706</v>
      </c>
      <c r="J104" s="34" t="s">
        <v>2694</v>
      </c>
      <c r="K104" s="48">
        <v>42036</v>
      </c>
      <c r="L104" s="34">
        <v>11</v>
      </c>
      <c r="M104" s="34" t="s">
        <v>67</v>
      </c>
      <c r="N104" s="34" t="s">
        <v>1144</v>
      </c>
      <c r="O104" s="15">
        <v>38182100</v>
      </c>
      <c r="P104" s="15">
        <v>38182100</v>
      </c>
      <c r="Q104" s="34" t="s">
        <v>31</v>
      </c>
      <c r="R104" s="34" t="s">
        <v>31</v>
      </c>
      <c r="S104" s="34" t="s">
        <v>2617</v>
      </c>
      <c r="T104" s="263">
        <v>3471100</v>
      </c>
      <c r="U104" s="34" t="s">
        <v>411</v>
      </c>
      <c r="V104" s="197">
        <v>772015</v>
      </c>
    </row>
    <row r="105" spans="1:22" s="167" customFormat="1" ht="75" customHeight="1" x14ac:dyDescent="0.25">
      <c r="A105" s="34">
        <v>104</v>
      </c>
      <c r="B105" s="34" t="s">
        <v>2612</v>
      </c>
      <c r="C105" s="34" t="s">
        <v>2648</v>
      </c>
      <c r="D105" s="188" t="s">
        <v>2649</v>
      </c>
      <c r="E105" s="188" t="s">
        <v>2668</v>
      </c>
      <c r="F105" s="188" t="s">
        <v>1631</v>
      </c>
      <c r="G105" s="188" t="s">
        <v>2577</v>
      </c>
      <c r="H105" s="188" t="s">
        <v>2616</v>
      </c>
      <c r="I105" s="34">
        <v>80161504</v>
      </c>
      <c r="J105" s="34" t="s">
        <v>2695</v>
      </c>
      <c r="K105" s="48">
        <v>42036</v>
      </c>
      <c r="L105" s="34">
        <v>8.5</v>
      </c>
      <c r="M105" s="34" t="s">
        <v>67</v>
      </c>
      <c r="N105" s="34" t="s">
        <v>1144</v>
      </c>
      <c r="O105" s="15">
        <v>13482700</v>
      </c>
      <c r="P105" s="15">
        <v>13482700</v>
      </c>
      <c r="Q105" s="34" t="s">
        <v>31</v>
      </c>
      <c r="R105" s="34" t="s">
        <v>31</v>
      </c>
      <c r="S105" s="34" t="s">
        <v>2617</v>
      </c>
      <c r="T105" s="263">
        <v>1586200</v>
      </c>
      <c r="U105" s="34" t="s">
        <v>411</v>
      </c>
      <c r="V105" s="197">
        <v>8742015</v>
      </c>
    </row>
    <row r="106" spans="1:22" s="167" customFormat="1" ht="75" customHeight="1" x14ac:dyDescent="0.25">
      <c r="A106" s="34">
        <v>105</v>
      </c>
      <c r="B106" s="34" t="s">
        <v>2612</v>
      </c>
      <c r="C106" s="188" t="s">
        <v>2613</v>
      </c>
      <c r="D106" s="188" t="s">
        <v>2614</v>
      </c>
      <c r="E106" s="188" t="s">
        <v>2618</v>
      </c>
      <c r="F106" s="188" t="s">
        <v>2573</v>
      </c>
      <c r="G106" s="188" t="s">
        <v>2574</v>
      </c>
      <c r="H106" s="188" t="s">
        <v>2575</v>
      </c>
      <c r="I106" s="34">
        <v>93151507</v>
      </c>
      <c r="J106" s="34" t="s">
        <v>2696</v>
      </c>
      <c r="K106" s="48">
        <v>42036</v>
      </c>
      <c r="L106" s="34">
        <v>2</v>
      </c>
      <c r="M106" s="34" t="s">
        <v>591</v>
      </c>
      <c r="N106" s="34" t="s">
        <v>1144</v>
      </c>
      <c r="O106" s="15">
        <v>162296758</v>
      </c>
      <c r="P106" s="15">
        <v>162296758</v>
      </c>
      <c r="Q106" s="34" t="s">
        <v>31</v>
      </c>
      <c r="R106" s="34" t="s">
        <v>31</v>
      </c>
      <c r="S106" s="34" t="s">
        <v>2617</v>
      </c>
      <c r="T106" s="263">
        <v>85272727.272727266</v>
      </c>
      <c r="U106" s="34" t="s">
        <v>411</v>
      </c>
      <c r="V106" s="197">
        <v>8582014</v>
      </c>
    </row>
    <row r="107" spans="1:22" s="167" customFormat="1" ht="75" customHeight="1" x14ac:dyDescent="0.25">
      <c r="A107" s="34">
        <v>106</v>
      </c>
      <c r="B107" s="34" t="s">
        <v>2612</v>
      </c>
      <c r="C107" s="188" t="s">
        <v>2613</v>
      </c>
      <c r="D107" s="188" t="s">
        <v>2614</v>
      </c>
      <c r="E107" s="188" t="s">
        <v>2615</v>
      </c>
      <c r="F107" s="188" t="s">
        <v>1631</v>
      </c>
      <c r="G107" s="188" t="s">
        <v>2577</v>
      </c>
      <c r="H107" s="188" t="s">
        <v>2616</v>
      </c>
      <c r="I107" s="34">
        <v>70161501</v>
      </c>
      <c r="J107" s="34" t="s">
        <v>2595</v>
      </c>
      <c r="K107" s="48">
        <v>42036</v>
      </c>
      <c r="L107" s="34">
        <v>4</v>
      </c>
      <c r="M107" s="34" t="s">
        <v>67</v>
      </c>
      <c r="N107" s="34" t="s">
        <v>1144</v>
      </c>
      <c r="O107" s="15">
        <v>16480000</v>
      </c>
      <c r="P107" s="231">
        <v>16480000</v>
      </c>
      <c r="Q107" s="34" t="s">
        <v>31</v>
      </c>
      <c r="R107" s="34" t="s">
        <v>31</v>
      </c>
      <c r="S107" s="34" t="s">
        <v>2617</v>
      </c>
      <c r="T107" s="263"/>
      <c r="U107" s="34" t="s">
        <v>411</v>
      </c>
      <c r="V107" s="197">
        <v>11432015</v>
      </c>
    </row>
    <row r="108" spans="1:22" s="167" customFormat="1" ht="75" customHeight="1" x14ac:dyDescent="0.25">
      <c r="A108" s="34">
        <v>106</v>
      </c>
      <c r="B108" s="34" t="s">
        <v>2612</v>
      </c>
      <c r="C108" s="34" t="s">
        <v>2648</v>
      </c>
      <c r="D108" s="188" t="s">
        <v>2649</v>
      </c>
      <c r="E108" s="188" t="s">
        <v>2654</v>
      </c>
      <c r="F108" s="188" t="s">
        <v>1631</v>
      </c>
      <c r="G108" s="188" t="s">
        <v>2577</v>
      </c>
      <c r="H108" s="188" t="s">
        <v>2616</v>
      </c>
      <c r="I108" s="34">
        <v>70151506</v>
      </c>
      <c r="J108" s="34" t="s">
        <v>185</v>
      </c>
      <c r="K108" s="48">
        <v>42036</v>
      </c>
      <c r="L108" s="34">
        <v>1</v>
      </c>
      <c r="M108" s="34" t="s">
        <v>67</v>
      </c>
      <c r="N108" s="34" t="s">
        <v>1144</v>
      </c>
      <c r="O108" s="15">
        <f>94320</f>
        <v>94320</v>
      </c>
      <c r="P108" s="15">
        <f>+O108</f>
        <v>94320</v>
      </c>
      <c r="Q108" s="34" t="s">
        <v>31</v>
      </c>
      <c r="R108" s="34" t="s">
        <v>31</v>
      </c>
      <c r="S108" s="34" t="s">
        <v>2617</v>
      </c>
      <c r="T108" s="263">
        <v>3996400</v>
      </c>
      <c r="U108" s="34" t="s">
        <v>186</v>
      </c>
      <c r="V108" s="197"/>
    </row>
    <row r="109" spans="1:22" s="167" customFormat="1" ht="75" customHeight="1" x14ac:dyDescent="0.25">
      <c r="A109" s="34">
        <v>107</v>
      </c>
      <c r="B109" s="34" t="s">
        <v>2612</v>
      </c>
      <c r="C109" s="188" t="s">
        <v>2613</v>
      </c>
      <c r="D109" s="188" t="s">
        <v>2614</v>
      </c>
      <c r="E109" s="188" t="s">
        <v>2615</v>
      </c>
      <c r="F109" s="188" t="s">
        <v>1631</v>
      </c>
      <c r="G109" s="188" t="s">
        <v>2577</v>
      </c>
      <c r="H109" s="188" t="s">
        <v>2616</v>
      </c>
      <c r="I109" s="34">
        <v>70161501</v>
      </c>
      <c r="J109" s="34" t="s">
        <v>2697</v>
      </c>
      <c r="K109" s="48">
        <v>42036</v>
      </c>
      <c r="L109" s="34">
        <v>9</v>
      </c>
      <c r="M109" s="34" t="s">
        <v>67</v>
      </c>
      <c r="N109" s="34" t="s">
        <v>1144</v>
      </c>
      <c r="O109" s="15">
        <v>8240000</v>
      </c>
      <c r="P109" s="231">
        <v>8240000</v>
      </c>
      <c r="Q109" s="34" t="s">
        <v>31</v>
      </c>
      <c r="R109" s="34" t="s">
        <v>31</v>
      </c>
      <c r="S109" s="34" t="s">
        <v>2617</v>
      </c>
      <c r="T109" s="263">
        <f>+P109</f>
        <v>8240000</v>
      </c>
      <c r="U109" s="34" t="s">
        <v>411</v>
      </c>
      <c r="V109" s="197">
        <v>11432015</v>
      </c>
    </row>
    <row r="110" spans="1:22" s="167" customFormat="1" ht="75" customHeight="1" x14ac:dyDescent="0.25">
      <c r="A110" s="34">
        <v>108</v>
      </c>
      <c r="B110" s="34" t="s">
        <v>2612</v>
      </c>
      <c r="C110" s="188" t="s">
        <v>2648</v>
      </c>
      <c r="D110" s="188" t="s">
        <v>2649</v>
      </c>
      <c r="E110" s="188" t="s">
        <v>2668</v>
      </c>
      <c r="F110" s="188" t="s">
        <v>1631</v>
      </c>
      <c r="G110" s="188" t="s">
        <v>2577</v>
      </c>
      <c r="H110" s="188" t="s">
        <v>2616</v>
      </c>
      <c r="I110" s="34">
        <v>80161504</v>
      </c>
      <c r="J110" s="34" t="s">
        <v>2698</v>
      </c>
      <c r="K110" s="48">
        <v>42179</v>
      </c>
      <c r="L110" s="34">
        <v>6</v>
      </c>
      <c r="M110" s="34" t="s">
        <v>67</v>
      </c>
      <c r="N110" s="34" t="s">
        <v>1144</v>
      </c>
      <c r="O110" s="15">
        <v>9517200</v>
      </c>
      <c r="P110" s="231">
        <v>9517200</v>
      </c>
      <c r="Q110" s="34" t="s">
        <v>31</v>
      </c>
      <c r="R110" s="34" t="s">
        <v>31</v>
      </c>
      <c r="S110" s="34" t="s">
        <v>2617</v>
      </c>
      <c r="T110" s="263">
        <v>1586200</v>
      </c>
      <c r="U110" s="34" t="s">
        <v>411</v>
      </c>
      <c r="V110" s="197">
        <v>13212015</v>
      </c>
    </row>
    <row r="111" spans="1:22" s="167" customFormat="1" ht="75" customHeight="1" x14ac:dyDescent="0.25">
      <c r="A111" s="34">
        <v>109</v>
      </c>
      <c r="B111" s="34" t="s">
        <v>2612</v>
      </c>
      <c r="C111" s="34" t="s">
        <v>2648</v>
      </c>
      <c r="D111" s="188" t="s">
        <v>2649</v>
      </c>
      <c r="E111" s="188" t="s">
        <v>2654</v>
      </c>
      <c r="F111" s="188" t="s">
        <v>2573</v>
      </c>
      <c r="G111" s="188" t="s">
        <v>2582</v>
      </c>
      <c r="H111" s="188" t="s">
        <v>2583</v>
      </c>
      <c r="I111" s="34">
        <v>78111808</v>
      </c>
      <c r="J111" s="34" t="s">
        <v>2664</v>
      </c>
      <c r="K111" s="48">
        <v>42036</v>
      </c>
      <c r="L111" s="34">
        <v>11</v>
      </c>
      <c r="M111" s="34" t="s">
        <v>591</v>
      </c>
      <c r="N111" s="34" t="s">
        <v>1144</v>
      </c>
      <c r="O111" s="15">
        <v>4073333</v>
      </c>
      <c r="P111" s="15">
        <v>4073333</v>
      </c>
      <c r="Q111" s="34" t="s">
        <v>31</v>
      </c>
      <c r="R111" s="34" t="s">
        <v>31</v>
      </c>
      <c r="S111" s="34" t="s">
        <v>2617</v>
      </c>
      <c r="T111" s="263">
        <f>+P111</f>
        <v>4073333</v>
      </c>
      <c r="U111" s="34" t="s">
        <v>186</v>
      </c>
      <c r="V111" s="197"/>
    </row>
    <row r="112" spans="1:22" s="167" customFormat="1" ht="75" customHeight="1" x14ac:dyDescent="0.25">
      <c r="A112" s="34">
        <v>110</v>
      </c>
      <c r="B112" s="34" t="s">
        <v>2612</v>
      </c>
      <c r="C112" s="188" t="s">
        <v>2613</v>
      </c>
      <c r="D112" s="188" t="s">
        <v>2614</v>
      </c>
      <c r="E112" s="188" t="s">
        <v>2618</v>
      </c>
      <c r="F112" s="188" t="s">
        <v>2573</v>
      </c>
      <c r="G112" s="188" t="s">
        <v>2574</v>
      </c>
      <c r="H112" s="188" t="s">
        <v>2575</v>
      </c>
      <c r="I112" s="34">
        <v>93151507</v>
      </c>
      <c r="J112" s="34" t="s">
        <v>2664</v>
      </c>
      <c r="K112" s="48">
        <v>42036</v>
      </c>
      <c r="L112" s="34">
        <v>1</v>
      </c>
      <c r="M112" s="34" t="s">
        <v>67</v>
      </c>
      <c r="N112" s="34" t="s">
        <v>1144</v>
      </c>
      <c r="O112" s="15">
        <v>0</v>
      </c>
      <c r="P112" s="15">
        <v>0</v>
      </c>
      <c r="Q112" s="34" t="s">
        <v>31</v>
      </c>
      <c r="R112" s="34" t="s">
        <v>31</v>
      </c>
      <c r="S112" s="34" t="s">
        <v>2617</v>
      </c>
      <c r="T112" s="263" t="s">
        <v>31</v>
      </c>
      <c r="U112" s="34" t="s">
        <v>186</v>
      </c>
      <c r="V112" s="197"/>
    </row>
    <row r="113" spans="1:22" s="167" customFormat="1" ht="75" customHeight="1" x14ac:dyDescent="0.25">
      <c r="A113" s="34">
        <v>111</v>
      </c>
      <c r="B113" s="34" t="s">
        <v>2612</v>
      </c>
      <c r="C113" s="34" t="s">
        <v>2648</v>
      </c>
      <c r="D113" s="188" t="s">
        <v>2649</v>
      </c>
      <c r="E113" s="188" t="s">
        <v>2654</v>
      </c>
      <c r="F113" s="188" t="s">
        <v>1631</v>
      </c>
      <c r="G113" s="188" t="s">
        <v>2577</v>
      </c>
      <c r="H113" s="188" t="s">
        <v>2616</v>
      </c>
      <c r="I113" s="34">
        <v>70151506</v>
      </c>
      <c r="J113" s="34" t="s">
        <v>2699</v>
      </c>
      <c r="K113" s="48">
        <v>42125</v>
      </c>
      <c r="L113" s="34">
        <v>1</v>
      </c>
      <c r="M113" s="34" t="s">
        <v>67</v>
      </c>
      <c r="N113" s="34" t="s">
        <v>2653</v>
      </c>
      <c r="O113" s="15">
        <v>0</v>
      </c>
      <c r="P113" s="15">
        <v>0</v>
      </c>
      <c r="Q113" s="34" t="s">
        <v>31</v>
      </c>
      <c r="R113" s="34" t="s">
        <v>31</v>
      </c>
      <c r="S113" s="34" t="s">
        <v>2617</v>
      </c>
      <c r="T113" s="263" t="s">
        <v>31</v>
      </c>
      <c r="U113" s="34" t="s">
        <v>186</v>
      </c>
      <c r="V113" s="197"/>
    </row>
    <row r="114" spans="1:22" s="167" customFormat="1" ht="75" customHeight="1" x14ac:dyDescent="0.25">
      <c r="A114" s="34">
        <v>112</v>
      </c>
      <c r="B114" s="34" t="s">
        <v>2612</v>
      </c>
      <c r="C114" s="188" t="s">
        <v>2613</v>
      </c>
      <c r="D114" s="188" t="s">
        <v>2614</v>
      </c>
      <c r="E114" s="188" t="s">
        <v>2618</v>
      </c>
      <c r="F114" s="188" t="s">
        <v>2573</v>
      </c>
      <c r="G114" s="188" t="s">
        <v>2574</v>
      </c>
      <c r="H114" s="188" t="s">
        <v>2575</v>
      </c>
      <c r="I114" s="34">
        <v>93151507</v>
      </c>
      <c r="J114" s="34" t="s">
        <v>2700</v>
      </c>
      <c r="K114" s="48">
        <v>42036</v>
      </c>
      <c r="L114" s="34">
        <v>11</v>
      </c>
      <c r="M114" s="34" t="s">
        <v>591</v>
      </c>
      <c r="N114" s="34" t="s">
        <v>1144</v>
      </c>
      <c r="O114" s="15">
        <v>714792000</v>
      </c>
      <c r="P114" s="15">
        <v>714792000</v>
      </c>
      <c r="Q114" s="34" t="s">
        <v>31</v>
      </c>
      <c r="R114" s="34" t="s">
        <v>31</v>
      </c>
      <c r="S114" s="34" t="s">
        <v>2617</v>
      </c>
      <c r="T114" s="263" t="s">
        <v>31</v>
      </c>
      <c r="U114" s="34" t="s">
        <v>411</v>
      </c>
      <c r="V114" s="197">
        <v>11352015</v>
      </c>
    </row>
    <row r="115" spans="1:22" s="167" customFormat="1" ht="75" customHeight="1" x14ac:dyDescent="0.25">
      <c r="A115" s="34">
        <v>113</v>
      </c>
      <c r="B115" s="34" t="s">
        <v>2612</v>
      </c>
      <c r="C115" s="188" t="s">
        <v>2613</v>
      </c>
      <c r="D115" s="188" t="s">
        <v>2614</v>
      </c>
      <c r="E115" s="188" t="s">
        <v>2618</v>
      </c>
      <c r="F115" s="188" t="s">
        <v>2573</v>
      </c>
      <c r="G115" s="188" t="s">
        <v>2574</v>
      </c>
      <c r="H115" s="188" t="s">
        <v>2575</v>
      </c>
      <c r="I115" s="34">
        <v>93151507</v>
      </c>
      <c r="J115" s="34" t="s">
        <v>2701</v>
      </c>
      <c r="K115" s="48">
        <v>42036</v>
      </c>
      <c r="L115" s="34">
        <v>1</v>
      </c>
      <c r="M115" s="34" t="s">
        <v>591</v>
      </c>
      <c r="N115" s="34" t="s">
        <v>1144</v>
      </c>
      <c r="O115" s="15">
        <v>81148379</v>
      </c>
      <c r="P115" s="15">
        <v>81148379</v>
      </c>
      <c r="Q115" s="34" t="s">
        <v>31</v>
      </c>
      <c r="R115" s="34" t="s">
        <v>31</v>
      </c>
      <c r="S115" s="34" t="s">
        <v>2617</v>
      </c>
      <c r="T115" s="263">
        <f>+P115</f>
        <v>81148379</v>
      </c>
      <c r="U115" s="34" t="s">
        <v>411</v>
      </c>
      <c r="V115" s="197">
        <v>8582014</v>
      </c>
    </row>
    <row r="116" spans="1:22" s="167" customFormat="1" ht="75" customHeight="1" x14ac:dyDescent="0.25">
      <c r="A116" s="34">
        <v>114</v>
      </c>
      <c r="B116" s="34" t="s">
        <v>2612</v>
      </c>
      <c r="C116" s="188" t="s">
        <v>2613</v>
      </c>
      <c r="D116" s="188" t="s">
        <v>2614</v>
      </c>
      <c r="E116" s="188" t="s">
        <v>2623</v>
      </c>
      <c r="F116" s="188" t="s">
        <v>1631</v>
      </c>
      <c r="G116" s="188" t="s">
        <v>2577</v>
      </c>
      <c r="H116" s="188" t="s">
        <v>2616</v>
      </c>
      <c r="I116" s="34">
        <v>70161601</v>
      </c>
      <c r="J116" s="34" t="s">
        <v>2702</v>
      </c>
      <c r="K116" s="48">
        <v>42179</v>
      </c>
      <c r="L116" s="34">
        <v>6</v>
      </c>
      <c r="M116" s="34" t="s">
        <v>67</v>
      </c>
      <c r="N116" s="34" t="s">
        <v>1144</v>
      </c>
      <c r="O116" s="15">
        <v>14152200</v>
      </c>
      <c r="P116" s="15">
        <v>14152200</v>
      </c>
      <c r="Q116" s="34" t="s">
        <v>31</v>
      </c>
      <c r="R116" s="34" t="s">
        <v>31</v>
      </c>
      <c r="S116" s="34" t="s">
        <v>2617</v>
      </c>
      <c r="T116" s="263">
        <v>2358700</v>
      </c>
      <c r="U116" s="34" t="s">
        <v>411</v>
      </c>
      <c r="V116" s="197">
        <v>13102015</v>
      </c>
    </row>
    <row r="117" spans="1:22" s="167" customFormat="1" ht="75" customHeight="1" x14ac:dyDescent="0.25">
      <c r="A117" s="34">
        <v>115</v>
      </c>
      <c r="B117" s="34" t="s">
        <v>2612</v>
      </c>
      <c r="C117" s="188" t="s">
        <v>2613</v>
      </c>
      <c r="D117" s="188" t="s">
        <v>2614</v>
      </c>
      <c r="E117" s="188" t="s">
        <v>2623</v>
      </c>
      <c r="F117" s="188" t="s">
        <v>1631</v>
      </c>
      <c r="G117" s="188" t="s">
        <v>2577</v>
      </c>
      <c r="H117" s="188" t="s">
        <v>2616</v>
      </c>
      <c r="I117" s="34">
        <v>70161601</v>
      </c>
      <c r="J117" s="34" t="s">
        <v>2702</v>
      </c>
      <c r="K117" s="48">
        <v>42179</v>
      </c>
      <c r="L117" s="34">
        <v>6</v>
      </c>
      <c r="M117" s="34" t="s">
        <v>67</v>
      </c>
      <c r="N117" s="34" t="s">
        <v>1144</v>
      </c>
      <c r="O117" s="15">
        <v>14152200</v>
      </c>
      <c r="P117" s="15">
        <v>14152200</v>
      </c>
      <c r="Q117" s="34" t="s">
        <v>31</v>
      </c>
      <c r="R117" s="34" t="s">
        <v>31</v>
      </c>
      <c r="S117" s="34" t="s">
        <v>2617</v>
      </c>
      <c r="T117" s="263">
        <v>2358700</v>
      </c>
      <c r="U117" s="34" t="s">
        <v>411</v>
      </c>
      <c r="V117" s="197">
        <v>13022015</v>
      </c>
    </row>
    <row r="118" spans="1:22" s="167" customFormat="1" ht="75" customHeight="1" x14ac:dyDescent="0.25">
      <c r="A118" s="34">
        <v>116</v>
      </c>
      <c r="B118" s="34" t="s">
        <v>2612</v>
      </c>
      <c r="C118" s="188" t="s">
        <v>2613</v>
      </c>
      <c r="D118" s="188" t="s">
        <v>2614</v>
      </c>
      <c r="E118" s="188" t="s">
        <v>2623</v>
      </c>
      <c r="F118" s="188" t="s">
        <v>1631</v>
      </c>
      <c r="G118" s="188" t="s">
        <v>2577</v>
      </c>
      <c r="H118" s="188" t="s">
        <v>2616</v>
      </c>
      <c r="I118" s="34">
        <v>70161601</v>
      </c>
      <c r="J118" s="34" t="s">
        <v>2702</v>
      </c>
      <c r="K118" s="48">
        <v>42179</v>
      </c>
      <c r="L118" s="34">
        <v>6</v>
      </c>
      <c r="M118" s="34" t="s">
        <v>67</v>
      </c>
      <c r="N118" s="34" t="s">
        <v>1144</v>
      </c>
      <c r="O118" s="15">
        <v>14152200</v>
      </c>
      <c r="P118" s="15">
        <v>14152200</v>
      </c>
      <c r="Q118" s="34" t="s">
        <v>31</v>
      </c>
      <c r="R118" s="34" t="s">
        <v>31</v>
      </c>
      <c r="S118" s="34" t="s">
        <v>2617</v>
      </c>
      <c r="T118" s="263">
        <v>2358700</v>
      </c>
      <c r="U118" s="34" t="s">
        <v>411</v>
      </c>
      <c r="V118" s="197">
        <v>13192015</v>
      </c>
    </row>
    <row r="119" spans="1:22" s="167" customFormat="1" ht="75" customHeight="1" x14ac:dyDescent="0.25">
      <c r="A119" s="34">
        <v>117</v>
      </c>
      <c r="B119" s="34" t="s">
        <v>2612</v>
      </c>
      <c r="C119" s="188" t="s">
        <v>2613</v>
      </c>
      <c r="D119" s="188" t="s">
        <v>2614</v>
      </c>
      <c r="E119" s="188" t="s">
        <v>2623</v>
      </c>
      <c r="F119" s="188" t="s">
        <v>1631</v>
      </c>
      <c r="G119" s="188" t="s">
        <v>2577</v>
      </c>
      <c r="H119" s="188" t="s">
        <v>2616</v>
      </c>
      <c r="I119" s="34">
        <v>80161504</v>
      </c>
      <c r="J119" s="34" t="s">
        <v>2698</v>
      </c>
      <c r="K119" s="48">
        <v>42179</v>
      </c>
      <c r="L119" s="34">
        <v>6</v>
      </c>
      <c r="M119" s="34" t="s">
        <v>67</v>
      </c>
      <c r="N119" s="34" t="s">
        <v>1144</v>
      </c>
      <c r="O119" s="15">
        <v>10258800</v>
      </c>
      <c r="P119" s="15">
        <v>10258800</v>
      </c>
      <c r="Q119" s="34" t="s">
        <v>31</v>
      </c>
      <c r="R119" s="34" t="s">
        <v>31</v>
      </c>
      <c r="S119" s="34" t="s">
        <v>2617</v>
      </c>
      <c r="T119" s="263">
        <v>2173300</v>
      </c>
      <c r="U119" s="34" t="s">
        <v>411</v>
      </c>
      <c r="V119" s="197">
        <v>13262015</v>
      </c>
    </row>
    <row r="120" spans="1:22" s="167" customFormat="1" ht="75" customHeight="1" x14ac:dyDescent="0.25">
      <c r="A120" s="34">
        <v>118</v>
      </c>
      <c r="B120" s="34" t="s">
        <v>2612</v>
      </c>
      <c r="C120" s="188" t="s">
        <v>2648</v>
      </c>
      <c r="D120" s="188" t="s">
        <v>2649</v>
      </c>
      <c r="E120" s="188" t="s">
        <v>2675</v>
      </c>
      <c r="F120" s="188" t="s">
        <v>1631</v>
      </c>
      <c r="G120" s="188" t="s">
        <v>2577</v>
      </c>
      <c r="H120" s="188" t="s">
        <v>2616</v>
      </c>
      <c r="I120" s="34">
        <v>70151506</v>
      </c>
      <c r="J120" s="34" t="s">
        <v>2703</v>
      </c>
      <c r="K120" s="48">
        <v>42179</v>
      </c>
      <c r="L120" s="34">
        <v>6</v>
      </c>
      <c r="M120" s="34" t="s">
        <v>67</v>
      </c>
      <c r="N120" s="34" t="s">
        <v>1144</v>
      </c>
      <c r="O120" s="15">
        <v>14152200</v>
      </c>
      <c r="P120" s="15">
        <v>14152200</v>
      </c>
      <c r="Q120" s="34" t="s">
        <v>31</v>
      </c>
      <c r="R120" s="34" t="s">
        <v>31</v>
      </c>
      <c r="S120" s="34" t="s">
        <v>2617</v>
      </c>
      <c r="T120" s="263">
        <v>2358700</v>
      </c>
      <c r="U120" s="34" t="s">
        <v>411</v>
      </c>
      <c r="V120" s="197">
        <v>13282015</v>
      </c>
    </row>
    <row r="121" spans="1:22" s="167" customFormat="1" ht="75" customHeight="1" x14ac:dyDescent="0.25">
      <c r="A121" s="34">
        <v>119</v>
      </c>
      <c r="B121" s="34" t="s">
        <v>2612</v>
      </c>
      <c r="C121" s="188" t="s">
        <v>2648</v>
      </c>
      <c r="D121" s="188" t="s">
        <v>2649</v>
      </c>
      <c r="E121" s="188" t="s">
        <v>2675</v>
      </c>
      <c r="F121" s="188" t="s">
        <v>1631</v>
      </c>
      <c r="G121" s="188" t="s">
        <v>2577</v>
      </c>
      <c r="H121" s="188" t="s">
        <v>2616</v>
      </c>
      <c r="I121" s="34">
        <v>70151506</v>
      </c>
      <c r="J121" s="34" t="s">
        <v>2703</v>
      </c>
      <c r="K121" s="48">
        <v>42179</v>
      </c>
      <c r="L121" s="34">
        <v>6</v>
      </c>
      <c r="M121" s="34" t="s">
        <v>67</v>
      </c>
      <c r="N121" s="34" t="s">
        <v>1144</v>
      </c>
      <c r="O121" s="15">
        <v>14152200</v>
      </c>
      <c r="P121" s="15">
        <v>14152200</v>
      </c>
      <c r="Q121" s="34" t="s">
        <v>31</v>
      </c>
      <c r="R121" s="34" t="s">
        <v>31</v>
      </c>
      <c r="S121" s="34" t="s">
        <v>2617</v>
      </c>
      <c r="T121" s="263">
        <v>2358700</v>
      </c>
      <c r="U121" s="34" t="s">
        <v>411</v>
      </c>
      <c r="V121" s="197">
        <v>13072015</v>
      </c>
    </row>
    <row r="122" spans="1:22" s="167" customFormat="1" ht="75" customHeight="1" x14ac:dyDescent="0.25">
      <c r="A122" s="34">
        <v>120</v>
      </c>
      <c r="B122" s="34" t="s">
        <v>2612</v>
      </c>
      <c r="C122" s="188" t="s">
        <v>2648</v>
      </c>
      <c r="D122" s="188" t="s">
        <v>2649</v>
      </c>
      <c r="E122" s="188" t="s">
        <v>2668</v>
      </c>
      <c r="F122" s="188" t="s">
        <v>1631</v>
      </c>
      <c r="G122" s="188" t="s">
        <v>2577</v>
      </c>
      <c r="H122" s="188" t="s">
        <v>2616</v>
      </c>
      <c r="I122" s="34">
        <v>77101706</v>
      </c>
      <c r="J122" s="34" t="s">
        <v>2704</v>
      </c>
      <c r="K122" s="48">
        <v>42179</v>
      </c>
      <c r="L122" s="34">
        <v>6</v>
      </c>
      <c r="M122" s="34" t="s">
        <v>67</v>
      </c>
      <c r="N122" s="34" t="s">
        <v>2653</v>
      </c>
      <c r="O122" s="15">
        <v>14152200</v>
      </c>
      <c r="P122" s="15">
        <v>14152200</v>
      </c>
      <c r="Q122" s="34" t="s">
        <v>31</v>
      </c>
      <c r="R122" s="34" t="s">
        <v>31</v>
      </c>
      <c r="S122" s="34" t="s">
        <v>2617</v>
      </c>
      <c r="T122" s="263">
        <v>2358700</v>
      </c>
      <c r="U122" s="34" t="s">
        <v>411</v>
      </c>
      <c r="V122" s="197">
        <v>13002015</v>
      </c>
    </row>
    <row r="123" spans="1:22" s="167" customFormat="1" ht="75" customHeight="1" x14ac:dyDescent="0.25">
      <c r="A123" s="34">
        <v>121</v>
      </c>
      <c r="B123" s="34" t="s">
        <v>2612</v>
      </c>
      <c r="C123" s="188" t="s">
        <v>2648</v>
      </c>
      <c r="D123" s="188" t="s">
        <v>2649</v>
      </c>
      <c r="E123" s="188" t="s">
        <v>2668</v>
      </c>
      <c r="F123" s="188" t="s">
        <v>1631</v>
      </c>
      <c r="G123" s="188" t="s">
        <v>2577</v>
      </c>
      <c r="H123" s="188" t="s">
        <v>2616</v>
      </c>
      <c r="I123" s="34">
        <v>77101706</v>
      </c>
      <c r="J123" s="34" t="s">
        <v>2704</v>
      </c>
      <c r="K123" s="48">
        <v>42179</v>
      </c>
      <c r="L123" s="34">
        <v>6</v>
      </c>
      <c r="M123" s="34" t="s">
        <v>67</v>
      </c>
      <c r="N123" s="34" t="s">
        <v>2653</v>
      </c>
      <c r="O123" s="15">
        <v>14152200</v>
      </c>
      <c r="P123" s="15">
        <v>14152200</v>
      </c>
      <c r="Q123" s="34" t="s">
        <v>31</v>
      </c>
      <c r="R123" s="34" t="s">
        <v>31</v>
      </c>
      <c r="S123" s="34" t="s">
        <v>2617</v>
      </c>
      <c r="T123" s="263">
        <v>2358700</v>
      </c>
      <c r="U123" s="34" t="s">
        <v>411</v>
      </c>
      <c r="V123" s="197">
        <v>13352015</v>
      </c>
    </row>
    <row r="124" spans="1:22" s="167" customFormat="1" ht="75" customHeight="1" x14ac:dyDescent="0.25">
      <c r="A124" s="34">
        <v>122</v>
      </c>
      <c r="B124" s="34" t="s">
        <v>2612</v>
      </c>
      <c r="C124" s="188" t="s">
        <v>2648</v>
      </c>
      <c r="D124" s="188" t="s">
        <v>2649</v>
      </c>
      <c r="E124" s="188" t="s">
        <v>2668</v>
      </c>
      <c r="F124" s="188" t="s">
        <v>1631</v>
      </c>
      <c r="G124" s="188" t="s">
        <v>2577</v>
      </c>
      <c r="H124" s="188" t="s">
        <v>2616</v>
      </c>
      <c r="I124" s="34">
        <v>77101706</v>
      </c>
      <c r="J124" s="34" t="s">
        <v>2704</v>
      </c>
      <c r="K124" s="48">
        <v>42179</v>
      </c>
      <c r="L124" s="34">
        <v>6</v>
      </c>
      <c r="M124" s="34" t="s">
        <v>67</v>
      </c>
      <c r="N124" s="34" t="s">
        <v>2653</v>
      </c>
      <c r="O124" s="15">
        <v>165850</v>
      </c>
      <c r="P124" s="15">
        <v>165850</v>
      </c>
      <c r="Q124" s="34" t="s">
        <v>31</v>
      </c>
      <c r="R124" s="34" t="s">
        <v>31</v>
      </c>
      <c r="S124" s="34" t="s">
        <v>2617</v>
      </c>
      <c r="T124" s="263">
        <v>2358700</v>
      </c>
      <c r="U124" s="34" t="s">
        <v>411</v>
      </c>
      <c r="V124" s="197">
        <v>12952015</v>
      </c>
    </row>
    <row r="125" spans="1:22" s="167" customFormat="1" ht="75" customHeight="1" x14ac:dyDescent="0.25">
      <c r="A125" s="34">
        <v>123</v>
      </c>
      <c r="B125" s="34" t="s">
        <v>2612</v>
      </c>
      <c r="C125" s="188" t="s">
        <v>2648</v>
      </c>
      <c r="D125" s="188" t="s">
        <v>2649</v>
      </c>
      <c r="E125" s="188" t="s">
        <v>2668</v>
      </c>
      <c r="F125" s="188" t="s">
        <v>1631</v>
      </c>
      <c r="G125" s="188" t="s">
        <v>2577</v>
      </c>
      <c r="H125" s="188" t="s">
        <v>2616</v>
      </c>
      <c r="I125" s="34">
        <v>77101706</v>
      </c>
      <c r="J125" s="34" t="s">
        <v>2704</v>
      </c>
      <c r="K125" s="48">
        <v>42179</v>
      </c>
      <c r="L125" s="34">
        <v>6</v>
      </c>
      <c r="M125" s="34" t="s">
        <v>67</v>
      </c>
      <c r="N125" s="34" t="s">
        <v>2705</v>
      </c>
      <c r="O125" s="15">
        <v>13986350</v>
      </c>
      <c r="P125" s="15">
        <v>13986350</v>
      </c>
      <c r="Q125" s="34" t="s">
        <v>31</v>
      </c>
      <c r="R125" s="34" t="s">
        <v>31</v>
      </c>
      <c r="S125" s="34" t="s">
        <v>2617</v>
      </c>
      <c r="T125" s="263">
        <v>2358700</v>
      </c>
      <c r="U125" s="34" t="s">
        <v>411</v>
      </c>
      <c r="V125" s="197">
        <v>12952015</v>
      </c>
    </row>
    <row r="126" spans="1:22" s="167" customFormat="1" ht="75" customHeight="1" x14ac:dyDescent="0.25">
      <c r="A126" s="34">
        <v>124</v>
      </c>
      <c r="B126" s="34" t="s">
        <v>2612</v>
      </c>
      <c r="C126" s="188" t="s">
        <v>2648</v>
      </c>
      <c r="D126" s="188" t="s">
        <v>2649</v>
      </c>
      <c r="E126" s="188" t="s">
        <v>2668</v>
      </c>
      <c r="F126" s="188" t="s">
        <v>1631</v>
      </c>
      <c r="G126" s="188" t="s">
        <v>2577</v>
      </c>
      <c r="H126" s="188" t="s">
        <v>2616</v>
      </c>
      <c r="I126" s="34">
        <v>77101706</v>
      </c>
      <c r="J126" s="34" t="s">
        <v>2704</v>
      </c>
      <c r="K126" s="48">
        <v>42179</v>
      </c>
      <c r="L126" s="34">
        <v>6</v>
      </c>
      <c r="M126" s="34" t="s">
        <v>67</v>
      </c>
      <c r="N126" s="34" t="s">
        <v>2705</v>
      </c>
      <c r="O126" s="15">
        <v>1886960</v>
      </c>
      <c r="P126" s="15">
        <v>1886960</v>
      </c>
      <c r="Q126" s="34" t="s">
        <v>31</v>
      </c>
      <c r="R126" s="34" t="s">
        <v>31</v>
      </c>
      <c r="S126" s="34" t="s">
        <v>2617</v>
      </c>
      <c r="T126" s="263">
        <v>2358700</v>
      </c>
      <c r="U126" s="34" t="s">
        <v>411</v>
      </c>
      <c r="V126" s="197">
        <v>13152015</v>
      </c>
    </row>
    <row r="127" spans="1:22" s="167" customFormat="1" ht="75" customHeight="1" x14ac:dyDescent="0.25">
      <c r="A127" s="34">
        <v>125</v>
      </c>
      <c r="B127" s="34" t="s">
        <v>2612</v>
      </c>
      <c r="C127" s="188" t="s">
        <v>2648</v>
      </c>
      <c r="D127" s="188" t="s">
        <v>2649</v>
      </c>
      <c r="E127" s="188" t="s">
        <v>2668</v>
      </c>
      <c r="F127" s="188" t="s">
        <v>1631</v>
      </c>
      <c r="G127" s="188" t="s">
        <v>2577</v>
      </c>
      <c r="H127" s="188" t="s">
        <v>2616</v>
      </c>
      <c r="I127" s="34">
        <v>77101706</v>
      </c>
      <c r="J127" s="34" t="s">
        <v>2704</v>
      </c>
      <c r="K127" s="48">
        <v>42179</v>
      </c>
      <c r="L127" s="34">
        <v>6</v>
      </c>
      <c r="M127" s="34" t="s">
        <v>67</v>
      </c>
      <c r="N127" s="34" t="s">
        <v>2705</v>
      </c>
      <c r="O127" s="15">
        <v>14152200</v>
      </c>
      <c r="P127" s="15">
        <v>14152200</v>
      </c>
      <c r="Q127" s="34" t="s">
        <v>31</v>
      </c>
      <c r="R127" s="34" t="s">
        <v>31</v>
      </c>
      <c r="S127" s="34" t="s">
        <v>2617</v>
      </c>
      <c r="T127" s="263">
        <v>2358700</v>
      </c>
      <c r="U127" s="34" t="s">
        <v>411</v>
      </c>
      <c r="V127" s="197">
        <v>13052015</v>
      </c>
    </row>
    <row r="128" spans="1:22" s="167" customFormat="1" ht="75" customHeight="1" x14ac:dyDescent="0.25">
      <c r="A128" s="34">
        <v>126</v>
      </c>
      <c r="B128" s="34" t="s">
        <v>2612</v>
      </c>
      <c r="C128" s="188" t="s">
        <v>2648</v>
      </c>
      <c r="D128" s="188" t="s">
        <v>2649</v>
      </c>
      <c r="E128" s="188" t="s">
        <v>2668</v>
      </c>
      <c r="F128" s="188" t="s">
        <v>1631</v>
      </c>
      <c r="G128" s="188" t="s">
        <v>2577</v>
      </c>
      <c r="H128" s="188" t="s">
        <v>2616</v>
      </c>
      <c r="I128" s="34">
        <v>77101706</v>
      </c>
      <c r="J128" s="34" t="s">
        <v>2704</v>
      </c>
      <c r="K128" s="48">
        <v>42179</v>
      </c>
      <c r="L128" s="34">
        <v>6</v>
      </c>
      <c r="M128" s="34" t="s">
        <v>67</v>
      </c>
      <c r="N128" s="34" t="s">
        <v>2705</v>
      </c>
      <c r="O128" s="15">
        <v>14152200</v>
      </c>
      <c r="P128" s="15">
        <v>14152200</v>
      </c>
      <c r="Q128" s="34" t="s">
        <v>31</v>
      </c>
      <c r="R128" s="34" t="s">
        <v>31</v>
      </c>
      <c r="S128" s="34" t="s">
        <v>2617</v>
      </c>
      <c r="T128" s="263">
        <v>2358700</v>
      </c>
      <c r="U128" s="34" t="s">
        <v>411</v>
      </c>
      <c r="V128" s="197">
        <v>12962015</v>
      </c>
    </row>
    <row r="129" spans="1:240" s="167" customFormat="1" ht="75" customHeight="1" x14ac:dyDescent="0.25">
      <c r="A129" s="34">
        <v>127</v>
      </c>
      <c r="B129" s="34" t="s">
        <v>2612</v>
      </c>
      <c r="C129" s="188" t="s">
        <v>2648</v>
      </c>
      <c r="D129" s="188" t="s">
        <v>2649</v>
      </c>
      <c r="E129" s="188" t="s">
        <v>2668</v>
      </c>
      <c r="F129" s="188" t="s">
        <v>1631</v>
      </c>
      <c r="G129" s="188" t="s">
        <v>2577</v>
      </c>
      <c r="H129" s="188" t="s">
        <v>2616</v>
      </c>
      <c r="I129" s="34">
        <v>77101706</v>
      </c>
      <c r="J129" s="34" t="s">
        <v>2704</v>
      </c>
      <c r="K129" s="48">
        <v>42179</v>
      </c>
      <c r="L129" s="34">
        <v>6</v>
      </c>
      <c r="M129" s="34" t="s">
        <v>67</v>
      </c>
      <c r="N129" s="34" t="s">
        <v>2705</v>
      </c>
      <c r="O129" s="15">
        <v>14152200</v>
      </c>
      <c r="P129" s="15">
        <v>14152200</v>
      </c>
      <c r="Q129" s="34" t="s">
        <v>31</v>
      </c>
      <c r="R129" s="34" t="s">
        <v>31</v>
      </c>
      <c r="S129" s="34" t="s">
        <v>2617</v>
      </c>
      <c r="T129" s="263">
        <v>2358700</v>
      </c>
      <c r="U129" s="34" t="s">
        <v>411</v>
      </c>
      <c r="V129" s="197">
        <v>12972015</v>
      </c>
    </row>
    <row r="130" spans="1:240" s="167" customFormat="1" ht="75" customHeight="1" x14ac:dyDescent="0.25">
      <c r="A130" s="34">
        <v>128</v>
      </c>
      <c r="B130" s="34" t="s">
        <v>2612</v>
      </c>
      <c r="C130" s="188" t="s">
        <v>2648</v>
      </c>
      <c r="D130" s="188" t="s">
        <v>2649</v>
      </c>
      <c r="E130" s="188" t="s">
        <v>2668</v>
      </c>
      <c r="F130" s="188" t="s">
        <v>1631</v>
      </c>
      <c r="G130" s="188" t="s">
        <v>2577</v>
      </c>
      <c r="H130" s="188" t="s">
        <v>2616</v>
      </c>
      <c r="I130" s="34">
        <v>77101706</v>
      </c>
      <c r="J130" s="34" t="s">
        <v>2706</v>
      </c>
      <c r="K130" s="48">
        <v>42179</v>
      </c>
      <c r="L130" s="34">
        <v>6</v>
      </c>
      <c r="M130" s="34" t="s">
        <v>67</v>
      </c>
      <c r="N130" s="34" t="s">
        <v>2705</v>
      </c>
      <c r="O130" s="15">
        <v>14152200</v>
      </c>
      <c r="P130" s="15">
        <v>14152200</v>
      </c>
      <c r="Q130" s="34" t="s">
        <v>31</v>
      </c>
      <c r="R130" s="34" t="s">
        <v>31</v>
      </c>
      <c r="S130" s="34" t="s">
        <v>2617</v>
      </c>
      <c r="T130" s="263">
        <v>2358700</v>
      </c>
      <c r="U130" s="34" t="s">
        <v>411</v>
      </c>
      <c r="V130" s="197">
        <v>13182015</v>
      </c>
    </row>
    <row r="131" spans="1:240" s="167" customFormat="1" ht="75" customHeight="1" x14ac:dyDescent="0.25">
      <c r="A131" s="34">
        <v>129</v>
      </c>
      <c r="B131" s="34" t="s">
        <v>2612</v>
      </c>
      <c r="C131" s="188" t="s">
        <v>2648</v>
      </c>
      <c r="D131" s="188" t="s">
        <v>2649</v>
      </c>
      <c r="E131" s="188" t="s">
        <v>2668</v>
      </c>
      <c r="F131" s="188" t="s">
        <v>1631</v>
      </c>
      <c r="G131" s="188" t="s">
        <v>2577</v>
      </c>
      <c r="H131" s="188" t="s">
        <v>2616</v>
      </c>
      <c r="I131" s="34">
        <v>77101706</v>
      </c>
      <c r="J131" s="34" t="s">
        <v>2706</v>
      </c>
      <c r="K131" s="48">
        <v>42179</v>
      </c>
      <c r="L131" s="34">
        <v>6</v>
      </c>
      <c r="M131" s="34" t="s">
        <v>67</v>
      </c>
      <c r="N131" s="34" t="s">
        <v>2705</v>
      </c>
      <c r="O131" s="15">
        <v>14152200</v>
      </c>
      <c r="P131" s="15">
        <v>14152200</v>
      </c>
      <c r="Q131" s="34" t="s">
        <v>31</v>
      </c>
      <c r="R131" s="34" t="s">
        <v>31</v>
      </c>
      <c r="S131" s="34" t="s">
        <v>2617</v>
      </c>
      <c r="T131" s="263">
        <v>2358700</v>
      </c>
      <c r="U131" s="34" t="s">
        <v>411</v>
      </c>
      <c r="V131" s="197">
        <v>13232015</v>
      </c>
    </row>
    <row r="132" spans="1:240" s="167" customFormat="1" ht="75" customHeight="1" x14ac:dyDescent="0.25">
      <c r="A132" s="34">
        <v>130</v>
      </c>
      <c r="B132" s="34" t="s">
        <v>2612</v>
      </c>
      <c r="C132" s="188" t="s">
        <v>2648</v>
      </c>
      <c r="D132" s="188" t="s">
        <v>2649</v>
      </c>
      <c r="E132" s="188" t="s">
        <v>2668</v>
      </c>
      <c r="F132" s="188" t="s">
        <v>1631</v>
      </c>
      <c r="G132" s="188" t="s">
        <v>2577</v>
      </c>
      <c r="H132" s="188" t="s">
        <v>2616</v>
      </c>
      <c r="I132" s="34">
        <v>77101706</v>
      </c>
      <c r="J132" s="34" t="s">
        <v>2706</v>
      </c>
      <c r="K132" s="48">
        <v>42179</v>
      </c>
      <c r="L132" s="34">
        <v>6</v>
      </c>
      <c r="M132" s="34" t="s">
        <v>67</v>
      </c>
      <c r="N132" s="34" t="s">
        <v>2705</v>
      </c>
      <c r="O132" s="15">
        <v>14152200</v>
      </c>
      <c r="P132" s="15">
        <v>14152200</v>
      </c>
      <c r="Q132" s="34" t="s">
        <v>31</v>
      </c>
      <c r="R132" s="34" t="s">
        <v>31</v>
      </c>
      <c r="S132" s="34" t="s">
        <v>2617</v>
      </c>
      <c r="T132" s="263">
        <v>2358700</v>
      </c>
      <c r="U132" s="34" t="s">
        <v>411</v>
      </c>
      <c r="V132" s="197">
        <v>13222015</v>
      </c>
    </row>
    <row r="133" spans="1:240" s="167" customFormat="1" ht="75" customHeight="1" x14ac:dyDescent="0.25">
      <c r="A133" s="34">
        <v>131</v>
      </c>
      <c r="B133" s="34" t="s">
        <v>2612</v>
      </c>
      <c r="C133" s="188" t="s">
        <v>2648</v>
      </c>
      <c r="D133" s="188" t="s">
        <v>2649</v>
      </c>
      <c r="E133" s="188" t="s">
        <v>2668</v>
      </c>
      <c r="F133" s="188" t="s">
        <v>1631</v>
      </c>
      <c r="G133" s="188" t="s">
        <v>2577</v>
      </c>
      <c r="H133" s="188" t="s">
        <v>2616</v>
      </c>
      <c r="I133" s="34">
        <v>77101706</v>
      </c>
      <c r="J133" s="34" t="s">
        <v>2706</v>
      </c>
      <c r="K133" s="48">
        <v>42179</v>
      </c>
      <c r="L133" s="34">
        <v>6</v>
      </c>
      <c r="M133" s="34" t="s">
        <v>67</v>
      </c>
      <c r="N133" s="34" t="s">
        <v>2705</v>
      </c>
      <c r="O133" s="15">
        <v>14152200</v>
      </c>
      <c r="P133" s="15">
        <v>14152200</v>
      </c>
      <c r="Q133" s="34" t="s">
        <v>31</v>
      </c>
      <c r="R133" s="34" t="s">
        <v>31</v>
      </c>
      <c r="S133" s="34" t="s">
        <v>2617</v>
      </c>
      <c r="T133" s="263">
        <v>2358700</v>
      </c>
      <c r="U133" s="34" t="s">
        <v>411</v>
      </c>
      <c r="V133" s="197">
        <v>13062015</v>
      </c>
    </row>
    <row r="134" spans="1:240" s="167" customFormat="1" ht="75" customHeight="1" x14ac:dyDescent="0.25">
      <c r="A134" s="34">
        <v>132</v>
      </c>
      <c r="B134" s="34" t="s">
        <v>2612</v>
      </c>
      <c r="C134" s="188" t="s">
        <v>2648</v>
      </c>
      <c r="D134" s="188" t="s">
        <v>2649</v>
      </c>
      <c r="E134" s="188" t="s">
        <v>2668</v>
      </c>
      <c r="F134" s="188" t="s">
        <v>1631</v>
      </c>
      <c r="G134" s="188" t="s">
        <v>2577</v>
      </c>
      <c r="H134" s="188" t="s">
        <v>2616</v>
      </c>
      <c r="I134" s="34">
        <v>77101706</v>
      </c>
      <c r="J134" s="34" t="s">
        <v>2706</v>
      </c>
      <c r="K134" s="48">
        <v>42179</v>
      </c>
      <c r="L134" s="34">
        <v>6</v>
      </c>
      <c r="M134" s="34" t="s">
        <v>67</v>
      </c>
      <c r="N134" s="34" t="s">
        <v>2705</v>
      </c>
      <c r="O134" s="15">
        <v>14152200</v>
      </c>
      <c r="P134" s="15">
        <v>14152200</v>
      </c>
      <c r="Q134" s="34" t="s">
        <v>31</v>
      </c>
      <c r="R134" s="34" t="s">
        <v>31</v>
      </c>
      <c r="S134" s="34" t="s">
        <v>2617</v>
      </c>
      <c r="T134" s="263">
        <v>2358700</v>
      </c>
      <c r="U134" s="34" t="s">
        <v>411</v>
      </c>
      <c r="V134" s="197">
        <v>13302015</v>
      </c>
    </row>
    <row r="135" spans="1:240" s="167" customFormat="1" ht="75" customHeight="1" x14ac:dyDescent="0.25">
      <c r="A135" s="34">
        <v>133</v>
      </c>
      <c r="B135" s="34" t="s">
        <v>2612</v>
      </c>
      <c r="C135" s="188" t="s">
        <v>2648</v>
      </c>
      <c r="D135" s="188" t="s">
        <v>2649</v>
      </c>
      <c r="E135" s="188" t="s">
        <v>2668</v>
      </c>
      <c r="F135" s="188" t="s">
        <v>1631</v>
      </c>
      <c r="G135" s="188" t="s">
        <v>2577</v>
      </c>
      <c r="H135" s="188" t="s">
        <v>2616</v>
      </c>
      <c r="I135" s="34">
        <v>77101706</v>
      </c>
      <c r="J135" s="34" t="s">
        <v>2706</v>
      </c>
      <c r="K135" s="48">
        <v>42179</v>
      </c>
      <c r="L135" s="34">
        <v>6</v>
      </c>
      <c r="M135" s="34" t="s">
        <v>67</v>
      </c>
      <c r="N135" s="34" t="s">
        <v>2705</v>
      </c>
      <c r="O135" s="15">
        <v>14152200</v>
      </c>
      <c r="P135" s="15">
        <v>14152200</v>
      </c>
      <c r="Q135" s="34" t="s">
        <v>31</v>
      </c>
      <c r="R135" s="34" t="s">
        <v>31</v>
      </c>
      <c r="S135" s="34" t="s">
        <v>2617</v>
      </c>
      <c r="T135" s="263">
        <v>2358700</v>
      </c>
      <c r="U135" s="34" t="s">
        <v>411</v>
      </c>
      <c r="V135" s="197">
        <v>12942015</v>
      </c>
    </row>
    <row r="136" spans="1:240" s="167" customFormat="1" ht="75" customHeight="1" x14ac:dyDescent="0.25">
      <c r="A136" s="34">
        <v>134</v>
      </c>
      <c r="B136" s="34" t="s">
        <v>2612</v>
      </c>
      <c r="C136" s="188" t="s">
        <v>2648</v>
      </c>
      <c r="D136" s="188" t="s">
        <v>2649</v>
      </c>
      <c r="E136" s="188" t="s">
        <v>2668</v>
      </c>
      <c r="F136" s="188" t="s">
        <v>1631</v>
      </c>
      <c r="G136" s="188" t="s">
        <v>2577</v>
      </c>
      <c r="H136" s="188" t="s">
        <v>2616</v>
      </c>
      <c r="I136" s="34">
        <v>70151506</v>
      </c>
      <c r="J136" s="34" t="s">
        <v>2707</v>
      </c>
      <c r="K136" s="48">
        <v>42179</v>
      </c>
      <c r="L136" s="34">
        <v>6</v>
      </c>
      <c r="M136" s="34" t="s">
        <v>67</v>
      </c>
      <c r="N136" s="34" t="s">
        <v>2705</v>
      </c>
      <c r="O136" s="15">
        <v>4491150</v>
      </c>
      <c r="P136" s="15">
        <v>4491150</v>
      </c>
      <c r="Q136" s="34" t="s">
        <v>31</v>
      </c>
      <c r="R136" s="34" t="s">
        <v>31</v>
      </c>
      <c r="S136" s="34" t="s">
        <v>2617</v>
      </c>
      <c r="T136" s="263">
        <v>3996400</v>
      </c>
      <c r="U136" s="34" t="s">
        <v>411</v>
      </c>
      <c r="V136" s="197">
        <v>12982015</v>
      </c>
    </row>
    <row r="137" spans="1:240" s="167" customFormat="1" ht="75" customHeight="1" x14ac:dyDescent="0.25">
      <c r="A137" s="34">
        <v>135</v>
      </c>
      <c r="B137" s="34" t="s">
        <v>2612</v>
      </c>
      <c r="C137" s="188" t="s">
        <v>2648</v>
      </c>
      <c r="D137" s="188" t="s">
        <v>2649</v>
      </c>
      <c r="E137" s="188" t="s">
        <v>2668</v>
      </c>
      <c r="F137" s="188" t="s">
        <v>1631</v>
      </c>
      <c r="G137" s="188" t="s">
        <v>2577</v>
      </c>
      <c r="H137" s="188" t="s">
        <v>2616</v>
      </c>
      <c r="I137" s="34">
        <v>70151506</v>
      </c>
      <c r="J137" s="34" t="s">
        <v>2707</v>
      </c>
      <c r="K137" s="48">
        <v>42179</v>
      </c>
      <c r="L137" s="34">
        <v>6</v>
      </c>
      <c r="M137" s="34" t="s">
        <v>67</v>
      </c>
      <c r="N137" s="34" t="s">
        <v>1144</v>
      </c>
      <c r="O137" s="15">
        <v>19487250</v>
      </c>
      <c r="P137" s="15">
        <v>19487250</v>
      </c>
      <c r="Q137" s="34" t="s">
        <v>31</v>
      </c>
      <c r="R137" s="34" t="s">
        <v>31</v>
      </c>
      <c r="S137" s="34" t="s">
        <v>2617</v>
      </c>
      <c r="T137" s="263">
        <v>3996400</v>
      </c>
      <c r="U137" s="34" t="s">
        <v>411</v>
      </c>
      <c r="V137" s="197">
        <v>12982015</v>
      </c>
    </row>
    <row r="138" spans="1:240" s="167" customFormat="1" ht="75" customHeight="1" x14ac:dyDescent="0.25">
      <c r="A138" s="34">
        <v>136</v>
      </c>
      <c r="B138" s="34" t="s">
        <v>2612</v>
      </c>
      <c r="C138" s="188" t="s">
        <v>2613</v>
      </c>
      <c r="D138" s="188" t="s">
        <v>2614</v>
      </c>
      <c r="E138" s="188" t="s">
        <v>2623</v>
      </c>
      <c r="F138" s="188" t="s">
        <v>1631</v>
      </c>
      <c r="G138" s="188" t="s">
        <v>2577</v>
      </c>
      <c r="H138" s="188" t="s">
        <v>2616</v>
      </c>
      <c r="I138" s="34">
        <v>80101604</v>
      </c>
      <c r="J138" s="34" t="s">
        <v>2708</v>
      </c>
      <c r="K138" s="48">
        <v>42309</v>
      </c>
      <c r="L138" s="34">
        <v>2</v>
      </c>
      <c r="M138" s="34" t="s">
        <v>67</v>
      </c>
      <c r="N138" s="34" t="s">
        <v>1144</v>
      </c>
      <c r="O138" s="15">
        <v>9043400</v>
      </c>
      <c r="P138" s="15">
        <v>9043400</v>
      </c>
      <c r="Q138" s="34" t="s">
        <v>31</v>
      </c>
      <c r="R138" s="34" t="s">
        <v>31</v>
      </c>
      <c r="S138" s="34" t="s">
        <v>2617</v>
      </c>
      <c r="T138" s="263">
        <v>4521700</v>
      </c>
      <c r="U138" s="34" t="s">
        <v>411</v>
      </c>
      <c r="V138" s="197">
        <v>732015</v>
      </c>
    </row>
    <row r="139" spans="1:240" s="167" customFormat="1" ht="75" customHeight="1" x14ac:dyDescent="0.25">
      <c r="A139" s="34">
        <v>137</v>
      </c>
      <c r="B139" s="34" t="s">
        <v>2612</v>
      </c>
      <c r="C139" s="188" t="s">
        <v>2613</v>
      </c>
      <c r="D139" s="188" t="s">
        <v>2614</v>
      </c>
      <c r="E139" s="188" t="s">
        <v>2623</v>
      </c>
      <c r="F139" s="188" t="s">
        <v>1631</v>
      </c>
      <c r="G139" s="188" t="s">
        <v>2577</v>
      </c>
      <c r="H139" s="188" t="s">
        <v>2616</v>
      </c>
      <c r="I139" s="34">
        <v>80161504</v>
      </c>
      <c r="J139" s="34" t="s">
        <v>2709</v>
      </c>
      <c r="K139" s="48">
        <v>42309</v>
      </c>
      <c r="L139" s="34">
        <v>2</v>
      </c>
      <c r="M139" s="34" t="s">
        <v>67</v>
      </c>
      <c r="N139" s="34" t="s">
        <v>1144</v>
      </c>
      <c r="O139" s="15">
        <v>4346600</v>
      </c>
      <c r="P139" s="15">
        <v>4346600</v>
      </c>
      <c r="Q139" s="34" t="s">
        <v>31</v>
      </c>
      <c r="R139" s="34" t="s">
        <v>31</v>
      </c>
      <c r="S139" s="34" t="s">
        <v>2617</v>
      </c>
      <c r="T139" s="263">
        <v>2173300</v>
      </c>
      <c r="U139" s="34" t="s">
        <v>411</v>
      </c>
      <c r="V139" s="197">
        <v>722015</v>
      </c>
    </row>
    <row r="140" spans="1:240" s="167" customFormat="1" ht="75" customHeight="1" x14ac:dyDescent="0.25">
      <c r="A140" s="34">
        <v>138</v>
      </c>
      <c r="B140" s="34" t="s">
        <v>2612</v>
      </c>
      <c r="C140" s="188" t="s">
        <v>2613</v>
      </c>
      <c r="D140" s="188" t="s">
        <v>2614</v>
      </c>
      <c r="E140" s="188" t="s">
        <v>2623</v>
      </c>
      <c r="F140" s="188" t="s">
        <v>1631</v>
      </c>
      <c r="G140" s="188" t="s">
        <v>2577</v>
      </c>
      <c r="H140" s="188" t="s">
        <v>2616</v>
      </c>
      <c r="I140" s="34">
        <v>80161504</v>
      </c>
      <c r="J140" s="34" t="s">
        <v>2710</v>
      </c>
      <c r="K140" s="48">
        <v>42278</v>
      </c>
      <c r="L140" s="34">
        <v>1</v>
      </c>
      <c r="M140" s="34" t="s">
        <v>67</v>
      </c>
      <c r="N140" s="34" t="s">
        <v>1144</v>
      </c>
      <c r="O140" s="15">
        <v>1735550</v>
      </c>
      <c r="P140" s="15">
        <f>+O140</f>
        <v>1735550</v>
      </c>
      <c r="Q140" s="34" t="s">
        <v>31</v>
      </c>
      <c r="R140" s="34" t="s">
        <v>31</v>
      </c>
      <c r="S140" s="34" t="s">
        <v>2617</v>
      </c>
      <c r="T140" s="263">
        <f>+P140</f>
        <v>1735550</v>
      </c>
      <c r="U140" s="34" t="s">
        <v>411</v>
      </c>
      <c r="V140" s="197">
        <v>942015</v>
      </c>
    </row>
    <row r="141" spans="1:240" s="167" customFormat="1" ht="75" customHeight="1" x14ac:dyDescent="0.25">
      <c r="A141" s="34">
        <v>139</v>
      </c>
      <c r="B141" s="34" t="s">
        <v>2612</v>
      </c>
      <c r="C141" s="188" t="s">
        <v>2648</v>
      </c>
      <c r="D141" s="188" t="s">
        <v>2649</v>
      </c>
      <c r="E141" s="188" t="s">
        <v>2675</v>
      </c>
      <c r="F141" s="188" t="s">
        <v>1631</v>
      </c>
      <c r="G141" s="188" t="s">
        <v>2577</v>
      </c>
      <c r="H141" s="188" t="s">
        <v>2616</v>
      </c>
      <c r="I141" s="34">
        <v>70151506</v>
      </c>
      <c r="J141" s="34" t="s">
        <v>2711</v>
      </c>
      <c r="K141" s="48">
        <v>42036</v>
      </c>
      <c r="L141" s="34">
        <v>3.5</v>
      </c>
      <c r="M141" s="34" t="s">
        <v>67</v>
      </c>
      <c r="N141" s="34" t="s">
        <v>1144</v>
      </c>
      <c r="O141" s="15">
        <v>8255450</v>
      </c>
      <c r="P141" s="15">
        <v>8255450</v>
      </c>
      <c r="Q141" s="34" t="s">
        <v>31</v>
      </c>
      <c r="R141" s="34" t="s">
        <v>31</v>
      </c>
      <c r="S141" s="34" t="s">
        <v>2617</v>
      </c>
      <c r="T141" s="263">
        <v>2358700</v>
      </c>
      <c r="U141" s="34" t="s">
        <v>411</v>
      </c>
      <c r="V141" s="197">
        <v>182015</v>
      </c>
    </row>
    <row r="142" spans="1:240" s="167" customFormat="1" ht="75" customHeight="1" x14ac:dyDescent="0.25">
      <c r="A142" s="34">
        <v>140</v>
      </c>
      <c r="B142" s="34" t="s">
        <v>2612</v>
      </c>
      <c r="C142" s="188" t="s">
        <v>2613</v>
      </c>
      <c r="D142" s="188" t="s">
        <v>2614</v>
      </c>
      <c r="E142" s="188" t="s">
        <v>2615</v>
      </c>
      <c r="F142" s="188" t="s">
        <v>1631</v>
      </c>
      <c r="G142" s="188" t="s">
        <v>2577</v>
      </c>
      <c r="H142" s="188" t="s">
        <v>2616</v>
      </c>
      <c r="I142" s="34">
        <v>70161501</v>
      </c>
      <c r="J142" s="34" t="s">
        <v>2594</v>
      </c>
      <c r="K142" s="48">
        <v>42036</v>
      </c>
      <c r="L142" s="34">
        <v>2.5</v>
      </c>
      <c r="M142" s="34" t="s">
        <v>67</v>
      </c>
      <c r="N142" s="34" t="s">
        <v>1144</v>
      </c>
      <c r="O142" s="15">
        <v>6592000</v>
      </c>
      <c r="P142" s="231">
        <v>6592000</v>
      </c>
      <c r="Q142" s="34" t="s">
        <v>31</v>
      </c>
      <c r="R142" s="34" t="s">
        <v>31</v>
      </c>
      <c r="S142" s="34" t="s">
        <v>2617</v>
      </c>
      <c r="T142" s="263">
        <f>+P142</f>
        <v>6592000</v>
      </c>
      <c r="U142" s="34" t="s">
        <v>411</v>
      </c>
      <c r="V142" s="197">
        <v>11492015</v>
      </c>
    </row>
    <row r="143" spans="1:240" s="167" customFormat="1" ht="75" customHeight="1" x14ac:dyDescent="0.25">
      <c r="A143" s="34">
        <v>141</v>
      </c>
      <c r="B143" s="34" t="s">
        <v>2612</v>
      </c>
      <c r="C143" s="34" t="s">
        <v>2613</v>
      </c>
      <c r="D143" s="34" t="s">
        <v>2614</v>
      </c>
      <c r="E143" s="34" t="s">
        <v>2623</v>
      </c>
      <c r="F143" s="34" t="s">
        <v>1631</v>
      </c>
      <c r="G143" s="34" t="s">
        <v>2577</v>
      </c>
      <c r="H143" s="34" t="s">
        <v>2616</v>
      </c>
      <c r="I143" s="34">
        <v>70161601</v>
      </c>
      <c r="J143" s="34" t="s">
        <v>2712</v>
      </c>
      <c r="K143" s="48">
        <v>42036</v>
      </c>
      <c r="L143" s="34">
        <v>1</v>
      </c>
      <c r="M143" s="34" t="s">
        <v>67</v>
      </c>
      <c r="N143" s="34" t="s">
        <v>1144</v>
      </c>
      <c r="O143" s="15">
        <v>5572300</v>
      </c>
      <c r="P143" s="15">
        <v>5572300</v>
      </c>
      <c r="Q143" s="34" t="s">
        <v>31</v>
      </c>
      <c r="R143" s="34" t="s">
        <v>31</v>
      </c>
      <c r="S143" s="34" t="s">
        <v>2713</v>
      </c>
      <c r="T143" s="263">
        <v>5572300</v>
      </c>
      <c r="U143" s="34" t="s">
        <v>411</v>
      </c>
      <c r="V143" s="197">
        <v>482015</v>
      </c>
    </row>
    <row r="144" spans="1:240" ht="75" customHeight="1" x14ac:dyDescent="0.2">
      <c r="A144" s="34">
        <v>142</v>
      </c>
      <c r="B144" s="34" t="s">
        <v>2612</v>
      </c>
      <c r="C144" s="34" t="s">
        <v>2613</v>
      </c>
      <c r="D144" s="34" t="s">
        <v>2614</v>
      </c>
      <c r="E144" s="34" t="s">
        <v>2623</v>
      </c>
      <c r="F144" s="34" t="s">
        <v>1631</v>
      </c>
      <c r="G144" s="34" t="s">
        <v>2577</v>
      </c>
      <c r="H144" s="34" t="s">
        <v>2616</v>
      </c>
      <c r="I144" s="34">
        <v>70161601</v>
      </c>
      <c r="J144" s="34" t="s">
        <v>2714</v>
      </c>
      <c r="K144" s="48">
        <v>42036</v>
      </c>
      <c r="L144" s="34">
        <v>1</v>
      </c>
      <c r="M144" s="34" t="s">
        <v>67</v>
      </c>
      <c r="N144" s="34" t="s">
        <v>1144</v>
      </c>
      <c r="O144" s="15">
        <v>3079700</v>
      </c>
      <c r="P144" s="15">
        <v>3079700</v>
      </c>
      <c r="Q144" s="34" t="s">
        <v>31</v>
      </c>
      <c r="R144" s="34" t="s">
        <v>31</v>
      </c>
      <c r="S144" s="34" t="s">
        <v>2713</v>
      </c>
      <c r="T144" s="263">
        <v>3079700</v>
      </c>
      <c r="U144" s="34" t="s">
        <v>411</v>
      </c>
      <c r="V144" s="197">
        <v>302015</v>
      </c>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c r="BU144" s="167"/>
      <c r="BV144" s="167"/>
      <c r="BW144" s="167"/>
      <c r="BX144" s="167"/>
      <c r="BY144" s="167"/>
      <c r="BZ144" s="167"/>
      <c r="CA144" s="167"/>
      <c r="CB144" s="16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row>
    <row r="145" spans="1:240" ht="75" customHeight="1" x14ac:dyDescent="0.2">
      <c r="A145" s="34">
        <v>143</v>
      </c>
      <c r="B145" s="34" t="s">
        <v>2612</v>
      </c>
      <c r="C145" s="34" t="s">
        <v>2613</v>
      </c>
      <c r="D145" s="34" t="s">
        <v>2614</v>
      </c>
      <c r="E145" s="34" t="s">
        <v>2623</v>
      </c>
      <c r="F145" s="34" t="s">
        <v>1631</v>
      </c>
      <c r="G145" s="34" t="s">
        <v>2577</v>
      </c>
      <c r="H145" s="34" t="s">
        <v>2616</v>
      </c>
      <c r="I145" s="34">
        <v>70161501</v>
      </c>
      <c r="J145" s="34" t="s">
        <v>2715</v>
      </c>
      <c r="K145" s="48">
        <v>42036</v>
      </c>
      <c r="L145" s="34">
        <v>1</v>
      </c>
      <c r="M145" s="34" t="s">
        <v>67</v>
      </c>
      <c r="N145" s="34" t="s">
        <v>1144</v>
      </c>
      <c r="O145" s="15">
        <v>3996400</v>
      </c>
      <c r="P145" s="15">
        <v>3996400</v>
      </c>
      <c r="Q145" s="34" t="s">
        <v>31</v>
      </c>
      <c r="R145" s="34" t="s">
        <v>31</v>
      </c>
      <c r="S145" s="34" t="s">
        <v>2713</v>
      </c>
      <c r="T145" s="263">
        <v>3996400</v>
      </c>
      <c r="U145" s="34" t="s">
        <v>411</v>
      </c>
      <c r="V145" s="197">
        <v>972015</v>
      </c>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c r="BT145" s="167"/>
      <c r="BU145" s="167"/>
      <c r="BV145" s="167"/>
      <c r="BW145" s="167"/>
      <c r="BX145" s="167"/>
      <c r="BY145" s="167"/>
      <c r="BZ145" s="167"/>
      <c r="CA145" s="167"/>
      <c r="CB145" s="167"/>
      <c r="CC145" s="167"/>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row>
    <row r="146" spans="1:240" ht="75" customHeight="1" x14ac:dyDescent="0.2">
      <c r="A146" s="34">
        <v>144</v>
      </c>
      <c r="B146" s="34" t="s">
        <v>2612</v>
      </c>
      <c r="C146" s="34" t="s">
        <v>2613</v>
      </c>
      <c r="D146" s="34" t="s">
        <v>2614</v>
      </c>
      <c r="E146" s="34" t="s">
        <v>2623</v>
      </c>
      <c r="F146" s="34" t="s">
        <v>1631</v>
      </c>
      <c r="G146" s="34" t="s">
        <v>2577</v>
      </c>
      <c r="H146" s="34" t="s">
        <v>2616</v>
      </c>
      <c r="I146" s="34">
        <v>80161504</v>
      </c>
      <c r="J146" s="34" t="s">
        <v>2716</v>
      </c>
      <c r="K146" s="48">
        <v>42036</v>
      </c>
      <c r="L146" s="34">
        <v>1</v>
      </c>
      <c r="M146" s="34" t="s">
        <v>67</v>
      </c>
      <c r="N146" s="34" t="s">
        <v>1144</v>
      </c>
      <c r="O146" s="15">
        <v>1586200</v>
      </c>
      <c r="P146" s="15">
        <v>1586200</v>
      </c>
      <c r="Q146" s="34" t="s">
        <v>31</v>
      </c>
      <c r="R146" s="34" t="s">
        <v>31</v>
      </c>
      <c r="S146" s="34" t="s">
        <v>2713</v>
      </c>
      <c r="T146" s="263">
        <v>1586200</v>
      </c>
      <c r="U146" s="34" t="s">
        <v>411</v>
      </c>
      <c r="V146" s="197">
        <v>322015</v>
      </c>
    </row>
    <row r="147" spans="1:240" ht="75" customHeight="1" x14ac:dyDescent="0.2">
      <c r="A147" s="34">
        <v>145</v>
      </c>
      <c r="B147" s="34" t="s">
        <v>2612</v>
      </c>
      <c r="C147" s="34" t="s">
        <v>2613</v>
      </c>
      <c r="D147" s="34" t="s">
        <v>2614</v>
      </c>
      <c r="E147" s="34" t="s">
        <v>2623</v>
      </c>
      <c r="F147" s="34" t="s">
        <v>1631</v>
      </c>
      <c r="G147" s="34" t="s">
        <v>2577</v>
      </c>
      <c r="H147" s="34" t="s">
        <v>2616</v>
      </c>
      <c r="I147" s="34">
        <v>70161601</v>
      </c>
      <c r="J147" s="34" t="s">
        <v>2717</v>
      </c>
      <c r="K147" s="48">
        <v>42036</v>
      </c>
      <c r="L147" s="34">
        <v>1</v>
      </c>
      <c r="M147" s="34" t="s">
        <v>67</v>
      </c>
      <c r="N147" s="34" t="s">
        <v>1144</v>
      </c>
      <c r="O147" s="15">
        <v>2358700</v>
      </c>
      <c r="P147" s="15">
        <v>2358700</v>
      </c>
      <c r="Q147" s="34" t="s">
        <v>31</v>
      </c>
      <c r="R147" s="34" t="s">
        <v>31</v>
      </c>
      <c r="S147" s="34" t="s">
        <v>2713</v>
      </c>
      <c r="T147" s="263">
        <v>2358700</v>
      </c>
      <c r="U147" s="34" t="s">
        <v>411</v>
      </c>
      <c r="V147" s="197">
        <v>982015</v>
      </c>
    </row>
    <row r="148" spans="1:240" ht="75" customHeight="1" x14ac:dyDescent="0.2">
      <c r="A148" s="34">
        <v>146</v>
      </c>
      <c r="B148" s="34" t="s">
        <v>2612</v>
      </c>
      <c r="C148" s="34" t="s">
        <v>2613</v>
      </c>
      <c r="D148" s="34" t="s">
        <v>2614</v>
      </c>
      <c r="E148" s="34" t="s">
        <v>2623</v>
      </c>
      <c r="F148" s="34" t="s">
        <v>1631</v>
      </c>
      <c r="G148" s="34" t="s">
        <v>2577</v>
      </c>
      <c r="H148" s="34" t="s">
        <v>2616</v>
      </c>
      <c r="I148" s="34">
        <v>70161501</v>
      </c>
      <c r="J148" s="34" t="s">
        <v>2718</v>
      </c>
      <c r="K148" s="48">
        <v>42036</v>
      </c>
      <c r="L148" s="34">
        <v>1</v>
      </c>
      <c r="M148" s="34" t="s">
        <v>67</v>
      </c>
      <c r="N148" s="34" t="s">
        <v>1144</v>
      </c>
      <c r="O148" s="15">
        <v>3471100</v>
      </c>
      <c r="P148" s="15">
        <v>3471100</v>
      </c>
      <c r="Q148" s="34" t="s">
        <v>31</v>
      </c>
      <c r="R148" s="34" t="s">
        <v>31</v>
      </c>
      <c r="S148" s="34" t="s">
        <v>2713</v>
      </c>
      <c r="T148" s="263">
        <v>3471100</v>
      </c>
      <c r="U148" s="34" t="s">
        <v>411</v>
      </c>
      <c r="V148" s="197">
        <v>942015</v>
      </c>
    </row>
    <row r="149" spans="1:240" ht="75" customHeight="1" x14ac:dyDescent="0.2">
      <c r="A149" s="34">
        <v>147</v>
      </c>
      <c r="B149" s="34" t="s">
        <v>2612</v>
      </c>
      <c r="C149" s="34" t="s">
        <v>2613</v>
      </c>
      <c r="D149" s="34" t="s">
        <v>2614</v>
      </c>
      <c r="E149" s="34" t="s">
        <v>2623</v>
      </c>
      <c r="F149" s="34" t="s">
        <v>1631</v>
      </c>
      <c r="G149" s="34" t="s">
        <v>2577</v>
      </c>
      <c r="H149" s="34" t="s">
        <v>2616</v>
      </c>
      <c r="I149" s="34">
        <v>70161601</v>
      </c>
      <c r="J149" s="34" t="s">
        <v>2719</v>
      </c>
      <c r="K149" s="48">
        <v>42036</v>
      </c>
      <c r="L149" s="34">
        <v>1</v>
      </c>
      <c r="M149" s="34" t="s">
        <v>67</v>
      </c>
      <c r="N149" s="34" t="s">
        <v>1144</v>
      </c>
      <c r="O149" s="15">
        <v>3471100</v>
      </c>
      <c r="P149" s="15">
        <v>3471100</v>
      </c>
      <c r="Q149" s="34" t="s">
        <v>31</v>
      </c>
      <c r="R149" s="34" t="s">
        <v>31</v>
      </c>
      <c r="S149" s="34" t="s">
        <v>2713</v>
      </c>
      <c r="T149" s="263">
        <v>3471100</v>
      </c>
      <c r="U149" s="34" t="s">
        <v>411</v>
      </c>
      <c r="V149" s="197">
        <v>962015</v>
      </c>
    </row>
    <row r="150" spans="1:240" ht="75" customHeight="1" x14ac:dyDescent="0.2">
      <c r="A150" s="34">
        <v>148</v>
      </c>
      <c r="B150" s="34" t="s">
        <v>2612</v>
      </c>
      <c r="C150" s="34" t="s">
        <v>2613</v>
      </c>
      <c r="D150" s="34" t="s">
        <v>2614</v>
      </c>
      <c r="E150" s="34" t="s">
        <v>2623</v>
      </c>
      <c r="F150" s="34" t="s">
        <v>1631</v>
      </c>
      <c r="G150" s="34" t="s">
        <v>2577</v>
      </c>
      <c r="H150" s="34" t="s">
        <v>2616</v>
      </c>
      <c r="I150" s="34">
        <v>70161601</v>
      </c>
      <c r="J150" s="34" t="s">
        <v>2720</v>
      </c>
      <c r="K150" s="48">
        <v>42036</v>
      </c>
      <c r="L150" s="34">
        <v>1</v>
      </c>
      <c r="M150" s="34" t="s">
        <v>67</v>
      </c>
      <c r="N150" s="34" t="s">
        <v>1144</v>
      </c>
      <c r="O150" s="15">
        <v>1709800</v>
      </c>
      <c r="P150" s="15">
        <v>1709800</v>
      </c>
      <c r="Q150" s="34" t="s">
        <v>31</v>
      </c>
      <c r="R150" s="34" t="s">
        <v>31</v>
      </c>
      <c r="S150" s="34" t="s">
        <v>2713</v>
      </c>
      <c r="T150" s="263">
        <v>1709800</v>
      </c>
      <c r="U150" s="34" t="s">
        <v>411</v>
      </c>
      <c r="V150" s="197">
        <v>1182015</v>
      </c>
    </row>
    <row r="151" spans="1:240" ht="75" customHeight="1" x14ac:dyDescent="0.2">
      <c r="A151" s="34">
        <v>149</v>
      </c>
      <c r="B151" s="34" t="s">
        <v>2612</v>
      </c>
      <c r="C151" s="34" t="s">
        <v>2613</v>
      </c>
      <c r="D151" s="34" t="s">
        <v>2614</v>
      </c>
      <c r="E151" s="34" t="s">
        <v>2623</v>
      </c>
      <c r="F151" s="34" t="s">
        <v>1631</v>
      </c>
      <c r="G151" s="34" t="s">
        <v>2577</v>
      </c>
      <c r="H151" s="34" t="s">
        <v>2616</v>
      </c>
      <c r="I151" s="34">
        <v>70161601</v>
      </c>
      <c r="J151" s="34" t="s">
        <v>2721</v>
      </c>
      <c r="K151" s="48">
        <v>42036</v>
      </c>
      <c r="L151" s="34">
        <v>1</v>
      </c>
      <c r="M151" s="34" t="s">
        <v>67</v>
      </c>
      <c r="N151" s="34" t="s">
        <v>1144</v>
      </c>
      <c r="O151" s="15">
        <v>2358700</v>
      </c>
      <c r="P151" s="15">
        <v>2358700</v>
      </c>
      <c r="Q151" s="34" t="s">
        <v>31</v>
      </c>
      <c r="R151" s="34" t="s">
        <v>31</v>
      </c>
      <c r="S151" s="34" t="s">
        <v>2713</v>
      </c>
      <c r="T151" s="263">
        <v>2358700</v>
      </c>
      <c r="U151" s="34" t="s">
        <v>411</v>
      </c>
      <c r="V151" s="197">
        <v>412015</v>
      </c>
    </row>
    <row r="152" spans="1:240" ht="75" customHeight="1" x14ac:dyDescent="0.2">
      <c r="A152" s="34">
        <v>150</v>
      </c>
      <c r="B152" s="34" t="s">
        <v>2612</v>
      </c>
      <c r="C152" s="34" t="s">
        <v>2648</v>
      </c>
      <c r="D152" s="34" t="s">
        <v>2649</v>
      </c>
      <c r="E152" s="34" t="s">
        <v>2654</v>
      </c>
      <c r="F152" s="34" t="s">
        <v>1631</v>
      </c>
      <c r="G152" s="34" t="s">
        <v>2577</v>
      </c>
      <c r="H152" s="34" t="s">
        <v>2616</v>
      </c>
      <c r="I152" s="34">
        <v>70151506</v>
      </c>
      <c r="J152" s="34" t="s">
        <v>2722</v>
      </c>
      <c r="K152" s="48">
        <v>42036</v>
      </c>
      <c r="L152" s="34">
        <v>1</v>
      </c>
      <c r="M152" s="34" t="s">
        <v>67</v>
      </c>
      <c r="N152" s="34" t="s">
        <v>1144</v>
      </c>
      <c r="O152" s="15">
        <v>3079700</v>
      </c>
      <c r="P152" s="15">
        <v>3079700</v>
      </c>
      <c r="Q152" s="34" t="s">
        <v>31</v>
      </c>
      <c r="R152" s="34" t="s">
        <v>31</v>
      </c>
      <c r="S152" s="34" t="s">
        <v>2713</v>
      </c>
      <c r="T152" s="263">
        <v>3079700</v>
      </c>
      <c r="U152" s="34" t="s">
        <v>411</v>
      </c>
      <c r="V152" s="197">
        <v>892015</v>
      </c>
    </row>
    <row r="153" spans="1:240" ht="75" customHeight="1" x14ac:dyDescent="0.2">
      <c r="A153" s="34">
        <v>151</v>
      </c>
      <c r="B153" s="34" t="s">
        <v>2612</v>
      </c>
      <c r="C153" s="34" t="s">
        <v>2648</v>
      </c>
      <c r="D153" s="34" t="s">
        <v>2649</v>
      </c>
      <c r="E153" s="34" t="s">
        <v>2654</v>
      </c>
      <c r="F153" s="34" t="s">
        <v>1631</v>
      </c>
      <c r="G153" s="34" t="s">
        <v>2577</v>
      </c>
      <c r="H153" s="34" t="s">
        <v>2616</v>
      </c>
      <c r="I153" s="34">
        <v>70151506</v>
      </c>
      <c r="J153" s="34" t="s">
        <v>2723</v>
      </c>
      <c r="K153" s="48">
        <v>42036</v>
      </c>
      <c r="L153" s="34">
        <v>1</v>
      </c>
      <c r="M153" s="34" t="s">
        <v>67</v>
      </c>
      <c r="N153" s="34" t="s">
        <v>1144</v>
      </c>
      <c r="O153" s="15">
        <v>3079700</v>
      </c>
      <c r="P153" s="15">
        <v>3079700</v>
      </c>
      <c r="Q153" s="34" t="s">
        <v>31</v>
      </c>
      <c r="R153" s="34" t="s">
        <v>31</v>
      </c>
      <c r="S153" s="34" t="s">
        <v>2713</v>
      </c>
      <c r="T153" s="263">
        <v>3079700</v>
      </c>
      <c r="U153" s="34" t="s">
        <v>411</v>
      </c>
      <c r="V153" s="197">
        <v>1022015</v>
      </c>
    </row>
    <row r="154" spans="1:240" ht="75" customHeight="1" x14ac:dyDescent="0.2">
      <c r="A154" s="34">
        <v>152</v>
      </c>
      <c r="B154" s="34" t="s">
        <v>2612</v>
      </c>
      <c r="C154" s="34" t="s">
        <v>2648</v>
      </c>
      <c r="D154" s="34" t="s">
        <v>2649</v>
      </c>
      <c r="E154" s="34" t="s">
        <v>2668</v>
      </c>
      <c r="F154" s="34" t="s">
        <v>1631</v>
      </c>
      <c r="G154" s="34" t="s">
        <v>2577</v>
      </c>
      <c r="H154" s="34" t="s">
        <v>2616</v>
      </c>
      <c r="I154" s="34">
        <v>77101706</v>
      </c>
      <c r="J154" s="34" t="s">
        <v>2724</v>
      </c>
      <c r="K154" s="48">
        <v>42036</v>
      </c>
      <c r="L154" s="34">
        <v>1</v>
      </c>
      <c r="M154" s="34" t="s">
        <v>67</v>
      </c>
      <c r="N154" s="34" t="s">
        <v>1144</v>
      </c>
      <c r="O154" s="15">
        <v>3996400</v>
      </c>
      <c r="P154" s="15">
        <v>3996400</v>
      </c>
      <c r="Q154" s="34" t="s">
        <v>31</v>
      </c>
      <c r="R154" s="34" t="s">
        <v>31</v>
      </c>
      <c r="S154" s="34" t="s">
        <v>2713</v>
      </c>
      <c r="T154" s="263">
        <v>3996400</v>
      </c>
      <c r="U154" s="34" t="s">
        <v>411</v>
      </c>
      <c r="V154" s="197">
        <v>1202015</v>
      </c>
    </row>
    <row r="155" spans="1:240" ht="75" customHeight="1" x14ac:dyDescent="0.2">
      <c r="A155" s="34">
        <v>153</v>
      </c>
      <c r="B155" s="34" t="s">
        <v>2612</v>
      </c>
      <c r="C155" s="34" t="s">
        <v>2648</v>
      </c>
      <c r="D155" s="34" t="s">
        <v>2649</v>
      </c>
      <c r="E155" s="34" t="s">
        <v>2668</v>
      </c>
      <c r="F155" s="34" t="s">
        <v>1631</v>
      </c>
      <c r="G155" s="34" t="s">
        <v>2577</v>
      </c>
      <c r="H155" s="34" t="s">
        <v>2616</v>
      </c>
      <c r="I155" s="34">
        <v>80161504</v>
      </c>
      <c r="J155" s="34" t="s">
        <v>2725</v>
      </c>
      <c r="K155" s="48">
        <v>42036</v>
      </c>
      <c r="L155" s="34">
        <v>1</v>
      </c>
      <c r="M155" s="34" t="s">
        <v>67</v>
      </c>
      <c r="N155" s="34" t="s">
        <v>1144</v>
      </c>
      <c r="O155" s="15">
        <v>3079700</v>
      </c>
      <c r="P155" s="15">
        <v>3079700</v>
      </c>
      <c r="Q155" s="34" t="s">
        <v>31</v>
      </c>
      <c r="R155" s="34" t="s">
        <v>31</v>
      </c>
      <c r="S155" s="34" t="s">
        <v>2713</v>
      </c>
      <c r="T155" s="263">
        <v>3079700</v>
      </c>
      <c r="U155" s="34" t="s">
        <v>411</v>
      </c>
      <c r="V155" s="197">
        <v>602015</v>
      </c>
    </row>
    <row r="156" spans="1:240" ht="75" customHeight="1" x14ac:dyDescent="0.2">
      <c r="A156" s="34">
        <v>154</v>
      </c>
      <c r="B156" s="34" t="s">
        <v>2612</v>
      </c>
      <c r="C156" s="34" t="s">
        <v>2648</v>
      </c>
      <c r="D156" s="34" t="s">
        <v>2649</v>
      </c>
      <c r="E156" s="34" t="s">
        <v>2668</v>
      </c>
      <c r="F156" s="34" t="s">
        <v>1631</v>
      </c>
      <c r="G156" s="34" t="s">
        <v>2577</v>
      </c>
      <c r="H156" s="34" t="s">
        <v>2616</v>
      </c>
      <c r="I156" s="34">
        <v>80161504</v>
      </c>
      <c r="J156" s="34" t="s">
        <v>2726</v>
      </c>
      <c r="K156" s="48">
        <v>42036</v>
      </c>
      <c r="L156" s="34">
        <v>1</v>
      </c>
      <c r="M156" s="34" t="s">
        <v>67</v>
      </c>
      <c r="N156" s="34" t="s">
        <v>1144</v>
      </c>
      <c r="O156" s="15">
        <v>1586200</v>
      </c>
      <c r="P156" s="15">
        <v>1586200</v>
      </c>
      <c r="Q156" s="34" t="s">
        <v>31</v>
      </c>
      <c r="R156" s="34" t="s">
        <v>31</v>
      </c>
      <c r="S156" s="34" t="s">
        <v>2713</v>
      </c>
      <c r="T156" s="263">
        <v>1586200</v>
      </c>
      <c r="U156" s="34" t="s">
        <v>411</v>
      </c>
      <c r="V156" s="197">
        <v>10852015</v>
      </c>
    </row>
    <row r="157" spans="1:240" ht="75" customHeight="1" x14ac:dyDescent="0.2">
      <c r="A157" s="34">
        <v>155</v>
      </c>
      <c r="B157" s="34" t="s">
        <v>2612</v>
      </c>
      <c r="C157" s="34" t="s">
        <v>2648</v>
      </c>
      <c r="D157" s="34" t="s">
        <v>2649</v>
      </c>
      <c r="E157" s="34" t="s">
        <v>2668</v>
      </c>
      <c r="F157" s="34" t="s">
        <v>1631</v>
      </c>
      <c r="G157" s="34" t="s">
        <v>2577</v>
      </c>
      <c r="H157" s="34" t="s">
        <v>2616</v>
      </c>
      <c r="I157" s="34">
        <v>80161504</v>
      </c>
      <c r="J157" s="34" t="s">
        <v>2727</v>
      </c>
      <c r="K157" s="48">
        <v>42036</v>
      </c>
      <c r="L157" s="34">
        <v>10</v>
      </c>
      <c r="M157" s="34" t="s">
        <v>67</v>
      </c>
      <c r="N157" s="34" t="s">
        <v>1144</v>
      </c>
      <c r="O157" s="15">
        <v>1586200</v>
      </c>
      <c r="P157" s="15">
        <v>1586200</v>
      </c>
      <c r="Q157" s="34" t="s">
        <v>31</v>
      </c>
      <c r="R157" s="34" t="s">
        <v>31</v>
      </c>
      <c r="S157" s="34" t="s">
        <v>2713</v>
      </c>
      <c r="T157" s="263">
        <v>1586200</v>
      </c>
      <c r="U157" s="34" t="s">
        <v>411</v>
      </c>
      <c r="V157" s="197">
        <v>502015</v>
      </c>
    </row>
    <row r="158" spans="1:240" ht="75" customHeight="1" x14ac:dyDescent="0.2">
      <c r="A158" s="34">
        <v>156</v>
      </c>
      <c r="B158" s="34" t="s">
        <v>2612</v>
      </c>
      <c r="C158" s="188" t="s">
        <v>2613</v>
      </c>
      <c r="D158" s="188" t="s">
        <v>2614</v>
      </c>
      <c r="E158" s="188" t="s">
        <v>2618</v>
      </c>
      <c r="F158" s="188" t="s">
        <v>2573</v>
      </c>
      <c r="G158" s="188" t="s">
        <v>2574</v>
      </c>
      <c r="H158" s="188" t="s">
        <v>2575</v>
      </c>
      <c r="I158" s="34">
        <v>93151507</v>
      </c>
      <c r="J158" s="34" t="s">
        <v>2728</v>
      </c>
      <c r="K158" s="48">
        <v>42036</v>
      </c>
      <c r="L158" s="34">
        <v>1</v>
      </c>
      <c r="M158" s="34" t="s">
        <v>591</v>
      </c>
      <c r="N158" s="34" t="s">
        <v>1144</v>
      </c>
      <c r="O158" s="15">
        <v>300000</v>
      </c>
      <c r="P158" s="15">
        <v>300000</v>
      </c>
      <c r="Q158" s="34" t="s">
        <v>31</v>
      </c>
      <c r="R158" s="34" t="s">
        <v>31</v>
      </c>
      <c r="S158" s="34" t="s">
        <v>2617</v>
      </c>
      <c r="T158" s="263">
        <v>7363100</v>
      </c>
      <c r="U158" s="34" t="s">
        <v>411</v>
      </c>
      <c r="V158" s="197">
        <v>809</v>
      </c>
    </row>
    <row r="159" spans="1:240" ht="75" customHeight="1" x14ac:dyDescent="0.2">
      <c r="A159" s="34">
        <v>157</v>
      </c>
      <c r="B159" s="34" t="s">
        <v>2612</v>
      </c>
      <c r="C159" s="188" t="s">
        <v>2613</v>
      </c>
      <c r="D159" s="188" t="s">
        <v>2614</v>
      </c>
      <c r="E159" s="188" t="s">
        <v>2618</v>
      </c>
      <c r="F159" s="188" t="s">
        <v>2573</v>
      </c>
      <c r="G159" s="188" t="s">
        <v>2574</v>
      </c>
      <c r="H159" s="188" t="s">
        <v>2575</v>
      </c>
      <c r="I159" s="34">
        <v>93151507</v>
      </c>
      <c r="J159" s="34" t="s">
        <v>2729</v>
      </c>
      <c r="K159" s="48">
        <v>42309</v>
      </c>
      <c r="L159" s="34">
        <v>2</v>
      </c>
      <c r="M159" s="34" t="s">
        <v>591</v>
      </c>
      <c r="N159" s="34" t="s">
        <v>1144</v>
      </c>
      <c r="O159" s="15">
        <v>178989022</v>
      </c>
      <c r="P159" s="15">
        <f>+O159</f>
        <v>178989022</v>
      </c>
      <c r="Q159" s="34" t="s">
        <v>31</v>
      </c>
      <c r="R159" s="34" t="s">
        <v>31</v>
      </c>
      <c r="S159" s="34" t="s">
        <v>2617</v>
      </c>
      <c r="T159" s="263">
        <f>+P159</f>
        <v>178989022</v>
      </c>
      <c r="U159" s="34" t="s">
        <v>411</v>
      </c>
      <c r="V159" s="197">
        <v>11352015</v>
      </c>
    </row>
    <row r="160" spans="1:240" ht="75" customHeight="1" x14ac:dyDescent="0.2">
      <c r="A160" s="34">
        <v>158</v>
      </c>
      <c r="B160" s="34" t="s">
        <v>2612</v>
      </c>
      <c r="C160" s="34" t="s">
        <v>2648</v>
      </c>
      <c r="D160" s="188" t="s">
        <v>2649</v>
      </c>
      <c r="E160" s="188" t="s">
        <v>2654</v>
      </c>
      <c r="F160" s="188" t="s">
        <v>1631</v>
      </c>
      <c r="G160" s="188" t="s">
        <v>2577</v>
      </c>
      <c r="H160" s="188" t="s">
        <v>2616</v>
      </c>
      <c r="I160" s="34">
        <v>70151506</v>
      </c>
      <c r="J160" s="34" t="s">
        <v>2730</v>
      </c>
      <c r="K160" s="48">
        <v>42036</v>
      </c>
      <c r="L160" s="34">
        <v>1</v>
      </c>
      <c r="M160" s="34" t="s">
        <v>67</v>
      </c>
      <c r="N160" s="34" t="s">
        <v>1144</v>
      </c>
      <c r="O160" s="15">
        <f>+L160*T160</f>
        <v>3079700</v>
      </c>
      <c r="P160" s="15">
        <f>+O160</f>
        <v>3079700</v>
      </c>
      <c r="Q160" s="34" t="s">
        <v>31</v>
      </c>
      <c r="R160" s="34" t="s">
        <v>31</v>
      </c>
      <c r="S160" s="34" t="s">
        <v>2617</v>
      </c>
      <c r="T160" s="263">
        <v>3079700</v>
      </c>
      <c r="U160" s="34" t="s">
        <v>411</v>
      </c>
      <c r="V160" s="197">
        <v>4442015</v>
      </c>
    </row>
    <row r="161" spans="1:245" ht="75" customHeight="1" x14ac:dyDescent="0.2">
      <c r="A161" s="34">
        <v>158</v>
      </c>
      <c r="B161" s="34" t="s">
        <v>2612</v>
      </c>
      <c r="C161" s="34" t="s">
        <v>2648</v>
      </c>
      <c r="D161" s="188" t="s">
        <v>2649</v>
      </c>
      <c r="E161" s="188" t="s">
        <v>2623</v>
      </c>
      <c r="F161" s="188" t="s">
        <v>2573</v>
      </c>
      <c r="G161" s="188" t="s">
        <v>2582</v>
      </c>
      <c r="H161" s="188" t="s">
        <v>2583</v>
      </c>
      <c r="I161" s="34">
        <v>78111808</v>
      </c>
      <c r="J161" s="34" t="s">
        <v>2664</v>
      </c>
      <c r="K161" s="48">
        <v>42036</v>
      </c>
      <c r="L161" s="34">
        <v>11</v>
      </c>
      <c r="M161" s="34" t="s">
        <v>591</v>
      </c>
      <c r="N161" s="34" t="s">
        <v>1144</v>
      </c>
      <c r="O161" s="15">
        <v>0</v>
      </c>
      <c r="P161" s="15">
        <v>0</v>
      </c>
      <c r="Q161" s="34" t="s">
        <v>31</v>
      </c>
      <c r="R161" s="34" t="s">
        <v>31</v>
      </c>
      <c r="S161" s="34" t="s">
        <v>2617</v>
      </c>
      <c r="T161" s="263">
        <f>+P161</f>
        <v>0</v>
      </c>
      <c r="U161" s="34" t="s">
        <v>186</v>
      </c>
      <c r="V161" s="197"/>
    </row>
    <row r="162" spans="1:245" ht="75" customHeight="1" x14ac:dyDescent="0.2">
      <c r="A162" s="34">
        <v>159</v>
      </c>
      <c r="B162" s="34" t="s">
        <v>2612</v>
      </c>
      <c r="C162" s="34" t="s">
        <v>2648</v>
      </c>
      <c r="D162" s="188" t="s">
        <v>2649</v>
      </c>
      <c r="E162" s="188" t="s">
        <v>2668</v>
      </c>
      <c r="F162" s="188" t="s">
        <v>1631</v>
      </c>
      <c r="G162" s="188" t="s">
        <v>2577</v>
      </c>
      <c r="H162" s="188" t="s">
        <v>2616</v>
      </c>
      <c r="I162" s="34">
        <v>77101706</v>
      </c>
      <c r="J162" s="34" t="s">
        <v>2731</v>
      </c>
      <c r="K162" s="48">
        <v>42036</v>
      </c>
      <c r="L162" s="34">
        <v>1</v>
      </c>
      <c r="M162" s="34" t="s">
        <v>67</v>
      </c>
      <c r="N162" s="34" t="s">
        <v>1144</v>
      </c>
      <c r="O162" s="15">
        <f t="shared" ref="O162:O183" si="0">+L162*T162</f>
        <v>2173300</v>
      </c>
      <c r="P162" s="15">
        <f t="shared" ref="P162:P208" si="1">+O162</f>
        <v>2173300</v>
      </c>
      <c r="Q162" s="34" t="s">
        <v>31</v>
      </c>
      <c r="R162" s="34" t="s">
        <v>31</v>
      </c>
      <c r="S162" s="34" t="s">
        <v>2617</v>
      </c>
      <c r="T162" s="263">
        <v>2173300</v>
      </c>
      <c r="U162" s="34" t="s">
        <v>411</v>
      </c>
      <c r="V162" s="34">
        <v>592015</v>
      </c>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row>
    <row r="163" spans="1:245" ht="75" customHeight="1" x14ac:dyDescent="0.2">
      <c r="A163" s="34">
        <v>160</v>
      </c>
      <c r="B163" s="34" t="s">
        <v>2612</v>
      </c>
      <c r="C163" s="34" t="s">
        <v>2648</v>
      </c>
      <c r="D163" s="188" t="s">
        <v>2649</v>
      </c>
      <c r="E163" s="188" t="s">
        <v>2668</v>
      </c>
      <c r="F163" s="188" t="s">
        <v>1631</v>
      </c>
      <c r="G163" s="188" t="s">
        <v>2577</v>
      </c>
      <c r="H163" s="188" t="s">
        <v>2616</v>
      </c>
      <c r="I163" s="34">
        <v>80161504</v>
      </c>
      <c r="J163" s="34" t="s">
        <v>2732</v>
      </c>
      <c r="K163" s="48">
        <v>42036</v>
      </c>
      <c r="L163" s="34">
        <v>1</v>
      </c>
      <c r="M163" s="34" t="s">
        <v>67</v>
      </c>
      <c r="N163" s="34" t="s">
        <v>1144</v>
      </c>
      <c r="O163" s="15">
        <f t="shared" si="0"/>
        <v>1586200</v>
      </c>
      <c r="P163" s="15">
        <f t="shared" si="1"/>
        <v>1586200</v>
      </c>
      <c r="Q163" s="34" t="s">
        <v>31</v>
      </c>
      <c r="R163" s="34" t="s">
        <v>31</v>
      </c>
      <c r="S163" s="34" t="s">
        <v>2617</v>
      </c>
      <c r="T163" s="263">
        <v>1586200</v>
      </c>
      <c r="U163" s="34" t="s">
        <v>411</v>
      </c>
      <c r="V163" s="197">
        <v>352015</v>
      </c>
    </row>
    <row r="164" spans="1:245" ht="75" customHeight="1" x14ac:dyDescent="0.2">
      <c r="A164" s="34">
        <v>161</v>
      </c>
      <c r="B164" s="34" t="s">
        <v>2612</v>
      </c>
      <c r="C164" s="34" t="s">
        <v>2648</v>
      </c>
      <c r="D164" s="188" t="s">
        <v>2649</v>
      </c>
      <c r="E164" s="188" t="s">
        <v>2654</v>
      </c>
      <c r="F164" s="188" t="s">
        <v>1631</v>
      </c>
      <c r="G164" s="188" t="s">
        <v>2577</v>
      </c>
      <c r="H164" s="188" t="s">
        <v>2616</v>
      </c>
      <c r="I164" s="34">
        <v>70151506</v>
      </c>
      <c r="J164" s="34" t="s">
        <v>2733</v>
      </c>
      <c r="K164" s="48">
        <v>42036</v>
      </c>
      <c r="L164" s="34">
        <v>1</v>
      </c>
      <c r="M164" s="34" t="s">
        <v>67</v>
      </c>
      <c r="N164" s="34" t="s">
        <v>1144</v>
      </c>
      <c r="O164" s="15">
        <f t="shared" si="0"/>
        <v>3079700</v>
      </c>
      <c r="P164" s="15">
        <f t="shared" si="1"/>
        <v>3079700</v>
      </c>
      <c r="Q164" s="34" t="s">
        <v>31</v>
      </c>
      <c r="R164" s="34" t="s">
        <v>31</v>
      </c>
      <c r="S164" s="34" t="s">
        <v>2617</v>
      </c>
      <c r="T164" s="263">
        <v>3079700</v>
      </c>
      <c r="U164" s="34" t="s">
        <v>411</v>
      </c>
      <c r="V164" s="197">
        <v>1112015</v>
      </c>
    </row>
    <row r="165" spans="1:245" ht="75" customHeight="1" x14ac:dyDescent="0.2">
      <c r="A165" s="34">
        <v>162</v>
      </c>
      <c r="B165" s="34" t="s">
        <v>2612</v>
      </c>
      <c r="C165" s="34" t="s">
        <v>2648</v>
      </c>
      <c r="D165" s="188" t="s">
        <v>2649</v>
      </c>
      <c r="E165" s="188" t="s">
        <v>2654</v>
      </c>
      <c r="F165" s="188" t="s">
        <v>1631</v>
      </c>
      <c r="G165" s="188" t="s">
        <v>2577</v>
      </c>
      <c r="H165" s="188" t="s">
        <v>2616</v>
      </c>
      <c r="I165" s="34">
        <v>70151506</v>
      </c>
      <c r="J165" s="34" t="s">
        <v>2734</v>
      </c>
      <c r="K165" s="48">
        <v>42036</v>
      </c>
      <c r="L165" s="34">
        <v>1</v>
      </c>
      <c r="M165" s="34" t="s">
        <v>67</v>
      </c>
      <c r="N165" s="34" t="s">
        <v>1144</v>
      </c>
      <c r="O165" s="15">
        <f t="shared" si="0"/>
        <v>3471100</v>
      </c>
      <c r="P165" s="15">
        <f t="shared" si="1"/>
        <v>3471100</v>
      </c>
      <c r="Q165" s="34" t="s">
        <v>31</v>
      </c>
      <c r="R165" s="34" t="s">
        <v>31</v>
      </c>
      <c r="S165" s="34" t="s">
        <v>2617</v>
      </c>
      <c r="T165" s="263">
        <v>3471100</v>
      </c>
      <c r="U165" s="34" t="s">
        <v>411</v>
      </c>
      <c r="V165" s="197">
        <v>4452015</v>
      </c>
    </row>
    <row r="166" spans="1:245" ht="75" customHeight="1" x14ac:dyDescent="0.2">
      <c r="A166" s="34">
        <v>163</v>
      </c>
      <c r="B166" s="34" t="s">
        <v>2612</v>
      </c>
      <c r="C166" s="34" t="s">
        <v>2648</v>
      </c>
      <c r="D166" s="188" t="s">
        <v>2649</v>
      </c>
      <c r="E166" s="188" t="s">
        <v>2668</v>
      </c>
      <c r="F166" s="188" t="s">
        <v>1631</v>
      </c>
      <c r="G166" s="188" t="s">
        <v>2577</v>
      </c>
      <c r="H166" s="188" t="s">
        <v>2616</v>
      </c>
      <c r="I166" s="34">
        <v>77101706</v>
      </c>
      <c r="J166" s="34" t="s">
        <v>2735</v>
      </c>
      <c r="K166" s="48">
        <v>42036</v>
      </c>
      <c r="L166" s="34">
        <v>2</v>
      </c>
      <c r="M166" s="34" t="s">
        <v>67</v>
      </c>
      <c r="N166" s="34" t="s">
        <v>1144</v>
      </c>
      <c r="O166" s="15">
        <f t="shared" si="0"/>
        <v>6159400</v>
      </c>
      <c r="P166" s="15">
        <f t="shared" si="1"/>
        <v>6159400</v>
      </c>
      <c r="Q166" s="34" t="s">
        <v>31</v>
      </c>
      <c r="R166" s="34" t="s">
        <v>31</v>
      </c>
      <c r="S166" s="34" t="s">
        <v>2617</v>
      </c>
      <c r="T166" s="263">
        <v>3079700</v>
      </c>
      <c r="U166" s="34" t="s">
        <v>411</v>
      </c>
      <c r="V166" s="197">
        <v>1832015</v>
      </c>
    </row>
    <row r="167" spans="1:245" ht="75" customHeight="1" x14ac:dyDescent="0.2">
      <c r="A167" s="34">
        <v>164</v>
      </c>
      <c r="B167" s="34" t="s">
        <v>2612</v>
      </c>
      <c r="C167" s="188" t="s">
        <v>2613</v>
      </c>
      <c r="D167" s="188" t="s">
        <v>2614</v>
      </c>
      <c r="E167" s="188" t="s">
        <v>2623</v>
      </c>
      <c r="F167" s="188" t="s">
        <v>1631</v>
      </c>
      <c r="G167" s="188" t="s">
        <v>2577</v>
      </c>
      <c r="H167" s="188" t="s">
        <v>2616</v>
      </c>
      <c r="I167" s="34">
        <v>70161601</v>
      </c>
      <c r="J167" s="34" t="s">
        <v>2736</v>
      </c>
      <c r="K167" s="48">
        <v>42036</v>
      </c>
      <c r="L167" s="34">
        <v>2</v>
      </c>
      <c r="M167" s="34" t="s">
        <v>67</v>
      </c>
      <c r="N167" s="34" t="s">
        <v>1144</v>
      </c>
      <c r="O167" s="15">
        <f t="shared" si="0"/>
        <v>6942200</v>
      </c>
      <c r="P167" s="15">
        <f t="shared" si="1"/>
        <v>6942200</v>
      </c>
      <c r="Q167" s="34" t="s">
        <v>31</v>
      </c>
      <c r="R167" s="34" t="s">
        <v>31</v>
      </c>
      <c r="S167" s="34" t="s">
        <v>2617</v>
      </c>
      <c r="T167" s="263">
        <v>3471100</v>
      </c>
      <c r="U167" s="34" t="s">
        <v>411</v>
      </c>
      <c r="V167" s="197">
        <v>2572015</v>
      </c>
    </row>
    <row r="168" spans="1:245" ht="75" customHeight="1" x14ac:dyDescent="0.2">
      <c r="A168" s="34">
        <v>165</v>
      </c>
      <c r="B168" s="34" t="s">
        <v>2612</v>
      </c>
      <c r="C168" s="34" t="s">
        <v>2648</v>
      </c>
      <c r="D168" s="188" t="s">
        <v>2649</v>
      </c>
      <c r="E168" s="188" t="s">
        <v>2654</v>
      </c>
      <c r="F168" s="188" t="s">
        <v>1631</v>
      </c>
      <c r="G168" s="188" t="s">
        <v>2577</v>
      </c>
      <c r="H168" s="188" t="s">
        <v>2616</v>
      </c>
      <c r="I168" s="34">
        <v>70151506</v>
      </c>
      <c r="J168" s="34" t="s">
        <v>2737</v>
      </c>
      <c r="K168" s="48">
        <v>42036</v>
      </c>
      <c r="L168" s="34">
        <v>2</v>
      </c>
      <c r="M168" s="34" t="s">
        <v>67</v>
      </c>
      <c r="N168" s="34" t="s">
        <v>1144</v>
      </c>
      <c r="O168" s="15">
        <f t="shared" si="0"/>
        <v>6942200</v>
      </c>
      <c r="P168" s="15">
        <f t="shared" si="1"/>
        <v>6942200</v>
      </c>
      <c r="Q168" s="34" t="s">
        <v>31</v>
      </c>
      <c r="R168" s="34" t="s">
        <v>31</v>
      </c>
      <c r="S168" s="34" t="s">
        <v>2617</v>
      </c>
      <c r="T168" s="263">
        <v>3471100</v>
      </c>
      <c r="U168" s="34" t="s">
        <v>411</v>
      </c>
      <c r="V168" s="197">
        <v>562015</v>
      </c>
    </row>
    <row r="169" spans="1:245" ht="75" customHeight="1" x14ac:dyDescent="0.2">
      <c r="A169" s="34">
        <v>166</v>
      </c>
      <c r="B169" s="34" t="s">
        <v>2612</v>
      </c>
      <c r="C169" s="34" t="s">
        <v>2648</v>
      </c>
      <c r="D169" s="188" t="s">
        <v>2649</v>
      </c>
      <c r="E169" s="188" t="s">
        <v>2668</v>
      </c>
      <c r="F169" s="188" t="s">
        <v>1631</v>
      </c>
      <c r="G169" s="188" t="s">
        <v>2577</v>
      </c>
      <c r="H169" s="188" t="s">
        <v>2616</v>
      </c>
      <c r="I169" s="34">
        <v>80161504</v>
      </c>
      <c r="J169" s="34" t="s">
        <v>2738</v>
      </c>
      <c r="K169" s="48">
        <v>42036</v>
      </c>
      <c r="L169" s="34">
        <v>1</v>
      </c>
      <c r="M169" s="34" t="s">
        <v>67</v>
      </c>
      <c r="N169" s="34" t="s">
        <v>1144</v>
      </c>
      <c r="O169" s="15">
        <f t="shared" si="0"/>
        <v>1586200</v>
      </c>
      <c r="P169" s="15">
        <f t="shared" si="1"/>
        <v>1586200</v>
      </c>
      <c r="Q169" s="34" t="s">
        <v>31</v>
      </c>
      <c r="R169" s="34" t="s">
        <v>31</v>
      </c>
      <c r="S169" s="34" t="s">
        <v>2617</v>
      </c>
      <c r="T169" s="263">
        <v>1586200</v>
      </c>
      <c r="U169" s="34" t="s">
        <v>411</v>
      </c>
      <c r="V169" s="197">
        <v>3102015</v>
      </c>
    </row>
    <row r="170" spans="1:245" ht="75" customHeight="1" x14ac:dyDescent="0.2">
      <c r="A170" s="34">
        <v>167</v>
      </c>
      <c r="B170" s="34" t="s">
        <v>2612</v>
      </c>
      <c r="C170" s="34" t="s">
        <v>2648</v>
      </c>
      <c r="D170" s="188" t="s">
        <v>2649</v>
      </c>
      <c r="E170" s="188" t="s">
        <v>2654</v>
      </c>
      <c r="F170" s="188" t="s">
        <v>1631</v>
      </c>
      <c r="G170" s="188" t="s">
        <v>2577</v>
      </c>
      <c r="H170" s="188" t="s">
        <v>2616</v>
      </c>
      <c r="I170" s="34">
        <v>70151506</v>
      </c>
      <c r="J170" s="34" t="s">
        <v>2739</v>
      </c>
      <c r="K170" s="48">
        <v>42036</v>
      </c>
      <c r="L170" s="34">
        <v>1</v>
      </c>
      <c r="M170" s="34" t="s">
        <v>67</v>
      </c>
      <c r="N170" s="34" t="s">
        <v>1144</v>
      </c>
      <c r="O170" s="15">
        <f t="shared" si="0"/>
        <v>3471100</v>
      </c>
      <c r="P170" s="15">
        <f t="shared" si="1"/>
        <v>3471100</v>
      </c>
      <c r="Q170" s="34" t="s">
        <v>31</v>
      </c>
      <c r="R170" s="34" t="s">
        <v>31</v>
      </c>
      <c r="S170" s="34" t="s">
        <v>2617</v>
      </c>
      <c r="T170" s="263">
        <v>3471100</v>
      </c>
      <c r="U170" s="34" t="s">
        <v>411</v>
      </c>
      <c r="V170" s="197">
        <v>3542015</v>
      </c>
    </row>
    <row r="171" spans="1:245" ht="75" customHeight="1" x14ac:dyDescent="0.2">
      <c r="A171" s="34">
        <v>168</v>
      </c>
      <c r="B171" s="34" t="s">
        <v>2612</v>
      </c>
      <c r="C171" s="34" t="s">
        <v>2613</v>
      </c>
      <c r="D171" s="34" t="s">
        <v>2614</v>
      </c>
      <c r="E171" s="34" t="s">
        <v>2623</v>
      </c>
      <c r="F171" s="188" t="s">
        <v>1631</v>
      </c>
      <c r="G171" s="188" t="s">
        <v>2577</v>
      </c>
      <c r="H171" s="188" t="s">
        <v>2616</v>
      </c>
      <c r="I171" s="34">
        <v>70161501</v>
      </c>
      <c r="J171" s="34" t="s">
        <v>2740</v>
      </c>
      <c r="K171" s="48">
        <v>42036</v>
      </c>
      <c r="L171" s="34">
        <v>0.5</v>
      </c>
      <c r="M171" s="34" t="s">
        <v>67</v>
      </c>
      <c r="N171" s="34" t="s">
        <v>1144</v>
      </c>
      <c r="O171" s="15">
        <f t="shared" si="0"/>
        <v>1735550</v>
      </c>
      <c r="P171" s="15">
        <f t="shared" si="1"/>
        <v>1735550</v>
      </c>
      <c r="Q171" s="34" t="s">
        <v>31</v>
      </c>
      <c r="R171" s="34" t="s">
        <v>31</v>
      </c>
      <c r="S171" s="34" t="s">
        <v>2617</v>
      </c>
      <c r="T171" s="263">
        <v>3471100</v>
      </c>
      <c r="U171" s="34" t="s">
        <v>411</v>
      </c>
      <c r="V171" s="197">
        <v>942015</v>
      </c>
    </row>
    <row r="172" spans="1:245" ht="75" customHeight="1" x14ac:dyDescent="0.2">
      <c r="A172" s="34">
        <v>169</v>
      </c>
      <c r="B172" s="34" t="s">
        <v>2612</v>
      </c>
      <c r="C172" s="34" t="s">
        <v>2613</v>
      </c>
      <c r="D172" s="34" t="s">
        <v>2614</v>
      </c>
      <c r="E172" s="34" t="s">
        <v>2623</v>
      </c>
      <c r="F172" s="188" t="s">
        <v>1631</v>
      </c>
      <c r="G172" s="188" t="s">
        <v>2577</v>
      </c>
      <c r="H172" s="188" t="s">
        <v>2616</v>
      </c>
      <c r="I172" s="34">
        <v>80161504</v>
      </c>
      <c r="J172" s="34" t="s">
        <v>2741</v>
      </c>
      <c r="K172" s="48">
        <v>42036</v>
      </c>
      <c r="L172" s="34">
        <v>2</v>
      </c>
      <c r="M172" s="34" t="s">
        <v>67</v>
      </c>
      <c r="N172" s="34" t="s">
        <v>1144</v>
      </c>
      <c r="O172" s="15">
        <f t="shared" si="0"/>
        <v>3172400</v>
      </c>
      <c r="P172" s="15">
        <f t="shared" si="1"/>
        <v>3172400</v>
      </c>
      <c r="Q172" s="34" t="s">
        <v>31</v>
      </c>
      <c r="R172" s="34" t="s">
        <v>31</v>
      </c>
      <c r="S172" s="34" t="s">
        <v>2617</v>
      </c>
      <c r="T172" s="263">
        <v>1586200</v>
      </c>
      <c r="U172" s="34" t="s">
        <v>411</v>
      </c>
      <c r="V172" s="197">
        <v>322015</v>
      </c>
    </row>
    <row r="173" spans="1:245" ht="75" customHeight="1" x14ac:dyDescent="0.2">
      <c r="A173" s="34">
        <v>170</v>
      </c>
      <c r="B173" s="34" t="s">
        <v>2612</v>
      </c>
      <c r="C173" s="34" t="s">
        <v>2613</v>
      </c>
      <c r="D173" s="34" t="s">
        <v>2614</v>
      </c>
      <c r="E173" s="34" t="s">
        <v>2623</v>
      </c>
      <c r="F173" s="188" t="s">
        <v>1631</v>
      </c>
      <c r="G173" s="188" t="s">
        <v>2577</v>
      </c>
      <c r="H173" s="188" t="s">
        <v>2616</v>
      </c>
      <c r="I173" s="34">
        <v>70161601</v>
      </c>
      <c r="J173" s="34" t="s">
        <v>2742</v>
      </c>
      <c r="K173" s="48">
        <v>42036</v>
      </c>
      <c r="L173" s="34">
        <v>2</v>
      </c>
      <c r="M173" s="34" t="s">
        <v>67</v>
      </c>
      <c r="N173" s="34" t="s">
        <v>1144</v>
      </c>
      <c r="O173" s="15">
        <f t="shared" si="0"/>
        <v>3419600</v>
      </c>
      <c r="P173" s="15">
        <f t="shared" si="1"/>
        <v>3419600</v>
      </c>
      <c r="Q173" s="34" t="s">
        <v>31</v>
      </c>
      <c r="R173" s="34" t="s">
        <v>31</v>
      </c>
      <c r="S173" s="34" t="s">
        <v>2617</v>
      </c>
      <c r="T173" s="263">
        <v>1709800</v>
      </c>
      <c r="U173" s="34" t="s">
        <v>411</v>
      </c>
      <c r="V173" s="197">
        <v>1182015</v>
      </c>
    </row>
    <row r="174" spans="1:245" ht="75" customHeight="1" x14ac:dyDescent="0.2">
      <c r="A174" s="34">
        <v>171</v>
      </c>
      <c r="B174" s="34" t="s">
        <v>2612</v>
      </c>
      <c r="C174" s="34" t="s">
        <v>2648</v>
      </c>
      <c r="D174" s="34" t="s">
        <v>2649</v>
      </c>
      <c r="E174" s="34" t="s">
        <v>2668</v>
      </c>
      <c r="F174" s="188" t="s">
        <v>1631</v>
      </c>
      <c r="G174" s="188" t="s">
        <v>2577</v>
      </c>
      <c r="H174" s="188" t="s">
        <v>2616</v>
      </c>
      <c r="I174" s="34">
        <v>77101706</v>
      </c>
      <c r="J174" s="34" t="s">
        <v>2743</v>
      </c>
      <c r="K174" s="48">
        <v>42036</v>
      </c>
      <c r="L174" s="34">
        <v>1</v>
      </c>
      <c r="M174" s="34" t="s">
        <v>67</v>
      </c>
      <c r="N174" s="34" t="s">
        <v>1144</v>
      </c>
      <c r="O174" s="15">
        <f t="shared" si="0"/>
        <v>3996400</v>
      </c>
      <c r="P174" s="15">
        <f t="shared" si="1"/>
        <v>3996400</v>
      </c>
      <c r="Q174" s="34" t="s">
        <v>31</v>
      </c>
      <c r="R174" s="34" t="s">
        <v>31</v>
      </c>
      <c r="S174" s="34" t="s">
        <v>2617</v>
      </c>
      <c r="T174" s="263">
        <v>3996400</v>
      </c>
      <c r="U174" s="34" t="s">
        <v>411</v>
      </c>
      <c r="V174" s="197">
        <v>1202015</v>
      </c>
    </row>
    <row r="175" spans="1:245" ht="75" customHeight="1" x14ac:dyDescent="0.2">
      <c r="A175" s="34">
        <v>172</v>
      </c>
      <c r="B175" s="34" t="s">
        <v>2612</v>
      </c>
      <c r="C175" s="34" t="s">
        <v>2648</v>
      </c>
      <c r="D175" s="188" t="s">
        <v>2649</v>
      </c>
      <c r="E175" s="188" t="s">
        <v>2654</v>
      </c>
      <c r="F175" s="188" t="s">
        <v>1631</v>
      </c>
      <c r="G175" s="188" t="s">
        <v>2577</v>
      </c>
      <c r="H175" s="188" t="s">
        <v>2616</v>
      </c>
      <c r="I175" s="34">
        <v>70151506</v>
      </c>
      <c r="J175" s="34" t="s">
        <v>2744</v>
      </c>
      <c r="K175" s="48">
        <v>42036</v>
      </c>
      <c r="L175" s="34">
        <v>1</v>
      </c>
      <c r="M175" s="34" t="s">
        <v>67</v>
      </c>
      <c r="N175" s="34" t="s">
        <v>1144</v>
      </c>
      <c r="O175" s="15">
        <f t="shared" si="0"/>
        <v>3079700</v>
      </c>
      <c r="P175" s="15">
        <f t="shared" si="1"/>
        <v>3079700</v>
      </c>
      <c r="Q175" s="34" t="s">
        <v>31</v>
      </c>
      <c r="R175" s="34" t="s">
        <v>31</v>
      </c>
      <c r="S175" s="34" t="s">
        <v>2617</v>
      </c>
      <c r="T175" s="263">
        <v>3079700</v>
      </c>
      <c r="U175" s="34" t="s">
        <v>411</v>
      </c>
      <c r="V175" s="197">
        <v>1022015</v>
      </c>
    </row>
    <row r="176" spans="1:245" ht="75" customHeight="1" x14ac:dyDescent="0.2">
      <c r="A176" s="34">
        <v>173</v>
      </c>
      <c r="B176" s="34" t="s">
        <v>2612</v>
      </c>
      <c r="C176" s="34" t="s">
        <v>2648</v>
      </c>
      <c r="D176" s="34" t="s">
        <v>2649</v>
      </c>
      <c r="E176" s="34" t="s">
        <v>2668</v>
      </c>
      <c r="F176" s="188" t="s">
        <v>1631</v>
      </c>
      <c r="G176" s="188" t="s">
        <v>2577</v>
      </c>
      <c r="H176" s="188" t="s">
        <v>2616</v>
      </c>
      <c r="I176" s="34">
        <v>70151506</v>
      </c>
      <c r="J176" s="34" t="s">
        <v>2745</v>
      </c>
      <c r="K176" s="48">
        <v>42036</v>
      </c>
      <c r="L176" s="34">
        <v>2</v>
      </c>
      <c r="M176" s="34" t="s">
        <v>67</v>
      </c>
      <c r="N176" s="34" t="s">
        <v>1144</v>
      </c>
      <c r="O176" s="15">
        <f t="shared" si="0"/>
        <v>6159400</v>
      </c>
      <c r="P176" s="15">
        <f t="shared" si="1"/>
        <v>6159400</v>
      </c>
      <c r="Q176" s="34" t="s">
        <v>31</v>
      </c>
      <c r="R176" s="34" t="s">
        <v>31</v>
      </c>
      <c r="S176" s="34" t="s">
        <v>2617</v>
      </c>
      <c r="T176" s="263">
        <v>3079700</v>
      </c>
      <c r="U176" s="34" t="s">
        <v>411</v>
      </c>
      <c r="V176" s="197">
        <v>602015</v>
      </c>
    </row>
    <row r="177" spans="1:22" ht="75" customHeight="1" x14ac:dyDescent="0.2">
      <c r="A177" s="34">
        <v>174</v>
      </c>
      <c r="B177" s="34" t="s">
        <v>2612</v>
      </c>
      <c r="C177" s="188" t="s">
        <v>2613</v>
      </c>
      <c r="D177" s="188" t="s">
        <v>2614</v>
      </c>
      <c r="E177" s="188" t="s">
        <v>2623</v>
      </c>
      <c r="F177" s="188" t="s">
        <v>1631</v>
      </c>
      <c r="G177" s="188" t="s">
        <v>2577</v>
      </c>
      <c r="H177" s="188" t="s">
        <v>2616</v>
      </c>
      <c r="I177" s="34">
        <v>70161501</v>
      </c>
      <c r="J177" s="34" t="s">
        <v>2746</v>
      </c>
      <c r="K177" s="48">
        <v>42036</v>
      </c>
      <c r="L177" s="34">
        <v>1.5</v>
      </c>
      <c r="M177" s="34" t="s">
        <v>67</v>
      </c>
      <c r="N177" s="34" t="s">
        <v>1144</v>
      </c>
      <c r="O177" s="15">
        <f t="shared" si="0"/>
        <v>5206650</v>
      </c>
      <c r="P177" s="15">
        <f t="shared" si="1"/>
        <v>5206650</v>
      </c>
      <c r="Q177" s="34" t="s">
        <v>31</v>
      </c>
      <c r="R177" s="34" t="s">
        <v>31</v>
      </c>
      <c r="S177" s="34" t="s">
        <v>2617</v>
      </c>
      <c r="T177" s="263">
        <v>3471100</v>
      </c>
      <c r="U177" s="34" t="s">
        <v>411</v>
      </c>
      <c r="V177" s="197">
        <v>522015</v>
      </c>
    </row>
    <row r="178" spans="1:22" ht="75" customHeight="1" x14ac:dyDescent="0.2">
      <c r="A178" s="34">
        <v>175</v>
      </c>
      <c r="B178" s="34" t="s">
        <v>2612</v>
      </c>
      <c r="C178" s="34" t="s">
        <v>2613</v>
      </c>
      <c r="D178" s="34" t="s">
        <v>2614</v>
      </c>
      <c r="E178" s="34" t="s">
        <v>2623</v>
      </c>
      <c r="F178" s="188" t="s">
        <v>1631</v>
      </c>
      <c r="G178" s="188" t="s">
        <v>2577</v>
      </c>
      <c r="H178" s="188" t="s">
        <v>2616</v>
      </c>
      <c r="I178" s="34">
        <v>70161601</v>
      </c>
      <c r="J178" s="34" t="s">
        <v>2747</v>
      </c>
      <c r="K178" s="48">
        <v>42036</v>
      </c>
      <c r="L178" s="34">
        <v>2</v>
      </c>
      <c r="M178" s="34" t="s">
        <v>67</v>
      </c>
      <c r="N178" s="34" t="s">
        <v>1144</v>
      </c>
      <c r="O178" s="15">
        <f t="shared" si="0"/>
        <v>4717400</v>
      </c>
      <c r="P178" s="15">
        <f t="shared" si="1"/>
        <v>4717400</v>
      </c>
      <c r="Q178" s="34" t="s">
        <v>31</v>
      </c>
      <c r="R178" s="34" t="s">
        <v>31</v>
      </c>
      <c r="S178" s="34" t="s">
        <v>2617</v>
      </c>
      <c r="T178" s="263">
        <v>2358700</v>
      </c>
      <c r="U178" s="34" t="s">
        <v>411</v>
      </c>
      <c r="V178" s="197">
        <v>412015</v>
      </c>
    </row>
    <row r="179" spans="1:22" ht="75" customHeight="1" x14ac:dyDescent="0.2">
      <c r="A179" s="34">
        <v>176</v>
      </c>
      <c r="B179" s="34" t="s">
        <v>2612</v>
      </c>
      <c r="C179" s="188" t="s">
        <v>2613</v>
      </c>
      <c r="D179" s="188" t="s">
        <v>2614</v>
      </c>
      <c r="E179" s="188" t="s">
        <v>2623</v>
      </c>
      <c r="F179" s="188" t="s">
        <v>1631</v>
      </c>
      <c r="G179" s="188" t="s">
        <v>2577</v>
      </c>
      <c r="H179" s="188" t="s">
        <v>2616</v>
      </c>
      <c r="I179" s="34">
        <v>70160000</v>
      </c>
      <c r="J179" s="34" t="s">
        <v>2748</v>
      </c>
      <c r="K179" s="48">
        <v>42036</v>
      </c>
      <c r="L179" s="34">
        <v>1</v>
      </c>
      <c r="M179" s="34" t="s">
        <v>67</v>
      </c>
      <c r="N179" s="34" t="s">
        <v>1144</v>
      </c>
      <c r="O179" s="15">
        <f t="shared" si="0"/>
        <v>2544100</v>
      </c>
      <c r="P179" s="15">
        <f t="shared" si="1"/>
        <v>2544100</v>
      </c>
      <c r="Q179" s="34" t="s">
        <v>31</v>
      </c>
      <c r="R179" s="34" t="s">
        <v>31</v>
      </c>
      <c r="S179" s="34" t="s">
        <v>2617</v>
      </c>
      <c r="T179" s="263">
        <v>2544100</v>
      </c>
      <c r="U179" s="34" t="s">
        <v>411</v>
      </c>
      <c r="V179" s="197">
        <v>122015</v>
      </c>
    </row>
    <row r="180" spans="1:22" ht="75" customHeight="1" x14ac:dyDescent="0.2">
      <c r="A180" s="34">
        <v>177</v>
      </c>
      <c r="B180" s="34" t="s">
        <v>2612</v>
      </c>
      <c r="C180" s="34" t="s">
        <v>2648</v>
      </c>
      <c r="D180" s="188" t="s">
        <v>2649</v>
      </c>
      <c r="E180" s="188" t="s">
        <v>2668</v>
      </c>
      <c r="F180" s="188" t="s">
        <v>1631</v>
      </c>
      <c r="G180" s="188" t="s">
        <v>2577</v>
      </c>
      <c r="H180" s="188" t="s">
        <v>2616</v>
      </c>
      <c r="I180" s="34">
        <v>70151506</v>
      </c>
      <c r="J180" s="34" t="s">
        <v>2749</v>
      </c>
      <c r="K180" s="48">
        <v>42036</v>
      </c>
      <c r="L180" s="34">
        <v>1</v>
      </c>
      <c r="M180" s="34" t="s">
        <v>67</v>
      </c>
      <c r="N180" s="34" t="s">
        <v>1144</v>
      </c>
      <c r="O180" s="15">
        <f t="shared" si="0"/>
        <v>2760400</v>
      </c>
      <c r="P180" s="15">
        <f t="shared" si="1"/>
        <v>2760400</v>
      </c>
      <c r="Q180" s="34" t="s">
        <v>31</v>
      </c>
      <c r="R180" s="34" t="s">
        <v>31</v>
      </c>
      <c r="S180" s="34" t="s">
        <v>2617</v>
      </c>
      <c r="T180" s="263">
        <v>2760400</v>
      </c>
      <c r="U180" s="34" t="s">
        <v>411</v>
      </c>
      <c r="V180" s="197">
        <v>992015</v>
      </c>
    </row>
    <row r="181" spans="1:22" ht="75" customHeight="1" x14ac:dyDescent="0.2">
      <c r="A181" s="34">
        <v>178</v>
      </c>
      <c r="B181" s="34" t="s">
        <v>2612</v>
      </c>
      <c r="C181" s="34" t="s">
        <v>2648</v>
      </c>
      <c r="D181" s="188" t="s">
        <v>2649</v>
      </c>
      <c r="E181" s="188" t="s">
        <v>2668</v>
      </c>
      <c r="F181" s="188" t="s">
        <v>1631</v>
      </c>
      <c r="G181" s="188" t="s">
        <v>2577</v>
      </c>
      <c r="H181" s="188" t="s">
        <v>2616</v>
      </c>
      <c r="I181" s="34">
        <v>70151506</v>
      </c>
      <c r="J181" s="34" t="s">
        <v>2750</v>
      </c>
      <c r="K181" s="48">
        <v>42036</v>
      </c>
      <c r="L181" s="34">
        <v>2</v>
      </c>
      <c r="M181" s="34" t="s">
        <v>67</v>
      </c>
      <c r="N181" s="34" t="s">
        <v>1144</v>
      </c>
      <c r="O181" s="15">
        <f t="shared" si="0"/>
        <v>5088200</v>
      </c>
      <c r="P181" s="15">
        <f t="shared" si="1"/>
        <v>5088200</v>
      </c>
      <c r="Q181" s="34" t="s">
        <v>31</v>
      </c>
      <c r="R181" s="34" t="s">
        <v>31</v>
      </c>
      <c r="S181" s="34" t="s">
        <v>2617</v>
      </c>
      <c r="T181" s="263">
        <v>2544100</v>
      </c>
      <c r="U181" s="34" t="s">
        <v>411</v>
      </c>
      <c r="V181" s="197">
        <v>4202015</v>
      </c>
    </row>
    <row r="182" spans="1:22" ht="75" customHeight="1" x14ac:dyDescent="0.2">
      <c r="A182" s="34">
        <v>179</v>
      </c>
      <c r="B182" s="34" t="s">
        <v>2612</v>
      </c>
      <c r="C182" s="34" t="s">
        <v>2648</v>
      </c>
      <c r="D182" s="188" t="s">
        <v>2649</v>
      </c>
      <c r="E182" s="188" t="s">
        <v>2654</v>
      </c>
      <c r="F182" s="188" t="s">
        <v>1631</v>
      </c>
      <c r="G182" s="188" t="s">
        <v>2577</v>
      </c>
      <c r="H182" s="188" t="s">
        <v>2616</v>
      </c>
      <c r="I182" s="34">
        <v>70151506</v>
      </c>
      <c r="J182" s="34" t="s">
        <v>2751</v>
      </c>
      <c r="K182" s="48">
        <v>42036</v>
      </c>
      <c r="L182" s="34">
        <v>2</v>
      </c>
      <c r="M182" s="34" t="s">
        <v>67</v>
      </c>
      <c r="N182" s="34" t="s">
        <v>1144</v>
      </c>
      <c r="O182" s="15">
        <f t="shared" si="0"/>
        <v>5088200</v>
      </c>
      <c r="P182" s="15">
        <f t="shared" si="1"/>
        <v>5088200</v>
      </c>
      <c r="Q182" s="34" t="s">
        <v>31</v>
      </c>
      <c r="R182" s="34" t="s">
        <v>31</v>
      </c>
      <c r="S182" s="34" t="s">
        <v>2617</v>
      </c>
      <c r="T182" s="263">
        <v>2544100</v>
      </c>
      <c r="U182" s="34" t="s">
        <v>411</v>
      </c>
      <c r="V182" s="197">
        <v>1312015</v>
      </c>
    </row>
    <row r="183" spans="1:22" ht="75" customHeight="1" x14ac:dyDescent="0.2">
      <c r="A183" s="34">
        <v>180</v>
      </c>
      <c r="B183" s="34" t="s">
        <v>2612</v>
      </c>
      <c r="C183" s="34" t="s">
        <v>2613</v>
      </c>
      <c r="D183" s="34" t="s">
        <v>2614</v>
      </c>
      <c r="E183" s="34" t="s">
        <v>2623</v>
      </c>
      <c r="F183" s="188" t="s">
        <v>1631</v>
      </c>
      <c r="G183" s="188" t="s">
        <v>2577</v>
      </c>
      <c r="H183" s="188" t="s">
        <v>2616</v>
      </c>
      <c r="I183" s="34">
        <v>70161601</v>
      </c>
      <c r="J183" s="34" t="s">
        <v>2752</v>
      </c>
      <c r="K183" s="48">
        <v>42036</v>
      </c>
      <c r="L183" s="34">
        <v>1</v>
      </c>
      <c r="M183" s="34" t="s">
        <v>67</v>
      </c>
      <c r="N183" s="34" t="s">
        <v>1144</v>
      </c>
      <c r="O183" s="15">
        <f t="shared" si="0"/>
        <v>2358700</v>
      </c>
      <c r="P183" s="15">
        <f t="shared" si="1"/>
        <v>2358700</v>
      </c>
      <c r="Q183" s="34" t="s">
        <v>31</v>
      </c>
      <c r="R183" s="34" t="s">
        <v>31</v>
      </c>
      <c r="S183" s="34" t="s">
        <v>2617</v>
      </c>
      <c r="T183" s="263">
        <v>2358700</v>
      </c>
      <c r="U183" s="34" t="s">
        <v>411</v>
      </c>
      <c r="V183" s="197">
        <v>982015</v>
      </c>
    </row>
    <row r="184" spans="1:22" ht="75" customHeight="1" x14ac:dyDescent="0.2">
      <c r="A184" s="34">
        <v>181</v>
      </c>
      <c r="B184" s="34" t="s">
        <v>2612</v>
      </c>
      <c r="C184" s="34" t="s">
        <v>2648</v>
      </c>
      <c r="D184" s="188" t="s">
        <v>2649</v>
      </c>
      <c r="E184" s="188" t="s">
        <v>2668</v>
      </c>
      <c r="F184" s="188" t="s">
        <v>1631</v>
      </c>
      <c r="G184" s="188" t="s">
        <v>2577</v>
      </c>
      <c r="H184" s="188" t="s">
        <v>2616</v>
      </c>
      <c r="I184" s="34">
        <v>77101706</v>
      </c>
      <c r="J184" s="34" t="s">
        <v>2753</v>
      </c>
      <c r="K184" s="48">
        <v>42036</v>
      </c>
      <c r="L184" s="34">
        <v>2</v>
      </c>
      <c r="M184" s="34" t="s">
        <v>67</v>
      </c>
      <c r="N184" s="34" t="s">
        <v>2705</v>
      </c>
      <c r="O184" s="15">
        <f>(L184*T184)</f>
        <v>6159400</v>
      </c>
      <c r="P184" s="15">
        <f t="shared" si="1"/>
        <v>6159400</v>
      </c>
      <c r="Q184" s="34" t="s">
        <v>31</v>
      </c>
      <c r="R184" s="34" t="s">
        <v>31</v>
      </c>
      <c r="S184" s="34" t="s">
        <v>2617</v>
      </c>
      <c r="T184" s="263">
        <v>3079700</v>
      </c>
      <c r="U184" s="34" t="s">
        <v>411</v>
      </c>
      <c r="V184" s="197">
        <v>1002015</v>
      </c>
    </row>
    <row r="185" spans="1:22" ht="75" customHeight="1" x14ac:dyDescent="0.2">
      <c r="A185" s="34">
        <v>181</v>
      </c>
      <c r="B185" s="34" t="s">
        <v>2612</v>
      </c>
      <c r="C185" s="34" t="s">
        <v>2648</v>
      </c>
      <c r="D185" s="188" t="s">
        <v>2649</v>
      </c>
      <c r="E185" s="188" t="s">
        <v>2668</v>
      </c>
      <c r="F185" s="188" t="s">
        <v>1631</v>
      </c>
      <c r="G185" s="188" t="s">
        <v>2577</v>
      </c>
      <c r="H185" s="188" t="s">
        <v>2616</v>
      </c>
      <c r="I185" s="34">
        <v>77101706</v>
      </c>
      <c r="J185" s="34" t="s">
        <v>185</v>
      </c>
      <c r="K185" s="48">
        <v>42036</v>
      </c>
      <c r="L185" s="34">
        <v>2</v>
      </c>
      <c r="M185" s="34" t="s">
        <v>67</v>
      </c>
      <c r="N185" s="34" t="s">
        <v>1144</v>
      </c>
      <c r="O185" s="15">
        <f>425185-O186</f>
        <v>293345</v>
      </c>
      <c r="P185" s="15">
        <f t="shared" si="1"/>
        <v>293345</v>
      </c>
      <c r="Q185" s="34" t="s">
        <v>31</v>
      </c>
      <c r="R185" s="34" t="s">
        <v>31</v>
      </c>
      <c r="S185" s="34" t="s">
        <v>2617</v>
      </c>
      <c r="T185" s="263"/>
      <c r="U185" s="34" t="s">
        <v>186</v>
      </c>
      <c r="V185" s="197"/>
    </row>
    <row r="186" spans="1:22" ht="75" customHeight="1" x14ac:dyDescent="0.2">
      <c r="A186" s="34">
        <v>181</v>
      </c>
      <c r="B186" s="34" t="s">
        <v>2612</v>
      </c>
      <c r="C186" s="34" t="s">
        <v>2648</v>
      </c>
      <c r="D186" s="188" t="s">
        <v>2649</v>
      </c>
      <c r="E186" s="188" t="s">
        <v>2668</v>
      </c>
      <c r="F186" s="188" t="s">
        <v>1631</v>
      </c>
      <c r="G186" s="188" t="s">
        <v>2577</v>
      </c>
      <c r="H186" s="188" t="s">
        <v>2616</v>
      </c>
      <c r="I186" s="34">
        <v>77101706</v>
      </c>
      <c r="J186" s="34" t="s">
        <v>185</v>
      </c>
      <c r="K186" s="48">
        <v>42036</v>
      </c>
      <c r="L186" s="34">
        <v>2</v>
      </c>
      <c r="M186" s="34" t="s">
        <v>67</v>
      </c>
      <c r="N186" s="34" t="s">
        <v>2705</v>
      </c>
      <c r="O186" s="15">
        <v>131840</v>
      </c>
      <c r="P186" s="15">
        <f t="shared" si="1"/>
        <v>131840</v>
      </c>
      <c r="Q186" s="34" t="s">
        <v>31</v>
      </c>
      <c r="R186" s="34" t="s">
        <v>31</v>
      </c>
      <c r="S186" s="34" t="s">
        <v>2617</v>
      </c>
      <c r="T186" s="263"/>
      <c r="U186" s="34" t="s">
        <v>186</v>
      </c>
      <c r="V186" s="197"/>
    </row>
    <row r="187" spans="1:22" ht="75" customHeight="1" x14ac:dyDescent="0.2">
      <c r="A187" s="34">
        <v>182</v>
      </c>
      <c r="B187" s="34" t="s">
        <v>2612</v>
      </c>
      <c r="C187" s="34" t="s">
        <v>2648</v>
      </c>
      <c r="D187" s="188" t="s">
        <v>2649</v>
      </c>
      <c r="E187" s="188" t="s">
        <v>2654</v>
      </c>
      <c r="F187" s="188" t="s">
        <v>1631</v>
      </c>
      <c r="G187" s="188" t="s">
        <v>2577</v>
      </c>
      <c r="H187" s="188" t="s">
        <v>2616</v>
      </c>
      <c r="I187" s="34">
        <v>70151506</v>
      </c>
      <c r="J187" s="34" t="s">
        <v>2754</v>
      </c>
      <c r="K187" s="48">
        <v>42036</v>
      </c>
      <c r="L187" s="34">
        <v>1</v>
      </c>
      <c r="M187" s="34" t="s">
        <v>67</v>
      </c>
      <c r="N187" s="34" t="s">
        <v>1144</v>
      </c>
      <c r="O187" s="15">
        <f t="shared" ref="O187:O198" si="2">+L187*T187</f>
        <v>2358700</v>
      </c>
      <c r="P187" s="15">
        <f t="shared" si="1"/>
        <v>2358700</v>
      </c>
      <c r="Q187" s="34" t="s">
        <v>31</v>
      </c>
      <c r="R187" s="34" t="s">
        <v>31</v>
      </c>
      <c r="S187" s="34" t="s">
        <v>2617</v>
      </c>
      <c r="T187" s="263">
        <v>2358700</v>
      </c>
      <c r="U187" s="34" t="s">
        <v>411</v>
      </c>
      <c r="V187" s="197">
        <v>552015</v>
      </c>
    </row>
    <row r="188" spans="1:22" ht="75" customHeight="1" x14ac:dyDescent="0.2">
      <c r="A188" s="34">
        <v>183</v>
      </c>
      <c r="B188" s="34" t="s">
        <v>2612</v>
      </c>
      <c r="C188" s="188" t="s">
        <v>2613</v>
      </c>
      <c r="D188" s="188" t="s">
        <v>2614</v>
      </c>
      <c r="E188" s="188" t="s">
        <v>2623</v>
      </c>
      <c r="F188" s="188" t="s">
        <v>1631</v>
      </c>
      <c r="G188" s="188" t="s">
        <v>2577</v>
      </c>
      <c r="H188" s="188" t="s">
        <v>2616</v>
      </c>
      <c r="I188" s="34">
        <v>70160000</v>
      </c>
      <c r="J188" s="34" t="s">
        <v>2755</v>
      </c>
      <c r="K188" s="48">
        <v>42036</v>
      </c>
      <c r="L188" s="34">
        <v>1</v>
      </c>
      <c r="M188" s="34" t="s">
        <v>67</v>
      </c>
      <c r="N188" s="34" t="s">
        <v>1144</v>
      </c>
      <c r="O188" s="15">
        <f t="shared" si="2"/>
        <v>3079700</v>
      </c>
      <c r="P188" s="15">
        <f t="shared" si="1"/>
        <v>3079700</v>
      </c>
      <c r="Q188" s="34" t="s">
        <v>31</v>
      </c>
      <c r="R188" s="34" t="s">
        <v>31</v>
      </c>
      <c r="S188" s="34" t="s">
        <v>2617</v>
      </c>
      <c r="T188" s="263">
        <v>3079700</v>
      </c>
      <c r="U188" s="34" t="s">
        <v>411</v>
      </c>
      <c r="V188" s="197">
        <v>112015</v>
      </c>
    </row>
    <row r="189" spans="1:22" ht="75" customHeight="1" x14ac:dyDescent="0.2">
      <c r="A189" s="34">
        <v>184</v>
      </c>
      <c r="B189" s="34" t="s">
        <v>2612</v>
      </c>
      <c r="C189" s="34" t="s">
        <v>2648</v>
      </c>
      <c r="D189" s="188" t="s">
        <v>2649</v>
      </c>
      <c r="E189" s="188" t="s">
        <v>2654</v>
      </c>
      <c r="F189" s="188" t="s">
        <v>1631</v>
      </c>
      <c r="G189" s="188" t="s">
        <v>2577</v>
      </c>
      <c r="H189" s="188" t="s">
        <v>2616</v>
      </c>
      <c r="I189" s="34">
        <v>70151506</v>
      </c>
      <c r="J189" s="34" t="s">
        <v>2756</v>
      </c>
      <c r="K189" s="48">
        <v>42036</v>
      </c>
      <c r="L189" s="34">
        <v>2</v>
      </c>
      <c r="M189" s="34" t="s">
        <v>67</v>
      </c>
      <c r="N189" s="34" t="s">
        <v>1144</v>
      </c>
      <c r="O189" s="15">
        <f t="shared" si="2"/>
        <v>6942200</v>
      </c>
      <c r="P189" s="15">
        <f t="shared" si="1"/>
        <v>6942200</v>
      </c>
      <c r="Q189" s="34" t="s">
        <v>31</v>
      </c>
      <c r="R189" s="34" t="s">
        <v>31</v>
      </c>
      <c r="S189" s="34" t="s">
        <v>2617</v>
      </c>
      <c r="T189" s="263">
        <v>3471100</v>
      </c>
      <c r="U189" s="34" t="s">
        <v>411</v>
      </c>
      <c r="V189" s="197">
        <v>2282015</v>
      </c>
    </row>
    <row r="190" spans="1:22" ht="75" customHeight="1" x14ac:dyDescent="0.2">
      <c r="A190" s="34">
        <v>185</v>
      </c>
      <c r="B190" s="34" t="s">
        <v>2612</v>
      </c>
      <c r="C190" s="34" t="s">
        <v>2648</v>
      </c>
      <c r="D190" s="188" t="s">
        <v>2649</v>
      </c>
      <c r="E190" s="188" t="s">
        <v>2654</v>
      </c>
      <c r="F190" s="188" t="s">
        <v>1631</v>
      </c>
      <c r="G190" s="188" t="s">
        <v>2577</v>
      </c>
      <c r="H190" s="188" t="s">
        <v>2616</v>
      </c>
      <c r="I190" s="34">
        <v>70151506</v>
      </c>
      <c r="J190" s="34" t="s">
        <v>2757</v>
      </c>
      <c r="K190" s="48">
        <v>42036</v>
      </c>
      <c r="L190" s="34">
        <v>1.5</v>
      </c>
      <c r="M190" s="34" t="s">
        <v>67</v>
      </c>
      <c r="N190" s="34" t="s">
        <v>1144</v>
      </c>
      <c r="O190" s="15">
        <f t="shared" si="2"/>
        <v>5206650</v>
      </c>
      <c r="P190" s="15">
        <f t="shared" si="1"/>
        <v>5206650</v>
      </c>
      <c r="Q190" s="34" t="s">
        <v>31</v>
      </c>
      <c r="R190" s="34" t="s">
        <v>31</v>
      </c>
      <c r="S190" s="34" t="s">
        <v>2617</v>
      </c>
      <c r="T190" s="263">
        <v>3471100</v>
      </c>
      <c r="U190" s="34" t="s">
        <v>411</v>
      </c>
      <c r="V190" s="197">
        <v>2712015</v>
      </c>
    </row>
    <row r="191" spans="1:22" ht="75" customHeight="1" x14ac:dyDescent="0.2">
      <c r="A191" s="34">
        <v>186</v>
      </c>
      <c r="B191" s="34" t="s">
        <v>2612</v>
      </c>
      <c r="C191" s="34" t="s">
        <v>2648</v>
      </c>
      <c r="D191" s="188" t="s">
        <v>2649</v>
      </c>
      <c r="E191" s="188" t="s">
        <v>2668</v>
      </c>
      <c r="F191" s="188" t="s">
        <v>1631</v>
      </c>
      <c r="G191" s="188" t="s">
        <v>2577</v>
      </c>
      <c r="H191" s="188" t="s">
        <v>2616</v>
      </c>
      <c r="I191" s="34">
        <v>80161504</v>
      </c>
      <c r="J191" s="34" t="s">
        <v>2758</v>
      </c>
      <c r="K191" s="48">
        <v>42036</v>
      </c>
      <c r="L191" s="34">
        <v>2</v>
      </c>
      <c r="M191" s="34" t="s">
        <v>67</v>
      </c>
      <c r="N191" s="34" t="s">
        <v>1144</v>
      </c>
      <c r="O191" s="15">
        <f t="shared" si="2"/>
        <v>3172400</v>
      </c>
      <c r="P191" s="15">
        <f t="shared" si="1"/>
        <v>3172400</v>
      </c>
      <c r="Q191" s="34" t="s">
        <v>31</v>
      </c>
      <c r="R191" s="34" t="s">
        <v>31</v>
      </c>
      <c r="S191" s="34" t="s">
        <v>2617</v>
      </c>
      <c r="T191" s="263">
        <v>1586200</v>
      </c>
      <c r="U191" s="34" t="s">
        <v>411</v>
      </c>
      <c r="V191" s="197">
        <v>502015</v>
      </c>
    </row>
    <row r="192" spans="1:22" ht="75" customHeight="1" x14ac:dyDescent="0.2">
      <c r="A192" s="34">
        <v>187</v>
      </c>
      <c r="B192" s="34" t="s">
        <v>2612</v>
      </c>
      <c r="C192" s="34" t="s">
        <v>2648</v>
      </c>
      <c r="D192" s="34" t="s">
        <v>2649</v>
      </c>
      <c r="E192" s="34" t="s">
        <v>2668</v>
      </c>
      <c r="F192" s="188" t="s">
        <v>1631</v>
      </c>
      <c r="G192" s="188" t="s">
        <v>2577</v>
      </c>
      <c r="H192" s="188" t="s">
        <v>2616</v>
      </c>
      <c r="I192" s="34">
        <v>80161504</v>
      </c>
      <c r="J192" s="34" t="s">
        <v>2759</v>
      </c>
      <c r="K192" s="48">
        <v>42036</v>
      </c>
      <c r="L192" s="34">
        <v>2</v>
      </c>
      <c r="M192" s="34" t="s">
        <v>67</v>
      </c>
      <c r="N192" s="34" t="s">
        <v>1144</v>
      </c>
      <c r="O192" s="15">
        <f t="shared" si="2"/>
        <v>3172400</v>
      </c>
      <c r="P192" s="15">
        <f t="shared" si="1"/>
        <v>3172400</v>
      </c>
      <c r="Q192" s="34" t="s">
        <v>31</v>
      </c>
      <c r="R192" s="34" t="s">
        <v>31</v>
      </c>
      <c r="S192" s="34" t="s">
        <v>2617</v>
      </c>
      <c r="T192" s="263">
        <v>1586200</v>
      </c>
      <c r="U192" s="34" t="s">
        <v>411</v>
      </c>
      <c r="V192" s="197">
        <v>10852015</v>
      </c>
    </row>
    <row r="193" spans="1:22" ht="75" customHeight="1" x14ac:dyDescent="0.2">
      <c r="A193" s="34">
        <v>188</v>
      </c>
      <c r="B193" s="34" t="s">
        <v>2612</v>
      </c>
      <c r="C193" s="34" t="s">
        <v>2613</v>
      </c>
      <c r="D193" s="34" t="s">
        <v>2614</v>
      </c>
      <c r="E193" s="34" t="s">
        <v>2623</v>
      </c>
      <c r="F193" s="188" t="s">
        <v>1631</v>
      </c>
      <c r="G193" s="188" t="s">
        <v>2577</v>
      </c>
      <c r="H193" s="188" t="s">
        <v>2616</v>
      </c>
      <c r="I193" s="34">
        <v>70161601</v>
      </c>
      <c r="J193" s="34" t="s">
        <v>2760</v>
      </c>
      <c r="K193" s="48">
        <v>42036</v>
      </c>
      <c r="L193" s="34">
        <v>1.5</v>
      </c>
      <c r="M193" s="34" t="s">
        <v>67</v>
      </c>
      <c r="N193" s="34" t="s">
        <v>1144</v>
      </c>
      <c r="O193" s="15">
        <f t="shared" si="2"/>
        <v>5206650</v>
      </c>
      <c r="P193" s="15">
        <f t="shared" si="1"/>
        <v>5206650</v>
      </c>
      <c r="Q193" s="34" t="s">
        <v>31</v>
      </c>
      <c r="R193" s="34" t="s">
        <v>31</v>
      </c>
      <c r="S193" s="34" t="s">
        <v>2617</v>
      </c>
      <c r="T193" s="263">
        <v>3471100</v>
      </c>
      <c r="U193" s="34" t="s">
        <v>411</v>
      </c>
      <c r="V193" s="197">
        <v>962015</v>
      </c>
    </row>
    <row r="194" spans="1:22" ht="75" customHeight="1" x14ac:dyDescent="0.2">
      <c r="A194" s="34">
        <v>189</v>
      </c>
      <c r="B194" s="34" t="s">
        <v>2612</v>
      </c>
      <c r="C194" s="34" t="s">
        <v>2613</v>
      </c>
      <c r="D194" s="34" t="s">
        <v>2614</v>
      </c>
      <c r="E194" s="34" t="s">
        <v>2623</v>
      </c>
      <c r="F194" s="188" t="s">
        <v>1631</v>
      </c>
      <c r="G194" s="188" t="s">
        <v>2577</v>
      </c>
      <c r="H194" s="188" t="s">
        <v>2616</v>
      </c>
      <c r="I194" s="34">
        <v>70161601</v>
      </c>
      <c r="J194" s="34" t="s">
        <v>2761</v>
      </c>
      <c r="K194" s="48">
        <v>42036</v>
      </c>
      <c r="L194" s="34">
        <v>1.5</v>
      </c>
      <c r="M194" s="34" t="s">
        <v>67</v>
      </c>
      <c r="N194" s="34" t="s">
        <v>1144</v>
      </c>
      <c r="O194" s="15">
        <f t="shared" si="2"/>
        <v>8358450</v>
      </c>
      <c r="P194" s="15">
        <f t="shared" si="1"/>
        <v>8358450</v>
      </c>
      <c r="Q194" s="34" t="s">
        <v>31</v>
      </c>
      <c r="R194" s="34" t="s">
        <v>31</v>
      </c>
      <c r="S194" s="34" t="s">
        <v>2617</v>
      </c>
      <c r="T194" s="263">
        <v>5572300</v>
      </c>
      <c r="U194" s="34" t="s">
        <v>411</v>
      </c>
      <c r="V194" s="197">
        <v>482015</v>
      </c>
    </row>
    <row r="195" spans="1:22" ht="75" customHeight="1" x14ac:dyDescent="0.2">
      <c r="A195" s="34">
        <v>190</v>
      </c>
      <c r="B195" s="34" t="s">
        <v>2612</v>
      </c>
      <c r="C195" s="34" t="s">
        <v>2648</v>
      </c>
      <c r="D195" s="188" t="s">
        <v>2649</v>
      </c>
      <c r="E195" s="188" t="s">
        <v>2668</v>
      </c>
      <c r="F195" s="188" t="s">
        <v>1631</v>
      </c>
      <c r="G195" s="188" t="s">
        <v>2577</v>
      </c>
      <c r="H195" s="188" t="s">
        <v>2616</v>
      </c>
      <c r="I195" s="34">
        <v>80161504</v>
      </c>
      <c r="J195" s="34" t="s">
        <v>2762</v>
      </c>
      <c r="K195" s="48">
        <v>42036</v>
      </c>
      <c r="L195" s="34">
        <v>1</v>
      </c>
      <c r="M195" s="34" t="s">
        <v>67</v>
      </c>
      <c r="N195" s="34" t="s">
        <v>1144</v>
      </c>
      <c r="O195" s="15">
        <f t="shared" si="2"/>
        <v>1586200</v>
      </c>
      <c r="P195" s="15">
        <f t="shared" si="1"/>
        <v>1586200</v>
      </c>
      <c r="Q195" s="34" t="s">
        <v>31</v>
      </c>
      <c r="R195" s="34" t="s">
        <v>31</v>
      </c>
      <c r="S195" s="34" t="s">
        <v>2617</v>
      </c>
      <c r="T195" s="263">
        <v>1586200</v>
      </c>
      <c r="U195" s="34" t="s">
        <v>411</v>
      </c>
      <c r="V195" s="197">
        <v>7072015</v>
      </c>
    </row>
    <row r="196" spans="1:22" ht="75" customHeight="1" x14ac:dyDescent="0.2">
      <c r="A196" s="34">
        <v>191</v>
      </c>
      <c r="B196" s="34" t="s">
        <v>2612</v>
      </c>
      <c r="C196" s="34" t="s">
        <v>2648</v>
      </c>
      <c r="D196" s="188" t="s">
        <v>2649</v>
      </c>
      <c r="E196" s="188" t="s">
        <v>2654</v>
      </c>
      <c r="F196" s="188" t="s">
        <v>1631</v>
      </c>
      <c r="G196" s="188" t="s">
        <v>2577</v>
      </c>
      <c r="H196" s="188" t="s">
        <v>2616</v>
      </c>
      <c r="I196" s="34">
        <v>70151506</v>
      </c>
      <c r="J196" s="34" t="s">
        <v>2763</v>
      </c>
      <c r="K196" s="48">
        <v>42036</v>
      </c>
      <c r="L196" s="34">
        <v>1</v>
      </c>
      <c r="M196" s="34" t="s">
        <v>67</v>
      </c>
      <c r="N196" s="34" t="s">
        <v>1144</v>
      </c>
      <c r="O196" s="15">
        <f t="shared" si="2"/>
        <v>3996400</v>
      </c>
      <c r="P196" s="15">
        <f t="shared" si="1"/>
        <v>3996400</v>
      </c>
      <c r="Q196" s="34" t="s">
        <v>31</v>
      </c>
      <c r="R196" s="34" t="s">
        <v>31</v>
      </c>
      <c r="S196" s="34" t="s">
        <v>2617</v>
      </c>
      <c r="T196" s="263">
        <v>3996400</v>
      </c>
      <c r="U196" s="34" t="s">
        <v>411</v>
      </c>
      <c r="V196" s="197">
        <v>232015</v>
      </c>
    </row>
    <row r="197" spans="1:22" ht="75" customHeight="1" x14ac:dyDescent="0.2">
      <c r="A197" s="34">
        <v>192</v>
      </c>
      <c r="B197" s="34" t="s">
        <v>2612</v>
      </c>
      <c r="C197" s="34" t="s">
        <v>2648</v>
      </c>
      <c r="D197" s="188" t="s">
        <v>2649</v>
      </c>
      <c r="E197" s="188" t="s">
        <v>2654</v>
      </c>
      <c r="F197" s="188" t="s">
        <v>1631</v>
      </c>
      <c r="G197" s="188" t="s">
        <v>2577</v>
      </c>
      <c r="H197" s="188" t="s">
        <v>2616</v>
      </c>
      <c r="I197" s="34">
        <v>70151506</v>
      </c>
      <c r="J197" s="34" t="s">
        <v>2764</v>
      </c>
      <c r="K197" s="48">
        <v>42036</v>
      </c>
      <c r="L197" s="34">
        <v>1</v>
      </c>
      <c r="M197" s="34" t="s">
        <v>67</v>
      </c>
      <c r="N197" s="34" t="s">
        <v>1144</v>
      </c>
      <c r="O197" s="15">
        <f t="shared" si="2"/>
        <v>3471100</v>
      </c>
      <c r="P197" s="15">
        <f t="shared" si="1"/>
        <v>3471100</v>
      </c>
      <c r="Q197" s="34" t="s">
        <v>31</v>
      </c>
      <c r="R197" s="34" t="s">
        <v>31</v>
      </c>
      <c r="S197" s="34" t="s">
        <v>2617</v>
      </c>
      <c r="T197" s="263">
        <v>3471100</v>
      </c>
      <c r="U197" s="34" t="s">
        <v>411</v>
      </c>
      <c r="V197" s="197">
        <v>6562015</v>
      </c>
    </row>
    <row r="198" spans="1:22" ht="75" customHeight="1" x14ac:dyDescent="0.2">
      <c r="A198" s="34">
        <v>193</v>
      </c>
      <c r="B198" s="34" t="s">
        <v>2612</v>
      </c>
      <c r="C198" s="34" t="s">
        <v>2648</v>
      </c>
      <c r="D198" s="188" t="s">
        <v>2649</v>
      </c>
      <c r="E198" s="188" t="s">
        <v>2654</v>
      </c>
      <c r="F198" s="188" t="s">
        <v>1631</v>
      </c>
      <c r="G198" s="188" t="s">
        <v>2577</v>
      </c>
      <c r="H198" s="188" t="s">
        <v>2616</v>
      </c>
      <c r="I198" s="34">
        <v>70151506</v>
      </c>
      <c r="J198" s="34" t="s">
        <v>2765</v>
      </c>
      <c r="K198" s="48">
        <v>42036</v>
      </c>
      <c r="L198" s="34">
        <v>1</v>
      </c>
      <c r="M198" s="34" t="s">
        <v>67</v>
      </c>
      <c r="N198" s="34" t="s">
        <v>1144</v>
      </c>
      <c r="O198" s="15">
        <f t="shared" si="2"/>
        <v>4521700</v>
      </c>
      <c r="P198" s="15">
        <f t="shared" si="1"/>
        <v>4521700</v>
      </c>
      <c r="Q198" s="34" t="s">
        <v>31</v>
      </c>
      <c r="R198" s="34" t="s">
        <v>31</v>
      </c>
      <c r="S198" s="34" t="s">
        <v>2617</v>
      </c>
      <c r="T198" s="263">
        <v>4521700</v>
      </c>
      <c r="U198" s="34" t="s">
        <v>411</v>
      </c>
      <c r="V198" s="197">
        <v>3982015</v>
      </c>
    </row>
    <row r="199" spans="1:22" ht="75" customHeight="1" x14ac:dyDescent="0.2">
      <c r="A199" s="34">
        <v>194</v>
      </c>
      <c r="B199" s="34" t="s">
        <v>2612</v>
      </c>
      <c r="C199" s="188" t="s">
        <v>2613</v>
      </c>
      <c r="D199" s="188" t="s">
        <v>2614</v>
      </c>
      <c r="E199" s="188" t="s">
        <v>2623</v>
      </c>
      <c r="F199" s="188" t="s">
        <v>1631</v>
      </c>
      <c r="G199" s="188" t="s">
        <v>2577</v>
      </c>
      <c r="H199" s="188" t="s">
        <v>2616</v>
      </c>
      <c r="I199" s="34">
        <v>70161601</v>
      </c>
      <c r="J199" s="34" t="s">
        <v>2766</v>
      </c>
      <c r="K199" s="48">
        <v>42036</v>
      </c>
      <c r="L199" s="34">
        <v>1.5</v>
      </c>
      <c r="M199" s="34" t="s">
        <v>67</v>
      </c>
      <c r="N199" s="34" t="s">
        <v>1144</v>
      </c>
      <c r="O199" s="15">
        <v>5994600</v>
      </c>
      <c r="P199" s="15">
        <f t="shared" si="1"/>
        <v>5994600</v>
      </c>
      <c r="Q199" s="34" t="s">
        <v>31</v>
      </c>
      <c r="R199" s="34" t="s">
        <v>31</v>
      </c>
      <c r="S199" s="34" t="s">
        <v>2617</v>
      </c>
      <c r="T199" s="263">
        <v>3996400</v>
      </c>
      <c r="U199" s="34" t="s">
        <v>411</v>
      </c>
      <c r="V199" s="197">
        <v>972015</v>
      </c>
    </row>
    <row r="200" spans="1:22" ht="75" customHeight="1" x14ac:dyDescent="0.2">
      <c r="A200" s="34">
        <v>195</v>
      </c>
      <c r="B200" s="34" t="s">
        <v>2612</v>
      </c>
      <c r="C200" s="34" t="s">
        <v>2648</v>
      </c>
      <c r="D200" s="188" t="s">
        <v>2649</v>
      </c>
      <c r="E200" s="188" t="s">
        <v>2654</v>
      </c>
      <c r="F200" s="188" t="s">
        <v>1631</v>
      </c>
      <c r="G200" s="188" t="s">
        <v>2577</v>
      </c>
      <c r="H200" s="188" t="s">
        <v>2616</v>
      </c>
      <c r="I200" s="34">
        <v>70151506</v>
      </c>
      <c r="J200" s="34" t="s">
        <v>2767</v>
      </c>
      <c r="K200" s="48">
        <v>42036</v>
      </c>
      <c r="L200" s="34">
        <v>1</v>
      </c>
      <c r="M200" s="34" t="s">
        <v>67</v>
      </c>
      <c r="N200" s="34" t="s">
        <v>1144</v>
      </c>
      <c r="O200" s="15">
        <f t="shared" ref="O200:O206" si="3">+L200*T200</f>
        <v>5572300</v>
      </c>
      <c r="P200" s="15">
        <f t="shared" si="1"/>
        <v>5572300</v>
      </c>
      <c r="Q200" s="34" t="s">
        <v>31</v>
      </c>
      <c r="R200" s="34" t="s">
        <v>31</v>
      </c>
      <c r="S200" s="34" t="s">
        <v>2617</v>
      </c>
      <c r="T200" s="263">
        <v>5572300</v>
      </c>
      <c r="U200" s="34" t="s">
        <v>411</v>
      </c>
      <c r="V200" s="197">
        <v>802015</v>
      </c>
    </row>
    <row r="201" spans="1:22" ht="75" customHeight="1" x14ac:dyDescent="0.2">
      <c r="A201" s="34">
        <v>196</v>
      </c>
      <c r="B201" s="34" t="s">
        <v>2612</v>
      </c>
      <c r="C201" s="34" t="s">
        <v>2648</v>
      </c>
      <c r="D201" s="188" t="s">
        <v>2649</v>
      </c>
      <c r="E201" s="188" t="s">
        <v>2672</v>
      </c>
      <c r="F201" s="188" t="s">
        <v>1631</v>
      </c>
      <c r="G201" s="188" t="s">
        <v>2577</v>
      </c>
      <c r="H201" s="188" t="s">
        <v>2616</v>
      </c>
      <c r="I201" s="34">
        <v>70151506</v>
      </c>
      <c r="J201" s="34" t="s">
        <v>2768</v>
      </c>
      <c r="K201" s="48">
        <v>42036</v>
      </c>
      <c r="L201" s="34">
        <v>2</v>
      </c>
      <c r="M201" s="34" t="s">
        <v>67</v>
      </c>
      <c r="N201" s="34" t="s">
        <v>1144</v>
      </c>
      <c r="O201" s="15">
        <f t="shared" si="3"/>
        <v>4717400</v>
      </c>
      <c r="P201" s="15">
        <f t="shared" si="1"/>
        <v>4717400</v>
      </c>
      <c r="Q201" s="34" t="s">
        <v>31</v>
      </c>
      <c r="R201" s="34" t="s">
        <v>31</v>
      </c>
      <c r="S201" s="34" t="s">
        <v>2617</v>
      </c>
      <c r="T201" s="263">
        <v>2358700</v>
      </c>
      <c r="U201" s="34" t="s">
        <v>411</v>
      </c>
      <c r="V201" s="197">
        <v>192015</v>
      </c>
    </row>
    <row r="202" spans="1:22" ht="75" customHeight="1" x14ac:dyDescent="0.2">
      <c r="A202" s="34">
        <v>197</v>
      </c>
      <c r="B202" s="34" t="s">
        <v>2612</v>
      </c>
      <c r="C202" s="34" t="s">
        <v>2648</v>
      </c>
      <c r="D202" s="188" t="s">
        <v>2649</v>
      </c>
      <c r="E202" s="188" t="s">
        <v>2654</v>
      </c>
      <c r="F202" s="188" t="s">
        <v>1631</v>
      </c>
      <c r="G202" s="188" t="s">
        <v>2577</v>
      </c>
      <c r="H202" s="188" t="s">
        <v>2616</v>
      </c>
      <c r="I202" s="34">
        <v>70151506</v>
      </c>
      <c r="J202" s="34" t="s">
        <v>2769</v>
      </c>
      <c r="K202" s="48">
        <v>42036</v>
      </c>
      <c r="L202" s="34">
        <v>1</v>
      </c>
      <c r="M202" s="34" t="s">
        <v>67</v>
      </c>
      <c r="N202" s="34" t="s">
        <v>1144</v>
      </c>
      <c r="O202" s="15">
        <f t="shared" si="3"/>
        <v>4521700</v>
      </c>
      <c r="P202" s="15">
        <f t="shared" si="1"/>
        <v>4521700</v>
      </c>
      <c r="Q202" s="34" t="s">
        <v>31</v>
      </c>
      <c r="R202" s="34" t="s">
        <v>31</v>
      </c>
      <c r="S202" s="34" t="s">
        <v>2617</v>
      </c>
      <c r="T202" s="263">
        <v>4521700</v>
      </c>
      <c r="U202" s="34" t="s">
        <v>411</v>
      </c>
      <c r="V202" s="197">
        <v>882015</v>
      </c>
    </row>
    <row r="203" spans="1:22" ht="75" customHeight="1" x14ac:dyDescent="0.2">
      <c r="A203" s="34">
        <v>198</v>
      </c>
      <c r="B203" s="34" t="s">
        <v>2612</v>
      </c>
      <c r="C203" s="34" t="s">
        <v>2648</v>
      </c>
      <c r="D203" s="188" t="s">
        <v>2649</v>
      </c>
      <c r="E203" s="188" t="s">
        <v>2672</v>
      </c>
      <c r="F203" s="188" t="s">
        <v>1631</v>
      </c>
      <c r="G203" s="188" t="s">
        <v>2577</v>
      </c>
      <c r="H203" s="188" t="s">
        <v>2616</v>
      </c>
      <c r="I203" s="34">
        <v>70151506</v>
      </c>
      <c r="J203" s="34" t="s">
        <v>2770</v>
      </c>
      <c r="K203" s="48">
        <v>42036</v>
      </c>
      <c r="L203" s="34">
        <v>2</v>
      </c>
      <c r="M203" s="34" t="s">
        <v>67</v>
      </c>
      <c r="N203" s="34" t="s">
        <v>1144</v>
      </c>
      <c r="O203" s="15">
        <f t="shared" si="3"/>
        <v>4717400</v>
      </c>
      <c r="P203" s="15">
        <f t="shared" si="1"/>
        <v>4717400</v>
      </c>
      <c r="Q203" s="34" t="s">
        <v>31</v>
      </c>
      <c r="R203" s="34" t="s">
        <v>31</v>
      </c>
      <c r="S203" s="34" t="s">
        <v>2617</v>
      </c>
      <c r="T203" s="263">
        <v>2358700</v>
      </c>
      <c r="U203" s="34" t="s">
        <v>411</v>
      </c>
      <c r="V203" s="197">
        <v>252015</v>
      </c>
    </row>
    <row r="204" spans="1:22" ht="75" customHeight="1" x14ac:dyDescent="0.2">
      <c r="A204" s="34">
        <v>199</v>
      </c>
      <c r="B204" s="34" t="s">
        <v>2612</v>
      </c>
      <c r="C204" s="34" t="s">
        <v>2648</v>
      </c>
      <c r="D204" s="188" t="s">
        <v>2649</v>
      </c>
      <c r="E204" s="188" t="s">
        <v>2668</v>
      </c>
      <c r="F204" s="188" t="s">
        <v>1631</v>
      </c>
      <c r="G204" s="188" t="s">
        <v>2577</v>
      </c>
      <c r="H204" s="188" t="s">
        <v>2616</v>
      </c>
      <c r="I204" s="34">
        <v>80161504</v>
      </c>
      <c r="J204" s="34" t="s">
        <v>2771</v>
      </c>
      <c r="K204" s="48">
        <v>42036</v>
      </c>
      <c r="L204" s="34">
        <v>2.5</v>
      </c>
      <c r="M204" s="34" t="s">
        <v>67</v>
      </c>
      <c r="N204" s="34" t="s">
        <v>1144</v>
      </c>
      <c r="O204" s="15">
        <f t="shared" si="3"/>
        <v>3115750</v>
      </c>
      <c r="P204" s="15">
        <f t="shared" si="1"/>
        <v>3115750</v>
      </c>
      <c r="Q204" s="34" t="s">
        <v>31</v>
      </c>
      <c r="R204" s="34" t="s">
        <v>31</v>
      </c>
      <c r="S204" s="34" t="s">
        <v>2617</v>
      </c>
      <c r="T204" s="263">
        <v>1246300</v>
      </c>
      <c r="U204" s="34" t="s">
        <v>411</v>
      </c>
      <c r="V204" s="197">
        <v>742015</v>
      </c>
    </row>
    <row r="205" spans="1:22" ht="75" customHeight="1" x14ac:dyDescent="0.2">
      <c r="A205" s="34">
        <v>200</v>
      </c>
      <c r="B205" s="34" t="s">
        <v>2612</v>
      </c>
      <c r="C205" s="34" t="s">
        <v>2648</v>
      </c>
      <c r="D205" s="188" t="s">
        <v>2649</v>
      </c>
      <c r="E205" s="188" t="s">
        <v>2668</v>
      </c>
      <c r="F205" s="188" t="s">
        <v>1631</v>
      </c>
      <c r="G205" s="188" t="s">
        <v>2577</v>
      </c>
      <c r="H205" s="188" t="s">
        <v>2616</v>
      </c>
      <c r="I205" s="34">
        <v>77101706</v>
      </c>
      <c r="J205" s="34" t="s">
        <v>2772</v>
      </c>
      <c r="K205" s="48">
        <v>42036</v>
      </c>
      <c r="L205" s="34">
        <v>1</v>
      </c>
      <c r="M205" s="34" t="s">
        <v>67</v>
      </c>
      <c r="N205" s="34" t="s">
        <v>2705</v>
      </c>
      <c r="O205" s="15">
        <f t="shared" si="3"/>
        <v>5974000</v>
      </c>
      <c r="P205" s="15">
        <f t="shared" si="1"/>
        <v>5974000</v>
      </c>
      <c r="Q205" s="34" t="s">
        <v>31</v>
      </c>
      <c r="R205" s="34" t="s">
        <v>31</v>
      </c>
      <c r="S205" s="34" t="s">
        <v>2617</v>
      </c>
      <c r="T205" s="263">
        <v>5974000</v>
      </c>
      <c r="U205" s="34" t="s">
        <v>411</v>
      </c>
      <c r="V205" s="197">
        <v>8382015</v>
      </c>
    </row>
    <row r="206" spans="1:22" ht="75" customHeight="1" x14ac:dyDescent="0.2">
      <c r="A206" s="34">
        <v>201</v>
      </c>
      <c r="B206" s="34" t="s">
        <v>2612</v>
      </c>
      <c r="C206" s="34" t="s">
        <v>2648</v>
      </c>
      <c r="D206" s="188" t="s">
        <v>2649</v>
      </c>
      <c r="E206" s="188" t="s">
        <v>2668</v>
      </c>
      <c r="F206" s="188" t="s">
        <v>1631</v>
      </c>
      <c r="G206" s="188" t="s">
        <v>2577</v>
      </c>
      <c r="H206" s="188" t="s">
        <v>2616</v>
      </c>
      <c r="I206" s="34">
        <v>80161504</v>
      </c>
      <c r="J206" s="34" t="s">
        <v>2773</v>
      </c>
      <c r="K206" s="48">
        <v>42036</v>
      </c>
      <c r="L206" s="34">
        <v>1</v>
      </c>
      <c r="M206" s="34" t="s">
        <v>67</v>
      </c>
      <c r="N206" s="34" t="s">
        <v>1144</v>
      </c>
      <c r="O206" s="15">
        <f t="shared" si="3"/>
        <v>3996400</v>
      </c>
      <c r="P206" s="15">
        <f t="shared" si="1"/>
        <v>3996400</v>
      </c>
      <c r="Q206" s="34" t="s">
        <v>31</v>
      </c>
      <c r="R206" s="34" t="s">
        <v>31</v>
      </c>
      <c r="S206" s="34" t="s">
        <v>2617</v>
      </c>
      <c r="T206" s="263">
        <v>3996400</v>
      </c>
      <c r="U206" s="34" t="s">
        <v>411</v>
      </c>
      <c r="V206" s="197">
        <v>11172015</v>
      </c>
    </row>
    <row r="207" spans="1:22" ht="75" customHeight="1" x14ac:dyDescent="0.2">
      <c r="A207" s="34">
        <v>202</v>
      </c>
      <c r="B207" s="34" t="s">
        <v>2612</v>
      </c>
      <c r="C207" s="34" t="s">
        <v>2648</v>
      </c>
      <c r="D207" s="188" t="s">
        <v>2649</v>
      </c>
      <c r="E207" s="188" t="s">
        <v>2654</v>
      </c>
      <c r="F207" s="188" t="s">
        <v>1631</v>
      </c>
      <c r="G207" s="188" t="s">
        <v>2577</v>
      </c>
      <c r="H207" s="188" t="s">
        <v>2616</v>
      </c>
      <c r="I207" s="34">
        <v>70151506</v>
      </c>
      <c r="J207" s="34" t="s">
        <v>2774</v>
      </c>
      <c r="K207" s="48">
        <v>42036</v>
      </c>
      <c r="L207" s="34">
        <v>1</v>
      </c>
      <c r="M207" s="34" t="s">
        <v>67</v>
      </c>
      <c r="N207" s="34" t="s">
        <v>1144</v>
      </c>
      <c r="O207" s="15">
        <f>+(L207*T207)</f>
        <v>3996400</v>
      </c>
      <c r="P207" s="15">
        <f t="shared" si="1"/>
        <v>3996400</v>
      </c>
      <c r="Q207" s="34" t="s">
        <v>31</v>
      </c>
      <c r="R207" s="34" t="s">
        <v>31</v>
      </c>
      <c r="S207" s="34" t="s">
        <v>2617</v>
      </c>
      <c r="T207" s="263">
        <v>3996400</v>
      </c>
      <c r="U207" s="34" t="s">
        <v>411</v>
      </c>
      <c r="V207" s="197">
        <v>5052015</v>
      </c>
    </row>
    <row r="208" spans="1:22" ht="75" customHeight="1" x14ac:dyDescent="0.2">
      <c r="A208" s="34">
        <v>203</v>
      </c>
      <c r="B208" s="34" t="s">
        <v>2612</v>
      </c>
      <c r="C208" s="34" t="s">
        <v>2648</v>
      </c>
      <c r="D208" s="188" t="s">
        <v>2649</v>
      </c>
      <c r="E208" s="188" t="s">
        <v>2668</v>
      </c>
      <c r="F208" s="188" t="s">
        <v>1631</v>
      </c>
      <c r="G208" s="188" t="s">
        <v>2577</v>
      </c>
      <c r="H208" s="188" t="s">
        <v>2616</v>
      </c>
      <c r="I208" s="34">
        <v>80161504</v>
      </c>
      <c r="J208" s="34" t="s">
        <v>2775</v>
      </c>
      <c r="K208" s="48">
        <v>42036</v>
      </c>
      <c r="L208" s="34">
        <v>1</v>
      </c>
      <c r="M208" s="34" t="s">
        <v>67</v>
      </c>
      <c r="N208" s="34" t="s">
        <v>1144</v>
      </c>
      <c r="O208" s="15">
        <f>+L208*T208</f>
        <v>1586200</v>
      </c>
      <c r="P208" s="15">
        <f t="shared" si="1"/>
        <v>1586200</v>
      </c>
      <c r="Q208" s="34" t="s">
        <v>31</v>
      </c>
      <c r="R208" s="34" t="s">
        <v>31</v>
      </c>
      <c r="S208" s="34" t="s">
        <v>2617</v>
      </c>
      <c r="T208" s="263">
        <v>1586200</v>
      </c>
      <c r="U208" s="34" t="s">
        <v>411</v>
      </c>
      <c r="V208" s="197">
        <v>382015</v>
      </c>
    </row>
    <row r="209" spans="1:245" ht="75" customHeight="1" x14ac:dyDescent="0.2">
      <c r="A209" s="34">
        <v>204</v>
      </c>
      <c r="B209" s="34" t="s">
        <v>2612</v>
      </c>
      <c r="C209" s="188" t="s">
        <v>2613</v>
      </c>
      <c r="D209" s="188" t="s">
        <v>2614</v>
      </c>
      <c r="E209" s="188" t="s">
        <v>2618</v>
      </c>
      <c r="F209" s="188" t="s">
        <v>2573</v>
      </c>
      <c r="G209" s="188" t="s">
        <v>2574</v>
      </c>
      <c r="H209" s="188" t="s">
        <v>2575</v>
      </c>
      <c r="I209" s="34">
        <v>93151507</v>
      </c>
      <c r="J209" s="34" t="s">
        <v>185</v>
      </c>
      <c r="K209" s="48">
        <v>42309</v>
      </c>
      <c r="L209" s="34">
        <v>2</v>
      </c>
      <c r="M209" s="34" t="s">
        <v>591</v>
      </c>
      <c r="N209" s="34" t="s">
        <v>1144</v>
      </c>
      <c r="O209" s="15">
        <v>3243007</v>
      </c>
      <c r="P209" s="15">
        <v>3243007</v>
      </c>
      <c r="Q209" s="34" t="s">
        <v>31</v>
      </c>
      <c r="R209" s="34" t="s">
        <v>31</v>
      </c>
      <c r="S209" s="34" t="s">
        <v>2617</v>
      </c>
      <c r="T209" s="263">
        <f>+P209</f>
        <v>3243007</v>
      </c>
      <c r="U209" s="34" t="s">
        <v>186</v>
      </c>
      <c r="V209" s="19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c r="BT209" s="167"/>
      <c r="BU209" s="167"/>
      <c r="BV209" s="167"/>
      <c r="BW209" s="167"/>
      <c r="BX209" s="167"/>
      <c r="BY209" s="167"/>
      <c r="BZ209" s="167"/>
      <c r="CA209" s="167"/>
      <c r="CB209" s="167"/>
      <c r="CC209" s="167"/>
      <c r="CD209" s="167"/>
      <c r="CE209" s="167"/>
      <c r="CF209" s="167"/>
      <c r="CG209" s="167"/>
      <c r="CH209" s="167"/>
      <c r="CI209" s="167"/>
      <c r="CJ209" s="167"/>
      <c r="CK209" s="167"/>
      <c r="CL209" s="167"/>
      <c r="CM209" s="167"/>
      <c r="CN209" s="167"/>
      <c r="CO209" s="167"/>
      <c r="CP209" s="167"/>
      <c r="CQ209" s="167"/>
      <c r="CR209" s="167"/>
      <c r="CS209" s="167"/>
      <c r="CT209" s="167"/>
      <c r="CU209" s="167"/>
      <c r="CV209" s="167"/>
      <c r="CW209" s="167"/>
      <c r="CX209" s="167"/>
      <c r="CY209" s="167"/>
      <c r="CZ209" s="167"/>
      <c r="DA209" s="167"/>
      <c r="DB209" s="167"/>
      <c r="DC209" s="167"/>
      <c r="DD209" s="167"/>
      <c r="DE209" s="167"/>
      <c r="DF209" s="167"/>
      <c r="DG209" s="167"/>
      <c r="DH209" s="167"/>
      <c r="DI209" s="167"/>
      <c r="DJ209" s="167"/>
      <c r="DK209" s="167"/>
      <c r="DL209" s="167"/>
      <c r="DM209" s="167"/>
      <c r="DN209" s="167"/>
      <c r="DO209" s="167"/>
      <c r="DP209" s="167"/>
      <c r="DQ209" s="167"/>
      <c r="DR209" s="167"/>
      <c r="DS209" s="167"/>
      <c r="DT209" s="167"/>
      <c r="DU209" s="167"/>
      <c r="DV209" s="167"/>
      <c r="DW209" s="167"/>
      <c r="DX209" s="167"/>
      <c r="DY209" s="167"/>
      <c r="DZ209" s="167"/>
      <c r="EA209" s="167"/>
      <c r="EB209" s="167"/>
      <c r="EC209" s="167"/>
      <c r="ED209" s="167"/>
      <c r="EE209" s="167"/>
      <c r="EF209" s="167"/>
      <c r="EG209" s="167"/>
      <c r="EH209" s="167"/>
      <c r="EI209" s="167"/>
      <c r="EJ209" s="167"/>
      <c r="EK209" s="167"/>
      <c r="EL209" s="167"/>
      <c r="EM209" s="167"/>
      <c r="EN209" s="167"/>
      <c r="EO209" s="167"/>
      <c r="EP209" s="167"/>
      <c r="EQ209" s="167"/>
      <c r="ER209" s="167"/>
      <c r="ES209" s="167"/>
      <c r="ET209" s="167"/>
      <c r="EU209" s="167"/>
      <c r="EV209" s="167"/>
      <c r="EW209" s="167"/>
      <c r="EX209" s="167"/>
      <c r="EY209" s="167"/>
      <c r="EZ209" s="167"/>
      <c r="FA209" s="167"/>
      <c r="FB209" s="167"/>
      <c r="FC209" s="167"/>
      <c r="FD209" s="167"/>
      <c r="FE209" s="167"/>
      <c r="FF209" s="167"/>
      <c r="FG209" s="167"/>
      <c r="FH209" s="167"/>
      <c r="FI209" s="167"/>
      <c r="FJ209" s="167"/>
      <c r="FK209" s="167"/>
      <c r="FL209" s="167"/>
      <c r="FM209" s="167"/>
      <c r="FN209" s="167"/>
      <c r="FO209" s="167"/>
      <c r="FP209" s="167"/>
      <c r="FQ209" s="167"/>
      <c r="FR209" s="167"/>
      <c r="FS209" s="167"/>
      <c r="FT209" s="167"/>
      <c r="FU209" s="167"/>
      <c r="FV209" s="167"/>
      <c r="FW209" s="167"/>
      <c r="FX209" s="167"/>
      <c r="FY209" s="167"/>
      <c r="FZ209" s="167"/>
      <c r="GA209" s="167"/>
      <c r="GB209" s="167"/>
      <c r="GC209" s="167"/>
      <c r="GD209" s="167"/>
      <c r="GE209" s="167"/>
      <c r="GF209" s="167"/>
      <c r="GG209" s="167"/>
      <c r="GH209" s="167"/>
      <c r="GI209" s="167"/>
      <c r="GJ209" s="167"/>
      <c r="GK209" s="167"/>
      <c r="GL209" s="167"/>
      <c r="GM209" s="167"/>
      <c r="GN209" s="167"/>
      <c r="GO209" s="167"/>
      <c r="GP209" s="167"/>
      <c r="GQ209" s="167"/>
      <c r="GR209" s="167"/>
      <c r="GS209" s="167"/>
      <c r="GT209" s="167"/>
      <c r="GU209" s="167"/>
      <c r="GV209" s="167"/>
      <c r="GW209" s="167"/>
      <c r="GX209" s="167"/>
      <c r="GY209" s="167"/>
      <c r="GZ209" s="167"/>
      <c r="HA209" s="167"/>
      <c r="HB209" s="167"/>
      <c r="HC209" s="167"/>
      <c r="HD209" s="167"/>
      <c r="HE209" s="167"/>
      <c r="HF209" s="167"/>
      <c r="HG209" s="167"/>
      <c r="HH209" s="167"/>
      <c r="HI209" s="167"/>
      <c r="HJ209" s="167"/>
      <c r="HK209" s="167"/>
      <c r="HL209" s="167"/>
      <c r="HM209" s="167"/>
      <c r="HN209" s="167"/>
      <c r="HO209" s="167"/>
      <c r="HP209" s="167"/>
      <c r="HQ209" s="167"/>
      <c r="HR209" s="167"/>
      <c r="HS209" s="167"/>
      <c r="HT209" s="167"/>
      <c r="HU209" s="167"/>
      <c r="HV209" s="167"/>
      <c r="HW209" s="167"/>
      <c r="HX209" s="167"/>
      <c r="HY209" s="167"/>
      <c r="HZ209" s="167"/>
      <c r="IA209" s="167"/>
      <c r="IB209" s="167"/>
      <c r="IC209" s="167"/>
      <c r="ID209" s="167"/>
      <c r="IE209" s="167"/>
      <c r="IF209" s="167"/>
      <c r="IG209" s="167"/>
      <c r="IH209" s="167"/>
      <c r="II209" s="167"/>
      <c r="IJ209" s="167"/>
      <c r="IK209" s="167"/>
    </row>
    <row r="210" spans="1:245" ht="75" customHeight="1" x14ac:dyDescent="0.2">
      <c r="A210" s="34">
        <v>205</v>
      </c>
      <c r="B210" s="34" t="s">
        <v>2612</v>
      </c>
      <c r="C210" s="188" t="s">
        <v>2613</v>
      </c>
      <c r="D210" s="188" t="s">
        <v>2614</v>
      </c>
      <c r="E210" s="188" t="s">
        <v>2618</v>
      </c>
      <c r="F210" s="188" t="s">
        <v>2573</v>
      </c>
      <c r="G210" s="188" t="s">
        <v>2574</v>
      </c>
      <c r="H210" s="188" t="s">
        <v>2575</v>
      </c>
      <c r="I210" s="34">
        <v>93151507</v>
      </c>
      <c r="J210" s="34" t="s">
        <v>2776</v>
      </c>
      <c r="K210" s="48">
        <v>42309</v>
      </c>
      <c r="L210" s="34">
        <v>2</v>
      </c>
      <c r="M210" s="34" t="s">
        <v>591</v>
      </c>
      <c r="N210" s="34" t="s">
        <v>1144</v>
      </c>
      <c r="O210" s="15">
        <v>3033400</v>
      </c>
      <c r="P210" s="15">
        <f>+O210</f>
        <v>3033400</v>
      </c>
      <c r="Q210" s="34" t="s">
        <v>31</v>
      </c>
      <c r="R210" s="34" t="s">
        <v>31</v>
      </c>
      <c r="S210" s="34" t="s">
        <v>2617</v>
      </c>
      <c r="T210" s="263">
        <f>+P210</f>
        <v>3033400</v>
      </c>
      <c r="U210" s="34" t="s">
        <v>186</v>
      </c>
      <c r="V210" s="197"/>
    </row>
    <row r="211" spans="1:245" ht="75" customHeight="1" x14ac:dyDescent="0.2">
      <c r="A211" s="34">
        <v>206</v>
      </c>
      <c r="B211" s="34" t="s">
        <v>2612</v>
      </c>
      <c r="C211" s="188" t="s">
        <v>2613</v>
      </c>
      <c r="D211" s="188" t="s">
        <v>2614</v>
      </c>
      <c r="E211" s="188" t="s">
        <v>2623</v>
      </c>
      <c r="F211" s="188" t="s">
        <v>1631</v>
      </c>
      <c r="G211" s="188" t="s">
        <v>2577</v>
      </c>
      <c r="H211" s="188" t="s">
        <v>2616</v>
      </c>
      <c r="I211" s="34">
        <v>70161601</v>
      </c>
      <c r="J211" s="34" t="s">
        <v>185</v>
      </c>
      <c r="K211" s="48">
        <v>42036</v>
      </c>
      <c r="L211" s="34">
        <v>1</v>
      </c>
      <c r="M211" s="34" t="s">
        <v>67</v>
      </c>
      <c r="N211" s="34" t="s">
        <v>1144</v>
      </c>
      <c r="O211" s="15">
        <v>451580</v>
      </c>
      <c r="P211" s="15">
        <f>+O211</f>
        <v>451580</v>
      </c>
      <c r="Q211" s="34" t="s">
        <v>31</v>
      </c>
      <c r="R211" s="34" t="s">
        <v>31</v>
      </c>
      <c r="S211" s="34" t="s">
        <v>2617</v>
      </c>
      <c r="T211" s="263">
        <f>+P211</f>
        <v>451580</v>
      </c>
      <c r="U211" s="34" t="s">
        <v>186</v>
      </c>
      <c r="V211" s="197"/>
    </row>
    <row r="212" spans="1:245" ht="75" customHeight="1" x14ac:dyDescent="0.2">
      <c r="A212" s="34" t="s">
        <v>2777</v>
      </c>
      <c r="B212" s="34" t="s">
        <v>2612</v>
      </c>
      <c r="C212" s="188" t="s">
        <v>2613</v>
      </c>
      <c r="D212" s="188" t="s">
        <v>2614</v>
      </c>
      <c r="E212" s="188" t="s">
        <v>2618</v>
      </c>
      <c r="F212" s="188" t="s">
        <v>2573</v>
      </c>
      <c r="G212" s="188" t="s">
        <v>2574</v>
      </c>
      <c r="H212" s="188" t="s">
        <v>2575</v>
      </c>
      <c r="I212" s="34">
        <v>93151507</v>
      </c>
      <c r="J212" s="34" t="s">
        <v>417</v>
      </c>
      <c r="K212" s="48">
        <v>42036</v>
      </c>
      <c r="L212" s="34">
        <v>1</v>
      </c>
      <c r="M212" s="34" t="s">
        <v>1260</v>
      </c>
      <c r="N212" s="34" t="s">
        <v>1144</v>
      </c>
      <c r="O212" s="15">
        <v>7363100</v>
      </c>
      <c r="P212" s="15">
        <v>7363100</v>
      </c>
      <c r="Q212" s="34" t="s">
        <v>31</v>
      </c>
      <c r="R212" s="34" t="s">
        <v>31</v>
      </c>
      <c r="S212" s="34" t="s">
        <v>2617</v>
      </c>
      <c r="T212" s="263">
        <f>+P212</f>
        <v>7363100</v>
      </c>
      <c r="U212" s="34" t="s">
        <v>411</v>
      </c>
      <c r="V212" s="197">
        <v>13832015</v>
      </c>
    </row>
    <row r="214" spans="1:245" x14ac:dyDescent="0.2">
      <c r="O214" s="244"/>
      <c r="P214" s="244"/>
    </row>
    <row r="215" spans="1:245" x14ac:dyDescent="0.2">
      <c r="O215" s="244"/>
    </row>
    <row r="216" spans="1:245" x14ac:dyDescent="0.2">
      <c r="O216" s="244"/>
      <c r="P216" s="244"/>
    </row>
    <row r="217" spans="1:245" x14ac:dyDescent="0.2">
      <c r="O217" s="244"/>
    </row>
  </sheetData>
  <sheetProtection sort="0" autoFilter="0"/>
  <autoFilter ref="A1:V212" xr:uid="{00000000-0009-0000-0000-000008000000}"/>
  <printOptions horizontalCentered="1" verticalCentered="1"/>
  <pageMargins left="0.23622047244094491" right="0.23622047244094491" top="0.74803149606299213" bottom="0.74803149606299213" header="0.31496062992125984" footer="0.31496062992125984"/>
  <pageSetup scale="2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7</vt:i4>
      </vt:variant>
    </vt:vector>
  </HeadingPairs>
  <TitlesOfParts>
    <vt:vector size="22" baseType="lpstr">
      <vt:lpstr>INFO GENERAL</vt:lpstr>
      <vt:lpstr>131</vt:lpstr>
      <vt:lpstr>817</vt:lpstr>
      <vt:lpstr>811</vt:lpstr>
      <vt:lpstr>957</vt:lpstr>
      <vt:lpstr>826</vt:lpstr>
      <vt:lpstr>574</vt:lpstr>
      <vt:lpstr>961</vt:lpstr>
      <vt:lpstr>819</vt:lpstr>
      <vt:lpstr>820</vt:lpstr>
      <vt:lpstr>821</vt:lpstr>
      <vt:lpstr>956</vt:lpstr>
      <vt:lpstr>844</vt:lpstr>
      <vt:lpstr>FUNCIONAMIENTO</vt:lpstr>
      <vt:lpstr>CONSOLIDADO</vt:lpstr>
      <vt:lpstr>'811'!Área_de_impresión</vt:lpstr>
      <vt:lpstr>'821'!Área_de_impresión</vt:lpstr>
      <vt:lpstr>'957'!Área_de_impresión</vt:lpstr>
      <vt:lpstr>'811'!Títulos_a_imprimir</vt:lpstr>
      <vt:lpstr>'819'!Títulos_a_imprimir</vt:lpstr>
      <vt:lpstr>'956'!Títulos_a_imprimir</vt:lpstr>
      <vt:lpstr>'957'!Títulos_a_imprimir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CAMILO.GUTIERREZ</dc:creator>
  <cp:lastModifiedBy>MARCELA.REYES</cp:lastModifiedBy>
  <dcterms:created xsi:type="dcterms:W3CDTF">2016-01-22T15:32:54Z</dcterms:created>
  <dcterms:modified xsi:type="dcterms:W3CDTF">2019-03-05T16:04:00Z</dcterms:modified>
</cp:coreProperties>
</file>